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bod\bod\01_PROJEKTY\14_Kodus_Kamenice\05_ROZPOČET\240618_KOMPLET_FINÁLNÍ\DĚLENÍ PRO DOTACI\"/>
    </mc:Choice>
  </mc:AlternateContent>
  <xr:revisionPtr revIDLastSave="0" documentId="13_ncr:1_{AF3FEBFE-F6BA-4F57-A7EF-424E45A35905}" xr6:coauthVersionLast="47" xr6:coauthVersionMax="47" xr10:uidLastSave="{00000000-0000-0000-0000-000000000000}"/>
  <bookViews>
    <workbookView xWindow="28680" yWindow="-120" windowWidth="29040" windowHeight="17520" xr2:uid="{00000000-000D-0000-FFFF-FFFF00000000}"/>
  </bookViews>
  <sheets>
    <sheet name="Rekapitulace stavby" sheetId="1" r:id="rId1"/>
    <sheet name="a - Stavební část  Bytový..." sheetId="2" r:id="rId2"/>
    <sheet name="a1 - interiér BD B " sheetId="3" r:id="rId3"/>
    <sheet name="b - ZTI" sheetId="4" r:id="rId4"/>
    <sheet name="c - Vytápění" sheetId="5" r:id="rId5"/>
    <sheet name="d - Elektrika silová" sheetId="6" r:id="rId6"/>
    <sheet name="e - fotovoltaika" sheetId="7" r:id="rId7"/>
    <sheet name="1 - Strukturovaná kabeláž" sheetId="8" r:id="rId8"/>
    <sheet name="2 - STA" sheetId="9" r:id="rId9"/>
    <sheet name="3 - Video dohledový systém" sheetId="10" r:id="rId10"/>
    <sheet name="4 - poplachový, zabezpečo..." sheetId="11" r:id="rId11"/>
    <sheet name="5 - Elektronická kontrola..." sheetId="12" r:id="rId12"/>
    <sheet name="6 - Domovní  videotelefon" sheetId="13" r:id="rId13"/>
    <sheet name="7 - Komunikační systém se..." sheetId="14" r:id="rId14"/>
    <sheet name="8 - Hrubé rozvody" sheetId="15" r:id="rId15"/>
    <sheet name="g - VZT" sheetId="16" r:id="rId16"/>
    <sheet name="h - VRN-profese" sheetId="17" r:id="rId17"/>
    <sheet name="a - Stavební část  Bytový..._01" sheetId="18" r:id="rId18"/>
    <sheet name="a1 - interiér BD A" sheetId="19" r:id="rId19"/>
    <sheet name="b - ZTI_01" sheetId="20" r:id="rId20"/>
    <sheet name="c - Vytápění_01" sheetId="21" r:id="rId21"/>
    <sheet name="d - Elektrika silová_01" sheetId="22" r:id="rId22"/>
    <sheet name="e - fotovoltaika_01" sheetId="23" r:id="rId23"/>
    <sheet name="1 - Strukturovaná kabeláž_01" sheetId="24" r:id="rId24"/>
    <sheet name="2 - STA_01" sheetId="25" r:id="rId25"/>
    <sheet name="3 - Video dohledový systém_01" sheetId="26" r:id="rId26"/>
    <sheet name="4 - poplachový, zabezpečo..._01" sheetId="27" r:id="rId27"/>
    <sheet name="5 - Elektronická kontrola..._01" sheetId="28" r:id="rId28"/>
    <sheet name="6 - Domovní  videotelefon_01" sheetId="29" r:id="rId29"/>
    <sheet name="7 - Komunikační systém se..._01" sheetId="30" r:id="rId30"/>
    <sheet name="8 - Hrubé rozvody_01" sheetId="31" r:id="rId31"/>
    <sheet name="g - VZT_01" sheetId="32" r:id="rId32"/>
    <sheet name="h - VRN-profese_01" sheetId="33" r:id="rId33"/>
    <sheet name="SO 04.10 - Veřejné osvětlení" sheetId="34" r:id="rId34"/>
    <sheet name="SO 04.11 - Závlaha" sheetId="35" r:id="rId35"/>
    <sheet name="SO 04.2 - Přípojka kanali..." sheetId="36" r:id="rId36"/>
    <sheet name="SO 04.4 - Přípojka vodovo..." sheetId="37" r:id="rId37"/>
    <sheet name="SO 04.5 - Areálový rozvod..." sheetId="38" r:id="rId38"/>
    <sheet name="SO 04.6 - Přípojka NN, Altán" sheetId="39" r:id="rId39"/>
    <sheet name="SO 04.9 - Dešťová kanalizace" sheetId="40" r:id="rId40"/>
    <sheet name="SO 05.1 - D.1.3.2. KRAJIN..." sheetId="41" r:id="rId41"/>
    <sheet name="SO 05.2 - D.1.3.2. KRAJIN..." sheetId="42" r:id="rId42"/>
    <sheet name="SO 05.3 - ČÁST PRO DOPRAVU" sheetId="43" r:id="rId43"/>
    <sheet name="SO 06 - VRN  - profese ar..." sheetId="44" r:id="rId44"/>
    <sheet name="00 - Vedlejší a ostatní n..." sheetId="45" r:id="rId45"/>
    <sheet name="D.1.3.1_1 - Dopravní řeše..." sheetId="46" r:id="rId46"/>
    <sheet name="D.1.3.1_2 - Dopravní řeše..." sheetId="47" r:id="rId47"/>
    <sheet name="Seznam figur" sheetId="48" r:id="rId48"/>
  </sheets>
  <definedNames>
    <definedName name="_xlnm._FilterDatabase" localSheetId="44" hidden="1">'00 - Vedlejší a ostatní n...'!$C$123:$K$139</definedName>
    <definedName name="_xlnm._FilterDatabase" localSheetId="7" hidden="1">'1 - Strukturovaná kabeláž'!$C$128:$K$206</definedName>
    <definedName name="_xlnm._FilterDatabase" localSheetId="23" hidden="1">'1 - Strukturovaná kabeláž_01'!$C$128:$K$206</definedName>
    <definedName name="_xlnm._FilterDatabase" localSheetId="8" hidden="1">'2 - STA'!$C$128:$K$205</definedName>
    <definedName name="_xlnm._FilterDatabase" localSheetId="24" hidden="1">'2 - STA_01'!$C$128:$K$206</definedName>
    <definedName name="_xlnm._FilterDatabase" localSheetId="9" hidden="1">'3 - Video dohledový systém'!$C$128:$K$195</definedName>
    <definedName name="_xlnm._FilterDatabase" localSheetId="25" hidden="1">'3 - Video dohledový systém_01'!$C$128:$K$196</definedName>
    <definedName name="_xlnm._FilterDatabase" localSheetId="10" hidden="1">'4 - poplachový, zabezpečo...'!$C$132:$K$239</definedName>
    <definedName name="_xlnm._FilterDatabase" localSheetId="26" hidden="1">'4 - poplachový, zabezpečo..._01'!$C$132:$K$239</definedName>
    <definedName name="_xlnm._FilterDatabase" localSheetId="11" hidden="1">'5 - Elektronická kontrola...'!$C$127:$K$182</definedName>
    <definedName name="_xlnm._FilterDatabase" localSheetId="27" hidden="1">'5 - Elektronická kontrola..._01'!$C$127:$K$182</definedName>
    <definedName name="_xlnm._FilterDatabase" localSheetId="12" hidden="1">'6 - Domovní  videotelefon'!$C$129:$K$179</definedName>
    <definedName name="_xlnm._FilterDatabase" localSheetId="28" hidden="1">'6 - Domovní  videotelefon_01'!$C$129:$K$179</definedName>
    <definedName name="_xlnm._FilterDatabase" localSheetId="13" hidden="1">'7 - Komunikační systém se...'!$C$128:$K$228</definedName>
    <definedName name="_xlnm._FilterDatabase" localSheetId="29" hidden="1">'7 - Komunikační systém se..._01'!$C$128:$K$228</definedName>
    <definedName name="_xlnm._FilterDatabase" localSheetId="14" hidden="1">'8 - Hrubé rozvody'!$C$129:$K$198</definedName>
    <definedName name="_xlnm._FilterDatabase" localSheetId="30" hidden="1">'8 - Hrubé rozvody_01'!$C$129:$K$198</definedName>
    <definedName name="_xlnm._FilterDatabase" localSheetId="1" hidden="1">'a - Stavební část  Bytový...'!$C$155:$K$1976</definedName>
    <definedName name="_xlnm._FilterDatabase" localSheetId="17" hidden="1">'a - Stavební část  Bytový..._01'!$C$155:$K$1976</definedName>
    <definedName name="_xlnm._FilterDatabase" localSheetId="18" hidden="1">'a1 - interiér BD A'!$C$121:$K$150</definedName>
    <definedName name="_xlnm._FilterDatabase" localSheetId="2" hidden="1">'a1 - interiér BD B '!$C$121:$K$150</definedName>
    <definedName name="_xlnm._FilterDatabase" localSheetId="3" hidden="1">'b - ZTI'!$C$131:$K$488</definedName>
    <definedName name="_xlnm._FilterDatabase" localSheetId="19" hidden="1">'b - ZTI_01'!$C$131:$K$488</definedName>
    <definedName name="_xlnm._FilterDatabase" localSheetId="4" hidden="1">'c - Vytápění'!$C$125:$K$250</definedName>
    <definedName name="_xlnm._FilterDatabase" localSheetId="20" hidden="1">'c - Vytápění_01'!$C$125:$K$250</definedName>
    <definedName name="_xlnm._FilterDatabase" localSheetId="5" hidden="1">'d - Elektrika silová'!$C$133:$K$413</definedName>
    <definedName name="_xlnm._FilterDatabase" localSheetId="21" hidden="1">'d - Elektrika silová_01'!$C$133:$K$416</definedName>
    <definedName name="_xlnm._FilterDatabase" localSheetId="45" hidden="1">'D.1.3.1_1 - Dopravní řeše...'!$C$129:$K$468</definedName>
    <definedName name="_xlnm._FilterDatabase" localSheetId="46" hidden="1">'D.1.3.1_2 - Dopravní řeše...'!$C$126:$K$316</definedName>
    <definedName name="_xlnm._FilterDatabase" localSheetId="6" hidden="1">'e - fotovoltaika'!$C$128:$K$303</definedName>
    <definedName name="_xlnm._FilterDatabase" localSheetId="22" hidden="1">'e - fotovoltaika_01'!$C$128:$K$305</definedName>
    <definedName name="_xlnm._FilterDatabase" localSheetId="15" hidden="1">'g - VZT'!$C$123:$K$221</definedName>
    <definedName name="_xlnm._FilterDatabase" localSheetId="31" hidden="1">'g - VZT_01'!$C$123:$K$221</definedName>
    <definedName name="_xlnm._FilterDatabase" localSheetId="16" hidden="1">'h - VRN-profese'!$C$124:$K$142</definedName>
    <definedName name="_xlnm._FilterDatabase" localSheetId="32" hidden="1">'h - VRN-profese_01'!$C$124:$K$142</definedName>
    <definedName name="_xlnm._FilterDatabase" localSheetId="33" hidden="1">'SO 04.10 - Veřejné osvětlení'!$C$121:$K$266</definedName>
    <definedName name="_xlnm._FilterDatabase" localSheetId="34" hidden="1">'SO 04.11 - Závlaha'!$C$123:$K$302</definedName>
    <definedName name="_xlnm._FilterDatabase" localSheetId="35" hidden="1">'SO 04.2 - Přípojka kanali...'!$C$123:$K$203</definedName>
    <definedName name="_xlnm._FilterDatabase" localSheetId="36" hidden="1">'SO 04.4 - Přípojka vodovo...'!$C$122:$K$313</definedName>
    <definedName name="_xlnm._FilterDatabase" localSheetId="37" hidden="1">'SO 04.5 - Areálový rozvod...'!$C$123:$K$230</definedName>
    <definedName name="_xlnm._FilterDatabase" localSheetId="38" hidden="1">'SO 04.6 - Přípojka NN, Altán'!$C$124:$K$315</definedName>
    <definedName name="_xlnm._FilterDatabase" localSheetId="39" hidden="1">'SO 04.9 - Dešťová kanalizace'!$C$124:$K$271</definedName>
    <definedName name="_xlnm._FilterDatabase" localSheetId="40" hidden="1">'SO 05.1 - D.1.3.2. KRAJIN...'!$C$127:$K$620</definedName>
    <definedName name="_xlnm._FilterDatabase" localSheetId="41" hidden="1">'SO 05.2 - D.1.3.2. KRAJIN...'!$C$123:$K$428</definedName>
    <definedName name="_xlnm._FilterDatabase" localSheetId="42" hidden="1">'SO 05.3 - ČÁST PRO DOPRAVU'!$C$127:$K$224</definedName>
    <definedName name="_xlnm._FilterDatabase" localSheetId="43" hidden="1">'SO 06 - VRN  - profese ar...'!$C$120:$K$138</definedName>
    <definedName name="_xlnm.Print_Titles" localSheetId="44">'00 - Vedlejší a ostatní n...'!$123:$123</definedName>
    <definedName name="_xlnm.Print_Titles" localSheetId="7">'1 - Strukturovaná kabeláž'!$128:$128</definedName>
    <definedName name="_xlnm.Print_Titles" localSheetId="23">'1 - Strukturovaná kabeláž_01'!$128:$128</definedName>
    <definedName name="_xlnm.Print_Titles" localSheetId="8">'2 - STA'!$128:$128</definedName>
    <definedName name="_xlnm.Print_Titles" localSheetId="24">'2 - STA_01'!$128:$128</definedName>
    <definedName name="_xlnm.Print_Titles" localSheetId="9">'3 - Video dohledový systém'!$128:$128</definedName>
    <definedName name="_xlnm.Print_Titles" localSheetId="25">'3 - Video dohledový systém_01'!$128:$128</definedName>
    <definedName name="_xlnm.Print_Titles" localSheetId="10">'4 - poplachový, zabezpečo...'!$132:$132</definedName>
    <definedName name="_xlnm.Print_Titles" localSheetId="26">'4 - poplachový, zabezpečo..._01'!$132:$132</definedName>
    <definedName name="_xlnm.Print_Titles" localSheetId="11">'5 - Elektronická kontrola...'!$127:$127</definedName>
    <definedName name="_xlnm.Print_Titles" localSheetId="27">'5 - Elektronická kontrola..._01'!$127:$127</definedName>
    <definedName name="_xlnm.Print_Titles" localSheetId="12">'6 - Domovní  videotelefon'!$129:$129</definedName>
    <definedName name="_xlnm.Print_Titles" localSheetId="28">'6 - Domovní  videotelefon_01'!$129:$129</definedName>
    <definedName name="_xlnm.Print_Titles" localSheetId="13">'7 - Komunikační systém se...'!$128:$128</definedName>
    <definedName name="_xlnm.Print_Titles" localSheetId="29">'7 - Komunikační systém se..._01'!$128:$128</definedName>
    <definedName name="_xlnm.Print_Titles" localSheetId="14">'8 - Hrubé rozvody'!$129:$129</definedName>
    <definedName name="_xlnm.Print_Titles" localSheetId="30">'8 - Hrubé rozvody_01'!$129:$129</definedName>
    <definedName name="_xlnm.Print_Titles" localSheetId="1">'a - Stavební část  Bytový...'!$155:$155</definedName>
    <definedName name="_xlnm.Print_Titles" localSheetId="17">'a - Stavební část  Bytový..._01'!$155:$155</definedName>
    <definedName name="_xlnm.Print_Titles" localSheetId="18">'a1 - interiér BD A'!$121:$121</definedName>
    <definedName name="_xlnm.Print_Titles" localSheetId="2">'a1 - interiér BD B '!$121:$121</definedName>
    <definedName name="_xlnm.Print_Titles" localSheetId="3">'b - ZTI'!$131:$131</definedName>
    <definedName name="_xlnm.Print_Titles" localSheetId="19">'b - ZTI_01'!$131:$131</definedName>
    <definedName name="_xlnm.Print_Titles" localSheetId="4">'c - Vytápění'!$125:$125</definedName>
    <definedName name="_xlnm.Print_Titles" localSheetId="20">'c - Vytápění_01'!$125:$125</definedName>
    <definedName name="_xlnm.Print_Titles" localSheetId="5">'d - Elektrika silová'!$133:$133</definedName>
    <definedName name="_xlnm.Print_Titles" localSheetId="21">'d - Elektrika silová_01'!$133:$133</definedName>
    <definedName name="_xlnm.Print_Titles" localSheetId="45">'D.1.3.1_1 - Dopravní řeše...'!$129:$129</definedName>
    <definedName name="_xlnm.Print_Titles" localSheetId="46">'D.1.3.1_2 - Dopravní řeše...'!$126:$126</definedName>
    <definedName name="_xlnm.Print_Titles" localSheetId="6">'e - fotovoltaika'!$128:$128</definedName>
    <definedName name="_xlnm.Print_Titles" localSheetId="22">'e - fotovoltaika_01'!$128:$128</definedName>
    <definedName name="_xlnm.Print_Titles" localSheetId="15">'g - VZT'!$123:$123</definedName>
    <definedName name="_xlnm.Print_Titles" localSheetId="31">'g - VZT_01'!$123:$123</definedName>
    <definedName name="_xlnm.Print_Titles" localSheetId="16">'h - VRN-profese'!$124:$124</definedName>
    <definedName name="_xlnm.Print_Titles" localSheetId="32">'h - VRN-profese_01'!$124:$124</definedName>
    <definedName name="_xlnm.Print_Titles" localSheetId="0">'Rekapitulace stavby'!$92:$92</definedName>
    <definedName name="_xlnm.Print_Titles" localSheetId="47">'Seznam figur'!$9:$9</definedName>
    <definedName name="_xlnm.Print_Titles" localSheetId="33">'SO 04.10 - Veřejné osvětlení'!$121:$121</definedName>
    <definedName name="_xlnm.Print_Titles" localSheetId="34">'SO 04.11 - Závlaha'!$123:$123</definedName>
    <definedName name="_xlnm.Print_Titles" localSheetId="35">'SO 04.2 - Přípojka kanali...'!$123:$123</definedName>
    <definedName name="_xlnm.Print_Titles" localSheetId="36">'SO 04.4 - Přípojka vodovo...'!$122:$122</definedName>
    <definedName name="_xlnm.Print_Titles" localSheetId="37">'SO 04.5 - Areálový rozvod...'!$123:$123</definedName>
    <definedName name="_xlnm.Print_Titles" localSheetId="38">'SO 04.6 - Přípojka NN, Altán'!$124:$124</definedName>
    <definedName name="_xlnm.Print_Titles" localSheetId="39">'SO 04.9 - Dešťová kanalizace'!$124:$124</definedName>
    <definedName name="_xlnm.Print_Titles" localSheetId="40">'SO 05.1 - D.1.3.2. KRAJIN...'!$127:$127</definedName>
    <definedName name="_xlnm.Print_Titles" localSheetId="41">'SO 05.2 - D.1.3.2. KRAJIN...'!$123:$123</definedName>
    <definedName name="_xlnm.Print_Titles" localSheetId="42">'SO 05.3 - ČÁST PRO DOPRAVU'!$127:$127</definedName>
    <definedName name="_xlnm.Print_Titles" localSheetId="43">'SO 06 - VRN  - profese ar...'!$120:$120</definedName>
    <definedName name="_xlnm.Print_Area" localSheetId="44">'00 - Vedlejší a ostatní n...'!$C$4:$J$76,'00 - Vedlejší a ostatní n...'!$C$82:$J$103,'00 - Vedlejší a ostatní n...'!$C$109:$K$139</definedName>
    <definedName name="_xlnm.Print_Area" localSheetId="7">'1 - Strukturovaná kabeláž'!$C$4:$J$76,'1 - Strukturovaná kabeláž'!$C$82:$J$106,'1 - Strukturovaná kabeláž'!$C$112:$K$206</definedName>
    <definedName name="_xlnm.Print_Area" localSheetId="23">'1 - Strukturovaná kabeláž_01'!$C$4:$J$76,'1 - Strukturovaná kabeláž_01'!$C$82:$J$106,'1 - Strukturovaná kabeláž_01'!$C$112:$K$206</definedName>
    <definedName name="_xlnm.Print_Area" localSheetId="8">'2 - STA'!$C$4:$J$76,'2 - STA'!$C$82:$J$106,'2 - STA'!$C$112:$K$205</definedName>
    <definedName name="_xlnm.Print_Area" localSheetId="24">'2 - STA_01'!$C$4:$J$76,'2 - STA_01'!$C$82:$J$106,'2 - STA_01'!$C$112:$K$206</definedName>
    <definedName name="_xlnm.Print_Area" localSheetId="9">'3 - Video dohledový systém'!$C$4:$J$76,'3 - Video dohledový systém'!$C$82:$J$106,'3 - Video dohledový systém'!$C$112:$K$195</definedName>
    <definedName name="_xlnm.Print_Area" localSheetId="25">'3 - Video dohledový systém_01'!$C$4:$J$76,'3 - Video dohledový systém_01'!$C$82:$J$106,'3 - Video dohledový systém_01'!$C$112:$K$196</definedName>
    <definedName name="_xlnm.Print_Area" localSheetId="10">'4 - poplachový, zabezpečo...'!$C$4:$J$76,'4 - poplachový, zabezpečo...'!$C$82:$J$110,'4 - poplachový, zabezpečo...'!$C$116:$K$239</definedName>
    <definedName name="_xlnm.Print_Area" localSheetId="26">'4 - poplachový, zabezpečo..._01'!$C$4:$J$76,'4 - poplachový, zabezpečo..._01'!$C$82:$J$110,'4 - poplachový, zabezpečo..._01'!$C$116:$K$239</definedName>
    <definedName name="_xlnm.Print_Area" localSheetId="11">'5 - Elektronická kontrola...'!$C$4:$J$76,'5 - Elektronická kontrola...'!$C$82:$J$105,'5 - Elektronická kontrola...'!$C$111:$K$182</definedName>
    <definedName name="_xlnm.Print_Area" localSheetId="27">'5 - Elektronická kontrola..._01'!$C$4:$J$76,'5 - Elektronická kontrola..._01'!$C$82:$J$105,'5 - Elektronická kontrola..._01'!$C$111:$K$182</definedName>
    <definedName name="_xlnm.Print_Area" localSheetId="12">'6 - Domovní  videotelefon'!$C$4:$J$76,'6 - Domovní  videotelefon'!$C$82:$J$107,'6 - Domovní  videotelefon'!$C$113:$K$179</definedName>
    <definedName name="_xlnm.Print_Area" localSheetId="28">'6 - Domovní  videotelefon_01'!$C$4:$J$76,'6 - Domovní  videotelefon_01'!$C$82:$J$107,'6 - Domovní  videotelefon_01'!$C$113:$K$179</definedName>
    <definedName name="_xlnm.Print_Area" localSheetId="13">'7 - Komunikační systém se...'!$C$4:$J$76,'7 - Komunikační systém se...'!$C$82:$J$106,'7 - Komunikační systém se...'!$C$112:$K$228</definedName>
    <definedName name="_xlnm.Print_Area" localSheetId="29">'7 - Komunikační systém se..._01'!$C$4:$J$76,'7 - Komunikační systém se..._01'!$C$82:$J$106,'7 - Komunikační systém se..._01'!$C$112:$K$228</definedName>
    <definedName name="_xlnm.Print_Area" localSheetId="14">'8 - Hrubé rozvody'!$C$4:$J$76,'8 - Hrubé rozvody'!$C$82:$J$107,'8 - Hrubé rozvody'!$C$113:$K$198</definedName>
    <definedName name="_xlnm.Print_Area" localSheetId="30">'8 - Hrubé rozvody_01'!$C$4:$J$76,'8 - Hrubé rozvody_01'!$C$82:$J$107,'8 - Hrubé rozvody_01'!$C$113:$K$198</definedName>
    <definedName name="_xlnm.Print_Area" localSheetId="1">'a - Stavební část  Bytový...'!$C$4:$J$76,'a - Stavební část  Bytový...'!$C$82:$J$135,'a - Stavební část  Bytový...'!$C$141:$K$1976</definedName>
    <definedName name="_xlnm.Print_Area" localSheetId="17">'a - Stavební část  Bytový..._01'!$C$4:$J$76,'a - Stavební část  Bytový..._01'!$C$82:$J$135,'a - Stavební část  Bytový..._01'!$C$141:$K$1976</definedName>
    <definedName name="_xlnm.Print_Area" localSheetId="18">'a1 - interiér BD A'!$C$4:$J$76,'a1 - interiér BD A'!$C$82:$J$101,'a1 - interiér BD A'!$C$107:$K$150</definedName>
    <definedName name="_xlnm.Print_Area" localSheetId="2">'a1 - interiér BD B '!$C$4:$J$76,'a1 - interiér BD B '!$C$82:$J$101,'a1 - interiér BD B '!$C$107:$K$150</definedName>
    <definedName name="_xlnm.Print_Area" localSheetId="3">'b - ZTI'!$C$4:$J$76,'b - ZTI'!$C$82:$J$111,'b - ZTI'!$C$117:$K$488</definedName>
    <definedName name="_xlnm.Print_Area" localSheetId="19">'b - ZTI_01'!$C$4:$J$76,'b - ZTI_01'!$C$82:$J$111,'b - ZTI_01'!$C$117:$K$488</definedName>
    <definedName name="_xlnm.Print_Area" localSheetId="4">'c - Vytápění'!$C$4:$J$76,'c - Vytápění'!$C$82:$J$105,'c - Vytápění'!$C$111:$K$250</definedName>
    <definedName name="_xlnm.Print_Area" localSheetId="20">'c - Vytápění_01'!$C$4:$J$76,'c - Vytápění_01'!$C$82:$J$105,'c - Vytápění_01'!$C$111:$K$250</definedName>
    <definedName name="_xlnm.Print_Area" localSheetId="5">'d - Elektrika silová'!$C$4:$J$76,'d - Elektrika silová'!$C$82:$J$113,'d - Elektrika silová'!$C$119:$K$413</definedName>
    <definedName name="_xlnm.Print_Area" localSheetId="21">'d - Elektrika silová_01'!$C$4:$J$76,'d - Elektrika silová_01'!$C$82:$J$113,'d - Elektrika silová_01'!$C$119:$K$416</definedName>
    <definedName name="_xlnm.Print_Area" localSheetId="45">'D.1.3.1_1 - Dopravní řeše...'!$C$4:$J$76,'D.1.3.1_1 - Dopravní řeše...'!$C$82:$J$109,'D.1.3.1_1 - Dopravní řeše...'!$C$115:$K$468</definedName>
    <definedName name="_xlnm.Print_Area" localSheetId="46">'D.1.3.1_2 - Dopravní řeše...'!$C$4:$J$76,'D.1.3.1_2 - Dopravní řeše...'!$C$82:$J$106,'D.1.3.1_2 - Dopravní řeše...'!$C$112:$K$316</definedName>
    <definedName name="_xlnm.Print_Area" localSheetId="6">'e - fotovoltaika'!$C$4:$J$76,'e - fotovoltaika'!$C$82:$J$108,'e - fotovoltaika'!$C$114:$K$303</definedName>
    <definedName name="_xlnm.Print_Area" localSheetId="22">'e - fotovoltaika_01'!$C$4:$J$76,'e - fotovoltaika_01'!$C$82:$J$108,'e - fotovoltaika_01'!$C$114:$K$305</definedName>
    <definedName name="_xlnm.Print_Area" localSheetId="15">'g - VZT'!$C$4:$J$76,'g - VZT'!$C$82:$J$103,'g - VZT'!$C$109:$K$221</definedName>
    <definedName name="_xlnm.Print_Area" localSheetId="31">'g - VZT_01'!$C$4:$J$76,'g - VZT_01'!$C$82:$J$103,'g - VZT_01'!$C$109:$K$221</definedName>
    <definedName name="_xlnm.Print_Area" localSheetId="16">'h - VRN-profese'!$C$4:$J$76,'h - VRN-profese'!$C$82:$J$104,'h - VRN-profese'!$C$110:$K$142</definedName>
    <definedName name="_xlnm.Print_Area" localSheetId="32">'h - VRN-profese_01'!$C$4:$J$76,'h - VRN-profese_01'!$C$82:$J$104,'h - VRN-profese_01'!$C$110:$K$142</definedName>
    <definedName name="_xlnm.Print_Area" localSheetId="0">'Rekapitulace stavby'!$D$4:$AO$76,'Rekapitulace stavby'!$C$82:$AQ$114</definedName>
    <definedName name="_xlnm.Print_Area" localSheetId="47">'Seznam figur'!$C$4:$G$256</definedName>
    <definedName name="_xlnm.Print_Area" localSheetId="33">'SO 04.10 - Veřejné osvětlení'!$C$4:$J$76,'SO 04.10 - Veřejné osvětlení'!$C$82:$J$103,'SO 04.10 - Veřejné osvětlení'!$C$109:$K$266</definedName>
    <definedName name="_xlnm.Print_Area" localSheetId="34">'SO 04.11 - Závlaha'!$C$4:$J$76,'SO 04.11 - Závlaha'!$C$82:$J$105,'SO 04.11 - Závlaha'!$C$111:$K$302</definedName>
    <definedName name="_xlnm.Print_Area" localSheetId="35">'SO 04.2 - Přípojka kanali...'!$C$4:$J$76,'SO 04.2 - Přípojka kanali...'!$C$82:$J$105,'SO 04.2 - Přípojka kanali...'!$C$111:$K$203</definedName>
    <definedName name="_xlnm.Print_Area" localSheetId="36">'SO 04.4 - Přípojka vodovo...'!$C$4:$J$76,'SO 04.4 - Přípojka vodovo...'!$C$82:$J$104,'SO 04.4 - Přípojka vodovo...'!$C$110:$K$313</definedName>
    <definedName name="_xlnm.Print_Area" localSheetId="37">'SO 04.5 - Areálový rozvod...'!$C$4:$J$76,'SO 04.5 - Areálový rozvod...'!$C$82:$J$105,'SO 04.5 - Areálový rozvod...'!$C$111:$K$230</definedName>
    <definedName name="_xlnm.Print_Area" localSheetId="38">'SO 04.6 - Přípojka NN, Altán'!$C$4:$J$76,'SO 04.6 - Přípojka NN, Altán'!$C$82:$J$106,'SO 04.6 - Přípojka NN, Altán'!$C$112:$K$315</definedName>
    <definedName name="_xlnm.Print_Area" localSheetId="39">'SO 04.9 - Dešťová kanalizace'!$C$4:$J$76,'SO 04.9 - Dešťová kanalizace'!$C$82:$J$106,'SO 04.9 - Dešťová kanalizace'!$C$112:$K$271</definedName>
    <definedName name="_xlnm.Print_Area" localSheetId="40">'SO 05.1 - D.1.3.2. KRAJIN...'!$C$4:$J$76,'SO 05.1 - D.1.3.2. KRAJIN...'!$C$82:$J$109,'SO 05.1 - D.1.3.2. KRAJIN...'!$C$115:$K$620</definedName>
    <definedName name="_xlnm.Print_Area" localSheetId="41">'SO 05.2 - D.1.3.2. KRAJIN...'!$C$4:$J$76,'SO 05.2 - D.1.3.2. KRAJIN...'!$C$82:$J$105,'SO 05.2 - D.1.3.2. KRAJIN...'!$C$111:$K$428</definedName>
    <definedName name="_xlnm.Print_Area" localSheetId="42">'SO 05.3 - ČÁST PRO DOPRAVU'!$C$4:$J$76,'SO 05.3 - ČÁST PRO DOPRAVU'!$C$82:$J$109,'SO 05.3 - ČÁST PRO DOPRAVU'!$C$115:$K$224</definedName>
    <definedName name="_xlnm.Print_Area" localSheetId="43">'SO 06 - VRN  - profese ar...'!$C$4:$J$76,'SO 06 - VRN  - profese ar...'!$C$82:$J$102,'SO 06 - VRN  - profese ar...'!$C$108:$K$138</definedName>
  </definedNames>
  <calcPr calcId="181029"/>
</workbook>
</file>

<file path=xl/calcChain.xml><?xml version="1.0" encoding="utf-8"?>
<calcChain xmlns="http://schemas.openxmlformats.org/spreadsheetml/2006/main">
  <c r="BF95" i="1" l="1"/>
  <c r="BG95" i="1"/>
  <c r="BG96" i="1"/>
  <c r="BF96" i="1"/>
  <c r="BD94" i="1"/>
  <c r="BC94" i="1"/>
  <c r="BB94" i="1"/>
  <c r="BA94" i="1"/>
  <c r="AZ94" i="1"/>
  <c r="AU94" i="1"/>
  <c r="AS94" i="1"/>
  <c r="AG94" i="1"/>
  <c r="E89" i="18"/>
  <c r="D7" i="48"/>
  <c r="J39" i="47"/>
  <c r="J38" i="47"/>
  <c r="J37" i="47"/>
  <c r="BI315" i="47"/>
  <c r="BH315" i="47"/>
  <c r="BG315" i="47"/>
  <c r="BF315" i="47"/>
  <c r="T315" i="47"/>
  <c r="T314" i="47" s="1"/>
  <c r="R315" i="47"/>
  <c r="R314" i="47" s="1"/>
  <c r="P315" i="47"/>
  <c r="P314" i="47"/>
  <c r="BI312" i="47"/>
  <c r="BH312" i="47"/>
  <c r="BG312" i="47"/>
  <c r="BF312" i="47"/>
  <c r="T312" i="47"/>
  <c r="R312" i="47"/>
  <c r="P312" i="47"/>
  <c r="BI310" i="47"/>
  <c r="BH310" i="47"/>
  <c r="BG310" i="47"/>
  <c r="BF310" i="47"/>
  <c r="T310" i="47"/>
  <c r="R310" i="47"/>
  <c r="P310" i="47"/>
  <c r="BI307" i="47"/>
  <c r="BH307" i="47"/>
  <c r="BG307" i="47"/>
  <c r="BF307" i="47"/>
  <c r="T307" i="47"/>
  <c r="R307" i="47"/>
  <c r="P307" i="47"/>
  <c r="BI305" i="47"/>
  <c r="BH305" i="47"/>
  <c r="BG305" i="47"/>
  <c r="BF305" i="47"/>
  <c r="T305" i="47"/>
  <c r="R305" i="47"/>
  <c r="P305" i="47"/>
  <c r="BI299" i="47"/>
  <c r="BH299" i="47"/>
  <c r="BG299" i="47"/>
  <c r="BF299" i="47"/>
  <c r="T299" i="47"/>
  <c r="R299" i="47"/>
  <c r="P299" i="47"/>
  <c r="BI294" i="47"/>
  <c r="BH294" i="47"/>
  <c r="BG294" i="47"/>
  <c r="BF294" i="47"/>
  <c r="T294" i="47"/>
  <c r="R294" i="47"/>
  <c r="P294" i="47"/>
  <c r="BI290" i="47"/>
  <c r="BH290" i="47"/>
  <c r="BG290" i="47"/>
  <c r="BF290" i="47"/>
  <c r="T290" i="47"/>
  <c r="R290" i="47"/>
  <c r="P290" i="47"/>
  <c r="BI286" i="47"/>
  <c r="BH286" i="47"/>
  <c r="BG286" i="47"/>
  <c r="BF286" i="47"/>
  <c r="T286" i="47"/>
  <c r="R286" i="47"/>
  <c r="P286" i="47"/>
  <c r="BI283" i="47"/>
  <c r="BH283" i="47"/>
  <c r="BG283" i="47"/>
  <c r="BF283" i="47"/>
  <c r="T283" i="47"/>
  <c r="R283" i="47"/>
  <c r="P283" i="47"/>
  <c r="BI280" i="47"/>
  <c r="BH280" i="47"/>
  <c r="BG280" i="47"/>
  <c r="BF280" i="47"/>
  <c r="T280" i="47"/>
  <c r="R280" i="47"/>
  <c r="P280" i="47"/>
  <c r="BI276" i="47"/>
  <c r="BH276" i="47"/>
  <c r="BG276" i="47"/>
  <c r="BF276" i="47"/>
  <c r="T276" i="47"/>
  <c r="R276" i="47"/>
  <c r="P276" i="47"/>
  <c r="BI274" i="47"/>
  <c r="BH274" i="47"/>
  <c r="BG274" i="47"/>
  <c r="BF274" i="47"/>
  <c r="T274" i="47"/>
  <c r="R274" i="47"/>
  <c r="P274" i="47"/>
  <c r="BI270" i="47"/>
  <c r="BH270" i="47"/>
  <c r="BG270" i="47"/>
  <c r="BF270" i="47"/>
  <c r="T270" i="47"/>
  <c r="R270" i="47"/>
  <c r="P270" i="47"/>
  <c r="BI266" i="47"/>
  <c r="BH266" i="47"/>
  <c r="BG266" i="47"/>
  <c r="BF266" i="47"/>
  <c r="T266" i="47"/>
  <c r="R266" i="47"/>
  <c r="P266" i="47"/>
  <c r="BI261" i="47"/>
  <c r="BH261" i="47"/>
  <c r="BG261" i="47"/>
  <c r="BF261" i="47"/>
  <c r="T261" i="47"/>
  <c r="R261" i="47"/>
  <c r="P261" i="47"/>
  <c r="BI256" i="47"/>
  <c r="BH256" i="47"/>
  <c r="BG256" i="47"/>
  <c r="BF256" i="47"/>
  <c r="T256" i="47"/>
  <c r="R256" i="47"/>
  <c r="P256" i="47"/>
  <c r="BI252" i="47"/>
  <c r="BH252" i="47"/>
  <c r="BG252" i="47"/>
  <c r="BF252" i="47"/>
  <c r="T252" i="47"/>
  <c r="R252" i="47"/>
  <c r="P252" i="47"/>
  <c r="BI249" i="47"/>
  <c r="BH249" i="47"/>
  <c r="BG249" i="47"/>
  <c r="BF249" i="47"/>
  <c r="T249" i="47"/>
  <c r="R249" i="47"/>
  <c r="P249" i="47"/>
  <c r="BI247" i="47"/>
  <c r="BH247" i="47"/>
  <c r="BG247" i="47"/>
  <c r="BF247" i="47"/>
  <c r="T247" i="47"/>
  <c r="R247" i="47"/>
  <c r="P247" i="47"/>
  <c r="BI243" i="47"/>
  <c r="BH243" i="47"/>
  <c r="BG243" i="47"/>
  <c r="BF243" i="47"/>
  <c r="T243" i="47"/>
  <c r="R243" i="47"/>
  <c r="P243" i="47"/>
  <c r="BI240" i="47"/>
  <c r="BH240" i="47"/>
  <c r="BG240" i="47"/>
  <c r="BF240" i="47"/>
  <c r="T240" i="47"/>
  <c r="R240" i="47"/>
  <c r="P240" i="47"/>
  <c r="BI236" i="47"/>
  <c r="BH236" i="47"/>
  <c r="BG236" i="47"/>
  <c r="BF236" i="47"/>
  <c r="T236" i="47"/>
  <c r="R236" i="47"/>
  <c r="P236" i="47"/>
  <c r="BI232" i="47"/>
  <c r="BH232" i="47"/>
  <c r="BG232" i="47"/>
  <c r="BF232" i="47"/>
  <c r="T232" i="47"/>
  <c r="R232" i="47"/>
  <c r="P232" i="47"/>
  <c r="BI227" i="47"/>
  <c r="BH227" i="47"/>
  <c r="BG227" i="47"/>
  <c r="BF227" i="47"/>
  <c r="T227" i="47"/>
  <c r="R227" i="47"/>
  <c r="P227" i="47"/>
  <c r="BI222" i="47"/>
  <c r="BH222" i="47"/>
  <c r="BG222" i="47"/>
  <c r="BF222" i="47"/>
  <c r="T222" i="47"/>
  <c r="R222" i="47"/>
  <c r="P222" i="47"/>
  <c r="BI218" i="47"/>
  <c r="BH218" i="47"/>
  <c r="BG218" i="47"/>
  <c r="BF218" i="47"/>
  <c r="T218" i="47"/>
  <c r="R218" i="47"/>
  <c r="P218" i="47"/>
  <c r="BI215" i="47"/>
  <c r="BH215" i="47"/>
  <c r="BG215" i="47"/>
  <c r="BF215" i="47"/>
  <c r="T215" i="47"/>
  <c r="R215" i="47"/>
  <c r="P215" i="47"/>
  <c r="BI211" i="47"/>
  <c r="BH211" i="47"/>
  <c r="BG211" i="47"/>
  <c r="BF211" i="47"/>
  <c r="T211" i="47"/>
  <c r="R211" i="47"/>
  <c r="P211" i="47"/>
  <c r="BI207" i="47"/>
  <c r="BH207" i="47"/>
  <c r="BG207" i="47"/>
  <c r="BF207" i="47"/>
  <c r="T207" i="47"/>
  <c r="R207" i="47"/>
  <c r="P207" i="47"/>
  <c r="BI203" i="47"/>
  <c r="BH203" i="47"/>
  <c r="BG203" i="47"/>
  <c r="BF203" i="47"/>
  <c r="T203" i="47"/>
  <c r="R203" i="47"/>
  <c r="P203" i="47"/>
  <c r="BI201" i="47"/>
  <c r="BH201" i="47"/>
  <c r="BG201" i="47"/>
  <c r="BF201" i="47"/>
  <c r="T201" i="47"/>
  <c r="R201" i="47"/>
  <c r="P201" i="47"/>
  <c r="BI196" i="47"/>
  <c r="BH196" i="47"/>
  <c r="BG196" i="47"/>
  <c r="BF196" i="47"/>
  <c r="T196" i="47"/>
  <c r="R196" i="47"/>
  <c r="P196" i="47"/>
  <c r="BI194" i="47"/>
  <c r="BH194" i="47"/>
  <c r="BG194" i="47"/>
  <c r="BF194" i="47"/>
  <c r="T194" i="47"/>
  <c r="R194" i="47"/>
  <c r="P194" i="47"/>
  <c r="BI187" i="47"/>
  <c r="BH187" i="47"/>
  <c r="BG187" i="47"/>
  <c r="BF187" i="47"/>
  <c r="T187" i="47"/>
  <c r="R187" i="47"/>
  <c r="P187" i="47"/>
  <c r="BI183" i="47"/>
  <c r="BH183" i="47"/>
  <c r="BG183" i="47"/>
  <c r="BF183" i="47"/>
  <c r="T183" i="47"/>
  <c r="R183" i="47"/>
  <c r="P183" i="47"/>
  <c r="BI179" i="47"/>
  <c r="BH179" i="47"/>
  <c r="BG179" i="47"/>
  <c r="BF179" i="47"/>
  <c r="T179" i="47"/>
  <c r="R179" i="47"/>
  <c r="P179" i="47"/>
  <c r="BI177" i="47"/>
  <c r="BH177" i="47"/>
  <c r="BG177" i="47"/>
  <c r="BF177" i="47"/>
  <c r="T177" i="47"/>
  <c r="R177" i="47"/>
  <c r="P177" i="47"/>
  <c r="BI175" i="47"/>
  <c r="BH175" i="47"/>
  <c r="BG175" i="47"/>
  <c r="BF175" i="47"/>
  <c r="T175" i="47"/>
  <c r="R175" i="47"/>
  <c r="P175" i="47"/>
  <c r="BI172" i="47"/>
  <c r="BH172" i="47"/>
  <c r="BG172" i="47"/>
  <c r="BF172" i="47"/>
  <c r="T172" i="47"/>
  <c r="R172" i="47"/>
  <c r="P172" i="47"/>
  <c r="BI169" i="47"/>
  <c r="BH169" i="47"/>
  <c r="BG169" i="47"/>
  <c r="BF169" i="47"/>
  <c r="T169" i="47"/>
  <c r="R169" i="47"/>
  <c r="P169" i="47"/>
  <c r="BI166" i="47"/>
  <c r="BH166" i="47"/>
  <c r="BG166" i="47"/>
  <c r="BF166" i="47"/>
  <c r="T166" i="47"/>
  <c r="R166" i="47"/>
  <c r="P166" i="47"/>
  <c r="BI163" i="47"/>
  <c r="BH163" i="47"/>
  <c r="BG163" i="47"/>
  <c r="BF163" i="47"/>
  <c r="T163" i="47"/>
  <c r="R163" i="47"/>
  <c r="P163" i="47"/>
  <c r="BI160" i="47"/>
  <c r="BH160" i="47"/>
  <c r="BG160" i="47"/>
  <c r="BF160" i="47"/>
  <c r="T160" i="47"/>
  <c r="R160" i="47"/>
  <c r="P160" i="47"/>
  <c r="BI156" i="47"/>
  <c r="BH156" i="47"/>
  <c r="BG156" i="47"/>
  <c r="BF156" i="47"/>
  <c r="T156" i="47"/>
  <c r="R156" i="47"/>
  <c r="P156" i="47"/>
  <c r="BI153" i="47"/>
  <c r="BH153" i="47"/>
  <c r="BG153" i="47"/>
  <c r="BF153" i="47"/>
  <c r="T153" i="47"/>
  <c r="R153" i="47"/>
  <c r="P153" i="47"/>
  <c r="BI149" i="47"/>
  <c r="BH149" i="47"/>
  <c r="BG149" i="47"/>
  <c r="BF149" i="47"/>
  <c r="T149" i="47"/>
  <c r="R149" i="47"/>
  <c r="P149" i="47"/>
  <c r="BI144" i="47"/>
  <c r="BH144" i="47"/>
  <c r="BG144" i="47"/>
  <c r="BF144" i="47"/>
  <c r="T144" i="47"/>
  <c r="R144" i="47"/>
  <c r="P144" i="47"/>
  <c r="BI139" i="47"/>
  <c r="BH139" i="47"/>
  <c r="BG139" i="47"/>
  <c r="BF139" i="47"/>
  <c r="T139" i="47"/>
  <c r="R139" i="47"/>
  <c r="P139" i="47"/>
  <c r="BI137" i="47"/>
  <c r="BH137" i="47"/>
  <c r="BG137" i="47"/>
  <c r="BF137" i="47"/>
  <c r="T137" i="47"/>
  <c r="R137" i="47"/>
  <c r="P137" i="47"/>
  <c r="BI134" i="47"/>
  <c r="BH134" i="47"/>
  <c r="BG134" i="47"/>
  <c r="BF134" i="47"/>
  <c r="T134" i="47"/>
  <c r="R134" i="47"/>
  <c r="P134" i="47"/>
  <c r="BI130" i="47"/>
  <c r="BH130" i="47"/>
  <c r="BG130" i="47"/>
  <c r="BF130" i="47"/>
  <c r="T130" i="47"/>
  <c r="R130" i="47"/>
  <c r="P130" i="47"/>
  <c r="J124" i="47"/>
  <c r="F124" i="47"/>
  <c r="J123" i="47"/>
  <c r="F123" i="47"/>
  <c r="F121" i="47"/>
  <c r="E119" i="47"/>
  <c r="J94" i="47"/>
  <c r="F94" i="47"/>
  <c r="J93" i="47"/>
  <c r="F93" i="47"/>
  <c r="F91" i="47"/>
  <c r="E89" i="47"/>
  <c r="J14" i="47"/>
  <c r="J121" i="47" s="1"/>
  <c r="E7" i="47"/>
  <c r="E85" i="47" s="1"/>
  <c r="J39" i="46"/>
  <c r="J38" i="46"/>
  <c r="J37" i="46"/>
  <c r="BI467" i="46"/>
  <c r="BH467" i="46"/>
  <c r="BG467" i="46"/>
  <c r="BF467" i="46"/>
  <c r="T467" i="46"/>
  <c r="T466" i="46"/>
  <c r="R467" i="46"/>
  <c r="R466" i="46" s="1"/>
  <c r="P467" i="46"/>
  <c r="P466" i="46" s="1"/>
  <c r="BI463" i="46"/>
  <c r="BH463" i="46"/>
  <c r="BG463" i="46"/>
  <c r="BF463" i="46"/>
  <c r="T463" i="46"/>
  <c r="R463" i="46"/>
  <c r="P463" i="46"/>
  <c r="BI460" i="46"/>
  <c r="BH460" i="46"/>
  <c r="BG460" i="46"/>
  <c r="BF460" i="46"/>
  <c r="T460" i="46"/>
  <c r="R460" i="46"/>
  <c r="P460" i="46"/>
  <c r="BI457" i="46"/>
  <c r="BH457" i="46"/>
  <c r="BG457" i="46"/>
  <c r="BF457" i="46"/>
  <c r="T457" i="46"/>
  <c r="R457" i="46"/>
  <c r="P457" i="46"/>
  <c r="BI454" i="46"/>
  <c r="BH454" i="46"/>
  <c r="BG454" i="46"/>
  <c r="BF454" i="46"/>
  <c r="T454" i="46"/>
  <c r="R454" i="46"/>
  <c r="P454" i="46"/>
  <c r="BI451" i="46"/>
  <c r="BH451" i="46"/>
  <c r="BG451" i="46"/>
  <c r="BF451" i="46"/>
  <c r="T451" i="46"/>
  <c r="R451" i="46"/>
  <c r="P451" i="46"/>
  <c r="BI448" i="46"/>
  <c r="BH448" i="46"/>
  <c r="BG448" i="46"/>
  <c r="BF448" i="46"/>
  <c r="T448" i="46"/>
  <c r="R448" i="46"/>
  <c r="P448" i="46"/>
  <c r="BI445" i="46"/>
  <c r="BH445" i="46"/>
  <c r="BG445" i="46"/>
  <c r="BF445" i="46"/>
  <c r="T445" i="46"/>
  <c r="R445" i="46"/>
  <c r="P445" i="46"/>
  <c r="BI442" i="46"/>
  <c r="BH442" i="46"/>
  <c r="BG442" i="46"/>
  <c r="BF442" i="46"/>
  <c r="T442" i="46"/>
  <c r="R442" i="46"/>
  <c r="P442" i="46"/>
  <c r="BI439" i="46"/>
  <c r="BH439" i="46"/>
  <c r="BG439" i="46"/>
  <c r="BF439" i="46"/>
  <c r="T439" i="46"/>
  <c r="R439" i="46"/>
  <c r="P439" i="46"/>
  <c r="BI435" i="46"/>
  <c r="BH435" i="46"/>
  <c r="BG435" i="46"/>
  <c r="BF435" i="46"/>
  <c r="T435" i="46"/>
  <c r="R435" i="46"/>
  <c r="P435" i="46"/>
  <c r="BI430" i="46"/>
  <c r="BH430" i="46"/>
  <c r="BG430" i="46"/>
  <c r="BF430" i="46"/>
  <c r="T430" i="46"/>
  <c r="R430" i="46"/>
  <c r="P430" i="46"/>
  <c r="BI427" i="46"/>
  <c r="BH427" i="46"/>
  <c r="BG427" i="46"/>
  <c r="BF427" i="46"/>
  <c r="T427" i="46"/>
  <c r="R427" i="46"/>
  <c r="P427" i="46"/>
  <c r="BI423" i="46"/>
  <c r="BH423" i="46"/>
  <c r="BG423" i="46"/>
  <c r="BF423" i="46"/>
  <c r="T423" i="46"/>
  <c r="R423" i="46"/>
  <c r="P423" i="46"/>
  <c r="BI418" i="46"/>
  <c r="BH418" i="46"/>
  <c r="BG418" i="46"/>
  <c r="BF418" i="46"/>
  <c r="T418" i="46"/>
  <c r="R418" i="46"/>
  <c r="P418" i="46"/>
  <c r="BI413" i="46"/>
  <c r="BH413" i="46"/>
  <c r="BG413" i="46"/>
  <c r="BF413" i="46"/>
  <c r="T413" i="46"/>
  <c r="R413" i="46"/>
  <c r="P413" i="46"/>
  <c r="BI409" i="46"/>
  <c r="BH409" i="46"/>
  <c r="BG409" i="46"/>
  <c r="BF409" i="46"/>
  <c r="T409" i="46"/>
  <c r="R409" i="46"/>
  <c r="P409" i="46"/>
  <c r="BI407" i="46"/>
  <c r="BH407" i="46"/>
  <c r="BG407" i="46"/>
  <c r="BF407" i="46"/>
  <c r="T407" i="46"/>
  <c r="R407" i="46"/>
  <c r="P407" i="46"/>
  <c r="BI405" i="46"/>
  <c r="BH405" i="46"/>
  <c r="BG405" i="46"/>
  <c r="BF405" i="46"/>
  <c r="T405" i="46"/>
  <c r="R405" i="46"/>
  <c r="P405" i="46"/>
  <c r="BI401" i="46"/>
  <c r="BH401" i="46"/>
  <c r="BG401" i="46"/>
  <c r="BF401" i="46"/>
  <c r="T401" i="46"/>
  <c r="R401" i="46"/>
  <c r="P401" i="46"/>
  <c r="BI396" i="46"/>
  <c r="BH396" i="46"/>
  <c r="BG396" i="46"/>
  <c r="BF396" i="46"/>
  <c r="T396" i="46"/>
  <c r="R396" i="46"/>
  <c r="P396" i="46"/>
  <c r="BI391" i="46"/>
  <c r="BH391" i="46"/>
  <c r="BG391" i="46"/>
  <c r="BF391" i="46"/>
  <c r="T391" i="46"/>
  <c r="R391" i="46"/>
  <c r="P391" i="46"/>
  <c r="BI383" i="46"/>
  <c r="BH383" i="46"/>
  <c r="BG383" i="46"/>
  <c r="BF383" i="46"/>
  <c r="T383" i="46"/>
  <c r="R383" i="46"/>
  <c r="P383" i="46"/>
  <c r="BI379" i="46"/>
  <c r="BH379" i="46"/>
  <c r="BG379" i="46"/>
  <c r="BF379" i="46"/>
  <c r="T379" i="46"/>
  <c r="R379" i="46"/>
  <c r="P379" i="46"/>
  <c r="BI377" i="46"/>
  <c r="BH377" i="46"/>
  <c r="BG377" i="46"/>
  <c r="BF377" i="46"/>
  <c r="T377" i="46"/>
  <c r="R377" i="46"/>
  <c r="P377" i="46"/>
  <c r="BI375" i="46"/>
  <c r="BH375" i="46"/>
  <c r="BG375" i="46"/>
  <c r="BF375" i="46"/>
  <c r="T375" i="46"/>
  <c r="R375" i="46"/>
  <c r="P375" i="46"/>
  <c r="BI373" i="46"/>
  <c r="BH373" i="46"/>
  <c r="BG373" i="46"/>
  <c r="BF373" i="46"/>
  <c r="T373" i="46"/>
  <c r="R373" i="46"/>
  <c r="P373" i="46"/>
  <c r="BI370" i="46"/>
  <c r="BH370" i="46"/>
  <c r="BG370" i="46"/>
  <c r="BF370" i="46"/>
  <c r="T370" i="46"/>
  <c r="R370" i="46"/>
  <c r="P370" i="46"/>
  <c r="BI368" i="46"/>
  <c r="BH368" i="46"/>
  <c r="BG368" i="46"/>
  <c r="BF368" i="46"/>
  <c r="T368" i="46"/>
  <c r="R368" i="46"/>
  <c r="P368" i="46"/>
  <c r="BI365" i="46"/>
  <c r="BH365" i="46"/>
  <c r="BG365" i="46"/>
  <c r="BF365" i="46"/>
  <c r="T365" i="46"/>
  <c r="R365" i="46"/>
  <c r="P365" i="46"/>
  <c r="BI363" i="46"/>
  <c r="BH363" i="46"/>
  <c r="BG363" i="46"/>
  <c r="BF363" i="46"/>
  <c r="T363" i="46"/>
  <c r="R363" i="46"/>
  <c r="P363" i="46"/>
  <c r="BI360" i="46"/>
  <c r="BH360" i="46"/>
  <c r="BG360" i="46"/>
  <c r="BF360" i="46"/>
  <c r="T360" i="46"/>
  <c r="R360" i="46"/>
  <c r="P360" i="46"/>
  <c r="BI357" i="46"/>
  <c r="BH357" i="46"/>
  <c r="BG357" i="46"/>
  <c r="BF357" i="46"/>
  <c r="T357" i="46"/>
  <c r="R357" i="46"/>
  <c r="P357" i="46"/>
  <c r="BI354" i="46"/>
  <c r="BH354" i="46"/>
  <c r="BG354" i="46"/>
  <c r="BF354" i="46"/>
  <c r="T354" i="46"/>
  <c r="R354" i="46"/>
  <c r="P354" i="46"/>
  <c r="BI349" i="46"/>
  <c r="BH349" i="46"/>
  <c r="BG349" i="46"/>
  <c r="BF349" i="46"/>
  <c r="T349" i="46"/>
  <c r="R349" i="46"/>
  <c r="P349" i="46"/>
  <c r="BI346" i="46"/>
  <c r="BH346" i="46"/>
  <c r="BG346" i="46"/>
  <c r="BF346" i="46"/>
  <c r="T346" i="46"/>
  <c r="R346" i="46"/>
  <c r="P346" i="46"/>
  <c r="BI343" i="46"/>
  <c r="BH343" i="46"/>
  <c r="BG343" i="46"/>
  <c r="BF343" i="46"/>
  <c r="T343" i="46"/>
  <c r="R343" i="46"/>
  <c r="P343" i="46"/>
  <c r="BI339" i="46"/>
  <c r="BH339" i="46"/>
  <c r="BG339" i="46"/>
  <c r="BF339" i="46"/>
  <c r="T339" i="46"/>
  <c r="R339" i="46"/>
  <c r="P339" i="46"/>
  <c r="BI335" i="46"/>
  <c r="BH335" i="46"/>
  <c r="BG335" i="46"/>
  <c r="BF335" i="46"/>
  <c r="T335" i="46"/>
  <c r="R335" i="46"/>
  <c r="P335" i="46"/>
  <c r="BI330" i="46"/>
  <c r="BH330" i="46"/>
  <c r="BG330" i="46"/>
  <c r="BF330" i="46"/>
  <c r="T330" i="46"/>
  <c r="R330" i="46"/>
  <c r="P330" i="46"/>
  <c r="BI327" i="46"/>
  <c r="BH327" i="46"/>
  <c r="BG327" i="46"/>
  <c r="BF327" i="46"/>
  <c r="T327" i="46"/>
  <c r="R327" i="46"/>
  <c r="P327" i="46"/>
  <c r="BI324" i="46"/>
  <c r="BH324" i="46"/>
  <c r="BG324" i="46"/>
  <c r="BF324" i="46"/>
  <c r="T324" i="46"/>
  <c r="R324" i="46"/>
  <c r="P324" i="46"/>
  <c r="BI321" i="46"/>
  <c r="BH321" i="46"/>
  <c r="BG321" i="46"/>
  <c r="BF321" i="46"/>
  <c r="T321" i="46"/>
  <c r="R321" i="46"/>
  <c r="P321" i="46"/>
  <c r="BI318" i="46"/>
  <c r="BH318" i="46"/>
  <c r="BG318" i="46"/>
  <c r="BF318" i="46"/>
  <c r="T318" i="46"/>
  <c r="R318" i="46"/>
  <c r="P318" i="46"/>
  <c r="BI315" i="46"/>
  <c r="BH315" i="46"/>
  <c r="BG315" i="46"/>
  <c r="BF315" i="46"/>
  <c r="T315" i="46"/>
  <c r="R315" i="46"/>
  <c r="P315" i="46"/>
  <c r="BI312" i="46"/>
  <c r="BH312" i="46"/>
  <c r="BG312" i="46"/>
  <c r="BF312" i="46"/>
  <c r="T312" i="46"/>
  <c r="R312" i="46"/>
  <c r="P312" i="46"/>
  <c r="BI309" i="46"/>
  <c r="BH309" i="46"/>
  <c r="BG309" i="46"/>
  <c r="BF309" i="46"/>
  <c r="T309" i="46"/>
  <c r="R309" i="46"/>
  <c r="P309" i="46"/>
  <c r="BI303" i="46"/>
  <c r="BH303" i="46"/>
  <c r="BG303" i="46"/>
  <c r="BF303" i="46"/>
  <c r="T303" i="46"/>
  <c r="R303" i="46"/>
  <c r="P303" i="46"/>
  <c r="BI300" i="46"/>
  <c r="BH300" i="46"/>
  <c r="BG300" i="46"/>
  <c r="BF300" i="46"/>
  <c r="T300" i="46"/>
  <c r="R300" i="46"/>
  <c r="P300" i="46"/>
  <c r="BI296" i="46"/>
  <c r="BH296" i="46"/>
  <c r="BG296" i="46"/>
  <c r="BF296" i="46"/>
  <c r="T296" i="46"/>
  <c r="R296" i="46"/>
  <c r="P296" i="46"/>
  <c r="BI293" i="46"/>
  <c r="BH293" i="46"/>
  <c r="BG293" i="46"/>
  <c r="BF293" i="46"/>
  <c r="T293" i="46"/>
  <c r="R293" i="46"/>
  <c r="P293" i="46"/>
  <c r="BI291" i="46"/>
  <c r="BH291" i="46"/>
  <c r="BG291" i="46"/>
  <c r="BF291" i="46"/>
  <c r="T291" i="46"/>
  <c r="R291" i="46"/>
  <c r="P291" i="46"/>
  <c r="BI286" i="46"/>
  <c r="BH286" i="46"/>
  <c r="BG286" i="46"/>
  <c r="BF286" i="46"/>
  <c r="T286" i="46"/>
  <c r="R286" i="46"/>
  <c r="P286" i="46"/>
  <c r="BI281" i="46"/>
  <c r="BH281" i="46"/>
  <c r="BG281" i="46"/>
  <c r="BF281" i="46"/>
  <c r="T281" i="46"/>
  <c r="R281" i="46"/>
  <c r="P281" i="46"/>
  <c r="BI275" i="46"/>
  <c r="BH275" i="46"/>
  <c r="BG275" i="46"/>
  <c r="BF275" i="46"/>
  <c r="T275" i="46"/>
  <c r="R275" i="46"/>
  <c r="P275" i="46"/>
  <c r="BI270" i="46"/>
  <c r="BH270" i="46"/>
  <c r="BG270" i="46"/>
  <c r="BF270" i="46"/>
  <c r="T270" i="46"/>
  <c r="T269" i="46" s="1"/>
  <c r="R270" i="46"/>
  <c r="R269" i="46" s="1"/>
  <c r="P270" i="46"/>
  <c r="P269" i="46" s="1"/>
  <c r="BI265" i="46"/>
  <c r="BH265" i="46"/>
  <c r="BG265" i="46"/>
  <c r="BF265" i="46"/>
  <c r="T265" i="46"/>
  <c r="R265" i="46"/>
  <c r="P265" i="46"/>
  <c r="BI261" i="46"/>
  <c r="BH261" i="46"/>
  <c r="BG261" i="46"/>
  <c r="BF261" i="46"/>
  <c r="T261" i="46"/>
  <c r="R261" i="46"/>
  <c r="P261" i="46"/>
  <c r="BI257" i="46"/>
  <c r="BH257" i="46"/>
  <c r="BG257" i="46"/>
  <c r="BF257" i="46"/>
  <c r="T257" i="46"/>
  <c r="R257" i="46"/>
  <c r="P257" i="46"/>
  <c r="BI254" i="46"/>
  <c r="BH254" i="46"/>
  <c r="BG254" i="46"/>
  <c r="BF254" i="46"/>
  <c r="T254" i="46"/>
  <c r="R254" i="46"/>
  <c r="P254" i="46"/>
  <c r="BI249" i="46"/>
  <c r="BH249" i="46"/>
  <c r="BG249" i="46"/>
  <c r="BF249" i="46"/>
  <c r="T249" i="46"/>
  <c r="R249" i="46"/>
  <c r="P249" i="46"/>
  <c r="BI246" i="46"/>
  <c r="BH246" i="46"/>
  <c r="BG246" i="46"/>
  <c r="BF246" i="46"/>
  <c r="T246" i="46"/>
  <c r="R246" i="46"/>
  <c r="P246" i="46"/>
  <c r="BI243" i="46"/>
  <c r="BH243" i="46"/>
  <c r="BG243" i="46"/>
  <c r="BF243" i="46"/>
  <c r="T243" i="46"/>
  <c r="R243" i="46"/>
  <c r="P243" i="46"/>
  <c r="BI240" i="46"/>
  <c r="BH240" i="46"/>
  <c r="BG240" i="46"/>
  <c r="BF240" i="46"/>
  <c r="T240" i="46"/>
  <c r="R240" i="46"/>
  <c r="P240" i="46"/>
  <c r="BI236" i="46"/>
  <c r="BH236" i="46"/>
  <c r="BG236" i="46"/>
  <c r="BF236" i="46"/>
  <c r="T236" i="46"/>
  <c r="R236" i="46"/>
  <c r="P236" i="46"/>
  <c r="BI233" i="46"/>
  <c r="BH233" i="46"/>
  <c r="BG233" i="46"/>
  <c r="BF233" i="46"/>
  <c r="T233" i="46"/>
  <c r="R233" i="46"/>
  <c r="P233" i="46"/>
  <c r="BI230" i="46"/>
  <c r="BH230" i="46"/>
  <c r="BG230" i="46"/>
  <c r="BF230" i="46"/>
  <c r="T230" i="46"/>
  <c r="R230" i="46"/>
  <c r="P230" i="46"/>
  <c r="BI227" i="46"/>
  <c r="BH227" i="46"/>
  <c r="BG227" i="46"/>
  <c r="BF227" i="46"/>
  <c r="T227" i="46"/>
  <c r="R227" i="46"/>
  <c r="P227" i="46"/>
  <c r="BI224" i="46"/>
  <c r="BH224" i="46"/>
  <c r="BG224" i="46"/>
  <c r="BF224" i="46"/>
  <c r="T224" i="46"/>
  <c r="R224" i="46"/>
  <c r="P224" i="46"/>
  <c r="BI221" i="46"/>
  <c r="BH221" i="46"/>
  <c r="BG221" i="46"/>
  <c r="BF221" i="46"/>
  <c r="T221" i="46"/>
  <c r="R221" i="46"/>
  <c r="P221" i="46"/>
  <c r="BI218" i="46"/>
  <c r="BH218" i="46"/>
  <c r="BG218" i="46"/>
  <c r="BF218" i="46"/>
  <c r="T218" i="46"/>
  <c r="R218" i="46"/>
  <c r="P218" i="46"/>
  <c r="BI205" i="46"/>
  <c r="BH205" i="46"/>
  <c r="BG205" i="46"/>
  <c r="BF205" i="46"/>
  <c r="T205" i="46"/>
  <c r="R205" i="46"/>
  <c r="P205" i="46"/>
  <c r="BI202" i="46"/>
  <c r="BH202" i="46"/>
  <c r="BG202" i="46"/>
  <c r="BF202" i="46"/>
  <c r="T202" i="46"/>
  <c r="R202" i="46"/>
  <c r="P202" i="46"/>
  <c r="BI199" i="46"/>
  <c r="BH199" i="46"/>
  <c r="BG199" i="46"/>
  <c r="BF199" i="46"/>
  <c r="T199" i="46"/>
  <c r="R199" i="46"/>
  <c r="P199" i="46"/>
  <c r="BI196" i="46"/>
  <c r="BH196" i="46"/>
  <c r="BG196" i="46"/>
  <c r="BF196" i="46"/>
  <c r="T196" i="46"/>
  <c r="R196" i="46"/>
  <c r="P196" i="46"/>
  <c r="BI191" i="46"/>
  <c r="BH191" i="46"/>
  <c r="BG191" i="46"/>
  <c r="BF191" i="46"/>
  <c r="T191" i="46"/>
  <c r="R191" i="46"/>
  <c r="P191" i="46"/>
  <c r="BI187" i="46"/>
  <c r="BH187" i="46"/>
  <c r="BG187" i="46"/>
  <c r="BF187" i="46"/>
  <c r="T187" i="46"/>
  <c r="R187" i="46"/>
  <c r="P187" i="46"/>
  <c r="BI184" i="46"/>
  <c r="BH184" i="46"/>
  <c r="BG184" i="46"/>
  <c r="BF184" i="46"/>
  <c r="T184" i="46"/>
  <c r="R184" i="46"/>
  <c r="P184" i="46"/>
  <c r="BI181" i="46"/>
  <c r="BH181" i="46"/>
  <c r="BG181" i="46"/>
  <c r="BF181" i="46"/>
  <c r="T181" i="46"/>
  <c r="R181" i="46"/>
  <c r="P181" i="46"/>
  <c r="BI178" i="46"/>
  <c r="BH178" i="46"/>
  <c r="BG178" i="46"/>
  <c r="BF178" i="46"/>
  <c r="T178" i="46"/>
  <c r="R178" i="46"/>
  <c r="P178" i="46"/>
  <c r="BI175" i="46"/>
  <c r="BH175" i="46"/>
  <c r="BG175" i="46"/>
  <c r="BF175" i="46"/>
  <c r="T175" i="46"/>
  <c r="R175" i="46"/>
  <c r="P175" i="46"/>
  <c r="BI172" i="46"/>
  <c r="BH172" i="46"/>
  <c r="BG172" i="46"/>
  <c r="BF172" i="46"/>
  <c r="T172" i="46"/>
  <c r="R172" i="46"/>
  <c r="P172" i="46"/>
  <c r="BI169" i="46"/>
  <c r="BH169" i="46"/>
  <c r="BG169" i="46"/>
  <c r="BF169" i="46"/>
  <c r="T169" i="46"/>
  <c r="R169" i="46"/>
  <c r="P169" i="46"/>
  <c r="BI166" i="46"/>
  <c r="BH166" i="46"/>
  <c r="BG166" i="46"/>
  <c r="BF166" i="46"/>
  <c r="T166" i="46"/>
  <c r="R166" i="46"/>
  <c r="P166" i="46"/>
  <c r="BI163" i="46"/>
  <c r="BH163" i="46"/>
  <c r="BG163" i="46"/>
  <c r="BF163" i="46"/>
  <c r="T163" i="46"/>
  <c r="R163" i="46"/>
  <c r="P163" i="46"/>
  <c r="BI160" i="46"/>
  <c r="BH160" i="46"/>
  <c r="BG160" i="46"/>
  <c r="BF160" i="46"/>
  <c r="T160" i="46"/>
  <c r="R160" i="46"/>
  <c r="P160" i="46"/>
  <c r="BI157" i="46"/>
  <c r="BH157" i="46"/>
  <c r="BG157" i="46"/>
  <c r="BF157" i="46"/>
  <c r="T157" i="46"/>
  <c r="R157" i="46"/>
  <c r="P157" i="46"/>
  <c r="BI152" i="46"/>
  <c r="BH152" i="46"/>
  <c r="BG152" i="46"/>
  <c r="BF152" i="46"/>
  <c r="T152" i="46"/>
  <c r="R152" i="46"/>
  <c r="P152" i="46"/>
  <c r="BI149" i="46"/>
  <c r="BH149" i="46"/>
  <c r="BG149" i="46"/>
  <c r="BF149" i="46"/>
  <c r="T149" i="46"/>
  <c r="R149" i="46"/>
  <c r="P149" i="46"/>
  <c r="BI145" i="46"/>
  <c r="BH145" i="46"/>
  <c r="BG145" i="46"/>
  <c r="BF145" i="46"/>
  <c r="T145" i="46"/>
  <c r="R145" i="46"/>
  <c r="P145" i="46"/>
  <c r="BI143" i="46"/>
  <c r="BH143" i="46"/>
  <c r="BG143" i="46"/>
  <c r="BF143" i="46"/>
  <c r="T143" i="46"/>
  <c r="R143" i="46"/>
  <c r="P143" i="46"/>
  <c r="BI140" i="46"/>
  <c r="BH140" i="46"/>
  <c r="BG140" i="46"/>
  <c r="BF140" i="46"/>
  <c r="T140" i="46"/>
  <c r="R140" i="46"/>
  <c r="P140" i="46"/>
  <c r="BI137" i="46"/>
  <c r="BH137" i="46"/>
  <c r="BG137" i="46"/>
  <c r="BF137" i="46"/>
  <c r="T137" i="46"/>
  <c r="R137" i="46"/>
  <c r="P137" i="46"/>
  <c r="BI133" i="46"/>
  <c r="BH133" i="46"/>
  <c r="BG133" i="46"/>
  <c r="BF133" i="46"/>
  <c r="T133" i="46"/>
  <c r="R133" i="46"/>
  <c r="P133" i="46"/>
  <c r="J127" i="46"/>
  <c r="F127" i="46"/>
  <c r="J126" i="46"/>
  <c r="F126" i="46"/>
  <c r="F124" i="46"/>
  <c r="E122" i="46"/>
  <c r="J94" i="46"/>
  <c r="F94" i="46"/>
  <c r="J93" i="46"/>
  <c r="F93" i="46"/>
  <c r="F91" i="46"/>
  <c r="E89" i="46"/>
  <c r="J14" i="46"/>
  <c r="J91" i="46" s="1"/>
  <c r="E7" i="46"/>
  <c r="E118" i="46" s="1"/>
  <c r="J39" i="45"/>
  <c r="J38" i="45"/>
  <c r="J37" i="45"/>
  <c r="BI137" i="45"/>
  <c r="BH137" i="45"/>
  <c r="BG137" i="45"/>
  <c r="BF137" i="45"/>
  <c r="T137" i="45"/>
  <c r="T136" i="45"/>
  <c r="R137" i="45"/>
  <c r="R136" i="45"/>
  <c r="P137" i="45"/>
  <c r="P136" i="45" s="1"/>
  <c r="BI134" i="45"/>
  <c r="BH134" i="45"/>
  <c r="BG134" i="45"/>
  <c r="BF134" i="45"/>
  <c r="T134" i="45"/>
  <c r="T133" i="45"/>
  <c r="R134" i="45"/>
  <c r="R133" i="45"/>
  <c r="P134" i="45"/>
  <c r="P133" i="45"/>
  <c r="BI131" i="45"/>
  <c r="BH131" i="45"/>
  <c r="BG131" i="45"/>
  <c r="BF131" i="45"/>
  <c r="T131" i="45"/>
  <c r="R131" i="45"/>
  <c r="P131" i="45"/>
  <c r="BI129" i="45"/>
  <c r="BH129" i="45"/>
  <c r="BG129" i="45"/>
  <c r="BF129" i="45"/>
  <c r="T129" i="45"/>
  <c r="R129" i="45"/>
  <c r="P129" i="45"/>
  <c r="BI127" i="45"/>
  <c r="BH127" i="45"/>
  <c r="BG127" i="45"/>
  <c r="BF127" i="45"/>
  <c r="T127" i="45"/>
  <c r="R127" i="45"/>
  <c r="P127" i="45"/>
  <c r="J121" i="45"/>
  <c r="F121" i="45"/>
  <c r="J120" i="45"/>
  <c r="F120" i="45"/>
  <c r="F118" i="45"/>
  <c r="E116" i="45"/>
  <c r="J94" i="45"/>
  <c r="F94" i="45"/>
  <c r="J93" i="45"/>
  <c r="F93" i="45"/>
  <c r="F91" i="45"/>
  <c r="E89" i="45"/>
  <c r="J14" i="45"/>
  <c r="J91" i="45" s="1"/>
  <c r="E7" i="45"/>
  <c r="E112" i="45" s="1"/>
  <c r="J37" i="44"/>
  <c r="J36" i="44"/>
  <c r="J35" i="44"/>
  <c r="BI136" i="44"/>
  <c r="BH136" i="44"/>
  <c r="BG136" i="44"/>
  <c r="BF136" i="44"/>
  <c r="T136" i="44"/>
  <c r="T135" i="44"/>
  <c r="R136" i="44"/>
  <c r="R135" i="44" s="1"/>
  <c r="P136" i="44"/>
  <c r="P135" i="44" s="1"/>
  <c r="BI132" i="44"/>
  <c r="BH132" i="44"/>
  <c r="BG132" i="44"/>
  <c r="BF132" i="44"/>
  <c r="T132" i="44"/>
  <c r="T131" i="44"/>
  <c r="R132" i="44"/>
  <c r="R131" i="44"/>
  <c r="P132" i="44"/>
  <c r="P131" i="44" s="1"/>
  <c r="BI128" i="44"/>
  <c r="BH128" i="44"/>
  <c r="BG128" i="44"/>
  <c r="BF128" i="44"/>
  <c r="T128" i="44"/>
  <c r="T127" i="44" s="1"/>
  <c r="R128" i="44"/>
  <c r="R127" i="44"/>
  <c r="P128" i="44"/>
  <c r="P127" i="44"/>
  <c r="BI124" i="44"/>
  <c r="BH124" i="44"/>
  <c r="BG124" i="44"/>
  <c r="BF124" i="44"/>
  <c r="T124" i="44"/>
  <c r="T123" i="44" s="1"/>
  <c r="T122" i="44" s="1"/>
  <c r="T121" i="44" s="1"/>
  <c r="R124" i="44"/>
  <c r="R123" i="44"/>
  <c r="P124" i="44"/>
  <c r="P123" i="44" s="1"/>
  <c r="J118" i="44"/>
  <c r="J117" i="44"/>
  <c r="F115" i="44"/>
  <c r="E113" i="44"/>
  <c r="J92" i="44"/>
  <c r="J91" i="44"/>
  <c r="F89" i="44"/>
  <c r="E87" i="44"/>
  <c r="J18" i="44"/>
  <c r="E18" i="44"/>
  <c r="F92" i="44" s="1"/>
  <c r="J17" i="44"/>
  <c r="J15" i="44"/>
  <c r="E15" i="44"/>
  <c r="F117" i="44" s="1"/>
  <c r="J14" i="44"/>
  <c r="J12" i="44"/>
  <c r="J115" i="44" s="1"/>
  <c r="E7" i="44"/>
  <c r="E111" i="44" s="1"/>
  <c r="J37" i="43"/>
  <c r="J36" i="43"/>
  <c r="J35" i="43"/>
  <c r="BI223" i="43"/>
  <c r="BH223" i="43"/>
  <c r="BG223" i="43"/>
  <c r="BF223" i="43"/>
  <c r="T223" i="43"/>
  <c r="R223" i="43"/>
  <c r="P223" i="43"/>
  <c r="BI221" i="43"/>
  <c r="BH221" i="43"/>
  <c r="BG221" i="43"/>
  <c r="BF221" i="43"/>
  <c r="T221" i="43"/>
  <c r="R221" i="43"/>
  <c r="P221" i="43"/>
  <c r="BI219" i="43"/>
  <c r="BH219" i="43"/>
  <c r="BG219" i="43"/>
  <c r="BF219" i="43"/>
  <c r="T219" i="43"/>
  <c r="R219" i="43"/>
  <c r="P219" i="43"/>
  <c r="BI217" i="43"/>
  <c r="BH217" i="43"/>
  <c r="BG217" i="43"/>
  <c r="BF217" i="43"/>
  <c r="T217" i="43"/>
  <c r="R217" i="43"/>
  <c r="P217" i="43"/>
  <c r="BI215" i="43"/>
  <c r="BH215" i="43"/>
  <c r="BG215" i="43"/>
  <c r="BF215" i="43"/>
  <c r="T215" i="43"/>
  <c r="R215" i="43"/>
  <c r="P215" i="43"/>
  <c r="BI213" i="43"/>
  <c r="BH213" i="43"/>
  <c r="BG213" i="43"/>
  <c r="BF213" i="43"/>
  <c r="T213" i="43"/>
  <c r="R213" i="43"/>
  <c r="P213" i="43"/>
  <c r="BI211" i="43"/>
  <c r="BH211" i="43"/>
  <c r="BG211" i="43"/>
  <c r="BF211" i="43"/>
  <c r="T211" i="43"/>
  <c r="R211" i="43"/>
  <c r="P211" i="43"/>
  <c r="BI209" i="43"/>
  <c r="BH209" i="43"/>
  <c r="BG209" i="43"/>
  <c r="BF209" i="43"/>
  <c r="T209" i="43"/>
  <c r="R209" i="43"/>
  <c r="P209" i="43"/>
  <c r="BI206" i="43"/>
  <c r="BH206" i="43"/>
  <c r="BG206" i="43"/>
  <c r="BF206" i="43"/>
  <c r="T206" i="43"/>
  <c r="R206" i="43"/>
  <c r="P206" i="43"/>
  <c r="BI204" i="43"/>
  <c r="BH204" i="43"/>
  <c r="BG204" i="43"/>
  <c r="BF204" i="43"/>
  <c r="T204" i="43"/>
  <c r="R204" i="43"/>
  <c r="P204" i="43"/>
  <c r="BI202" i="43"/>
  <c r="BH202" i="43"/>
  <c r="BG202" i="43"/>
  <c r="BF202" i="43"/>
  <c r="T202" i="43"/>
  <c r="R202" i="43"/>
  <c r="P202" i="43"/>
  <c r="BI199" i="43"/>
  <c r="BH199" i="43"/>
  <c r="BG199" i="43"/>
  <c r="BF199" i="43"/>
  <c r="T199" i="43"/>
  <c r="R199" i="43"/>
  <c r="P199" i="43"/>
  <c r="BI197" i="43"/>
  <c r="BH197" i="43"/>
  <c r="BG197" i="43"/>
  <c r="BF197" i="43"/>
  <c r="T197" i="43"/>
  <c r="R197" i="43"/>
  <c r="P197" i="43"/>
  <c r="BI195" i="43"/>
  <c r="BH195" i="43"/>
  <c r="BG195" i="43"/>
  <c r="BF195" i="43"/>
  <c r="T195" i="43"/>
  <c r="R195" i="43"/>
  <c r="P195" i="43"/>
  <c r="BI190" i="43"/>
  <c r="BH190" i="43"/>
  <c r="BG190" i="43"/>
  <c r="BF190" i="43"/>
  <c r="T190" i="43"/>
  <c r="R190" i="43"/>
  <c r="P190" i="43"/>
  <c r="BI188" i="43"/>
  <c r="BH188" i="43"/>
  <c r="BG188" i="43"/>
  <c r="BF188" i="43"/>
  <c r="T188" i="43"/>
  <c r="R188" i="43"/>
  <c r="P188" i="43"/>
  <c r="BI186" i="43"/>
  <c r="BH186" i="43"/>
  <c r="BG186" i="43"/>
  <c r="BF186" i="43"/>
  <c r="T186" i="43"/>
  <c r="R186" i="43"/>
  <c r="P186" i="43"/>
  <c r="BI184" i="43"/>
  <c r="BH184" i="43"/>
  <c r="BG184" i="43"/>
  <c r="BF184" i="43"/>
  <c r="T184" i="43"/>
  <c r="R184" i="43"/>
  <c r="P184" i="43"/>
  <c r="BI182" i="43"/>
  <c r="BH182" i="43"/>
  <c r="BG182" i="43"/>
  <c r="BF182" i="43"/>
  <c r="T182" i="43"/>
  <c r="R182" i="43"/>
  <c r="P182" i="43"/>
  <c r="BI180" i="43"/>
  <c r="BH180" i="43"/>
  <c r="BG180" i="43"/>
  <c r="BF180" i="43"/>
  <c r="T180" i="43"/>
  <c r="R180" i="43"/>
  <c r="P180" i="43"/>
  <c r="BI178" i="43"/>
  <c r="BH178" i="43"/>
  <c r="BG178" i="43"/>
  <c r="BF178" i="43"/>
  <c r="T178" i="43"/>
  <c r="R178" i="43"/>
  <c r="P178" i="43"/>
  <c r="BI175" i="43"/>
  <c r="BH175" i="43"/>
  <c r="BG175" i="43"/>
  <c r="BF175" i="43"/>
  <c r="T175" i="43"/>
  <c r="T174" i="43" s="1"/>
  <c r="R175" i="43"/>
  <c r="R174" i="43" s="1"/>
  <c r="P175" i="43"/>
  <c r="P174" i="43"/>
  <c r="BI172" i="43"/>
  <c r="BH172" i="43"/>
  <c r="BG172" i="43"/>
  <c r="BF172" i="43"/>
  <c r="T172" i="43"/>
  <c r="R172" i="43"/>
  <c r="P172" i="43"/>
  <c r="BI170" i="43"/>
  <c r="BH170" i="43"/>
  <c r="BG170" i="43"/>
  <c r="BF170" i="43"/>
  <c r="T170" i="43"/>
  <c r="R170" i="43"/>
  <c r="P170" i="43"/>
  <c r="BI167" i="43"/>
  <c r="BH167" i="43"/>
  <c r="BG167" i="43"/>
  <c r="BF167" i="43"/>
  <c r="T167" i="43"/>
  <c r="R167" i="43"/>
  <c r="P167" i="43"/>
  <c r="BI165" i="43"/>
  <c r="BH165" i="43"/>
  <c r="BG165" i="43"/>
  <c r="BF165" i="43"/>
  <c r="T165" i="43"/>
  <c r="R165" i="43"/>
  <c r="P165" i="43"/>
  <c r="BI162" i="43"/>
  <c r="BH162" i="43"/>
  <c r="BG162" i="43"/>
  <c r="BF162" i="43"/>
  <c r="T162" i="43"/>
  <c r="R162" i="43"/>
  <c r="P162" i="43"/>
  <c r="BI160" i="43"/>
  <c r="BH160" i="43"/>
  <c r="BG160" i="43"/>
  <c r="BF160" i="43"/>
  <c r="T160" i="43"/>
  <c r="R160" i="43"/>
  <c r="P160" i="43"/>
  <c r="BI158" i="43"/>
  <c r="BH158" i="43"/>
  <c r="BG158" i="43"/>
  <c r="BF158" i="43"/>
  <c r="T158" i="43"/>
  <c r="R158" i="43"/>
  <c r="P158" i="43"/>
  <c r="BI155" i="43"/>
  <c r="BH155" i="43"/>
  <c r="BG155" i="43"/>
  <c r="BF155" i="43"/>
  <c r="T155" i="43"/>
  <c r="R155" i="43"/>
  <c r="P155" i="43"/>
  <c r="BI153" i="43"/>
  <c r="BH153" i="43"/>
  <c r="BG153" i="43"/>
  <c r="BF153" i="43"/>
  <c r="T153" i="43"/>
  <c r="R153" i="43"/>
  <c r="P153" i="43"/>
  <c r="BI151" i="43"/>
  <c r="BH151" i="43"/>
  <c r="BG151" i="43"/>
  <c r="BF151" i="43"/>
  <c r="T151" i="43"/>
  <c r="R151" i="43"/>
  <c r="P151" i="43"/>
  <c r="BI148" i="43"/>
  <c r="BH148" i="43"/>
  <c r="BG148" i="43"/>
  <c r="BF148" i="43"/>
  <c r="T148" i="43"/>
  <c r="R148" i="43"/>
  <c r="P148" i="43"/>
  <c r="BI146" i="43"/>
  <c r="BH146" i="43"/>
  <c r="BG146" i="43"/>
  <c r="BF146" i="43"/>
  <c r="T146" i="43"/>
  <c r="R146" i="43"/>
  <c r="P146" i="43"/>
  <c r="BI144" i="43"/>
  <c r="BH144" i="43"/>
  <c r="BG144" i="43"/>
  <c r="BF144" i="43"/>
  <c r="T144" i="43"/>
  <c r="R144" i="43"/>
  <c r="P144" i="43"/>
  <c r="BI141" i="43"/>
  <c r="BH141" i="43"/>
  <c r="BG141" i="43"/>
  <c r="BF141" i="43"/>
  <c r="T141" i="43"/>
  <c r="R141" i="43"/>
  <c r="P141" i="43"/>
  <c r="BI139" i="43"/>
  <c r="BH139" i="43"/>
  <c r="BG139" i="43"/>
  <c r="BF139" i="43"/>
  <c r="T139" i="43"/>
  <c r="R139" i="43"/>
  <c r="P139" i="43"/>
  <c r="BI137" i="43"/>
  <c r="BH137" i="43"/>
  <c r="BG137" i="43"/>
  <c r="BF137" i="43"/>
  <c r="T137" i="43"/>
  <c r="R137" i="43"/>
  <c r="P137" i="43"/>
  <c r="BI134" i="43"/>
  <c r="BH134" i="43"/>
  <c r="BG134" i="43"/>
  <c r="BF134" i="43"/>
  <c r="T134" i="43"/>
  <c r="R134" i="43"/>
  <c r="P134" i="43"/>
  <c r="BI132" i="43"/>
  <c r="BH132" i="43"/>
  <c r="BG132" i="43"/>
  <c r="BF132" i="43"/>
  <c r="T132" i="43"/>
  <c r="R132" i="43"/>
  <c r="P132" i="43"/>
  <c r="BI130" i="43"/>
  <c r="BH130" i="43"/>
  <c r="BG130" i="43"/>
  <c r="BF130" i="43"/>
  <c r="T130" i="43"/>
  <c r="R130" i="43"/>
  <c r="P130" i="43"/>
  <c r="F122" i="43"/>
  <c r="E120" i="43"/>
  <c r="F89" i="43"/>
  <c r="E87" i="43"/>
  <c r="J24" i="43"/>
  <c r="E24" i="43"/>
  <c r="J125" i="43" s="1"/>
  <c r="J23" i="43"/>
  <c r="J21" i="43"/>
  <c r="E21" i="43"/>
  <c r="J91" i="43" s="1"/>
  <c r="J20" i="43"/>
  <c r="J18" i="43"/>
  <c r="E18" i="43"/>
  <c r="F92" i="43" s="1"/>
  <c r="J17" i="43"/>
  <c r="J15" i="43"/>
  <c r="E15" i="43"/>
  <c r="F124" i="43" s="1"/>
  <c r="J14" i="43"/>
  <c r="J12" i="43"/>
  <c r="J122" i="43"/>
  <c r="E7" i="43"/>
  <c r="E85" i="43" s="1"/>
  <c r="J37" i="42"/>
  <c r="J36" i="42"/>
  <c r="AY113" i="1" s="1"/>
  <c r="J35" i="42"/>
  <c r="AX113" i="1" s="1"/>
  <c r="BI427" i="42"/>
  <c r="BH427" i="42"/>
  <c r="BG427" i="42"/>
  <c r="BF427" i="42"/>
  <c r="T427" i="42"/>
  <c r="R427" i="42"/>
  <c r="P427" i="42"/>
  <c r="BI425" i="42"/>
  <c r="BH425" i="42"/>
  <c r="BG425" i="42"/>
  <c r="BF425" i="42"/>
  <c r="T425" i="42"/>
  <c r="R425" i="42"/>
  <c r="P425" i="42"/>
  <c r="BI423" i="42"/>
  <c r="BH423" i="42"/>
  <c r="BG423" i="42"/>
  <c r="BF423" i="42"/>
  <c r="T423" i="42"/>
  <c r="R423" i="42"/>
  <c r="P423" i="42"/>
  <c r="BI421" i="42"/>
  <c r="BH421" i="42"/>
  <c r="BG421" i="42"/>
  <c r="BF421" i="42"/>
  <c r="T421" i="42"/>
  <c r="R421" i="42"/>
  <c r="P421" i="42"/>
  <c r="BI419" i="42"/>
  <c r="BH419" i="42"/>
  <c r="BG419" i="42"/>
  <c r="BF419" i="42"/>
  <c r="T419" i="42"/>
  <c r="R419" i="42"/>
  <c r="P419" i="42"/>
  <c r="BI417" i="42"/>
  <c r="BH417" i="42"/>
  <c r="BG417" i="42"/>
  <c r="BF417" i="42"/>
  <c r="T417" i="42"/>
  <c r="R417" i="42"/>
  <c r="P417" i="42"/>
  <c r="BI415" i="42"/>
  <c r="BH415" i="42"/>
  <c r="BG415" i="42"/>
  <c r="BF415" i="42"/>
  <c r="T415" i="42"/>
  <c r="R415" i="42"/>
  <c r="P415" i="42"/>
  <c r="BI413" i="42"/>
  <c r="BH413" i="42"/>
  <c r="BG413" i="42"/>
  <c r="BF413" i="42"/>
  <c r="T413" i="42"/>
  <c r="R413" i="42"/>
  <c r="P413" i="42"/>
  <c r="BI411" i="42"/>
  <c r="BH411" i="42"/>
  <c r="BG411" i="42"/>
  <c r="BF411" i="42"/>
  <c r="T411" i="42"/>
  <c r="R411" i="42"/>
  <c r="P411" i="42"/>
  <c r="BI408" i="42"/>
  <c r="BH408" i="42"/>
  <c r="BG408" i="42"/>
  <c r="BF408" i="42"/>
  <c r="T408" i="42"/>
  <c r="R408" i="42"/>
  <c r="P408" i="42"/>
  <c r="BI406" i="42"/>
  <c r="BH406" i="42"/>
  <c r="BG406" i="42"/>
  <c r="BF406" i="42"/>
  <c r="T406" i="42"/>
  <c r="R406" i="42"/>
  <c r="P406" i="42"/>
  <c r="BI404" i="42"/>
  <c r="BH404" i="42"/>
  <c r="BG404" i="42"/>
  <c r="BF404" i="42"/>
  <c r="T404" i="42"/>
  <c r="R404" i="42"/>
  <c r="P404" i="42"/>
  <c r="BI402" i="42"/>
  <c r="BH402" i="42"/>
  <c r="BG402" i="42"/>
  <c r="BF402" i="42"/>
  <c r="T402" i="42"/>
  <c r="R402" i="42"/>
  <c r="P402" i="42"/>
  <c r="BI400" i="42"/>
  <c r="BH400" i="42"/>
  <c r="BG400" i="42"/>
  <c r="BF400" i="42"/>
  <c r="T400" i="42"/>
  <c r="R400" i="42"/>
  <c r="P400" i="42"/>
  <c r="BI398" i="42"/>
  <c r="BH398" i="42"/>
  <c r="BG398" i="42"/>
  <c r="BF398" i="42"/>
  <c r="T398" i="42"/>
  <c r="R398" i="42"/>
  <c r="P398" i="42"/>
  <c r="BI396" i="42"/>
  <c r="BH396" i="42"/>
  <c r="BG396" i="42"/>
  <c r="BF396" i="42"/>
  <c r="T396" i="42"/>
  <c r="R396" i="42"/>
  <c r="P396" i="42"/>
  <c r="BI394" i="42"/>
  <c r="BH394" i="42"/>
  <c r="BG394" i="42"/>
  <c r="BF394" i="42"/>
  <c r="T394" i="42"/>
  <c r="R394" i="42"/>
  <c r="P394" i="42"/>
  <c r="BI392" i="42"/>
  <c r="BH392" i="42"/>
  <c r="BG392" i="42"/>
  <c r="BF392" i="42"/>
  <c r="T392" i="42"/>
  <c r="R392" i="42"/>
  <c r="P392" i="42"/>
  <c r="BI390" i="42"/>
  <c r="BH390" i="42"/>
  <c r="BG390" i="42"/>
  <c r="BF390" i="42"/>
  <c r="T390" i="42"/>
  <c r="R390" i="42"/>
  <c r="P390" i="42"/>
  <c r="BI388" i="42"/>
  <c r="BH388" i="42"/>
  <c r="BG388" i="42"/>
  <c r="BF388" i="42"/>
  <c r="T388" i="42"/>
  <c r="R388" i="42"/>
  <c r="P388" i="42"/>
  <c r="BI386" i="42"/>
  <c r="BH386" i="42"/>
  <c r="BG386" i="42"/>
  <c r="BF386" i="42"/>
  <c r="T386" i="42"/>
  <c r="R386" i="42"/>
  <c r="P386" i="42"/>
  <c r="BI384" i="42"/>
  <c r="BH384" i="42"/>
  <c r="BG384" i="42"/>
  <c r="BF384" i="42"/>
  <c r="T384" i="42"/>
  <c r="R384" i="42"/>
  <c r="P384" i="42"/>
  <c r="BI382" i="42"/>
  <c r="BH382" i="42"/>
  <c r="BG382" i="42"/>
  <c r="BF382" i="42"/>
  <c r="T382" i="42"/>
  <c r="R382" i="42"/>
  <c r="P382" i="42"/>
  <c r="BI380" i="42"/>
  <c r="BH380" i="42"/>
  <c r="BG380" i="42"/>
  <c r="BF380" i="42"/>
  <c r="T380" i="42"/>
  <c r="R380" i="42"/>
  <c r="P380" i="42"/>
  <c r="BI378" i="42"/>
  <c r="BH378" i="42"/>
  <c r="BG378" i="42"/>
  <c r="BF378" i="42"/>
  <c r="T378" i="42"/>
  <c r="R378" i="42"/>
  <c r="P378" i="42"/>
  <c r="BI376" i="42"/>
  <c r="BH376" i="42"/>
  <c r="BG376" i="42"/>
  <c r="BF376" i="42"/>
  <c r="T376" i="42"/>
  <c r="R376" i="42"/>
  <c r="P376" i="42"/>
  <c r="BI374" i="42"/>
  <c r="BH374" i="42"/>
  <c r="BG374" i="42"/>
  <c r="BF374" i="42"/>
  <c r="T374" i="42"/>
  <c r="R374" i="42"/>
  <c r="P374" i="42"/>
  <c r="BI372" i="42"/>
  <c r="BH372" i="42"/>
  <c r="BG372" i="42"/>
  <c r="BF372" i="42"/>
  <c r="T372" i="42"/>
  <c r="R372" i="42"/>
  <c r="P372" i="42"/>
  <c r="BI370" i="42"/>
  <c r="BH370" i="42"/>
  <c r="BG370" i="42"/>
  <c r="BF370" i="42"/>
  <c r="T370" i="42"/>
  <c r="R370" i="42"/>
  <c r="P370" i="42"/>
  <c r="BI368" i="42"/>
  <c r="BH368" i="42"/>
  <c r="BG368" i="42"/>
  <c r="BF368" i="42"/>
  <c r="T368" i="42"/>
  <c r="R368" i="42"/>
  <c r="P368" i="42"/>
  <c r="BI366" i="42"/>
  <c r="BH366" i="42"/>
  <c r="BG366" i="42"/>
  <c r="BF366" i="42"/>
  <c r="T366" i="42"/>
  <c r="R366" i="42"/>
  <c r="P366" i="42"/>
  <c r="BI364" i="42"/>
  <c r="BH364" i="42"/>
  <c r="BG364" i="42"/>
  <c r="BF364" i="42"/>
  <c r="T364" i="42"/>
  <c r="R364" i="42"/>
  <c r="P364" i="42"/>
  <c r="BI361" i="42"/>
  <c r="BH361" i="42"/>
  <c r="BG361" i="42"/>
  <c r="BF361" i="42"/>
  <c r="T361" i="42"/>
  <c r="T360" i="42" s="1"/>
  <c r="R361" i="42"/>
  <c r="R360" i="42" s="1"/>
  <c r="P361" i="42"/>
  <c r="P360" i="42" s="1"/>
  <c r="BI358" i="42"/>
  <c r="BH358" i="42"/>
  <c r="BG358" i="42"/>
  <c r="BF358" i="42"/>
  <c r="T358" i="42"/>
  <c r="R358" i="42"/>
  <c r="P358" i="42"/>
  <c r="BI356" i="42"/>
  <c r="BH356" i="42"/>
  <c r="BG356" i="42"/>
  <c r="BF356" i="42"/>
  <c r="T356" i="42"/>
  <c r="R356" i="42"/>
  <c r="P356" i="42"/>
  <c r="BI354" i="42"/>
  <c r="BH354" i="42"/>
  <c r="BG354" i="42"/>
  <c r="BF354" i="42"/>
  <c r="T354" i="42"/>
  <c r="R354" i="42"/>
  <c r="P354" i="42"/>
  <c r="BI352" i="42"/>
  <c r="BH352" i="42"/>
  <c r="BG352" i="42"/>
  <c r="BF352" i="42"/>
  <c r="T352" i="42"/>
  <c r="R352" i="42"/>
  <c r="P352" i="42"/>
  <c r="BI350" i="42"/>
  <c r="BH350" i="42"/>
  <c r="BG350" i="42"/>
  <c r="BF350" i="42"/>
  <c r="T350" i="42"/>
  <c r="R350" i="42"/>
  <c r="P350" i="42"/>
  <c r="BI348" i="42"/>
  <c r="BH348" i="42"/>
  <c r="BG348" i="42"/>
  <c r="BF348" i="42"/>
  <c r="T348" i="42"/>
  <c r="R348" i="42"/>
  <c r="P348" i="42"/>
  <c r="BI346" i="42"/>
  <c r="BH346" i="42"/>
  <c r="BG346" i="42"/>
  <c r="BF346" i="42"/>
  <c r="T346" i="42"/>
  <c r="R346" i="42"/>
  <c r="P346" i="42"/>
  <c r="BI344" i="42"/>
  <c r="BH344" i="42"/>
  <c r="BG344" i="42"/>
  <c r="BF344" i="42"/>
  <c r="T344" i="42"/>
  <c r="R344" i="42"/>
  <c r="P344" i="42"/>
  <c r="BI342" i="42"/>
  <c r="BH342" i="42"/>
  <c r="BG342" i="42"/>
  <c r="BF342" i="42"/>
  <c r="T342" i="42"/>
  <c r="R342" i="42"/>
  <c r="P342" i="42"/>
  <c r="BI340" i="42"/>
  <c r="BH340" i="42"/>
  <c r="BG340" i="42"/>
  <c r="BF340" i="42"/>
  <c r="T340" i="42"/>
  <c r="R340" i="42"/>
  <c r="P340" i="42"/>
  <c r="BI338" i="42"/>
  <c r="BH338" i="42"/>
  <c r="BG338" i="42"/>
  <c r="BF338" i="42"/>
  <c r="T338" i="42"/>
  <c r="R338" i="42"/>
  <c r="P338" i="42"/>
  <c r="BI336" i="42"/>
  <c r="BH336" i="42"/>
  <c r="BG336" i="42"/>
  <c r="BF336" i="42"/>
  <c r="T336" i="42"/>
  <c r="R336" i="42"/>
  <c r="P336" i="42"/>
  <c r="BI334" i="42"/>
  <c r="BH334" i="42"/>
  <c r="BG334" i="42"/>
  <c r="BF334" i="42"/>
  <c r="T334" i="42"/>
  <c r="R334" i="42"/>
  <c r="P334" i="42"/>
  <c r="BI332" i="42"/>
  <c r="BH332" i="42"/>
  <c r="BG332" i="42"/>
  <c r="BF332" i="42"/>
  <c r="T332" i="42"/>
  <c r="R332" i="42"/>
  <c r="P332" i="42"/>
  <c r="BI330" i="42"/>
  <c r="BH330" i="42"/>
  <c r="BG330" i="42"/>
  <c r="BF330" i="42"/>
  <c r="T330" i="42"/>
  <c r="R330" i="42"/>
  <c r="P330" i="42"/>
  <c r="BI328" i="42"/>
  <c r="BH328" i="42"/>
  <c r="BG328" i="42"/>
  <c r="BF328" i="42"/>
  <c r="T328" i="42"/>
  <c r="R328" i="42"/>
  <c r="P328" i="42"/>
  <c r="BI326" i="42"/>
  <c r="BH326" i="42"/>
  <c r="BG326" i="42"/>
  <c r="BF326" i="42"/>
  <c r="T326" i="42"/>
  <c r="R326" i="42"/>
  <c r="P326" i="42"/>
  <c r="BI324" i="42"/>
  <c r="BH324" i="42"/>
  <c r="BG324" i="42"/>
  <c r="BF324" i="42"/>
  <c r="T324" i="42"/>
  <c r="R324" i="42"/>
  <c r="P324" i="42"/>
  <c r="BI321" i="42"/>
  <c r="BH321" i="42"/>
  <c r="BG321" i="42"/>
  <c r="BF321" i="42"/>
  <c r="T321" i="42"/>
  <c r="R321" i="42"/>
  <c r="P321" i="42"/>
  <c r="BI319" i="42"/>
  <c r="BH319" i="42"/>
  <c r="BG319" i="42"/>
  <c r="BF319" i="42"/>
  <c r="T319" i="42"/>
  <c r="R319" i="42"/>
  <c r="P319" i="42"/>
  <c r="BI317" i="42"/>
  <c r="BH317" i="42"/>
  <c r="BG317" i="42"/>
  <c r="BF317" i="42"/>
  <c r="T317" i="42"/>
  <c r="R317" i="42"/>
  <c r="P317" i="42"/>
  <c r="BI315" i="42"/>
  <c r="BH315" i="42"/>
  <c r="BG315" i="42"/>
  <c r="BF315" i="42"/>
  <c r="T315" i="42"/>
  <c r="R315" i="42"/>
  <c r="P315" i="42"/>
  <c r="BI313" i="42"/>
  <c r="BH313" i="42"/>
  <c r="BG313" i="42"/>
  <c r="BF313" i="42"/>
  <c r="T313" i="42"/>
  <c r="R313" i="42"/>
  <c r="P313" i="42"/>
  <c r="BI311" i="42"/>
  <c r="BH311" i="42"/>
  <c r="BG311" i="42"/>
  <c r="BF311" i="42"/>
  <c r="T311" i="42"/>
  <c r="R311" i="42"/>
  <c r="P311" i="42"/>
  <c r="BI309" i="42"/>
  <c r="BH309" i="42"/>
  <c r="BG309" i="42"/>
  <c r="BF309" i="42"/>
  <c r="T309" i="42"/>
  <c r="R309" i="42"/>
  <c r="P309" i="42"/>
  <c r="BI307" i="42"/>
  <c r="BH307" i="42"/>
  <c r="BG307" i="42"/>
  <c r="BF307" i="42"/>
  <c r="T307" i="42"/>
  <c r="R307" i="42"/>
  <c r="P307" i="42"/>
  <c r="BI305" i="42"/>
  <c r="BH305" i="42"/>
  <c r="BG305" i="42"/>
  <c r="BF305" i="42"/>
  <c r="T305" i="42"/>
  <c r="R305" i="42"/>
  <c r="P305" i="42"/>
  <c r="BI303" i="42"/>
  <c r="BH303" i="42"/>
  <c r="BG303" i="42"/>
  <c r="BF303" i="42"/>
  <c r="T303" i="42"/>
  <c r="R303" i="42"/>
  <c r="P303" i="42"/>
  <c r="BI301" i="42"/>
  <c r="BH301" i="42"/>
  <c r="BG301" i="42"/>
  <c r="BF301" i="42"/>
  <c r="T301" i="42"/>
  <c r="R301" i="42"/>
  <c r="P301" i="42"/>
  <c r="BI299" i="42"/>
  <c r="BH299" i="42"/>
  <c r="BG299" i="42"/>
  <c r="BF299" i="42"/>
  <c r="T299" i="42"/>
  <c r="R299" i="42"/>
  <c r="P299" i="42"/>
  <c r="BI297" i="42"/>
  <c r="BH297" i="42"/>
  <c r="BG297" i="42"/>
  <c r="BF297" i="42"/>
  <c r="T297" i="42"/>
  <c r="R297" i="42"/>
  <c r="P297" i="42"/>
  <c r="BI295" i="42"/>
  <c r="BH295" i="42"/>
  <c r="BG295" i="42"/>
  <c r="BF295" i="42"/>
  <c r="T295" i="42"/>
  <c r="R295" i="42"/>
  <c r="P295" i="42"/>
  <c r="BI293" i="42"/>
  <c r="BH293" i="42"/>
  <c r="BG293" i="42"/>
  <c r="BF293" i="42"/>
  <c r="T293" i="42"/>
  <c r="R293" i="42"/>
  <c r="P293" i="42"/>
  <c r="BI291" i="42"/>
  <c r="BH291" i="42"/>
  <c r="BG291" i="42"/>
  <c r="BF291" i="42"/>
  <c r="T291" i="42"/>
  <c r="R291" i="42"/>
  <c r="P291" i="42"/>
  <c r="BI289" i="42"/>
  <c r="BH289" i="42"/>
  <c r="BG289" i="42"/>
  <c r="BF289" i="42"/>
  <c r="T289" i="42"/>
  <c r="R289" i="42"/>
  <c r="P289" i="42"/>
  <c r="BI287" i="42"/>
  <c r="BH287" i="42"/>
  <c r="BG287" i="42"/>
  <c r="BF287" i="42"/>
  <c r="T287" i="42"/>
  <c r="R287" i="42"/>
  <c r="P287" i="42"/>
  <c r="BI285" i="42"/>
  <c r="BH285" i="42"/>
  <c r="BG285" i="42"/>
  <c r="BF285" i="42"/>
  <c r="T285" i="42"/>
  <c r="R285" i="42"/>
  <c r="P285" i="42"/>
  <c r="BI283" i="42"/>
  <c r="BH283" i="42"/>
  <c r="BG283" i="42"/>
  <c r="BF283" i="42"/>
  <c r="T283" i="42"/>
  <c r="R283" i="42"/>
  <c r="P283" i="42"/>
  <c r="BI281" i="42"/>
  <c r="BH281" i="42"/>
  <c r="BG281" i="42"/>
  <c r="BF281" i="42"/>
  <c r="T281" i="42"/>
  <c r="R281" i="42"/>
  <c r="P281" i="42"/>
  <c r="BI279" i="42"/>
  <c r="BH279" i="42"/>
  <c r="BG279" i="42"/>
  <c r="BF279" i="42"/>
  <c r="T279" i="42"/>
  <c r="R279" i="42"/>
  <c r="P279" i="42"/>
  <c r="BI277" i="42"/>
  <c r="BH277" i="42"/>
  <c r="BG277" i="42"/>
  <c r="BF277" i="42"/>
  <c r="T277" i="42"/>
  <c r="R277" i="42"/>
  <c r="P277" i="42"/>
  <c r="BI275" i="42"/>
  <c r="BH275" i="42"/>
  <c r="BG275" i="42"/>
  <c r="BF275" i="42"/>
  <c r="T275" i="42"/>
  <c r="R275" i="42"/>
  <c r="P275" i="42"/>
  <c r="BI273" i="42"/>
  <c r="BH273" i="42"/>
  <c r="BG273" i="42"/>
  <c r="BF273" i="42"/>
  <c r="T273" i="42"/>
  <c r="R273" i="42"/>
  <c r="P273" i="42"/>
  <c r="BI271" i="42"/>
  <c r="BH271" i="42"/>
  <c r="BG271" i="42"/>
  <c r="BF271" i="42"/>
  <c r="T271" i="42"/>
  <c r="R271" i="42"/>
  <c r="P271" i="42"/>
  <c r="BI269" i="42"/>
  <c r="BH269" i="42"/>
  <c r="BG269" i="42"/>
  <c r="BF269" i="42"/>
  <c r="T269" i="42"/>
  <c r="R269" i="42"/>
  <c r="P269" i="42"/>
  <c r="BI267" i="42"/>
  <c r="BH267" i="42"/>
  <c r="BG267" i="42"/>
  <c r="BF267" i="42"/>
  <c r="T267" i="42"/>
  <c r="R267" i="42"/>
  <c r="P267" i="42"/>
  <c r="BI265" i="42"/>
  <c r="BH265" i="42"/>
  <c r="BG265" i="42"/>
  <c r="BF265" i="42"/>
  <c r="T265" i="42"/>
  <c r="R265" i="42"/>
  <c r="P265" i="42"/>
  <c r="BI263" i="42"/>
  <c r="BH263" i="42"/>
  <c r="BG263" i="42"/>
  <c r="BF263" i="42"/>
  <c r="T263" i="42"/>
  <c r="R263" i="42"/>
  <c r="P263" i="42"/>
  <c r="BI261" i="42"/>
  <c r="BH261" i="42"/>
  <c r="BG261" i="42"/>
  <c r="BF261" i="42"/>
  <c r="T261" i="42"/>
  <c r="R261" i="42"/>
  <c r="P261" i="42"/>
  <c r="BI259" i="42"/>
  <c r="BH259" i="42"/>
  <c r="BG259" i="42"/>
  <c r="BF259" i="42"/>
  <c r="T259" i="42"/>
  <c r="R259" i="42"/>
  <c r="P259" i="42"/>
  <c r="BI257" i="42"/>
  <c r="BH257" i="42"/>
  <c r="BG257" i="42"/>
  <c r="BF257" i="42"/>
  <c r="T257" i="42"/>
  <c r="R257" i="42"/>
  <c r="P257" i="42"/>
  <c r="BI255" i="42"/>
  <c r="BH255" i="42"/>
  <c r="BG255" i="42"/>
  <c r="BF255" i="42"/>
  <c r="T255" i="42"/>
  <c r="R255" i="42"/>
  <c r="P255" i="42"/>
  <c r="BI253" i="42"/>
  <c r="BH253" i="42"/>
  <c r="BG253" i="42"/>
  <c r="BF253" i="42"/>
  <c r="T253" i="42"/>
  <c r="R253" i="42"/>
  <c r="P253" i="42"/>
  <c r="BI251" i="42"/>
  <c r="BH251" i="42"/>
  <c r="BG251" i="42"/>
  <c r="BF251" i="42"/>
  <c r="T251" i="42"/>
  <c r="R251" i="42"/>
  <c r="P251" i="42"/>
  <c r="BI249" i="42"/>
  <c r="BH249" i="42"/>
  <c r="BG249" i="42"/>
  <c r="BF249" i="42"/>
  <c r="T249" i="42"/>
  <c r="R249" i="42"/>
  <c r="P249" i="42"/>
  <c r="BI247" i="42"/>
  <c r="BH247" i="42"/>
  <c r="BG247" i="42"/>
  <c r="BF247" i="42"/>
  <c r="T247" i="42"/>
  <c r="R247" i="42"/>
  <c r="P247" i="42"/>
  <c r="BI245" i="42"/>
  <c r="BH245" i="42"/>
  <c r="BG245" i="42"/>
  <c r="BF245" i="42"/>
  <c r="T245" i="42"/>
  <c r="R245" i="42"/>
  <c r="P245" i="42"/>
  <c r="BI243" i="42"/>
  <c r="BH243" i="42"/>
  <c r="BG243" i="42"/>
  <c r="BF243" i="42"/>
  <c r="T243" i="42"/>
  <c r="R243" i="42"/>
  <c r="P243" i="42"/>
  <c r="BI241" i="42"/>
  <c r="BH241" i="42"/>
  <c r="BG241" i="42"/>
  <c r="BF241" i="42"/>
  <c r="T241" i="42"/>
  <c r="R241" i="42"/>
  <c r="P241" i="42"/>
  <c r="BI238" i="42"/>
  <c r="BH238" i="42"/>
  <c r="BG238" i="42"/>
  <c r="BF238" i="42"/>
  <c r="T238" i="42"/>
  <c r="R238" i="42"/>
  <c r="P238" i="42"/>
  <c r="BI236" i="42"/>
  <c r="BH236" i="42"/>
  <c r="BG236" i="42"/>
  <c r="BF236" i="42"/>
  <c r="T236" i="42"/>
  <c r="R236" i="42"/>
  <c r="P236" i="42"/>
  <c r="BI234" i="42"/>
  <c r="BH234" i="42"/>
  <c r="BG234" i="42"/>
  <c r="BF234" i="42"/>
  <c r="T234" i="42"/>
  <c r="R234" i="42"/>
  <c r="P234" i="42"/>
  <c r="BI232" i="42"/>
  <c r="BH232" i="42"/>
  <c r="BG232" i="42"/>
  <c r="BF232" i="42"/>
  <c r="T232" i="42"/>
  <c r="R232" i="42"/>
  <c r="P232" i="42"/>
  <c r="BI230" i="42"/>
  <c r="BH230" i="42"/>
  <c r="BG230" i="42"/>
  <c r="BF230" i="42"/>
  <c r="T230" i="42"/>
  <c r="R230" i="42"/>
  <c r="P230" i="42"/>
  <c r="BI228" i="42"/>
  <c r="BH228" i="42"/>
  <c r="BG228" i="42"/>
  <c r="BF228" i="42"/>
  <c r="T228" i="42"/>
  <c r="R228" i="42"/>
  <c r="P228" i="42"/>
  <c r="BI226" i="42"/>
  <c r="BH226" i="42"/>
  <c r="BG226" i="42"/>
  <c r="BF226" i="42"/>
  <c r="T226" i="42"/>
  <c r="R226" i="42"/>
  <c r="P226" i="42"/>
  <c r="BI224" i="42"/>
  <c r="BH224" i="42"/>
  <c r="BG224" i="42"/>
  <c r="BF224" i="42"/>
  <c r="T224" i="42"/>
  <c r="R224" i="42"/>
  <c r="P224" i="42"/>
  <c r="BI222" i="42"/>
  <c r="BH222" i="42"/>
  <c r="BG222" i="42"/>
  <c r="BF222" i="42"/>
  <c r="T222" i="42"/>
  <c r="R222" i="42"/>
  <c r="P222" i="42"/>
  <c r="BI220" i="42"/>
  <c r="BH220" i="42"/>
  <c r="BG220" i="42"/>
  <c r="BF220" i="42"/>
  <c r="T220" i="42"/>
  <c r="R220" i="42"/>
  <c r="P220" i="42"/>
  <c r="BI218" i="42"/>
  <c r="BH218" i="42"/>
  <c r="BG218" i="42"/>
  <c r="BF218" i="42"/>
  <c r="T218" i="42"/>
  <c r="R218" i="42"/>
  <c r="P218" i="42"/>
  <c r="BI216" i="42"/>
  <c r="BH216" i="42"/>
  <c r="BG216" i="42"/>
  <c r="BF216" i="42"/>
  <c r="T216" i="42"/>
  <c r="R216" i="42"/>
  <c r="P216" i="42"/>
  <c r="BI214" i="42"/>
  <c r="BH214" i="42"/>
  <c r="BG214" i="42"/>
  <c r="BF214" i="42"/>
  <c r="T214" i="42"/>
  <c r="R214" i="42"/>
  <c r="P214" i="42"/>
  <c r="BI212" i="42"/>
  <c r="BH212" i="42"/>
  <c r="BG212" i="42"/>
  <c r="BF212" i="42"/>
  <c r="T212" i="42"/>
  <c r="R212" i="42"/>
  <c r="P212" i="42"/>
  <c r="BI210" i="42"/>
  <c r="BH210" i="42"/>
  <c r="BG210" i="42"/>
  <c r="BF210" i="42"/>
  <c r="T210" i="42"/>
  <c r="R210" i="42"/>
  <c r="P210" i="42"/>
  <c r="BI207" i="42"/>
  <c r="BH207" i="42"/>
  <c r="BG207" i="42"/>
  <c r="BF207" i="42"/>
  <c r="T207" i="42"/>
  <c r="R207" i="42"/>
  <c r="P207" i="42"/>
  <c r="BI205" i="42"/>
  <c r="BH205" i="42"/>
  <c r="BG205" i="42"/>
  <c r="BF205" i="42"/>
  <c r="T205" i="42"/>
  <c r="R205" i="42"/>
  <c r="P205" i="42"/>
  <c r="BI203" i="42"/>
  <c r="BH203" i="42"/>
  <c r="BG203" i="42"/>
  <c r="BF203" i="42"/>
  <c r="T203" i="42"/>
  <c r="R203" i="42"/>
  <c r="P203" i="42"/>
  <c r="BI201" i="42"/>
  <c r="BH201" i="42"/>
  <c r="BG201" i="42"/>
  <c r="BF201" i="42"/>
  <c r="T201" i="42"/>
  <c r="R201" i="42"/>
  <c r="P201" i="42"/>
  <c r="BI199" i="42"/>
  <c r="BH199" i="42"/>
  <c r="BG199" i="42"/>
  <c r="BF199" i="42"/>
  <c r="T199" i="42"/>
  <c r="R199" i="42"/>
  <c r="P199" i="42"/>
  <c r="BI197" i="42"/>
  <c r="BH197" i="42"/>
  <c r="BG197" i="42"/>
  <c r="BF197" i="42"/>
  <c r="T197" i="42"/>
  <c r="R197" i="42"/>
  <c r="P197" i="42"/>
  <c r="BI195" i="42"/>
  <c r="BH195" i="42"/>
  <c r="BG195" i="42"/>
  <c r="BF195" i="42"/>
  <c r="T195" i="42"/>
  <c r="R195" i="42"/>
  <c r="P195" i="42"/>
  <c r="BI193" i="42"/>
  <c r="BH193" i="42"/>
  <c r="BG193" i="42"/>
  <c r="BF193" i="42"/>
  <c r="T193" i="42"/>
  <c r="R193" i="42"/>
  <c r="P193" i="42"/>
  <c r="BI191" i="42"/>
  <c r="BH191" i="42"/>
  <c r="BG191" i="42"/>
  <c r="BF191" i="42"/>
  <c r="T191" i="42"/>
  <c r="R191" i="42"/>
  <c r="P191" i="42"/>
  <c r="BI189" i="42"/>
  <c r="BH189" i="42"/>
  <c r="BG189" i="42"/>
  <c r="BF189" i="42"/>
  <c r="T189" i="42"/>
  <c r="R189" i="42"/>
  <c r="P189" i="42"/>
  <c r="BI187" i="42"/>
  <c r="BH187" i="42"/>
  <c r="BG187" i="42"/>
  <c r="BF187" i="42"/>
  <c r="T187" i="42"/>
  <c r="R187" i="42"/>
  <c r="P187" i="42"/>
  <c r="BI185" i="42"/>
  <c r="BH185" i="42"/>
  <c r="BG185" i="42"/>
  <c r="BF185" i="42"/>
  <c r="T185" i="42"/>
  <c r="R185" i="42"/>
  <c r="P185" i="42"/>
  <c r="BI183" i="42"/>
  <c r="BH183" i="42"/>
  <c r="BG183" i="42"/>
  <c r="BF183" i="42"/>
  <c r="T183" i="42"/>
  <c r="R183" i="42"/>
  <c r="P183" i="42"/>
  <c r="BI181" i="42"/>
  <c r="BH181" i="42"/>
  <c r="BG181" i="42"/>
  <c r="BF181" i="42"/>
  <c r="T181" i="42"/>
  <c r="R181" i="42"/>
  <c r="P181" i="42"/>
  <c r="BI179" i="42"/>
  <c r="BH179" i="42"/>
  <c r="BG179" i="42"/>
  <c r="BF179" i="42"/>
  <c r="T179" i="42"/>
  <c r="R179" i="42"/>
  <c r="P179" i="42"/>
  <c r="BI177" i="42"/>
  <c r="BH177" i="42"/>
  <c r="BG177" i="42"/>
  <c r="BF177" i="42"/>
  <c r="T177" i="42"/>
  <c r="R177" i="42"/>
  <c r="P177" i="42"/>
  <c r="BI175" i="42"/>
  <c r="BH175" i="42"/>
  <c r="BG175" i="42"/>
  <c r="BF175" i="42"/>
  <c r="T175" i="42"/>
  <c r="R175" i="42"/>
  <c r="P175" i="42"/>
  <c r="BI173" i="42"/>
  <c r="BH173" i="42"/>
  <c r="BG173" i="42"/>
  <c r="BF173" i="42"/>
  <c r="T173" i="42"/>
  <c r="R173" i="42"/>
  <c r="P173" i="42"/>
  <c r="BI171" i="42"/>
  <c r="BH171" i="42"/>
  <c r="BG171" i="42"/>
  <c r="BF171" i="42"/>
  <c r="T171" i="42"/>
  <c r="R171" i="42"/>
  <c r="P171" i="42"/>
  <c r="BI169" i="42"/>
  <c r="BH169" i="42"/>
  <c r="BG169" i="42"/>
  <c r="BF169" i="42"/>
  <c r="T169" i="42"/>
  <c r="R169" i="42"/>
  <c r="P169" i="42"/>
  <c r="BI167" i="42"/>
  <c r="BH167" i="42"/>
  <c r="BG167" i="42"/>
  <c r="BF167" i="42"/>
  <c r="T167" i="42"/>
  <c r="R167" i="42"/>
  <c r="P167" i="42"/>
  <c r="BI165" i="42"/>
  <c r="BH165" i="42"/>
  <c r="BG165" i="42"/>
  <c r="BF165" i="42"/>
  <c r="T165" i="42"/>
  <c r="R165" i="42"/>
  <c r="P165" i="42"/>
  <c r="BI163" i="42"/>
  <c r="BH163" i="42"/>
  <c r="BG163" i="42"/>
  <c r="BF163" i="42"/>
  <c r="T163" i="42"/>
  <c r="R163" i="42"/>
  <c r="P163" i="42"/>
  <c r="BI161" i="42"/>
  <c r="BH161" i="42"/>
  <c r="BG161" i="42"/>
  <c r="BF161" i="42"/>
  <c r="T161" i="42"/>
  <c r="R161" i="42"/>
  <c r="P161" i="42"/>
  <c r="BI159" i="42"/>
  <c r="BH159" i="42"/>
  <c r="BG159" i="42"/>
  <c r="BF159" i="42"/>
  <c r="T159" i="42"/>
  <c r="R159" i="42"/>
  <c r="P159" i="42"/>
  <c r="BI157" i="42"/>
  <c r="BH157" i="42"/>
  <c r="BG157" i="42"/>
  <c r="BF157" i="42"/>
  <c r="T157" i="42"/>
  <c r="R157" i="42"/>
  <c r="P157" i="42"/>
  <c r="BI155" i="42"/>
  <c r="BH155" i="42"/>
  <c r="BG155" i="42"/>
  <c r="BF155" i="42"/>
  <c r="T155" i="42"/>
  <c r="R155" i="42"/>
  <c r="P155" i="42"/>
  <c r="BI153" i="42"/>
  <c r="BH153" i="42"/>
  <c r="BG153" i="42"/>
  <c r="BF153" i="42"/>
  <c r="T153" i="42"/>
  <c r="R153" i="42"/>
  <c r="P153" i="42"/>
  <c r="BI151" i="42"/>
  <c r="BH151" i="42"/>
  <c r="BG151" i="42"/>
  <c r="BF151" i="42"/>
  <c r="T151" i="42"/>
  <c r="R151" i="42"/>
  <c r="P151" i="42"/>
  <c r="BI149" i="42"/>
  <c r="BH149" i="42"/>
  <c r="BG149" i="42"/>
  <c r="BF149" i="42"/>
  <c r="T149" i="42"/>
  <c r="R149" i="42"/>
  <c r="P149" i="42"/>
  <c r="BI147" i="42"/>
  <c r="BH147" i="42"/>
  <c r="BG147" i="42"/>
  <c r="BF147" i="42"/>
  <c r="T147" i="42"/>
  <c r="R147" i="42"/>
  <c r="P147" i="42"/>
  <c r="BI145" i="42"/>
  <c r="BH145" i="42"/>
  <c r="BG145" i="42"/>
  <c r="BF145" i="42"/>
  <c r="T145" i="42"/>
  <c r="R145" i="42"/>
  <c r="P145" i="42"/>
  <c r="BI143" i="42"/>
  <c r="BH143" i="42"/>
  <c r="BG143" i="42"/>
  <c r="BF143" i="42"/>
  <c r="T143" i="42"/>
  <c r="R143" i="42"/>
  <c r="P143" i="42"/>
  <c r="BI141" i="42"/>
  <c r="BH141" i="42"/>
  <c r="BG141" i="42"/>
  <c r="BF141" i="42"/>
  <c r="T141" i="42"/>
  <c r="R141" i="42"/>
  <c r="P141" i="42"/>
  <c r="BI139" i="42"/>
  <c r="BH139" i="42"/>
  <c r="BG139" i="42"/>
  <c r="BF139" i="42"/>
  <c r="T139" i="42"/>
  <c r="R139" i="42"/>
  <c r="P139" i="42"/>
  <c r="BI137" i="42"/>
  <c r="BH137" i="42"/>
  <c r="BG137" i="42"/>
  <c r="BF137" i="42"/>
  <c r="T137" i="42"/>
  <c r="R137" i="42"/>
  <c r="P137" i="42"/>
  <c r="BI135" i="42"/>
  <c r="BH135" i="42"/>
  <c r="BG135" i="42"/>
  <c r="BF135" i="42"/>
  <c r="T135" i="42"/>
  <c r="R135" i="42"/>
  <c r="P135" i="42"/>
  <c r="BI133" i="42"/>
  <c r="BH133" i="42"/>
  <c r="BG133" i="42"/>
  <c r="BF133" i="42"/>
  <c r="T133" i="42"/>
  <c r="R133" i="42"/>
  <c r="P133" i="42"/>
  <c r="BI131" i="42"/>
  <c r="BH131" i="42"/>
  <c r="BG131" i="42"/>
  <c r="BF131" i="42"/>
  <c r="T131" i="42"/>
  <c r="R131" i="42"/>
  <c r="P131" i="42"/>
  <c r="BI128" i="42"/>
  <c r="BH128" i="42"/>
  <c r="BG128" i="42"/>
  <c r="BF128" i="42"/>
  <c r="T128" i="42"/>
  <c r="R128" i="42"/>
  <c r="P128" i="42"/>
  <c r="BI126" i="42"/>
  <c r="BH126" i="42"/>
  <c r="BG126" i="42"/>
  <c r="BF126" i="42"/>
  <c r="T126" i="42"/>
  <c r="R126" i="42"/>
  <c r="P126" i="42"/>
  <c r="F118" i="42"/>
  <c r="E116" i="42"/>
  <c r="F89" i="42"/>
  <c r="E87" i="42"/>
  <c r="J24" i="42"/>
  <c r="E24" i="42"/>
  <c r="J121" i="42" s="1"/>
  <c r="J23" i="42"/>
  <c r="J21" i="42"/>
  <c r="E21" i="42"/>
  <c r="J120" i="42" s="1"/>
  <c r="J20" i="42"/>
  <c r="J18" i="42"/>
  <c r="E18" i="42"/>
  <c r="F121" i="42" s="1"/>
  <c r="J17" i="42"/>
  <c r="J15" i="42"/>
  <c r="E15" i="42"/>
  <c r="F120" i="42" s="1"/>
  <c r="J14" i="42"/>
  <c r="J12" i="42"/>
  <c r="J118" i="42"/>
  <c r="E7" i="42"/>
  <c r="E85" i="42" s="1"/>
  <c r="J37" i="41"/>
  <c r="J36" i="41"/>
  <c r="J35" i="41"/>
  <c r="BI619" i="41"/>
  <c r="BH619" i="41"/>
  <c r="BG619" i="41"/>
  <c r="BF619" i="41"/>
  <c r="T619" i="41"/>
  <c r="R619" i="41"/>
  <c r="P619" i="41"/>
  <c r="BI617" i="41"/>
  <c r="BH617" i="41"/>
  <c r="BG617" i="41"/>
  <c r="BF617" i="41"/>
  <c r="T617" i="41"/>
  <c r="R617" i="41"/>
  <c r="P617" i="41"/>
  <c r="BI615" i="41"/>
  <c r="BH615" i="41"/>
  <c r="BG615" i="41"/>
  <c r="BF615" i="41"/>
  <c r="T615" i="41"/>
  <c r="R615" i="41"/>
  <c r="P615" i="41"/>
  <c r="BI613" i="41"/>
  <c r="BH613" i="41"/>
  <c r="BG613" i="41"/>
  <c r="BF613" i="41"/>
  <c r="T613" i="41"/>
  <c r="R613" i="41"/>
  <c r="P613" i="41"/>
  <c r="BI611" i="41"/>
  <c r="BH611" i="41"/>
  <c r="BG611" i="41"/>
  <c r="BF611" i="41"/>
  <c r="T611" i="41"/>
  <c r="R611" i="41"/>
  <c r="P611" i="41"/>
  <c r="BI609" i="41"/>
  <c r="BH609" i="41"/>
  <c r="BG609" i="41"/>
  <c r="BF609" i="41"/>
  <c r="T609" i="41"/>
  <c r="R609" i="41"/>
  <c r="P609" i="41"/>
  <c r="BI607" i="41"/>
  <c r="BH607" i="41"/>
  <c r="BG607" i="41"/>
  <c r="BF607" i="41"/>
  <c r="T607" i="41"/>
  <c r="R607" i="41"/>
  <c r="P607" i="41"/>
  <c r="BI605" i="41"/>
  <c r="BH605" i="41"/>
  <c r="BG605" i="41"/>
  <c r="BF605" i="41"/>
  <c r="T605" i="41"/>
  <c r="R605" i="41"/>
  <c r="P605" i="41"/>
  <c r="BI603" i="41"/>
  <c r="BH603" i="41"/>
  <c r="BG603" i="41"/>
  <c r="BF603" i="41"/>
  <c r="T603" i="41"/>
  <c r="R603" i="41"/>
  <c r="P603" i="41"/>
  <c r="BI600" i="41"/>
  <c r="BH600" i="41"/>
  <c r="BG600" i="41"/>
  <c r="BF600" i="41"/>
  <c r="T600" i="41"/>
  <c r="R600" i="41"/>
  <c r="P600" i="41"/>
  <c r="BI598" i="41"/>
  <c r="BH598" i="41"/>
  <c r="BG598" i="41"/>
  <c r="BF598" i="41"/>
  <c r="T598" i="41"/>
  <c r="R598" i="41"/>
  <c r="P598" i="41"/>
  <c r="BI596" i="41"/>
  <c r="BH596" i="41"/>
  <c r="BG596" i="41"/>
  <c r="BF596" i="41"/>
  <c r="T596" i="41"/>
  <c r="R596" i="41"/>
  <c r="P596" i="41"/>
  <c r="BI594" i="41"/>
  <c r="BH594" i="41"/>
  <c r="BG594" i="41"/>
  <c r="BF594" i="41"/>
  <c r="T594" i="41"/>
  <c r="R594" i="41"/>
  <c r="P594" i="41"/>
  <c r="BI592" i="41"/>
  <c r="BH592" i="41"/>
  <c r="BG592" i="41"/>
  <c r="BF592" i="41"/>
  <c r="T592" i="41"/>
  <c r="R592" i="41"/>
  <c r="P592" i="41"/>
  <c r="BI590" i="41"/>
  <c r="BH590" i="41"/>
  <c r="BG590" i="41"/>
  <c r="BF590" i="41"/>
  <c r="T590" i="41"/>
  <c r="R590" i="41"/>
  <c r="P590" i="41"/>
  <c r="BI588" i="41"/>
  <c r="BH588" i="41"/>
  <c r="BG588" i="41"/>
  <c r="BF588" i="41"/>
  <c r="T588" i="41"/>
  <c r="R588" i="41"/>
  <c r="P588" i="41"/>
  <c r="BI586" i="41"/>
  <c r="BH586" i="41"/>
  <c r="BG586" i="41"/>
  <c r="BF586" i="41"/>
  <c r="T586" i="41"/>
  <c r="R586" i="41"/>
  <c r="P586" i="41"/>
  <c r="BI584" i="41"/>
  <c r="BH584" i="41"/>
  <c r="BG584" i="41"/>
  <c r="BF584" i="41"/>
  <c r="T584" i="41"/>
  <c r="R584" i="41"/>
  <c r="P584" i="41"/>
  <c r="BI582" i="41"/>
  <c r="BH582" i="41"/>
  <c r="BG582" i="41"/>
  <c r="BF582" i="41"/>
  <c r="T582" i="41"/>
  <c r="R582" i="41"/>
  <c r="P582" i="41"/>
  <c r="BI580" i="41"/>
  <c r="BH580" i="41"/>
  <c r="BG580" i="41"/>
  <c r="BF580" i="41"/>
  <c r="T580" i="41"/>
  <c r="R580" i="41"/>
  <c r="P580" i="41"/>
  <c r="BI578" i="41"/>
  <c r="BH578" i="41"/>
  <c r="BG578" i="41"/>
  <c r="BF578" i="41"/>
  <c r="T578" i="41"/>
  <c r="R578" i="41"/>
  <c r="P578" i="41"/>
  <c r="BI576" i="41"/>
  <c r="BH576" i="41"/>
  <c r="BG576" i="41"/>
  <c r="BF576" i="41"/>
  <c r="T576" i="41"/>
  <c r="R576" i="41"/>
  <c r="P576" i="41"/>
  <c r="BI574" i="41"/>
  <c r="BH574" i="41"/>
  <c r="BG574" i="41"/>
  <c r="BF574" i="41"/>
  <c r="T574" i="41"/>
  <c r="R574" i="41"/>
  <c r="P574" i="41"/>
  <c r="BI572" i="41"/>
  <c r="BH572" i="41"/>
  <c r="BG572" i="41"/>
  <c r="BF572" i="41"/>
  <c r="T572" i="41"/>
  <c r="R572" i="41"/>
  <c r="P572" i="41"/>
  <c r="BI569" i="41"/>
  <c r="BH569" i="41"/>
  <c r="BG569" i="41"/>
  <c r="BF569" i="41"/>
  <c r="T569" i="41"/>
  <c r="R569" i="41"/>
  <c r="P569" i="41"/>
  <c r="BI567" i="41"/>
  <c r="BH567" i="41"/>
  <c r="BG567" i="41"/>
  <c r="BF567" i="41"/>
  <c r="T567" i="41"/>
  <c r="R567" i="41"/>
  <c r="P567" i="41"/>
  <c r="BI565" i="41"/>
  <c r="BH565" i="41"/>
  <c r="BG565" i="41"/>
  <c r="BF565" i="41"/>
  <c r="T565" i="41"/>
  <c r="R565" i="41"/>
  <c r="P565" i="41"/>
  <c r="BI563" i="41"/>
  <c r="BH563" i="41"/>
  <c r="BG563" i="41"/>
  <c r="BF563" i="41"/>
  <c r="T563" i="41"/>
  <c r="R563" i="41"/>
  <c r="P563" i="41"/>
  <c r="BI561" i="41"/>
  <c r="BH561" i="41"/>
  <c r="BG561" i="41"/>
  <c r="BF561" i="41"/>
  <c r="T561" i="41"/>
  <c r="R561" i="41"/>
  <c r="P561" i="41"/>
  <c r="BI559" i="41"/>
  <c r="BH559" i="41"/>
  <c r="BG559" i="41"/>
  <c r="BF559" i="41"/>
  <c r="T559" i="41"/>
  <c r="R559" i="41"/>
  <c r="P559" i="41"/>
  <c r="BI557" i="41"/>
  <c r="BH557" i="41"/>
  <c r="BG557" i="41"/>
  <c r="BF557" i="41"/>
  <c r="T557" i="41"/>
  <c r="R557" i="41"/>
  <c r="P557" i="41"/>
  <c r="BI555" i="41"/>
  <c r="BH555" i="41"/>
  <c r="BG555" i="41"/>
  <c r="BF555" i="41"/>
  <c r="T555" i="41"/>
  <c r="R555" i="41"/>
  <c r="P555" i="41"/>
  <c r="BI553" i="41"/>
  <c r="BH553" i="41"/>
  <c r="BG553" i="41"/>
  <c r="BF553" i="41"/>
  <c r="T553" i="41"/>
  <c r="R553" i="41"/>
  <c r="P553" i="41"/>
  <c r="BI551" i="41"/>
  <c r="BH551" i="41"/>
  <c r="BG551" i="41"/>
  <c r="BF551" i="41"/>
  <c r="T551" i="41"/>
  <c r="R551" i="41"/>
  <c r="P551" i="41"/>
  <c r="BI549" i="41"/>
  <c r="BH549" i="41"/>
  <c r="BG549" i="41"/>
  <c r="BF549" i="41"/>
  <c r="T549" i="41"/>
  <c r="R549" i="41"/>
  <c r="P549" i="41"/>
  <c r="BI547" i="41"/>
  <c r="BH547" i="41"/>
  <c r="BG547" i="41"/>
  <c r="BF547" i="41"/>
  <c r="T547" i="41"/>
  <c r="R547" i="41"/>
  <c r="P547" i="41"/>
  <c r="BI545" i="41"/>
  <c r="BH545" i="41"/>
  <c r="BG545" i="41"/>
  <c r="BF545" i="41"/>
  <c r="T545" i="41"/>
  <c r="R545" i="41"/>
  <c r="P545" i="41"/>
  <c r="BI543" i="41"/>
  <c r="BH543" i="41"/>
  <c r="BG543" i="41"/>
  <c r="BF543" i="41"/>
  <c r="T543" i="41"/>
  <c r="R543" i="41"/>
  <c r="P543" i="41"/>
  <c r="BI541" i="41"/>
  <c r="BH541" i="41"/>
  <c r="BG541" i="41"/>
  <c r="BF541" i="41"/>
  <c r="T541" i="41"/>
  <c r="R541" i="41"/>
  <c r="P541" i="41"/>
  <c r="BI539" i="41"/>
  <c r="BH539" i="41"/>
  <c r="BG539" i="41"/>
  <c r="BF539" i="41"/>
  <c r="T539" i="41"/>
  <c r="R539" i="41"/>
  <c r="P539" i="41"/>
  <c r="BI537" i="41"/>
  <c r="BH537" i="41"/>
  <c r="BG537" i="41"/>
  <c r="BF537" i="41"/>
  <c r="T537" i="41"/>
  <c r="R537" i="41"/>
  <c r="P537" i="41"/>
  <c r="BI535" i="41"/>
  <c r="BH535" i="41"/>
  <c r="BG535" i="41"/>
  <c r="BF535" i="41"/>
  <c r="T535" i="41"/>
  <c r="R535" i="41"/>
  <c r="P535" i="41"/>
  <c r="BI533" i="41"/>
  <c r="BH533" i="41"/>
  <c r="BG533" i="41"/>
  <c r="BF533" i="41"/>
  <c r="T533" i="41"/>
  <c r="R533" i="41"/>
  <c r="P533" i="41"/>
  <c r="BI531" i="41"/>
  <c r="BH531" i="41"/>
  <c r="BG531" i="41"/>
  <c r="BF531" i="41"/>
  <c r="T531" i="41"/>
  <c r="R531" i="41"/>
  <c r="P531" i="41"/>
  <c r="BI529" i="41"/>
  <c r="BH529" i="41"/>
  <c r="BG529" i="41"/>
  <c r="BF529" i="41"/>
  <c r="T529" i="41"/>
  <c r="R529" i="41"/>
  <c r="P529" i="41"/>
  <c r="BI527" i="41"/>
  <c r="BH527" i="41"/>
  <c r="BG527" i="41"/>
  <c r="BF527" i="41"/>
  <c r="T527" i="41"/>
  <c r="R527" i="41"/>
  <c r="P527" i="41"/>
  <c r="BI525" i="41"/>
  <c r="BH525" i="41"/>
  <c r="BG525" i="41"/>
  <c r="BF525" i="41"/>
  <c r="T525" i="41"/>
  <c r="R525" i="41"/>
  <c r="P525" i="41"/>
  <c r="BI523" i="41"/>
  <c r="BH523" i="41"/>
  <c r="BG523" i="41"/>
  <c r="BF523" i="41"/>
  <c r="T523" i="41"/>
  <c r="R523" i="41"/>
  <c r="P523" i="41"/>
  <c r="BI521" i="41"/>
  <c r="BH521" i="41"/>
  <c r="BG521" i="41"/>
  <c r="BF521" i="41"/>
  <c r="T521" i="41"/>
  <c r="R521" i="41"/>
  <c r="P521" i="41"/>
  <c r="BI519" i="41"/>
  <c r="BH519" i="41"/>
  <c r="BG519" i="41"/>
  <c r="BF519" i="41"/>
  <c r="T519" i="41"/>
  <c r="R519" i="41"/>
  <c r="P519" i="41"/>
  <c r="BI516" i="41"/>
  <c r="BH516" i="41"/>
  <c r="BG516" i="41"/>
  <c r="BF516" i="41"/>
  <c r="T516" i="41"/>
  <c r="T515" i="41"/>
  <c r="R516" i="41"/>
  <c r="R515" i="41" s="1"/>
  <c r="P516" i="41"/>
  <c r="P515" i="41" s="1"/>
  <c r="BI513" i="41"/>
  <c r="BH513" i="41"/>
  <c r="BG513" i="41"/>
  <c r="BF513" i="41"/>
  <c r="T513" i="41"/>
  <c r="R513" i="41"/>
  <c r="P513" i="41"/>
  <c r="BI511" i="41"/>
  <c r="BH511" i="41"/>
  <c r="BG511" i="41"/>
  <c r="BF511" i="41"/>
  <c r="T511" i="41"/>
  <c r="R511" i="41"/>
  <c r="P511" i="41"/>
  <c r="BI509" i="41"/>
  <c r="BH509" i="41"/>
  <c r="BG509" i="41"/>
  <c r="BF509" i="41"/>
  <c r="T509" i="41"/>
  <c r="R509" i="41"/>
  <c r="P509" i="41"/>
  <c r="BI507" i="41"/>
  <c r="BH507" i="41"/>
  <c r="BG507" i="41"/>
  <c r="BF507" i="41"/>
  <c r="T507" i="41"/>
  <c r="R507" i="41"/>
  <c r="P507" i="41"/>
  <c r="BI505" i="41"/>
  <c r="BH505" i="41"/>
  <c r="BG505" i="41"/>
  <c r="BF505" i="41"/>
  <c r="T505" i="41"/>
  <c r="R505" i="41"/>
  <c r="P505" i="41"/>
  <c r="BI503" i="41"/>
  <c r="BH503" i="41"/>
  <c r="BG503" i="41"/>
  <c r="BF503" i="41"/>
  <c r="T503" i="41"/>
  <c r="R503" i="41"/>
  <c r="P503" i="41"/>
  <c r="BI501" i="41"/>
  <c r="BH501" i="41"/>
  <c r="BG501" i="41"/>
  <c r="BF501" i="41"/>
  <c r="T501" i="41"/>
  <c r="R501" i="41"/>
  <c r="P501" i="41"/>
  <c r="BI499" i="41"/>
  <c r="BH499" i="41"/>
  <c r="BG499" i="41"/>
  <c r="BF499" i="41"/>
  <c r="T499" i="41"/>
  <c r="R499" i="41"/>
  <c r="P499" i="41"/>
  <c r="BI497" i="41"/>
  <c r="BH497" i="41"/>
  <c r="BG497" i="41"/>
  <c r="BF497" i="41"/>
  <c r="T497" i="41"/>
  <c r="R497" i="41"/>
  <c r="P497" i="41"/>
  <c r="BI495" i="41"/>
  <c r="BH495" i="41"/>
  <c r="BG495" i="41"/>
  <c r="BF495" i="41"/>
  <c r="T495" i="41"/>
  <c r="R495" i="41"/>
  <c r="P495" i="41"/>
  <c r="BI493" i="41"/>
  <c r="BH493" i="41"/>
  <c r="BG493" i="41"/>
  <c r="BF493" i="41"/>
  <c r="T493" i="41"/>
  <c r="R493" i="41"/>
  <c r="P493" i="41"/>
  <c r="BI491" i="41"/>
  <c r="BH491" i="41"/>
  <c r="BG491" i="41"/>
  <c r="BF491" i="41"/>
  <c r="T491" i="41"/>
  <c r="R491" i="41"/>
  <c r="P491" i="41"/>
  <c r="BI489" i="41"/>
  <c r="BH489" i="41"/>
  <c r="BG489" i="41"/>
  <c r="BF489" i="41"/>
  <c r="T489" i="41"/>
  <c r="R489" i="41"/>
  <c r="P489" i="41"/>
  <c r="BI487" i="41"/>
  <c r="BH487" i="41"/>
  <c r="BG487" i="41"/>
  <c r="BF487" i="41"/>
  <c r="T487" i="41"/>
  <c r="R487" i="41"/>
  <c r="P487" i="41"/>
  <c r="BI485" i="41"/>
  <c r="BH485" i="41"/>
  <c r="BG485" i="41"/>
  <c r="BF485" i="41"/>
  <c r="T485" i="41"/>
  <c r="R485" i="41"/>
  <c r="P485" i="41"/>
  <c r="BI483" i="41"/>
  <c r="BH483" i="41"/>
  <c r="BG483" i="41"/>
  <c r="BF483" i="41"/>
  <c r="T483" i="41"/>
  <c r="R483" i="41"/>
  <c r="P483" i="41"/>
  <c r="BI481" i="41"/>
  <c r="BH481" i="41"/>
  <c r="BG481" i="41"/>
  <c r="BF481" i="41"/>
  <c r="T481" i="41"/>
  <c r="R481" i="41"/>
  <c r="P481" i="41"/>
  <c r="BI479" i="41"/>
  <c r="BH479" i="41"/>
  <c r="BG479" i="41"/>
  <c r="BF479" i="41"/>
  <c r="T479" i="41"/>
  <c r="R479" i="41"/>
  <c r="P479" i="41"/>
  <c r="BI477" i="41"/>
  <c r="BH477" i="41"/>
  <c r="BG477" i="41"/>
  <c r="BF477" i="41"/>
  <c r="T477" i="41"/>
  <c r="R477" i="41"/>
  <c r="P477" i="41"/>
  <c r="BI474" i="41"/>
  <c r="BH474" i="41"/>
  <c r="BG474" i="41"/>
  <c r="BF474" i="41"/>
  <c r="T474" i="41"/>
  <c r="R474" i="41"/>
  <c r="P474" i="41"/>
  <c r="BI472" i="41"/>
  <c r="BH472" i="41"/>
  <c r="BG472" i="41"/>
  <c r="BF472" i="41"/>
  <c r="T472" i="41"/>
  <c r="R472" i="41"/>
  <c r="P472" i="41"/>
  <c r="BI470" i="41"/>
  <c r="BH470" i="41"/>
  <c r="BG470" i="41"/>
  <c r="BF470" i="41"/>
  <c r="T470" i="41"/>
  <c r="R470" i="41"/>
  <c r="P470" i="41"/>
  <c r="BI468" i="41"/>
  <c r="BH468" i="41"/>
  <c r="BG468" i="41"/>
  <c r="BF468" i="41"/>
  <c r="T468" i="41"/>
  <c r="R468" i="41"/>
  <c r="P468" i="41"/>
  <c r="BI466" i="41"/>
  <c r="BH466" i="41"/>
  <c r="BG466" i="41"/>
  <c r="BF466" i="41"/>
  <c r="T466" i="41"/>
  <c r="R466" i="41"/>
  <c r="P466" i="41"/>
  <c r="BI464" i="41"/>
  <c r="BH464" i="41"/>
  <c r="BG464" i="41"/>
  <c r="BF464" i="41"/>
  <c r="T464" i="41"/>
  <c r="R464" i="41"/>
  <c r="P464" i="41"/>
  <c r="BI462" i="41"/>
  <c r="BH462" i="41"/>
  <c r="BG462" i="41"/>
  <c r="BF462" i="41"/>
  <c r="T462" i="41"/>
  <c r="R462" i="41"/>
  <c r="P462" i="41"/>
  <c r="BI460" i="41"/>
  <c r="BH460" i="41"/>
  <c r="BG460" i="41"/>
  <c r="BF460" i="41"/>
  <c r="T460" i="41"/>
  <c r="R460" i="41"/>
  <c r="P460" i="41"/>
  <c r="BI458" i="41"/>
  <c r="BH458" i="41"/>
  <c r="BG458" i="41"/>
  <c r="BF458" i="41"/>
  <c r="T458" i="41"/>
  <c r="R458" i="41"/>
  <c r="P458" i="41"/>
  <c r="BI456" i="41"/>
  <c r="BH456" i="41"/>
  <c r="BG456" i="41"/>
  <c r="BF456" i="41"/>
  <c r="T456" i="41"/>
  <c r="R456" i="41"/>
  <c r="P456" i="41"/>
  <c r="BI454" i="41"/>
  <c r="BH454" i="41"/>
  <c r="BG454" i="41"/>
  <c r="BF454" i="41"/>
  <c r="T454" i="41"/>
  <c r="R454" i="41"/>
  <c r="P454" i="41"/>
  <c r="BI452" i="41"/>
  <c r="BH452" i="41"/>
  <c r="BG452" i="41"/>
  <c r="BF452" i="41"/>
  <c r="T452" i="41"/>
  <c r="R452" i="41"/>
  <c r="P452" i="41"/>
  <c r="BI450" i="41"/>
  <c r="BH450" i="41"/>
  <c r="BG450" i="41"/>
  <c r="BF450" i="41"/>
  <c r="T450" i="41"/>
  <c r="R450" i="41"/>
  <c r="P450" i="41"/>
  <c r="BI448" i="41"/>
  <c r="BH448" i="41"/>
  <c r="BG448" i="41"/>
  <c r="BF448" i="41"/>
  <c r="T448" i="41"/>
  <c r="R448" i="41"/>
  <c r="P448" i="41"/>
  <c r="BI446" i="41"/>
  <c r="BH446" i="41"/>
  <c r="BG446" i="41"/>
  <c r="BF446" i="41"/>
  <c r="T446" i="41"/>
  <c r="R446" i="41"/>
  <c r="P446" i="41"/>
  <c r="BI444" i="41"/>
  <c r="BH444" i="41"/>
  <c r="BG444" i="41"/>
  <c r="BF444" i="41"/>
  <c r="T444" i="41"/>
  <c r="R444" i="41"/>
  <c r="P444" i="41"/>
  <c r="BI442" i="41"/>
  <c r="BH442" i="41"/>
  <c r="BG442" i="41"/>
  <c r="BF442" i="41"/>
  <c r="T442" i="41"/>
  <c r="R442" i="41"/>
  <c r="P442" i="41"/>
  <c r="BI440" i="41"/>
  <c r="BH440" i="41"/>
  <c r="BG440" i="41"/>
  <c r="BF440" i="41"/>
  <c r="T440" i="41"/>
  <c r="R440" i="41"/>
  <c r="P440" i="41"/>
  <c r="BI438" i="41"/>
  <c r="BH438" i="41"/>
  <c r="BG438" i="41"/>
  <c r="BF438" i="41"/>
  <c r="T438" i="41"/>
  <c r="R438" i="41"/>
  <c r="P438" i="41"/>
  <c r="BI436" i="41"/>
  <c r="BH436" i="41"/>
  <c r="BG436" i="41"/>
  <c r="BF436" i="41"/>
  <c r="T436" i="41"/>
  <c r="R436" i="41"/>
  <c r="P436" i="41"/>
  <c r="BI434" i="41"/>
  <c r="BH434" i="41"/>
  <c r="BG434" i="41"/>
  <c r="BF434" i="41"/>
  <c r="T434" i="41"/>
  <c r="R434" i="41"/>
  <c r="P434" i="41"/>
  <c r="BI432" i="41"/>
  <c r="BH432" i="41"/>
  <c r="BG432" i="41"/>
  <c r="BF432" i="41"/>
  <c r="T432" i="41"/>
  <c r="R432" i="41"/>
  <c r="P432" i="41"/>
  <c r="BI430" i="41"/>
  <c r="BH430" i="41"/>
  <c r="BG430" i="41"/>
  <c r="BF430" i="41"/>
  <c r="T430" i="41"/>
  <c r="R430" i="41"/>
  <c r="P430" i="41"/>
  <c r="BI428" i="41"/>
  <c r="BH428" i="41"/>
  <c r="BG428" i="41"/>
  <c r="BF428" i="41"/>
  <c r="T428" i="41"/>
  <c r="R428" i="41"/>
  <c r="P428" i="41"/>
  <c r="BI426" i="41"/>
  <c r="BH426" i="41"/>
  <c r="BG426" i="41"/>
  <c r="BF426" i="41"/>
  <c r="T426" i="41"/>
  <c r="R426" i="41"/>
  <c r="P426" i="41"/>
  <c r="BI424" i="41"/>
  <c r="BH424" i="41"/>
  <c r="BG424" i="41"/>
  <c r="BF424" i="41"/>
  <c r="T424" i="41"/>
  <c r="R424" i="41"/>
  <c r="P424" i="41"/>
  <c r="BI422" i="41"/>
  <c r="BH422" i="41"/>
  <c r="BG422" i="41"/>
  <c r="BF422" i="41"/>
  <c r="T422" i="41"/>
  <c r="R422" i="41"/>
  <c r="P422" i="41"/>
  <c r="BI420" i="41"/>
  <c r="BH420" i="41"/>
  <c r="BG420" i="41"/>
  <c r="BF420" i="41"/>
  <c r="T420" i="41"/>
  <c r="R420" i="41"/>
  <c r="P420" i="41"/>
  <c r="BI418" i="41"/>
  <c r="BH418" i="41"/>
  <c r="BG418" i="41"/>
  <c r="BF418" i="41"/>
  <c r="T418" i="41"/>
  <c r="R418" i="41"/>
  <c r="P418" i="41"/>
  <c r="BI416" i="41"/>
  <c r="BH416" i="41"/>
  <c r="BG416" i="41"/>
  <c r="BF416" i="41"/>
  <c r="T416" i="41"/>
  <c r="R416" i="41"/>
  <c r="P416" i="41"/>
  <c r="BI414" i="41"/>
  <c r="BH414" i="41"/>
  <c r="BG414" i="41"/>
  <c r="BF414" i="41"/>
  <c r="T414" i="41"/>
  <c r="R414" i="41"/>
  <c r="P414" i="41"/>
  <c r="BI412" i="41"/>
  <c r="BH412" i="41"/>
  <c r="BG412" i="41"/>
  <c r="BF412" i="41"/>
  <c r="T412" i="41"/>
  <c r="R412" i="41"/>
  <c r="P412" i="41"/>
  <c r="BI410" i="41"/>
  <c r="BH410" i="41"/>
  <c r="BG410" i="41"/>
  <c r="BF410" i="41"/>
  <c r="T410" i="41"/>
  <c r="R410" i="41"/>
  <c r="P410" i="41"/>
  <c r="BI408" i="41"/>
  <c r="BH408" i="41"/>
  <c r="BG408" i="41"/>
  <c r="BF408" i="41"/>
  <c r="T408" i="41"/>
  <c r="R408" i="41"/>
  <c r="P408" i="41"/>
  <c r="BI406" i="41"/>
  <c r="BH406" i="41"/>
  <c r="BG406" i="41"/>
  <c r="BF406" i="41"/>
  <c r="T406" i="41"/>
  <c r="R406" i="41"/>
  <c r="P406" i="41"/>
  <c r="BI404" i="41"/>
  <c r="BH404" i="41"/>
  <c r="BG404" i="41"/>
  <c r="BF404" i="41"/>
  <c r="T404" i="41"/>
  <c r="R404" i="41"/>
  <c r="P404" i="41"/>
  <c r="BI402" i="41"/>
  <c r="BH402" i="41"/>
  <c r="BG402" i="41"/>
  <c r="BF402" i="41"/>
  <c r="T402" i="41"/>
  <c r="R402" i="41"/>
  <c r="P402" i="41"/>
  <c r="BI400" i="41"/>
  <c r="BH400" i="41"/>
  <c r="BG400" i="41"/>
  <c r="BF400" i="41"/>
  <c r="T400" i="41"/>
  <c r="R400" i="41"/>
  <c r="P400" i="41"/>
  <c r="BI398" i="41"/>
  <c r="BH398" i="41"/>
  <c r="BG398" i="41"/>
  <c r="BF398" i="41"/>
  <c r="T398" i="41"/>
  <c r="R398" i="41"/>
  <c r="P398" i="41"/>
  <c r="BI396" i="41"/>
  <c r="BH396" i="41"/>
  <c r="BG396" i="41"/>
  <c r="BF396" i="41"/>
  <c r="T396" i="41"/>
  <c r="R396" i="41"/>
  <c r="P396" i="41"/>
  <c r="BI394" i="41"/>
  <c r="BH394" i="41"/>
  <c r="BG394" i="41"/>
  <c r="BF394" i="41"/>
  <c r="T394" i="41"/>
  <c r="R394" i="41"/>
  <c r="P394" i="41"/>
  <c r="BI392" i="41"/>
  <c r="BH392" i="41"/>
  <c r="BG392" i="41"/>
  <c r="BF392" i="41"/>
  <c r="T392" i="41"/>
  <c r="R392" i="41"/>
  <c r="P392" i="41"/>
  <c r="BI390" i="41"/>
  <c r="BH390" i="41"/>
  <c r="BG390" i="41"/>
  <c r="BF390" i="41"/>
  <c r="T390" i="41"/>
  <c r="R390" i="41"/>
  <c r="P390" i="41"/>
  <c r="BI388" i="41"/>
  <c r="BH388" i="41"/>
  <c r="BG388" i="41"/>
  <c r="BF388" i="41"/>
  <c r="T388" i="41"/>
  <c r="R388" i="41"/>
  <c r="P388" i="41"/>
  <c r="BI386" i="41"/>
  <c r="BH386" i="41"/>
  <c r="BG386" i="41"/>
  <c r="BF386" i="41"/>
  <c r="T386" i="41"/>
  <c r="R386" i="41"/>
  <c r="P386" i="41"/>
  <c r="BI384" i="41"/>
  <c r="BH384" i="41"/>
  <c r="BG384" i="41"/>
  <c r="BF384" i="41"/>
  <c r="T384" i="41"/>
  <c r="R384" i="41"/>
  <c r="P384" i="41"/>
  <c r="BI382" i="41"/>
  <c r="BH382" i="41"/>
  <c r="BG382" i="41"/>
  <c r="BF382" i="41"/>
  <c r="T382" i="41"/>
  <c r="R382" i="41"/>
  <c r="P382" i="41"/>
  <c r="BI379" i="41"/>
  <c r="BH379" i="41"/>
  <c r="BG379" i="41"/>
  <c r="BF379" i="41"/>
  <c r="T379" i="41"/>
  <c r="R379" i="41"/>
  <c r="P379" i="41"/>
  <c r="BI377" i="41"/>
  <c r="BH377" i="41"/>
  <c r="BG377" i="41"/>
  <c r="BF377" i="41"/>
  <c r="T377" i="41"/>
  <c r="R377" i="41"/>
  <c r="P377" i="41"/>
  <c r="BI375" i="41"/>
  <c r="BH375" i="41"/>
  <c r="BG375" i="41"/>
  <c r="BF375" i="41"/>
  <c r="T375" i="41"/>
  <c r="R375" i="41"/>
  <c r="P375" i="41"/>
  <c r="BI373" i="41"/>
  <c r="BH373" i="41"/>
  <c r="BG373" i="41"/>
  <c r="BF373" i="41"/>
  <c r="T373" i="41"/>
  <c r="R373" i="41"/>
  <c r="P373" i="41"/>
  <c r="BI371" i="41"/>
  <c r="BH371" i="41"/>
  <c r="BG371" i="41"/>
  <c r="BF371" i="41"/>
  <c r="T371" i="41"/>
  <c r="R371" i="41"/>
  <c r="P371" i="41"/>
  <c r="BI369" i="41"/>
  <c r="BH369" i="41"/>
  <c r="BG369" i="41"/>
  <c r="BF369" i="41"/>
  <c r="T369" i="41"/>
  <c r="R369" i="41"/>
  <c r="P369" i="41"/>
  <c r="BI367" i="41"/>
  <c r="BH367" i="41"/>
  <c r="BG367" i="41"/>
  <c r="BF367" i="41"/>
  <c r="T367" i="41"/>
  <c r="R367" i="41"/>
  <c r="P367" i="41"/>
  <c r="BI365" i="41"/>
  <c r="BH365" i="41"/>
  <c r="BG365" i="41"/>
  <c r="BF365" i="41"/>
  <c r="T365" i="41"/>
  <c r="R365" i="41"/>
  <c r="P365" i="41"/>
  <c r="BI363" i="41"/>
  <c r="BH363" i="41"/>
  <c r="BG363" i="41"/>
  <c r="BF363" i="41"/>
  <c r="T363" i="41"/>
  <c r="R363" i="41"/>
  <c r="P363" i="41"/>
  <c r="BI361" i="41"/>
  <c r="BH361" i="41"/>
  <c r="BG361" i="41"/>
  <c r="BF361" i="41"/>
  <c r="T361" i="41"/>
  <c r="R361" i="41"/>
  <c r="P361" i="41"/>
  <c r="BI359" i="41"/>
  <c r="BH359" i="41"/>
  <c r="BG359" i="41"/>
  <c r="BF359" i="41"/>
  <c r="T359" i="41"/>
  <c r="R359" i="41"/>
  <c r="P359" i="41"/>
  <c r="BI357" i="41"/>
  <c r="BH357" i="41"/>
  <c r="BG357" i="41"/>
  <c r="BF357" i="41"/>
  <c r="T357" i="41"/>
  <c r="R357" i="41"/>
  <c r="P357" i="41"/>
  <c r="BI355" i="41"/>
  <c r="BH355" i="41"/>
  <c r="BG355" i="41"/>
  <c r="BF355" i="41"/>
  <c r="T355" i="41"/>
  <c r="R355" i="41"/>
  <c r="P355" i="41"/>
  <c r="BI353" i="41"/>
  <c r="BH353" i="41"/>
  <c r="BG353" i="41"/>
  <c r="BF353" i="41"/>
  <c r="T353" i="41"/>
  <c r="R353" i="41"/>
  <c r="P353" i="41"/>
  <c r="BI350" i="41"/>
  <c r="BH350" i="41"/>
  <c r="BG350" i="41"/>
  <c r="BF350" i="41"/>
  <c r="T350" i="41"/>
  <c r="R350" i="41"/>
  <c r="P350" i="41"/>
  <c r="BI348" i="41"/>
  <c r="BH348" i="41"/>
  <c r="BG348" i="41"/>
  <c r="BF348" i="41"/>
  <c r="T348" i="41"/>
  <c r="R348" i="41"/>
  <c r="P348" i="41"/>
  <c r="BI346" i="41"/>
  <c r="BH346" i="41"/>
  <c r="BG346" i="41"/>
  <c r="BF346" i="41"/>
  <c r="T346" i="41"/>
  <c r="R346" i="41"/>
  <c r="P346" i="41"/>
  <c r="BI344" i="41"/>
  <c r="BH344" i="41"/>
  <c r="BG344" i="41"/>
  <c r="BF344" i="41"/>
  <c r="T344" i="41"/>
  <c r="R344" i="41"/>
  <c r="P344" i="41"/>
  <c r="BI342" i="41"/>
  <c r="BH342" i="41"/>
  <c r="BG342" i="41"/>
  <c r="BF342" i="41"/>
  <c r="T342" i="41"/>
  <c r="R342" i="41"/>
  <c r="P342" i="41"/>
  <c r="BI340" i="41"/>
  <c r="BH340" i="41"/>
  <c r="BG340" i="41"/>
  <c r="BF340" i="41"/>
  <c r="T340" i="41"/>
  <c r="R340" i="41"/>
  <c r="P340" i="41"/>
  <c r="BI338" i="41"/>
  <c r="BH338" i="41"/>
  <c r="BG338" i="41"/>
  <c r="BF338" i="41"/>
  <c r="T338" i="41"/>
  <c r="R338" i="41"/>
  <c r="P338" i="41"/>
  <c r="BI336" i="41"/>
  <c r="BH336" i="41"/>
  <c r="BG336" i="41"/>
  <c r="BF336" i="41"/>
  <c r="T336" i="41"/>
  <c r="R336" i="41"/>
  <c r="P336" i="41"/>
  <c r="BI334" i="41"/>
  <c r="BH334" i="41"/>
  <c r="BG334" i="41"/>
  <c r="BF334" i="41"/>
  <c r="T334" i="41"/>
  <c r="R334" i="41"/>
  <c r="P334" i="41"/>
  <c r="BI332" i="41"/>
  <c r="BH332" i="41"/>
  <c r="BG332" i="41"/>
  <c r="BF332" i="41"/>
  <c r="T332" i="41"/>
  <c r="R332" i="41"/>
  <c r="P332" i="41"/>
  <c r="BI330" i="41"/>
  <c r="BH330" i="41"/>
  <c r="BG330" i="41"/>
  <c r="BF330" i="41"/>
  <c r="T330" i="41"/>
  <c r="R330" i="41"/>
  <c r="P330" i="41"/>
  <c r="BI328" i="41"/>
  <c r="BH328" i="41"/>
  <c r="BG328" i="41"/>
  <c r="BF328" i="41"/>
  <c r="T328" i="41"/>
  <c r="R328" i="41"/>
  <c r="P328" i="41"/>
  <c r="BI326" i="41"/>
  <c r="BH326" i="41"/>
  <c r="BG326" i="41"/>
  <c r="BF326" i="41"/>
  <c r="T326" i="41"/>
  <c r="R326" i="41"/>
  <c r="P326" i="41"/>
  <c r="BI324" i="41"/>
  <c r="BH324" i="41"/>
  <c r="BG324" i="41"/>
  <c r="BF324" i="41"/>
  <c r="T324" i="41"/>
  <c r="R324" i="41"/>
  <c r="P324" i="41"/>
  <c r="BI322" i="41"/>
  <c r="BH322" i="41"/>
  <c r="BG322" i="41"/>
  <c r="BF322" i="41"/>
  <c r="T322" i="41"/>
  <c r="R322" i="41"/>
  <c r="P322" i="41"/>
  <c r="BI320" i="41"/>
  <c r="BH320" i="41"/>
  <c r="BG320" i="41"/>
  <c r="BF320" i="41"/>
  <c r="T320" i="41"/>
  <c r="R320" i="41"/>
  <c r="P320" i="41"/>
  <c r="BI317" i="41"/>
  <c r="BH317" i="41"/>
  <c r="BG317" i="41"/>
  <c r="BF317" i="41"/>
  <c r="T317" i="41"/>
  <c r="R317" i="41"/>
  <c r="P317" i="41"/>
  <c r="BI315" i="41"/>
  <c r="BH315" i="41"/>
  <c r="BG315" i="41"/>
  <c r="BF315" i="41"/>
  <c r="T315" i="41"/>
  <c r="R315" i="41"/>
  <c r="P315" i="41"/>
  <c r="BI313" i="41"/>
  <c r="BH313" i="41"/>
  <c r="BG313" i="41"/>
  <c r="BF313" i="41"/>
  <c r="T313" i="41"/>
  <c r="R313" i="41"/>
  <c r="P313" i="41"/>
  <c r="BI311" i="41"/>
  <c r="BH311" i="41"/>
  <c r="BG311" i="41"/>
  <c r="BF311" i="41"/>
  <c r="T311" i="41"/>
  <c r="R311" i="41"/>
  <c r="P311" i="41"/>
  <c r="BI309" i="41"/>
  <c r="BH309" i="41"/>
  <c r="BG309" i="41"/>
  <c r="BF309" i="41"/>
  <c r="T309" i="41"/>
  <c r="R309" i="41"/>
  <c r="P309" i="41"/>
  <c r="BI307" i="41"/>
  <c r="BH307" i="41"/>
  <c r="BG307" i="41"/>
  <c r="BF307" i="41"/>
  <c r="T307" i="41"/>
  <c r="R307" i="41"/>
  <c r="P307" i="41"/>
  <c r="BI305" i="41"/>
  <c r="BH305" i="41"/>
  <c r="BG305" i="41"/>
  <c r="BF305" i="41"/>
  <c r="T305" i="41"/>
  <c r="R305" i="41"/>
  <c r="P305" i="41"/>
  <c r="BI303" i="41"/>
  <c r="BH303" i="41"/>
  <c r="BG303" i="41"/>
  <c r="BF303" i="41"/>
  <c r="T303" i="41"/>
  <c r="R303" i="41"/>
  <c r="P303" i="41"/>
  <c r="BI301" i="41"/>
  <c r="BH301" i="41"/>
  <c r="BG301" i="41"/>
  <c r="BF301" i="41"/>
  <c r="T301" i="41"/>
  <c r="R301" i="41"/>
  <c r="P301" i="41"/>
  <c r="BI299" i="41"/>
  <c r="BH299" i="41"/>
  <c r="BG299" i="41"/>
  <c r="BF299" i="41"/>
  <c r="T299" i="41"/>
  <c r="R299" i="41"/>
  <c r="P299" i="41"/>
  <c r="BI297" i="41"/>
  <c r="BH297" i="41"/>
  <c r="BG297" i="41"/>
  <c r="BF297" i="41"/>
  <c r="T297" i="41"/>
  <c r="R297" i="41"/>
  <c r="P297" i="41"/>
  <c r="BI295" i="41"/>
  <c r="BH295" i="41"/>
  <c r="BG295" i="41"/>
  <c r="BF295" i="41"/>
  <c r="T295" i="41"/>
  <c r="R295" i="41"/>
  <c r="P295" i="41"/>
  <c r="BI293" i="41"/>
  <c r="BH293" i="41"/>
  <c r="BG293" i="41"/>
  <c r="BF293" i="41"/>
  <c r="T293" i="41"/>
  <c r="R293" i="41"/>
  <c r="P293" i="41"/>
  <c r="BI291" i="41"/>
  <c r="BH291" i="41"/>
  <c r="BG291" i="41"/>
  <c r="BF291" i="41"/>
  <c r="T291" i="41"/>
  <c r="R291" i="41"/>
  <c r="P291" i="41"/>
  <c r="BI289" i="41"/>
  <c r="BH289" i="41"/>
  <c r="BG289" i="41"/>
  <c r="BF289" i="41"/>
  <c r="T289" i="41"/>
  <c r="R289" i="41"/>
  <c r="P289" i="41"/>
  <c r="BI287" i="41"/>
  <c r="BH287" i="41"/>
  <c r="BG287" i="41"/>
  <c r="BF287" i="41"/>
  <c r="T287" i="41"/>
  <c r="R287" i="41"/>
  <c r="P287" i="41"/>
  <c r="BI285" i="41"/>
  <c r="BH285" i="41"/>
  <c r="BG285" i="41"/>
  <c r="BF285" i="41"/>
  <c r="T285" i="41"/>
  <c r="R285" i="41"/>
  <c r="P285" i="41"/>
  <c r="BI283" i="41"/>
  <c r="BH283" i="41"/>
  <c r="BG283" i="41"/>
  <c r="BF283" i="41"/>
  <c r="T283" i="41"/>
  <c r="R283" i="41"/>
  <c r="P283" i="41"/>
  <c r="BI281" i="41"/>
  <c r="BH281" i="41"/>
  <c r="BG281" i="41"/>
  <c r="BF281" i="41"/>
  <c r="T281" i="41"/>
  <c r="R281" i="41"/>
  <c r="P281" i="41"/>
  <c r="BI279" i="41"/>
  <c r="BH279" i="41"/>
  <c r="BG279" i="41"/>
  <c r="BF279" i="41"/>
  <c r="T279" i="41"/>
  <c r="R279" i="41"/>
  <c r="P279" i="41"/>
  <c r="BI277" i="41"/>
  <c r="BH277" i="41"/>
  <c r="BG277" i="41"/>
  <c r="BF277" i="41"/>
  <c r="T277" i="41"/>
  <c r="R277" i="41"/>
  <c r="P277" i="41"/>
  <c r="BI275" i="41"/>
  <c r="BH275" i="41"/>
  <c r="BG275" i="41"/>
  <c r="BF275" i="41"/>
  <c r="T275" i="41"/>
  <c r="R275" i="41"/>
  <c r="P275" i="41"/>
  <c r="BI273" i="41"/>
  <c r="BH273" i="41"/>
  <c r="BG273" i="41"/>
  <c r="BF273" i="41"/>
  <c r="T273" i="41"/>
  <c r="R273" i="41"/>
  <c r="P273" i="41"/>
  <c r="BI271" i="41"/>
  <c r="BH271" i="41"/>
  <c r="BG271" i="41"/>
  <c r="BF271" i="41"/>
  <c r="T271" i="41"/>
  <c r="R271" i="41"/>
  <c r="P271" i="41"/>
  <c r="BI269" i="41"/>
  <c r="BH269" i="41"/>
  <c r="BG269" i="41"/>
  <c r="BF269" i="41"/>
  <c r="T269" i="41"/>
  <c r="R269" i="41"/>
  <c r="P269" i="41"/>
  <c r="BI267" i="41"/>
  <c r="BH267" i="41"/>
  <c r="BG267" i="41"/>
  <c r="BF267" i="41"/>
  <c r="T267" i="41"/>
  <c r="R267" i="41"/>
  <c r="P267" i="41"/>
  <c r="BI265" i="41"/>
  <c r="BH265" i="41"/>
  <c r="BG265" i="41"/>
  <c r="BF265" i="41"/>
  <c r="T265" i="41"/>
  <c r="R265" i="41"/>
  <c r="P265" i="41"/>
  <c r="BI263" i="41"/>
  <c r="BH263" i="41"/>
  <c r="BG263" i="41"/>
  <c r="BF263" i="41"/>
  <c r="T263" i="41"/>
  <c r="R263" i="41"/>
  <c r="P263" i="41"/>
  <c r="BI261" i="41"/>
  <c r="BH261" i="41"/>
  <c r="BG261" i="41"/>
  <c r="BF261" i="41"/>
  <c r="T261" i="41"/>
  <c r="R261" i="41"/>
  <c r="P261" i="41"/>
  <c r="BI259" i="41"/>
  <c r="BH259" i="41"/>
  <c r="BG259" i="41"/>
  <c r="BF259" i="41"/>
  <c r="T259" i="41"/>
  <c r="R259" i="41"/>
  <c r="P259" i="41"/>
  <c r="BI257" i="41"/>
  <c r="BH257" i="41"/>
  <c r="BG257" i="41"/>
  <c r="BF257" i="41"/>
  <c r="T257" i="41"/>
  <c r="R257" i="41"/>
  <c r="P257" i="41"/>
  <c r="BI255" i="41"/>
  <c r="BH255" i="41"/>
  <c r="BG255" i="41"/>
  <c r="BF255" i="41"/>
  <c r="T255" i="41"/>
  <c r="R255" i="41"/>
  <c r="P255" i="41"/>
  <c r="BI253" i="41"/>
  <c r="BH253" i="41"/>
  <c r="BG253" i="41"/>
  <c r="BF253" i="41"/>
  <c r="T253" i="41"/>
  <c r="R253" i="41"/>
  <c r="P253" i="41"/>
  <c r="BI251" i="41"/>
  <c r="BH251" i="41"/>
  <c r="BG251" i="41"/>
  <c r="BF251" i="41"/>
  <c r="T251" i="41"/>
  <c r="R251" i="41"/>
  <c r="P251" i="41"/>
  <c r="BI249" i="41"/>
  <c r="BH249" i="41"/>
  <c r="BG249" i="41"/>
  <c r="BF249" i="41"/>
  <c r="T249" i="41"/>
  <c r="R249" i="41"/>
  <c r="P249" i="41"/>
  <c r="BI247" i="41"/>
  <c r="BH247" i="41"/>
  <c r="BG247" i="41"/>
  <c r="BF247" i="41"/>
  <c r="T247" i="41"/>
  <c r="R247" i="41"/>
  <c r="P247" i="41"/>
  <c r="BI245" i="41"/>
  <c r="BH245" i="41"/>
  <c r="BG245" i="41"/>
  <c r="BF245" i="41"/>
  <c r="T245" i="41"/>
  <c r="R245" i="41"/>
  <c r="P245" i="41"/>
  <c r="BI243" i="41"/>
  <c r="BH243" i="41"/>
  <c r="BG243" i="41"/>
  <c r="BF243" i="41"/>
  <c r="T243" i="41"/>
  <c r="R243" i="41"/>
  <c r="P243" i="41"/>
  <c r="BI241" i="41"/>
  <c r="BH241" i="41"/>
  <c r="BG241" i="41"/>
  <c r="BF241" i="41"/>
  <c r="T241" i="41"/>
  <c r="R241" i="41"/>
  <c r="P241" i="41"/>
  <c r="BI239" i="41"/>
  <c r="BH239" i="41"/>
  <c r="BG239" i="41"/>
  <c r="BF239" i="41"/>
  <c r="T239" i="41"/>
  <c r="R239" i="41"/>
  <c r="P239" i="41"/>
  <c r="BI237" i="41"/>
  <c r="BH237" i="41"/>
  <c r="BG237" i="41"/>
  <c r="BF237" i="41"/>
  <c r="T237" i="41"/>
  <c r="R237" i="41"/>
  <c r="P237" i="41"/>
  <c r="BI235" i="41"/>
  <c r="BH235" i="41"/>
  <c r="BG235" i="41"/>
  <c r="BF235" i="41"/>
  <c r="T235" i="41"/>
  <c r="R235" i="41"/>
  <c r="P235" i="41"/>
  <c r="BI233" i="41"/>
  <c r="BH233" i="41"/>
  <c r="BG233" i="41"/>
  <c r="BF233" i="41"/>
  <c r="T233" i="41"/>
  <c r="R233" i="41"/>
  <c r="P233" i="41"/>
  <c r="BI231" i="41"/>
  <c r="BH231" i="41"/>
  <c r="BG231" i="41"/>
  <c r="BF231" i="41"/>
  <c r="T231" i="41"/>
  <c r="R231" i="41"/>
  <c r="P231" i="41"/>
  <c r="BI229" i="41"/>
  <c r="BH229" i="41"/>
  <c r="BG229" i="41"/>
  <c r="BF229" i="41"/>
  <c r="T229" i="41"/>
  <c r="R229" i="41"/>
  <c r="P229" i="41"/>
  <c r="BI227" i="41"/>
  <c r="BH227" i="41"/>
  <c r="BG227" i="41"/>
  <c r="BF227" i="41"/>
  <c r="T227" i="41"/>
  <c r="R227" i="41"/>
  <c r="P227" i="41"/>
  <c r="BI225" i="41"/>
  <c r="BH225" i="41"/>
  <c r="BG225" i="41"/>
  <c r="BF225" i="41"/>
  <c r="T225" i="41"/>
  <c r="R225" i="41"/>
  <c r="P225" i="41"/>
  <c r="BI223" i="41"/>
  <c r="BH223" i="41"/>
  <c r="BG223" i="41"/>
  <c r="BF223" i="41"/>
  <c r="T223" i="41"/>
  <c r="R223" i="41"/>
  <c r="P223" i="41"/>
  <c r="BI221" i="41"/>
  <c r="BH221" i="41"/>
  <c r="BG221" i="41"/>
  <c r="BF221" i="41"/>
  <c r="T221" i="41"/>
  <c r="R221" i="41"/>
  <c r="P221" i="41"/>
  <c r="BI218" i="41"/>
  <c r="BH218" i="41"/>
  <c r="BG218" i="41"/>
  <c r="BF218" i="41"/>
  <c r="T218" i="41"/>
  <c r="R218" i="41"/>
  <c r="P218" i="41"/>
  <c r="BI216" i="41"/>
  <c r="BH216" i="41"/>
  <c r="BG216" i="41"/>
  <c r="BF216" i="41"/>
  <c r="T216" i="41"/>
  <c r="R216" i="41"/>
  <c r="P216" i="41"/>
  <c r="BI214" i="41"/>
  <c r="BH214" i="41"/>
  <c r="BG214" i="41"/>
  <c r="BF214" i="41"/>
  <c r="T214" i="41"/>
  <c r="R214" i="41"/>
  <c r="P214" i="41"/>
  <c r="BI212" i="41"/>
  <c r="BH212" i="41"/>
  <c r="BG212" i="41"/>
  <c r="BF212" i="41"/>
  <c r="T212" i="41"/>
  <c r="R212" i="41"/>
  <c r="P212" i="41"/>
  <c r="BI210" i="41"/>
  <c r="BH210" i="41"/>
  <c r="BG210" i="41"/>
  <c r="BF210" i="41"/>
  <c r="T210" i="41"/>
  <c r="R210" i="41"/>
  <c r="P210" i="41"/>
  <c r="BI208" i="41"/>
  <c r="BH208" i="41"/>
  <c r="BG208" i="41"/>
  <c r="BF208" i="41"/>
  <c r="T208" i="41"/>
  <c r="R208" i="41"/>
  <c r="P208" i="41"/>
  <c r="BI206" i="41"/>
  <c r="BH206" i="41"/>
  <c r="BG206" i="41"/>
  <c r="BF206" i="41"/>
  <c r="T206" i="41"/>
  <c r="R206" i="41"/>
  <c r="P206" i="41"/>
  <c r="BI204" i="41"/>
  <c r="BH204" i="41"/>
  <c r="BG204" i="41"/>
  <c r="BF204" i="41"/>
  <c r="T204" i="41"/>
  <c r="R204" i="41"/>
  <c r="P204" i="41"/>
  <c r="BI202" i="41"/>
  <c r="BH202" i="41"/>
  <c r="BG202" i="41"/>
  <c r="BF202" i="41"/>
  <c r="T202" i="41"/>
  <c r="R202" i="41"/>
  <c r="P202" i="41"/>
  <c r="BI200" i="41"/>
  <c r="BH200" i="41"/>
  <c r="BG200" i="41"/>
  <c r="BF200" i="41"/>
  <c r="T200" i="41"/>
  <c r="R200" i="41"/>
  <c r="P200" i="41"/>
  <c r="BI198" i="41"/>
  <c r="BH198" i="41"/>
  <c r="BG198" i="41"/>
  <c r="BF198" i="41"/>
  <c r="T198" i="41"/>
  <c r="R198" i="41"/>
  <c r="P198" i="41"/>
  <c r="BI196" i="41"/>
  <c r="BH196" i="41"/>
  <c r="BG196" i="41"/>
  <c r="BF196" i="41"/>
  <c r="T196" i="41"/>
  <c r="R196" i="41"/>
  <c r="P196" i="41"/>
  <c r="BI194" i="41"/>
  <c r="BH194" i="41"/>
  <c r="BG194" i="41"/>
  <c r="BF194" i="41"/>
  <c r="T194" i="41"/>
  <c r="R194" i="41"/>
  <c r="P194" i="41"/>
  <c r="BI192" i="41"/>
  <c r="BH192" i="41"/>
  <c r="BG192" i="41"/>
  <c r="BF192" i="41"/>
  <c r="T192" i="41"/>
  <c r="R192" i="41"/>
  <c r="P192" i="41"/>
  <c r="BI190" i="41"/>
  <c r="BH190" i="41"/>
  <c r="BG190" i="41"/>
  <c r="BF190" i="41"/>
  <c r="T190" i="41"/>
  <c r="R190" i="41"/>
  <c r="P190" i="41"/>
  <c r="BI188" i="41"/>
  <c r="BH188" i="41"/>
  <c r="BG188" i="41"/>
  <c r="BF188" i="41"/>
  <c r="T188" i="41"/>
  <c r="R188" i="41"/>
  <c r="P188" i="41"/>
  <c r="BI186" i="41"/>
  <c r="BH186" i="41"/>
  <c r="BG186" i="41"/>
  <c r="BF186" i="41"/>
  <c r="T186" i="41"/>
  <c r="R186" i="41"/>
  <c r="P186" i="41"/>
  <c r="BI184" i="41"/>
  <c r="BH184" i="41"/>
  <c r="BG184" i="41"/>
  <c r="BF184" i="41"/>
  <c r="T184" i="41"/>
  <c r="R184" i="41"/>
  <c r="P184" i="41"/>
  <c r="BI182" i="41"/>
  <c r="BH182" i="41"/>
  <c r="BG182" i="41"/>
  <c r="BF182" i="41"/>
  <c r="T182" i="41"/>
  <c r="R182" i="41"/>
  <c r="P182" i="41"/>
  <c r="BI180" i="41"/>
  <c r="BH180" i="41"/>
  <c r="BG180" i="41"/>
  <c r="BF180" i="41"/>
  <c r="T180" i="41"/>
  <c r="R180" i="41"/>
  <c r="P180" i="41"/>
  <c r="BI178" i="41"/>
  <c r="BH178" i="41"/>
  <c r="BG178" i="41"/>
  <c r="BF178" i="41"/>
  <c r="T178" i="41"/>
  <c r="R178" i="41"/>
  <c r="P178" i="41"/>
  <c r="BI176" i="41"/>
  <c r="BH176" i="41"/>
  <c r="BG176" i="41"/>
  <c r="BF176" i="41"/>
  <c r="T176" i="41"/>
  <c r="R176" i="41"/>
  <c r="P176" i="41"/>
  <c r="BI173" i="41"/>
  <c r="BH173" i="41"/>
  <c r="BG173" i="41"/>
  <c r="BF173" i="41"/>
  <c r="T173" i="41"/>
  <c r="R173" i="41"/>
  <c r="P173" i="41"/>
  <c r="BI171" i="41"/>
  <c r="BH171" i="41"/>
  <c r="BG171" i="41"/>
  <c r="BF171" i="41"/>
  <c r="T171" i="41"/>
  <c r="R171" i="41"/>
  <c r="P171" i="41"/>
  <c r="BI169" i="41"/>
  <c r="BH169" i="41"/>
  <c r="BG169" i="41"/>
  <c r="BF169" i="41"/>
  <c r="T169" i="41"/>
  <c r="R169" i="41"/>
  <c r="P169" i="41"/>
  <c r="BI167" i="41"/>
  <c r="BH167" i="41"/>
  <c r="BG167" i="41"/>
  <c r="BF167" i="41"/>
  <c r="T167" i="41"/>
  <c r="R167" i="41"/>
  <c r="P167" i="41"/>
  <c r="BI165" i="41"/>
  <c r="BH165" i="41"/>
  <c r="BG165" i="41"/>
  <c r="BF165" i="41"/>
  <c r="T165" i="41"/>
  <c r="R165" i="41"/>
  <c r="P165" i="41"/>
  <c r="BI163" i="41"/>
  <c r="BH163" i="41"/>
  <c r="BG163" i="41"/>
  <c r="BF163" i="41"/>
  <c r="T163" i="41"/>
  <c r="R163" i="41"/>
  <c r="P163" i="41"/>
  <c r="BI161" i="41"/>
  <c r="BH161" i="41"/>
  <c r="BG161" i="41"/>
  <c r="BF161" i="41"/>
  <c r="T161" i="41"/>
  <c r="R161" i="41"/>
  <c r="P161" i="41"/>
  <c r="BI159" i="41"/>
  <c r="BH159" i="41"/>
  <c r="BG159" i="41"/>
  <c r="BF159" i="41"/>
  <c r="T159" i="41"/>
  <c r="R159" i="41"/>
  <c r="P159" i="41"/>
  <c r="BI157" i="41"/>
  <c r="BH157" i="41"/>
  <c r="BG157" i="41"/>
  <c r="BF157" i="41"/>
  <c r="T157" i="41"/>
  <c r="R157" i="41"/>
  <c r="P157" i="41"/>
  <c r="BI155" i="41"/>
  <c r="BH155" i="41"/>
  <c r="BG155" i="41"/>
  <c r="BF155" i="41"/>
  <c r="T155" i="41"/>
  <c r="R155" i="41"/>
  <c r="P155" i="41"/>
  <c r="BI153" i="41"/>
  <c r="BH153" i="41"/>
  <c r="BG153" i="41"/>
  <c r="BF153" i="41"/>
  <c r="T153" i="41"/>
  <c r="R153" i="41"/>
  <c r="P153" i="41"/>
  <c r="BI151" i="41"/>
  <c r="BH151" i="41"/>
  <c r="BG151" i="41"/>
  <c r="BF151" i="41"/>
  <c r="T151" i="41"/>
  <c r="R151" i="41"/>
  <c r="P151" i="41"/>
  <c r="BI149" i="41"/>
  <c r="BH149" i="41"/>
  <c r="BG149" i="41"/>
  <c r="BF149" i="41"/>
  <c r="T149" i="41"/>
  <c r="R149" i="41"/>
  <c r="P149" i="41"/>
  <c r="BI147" i="41"/>
  <c r="BH147" i="41"/>
  <c r="BG147" i="41"/>
  <c r="BF147" i="41"/>
  <c r="T147" i="41"/>
  <c r="R147" i="41"/>
  <c r="P147" i="41"/>
  <c r="BI145" i="41"/>
  <c r="BH145" i="41"/>
  <c r="BG145" i="41"/>
  <c r="BF145" i="41"/>
  <c r="T145" i="41"/>
  <c r="R145" i="41"/>
  <c r="P145" i="41"/>
  <c r="BI143" i="41"/>
  <c r="BH143" i="41"/>
  <c r="BG143" i="41"/>
  <c r="BF143" i="41"/>
  <c r="T143" i="41"/>
  <c r="R143" i="41"/>
  <c r="P143" i="41"/>
  <c r="BI141" i="41"/>
  <c r="BH141" i="41"/>
  <c r="BG141" i="41"/>
  <c r="BF141" i="41"/>
  <c r="T141" i="41"/>
  <c r="R141" i="41"/>
  <c r="P141" i="41"/>
  <c r="BI139" i="41"/>
  <c r="BH139" i="41"/>
  <c r="BG139" i="41"/>
  <c r="BF139" i="41"/>
  <c r="T139" i="41"/>
  <c r="R139" i="41"/>
  <c r="P139" i="41"/>
  <c r="BI137" i="41"/>
  <c r="BH137" i="41"/>
  <c r="BG137" i="41"/>
  <c r="BF137" i="41"/>
  <c r="T137" i="41"/>
  <c r="R137" i="41"/>
  <c r="P137" i="41"/>
  <c r="BI135" i="41"/>
  <c r="BH135" i="41"/>
  <c r="BG135" i="41"/>
  <c r="BF135" i="41"/>
  <c r="T135" i="41"/>
  <c r="R135" i="41"/>
  <c r="P135" i="41"/>
  <c r="BI132" i="41"/>
  <c r="BH132" i="41"/>
  <c r="BG132" i="41"/>
  <c r="BF132" i="41"/>
  <c r="T132" i="41"/>
  <c r="R132" i="41"/>
  <c r="P132" i="41"/>
  <c r="BI130" i="41"/>
  <c r="BH130" i="41"/>
  <c r="BG130" i="41"/>
  <c r="BF130" i="41"/>
  <c r="T130" i="41"/>
  <c r="R130" i="41"/>
  <c r="P130" i="41"/>
  <c r="F122" i="41"/>
  <c r="E120" i="41"/>
  <c r="F89" i="41"/>
  <c r="E87" i="41"/>
  <c r="J24" i="41"/>
  <c r="E24" i="41"/>
  <c r="J125" i="41" s="1"/>
  <c r="J23" i="41"/>
  <c r="J21" i="41"/>
  <c r="E21" i="41"/>
  <c r="J124" i="41" s="1"/>
  <c r="J20" i="41"/>
  <c r="J18" i="41"/>
  <c r="E18" i="41"/>
  <c r="F125" i="41" s="1"/>
  <c r="J17" i="41"/>
  <c r="J15" i="41"/>
  <c r="E15" i="41"/>
  <c r="F91" i="41" s="1"/>
  <c r="J14" i="41"/>
  <c r="J12" i="41"/>
  <c r="J89" i="41" s="1"/>
  <c r="E7" i="41"/>
  <c r="E118" i="41" s="1"/>
  <c r="J37" i="40"/>
  <c r="J36" i="40"/>
  <c r="J35" i="40"/>
  <c r="BI270" i="40"/>
  <c r="BH270" i="40"/>
  <c r="BG270" i="40"/>
  <c r="BF270" i="40"/>
  <c r="T270" i="40"/>
  <c r="R270" i="40"/>
  <c r="P270" i="40"/>
  <c r="BI268" i="40"/>
  <c r="BH268" i="40"/>
  <c r="BG268" i="40"/>
  <c r="BF268" i="40"/>
  <c r="T268" i="40"/>
  <c r="R268" i="40"/>
  <c r="P268" i="40"/>
  <c r="BI264" i="40"/>
  <c r="BH264" i="40"/>
  <c r="BG264" i="40"/>
  <c r="BF264" i="40"/>
  <c r="T264" i="40"/>
  <c r="R264" i="40"/>
  <c r="P264" i="40"/>
  <c r="BI259" i="40"/>
  <c r="BH259" i="40"/>
  <c r="BG259" i="40"/>
  <c r="BF259" i="40"/>
  <c r="T259" i="40"/>
  <c r="R259" i="40"/>
  <c r="P259" i="40"/>
  <c r="BI254" i="40"/>
  <c r="BH254" i="40"/>
  <c r="BG254" i="40"/>
  <c r="BF254" i="40"/>
  <c r="T254" i="40"/>
  <c r="R254" i="40"/>
  <c r="P254" i="40"/>
  <c r="BI251" i="40"/>
  <c r="BH251" i="40"/>
  <c r="BG251" i="40"/>
  <c r="BF251" i="40"/>
  <c r="T251" i="40"/>
  <c r="R251" i="40"/>
  <c r="P251" i="40"/>
  <c r="BI248" i="40"/>
  <c r="BH248" i="40"/>
  <c r="BG248" i="40"/>
  <c r="BF248" i="40"/>
  <c r="T248" i="40"/>
  <c r="R248" i="40"/>
  <c r="P248" i="40"/>
  <c r="BI245" i="40"/>
  <c r="BH245" i="40"/>
  <c r="BG245" i="40"/>
  <c r="BF245" i="40"/>
  <c r="T245" i="40"/>
  <c r="R245" i="40"/>
  <c r="P245" i="40"/>
  <c r="BI242" i="40"/>
  <c r="BH242" i="40"/>
  <c r="BG242" i="40"/>
  <c r="BF242" i="40"/>
  <c r="T242" i="40"/>
  <c r="R242" i="40"/>
  <c r="P242" i="40"/>
  <c r="BI240" i="40"/>
  <c r="BH240" i="40"/>
  <c r="BG240" i="40"/>
  <c r="BF240" i="40"/>
  <c r="T240" i="40"/>
  <c r="R240" i="40"/>
  <c r="P240" i="40"/>
  <c r="BI237" i="40"/>
  <c r="BH237" i="40"/>
  <c r="BG237" i="40"/>
  <c r="BF237" i="40"/>
  <c r="T237" i="40"/>
  <c r="R237" i="40"/>
  <c r="P237" i="40"/>
  <c r="BI232" i="40"/>
  <c r="BH232" i="40"/>
  <c r="BG232" i="40"/>
  <c r="BF232" i="40"/>
  <c r="T232" i="40"/>
  <c r="R232" i="40"/>
  <c r="P232" i="40"/>
  <c r="BI229" i="40"/>
  <c r="BH229" i="40"/>
  <c r="BG229" i="40"/>
  <c r="BF229" i="40"/>
  <c r="T229" i="40"/>
  <c r="R229" i="40"/>
  <c r="P229" i="40"/>
  <c r="BI225" i="40"/>
  <c r="BH225" i="40"/>
  <c r="BG225" i="40"/>
  <c r="BF225" i="40"/>
  <c r="T225" i="40"/>
  <c r="T224" i="40"/>
  <c r="R225" i="40"/>
  <c r="R224" i="40"/>
  <c r="P225" i="40"/>
  <c r="P224" i="40" s="1"/>
  <c r="BI221" i="40"/>
  <c r="BH221" i="40"/>
  <c r="BG221" i="40"/>
  <c r="BF221" i="40"/>
  <c r="T221" i="40"/>
  <c r="R221" i="40"/>
  <c r="P221" i="40"/>
  <c r="BI218" i="40"/>
  <c r="BH218" i="40"/>
  <c r="BG218" i="40"/>
  <c r="BF218" i="40"/>
  <c r="T218" i="40"/>
  <c r="R218" i="40"/>
  <c r="P218" i="40"/>
  <c r="BI215" i="40"/>
  <c r="BH215" i="40"/>
  <c r="BG215" i="40"/>
  <c r="BF215" i="40"/>
  <c r="T215" i="40"/>
  <c r="R215" i="40"/>
  <c r="P215" i="40"/>
  <c r="BI213" i="40"/>
  <c r="BH213" i="40"/>
  <c r="BG213" i="40"/>
  <c r="BF213" i="40"/>
  <c r="T213" i="40"/>
  <c r="R213" i="40"/>
  <c r="P213" i="40"/>
  <c r="BI211" i="40"/>
  <c r="BH211" i="40"/>
  <c r="BG211" i="40"/>
  <c r="BF211" i="40"/>
  <c r="T211" i="40"/>
  <c r="R211" i="40"/>
  <c r="P211" i="40"/>
  <c r="BI208" i="40"/>
  <c r="BH208" i="40"/>
  <c r="BG208" i="40"/>
  <c r="BF208" i="40"/>
  <c r="T208" i="40"/>
  <c r="R208" i="40"/>
  <c r="P208" i="40"/>
  <c r="BI206" i="40"/>
  <c r="BH206" i="40"/>
  <c r="BG206" i="40"/>
  <c r="BF206" i="40"/>
  <c r="T206" i="40"/>
  <c r="R206" i="40"/>
  <c r="P206" i="40"/>
  <c r="BI203" i="40"/>
  <c r="BH203" i="40"/>
  <c r="BG203" i="40"/>
  <c r="BF203" i="40"/>
  <c r="T203" i="40"/>
  <c r="R203" i="40"/>
  <c r="P203" i="40"/>
  <c r="BI201" i="40"/>
  <c r="BH201" i="40"/>
  <c r="BG201" i="40"/>
  <c r="BF201" i="40"/>
  <c r="T201" i="40"/>
  <c r="R201" i="40"/>
  <c r="P201" i="40"/>
  <c r="BI198" i="40"/>
  <c r="BH198" i="40"/>
  <c r="BG198" i="40"/>
  <c r="BF198" i="40"/>
  <c r="T198" i="40"/>
  <c r="R198" i="40"/>
  <c r="P198" i="40"/>
  <c r="BI192" i="40"/>
  <c r="BH192" i="40"/>
  <c r="BG192" i="40"/>
  <c r="BF192" i="40"/>
  <c r="T192" i="40"/>
  <c r="R192" i="40"/>
  <c r="P192" i="40"/>
  <c r="BI189" i="40"/>
  <c r="BH189" i="40"/>
  <c r="BG189" i="40"/>
  <c r="BF189" i="40"/>
  <c r="T189" i="40"/>
  <c r="R189" i="40"/>
  <c r="P189" i="40"/>
  <c r="BI186" i="40"/>
  <c r="BH186" i="40"/>
  <c r="BG186" i="40"/>
  <c r="BF186" i="40"/>
  <c r="T186" i="40"/>
  <c r="R186" i="40"/>
  <c r="P186" i="40"/>
  <c r="BI180" i="40"/>
  <c r="BH180" i="40"/>
  <c r="BG180" i="40"/>
  <c r="BF180" i="40"/>
  <c r="T180" i="40"/>
  <c r="R180" i="40"/>
  <c r="P180" i="40"/>
  <c r="BI174" i="40"/>
  <c r="BH174" i="40"/>
  <c r="BG174" i="40"/>
  <c r="BF174" i="40"/>
  <c r="T174" i="40"/>
  <c r="R174" i="40"/>
  <c r="P174" i="40"/>
  <c r="BI171" i="40"/>
  <c r="BH171" i="40"/>
  <c r="BG171" i="40"/>
  <c r="BF171" i="40"/>
  <c r="T171" i="40"/>
  <c r="R171" i="40"/>
  <c r="P171" i="40"/>
  <c r="BI169" i="40"/>
  <c r="BH169" i="40"/>
  <c r="BG169" i="40"/>
  <c r="BF169" i="40"/>
  <c r="T169" i="40"/>
  <c r="R169" i="40"/>
  <c r="P169" i="40"/>
  <c r="BI164" i="40"/>
  <c r="BH164" i="40"/>
  <c r="BG164" i="40"/>
  <c r="BF164" i="40"/>
  <c r="T164" i="40"/>
  <c r="R164" i="40"/>
  <c r="P164" i="40"/>
  <c r="BI161" i="40"/>
  <c r="BH161" i="40"/>
  <c r="BG161" i="40"/>
  <c r="BF161" i="40"/>
  <c r="T161" i="40"/>
  <c r="R161" i="40"/>
  <c r="P161" i="40"/>
  <c r="BI158" i="40"/>
  <c r="BH158" i="40"/>
  <c r="BG158" i="40"/>
  <c r="BF158" i="40"/>
  <c r="T158" i="40"/>
  <c r="R158" i="40"/>
  <c r="P158" i="40"/>
  <c r="BI155" i="40"/>
  <c r="BH155" i="40"/>
  <c r="BG155" i="40"/>
  <c r="BF155" i="40"/>
  <c r="T155" i="40"/>
  <c r="R155" i="40"/>
  <c r="P155" i="40"/>
  <c r="BI152" i="40"/>
  <c r="BH152" i="40"/>
  <c r="BG152" i="40"/>
  <c r="BF152" i="40"/>
  <c r="T152" i="40"/>
  <c r="R152" i="40"/>
  <c r="P152" i="40"/>
  <c r="BI148" i="40"/>
  <c r="BH148" i="40"/>
  <c r="BG148" i="40"/>
  <c r="BF148" i="40"/>
  <c r="T148" i="40"/>
  <c r="R148" i="40"/>
  <c r="P148" i="40"/>
  <c r="BI145" i="40"/>
  <c r="BH145" i="40"/>
  <c r="BG145" i="40"/>
  <c r="BF145" i="40"/>
  <c r="T145" i="40"/>
  <c r="R145" i="40"/>
  <c r="P145" i="40"/>
  <c r="BI142" i="40"/>
  <c r="BH142" i="40"/>
  <c r="BG142" i="40"/>
  <c r="BF142" i="40"/>
  <c r="T142" i="40"/>
  <c r="R142" i="40"/>
  <c r="P142" i="40"/>
  <c r="BI137" i="40"/>
  <c r="BH137" i="40"/>
  <c r="BG137" i="40"/>
  <c r="BF137" i="40"/>
  <c r="T137" i="40"/>
  <c r="R137" i="40"/>
  <c r="P137" i="40"/>
  <c r="BI134" i="40"/>
  <c r="BH134" i="40"/>
  <c r="BG134" i="40"/>
  <c r="BF134" i="40"/>
  <c r="T134" i="40"/>
  <c r="R134" i="40"/>
  <c r="P134" i="40"/>
  <c r="BI128" i="40"/>
  <c r="BH128" i="40"/>
  <c r="BG128" i="40"/>
  <c r="BF128" i="40"/>
  <c r="T128" i="40"/>
  <c r="R128" i="40"/>
  <c r="P128" i="40"/>
  <c r="J122" i="40"/>
  <c r="J121" i="40"/>
  <c r="F119" i="40"/>
  <c r="E117" i="40"/>
  <c r="J92" i="40"/>
  <c r="J91" i="40"/>
  <c r="F89" i="40"/>
  <c r="E87" i="40"/>
  <c r="J18" i="40"/>
  <c r="E18" i="40"/>
  <c r="F92" i="40" s="1"/>
  <c r="J17" i="40"/>
  <c r="J15" i="40"/>
  <c r="E15" i="40"/>
  <c r="F121" i="40" s="1"/>
  <c r="J14" i="40"/>
  <c r="J12" i="40"/>
  <c r="J89" i="40" s="1"/>
  <c r="E7" i="40"/>
  <c r="E115" i="40" s="1"/>
  <c r="J37" i="39"/>
  <c r="J36" i="39"/>
  <c r="J35" i="39"/>
  <c r="BI314" i="39"/>
  <c r="BH314" i="39"/>
  <c r="BG314" i="39"/>
  <c r="BF314" i="39"/>
  <c r="T314" i="39"/>
  <c r="R314" i="39"/>
  <c r="P314" i="39"/>
  <c r="BI312" i="39"/>
  <c r="BH312" i="39"/>
  <c r="BG312" i="39"/>
  <c r="BF312" i="39"/>
  <c r="T312" i="39"/>
  <c r="R312" i="39"/>
  <c r="P312" i="39"/>
  <c r="BI310" i="39"/>
  <c r="BH310" i="39"/>
  <c r="BG310" i="39"/>
  <c r="BF310" i="39"/>
  <c r="T310" i="39"/>
  <c r="R310" i="39"/>
  <c r="P310" i="39"/>
  <c r="BI306" i="39"/>
  <c r="BH306" i="39"/>
  <c r="BG306" i="39"/>
  <c r="BF306" i="39"/>
  <c r="T306" i="39"/>
  <c r="R306" i="39"/>
  <c r="P306" i="39"/>
  <c r="BI304" i="39"/>
  <c r="BH304" i="39"/>
  <c r="BG304" i="39"/>
  <c r="BF304" i="39"/>
  <c r="T304" i="39"/>
  <c r="R304" i="39"/>
  <c r="P304" i="39"/>
  <c r="BI302" i="39"/>
  <c r="BH302" i="39"/>
  <c r="BG302" i="39"/>
  <c r="BF302" i="39"/>
  <c r="T302" i="39"/>
  <c r="R302" i="39"/>
  <c r="P302" i="39"/>
  <c r="BI285" i="39"/>
  <c r="BH285" i="39"/>
  <c r="BG285" i="39"/>
  <c r="BF285" i="39"/>
  <c r="T285" i="39"/>
  <c r="T284" i="39"/>
  <c r="R285" i="39"/>
  <c r="R284" i="39"/>
  <c r="P285" i="39"/>
  <c r="P284" i="39" s="1"/>
  <c r="BI280" i="39"/>
  <c r="BH280" i="39"/>
  <c r="BG280" i="39"/>
  <c r="BF280" i="39"/>
  <c r="T280" i="39"/>
  <c r="R280" i="39"/>
  <c r="P280" i="39"/>
  <c r="BI277" i="39"/>
  <c r="BH277" i="39"/>
  <c r="BG277" i="39"/>
  <c r="BF277" i="39"/>
  <c r="T277" i="39"/>
  <c r="R277" i="39"/>
  <c r="P277" i="39"/>
  <c r="BI274" i="39"/>
  <c r="BH274" i="39"/>
  <c r="BG274" i="39"/>
  <c r="BF274" i="39"/>
  <c r="T274" i="39"/>
  <c r="R274" i="39"/>
  <c r="P274" i="39"/>
  <c r="BI271" i="39"/>
  <c r="BH271" i="39"/>
  <c r="BG271" i="39"/>
  <c r="BF271" i="39"/>
  <c r="T271" i="39"/>
  <c r="R271" i="39"/>
  <c r="P271" i="39"/>
  <c r="BI268" i="39"/>
  <c r="BH268" i="39"/>
  <c r="BG268" i="39"/>
  <c r="BF268" i="39"/>
  <c r="T268" i="39"/>
  <c r="R268" i="39"/>
  <c r="P268" i="39"/>
  <c r="BI265" i="39"/>
  <c r="BH265" i="39"/>
  <c r="BG265" i="39"/>
  <c r="BF265" i="39"/>
  <c r="T265" i="39"/>
  <c r="R265" i="39"/>
  <c r="P265" i="39"/>
  <c r="BI262" i="39"/>
  <c r="BH262" i="39"/>
  <c r="BG262" i="39"/>
  <c r="BF262" i="39"/>
  <c r="T262" i="39"/>
  <c r="R262" i="39"/>
  <c r="P262" i="39"/>
  <c r="BI259" i="39"/>
  <c r="BH259" i="39"/>
  <c r="BG259" i="39"/>
  <c r="BF259" i="39"/>
  <c r="T259" i="39"/>
  <c r="R259" i="39"/>
  <c r="P259" i="39"/>
  <c r="BI256" i="39"/>
  <c r="BH256" i="39"/>
  <c r="BG256" i="39"/>
  <c r="BF256" i="39"/>
  <c r="T256" i="39"/>
  <c r="R256" i="39"/>
  <c r="P256" i="39"/>
  <c r="BI253" i="39"/>
  <c r="BH253" i="39"/>
  <c r="BG253" i="39"/>
  <c r="BF253" i="39"/>
  <c r="T253" i="39"/>
  <c r="R253" i="39"/>
  <c r="P253" i="39"/>
  <c r="BI250" i="39"/>
  <c r="BH250" i="39"/>
  <c r="BG250" i="39"/>
  <c r="BF250" i="39"/>
  <c r="T250" i="39"/>
  <c r="R250" i="39"/>
  <c r="P250" i="39"/>
  <c r="BI246" i="39"/>
  <c r="BH246" i="39"/>
  <c r="BG246" i="39"/>
  <c r="BF246" i="39"/>
  <c r="T246" i="39"/>
  <c r="R246" i="39"/>
  <c r="P246" i="39"/>
  <c r="BI243" i="39"/>
  <c r="BH243" i="39"/>
  <c r="BG243" i="39"/>
  <c r="BF243" i="39"/>
  <c r="T243" i="39"/>
  <c r="R243" i="39"/>
  <c r="P243" i="39"/>
  <c r="BI240" i="39"/>
  <c r="BH240" i="39"/>
  <c r="BG240" i="39"/>
  <c r="BF240" i="39"/>
  <c r="T240" i="39"/>
  <c r="R240" i="39"/>
  <c r="P240" i="39"/>
  <c r="BI237" i="39"/>
  <c r="BH237" i="39"/>
  <c r="BG237" i="39"/>
  <c r="BF237" i="39"/>
  <c r="T237" i="39"/>
  <c r="R237" i="39"/>
  <c r="P237" i="39"/>
  <c r="BI235" i="39"/>
  <c r="BH235" i="39"/>
  <c r="BG235" i="39"/>
  <c r="BF235" i="39"/>
  <c r="T235" i="39"/>
  <c r="R235" i="39"/>
  <c r="P235" i="39"/>
  <c r="BI230" i="39"/>
  <c r="BH230" i="39"/>
  <c r="BG230" i="39"/>
  <c r="BF230" i="39"/>
  <c r="T230" i="39"/>
  <c r="R230" i="39"/>
  <c r="P230" i="39"/>
  <c r="BI228" i="39"/>
  <c r="BH228" i="39"/>
  <c r="BG228" i="39"/>
  <c r="BF228" i="39"/>
  <c r="T228" i="39"/>
  <c r="R228" i="39"/>
  <c r="P228" i="39"/>
  <c r="BI225" i="39"/>
  <c r="BH225" i="39"/>
  <c r="BG225" i="39"/>
  <c r="BF225" i="39"/>
  <c r="T225" i="39"/>
  <c r="R225" i="39"/>
  <c r="P225" i="39"/>
  <c r="BI223" i="39"/>
  <c r="BH223" i="39"/>
  <c r="BG223" i="39"/>
  <c r="BF223" i="39"/>
  <c r="T223" i="39"/>
  <c r="R223" i="39"/>
  <c r="P223" i="39"/>
  <c r="BI220" i="39"/>
  <c r="BH220" i="39"/>
  <c r="BG220" i="39"/>
  <c r="BF220" i="39"/>
  <c r="T220" i="39"/>
  <c r="R220" i="39"/>
  <c r="P220" i="39"/>
  <c r="BI218" i="39"/>
  <c r="BH218" i="39"/>
  <c r="BG218" i="39"/>
  <c r="BF218" i="39"/>
  <c r="T218" i="39"/>
  <c r="R218" i="39"/>
  <c r="P218" i="39"/>
  <c r="BI215" i="39"/>
  <c r="BH215" i="39"/>
  <c r="BG215" i="39"/>
  <c r="BF215" i="39"/>
  <c r="T215" i="39"/>
  <c r="R215" i="39"/>
  <c r="P215" i="39"/>
  <c r="BI212" i="39"/>
  <c r="BH212" i="39"/>
  <c r="BG212" i="39"/>
  <c r="BF212" i="39"/>
  <c r="T212" i="39"/>
  <c r="R212" i="39"/>
  <c r="P212" i="39"/>
  <c r="BI209" i="39"/>
  <c r="BH209" i="39"/>
  <c r="BG209" i="39"/>
  <c r="BF209" i="39"/>
  <c r="T209" i="39"/>
  <c r="R209" i="39"/>
  <c r="P209" i="39"/>
  <c r="BI206" i="39"/>
  <c r="BH206" i="39"/>
  <c r="BG206" i="39"/>
  <c r="BF206" i="39"/>
  <c r="T206" i="39"/>
  <c r="R206" i="39"/>
  <c r="P206" i="39"/>
  <c r="BI203" i="39"/>
  <c r="BH203" i="39"/>
  <c r="BG203" i="39"/>
  <c r="BF203" i="39"/>
  <c r="T203" i="39"/>
  <c r="R203" i="39"/>
  <c r="P203" i="39"/>
  <c r="BI200" i="39"/>
  <c r="BH200" i="39"/>
  <c r="BG200" i="39"/>
  <c r="BF200" i="39"/>
  <c r="T200" i="39"/>
  <c r="R200" i="39"/>
  <c r="P200" i="39"/>
  <c r="BI197" i="39"/>
  <c r="BH197" i="39"/>
  <c r="BG197" i="39"/>
  <c r="BF197" i="39"/>
  <c r="T197" i="39"/>
  <c r="R197" i="39"/>
  <c r="P197" i="39"/>
  <c r="BI194" i="39"/>
  <c r="BH194" i="39"/>
  <c r="BG194" i="39"/>
  <c r="BF194" i="39"/>
  <c r="T194" i="39"/>
  <c r="R194" i="39"/>
  <c r="P194" i="39"/>
  <c r="BI191" i="39"/>
  <c r="BH191" i="39"/>
  <c r="BG191" i="39"/>
  <c r="BF191" i="39"/>
  <c r="T191" i="39"/>
  <c r="R191" i="39"/>
  <c r="P191" i="39"/>
  <c r="BI189" i="39"/>
  <c r="BH189" i="39"/>
  <c r="BG189" i="39"/>
  <c r="BF189" i="39"/>
  <c r="T189" i="39"/>
  <c r="R189" i="39"/>
  <c r="P189" i="39"/>
  <c r="BI186" i="39"/>
  <c r="BH186" i="39"/>
  <c r="BG186" i="39"/>
  <c r="BF186" i="39"/>
  <c r="T186" i="39"/>
  <c r="R186" i="39"/>
  <c r="P186" i="39"/>
  <c r="BI181" i="39"/>
  <c r="BH181" i="39"/>
  <c r="BG181" i="39"/>
  <c r="BF181" i="39"/>
  <c r="T181" i="39"/>
  <c r="R181" i="39"/>
  <c r="P181" i="39"/>
  <c r="BI178" i="39"/>
  <c r="BH178" i="39"/>
  <c r="BG178" i="39"/>
  <c r="BF178" i="39"/>
  <c r="T178" i="39"/>
  <c r="R178" i="39"/>
  <c r="P178" i="39"/>
  <c r="BI173" i="39"/>
  <c r="BH173" i="39"/>
  <c r="BG173" i="39"/>
  <c r="BF173" i="39"/>
  <c r="T173" i="39"/>
  <c r="R173" i="39"/>
  <c r="P173" i="39"/>
  <c r="BI170" i="39"/>
  <c r="BH170" i="39"/>
  <c r="BG170" i="39"/>
  <c r="BF170" i="39"/>
  <c r="T170" i="39"/>
  <c r="R170" i="39"/>
  <c r="P170" i="39"/>
  <c r="BI166" i="39"/>
  <c r="BH166" i="39"/>
  <c r="BG166" i="39"/>
  <c r="BF166" i="39"/>
  <c r="T166" i="39"/>
  <c r="R166" i="39"/>
  <c r="P166" i="39"/>
  <c r="BI163" i="39"/>
  <c r="BH163" i="39"/>
  <c r="BG163" i="39"/>
  <c r="BF163" i="39"/>
  <c r="T163" i="39"/>
  <c r="R163" i="39"/>
  <c r="P163" i="39"/>
  <c r="BI160" i="39"/>
  <c r="BH160" i="39"/>
  <c r="BG160" i="39"/>
  <c r="BF160" i="39"/>
  <c r="T160" i="39"/>
  <c r="R160" i="39"/>
  <c r="P160" i="39"/>
  <c r="BI157" i="39"/>
  <c r="BH157" i="39"/>
  <c r="BG157" i="39"/>
  <c r="BF157" i="39"/>
  <c r="T157" i="39"/>
  <c r="R157" i="39"/>
  <c r="P157" i="39"/>
  <c r="BI154" i="39"/>
  <c r="BH154" i="39"/>
  <c r="BG154" i="39"/>
  <c r="BF154" i="39"/>
  <c r="T154" i="39"/>
  <c r="R154" i="39"/>
  <c r="P154" i="39"/>
  <c r="BI151" i="39"/>
  <c r="BH151" i="39"/>
  <c r="BG151" i="39"/>
  <c r="BF151" i="39"/>
  <c r="T151" i="39"/>
  <c r="R151" i="39"/>
  <c r="P151" i="39"/>
  <c r="BI148" i="39"/>
  <c r="BH148" i="39"/>
  <c r="BG148" i="39"/>
  <c r="BF148" i="39"/>
  <c r="T148" i="39"/>
  <c r="R148" i="39"/>
  <c r="P148" i="39"/>
  <c r="BI145" i="39"/>
  <c r="BH145" i="39"/>
  <c r="BG145" i="39"/>
  <c r="BF145" i="39"/>
  <c r="T145" i="39"/>
  <c r="R145" i="39"/>
  <c r="P145" i="39"/>
  <c r="BI143" i="39"/>
  <c r="BH143" i="39"/>
  <c r="BG143" i="39"/>
  <c r="BF143" i="39"/>
  <c r="T143" i="39"/>
  <c r="R143" i="39"/>
  <c r="P143" i="39"/>
  <c r="BI141" i="39"/>
  <c r="BH141" i="39"/>
  <c r="BG141" i="39"/>
  <c r="BF141" i="39"/>
  <c r="T141" i="39"/>
  <c r="R141" i="39"/>
  <c r="P141" i="39"/>
  <c r="BI138" i="39"/>
  <c r="BH138" i="39"/>
  <c r="BG138" i="39"/>
  <c r="BF138" i="39"/>
  <c r="T138" i="39"/>
  <c r="R138" i="39"/>
  <c r="P138" i="39"/>
  <c r="BI133" i="39"/>
  <c r="BH133" i="39"/>
  <c r="BG133" i="39"/>
  <c r="BF133" i="39"/>
  <c r="T133" i="39"/>
  <c r="R133" i="39"/>
  <c r="P133" i="39"/>
  <c r="BI128" i="39"/>
  <c r="BH128" i="39"/>
  <c r="BG128" i="39"/>
  <c r="BF128" i="39"/>
  <c r="T128" i="39"/>
  <c r="T127" i="39"/>
  <c r="T126" i="39" s="1"/>
  <c r="R128" i="39"/>
  <c r="R127" i="39" s="1"/>
  <c r="R126" i="39" s="1"/>
  <c r="P128" i="39"/>
  <c r="P127" i="39" s="1"/>
  <c r="P126" i="39" s="1"/>
  <c r="J122" i="39"/>
  <c r="J121" i="39"/>
  <c r="F119" i="39"/>
  <c r="E117" i="39"/>
  <c r="J92" i="39"/>
  <c r="J91" i="39"/>
  <c r="F89" i="39"/>
  <c r="E87" i="39"/>
  <c r="J18" i="39"/>
  <c r="E18" i="39"/>
  <c r="F122" i="39" s="1"/>
  <c r="J17" i="39"/>
  <c r="J15" i="39"/>
  <c r="E15" i="39"/>
  <c r="F91" i="39" s="1"/>
  <c r="J14" i="39"/>
  <c r="J12" i="39"/>
  <c r="J119" i="39" s="1"/>
  <c r="E7" i="39"/>
  <c r="E115" i="39" s="1"/>
  <c r="J37" i="38"/>
  <c r="J36" i="38"/>
  <c r="J35" i="38"/>
  <c r="BI229" i="38"/>
  <c r="BH229" i="38"/>
  <c r="BG229" i="38"/>
  <c r="BF229" i="38"/>
  <c r="T229" i="38"/>
  <c r="R229" i="38"/>
  <c r="P229" i="38"/>
  <c r="BI227" i="38"/>
  <c r="BH227" i="38"/>
  <c r="BG227" i="38"/>
  <c r="BF227" i="38"/>
  <c r="T227" i="38"/>
  <c r="R227" i="38"/>
  <c r="P227" i="38"/>
  <c r="BI223" i="38"/>
  <c r="BH223" i="38"/>
  <c r="BG223" i="38"/>
  <c r="BF223" i="38"/>
  <c r="T223" i="38"/>
  <c r="T222" i="38"/>
  <c r="R223" i="38"/>
  <c r="R222" i="38" s="1"/>
  <c r="P223" i="38"/>
  <c r="P222" i="38" s="1"/>
  <c r="BI219" i="38"/>
  <c r="BH219" i="38"/>
  <c r="BG219" i="38"/>
  <c r="BF219" i="38"/>
  <c r="T219" i="38"/>
  <c r="R219" i="38"/>
  <c r="P219" i="38"/>
  <c r="BI216" i="38"/>
  <c r="BH216" i="38"/>
  <c r="BG216" i="38"/>
  <c r="BF216" i="38"/>
  <c r="T216" i="38"/>
  <c r="R216" i="38"/>
  <c r="P216" i="38"/>
  <c r="BI213" i="38"/>
  <c r="BH213" i="38"/>
  <c r="BG213" i="38"/>
  <c r="BF213" i="38"/>
  <c r="T213" i="38"/>
  <c r="R213" i="38"/>
  <c r="P213" i="38"/>
  <c r="BI210" i="38"/>
  <c r="BH210" i="38"/>
  <c r="BG210" i="38"/>
  <c r="BF210" i="38"/>
  <c r="T210" i="38"/>
  <c r="R210" i="38"/>
  <c r="P210" i="38"/>
  <c r="BI207" i="38"/>
  <c r="BH207" i="38"/>
  <c r="BG207" i="38"/>
  <c r="BF207" i="38"/>
  <c r="T207" i="38"/>
  <c r="R207" i="38"/>
  <c r="P207" i="38"/>
  <c r="BI204" i="38"/>
  <c r="BH204" i="38"/>
  <c r="BG204" i="38"/>
  <c r="BF204" i="38"/>
  <c r="T204" i="38"/>
  <c r="R204" i="38"/>
  <c r="P204" i="38"/>
  <c r="BI201" i="38"/>
  <c r="BH201" i="38"/>
  <c r="BG201" i="38"/>
  <c r="BF201" i="38"/>
  <c r="T201" i="38"/>
  <c r="R201" i="38"/>
  <c r="P201" i="38"/>
  <c r="BI198" i="38"/>
  <c r="BH198" i="38"/>
  <c r="BG198" i="38"/>
  <c r="BF198" i="38"/>
  <c r="T198" i="38"/>
  <c r="R198" i="38"/>
  <c r="P198" i="38"/>
  <c r="BI195" i="38"/>
  <c r="BH195" i="38"/>
  <c r="BG195" i="38"/>
  <c r="BF195" i="38"/>
  <c r="T195" i="38"/>
  <c r="R195" i="38"/>
  <c r="P195" i="38"/>
  <c r="BI190" i="38"/>
  <c r="BH190" i="38"/>
  <c r="BG190" i="38"/>
  <c r="BF190" i="38"/>
  <c r="T190" i="38"/>
  <c r="R190" i="38"/>
  <c r="P190" i="38"/>
  <c r="BI187" i="38"/>
  <c r="BH187" i="38"/>
  <c r="BG187" i="38"/>
  <c r="BF187" i="38"/>
  <c r="T187" i="38"/>
  <c r="R187" i="38"/>
  <c r="P187" i="38"/>
  <c r="BI183" i="38"/>
  <c r="BH183" i="38"/>
  <c r="BG183" i="38"/>
  <c r="BF183" i="38"/>
  <c r="T183" i="38"/>
  <c r="R183" i="38"/>
  <c r="P183" i="38"/>
  <c r="BI180" i="38"/>
  <c r="BH180" i="38"/>
  <c r="BG180" i="38"/>
  <c r="BF180" i="38"/>
  <c r="T180" i="38"/>
  <c r="R180" i="38"/>
  <c r="P180" i="38"/>
  <c r="BI178" i="38"/>
  <c r="BH178" i="38"/>
  <c r="BG178" i="38"/>
  <c r="BF178" i="38"/>
  <c r="T178" i="38"/>
  <c r="R178" i="38"/>
  <c r="P178" i="38"/>
  <c r="BI175" i="38"/>
  <c r="BH175" i="38"/>
  <c r="BG175" i="38"/>
  <c r="BF175" i="38"/>
  <c r="T175" i="38"/>
  <c r="R175" i="38"/>
  <c r="P175" i="38"/>
  <c r="BI173" i="38"/>
  <c r="BH173" i="38"/>
  <c r="BG173" i="38"/>
  <c r="BF173" i="38"/>
  <c r="T173" i="38"/>
  <c r="R173" i="38"/>
  <c r="P173" i="38"/>
  <c r="BI171" i="38"/>
  <c r="BH171" i="38"/>
  <c r="BG171" i="38"/>
  <c r="BF171" i="38"/>
  <c r="T171" i="38"/>
  <c r="R171" i="38"/>
  <c r="P171" i="38"/>
  <c r="BI169" i="38"/>
  <c r="BH169" i="38"/>
  <c r="BG169" i="38"/>
  <c r="BF169" i="38"/>
  <c r="T169" i="38"/>
  <c r="R169" i="38"/>
  <c r="P169" i="38"/>
  <c r="BI166" i="38"/>
  <c r="BH166" i="38"/>
  <c r="BG166" i="38"/>
  <c r="BF166" i="38"/>
  <c r="T166" i="38"/>
  <c r="R166" i="38"/>
  <c r="P166" i="38"/>
  <c r="BI163" i="38"/>
  <c r="BH163" i="38"/>
  <c r="BG163" i="38"/>
  <c r="BF163" i="38"/>
  <c r="T163" i="38"/>
  <c r="R163" i="38"/>
  <c r="P163" i="38"/>
  <c r="BI160" i="38"/>
  <c r="BH160" i="38"/>
  <c r="BG160" i="38"/>
  <c r="BF160" i="38"/>
  <c r="T160" i="38"/>
  <c r="R160" i="38"/>
  <c r="P160" i="38"/>
  <c r="BI157" i="38"/>
  <c r="BH157" i="38"/>
  <c r="BG157" i="38"/>
  <c r="BF157" i="38"/>
  <c r="T157" i="38"/>
  <c r="R157" i="38"/>
  <c r="P157" i="38"/>
  <c r="BI154" i="38"/>
  <c r="BH154" i="38"/>
  <c r="BG154" i="38"/>
  <c r="BF154" i="38"/>
  <c r="T154" i="38"/>
  <c r="R154" i="38"/>
  <c r="P154" i="38"/>
  <c r="BI151" i="38"/>
  <c r="BH151" i="38"/>
  <c r="BG151" i="38"/>
  <c r="BF151" i="38"/>
  <c r="T151" i="38"/>
  <c r="R151" i="38"/>
  <c r="P151" i="38"/>
  <c r="BI147" i="38"/>
  <c r="BH147" i="38"/>
  <c r="BG147" i="38"/>
  <c r="BF147" i="38"/>
  <c r="T147" i="38"/>
  <c r="R147" i="38"/>
  <c r="P147" i="38"/>
  <c r="BI144" i="38"/>
  <c r="BH144" i="38"/>
  <c r="BG144" i="38"/>
  <c r="BF144" i="38"/>
  <c r="T144" i="38"/>
  <c r="R144" i="38"/>
  <c r="P144" i="38"/>
  <c r="BI141" i="38"/>
  <c r="BH141" i="38"/>
  <c r="BG141" i="38"/>
  <c r="BF141" i="38"/>
  <c r="T141" i="38"/>
  <c r="R141" i="38"/>
  <c r="P141" i="38"/>
  <c r="BI136" i="38"/>
  <c r="BH136" i="38"/>
  <c r="BG136" i="38"/>
  <c r="BF136" i="38"/>
  <c r="T136" i="38"/>
  <c r="R136" i="38"/>
  <c r="P136" i="38"/>
  <c r="BI133" i="38"/>
  <c r="BH133" i="38"/>
  <c r="BG133" i="38"/>
  <c r="BF133" i="38"/>
  <c r="T133" i="38"/>
  <c r="R133" i="38"/>
  <c r="P133" i="38"/>
  <c r="BI127" i="38"/>
  <c r="BH127" i="38"/>
  <c r="BG127" i="38"/>
  <c r="BF127" i="38"/>
  <c r="T127" i="38"/>
  <c r="R127" i="38"/>
  <c r="P127" i="38"/>
  <c r="J121" i="38"/>
  <c r="J120" i="38"/>
  <c r="F118" i="38"/>
  <c r="E116" i="38"/>
  <c r="J92" i="38"/>
  <c r="J91" i="38"/>
  <c r="F89" i="38"/>
  <c r="E87" i="38"/>
  <c r="J18" i="38"/>
  <c r="E18" i="38"/>
  <c r="F121" i="38" s="1"/>
  <c r="J17" i="38"/>
  <c r="J15" i="38"/>
  <c r="E15" i="38"/>
  <c r="F91" i="38" s="1"/>
  <c r="J14" i="38"/>
  <c r="J12" i="38"/>
  <c r="J118" i="38" s="1"/>
  <c r="E7" i="38"/>
  <c r="E85" i="38" s="1"/>
  <c r="J37" i="37"/>
  <c r="J36" i="37"/>
  <c r="J35" i="37"/>
  <c r="BI312" i="37"/>
  <c r="BH312" i="37"/>
  <c r="BG312" i="37"/>
  <c r="BF312" i="37"/>
  <c r="T312" i="37"/>
  <c r="R312" i="37"/>
  <c r="P312" i="37"/>
  <c r="BI310" i="37"/>
  <c r="BH310" i="37"/>
  <c r="BG310" i="37"/>
  <c r="BF310" i="37"/>
  <c r="T310" i="37"/>
  <c r="R310" i="37"/>
  <c r="P310" i="37"/>
  <c r="BI306" i="37"/>
  <c r="BH306" i="37"/>
  <c r="BG306" i="37"/>
  <c r="BF306" i="37"/>
  <c r="T306" i="37"/>
  <c r="R306" i="37"/>
  <c r="P306" i="37"/>
  <c r="BI303" i="37"/>
  <c r="BH303" i="37"/>
  <c r="BG303" i="37"/>
  <c r="BF303" i="37"/>
  <c r="T303" i="37"/>
  <c r="R303" i="37"/>
  <c r="P303" i="37"/>
  <c r="BI300" i="37"/>
  <c r="BH300" i="37"/>
  <c r="BG300" i="37"/>
  <c r="BF300" i="37"/>
  <c r="T300" i="37"/>
  <c r="R300" i="37"/>
  <c r="P300" i="37"/>
  <c r="BI297" i="37"/>
  <c r="BH297" i="37"/>
  <c r="BG297" i="37"/>
  <c r="BF297" i="37"/>
  <c r="T297" i="37"/>
  <c r="R297" i="37"/>
  <c r="P297" i="37"/>
  <c r="BI291" i="37"/>
  <c r="BH291" i="37"/>
  <c r="BG291" i="37"/>
  <c r="BF291" i="37"/>
  <c r="T291" i="37"/>
  <c r="R291" i="37"/>
  <c r="P291" i="37"/>
  <c r="BI288" i="37"/>
  <c r="BH288" i="37"/>
  <c r="BG288" i="37"/>
  <c r="BF288" i="37"/>
  <c r="T288" i="37"/>
  <c r="R288" i="37"/>
  <c r="P288" i="37"/>
  <c r="BI284" i="37"/>
  <c r="BH284" i="37"/>
  <c r="BG284" i="37"/>
  <c r="BF284" i="37"/>
  <c r="T284" i="37"/>
  <c r="R284" i="37"/>
  <c r="P284" i="37"/>
  <c r="BI278" i="37"/>
  <c r="BH278" i="37"/>
  <c r="BG278" i="37"/>
  <c r="BF278" i="37"/>
  <c r="T278" i="37"/>
  <c r="R278" i="37"/>
  <c r="P278" i="37"/>
  <c r="BI274" i="37"/>
  <c r="BH274" i="37"/>
  <c r="BG274" i="37"/>
  <c r="BF274" i="37"/>
  <c r="T274" i="37"/>
  <c r="R274" i="37"/>
  <c r="P274" i="37"/>
  <c r="BI271" i="37"/>
  <c r="BH271" i="37"/>
  <c r="BG271" i="37"/>
  <c r="BF271" i="37"/>
  <c r="T271" i="37"/>
  <c r="R271" i="37"/>
  <c r="P271" i="37"/>
  <c r="BI268" i="37"/>
  <c r="BH268" i="37"/>
  <c r="BG268" i="37"/>
  <c r="BF268" i="37"/>
  <c r="T268" i="37"/>
  <c r="R268" i="37"/>
  <c r="P268" i="37"/>
  <c r="BI265" i="37"/>
  <c r="BH265" i="37"/>
  <c r="BG265" i="37"/>
  <c r="BF265" i="37"/>
  <c r="T265" i="37"/>
  <c r="R265" i="37"/>
  <c r="P265" i="37"/>
  <c r="BI263" i="37"/>
  <c r="BH263" i="37"/>
  <c r="BG263" i="37"/>
  <c r="BF263" i="37"/>
  <c r="T263" i="37"/>
  <c r="R263" i="37"/>
  <c r="P263" i="37"/>
  <c r="BI260" i="37"/>
  <c r="BH260" i="37"/>
  <c r="BG260" i="37"/>
  <c r="BF260" i="37"/>
  <c r="T260" i="37"/>
  <c r="R260" i="37"/>
  <c r="P260" i="37"/>
  <c r="BI258" i="37"/>
  <c r="BH258" i="37"/>
  <c r="BG258" i="37"/>
  <c r="BF258" i="37"/>
  <c r="T258" i="37"/>
  <c r="R258" i="37"/>
  <c r="P258" i="37"/>
  <c r="BI252" i="37"/>
  <c r="BH252" i="37"/>
  <c r="BG252" i="37"/>
  <c r="BF252" i="37"/>
  <c r="T252" i="37"/>
  <c r="R252" i="37"/>
  <c r="P252" i="37"/>
  <c r="BI250" i="37"/>
  <c r="BH250" i="37"/>
  <c r="BG250" i="37"/>
  <c r="BF250" i="37"/>
  <c r="T250" i="37"/>
  <c r="R250" i="37"/>
  <c r="P250" i="37"/>
  <c r="BI247" i="37"/>
  <c r="BH247" i="37"/>
  <c r="BG247" i="37"/>
  <c r="BF247" i="37"/>
  <c r="T247" i="37"/>
  <c r="R247" i="37"/>
  <c r="P247" i="37"/>
  <c r="BI245" i="37"/>
  <c r="BH245" i="37"/>
  <c r="BG245" i="37"/>
  <c r="BF245" i="37"/>
  <c r="T245" i="37"/>
  <c r="R245" i="37"/>
  <c r="P245" i="37"/>
  <c r="BI243" i="37"/>
  <c r="BH243" i="37"/>
  <c r="BG243" i="37"/>
  <c r="BF243" i="37"/>
  <c r="T243" i="37"/>
  <c r="R243" i="37"/>
  <c r="P243" i="37"/>
  <c r="BI241" i="37"/>
  <c r="BH241" i="37"/>
  <c r="BG241" i="37"/>
  <c r="BF241" i="37"/>
  <c r="T241" i="37"/>
  <c r="R241" i="37"/>
  <c r="P241" i="37"/>
  <c r="BI239" i="37"/>
  <c r="BH239" i="37"/>
  <c r="BG239" i="37"/>
  <c r="BF239" i="37"/>
  <c r="T239" i="37"/>
  <c r="R239" i="37"/>
  <c r="P239" i="37"/>
  <c r="BI237" i="37"/>
  <c r="BH237" i="37"/>
  <c r="BG237" i="37"/>
  <c r="BF237" i="37"/>
  <c r="T237" i="37"/>
  <c r="R237" i="37"/>
  <c r="P237" i="37"/>
  <c r="BI235" i="37"/>
  <c r="BH235" i="37"/>
  <c r="BG235" i="37"/>
  <c r="BF235" i="37"/>
  <c r="T235" i="37"/>
  <c r="R235" i="37"/>
  <c r="P235" i="37"/>
  <c r="BI233" i="37"/>
  <c r="BH233" i="37"/>
  <c r="BG233" i="37"/>
  <c r="BF233" i="37"/>
  <c r="T233" i="37"/>
  <c r="R233" i="37"/>
  <c r="P233" i="37"/>
  <c r="BI230" i="37"/>
  <c r="BH230" i="37"/>
  <c r="BG230" i="37"/>
  <c r="BF230" i="37"/>
  <c r="T230" i="37"/>
  <c r="R230" i="37"/>
  <c r="P230" i="37"/>
  <c r="BI228" i="37"/>
  <c r="BH228" i="37"/>
  <c r="BG228" i="37"/>
  <c r="BF228" i="37"/>
  <c r="T228" i="37"/>
  <c r="R228" i="37"/>
  <c r="P228" i="37"/>
  <c r="BI225" i="37"/>
  <c r="BH225" i="37"/>
  <c r="BG225" i="37"/>
  <c r="BF225" i="37"/>
  <c r="T225" i="37"/>
  <c r="R225" i="37"/>
  <c r="P225" i="37"/>
  <c r="BI223" i="37"/>
  <c r="BH223" i="37"/>
  <c r="BG223" i="37"/>
  <c r="BF223" i="37"/>
  <c r="T223" i="37"/>
  <c r="R223" i="37"/>
  <c r="P223" i="37"/>
  <c r="BI220" i="37"/>
  <c r="BH220" i="37"/>
  <c r="BG220" i="37"/>
  <c r="BF220" i="37"/>
  <c r="T220" i="37"/>
  <c r="R220" i="37"/>
  <c r="P220" i="37"/>
  <c r="BI218" i="37"/>
  <c r="BH218" i="37"/>
  <c r="BG218" i="37"/>
  <c r="BF218" i="37"/>
  <c r="T218" i="37"/>
  <c r="R218" i="37"/>
  <c r="P218" i="37"/>
  <c r="BI215" i="37"/>
  <c r="BH215" i="37"/>
  <c r="BG215" i="37"/>
  <c r="BF215" i="37"/>
  <c r="T215" i="37"/>
  <c r="R215" i="37"/>
  <c r="P215" i="37"/>
  <c r="BI213" i="37"/>
  <c r="BH213" i="37"/>
  <c r="BG213" i="37"/>
  <c r="BF213" i="37"/>
  <c r="T213" i="37"/>
  <c r="R213" i="37"/>
  <c r="P213" i="37"/>
  <c r="BI210" i="37"/>
  <c r="BH210" i="37"/>
  <c r="BG210" i="37"/>
  <c r="BF210" i="37"/>
  <c r="T210" i="37"/>
  <c r="R210" i="37"/>
  <c r="P210" i="37"/>
  <c r="BI208" i="37"/>
  <c r="BH208" i="37"/>
  <c r="BG208" i="37"/>
  <c r="BF208" i="37"/>
  <c r="T208" i="37"/>
  <c r="R208" i="37"/>
  <c r="P208" i="37"/>
  <c r="BI205" i="37"/>
  <c r="BH205" i="37"/>
  <c r="BG205" i="37"/>
  <c r="BF205" i="37"/>
  <c r="T205" i="37"/>
  <c r="R205" i="37"/>
  <c r="P205" i="37"/>
  <c r="BI203" i="37"/>
  <c r="BH203" i="37"/>
  <c r="BG203" i="37"/>
  <c r="BF203" i="37"/>
  <c r="T203" i="37"/>
  <c r="R203" i="37"/>
  <c r="P203" i="37"/>
  <c r="BI200" i="37"/>
  <c r="BH200" i="37"/>
  <c r="BG200" i="37"/>
  <c r="BF200" i="37"/>
  <c r="T200" i="37"/>
  <c r="R200" i="37"/>
  <c r="P200" i="37"/>
  <c r="BI198" i="37"/>
  <c r="BH198" i="37"/>
  <c r="BG198" i="37"/>
  <c r="BF198" i="37"/>
  <c r="T198" i="37"/>
  <c r="R198" i="37"/>
  <c r="P198" i="37"/>
  <c r="BI196" i="37"/>
  <c r="BH196" i="37"/>
  <c r="BG196" i="37"/>
  <c r="BF196" i="37"/>
  <c r="T196" i="37"/>
  <c r="R196" i="37"/>
  <c r="P196" i="37"/>
  <c r="BI193" i="37"/>
  <c r="BH193" i="37"/>
  <c r="BG193" i="37"/>
  <c r="BF193" i="37"/>
  <c r="T193" i="37"/>
  <c r="R193" i="37"/>
  <c r="P193" i="37"/>
  <c r="BI191" i="37"/>
  <c r="BH191" i="37"/>
  <c r="BG191" i="37"/>
  <c r="BF191" i="37"/>
  <c r="T191" i="37"/>
  <c r="R191" i="37"/>
  <c r="P191" i="37"/>
  <c r="BI189" i="37"/>
  <c r="BH189" i="37"/>
  <c r="BG189" i="37"/>
  <c r="BF189" i="37"/>
  <c r="T189" i="37"/>
  <c r="R189" i="37"/>
  <c r="P189" i="37"/>
  <c r="BI187" i="37"/>
  <c r="BH187" i="37"/>
  <c r="BG187" i="37"/>
  <c r="BF187" i="37"/>
  <c r="T187" i="37"/>
  <c r="R187" i="37"/>
  <c r="P187" i="37"/>
  <c r="BI184" i="37"/>
  <c r="BH184" i="37"/>
  <c r="BG184" i="37"/>
  <c r="BF184" i="37"/>
  <c r="T184" i="37"/>
  <c r="R184" i="37"/>
  <c r="P184" i="37"/>
  <c r="BI181" i="37"/>
  <c r="BH181" i="37"/>
  <c r="BG181" i="37"/>
  <c r="BF181" i="37"/>
  <c r="T181" i="37"/>
  <c r="R181" i="37"/>
  <c r="P181" i="37"/>
  <c r="BI178" i="37"/>
  <c r="BH178" i="37"/>
  <c r="BG178" i="37"/>
  <c r="BF178" i="37"/>
  <c r="T178" i="37"/>
  <c r="R178" i="37"/>
  <c r="P178" i="37"/>
  <c r="BI175" i="37"/>
  <c r="BH175" i="37"/>
  <c r="BG175" i="37"/>
  <c r="BF175" i="37"/>
  <c r="T175" i="37"/>
  <c r="R175" i="37"/>
  <c r="P175" i="37"/>
  <c r="BI172" i="37"/>
  <c r="BH172" i="37"/>
  <c r="BG172" i="37"/>
  <c r="BF172" i="37"/>
  <c r="T172" i="37"/>
  <c r="R172" i="37"/>
  <c r="P172" i="37"/>
  <c r="BI169" i="37"/>
  <c r="BH169" i="37"/>
  <c r="BG169" i="37"/>
  <c r="BF169" i="37"/>
  <c r="T169" i="37"/>
  <c r="R169" i="37"/>
  <c r="P169" i="37"/>
  <c r="BI166" i="37"/>
  <c r="BH166" i="37"/>
  <c r="BG166" i="37"/>
  <c r="BF166" i="37"/>
  <c r="T166" i="37"/>
  <c r="R166" i="37"/>
  <c r="P166" i="37"/>
  <c r="BI164" i="37"/>
  <c r="BH164" i="37"/>
  <c r="BG164" i="37"/>
  <c r="BF164" i="37"/>
  <c r="T164" i="37"/>
  <c r="R164" i="37"/>
  <c r="P164" i="37"/>
  <c r="BI158" i="37"/>
  <c r="BH158" i="37"/>
  <c r="BG158" i="37"/>
  <c r="BF158" i="37"/>
  <c r="T158" i="37"/>
  <c r="R158" i="37"/>
  <c r="P158" i="37"/>
  <c r="BI156" i="37"/>
  <c r="BH156" i="37"/>
  <c r="BG156" i="37"/>
  <c r="BF156" i="37"/>
  <c r="T156" i="37"/>
  <c r="R156" i="37"/>
  <c r="P156" i="37"/>
  <c r="BI150" i="37"/>
  <c r="BH150" i="37"/>
  <c r="BG150" i="37"/>
  <c r="BF150" i="37"/>
  <c r="T150" i="37"/>
  <c r="R150" i="37"/>
  <c r="P150" i="37"/>
  <c r="BI146" i="37"/>
  <c r="BH146" i="37"/>
  <c r="BG146" i="37"/>
  <c r="BF146" i="37"/>
  <c r="T146" i="37"/>
  <c r="R146" i="37"/>
  <c r="P146" i="37"/>
  <c r="BI143" i="37"/>
  <c r="BH143" i="37"/>
  <c r="BG143" i="37"/>
  <c r="BF143" i="37"/>
  <c r="T143" i="37"/>
  <c r="R143" i="37"/>
  <c r="P143" i="37"/>
  <c r="BI140" i="37"/>
  <c r="BH140" i="37"/>
  <c r="BG140" i="37"/>
  <c r="BF140" i="37"/>
  <c r="T140" i="37"/>
  <c r="R140" i="37"/>
  <c r="P140" i="37"/>
  <c r="BI135" i="37"/>
  <c r="BH135" i="37"/>
  <c r="BG135" i="37"/>
  <c r="BF135" i="37"/>
  <c r="T135" i="37"/>
  <c r="R135" i="37"/>
  <c r="P135" i="37"/>
  <c r="BI132" i="37"/>
  <c r="BH132" i="37"/>
  <c r="BG132" i="37"/>
  <c r="BF132" i="37"/>
  <c r="T132" i="37"/>
  <c r="R132" i="37"/>
  <c r="P132" i="37"/>
  <c r="BI126" i="37"/>
  <c r="BH126" i="37"/>
  <c r="BG126" i="37"/>
  <c r="BF126" i="37"/>
  <c r="T126" i="37"/>
  <c r="R126" i="37"/>
  <c r="P126" i="37"/>
  <c r="J120" i="37"/>
  <c r="J119" i="37"/>
  <c r="F117" i="37"/>
  <c r="E115" i="37"/>
  <c r="J92" i="37"/>
  <c r="J91" i="37"/>
  <c r="F89" i="37"/>
  <c r="E87" i="37"/>
  <c r="J18" i="37"/>
  <c r="E18" i="37"/>
  <c r="F92" i="37" s="1"/>
  <c r="J17" i="37"/>
  <c r="J15" i="37"/>
  <c r="E15" i="37"/>
  <c r="F91" i="37" s="1"/>
  <c r="J14" i="37"/>
  <c r="J12" i="37"/>
  <c r="J117" i="37" s="1"/>
  <c r="E7" i="37"/>
  <c r="E85" i="37" s="1"/>
  <c r="J37" i="36"/>
  <c r="J36" i="36"/>
  <c r="J35" i="36"/>
  <c r="BI202" i="36"/>
  <c r="BH202" i="36"/>
  <c r="BG202" i="36"/>
  <c r="BF202" i="36"/>
  <c r="T202" i="36"/>
  <c r="R202" i="36"/>
  <c r="P202" i="36"/>
  <c r="BI198" i="36"/>
  <c r="BH198" i="36"/>
  <c r="BG198" i="36"/>
  <c r="BF198" i="36"/>
  <c r="T198" i="36"/>
  <c r="R198" i="36"/>
  <c r="P198" i="36"/>
  <c r="BI194" i="36"/>
  <c r="BH194" i="36"/>
  <c r="BG194" i="36"/>
  <c r="BF194" i="36"/>
  <c r="T194" i="36"/>
  <c r="T193" i="36"/>
  <c r="R194" i="36"/>
  <c r="R193" i="36" s="1"/>
  <c r="P194" i="36"/>
  <c r="P193" i="36" s="1"/>
  <c r="BI190" i="36"/>
  <c r="BH190" i="36"/>
  <c r="BG190" i="36"/>
  <c r="BF190" i="36"/>
  <c r="T190" i="36"/>
  <c r="R190" i="36"/>
  <c r="P190" i="36"/>
  <c r="BI187" i="36"/>
  <c r="BH187" i="36"/>
  <c r="BG187" i="36"/>
  <c r="BF187" i="36"/>
  <c r="T187" i="36"/>
  <c r="R187" i="36"/>
  <c r="P187" i="36"/>
  <c r="BI184" i="36"/>
  <c r="BH184" i="36"/>
  <c r="BG184" i="36"/>
  <c r="BF184" i="36"/>
  <c r="T184" i="36"/>
  <c r="R184" i="36"/>
  <c r="P184" i="36"/>
  <c r="BI179" i="36"/>
  <c r="BH179" i="36"/>
  <c r="BG179" i="36"/>
  <c r="BF179" i="36"/>
  <c r="T179" i="36"/>
  <c r="R179" i="36"/>
  <c r="P179" i="36"/>
  <c r="BI176" i="36"/>
  <c r="BH176" i="36"/>
  <c r="BG176" i="36"/>
  <c r="BF176" i="36"/>
  <c r="T176" i="36"/>
  <c r="R176" i="36"/>
  <c r="P176" i="36"/>
  <c r="BI171" i="36"/>
  <c r="BH171" i="36"/>
  <c r="BG171" i="36"/>
  <c r="BF171" i="36"/>
  <c r="T171" i="36"/>
  <c r="T170" i="36"/>
  <c r="R171" i="36"/>
  <c r="R170" i="36" s="1"/>
  <c r="P171" i="36"/>
  <c r="P170" i="36"/>
  <c r="BI167" i="36"/>
  <c r="BH167" i="36"/>
  <c r="BG167" i="36"/>
  <c r="BF167" i="36"/>
  <c r="T167" i="36"/>
  <c r="R167" i="36"/>
  <c r="P167" i="36"/>
  <c r="BI164" i="36"/>
  <c r="BH164" i="36"/>
  <c r="BG164" i="36"/>
  <c r="BF164" i="36"/>
  <c r="T164" i="36"/>
  <c r="R164" i="36"/>
  <c r="P164" i="36"/>
  <c r="BI157" i="36"/>
  <c r="BH157" i="36"/>
  <c r="BG157" i="36"/>
  <c r="BF157" i="36"/>
  <c r="T157" i="36"/>
  <c r="R157" i="36"/>
  <c r="P157" i="36"/>
  <c r="BI154" i="36"/>
  <c r="BH154" i="36"/>
  <c r="BG154" i="36"/>
  <c r="BF154" i="36"/>
  <c r="T154" i="36"/>
  <c r="R154" i="36"/>
  <c r="P154" i="36"/>
  <c r="BI151" i="36"/>
  <c r="BH151" i="36"/>
  <c r="BG151" i="36"/>
  <c r="BF151" i="36"/>
  <c r="T151" i="36"/>
  <c r="R151" i="36"/>
  <c r="P151" i="36"/>
  <c r="BI147" i="36"/>
  <c r="BH147" i="36"/>
  <c r="BG147" i="36"/>
  <c r="BF147" i="36"/>
  <c r="T147" i="36"/>
  <c r="R147" i="36"/>
  <c r="P147" i="36"/>
  <c r="BI144" i="36"/>
  <c r="BH144" i="36"/>
  <c r="BG144" i="36"/>
  <c r="BF144" i="36"/>
  <c r="T144" i="36"/>
  <c r="R144" i="36"/>
  <c r="P144" i="36"/>
  <c r="BI141" i="36"/>
  <c r="BH141" i="36"/>
  <c r="BG141" i="36"/>
  <c r="BF141" i="36"/>
  <c r="T141" i="36"/>
  <c r="R141" i="36"/>
  <c r="P141" i="36"/>
  <c r="BI136" i="36"/>
  <c r="BH136" i="36"/>
  <c r="BG136" i="36"/>
  <c r="BF136" i="36"/>
  <c r="T136" i="36"/>
  <c r="R136" i="36"/>
  <c r="P136" i="36"/>
  <c r="BI133" i="36"/>
  <c r="BH133" i="36"/>
  <c r="BG133" i="36"/>
  <c r="BF133" i="36"/>
  <c r="T133" i="36"/>
  <c r="R133" i="36"/>
  <c r="P133" i="36"/>
  <c r="BI127" i="36"/>
  <c r="BH127" i="36"/>
  <c r="BG127" i="36"/>
  <c r="BF127" i="36"/>
  <c r="T127" i="36"/>
  <c r="R127" i="36"/>
  <c r="P127" i="36"/>
  <c r="J121" i="36"/>
  <c r="J120" i="36"/>
  <c r="F118" i="36"/>
  <c r="E116" i="36"/>
  <c r="J92" i="36"/>
  <c r="J91" i="36"/>
  <c r="F89" i="36"/>
  <c r="E87" i="36"/>
  <c r="J18" i="36"/>
  <c r="E18" i="36"/>
  <c r="F121" i="36" s="1"/>
  <c r="J17" i="36"/>
  <c r="J15" i="36"/>
  <c r="E15" i="36"/>
  <c r="F120" i="36" s="1"/>
  <c r="J14" i="36"/>
  <c r="J12" i="36"/>
  <c r="J118" i="36" s="1"/>
  <c r="E7" i="36"/>
  <c r="E85" i="36" s="1"/>
  <c r="J37" i="35"/>
  <c r="J36" i="35"/>
  <c r="J35" i="35"/>
  <c r="BI301" i="35"/>
  <c r="BH301" i="35"/>
  <c r="BG301" i="35"/>
  <c r="BF301" i="35"/>
  <c r="T301" i="35"/>
  <c r="R301" i="35"/>
  <c r="P301" i="35"/>
  <c r="BI298" i="35"/>
  <c r="BH298" i="35"/>
  <c r="BG298" i="35"/>
  <c r="BF298" i="35"/>
  <c r="T298" i="35"/>
  <c r="R298" i="35"/>
  <c r="P298" i="35"/>
  <c r="BI294" i="35"/>
  <c r="BH294" i="35"/>
  <c r="BG294" i="35"/>
  <c r="BF294" i="35"/>
  <c r="T294" i="35"/>
  <c r="R294" i="35"/>
  <c r="P294" i="35"/>
  <c r="BI291" i="35"/>
  <c r="BH291" i="35"/>
  <c r="BG291" i="35"/>
  <c r="BF291" i="35"/>
  <c r="T291" i="35"/>
  <c r="R291" i="35"/>
  <c r="P291" i="35"/>
  <c r="BI288" i="35"/>
  <c r="BH288" i="35"/>
  <c r="BG288" i="35"/>
  <c r="BF288" i="35"/>
  <c r="T288" i="35"/>
  <c r="R288" i="35"/>
  <c r="P288" i="35"/>
  <c r="BI285" i="35"/>
  <c r="BH285" i="35"/>
  <c r="BG285" i="35"/>
  <c r="BF285" i="35"/>
  <c r="T285" i="35"/>
  <c r="R285" i="35"/>
  <c r="P285" i="35"/>
  <c r="BI282" i="35"/>
  <c r="BH282" i="35"/>
  <c r="BG282" i="35"/>
  <c r="BF282" i="35"/>
  <c r="T282" i="35"/>
  <c r="R282" i="35"/>
  <c r="P282" i="35"/>
  <c r="BI279" i="35"/>
  <c r="BH279" i="35"/>
  <c r="BG279" i="35"/>
  <c r="BF279" i="35"/>
  <c r="T279" i="35"/>
  <c r="R279" i="35"/>
  <c r="P279" i="35"/>
  <c r="BI276" i="35"/>
  <c r="BH276" i="35"/>
  <c r="BG276" i="35"/>
  <c r="BF276" i="35"/>
  <c r="T276" i="35"/>
  <c r="R276" i="35"/>
  <c r="P276" i="35"/>
  <c r="BI273" i="35"/>
  <c r="BH273" i="35"/>
  <c r="BG273" i="35"/>
  <c r="BF273" i="35"/>
  <c r="T273" i="35"/>
  <c r="R273" i="35"/>
  <c r="P273" i="35"/>
  <c r="BI270" i="35"/>
  <c r="BH270" i="35"/>
  <c r="BG270" i="35"/>
  <c r="BF270" i="35"/>
  <c r="T270" i="35"/>
  <c r="R270" i="35"/>
  <c r="P270" i="35"/>
  <c r="BI267" i="35"/>
  <c r="BH267" i="35"/>
  <c r="BG267" i="35"/>
  <c r="BF267" i="35"/>
  <c r="T267" i="35"/>
  <c r="R267" i="35"/>
  <c r="P267" i="35"/>
  <c r="BI265" i="35"/>
  <c r="BH265" i="35"/>
  <c r="BG265" i="35"/>
  <c r="BF265" i="35"/>
  <c r="T265" i="35"/>
  <c r="R265" i="35"/>
  <c r="P265" i="35"/>
  <c r="BI262" i="35"/>
  <c r="BH262" i="35"/>
  <c r="BG262" i="35"/>
  <c r="BF262" i="35"/>
  <c r="T262" i="35"/>
  <c r="R262" i="35"/>
  <c r="P262" i="35"/>
  <c r="BI258" i="35"/>
  <c r="BH258" i="35"/>
  <c r="BG258" i="35"/>
  <c r="BF258" i="35"/>
  <c r="T258" i="35"/>
  <c r="R258" i="35"/>
  <c r="P258" i="35"/>
  <c r="BI255" i="35"/>
  <c r="BH255" i="35"/>
  <c r="BG255" i="35"/>
  <c r="BF255" i="35"/>
  <c r="T255" i="35"/>
  <c r="R255" i="35"/>
  <c r="P255" i="35"/>
  <c r="BI251" i="35"/>
  <c r="BH251" i="35"/>
  <c r="BG251" i="35"/>
  <c r="BF251" i="35"/>
  <c r="T251" i="35"/>
  <c r="R251" i="35"/>
  <c r="P251" i="35"/>
  <c r="BI248" i="35"/>
  <c r="BH248" i="35"/>
  <c r="BG248" i="35"/>
  <c r="BF248" i="35"/>
  <c r="T248" i="35"/>
  <c r="R248" i="35"/>
  <c r="P248" i="35"/>
  <c r="BI245" i="35"/>
  <c r="BH245" i="35"/>
  <c r="BG245" i="35"/>
  <c r="BF245" i="35"/>
  <c r="T245" i="35"/>
  <c r="R245" i="35"/>
  <c r="P245" i="35"/>
  <c r="BI242" i="35"/>
  <c r="BH242" i="35"/>
  <c r="BG242" i="35"/>
  <c r="BF242" i="35"/>
  <c r="T242" i="35"/>
  <c r="R242" i="35"/>
  <c r="P242" i="35"/>
  <c r="BI239" i="35"/>
  <c r="BH239" i="35"/>
  <c r="BG239" i="35"/>
  <c r="BF239" i="35"/>
  <c r="T239" i="35"/>
  <c r="R239" i="35"/>
  <c r="P239" i="35"/>
  <c r="BI236" i="35"/>
  <c r="BH236" i="35"/>
  <c r="BG236" i="35"/>
  <c r="BF236" i="35"/>
  <c r="T236" i="35"/>
  <c r="R236" i="35"/>
  <c r="P236" i="35"/>
  <c r="BI231" i="35"/>
  <c r="BH231" i="35"/>
  <c r="BG231" i="35"/>
  <c r="BF231" i="35"/>
  <c r="T231" i="35"/>
  <c r="R231" i="35"/>
  <c r="P231" i="35"/>
  <c r="BI228" i="35"/>
  <c r="BH228" i="35"/>
  <c r="BG228" i="35"/>
  <c r="BF228" i="35"/>
  <c r="T228" i="35"/>
  <c r="R228" i="35"/>
  <c r="P228" i="35"/>
  <c r="BI226" i="35"/>
  <c r="BH226" i="35"/>
  <c r="BG226" i="35"/>
  <c r="BF226" i="35"/>
  <c r="T226" i="35"/>
  <c r="R226" i="35"/>
  <c r="P226" i="35"/>
  <c r="BI223" i="35"/>
  <c r="BH223" i="35"/>
  <c r="BG223" i="35"/>
  <c r="BF223" i="35"/>
  <c r="T223" i="35"/>
  <c r="R223" i="35"/>
  <c r="P223" i="35"/>
  <c r="BI221" i="35"/>
  <c r="BH221" i="35"/>
  <c r="BG221" i="35"/>
  <c r="BF221" i="35"/>
  <c r="T221" i="35"/>
  <c r="R221" i="35"/>
  <c r="P221" i="35"/>
  <c r="BI218" i="35"/>
  <c r="BH218" i="35"/>
  <c r="BG218" i="35"/>
  <c r="BF218" i="35"/>
  <c r="T218" i="35"/>
  <c r="R218" i="35"/>
  <c r="P218" i="35"/>
  <c r="BI215" i="35"/>
  <c r="BH215" i="35"/>
  <c r="BG215" i="35"/>
  <c r="BF215" i="35"/>
  <c r="T215" i="35"/>
  <c r="R215" i="35"/>
  <c r="P215" i="35"/>
  <c r="BI212" i="35"/>
  <c r="BH212" i="35"/>
  <c r="BG212" i="35"/>
  <c r="BF212" i="35"/>
  <c r="T212" i="35"/>
  <c r="R212" i="35"/>
  <c r="P212" i="35"/>
  <c r="BI209" i="35"/>
  <c r="BH209" i="35"/>
  <c r="BG209" i="35"/>
  <c r="BF209" i="35"/>
  <c r="T209" i="35"/>
  <c r="R209" i="35"/>
  <c r="P209" i="35"/>
  <c r="BI206" i="35"/>
  <c r="BH206" i="35"/>
  <c r="BG206" i="35"/>
  <c r="BF206" i="35"/>
  <c r="T206" i="35"/>
  <c r="R206" i="35"/>
  <c r="P206" i="35"/>
  <c r="BI203" i="35"/>
  <c r="BH203" i="35"/>
  <c r="BG203" i="35"/>
  <c r="BF203" i="35"/>
  <c r="T203" i="35"/>
  <c r="R203" i="35"/>
  <c r="P203" i="35"/>
  <c r="BI200" i="35"/>
  <c r="BH200" i="35"/>
  <c r="BG200" i="35"/>
  <c r="BF200" i="35"/>
  <c r="T200" i="35"/>
  <c r="R200" i="35"/>
  <c r="P200" i="35"/>
  <c r="BI197" i="35"/>
  <c r="BH197" i="35"/>
  <c r="BG197" i="35"/>
  <c r="BF197" i="35"/>
  <c r="T197" i="35"/>
  <c r="R197" i="35"/>
  <c r="P197" i="35"/>
  <c r="BI195" i="35"/>
  <c r="BH195" i="35"/>
  <c r="BG195" i="35"/>
  <c r="BF195" i="35"/>
  <c r="T195" i="35"/>
  <c r="R195" i="35"/>
  <c r="P195" i="35"/>
  <c r="BI193" i="35"/>
  <c r="BH193" i="35"/>
  <c r="BG193" i="35"/>
  <c r="BF193" i="35"/>
  <c r="T193" i="35"/>
  <c r="R193" i="35"/>
  <c r="P193" i="35"/>
  <c r="BI191" i="35"/>
  <c r="BH191" i="35"/>
  <c r="BG191" i="35"/>
  <c r="BF191" i="35"/>
  <c r="T191" i="35"/>
  <c r="R191" i="35"/>
  <c r="P191" i="35"/>
  <c r="BI189" i="35"/>
  <c r="BH189" i="35"/>
  <c r="BG189" i="35"/>
  <c r="BF189" i="35"/>
  <c r="T189" i="35"/>
  <c r="R189" i="35"/>
  <c r="P189" i="35"/>
  <c r="BI187" i="35"/>
  <c r="BH187" i="35"/>
  <c r="BG187" i="35"/>
  <c r="BF187" i="35"/>
  <c r="T187" i="35"/>
  <c r="R187" i="35"/>
  <c r="P187" i="35"/>
  <c r="BI185" i="35"/>
  <c r="BH185" i="35"/>
  <c r="BG185" i="35"/>
  <c r="BF185" i="35"/>
  <c r="T185" i="35"/>
  <c r="R185" i="35"/>
  <c r="P185" i="35"/>
  <c r="BI183" i="35"/>
  <c r="BH183" i="35"/>
  <c r="BG183" i="35"/>
  <c r="BF183" i="35"/>
  <c r="T183" i="35"/>
  <c r="R183" i="35"/>
  <c r="P183" i="35"/>
  <c r="BI181" i="35"/>
  <c r="BH181" i="35"/>
  <c r="BG181" i="35"/>
  <c r="BF181" i="35"/>
  <c r="T181" i="35"/>
  <c r="R181" i="35"/>
  <c r="P181" i="35"/>
  <c r="BI179" i="35"/>
  <c r="BH179" i="35"/>
  <c r="BG179" i="35"/>
  <c r="BF179" i="35"/>
  <c r="T179" i="35"/>
  <c r="R179" i="35"/>
  <c r="P179" i="35"/>
  <c r="BI175" i="35"/>
  <c r="BH175" i="35"/>
  <c r="BG175" i="35"/>
  <c r="BF175" i="35"/>
  <c r="T175" i="35"/>
  <c r="R175" i="35"/>
  <c r="P175" i="35"/>
  <c r="BI173" i="35"/>
  <c r="BH173" i="35"/>
  <c r="BG173" i="35"/>
  <c r="BF173" i="35"/>
  <c r="T173" i="35"/>
  <c r="R173" i="35"/>
  <c r="P173" i="35"/>
  <c r="BI170" i="35"/>
  <c r="BH170" i="35"/>
  <c r="BG170" i="35"/>
  <c r="BF170" i="35"/>
  <c r="T170" i="35"/>
  <c r="R170" i="35"/>
  <c r="P170" i="35"/>
  <c r="BI167" i="35"/>
  <c r="BH167" i="35"/>
  <c r="BG167" i="35"/>
  <c r="BF167" i="35"/>
  <c r="T167" i="35"/>
  <c r="R167" i="35"/>
  <c r="P167" i="35"/>
  <c r="BI164" i="35"/>
  <c r="BH164" i="35"/>
  <c r="BG164" i="35"/>
  <c r="BF164" i="35"/>
  <c r="T164" i="35"/>
  <c r="R164" i="35"/>
  <c r="P164" i="35"/>
  <c r="BI161" i="35"/>
  <c r="BH161" i="35"/>
  <c r="BG161" i="35"/>
  <c r="BF161" i="35"/>
  <c r="T161" i="35"/>
  <c r="R161" i="35"/>
  <c r="P161" i="35"/>
  <c r="BI159" i="35"/>
  <c r="BH159" i="35"/>
  <c r="BG159" i="35"/>
  <c r="BF159" i="35"/>
  <c r="T159" i="35"/>
  <c r="R159" i="35"/>
  <c r="P159" i="35"/>
  <c r="BI156" i="35"/>
  <c r="BH156" i="35"/>
  <c r="BG156" i="35"/>
  <c r="BF156" i="35"/>
  <c r="T156" i="35"/>
  <c r="R156" i="35"/>
  <c r="P156" i="35"/>
  <c r="BI153" i="35"/>
  <c r="BH153" i="35"/>
  <c r="BG153" i="35"/>
  <c r="BF153" i="35"/>
  <c r="T153" i="35"/>
  <c r="R153" i="35"/>
  <c r="P153" i="35"/>
  <c r="BI150" i="35"/>
  <c r="BH150" i="35"/>
  <c r="BG150" i="35"/>
  <c r="BF150" i="35"/>
  <c r="T150" i="35"/>
  <c r="R150" i="35"/>
  <c r="P150" i="35"/>
  <c r="BI147" i="35"/>
  <c r="BH147" i="35"/>
  <c r="BG147" i="35"/>
  <c r="BF147" i="35"/>
  <c r="T147" i="35"/>
  <c r="R147" i="35"/>
  <c r="P147" i="35"/>
  <c r="BI145" i="35"/>
  <c r="BH145" i="35"/>
  <c r="BG145" i="35"/>
  <c r="BF145" i="35"/>
  <c r="T145" i="35"/>
  <c r="R145" i="35"/>
  <c r="P145" i="35"/>
  <c r="BI142" i="35"/>
  <c r="BH142" i="35"/>
  <c r="BG142" i="35"/>
  <c r="BF142" i="35"/>
  <c r="T142" i="35"/>
  <c r="R142" i="35"/>
  <c r="P142" i="35"/>
  <c r="BI137" i="35"/>
  <c r="BH137" i="35"/>
  <c r="BG137" i="35"/>
  <c r="BF137" i="35"/>
  <c r="T137" i="35"/>
  <c r="R137" i="35"/>
  <c r="P137" i="35"/>
  <c r="BI133" i="35"/>
  <c r="BH133" i="35"/>
  <c r="BG133" i="35"/>
  <c r="BF133" i="35"/>
  <c r="T133" i="35"/>
  <c r="R133" i="35"/>
  <c r="P133" i="35"/>
  <c r="BI130" i="35"/>
  <c r="BH130" i="35"/>
  <c r="BG130" i="35"/>
  <c r="BF130" i="35"/>
  <c r="T130" i="35"/>
  <c r="R130" i="35"/>
  <c r="P130" i="35"/>
  <c r="BI127" i="35"/>
  <c r="BH127" i="35"/>
  <c r="BG127" i="35"/>
  <c r="BF127" i="35"/>
  <c r="T127" i="35"/>
  <c r="R127" i="35"/>
  <c r="P127" i="35"/>
  <c r="J121" i="35"/>
  <c r="J120" i="35"/>
  <c r="F118" i="35"/>
  <c r="E116" i="35"/>
  <c r="J92" i="35"/>
  <c r="J91" i="35"/>
  <c r="F89" i="35"/>
  <c r="E87" i="35"/>
  <c r="J18" i="35"/>
  <c r="E18" i="35"/>
  <c r="F121" i="35" s="1"/>
  <c r="J17" i="35"/>
  <c r="J15" i="35"/>
  <c r="E15" i="35"/>
  <c r="F91" i="35" s="1"/>
  <c r="J14" i="35"/>
  <c r="J12" i="35"/>
  <c r="J118" i="35" s="1"/>
  <c r="E7" i="35"/>
  <c r="E85" i="35" s="1"/>
  <c r="J37" i="34"/>
  <c r="J36" i="34"/>
  <c r="J35" i="34"/>
  <c r="BI264" i="34"/>
  <c r="BH264" i="34"/>
  <c r="BG264" i="34"/>
  <c r="BF264" i="34"/>
  <c r="T264" i="34"/>
  <c r="R264" i="34"/>
  <c r="P264" i="34"/>
  <c r="P249" i="34"/>
  <c r="BI250" i="34"/>
  <c r="BH250" i="34"/>
  <c r="BG250" i="34"/>
  <c r="BF250" i="34"/>
  <c r="T250" i="34"/>
  <c r="T249" i="34" s="1"/>
  <c r="R250" i="34"/>
  <c r="R249" i="34" s="1"/>
  <c r="P250" i="34"/>
  <c r="BI246" i="34"/>
  <c r="BH246" i="34"/>
  <c r="BG246" i="34"/>
  <c r="BF246" i="34"/>
  <c r="T246" i="34"/>
  <c r="R246" i="34"/>
  <c r="P246" i="34"/>
  <c r="BI243" i="34"/>
  <c r="BH243" i="34"/>
  <c r="BG243" i="34"/>
  <c r="BF243" i="34"/>
  <c r="T243" i="34"/>
  <c r="R243" i="34"/>
  <c r="P243" i="34"/>
  <c r="BI240" i="34"/>
  <c r="BH240" i="34"/>
  <c r="BG240" i="34"/>
  <c r="BF240" i="34"/>
  <c r="T240" i="34"/>
  <c r="R240" i="34"/>
  <c r="P240" i="34"/>
  <c r="BI237" i="34"/>
  <c r="BH237" i="34"/>
  <c r="BG237" i="34"/>
  <c r="BF237" i="34"/>
  <c r="T237" i="34"/>
  <c r="R237" i="34"/>
  <c r="P237" i="34"/>
  <c r="BI234" i="34"/>
  <c r="BH234" i="34"/>
  <c r="BG234" i="34"/>
  <c r="BF234" i="34"/>
  <c r="T234" i="34"/>
  <c r="R234" i="34"/>
  <c r="P234" i="34"/>
  <c r="BI231" i="34"/>
  <c r="BH231" i="34"/>
  <c r="BG231" i="34"/>
  <c r="BF231" i="34"/>
  <c r="T231" i="34"/>
  <c r="R231" i="34"/>
  <c r="P231" i="34"/>
  <c r="BI228" i="34"/>
  <c r="BH228" i="34"/>
  <c r="BG228" i="34"/>
  <c r="BF228" i="34"/>
  <c r="T228" i="34"/>
  <c r="R228" i="34"/>
  <c r="P228" i="34"/>
  <c r="BI225" i="34"/>
  <c r="BH225" i="34"/>
  <c r="BG225" i="34"/>
  <c r="BF225" i="34"/>
  <c r="T225" i="34"/>
  <c r="R225" i="34"/>
  <c r="P225" i="34"/>
  <c r="BI222" i="34"/>
  <c r="BH222" i="34"/>
  <c r="BG222" i="34"/>
  <c r="BF222" i="34"/>
  <c r="T222" i="34"/>
  <c r="R222" i="34"/>
  <c r="P222" i="34"/>
  <c r="BI219" i="34"/>
  <c r="BH219" i="34"/>
  <c r="BG219" i="34"/>
  <c r="BF219" i="34"/>
  <c r="T219" i="34"/>
  <c r="R219" i="34"/>
  <c r="P219" i="34"/>
  <c r="BI215" i="34"/>
  <c r="BH215" i="34"/>
  <c r="BG215" i="34"/>
  <c r="BF215" i="34"/>
  <c r="T215" i="34"/>
  <c r="R215" i="34"/>
  <c r="P215" i="34"/>
  <c r="BI212" i="34"/>
  <c r="BH212" i="34"/>
  <c r="BG212" i="34"/>
  <c r="BF212" i="34"/>
  <c r="T212" i="34"/>
  <c r="R212" i="34"/>
  <c r="P212" i="34"/>
  <c r="BI209" i="34"/>
  <c r="BH209" i="34"/>
  <c r="BG209" i="34"/>
  <c r="BF209" i="34"/>
  <c r="T209" i="34"/>
  <c r="R209" i="34"/>
  <c r="P209" i="34"/>
  <c r="BI206" i="34"/>
  <c r="BH206" i="34"/>
  <c r="BG206" i="34"/>
  <c r="BF206" i="34"/>
  <c r="T206" i="34"/>
  <c r="R206" i="34"/>
  <c r="P206" i="34"/>
  <c r="BI204" i="34"/>
  <c r="BH204" i="34"/>
  <c r="BG204" i="34"/>
  <c r="BF204" i="34"/>
  <c r="T204" i="34"/>
  <c r="R204" i="34"/>
  <c r="P204" i="34"/>
  <c r="BI202" i="34"/>
  <c r="BH202" i="34"/>
  <c r="BG202" i="34"/>
  <c r="BF202" i="34"/>
  <c r="T202" i="34"/>
  <c r="R202" i="34"/>
  <c r="P202" i="34"/>
  <c r="BI200" i="34"/>
  <c r="BH200" i="34"/>
  <c r="BG200" i="34"/>
  <c r="BF200" i="34"/>
  <c r="T200" i="34"/>
  <c r="R200" i="34"/>
  <c r="P200" i="34"/>
  <c r="BI197" i="34"/>
  <c r="BH197" i="34"/>
  <c r="BG197" i="34"/>
  <c r="BF197" i="34"/>
  <c r="T197" i="34"/>
  <c r="R197" i="34"/>
  <c r="P197" i="34"/>
  <c r="BI195" i="34"/>
  <c r="BH195" i="34"/>
  <c r="BG195" i="34"/>
  <c r="BF195" i="34"/>
  <c r="T195" i="34"/>
  <c r="R195" i="34"/>
  <c r="P195" i="34"/>
  <c r="BI192" i="34"/>
  <c r="BH192" i="34"/>
  <c r="BG192" i="34"/>
  <c r="BF192" i="34"/>
  <c r="T192" i="34"/>
  <c r="R192" i="34"/>
  <c r="P192" i="34"/>
  <c r="BI190" i="34"/>
  <c r="BH190" i="34"/>
  <c r="BG190" i="34"/>
  <c r="BF190" i="34"/>
  <c r="T190" i="34"/>
  <c r="R190" i="34"/>
  <c r="P190" i="34"/>
  <c r="BI187" i="34"/>
  <c r="BH187" i="34"/>
  <c r="BG187" i="34"/>
  <c r="BF187" i="34"/>
  <c r="T187" i="34"/>
  <c r="R187" i="34"/>
  <c r="P187" i="34"/>
  <c r="BI185" i="34"/>
  <c r="BH185" i="34"/>
  <c r="BG185" i="34"/>
  <c r="BF185" i="34"/>
  <c r="T185" i="34"/>
  <c r="R185" i="34"/>
  <c r="P185" i="34"/>
  <c r="BI182" i="34"/>
  <c r="BH182" i="34"/>
  <c r="BG182" i="34"/>
  <c r="BF182" i="34"/>
  <c r="T182" i="34"/>
  <c r="R182" i="34"/>
  <c r="P182" i="34"/>
  <c r="BI180" i="34"/>
  <c r="BH180" i="34"/>
  <c r="BG180" i="34"/>
  <c r="BF180" i="34"/>
  <c r="T180" i="34"/>
  <c r="R180" i="34"/>
  <c r="P180" i="34"/>
  <c r="BI177" i="34"/>
  <c r="BH177" i="34"/>
  <c r="BG177" i="34"/>
  <c r="BF177" i="34"/>
  <c r="T177" i="34"/>
  <c r="R177" i="34"/>
  <c r="P177" i="34"/>
  <c r="BI175" i="34"/>
  <c r="BH175" i="34"/>
  <c r="BG175" i="34"/>
  <c r="BF175" i="34"/>
  <c r="T175" i="34"/>
  <c r="R175" i="34"/>
  <c r="P175" i="34"/>
  <c r="BI172" i="34"/>
  <c r="BH172" i="34"/>
  <c r="BG172" i="34"/>
  <c r="BF172" i="34"/>
  <c r="T172" i="34"/>
  <c r="R172" i="34"/>
  <c r="P172" i="34"/>
  <c r="BI169" i="34"/>
  <c r="BH169" i="34"/>
  <c r="BG169" i="34"/>
  <c r="BF169" i="34"/>
  <c r="T169" i="34"/>
  <c r="R169" i="34"/>
  <c r="P169" i="34"/>
  <c r="BI167" i="34"/>
  <c r="BH167" i="34"/>
  <c r="BG167" i="34"/>
  <c r="BF167" i="34"/>
  <c r="T167" i="34"/>
  <c r="R167" i="34"/>
  <c r="P167" i="34"/>
  <c r="BI164" i="34"/>
  <c r="BH164" i="34"/>
  <c r="BG164" i="34"/>
  <c r="BF164" i="34"/>
  <c r="T164" i="34"/>
  <c r="R164" i="34"/>
  <c r="P164" i="34"/>
  <c r="BI162" i="34"/>
  <c r="BH162" i="34"/>
  <c r="BG162" i="34"/>
  <c r="BF162" i="34"/>
  <c r="T162" i="34"/>
  <c r="R162" i="34"/>
  <c r="P162" i="34"/>
  <c r="BI159" i="34"/>
  <c r="BH159" i="34"/>
  <c r="BG159" i="34"/>
  <c r="BF159" i="34"/>
  <c r="T159" i="34"/>
  <c r="R159" i="34"/>
  <c r="P159" i="34"/>
  <c r="BI157" i="34"/>
  <c r="BH157" i="34"/>
  <c r="BG157" i="34"/>
  <c r="BF157" i="34"/>
  <c r="T157" i="34"/>
  <c r="R157" i="34"/>
  <c r="P157" i="34"/>
  <c r="BI154" i="34"/>
  <c r="BH154" i="34"/>
  <c r="BG154" i="34"/>
  <c r="BF154" i="34"/>
  <c r="T154" i="34"/>
  <c r="R154" i="34"/>
  <c r="P154" i="34"/>
  <c r="BI152" i="34"/>
  <c r="BH152" i="34"/>
  <c r="BG152" i="34"/>
  <c r="BF152" i="34"/>
  <c r="T152" i="34"/>
  <c r="R152" i="34"/>
  <c r="P152" i="34"/>
  <c r="BI149" i="34"/>
  <c r="BH149" i="34"/>
  <c r="BG149" i="34"/>
  <c r="BF149" i="34"/>
  <c r="T149" i="34"/>
  <c r="R149" i="34"/>
  <c r="P149" i="34"/>
  <c r="BI146" i="34"/>
  <c r="BH146" i="34"/>
  <c r="BG146" i="34"/>
  <c r="BF146" i="34"/>
  <c r="T146" i="34"/>
  <c r="R146" i="34"/>
  <c r="P146" i="34"/>
  <c r="BI143" i="34"/>
  <c r="BH143" i="34"/>
  <c r="BG143" i="34"/>
  <c r="BF143" i="34"/>
  <c r="T143" i="34"/>
  <c r="R143" i="34"/>
  <c r="P143" i="34"/>
  <c r="BI140" i="34"/>
  <c r="BH140" i="34"/>
  <c r="BG140" i="34"/>
  <c r="BF140" i="34"/>
  <c r="T140" i="34"/>
  <c r="R140" i="34"/>
  <c r="P140" i="34"/>
  <c r="BI135" i="34"/>
  <c r="BH135" i="34"/>
  <c r="BG135" i="34"/>
  <c r="BF135" i="34"/>
  <c r="T135" i="34"/>
  <c r="R135" i="34"/>
  <c r="P135" i="34"/>
  <c r="BI132" i="34"/>
  <c r="BH132" i="34"/>
  <c r="BG132" i="34"/>
  <c r="BF132" i="34"/>
  <c r="T132" i="34"/>
  <c r="R132" i="34"/>
  <c r="P132" i="34"/>
  <c r="BI130" i="34"/>
  <c r="BH130" i="34"/>
  <c r="BG130" i="34"/>
  <c r="BF130" i="34"/>
  <c r="T130" i="34"/>
  <c r="R130" i="34"/>
  <c r="P130" i="34"/>
  <c r="BI128" i="34"/>
  <c r="BH128" i="34"/>
  <c r="BG128" i="34"/>
  <c r="BF128" i="34"/>
  <c r="T128" i="34"/>
  <c r="R128" i="34"/>
  <c r="P128" i="34"/>
  <c r="BI125" i="34"/>
  <c r="BH125" i="34"/>
  <c r="BG125" i="34"/>
  <c r="BF125" i="34"/>
  <c r="T125" i="34"/>
  <c r="R125" i="34"/>
  <c r="P125" i="34"/>
  <c r="J119" i="34"/>
  <c r="J118" i="34"/>
  <c r="F116" i="34"/>
  <c r="E114" i="34"/>
  <c r="J92" i="34"/>
  <c r="J91" i="34"/>
  <c r="F89" i="34"/>
  <c r="E87" i="34"/>
  <c r="J18" i="34"/>
  <c r="E18" i="34"/>
  <c r="F119" i="34" s="1"/>
  <c r="J17" i="34"/>
  <c r="J15" i="34"/>
  <c r="E15" i="34"/>
  <c r="F91" i="34" s="1"/>
  <c r="J14" i="34"/>
  <c r="J12" i="34"/>
  <c r="J116" i="34" s="1"/>
  <c r="E7" i="34"/>
  <c r="E112" i="34" s="1"/>
  <c r="J39" i="33"/>
  <c r="J38" i="33"/>
  <c r="AY112" i="1"/>
  <c r="J37" i="33"/>
  <c r="AX112" i="1"/>
  <c r="BI140" i="33"/>
  <c r="BH140" i="33"/>
  <c r="BG140" i="33"/>
  <c r="BE140" i="33"/>
  <c r="T140" i="33"/>
  <c r="T139" i="33" s="1"/>
  <c r="R140" i="33"/>
  <c r="R139" i="33" s="1"/>
  <c r="P140" i="33"/>
  <c r="P139" i="33"/>
  <c r="BI136" i="33"/>
  <c r="BH136" i="33"/>
  <c r="BG136" i="33"/>
  <c r="BE136" i="33"/>
  <c r="T136" i="33"/>
  <c r="T135" i="33" s="1"/>
  <c r="R136" i="33"/>
  <c r="R135" i="33" s="1"/>
  <c r="P136" i="33"/>
  <c r="P135" i="33" s="1"/>
  <c r="BI132" i="33"/>
  <c r="BH132" i="33"/>
  <c r="BG132" i="33"/>
  <c r="BE132" i="33"/>
  <c r="T132" i="33"/>
  <c r="T131" i="33" s="1"/>
  <c r="R132" i="33"/>
  <c r="R131" i="33" s="1"/>
  <c r="P132" i="33"/>
  <c r="P131" i="33"/>
  <c r="BI128" i="33"/>
  <c r="BH128" i="33"/>
  <c r="BG128" i="33"/>
  <c r="BE128" i="33"/>
  <c r="T128" i="33"/>
  <c r="T127" i="33"/>
  <c r="R128" i="33"/>
  <c r="R127" i="33" s="1"/>
  <c r="P128" i="33"/>
  <c r="P127" i="33"/>
  <c r="P126" i="33" s="1"/>
  <c r="P125" i="33" s="1"/>
  <c r="AU112" i="1" s="1"/>
  <c r="F119" i="33"/>
  <c r="E117" i="33"/>
  <c r="F91" i="33"/>
  <c r="E89" i="33"/>
  <c r="J26" i="33"/>
  <c r="E26" i="33"/>
  <c r="J94" i="33" s="1"/>
  <c r="J25" i="33"/>
  <c r="J23" i="33"/>
  <c r="E23" i="33"/>
  <c r="J121" i="33" s="1"/>
  <c r="J22" i="33"/>
  <c r="J20" i="33"/>
  <c r="E20" i="33"/>
  <c r="F94" i="33" s="1"/>
  <c r="J19" i="33"/>
  <c r="J17" i="33"/>
  <c r="E17" i="33"/>
  <c r="F121" i="33" s="1"/>
  <c r="J16" i="33"/>
  <c r="J14" i="33"/>
  <c r="J119" i="33" s="1"/>
  <c r="E7" i="33"/>
  <c r="E85" i="33" s="1"/>
  <c r="J39" i="32"/>
  <c r="J38" i="32"/>
  <c r="AY111" i="1" s="1"/>
  <c r="J37" i="32"/>
  <c r="AX111" i="1" s="1"/>
  <c r="BI210" i="32"/>
  <c r="BH210" i="32"/>
  <c r="BG210" i="32"/>
  <c r="BE210" i="32"/>
  <c r="T210" i="32"/>
  <c r="T209" i="32" s="1"/>
  <c r="R210" i="32"/>
  <c r="R209" i="32"/>
  <c r="P210" i="32"/>
  <c r="P209" i="32" s="1"/>
  <c r="BI206" i="32"/>
  <c r="BH206" i="32"/>
  <c r="BG206" i="32"/>
  <c r="BE206" i="32"/>
  <c r="T206" i="32"/>
  <c r="R206" i="32"/>
  <c r="P206" i="32"/>
  <c r="BI203" i="32"/>
  <c r="BH203" i="32"/>
  <c r="BG203" i="32"/>
  <c r="BE203" i="32"/>
  <c r="T203" i="32"/>
  <c r="R203" i="32"/>
  <c r="P203" i="32"/>
  <c r="BI200" i="32"/>
  <c r="BH200" i="32"/>
  <c r="BG200" i="32"/>
  <c r="BE200" i="32"/>
  <c r="T200" i="32"/>
  <c r="R200" i="32"/>
  <c r="P200" i="32"/>
  <c r="BI196" i="32"/>
  <c r="BH196" i="32"/>
  <c r="BG196" i="32"/>
  <c r="BE196" i="32"/>
  <c r="T196" i="32"/>
  <c r="R196" i="32"/>
  <c r="P196" i="32"/>
  <c r="BI194" i="32"/>
  <c r="BH194" i="32"/>
  <c r="BG194" i="32"/>
  <c r="BE194" i="32"/>
  <c r="T194" i="32"/>
  <c r="R194" i="32"/>
  <c r="P194" i="32"/>
  <c r="BI191" i="32"/>
  <c r="BH191" i="32"/>
  <c r="BG191" i="32"/>
  <c r="BE191" i="32"/>
  <c r="T191" i="32"/>
  <c r="R191" i="32"/>
  <c r="P191" i="32"/>
  <c r="BI188" i="32"/>
  <c r="BH188" i="32"/>
  <c r="BG188" i="32"/>
  <c r="BE188" i="32"/>
  <c r="T188" i="32"/>
  <c r="R188" i="32"/>
  <c r="P188" i="32"/>
  <c r="BI185" i="32"/>
  <c r="BH185" i="32"/>
  <c r="BG185" i="32"/>
  <c r="BE185" i="32"/>
  <c r="T185" i="32"/>
  <c r="R185" i="32"/>
  <c r="P185" i="32"/>
  <c r="BI182" i="32"/>
  <c r="BH182" i="32"/>
  <c r="BG182" i="32"/>
  <c r="BE182" i="32"/>
  <c r="T182" i="32"/>
  <c r="R182" i="32"/>
  <c r="P182" i="32"/>
  <c r="BI179" i="32"/>
  <c r="BH179" i="32"/>
  <c r="BG179" i="32"/>
  <c r="BE179" i="32"/>
  <c r="T179" i="32"/>
  <c r="R179" i="32"/>
  <c r="P179" i="32"/>
  <c r="BI171" i="32"/>
  <c r="BH171" i="32"/>
  <c r="BG171" i="32"/>
  <c r="BE171" i="32"/>
  <c r="T171" i="32"/>
  <c r="R171" i="32"/>
  <c r="P171" i="32"/>
  <c r="BI168" i="32"/>
  <c r="BH168" i="32"/>
  <c r="BG168" i="32"/>
  <c r="BE168" i="32"/>
  <c r="T168" i="32"/>
  <c r="R168" i="32"/>
  <c r="P168" i="32"/>
  <c r="BI165" i="32"/>
  <c r="BH165" i="32"/>
  <c r="BG165" i="32"/>
  <c r="BE165" i="32"/>
  <c r="T165" i="32"/>
  <c r="R165" i="32"/>
  <c r="P165" i="32"/>
  <c r="BI162" i="32"/>
  <c r="BH162" i="32"/>
  <c r="BG162" i="32"/>
  <c r="BE162" i="32"/>
  <c r="T162" i="32"/>
  <c r="R162" i="32"/>
  <c r="P162" i="32"/>
  <c r="BI159" i="32"/>
  <c r="BH159" i="32"/>
  <c r="BG159" i="32"/>
  <c r="BE159" i="32"/>
  <c r="T159" i="32"/>
  <c r="R159" i="32"/>
  <c r="P159" i="32"/>
  <c r="BI156" i="32"/>
  <c r="BH156" i="32"/>
  <c r="BG156" i="32"/>
  <c r="BE156" i="32"/>
  <c r="T156" i="32"/>
  <c r="R156" i="32"/>
  <c r="P156" i="32"/>
  <c r="BI153" i="32"/>
  <c r="BH153" i="32"/>
  <c r="BG153" i="32"/>
  <c r="BE153" i="32"/>
  <c r="T153" i="32"/>
  <c r="R153" i="32"/>
  <c r="P153" i="32"/>
  <c r="BI150" i="32"/>
  <c r="BH150" i="32"/>
  <c r="BG150" i="32"/>
  <c r="BE150" i="32"/>
  <c r="T150" i="32"/>
  <c r="R150" i="32"/>
  <c r="P150" i="32"/>
  <c r="BI147" i="32"/>
  <c r="BH147" i="32"/>
  <c r="BG147" i="32"/>
  <c r="BE147" i="32"/>
  <c r="T147" i="32"/>
  <c r="R147" i="32"/>
  <c r="P147" i="32"/>
  <c r="BI145" i="32"/>
  <c r="BH145" i="32"/>
  <c r="BG145" i="32"/>
  <c r="BE145" i="32"/>
  <c r="T145" i="32"/>
  <c r="R145" i="32"/>
  <c r="P145" i="32"/>
  <c r="BI142" i="32"/>
  <c r="BH142" i="32"/>
  <c r="BG142" i="32"/>
  <c r="BE142" i="32"/>
  <c r="T142" i="32"/>
  <c r="R142" i="32"/>
  <c r="P142" i="32"/>
  <c r="BI140" i="32"/>
  <c r="BH140" i="32"/>
  <c r="BG140" i="32"/>
  <c r="BE140" i="32"/>
  <c r="T140" i="32"/>
  <c r="R140" i="32"/>
  <c r="P140" i="32"/>
  <c r="BI137" i="32"/>
  <c r="BH137" i="32"/>
  <c r="BG137" i="32"/>
  <c r="BE137" i="32"/>
  <c r="T137" i="32"/>
  <c r="R137" i="32"/>
  <c r="P137" i="32"/>
  <c r="BI135" i="32"/>
  <c r="BH135" i="32"/>
  <c r="BG135" i="32"/>
  <c r="BE135" i="32"/>
  <c r="T135" i="32"/>
  <c r="R135" i="32"/>
  <c r="P135" i="32"/>
  <c r="BI127" i="32"/>
  <c r="BH127" i="32"/>
  <c r="BG127" i="32"/>
  <c r="BE127" i="32"/>
  <c r="T127" i="32"/>
  <c r="R127" i="32"/>
  <c r="P127" i="32"/>
  <c r="J121" i="32"/>
  <c r="F121" i="32"/>
  <c r="J120" i="32"/>
  <c r="F120" i="32"/>
  <c r="F118" i="32"/>
  <c r="E116" i="32"/>
  <c r="J94" i="32"/>
  <c r="F94" i="32"/>
  <c r="J93" i="32"/>
  <c r="F93" i="32"/>
  <c r="F91" i="32"/>
  <c r="E89" i="32"/>
  <c r="J14" i="32"/>
  <c r="J91" i="32" s="1"/>
  <c r="E7" i="32"/>
  <c r="E112" i="32" s="1"/>
  <c r="J41" i="31"/>
  <c r="J40" i="31"/>
  <c r="AY110" i="1" s="1"/>
  <c r="J39" i="31"/>
  <c r="AX110" i="1"/>
  <c r="BI197" i="31"/>
  <c r="BH197" i="31"/>
  <c r="BG197" i="31"/>
  <c r="BE197" i="31"/>
  <c r="T197" i="31"/>
  <c r="R197" i="31"/>
  <c r="P197" i="31"/>
  <c r="BI195" i="31"/>
  <c r="BH195" i="31"/>
  <c r="BG195" i="31"/>
  <c r="BE195" i="31"/>
  <c r="T195" i="31"/>
  <c r="R195" i="31"/>
  <c r="P195" i="31"/>
  <c r="BI189" i="31"/>
  <c r="BH189" i="31"/>
  <c r="BG189" i="31"/>
  <c r="BE189" i="31"/>
  <c r="T189" i="31"/>
  <c r="T188" i="31" s="1"/>
  <c r="R189" i="31"/>
  <c r="R188" i="31" s="1"/>
  <c r="P189" i="31"/>
  <c r="P188" i="31"/>
  <c r="BI185" i="31"/>
  <c r="BH185" i="31"/>
  <c r="BG185" i="31"/>
  <c r="BE185" i="31"/>
  <c r="T185" i="31"/>
  <c r="R185" i="31"/>
  <c r="P185" i="31"/>
  <c r="BI181" i="31"/>
  <c r="BH181" i="31"/>
  <c r="BG181" i="31"/>
  <c r="BE181" i="31"/>
  <c r="T181" i="31"/>
  <c r="R181" i="31"/>
  <c r="P181" i="31"/>
  <c r="BI178" i="31"/>
  <c r="BH178" i="31"/>
  <c r="BG178" i="31"/>
  <c r="BE178" i="31"/>
  <c r="T178" i="31"/>
  <c r="R178" i="31"/>
  <c r="P178" i="31"/>
  <c r="BI174" i="31"/>
  <c r="BH174" i="31"/>
  <c r="BG174" i="31"/>
  <c r="BE174" i="31"/>
  <c r="T174" i="31"/>
  <c r="R174" i="31"/>
  <c r="P174" i="31"/>
  <c r="BI171" i="31"/>
  <c r="BH171" i="31"/>
  <c r="BG171" i="31"/>
  <c r="BE171" i="31"/>
  <c r="T171" i="31"/>
  <c r="R171" i="31"/>
  <c r="P171" i="31"/>
  <c r="BI168" i="31"/>
  <c r="BH168" i="31"/>
  <c r="BG168" i="31"/>
  <c r="BE168" i="31"/>
  <c r="T168" i="31"/>
  <c r="R168" i="31"/>
  <c r="P168" i="31"/>
  <c r="BI165" i="31"/>
  <c r="BH165" i="31"/>
  <c r="BG165" i="31"/>
  <c r="BE165" i="31"/>
  <c r="T165" i="31"/>
  <c r="R165" i="31"/>
  <c r="P165" i="31"/>
  <c r="BI162" i="31"/>
  <c r="BH162" i="31"/>
  <c r="BG162" i="31"/>
  <c r="BE162" i="31"/>
  <c r="T162" i="31"/>
  <c r="R162" i="31"/>
  <c r="P162" i="31"/>
  <c r="BI158" i="31"/>
  <c r="BH158" i="31"/>
  <c r="BG158" i="31"/>
  <c r="BE158" i="31"/>
  <c r="T158" i="31"/>
  <c r="R158" i="31"/>
  <c r="P158" i="31"/>
  <c r="BI156" i="31"/>
  <c r="BH156" i="31"/>
  <c r="BG156" i="31"/>
  <c r="BE156" i="31"/>
  <c r="T156" i="31"/>
  <c r="R156" i="31"/>
  <c r="P156" i="31"/>
  <c r="BI152" i="31"/>
  <c r="BH152" i="31"/>
  <c r="BG152" i="31"/>
  <c r="BE152" i="31"/>
  <c r="T152" i="31"/>
  <c r="R152" i="31"/>
  <c r="P152" i="31"/>
  <c r="BI150" i="31"/>
  <c r="BH150" i="31"/>
  <c r="BG150" i="31"/>
  <c r="BE150" i="31"/>
  <c r="T150" i="31"/>
  <c r="R150" i="31"/>
  <c r="P150" i="31"/>
  <c r="BI148" i="31"/>
  <c r="BH148" i="31"/>
  <c r="BG148" i="31"/>
  <c r="BE148" i="31"/>
  <c r="T148" i="31"/>
  <c r="R148" i="31"/>
  <c r="P148" i="31"/>
  <c r="BI146" i="31"/>
  <c r="BH146" i="31"/>
  <c r="BG146" i="31"/>
  <c r="BE146" i="31"/>
  <c r="T146" i="31"/>
  <c r="R146" i="31"/>
  <c r="P146" i="31"/>
  <c r="BI143" i="31"/>
  <c r="BH143" i="31"/>
  <c r="BG143" i="31"/>
  <c r="BE143" i="31"/>
  <c r="T143" i="31"/>
  <c r="R143" i="31"/>
  <c r="P143" i="31"/>
  <c r="BI140" i="31"/>
  <c r="BH140" i="31"/>
  <c r="BG140" i="31"/>
  <c r="BE140" i="31"/>
  <c r="T140" i="31"/>
  <c r="R140" i="31"/>
  <c r="P140" i="31"/>
  <c r="BI137" i="31"/>
  <c r="BH137" i="31"/>
  <c r="BG137" i="31"/>
  <c r="BE137" i="31"/>
  <c r="T137" i="31"/>
  <c r="R137" i="31"/>
  <c r="P137" i="31"/>
  <c r="BI133" i="31"/>
  <c r="BH133" i="31"/>
  <c r="BG133" i="31"/>
  <c r="BE133" i="31"/>
  <c r="T133" i="31"/>
  <c r="R133" i="31"/>
  <c r="P133" i="31"/>
  <c r="J127" i="31"/>
  <c r="F127" i="31"/>
  <c r="J126" i="31"/>
  <c r="F126" i="31"/>
  <c r="F124" i="31"/>
  <c r="E122" i="31"/>
  <c r="J96" i="31"/>
  <c r="F96" i="31"/>
  <c r="J95" i="31"/>
  <c r="F95" i="31"/>
  <c r="F93" i="31"/>
  <c r="E91" i="31"/>
  <c r="J16" i="31"/>
  <c r="J93" i="31" s="1"/>
  <c r="E7" i="31"/>
  <c r="E85" i="31" s="1"/>
  <c r="J41" i="30"/>
  <c r="J40" i="30"/>
  <c r="AY109" i="1"/>
  <c r="J39" i="30"/>
  <c r="AX109" i="1"/>
  <c r="BI227" i="30"/>
  <c r="BH227" i="30"/>
  <c r="BG227" i="30"/>
  <c r="BE227" i="30"/>
  <c r="T227" i="30"/>
  <c r="R227" i="30"/>
  <c r="P227" i="30"/>
  <c r="BI225" i="30"/>
  <c r="BH225" i="30"/>
  <c r="BG225" i="30"/>
  <c r="BE225" i="30"/>
  <c r="T225" i="30"/>
  <c r="R225" i="30"/>
  <c r="P225" i="30"/>
  <c r="BI223" i="30"/>
  <c r="BH223" i="30"/>
  <c r="BG223" i="30"/>
  <c r="BE223" i="30"/>
  <c r="T223" i="30"/>
  <c r="R223" i="30"/>
  <c r="P223" i="30"/>
  <c r="BI221" i="30"/>
  <c r="BH221" i="30"/>
  <c r="BG221" i="30"/>
  <c r="BE221" i="30"/>
  <c r="T221" i="30"/>
  <c r="R221" i="30"/>
  <c r="P221" i="30"/>
  <c r="BI219" i="30"/>
  <c r="BH219" i="30"/>
  <c r="BG219" i="30"/>
  <c r="BE219" i="30"/>
  <c r="T219" i="30"/>
  <c r="R219" i="30"/>
  <c r="P219" i="30"/>
  <c r="BI217" i="30"/>
  <c r="BH217" i="30"/>
  <c r="BG217" i="30"/>
  <c r="BE217" i="30"/>
  <c r="T217" i="30"/>
  <c r="R217" i="30"/>
  <c r="P217" i="30"/>
  <c r="BI215" i="30"/>
  <c r="BH215" i="30"/>
  <c r="BG215" i="30"/>
  <c r="BE215" i="30"/>
  <c r="T215" i="30"/>
  <c r="R215" i="30"/>
  <c r="P215" i="30"/>
  <c r="BI213" i="30"/>
  <c r="BH213" i="30"/>
  <c r="BG213" i="30"/>
  <c r="BE213" i="30"/>
  <c r="T213" i="30"/>
  <c r="R213" i="30"/>
  <c r="P213" i="30"/>
  <c r="BI211" i="30"/>
  <c r="BH211" i="30"/>
  <c r="BG211" i="30"/>
  <c r="BE211" i="30"/>
  <c r="T211" i="30"/>
  <c r="R211" i="30"/>
  <c r="P211" i="30"/>
  <c r="BI209" i="30"/>
  <c r="BH209" i="30"/>
  <c r="BG209" i="30"/>
  <c r="BE209" i="30"/>
  <c r="T209" i="30"/>
  <c r="R209" i="30"/>
  <c r="P209" i="30"/>
  <c r="BI207" i="30"/>
  <c r="BH207" i="30"/>
  <c r="BG207" i="30"/>
  <c r="BE207" i="30"/>
  <c r="T207" i="30"/>
  <c r="R207" i="30"/>
  <c r="P207" i="30"/>
  <c r="BI205" i="30"/>
  <c r="BH205" i="30"/>
  <c r="BG205" i="30"/>
  <c r="BE205" i="30"/>
  <c r="T205" i="30"/>
  <c r="R205" i="30"/>
  <c r="P205" i="30"/>
  <c r="BI203" i="30"/>
  <c r="BH203" i="30"/>
  <c r="BG203" i="30"/>
  <c r="BE203" i="30"/>
  <c r="T203" i="30"/>
  <c r="R203" i="30"/>
  <c r="P203" i="30"/>
  <c r="BI201" i="30"/>
  <c r="BH201" i="30"/>
  <c r="BG201" i="30"/>
  <c r="BE201" i="30"/>
  <c r="T201" i="30"/>
  <c r="R201" i="30"/>
  <c r="P201" i="30"/>
  <c r="BI199" i="30"/>
  <c r="BH199" i="30"/>
  <c r="BG199" i="30"/>
  <c r="BE199" i="30"/>
  <c r="T199" i="30"/>
  <c r="R199" i="30"/>
  <c r="P199" i="30"/>
  <c r="BI195" i="30"/>
  <c r="BH195" i="30"/>
  <c r="BG195" i="30"/>
  <c r="BE195" i="30"/>
  <c r="T195" i="30"/>
  <c r="R195" i="30"/>
  <c r="P195" i="30"/>
  <c r="BI193" i="30"/>
  <c r="BH193" i="30"/>
  <c r="BG193" i="30"/>
  <c r="BE193" i="30"/>
  <c r="T193" i="30"/>
  <c r="R193" i="30"/>
  <c r="P193" i="30"/>
  <c r="BI191" i="30"/>
  <c r="BH191" i="30"/>
  <c r="BG191" i="30"/>
  <c r="BE191" i="30"/>
  <c r="T191" i="30"/>
  <c r="R191" i="30"/>
  <c r="P191" i="30"/>
  <c r="BI188" i="30"/>
  <c r="BH188" i="30"/>
  <c r="BG188" i="30"/>
  <c r="BE188" i="30"/>
  <c r="T188" i="30"/>
  <c r="R188" i="30"/>
  <c r="P188" i="30"/>
  <c r="BI186" i="30"/>
  <c r="BH186" i="30"/>
  <c r="BG186" i="30"/>
  <c r="BE186" i="30"/>
  <c r="T186" i="30"/>
  <c r="R186" i="30"/>
  <c r="P186" i="30"/>
  <c r="BI184" i="30"/>
  <c r="BH184" i="30"/>
  <c r="BG184" i="30"/>
  <c r="BE184" i="30"/>
  <c r="T184" i="30"/>
  <c r="R184" i="30"/>
  <c r="P184" i="30"/>
  <c r="BI182" i="30"/>
  <c r="BH182" i="30"/>
  <c r="BG182" i="30"/>
  <c r="BE182" i="30"/>
  <c r="T182" i="30"/>
  <c r="R182" i="30"/>
  <c r="P182" i="30"/>
  <c r="BI180" i="30"/>
  <c r="BH180" i="30"/>
  <c r="BG180" i="30"/>
  <c r="BE180" i="30"/>
  <c r="T180" i="30"/>
  <c r="R180" i="30"/>
  <c r="P180" i="30"/>
  <c r="BI178" i="30"/>
  <c r="BH178" i="30"/>
  <c r="BG178" i="30"/>
  <c r="BE178" i="30"/>
  <c r="T178" i="30"/>
  <c r="R178" i="30"/>
  <c r="P178" i="30"/>
  <c r="BI175" i="30"/>
  <c r="BH175" i="30"/>
  <c r="BG175" i="30"/>
  <c r="BE175" i="30"/>
  <c r="T175" i="30"/>
  <c r="R175" i="30"/>
  <c r="P175" i="30"/>
  <c r="BI173" i="30"/>
  <c r="BH173" i="30"/>
  <c r="BG173" i="30"/>
  <c r="BE173" i="30"/>
  <c r="T173" i="30"/>
  <c r="R173" i="30"/>
  <c r="P173" i="30"/>
  <c r="BI171" i="30"/>
  <c r="BH171" i="30"/>
  <c r="BG171" i="30"/>
  <c r="BE171" i="30"/>
  <c r="T171" i="30"/>
  <c r="R171" i="30"/>
  <c r="P171" i="30"/>
  <c r="BI169" i="30"/>
  <c r="BH169" i="30"/>
  <c r="BG169" i="30"/>
  <c r="BE169" i="30"/>
  <c r="T169" i="30"/>
  <c r="R169" i="30"/>
  <c r="P169" i="30"/>
  <c r="BI167" i="30"/>
  <c r="BH167" i="30"/>
  <c r="BG167" i="30"/>
  <c r="BE167" i="30"/>
  <c r="T167" i="30"/>
  <c r="R167" i="30"/>
  <c r="P167" i="30"/>
  <c r="BI165" i="30"/>
  <c r="BH165" i="30"/>
  <c r="BG165" i="30"/>
  <c r="BE165" i="30"/>
  <c r="T165" i="30"/>
  <c r="R165" i="30"/>
  <c r="P165" i="30"/>
  <c r="BI163" i="30"/>
  <c r="BH163" i="30"/>
  <c r="BG163" i="30"/>
  <c r="BE163" i="30"/>
  <c r="T163" i="30"/>
  <c r="R163" i="30"/>
  <c r="P163" i="30"/>
  <c r="BI161" i="30"/>
  <c r="BH161" i="30"/>
  <c r="BG161" i="30"/>
  <c r="BE161" i="30"/>
  <c r="T161" i="30"/>
  <c r="R161" i="30"/>
  <c r="P161" i="30"/>
  <c r="BI159" i="30"/>
  <c r="BH159" i="30"/>
  <c r="BG159" i="30"/>
  <c r="BE159" i="30"/>
  <c r="T159" i="30"/>
  <c r="R159" i="30"/>
  <c r="P159" i="30"/>
  <c r="BI157" i="30"/>
  <c r="BH157" i="30"/>
  <c r="BG157" i="30"/>
  <c r="BE157" i="30"/>
  <c r="T157" i="30"/>
  <c r="R157" i="30"/>
  <c r="P157" i="30"/>
  <c r="BI155" i="30"/>
  <c r="BH155" i="30"/>
  <c r="BG155" i="30"/>
  <c r="BE155" i="30"/>
  <c r="T155" i="30"/>
  <c r="R155" i="30"/>
  <c r="P155" i="30"/>
  <c r="BI153" i="30"/>
  <c r="BH153" i="30"/>
  <c r="BG153" i="30"/>
  <c r="BE153" i="30"/>
  <c r="T153" i="30"/>
  <c r="R153" i="30"/>
  <c r="P153" i="30"/>
  <c r="BI151" i="30"/>
  <c r="BH151" i="30"/>
  <c r="BG151" i="30"/>
  <c r="BE151" i="30"/>
  <c r="T151" i="30"/>
  <c r="R151" i="30"/>
  <c r="P151" i="30"/>
  <c r="BI149" i="30"/>
  <c r="BH149" i="30"/>
  <c r="BG149" i="30"/>
  <c r="BE149" i="30"/>
  <c r="T149" i="30"/>
  <c r="R149" i="30"/>
  <c r="P149" i="30"/>
  <c r="BI147" i="30"/>
  <c r="BH147" i="30"/>
  <c r="BG147" i="30"/>
  <c r="BE147" i="30"/>
  <c r="T147" i="30"/>
  <c r="R147" i="30"/>
  <c r="P147" i="30"/>
  <c r="BI145" i="30"/>
  <c r="BH145" i="30"/>
  <c r="BG145" i="30"/>
  <c r="BE145" i="30"/>
  <c r="T145" i="30"/>
  <c r="R145" i="30"/>
  <c r="P145" i="30"/>
  <c r="BI143" i="30"/>
  <c r="BH143" i="30"/>
  <c r="BG143" i="30"/>
  <c r="BE143" i="30"/>
  <c r="T143" i="30"/>
  <c r="R143" i="30"/>
  <c r="P143" i="30"/>
  <c r="BI141" i="30"/>
  <c r="BH141" i="30"/>
  <c r="BG141" i="30"/>
  <c r="BE141" i="30"/>
  <c r="T141" i="30"/>
  <c r="R141" i="30"/>
  <c r="P141" i="30"/>
  <c r="BI139" i="30"/>
  <c r="BH139" i="30"/>
  <c r="BG139" i="30"/>
  <c r="BE139" i="30"/>
  <c r="T139" i="30"/>
  <c r="R139" i="30"/>
  <c r="P139" i="30"/>
  <c r="BI137" i="30"/>
  <c r="BH137" i="30"/>
  <c r="BG137" i="30"/>
  <c r="BE137" i="30"/>
  <c r="T137" i="30"/>
  <c r="R137" i="30"/>
  <c r="P137" i="30"/>
  <c r="BI135" i="30"/>
  <c r="BH135" i="30"/>
  <c r="BG135" i="30"/>
  <c r="BE135" i="30"/>
  <c r="T135" i="30"/>
  <c r="R135" i="30"/>
  <c r="P135" i="30"/>
  <c r="BI133" i="30"/>
  <c r="BH133" i="30"/>
  <c r="BG133" i="30"/>
  <c r="BE133" i="30"/>
  <c r="T133" i="30"/>
  <c r="R133" i="30"/>
  <c r="P133" i="30"/>
  <c r="BI131" i="30"/>
  <c r="BH131" i="30"/>
  <c r="BG131" i="30"/>
  <c r="BE131" i="30"/>
  <c r="T131" i="30"/>
  <c r="R131" i="30"/>
  <c r="P131" i="30"/>
  <c r="J126" i="30"/>
  <c r="F126" i="30"/>
  <c r="J125" i="30"/>
  <c r="F125" i="30"/>
  <c r="F123" i="30"/>
  <c r="E121" i="30"/>
  <c r="J96" i="30"/>
  <c r="F96" i="30"/>
  <c r="J95" i="30"/>
  <c r="F95" i="30"/>
  <c r="F93" i="30"/>
  <c r="E91" i="30"/>
  <c r="J16" i="30"/>
  <c r="J123" i="30" s="1"/>
  <c r="E7" i="30"/>
  <c r="E115" i="30" s="1"/>
  <c r="J41" i="29"/>
  <c r="J40" i="29"/>
  <c r="AY108" i="1" s="1"/>
  <c r="J39" i="29"/>
  <c r="AX108" i="1"/>
  <c r="BI175" i="29"/>
  <c r="BH175" i="29"/>
  <c r="BG175" i="29"/>
  <c r="BE175" i="29"/>
  <c r="T175" i="29"/>
  <c r="T174" i="29" s="1"/>
  <c r="R175" i="29"/>
  <c r="R174" i="29" s="1"/>
  <c r="P175" i="29"/>
  <c r="P174" i="29"/>
  <c r="BI172" i="29"/>
  <c r="BH172" i="29"/>
  <c r="BG172" i="29"/>
  <c r="BE172" i="29"/>
  <c r="T172" i="29"/>
  <c r="R172" i="29"/>
  <c r="P172" i="29"/>
  <c r="BI170" i="29"/>
  <c r="BH170" i="29"/>
  <c r="BG170" i="29"/>
  <c r="BE170" i="29"/>
  <c r="T170" i="29"/>
  <c r="R170" i="29"/>
  <c r="P170" i="29"/>
  <c r="BI167" i="29"/>
  <c r="BH167" i="29"/>
  <c r="BG167" i="29"/>
  <c r="BE167" i="29"/>
  <c r="T167" i="29"/>
  <c r="R167" i="29"/>
  <c r="P167" i="29"/>
  <c r="BI164" i="29"/>
  <c r="BH164" i="29"/>
  <c r="BG164" i="29"/>
  <c r="BE164" i="29"/>
  <c r="T164" i="29"/>
  <c r="R164" i="29"/>
  <c r="P164" i="29"/>
  <c r="BI162" i="29"/>
  <c r="BH162" i="29"/>
  <c r="BG162" i="29"/>
  <c r="BE162" i="29"/>
  <c r="T162" i="29"/>
  <c r="R162" i="29"/>
  <c r="P162" i="29"/>
  <c r="BI159" i="29"/>
  <c r="BH159" i="29"/>
  <c r="BG159" i="29"/>
  <c r="BE159" i="29"/>
  <c r="T159" i="29"/>
  <c r="R159" i="29"/>
  <c r="P159" i="29"/>
  <c r="BI157" i="29"/>
  <c r="BH157" i="29"/>
  <c r="BG157" i="29"/>
  <c r="BE157" i="29"/>
  <c r="T157" i="29"/>
  <c r="R157" i="29"/>
  <c r="P157" i="29"/>
  <c r="BI153" i="29"/>
  <c r="BH153" i="29"/>
  <c r="BG153" i="29"/>
  <c r="BE153" i="29"/>
  <c r="T153" i="29"/>
  <c r="R153" i="29"/>
  <c r="P153" i="29"/>
  <c r="BI151" i="29"/>
  <c r="BH151" i="29"/>
  <c r="BG151" i="29"/>
  <c r="BE151" i="29"/>
  <c r="T151" i="29"/>
  <c r="R151" i="29"/>
  <c r="P151" i="29"/>
  <c r="BI149" i="29"/>
  <c r="BH149" i="29"/>
  <c r="BG149" i="29"/>
  <c r="BE149" i="29"/>
  <c r="T149" i="29"/>
  <c r="R149" i="29"/>
  <c r="P149" i="29"/>
  <c r="BI146" i="29"/>
  <c r="BH146" i="29"/>
  <c r="BG146" i="29"/>
  <c r="BE146" i="29"/>
  <c r="T146" i="29"/>
  <c r="R146" i="29"/>
  <c r="P146" i="29"/>
  <c r="BI144" i="29"/>
  <c r="BH144" i="29"/>
  <c r="BG144" i="29"/>
  <c r="BE144" i="29"/>
  <c r="T144" i="29"/>
  <c r="R144" i="29"/>
  <c r="P144" i="29"/>
  <c r="BI142" i="29"/>
  <c r="BH142" i="29"/>
  <c r="BG142" i="29"/>
  <c r="BE142" i="29"/>
  <c r="T142" i="29"/>
  <c r="R142" i="29"/>
  <c r="P142" i="29"/>
  <c r="BI140" i="29"/>
  <c r="BH140" i="29"/>
  <c r="BG140" i="29"/>
  <c r="BE140" i="29"/>
  <c r="T140" i="29"/>
  <c r="R140" i="29"/>
  <c r="P140" i="29"/>
  <c r="BI138" i="29"/>
  <c r="BH138" i="29"/>
  <c r="BG138" i="29"/>
  <c r="BE138" i="29"/>
  <c r="T138" i="29"/>
  <c r="R138" i="29"/>
  <c r="P138" i="29"/>
  <c r="BI136" i="29"/>
  <c r="BH136" i="29"/>
  <c r="BG136" i="29"/>
  <c r="BE136" i="29"/>
  <c r="T136" i="29"/>
  <c r="R136" i="29"/>
  <c r="P136" i="29"/>
  <c r="BI134" i="29"/>
  <c r="BH134" i="29"/>
  <c r="BG134" i="29"/>
  <c r="BE134" i="29"/>
  <c r="T134" i="29"/>
  <c r="R134" i="29"/>
  <c r="P134" i="29"/>
  <c r="BI132" i="29"/>
  <c r="BH132" i="29"/>
  <c r="BG132" i="29"/>
  <c r="BE132" i="29"/>
  <c r="T132" i="29"/>
  <c r="R132" i="29"/>
  <c r="P132" i="29"/>
  <c r="J127" i="29"/>
  <c r="F127" i="29"/>
  <c r="J126" i="29"/>
  <c r="F126" i="29"/>
  <c r="F124" i="29"/>
  <c r="E122" i="29"/>
  <c r="J96" i="29"/>
  <c r="F96" i="29"/>
  <c r="J95" i="29"/>
  <c r="F95" i="29"/>
  <c r="F93" i="29"/>
  <c r="E91" i="29"/>
  <c r="J16" i="29"/>
  <c r="J93" i="29" s="1"/>
  <c r="E7" i="29"/>
  <c r="E85" i="29" s="1"/>
  <c r="J41" i="28"/>
  <c r="J40" i="28"/>
  <c r="AY107" i="1" s="1"/>
  <c r="J39" i="28"/>
  <c r="AX107" i="1"/>
  <c r="BI178" i="28"/>
  <c r="BH178" i="28"/>
  <c r="BG178" i="28"/>
  <c r="BE178" i="28"/>
  <c r="T178" i="28"/>
  <c r="T177" i="28" s="1"/>
  <c r="R178" i="28"/>
  <c r="R177" i="28" s="1"/>
  <c r="P178" i="28"/>
  <c r="P177" i="28" s="1"/>
  <c r="BI175" i="28"/>
  <c r="BH175" i="28"/>
  <c r="BG175" i="28"/>
  <c r="BE175" i="28"/>
  <c r="T175" i="28"/>
  <c r="R175" i="28"/>
  <c r="P175" i="28"/>
  <c r="BI173" i="28"/>
  <c r="BH173" i="28"/>
  <c r="BG173" i="28"/>
  <c r="BE173" i="28"/>
  <c r="T173" i="28"/>
  <c r="R173" i="28"/>
  <c r="P173" i="28"/>
  <c r="BI171" i="28"/>
  <c r="BH171" i="28"/>
  <c r="BG171" i="28"/>
  <c r="BE171" i="28"/>
  <c r="T171" i="28"/>
  <c r="R171" i="28"/>
  <c r="P171" i="28"/>
  <c r="BI169" i="28"/>
  <c r="BH169" i="28"/>
  <c r="BG169" i="28"/>
  <c r="BE169" i="28"/>
  <c r="T169" i="28"/>
  <c r="R169" i="28"/>
  <c r="P169" i="28"/>
  <c r="BI167" i="28"/>
  <c r="BH167" i="28"/>
  <c r="BG167" i="28"/>
  <c r="BE167" i="28"/>
  <c r="T167" i="28"/>
  <c r="R167" i="28"/>
  <c r="P167" i="28"/>
  <c r="BI165" i="28"/>
  <c r="BH165" i="28"/>
  <c r="BG165" i="28"/>
  <c r="BE165" i="28"/>
  <c r="T165" i="28"/>
  <c r="R165" i="28"/>
  <c r="P165" i="28"/>
  <c r="BI163" i="28"/>
  <c r="BH163" i="28"/>
  <c r="BG163" i="28"/>
  <c r="BE163" i="28"/>
  <c r="T163" i="28"/>
  <c r="R163" i="28"/>
  <c r="P163" i="28"/>
  <c r="BI161" i="28"/>
  <c r="BH161" i="28"/>
  <c r="BG161" i="28"/>
  <c r="BE161" i="28"/>
  <c r="T161" i="28"/>
  <c r="R161" i="28"/>
  <c r="P161" i="28"/>
  <c r="BI159" i="28"/>
  <c r="BH159" i="28"/>
  <c r="BG159" i="28"/>
  <c r="BE159" i="28"/>
  <c r="T159" i="28"/>
  <c r="R159" i="28"/>
  <c r="P159" i="28"/>
  <c r="BI157" i="28"/>
  <c r="BH157" i="28"/>
  <c r="BG157" i="28"/>
  <c r="BE157" i="28"/>
  <c r="T157" i="28"/>
  <c r="R157" i="28"/>
  <c r="P157" i="28"/>
  <c r="BI152" i="28"/>
  <c r="BH152" i="28"/>
  <c r="BG152" i="28"/>
  <c r="BE152" i="28"/>
  <c r="T152" i="28"/>
  <c r="R152" i="28"/>
  <c r="P152" i="28"/>
  <c r="BI148" i="28"/>
  <c r="BH148" i="28"/>
  <c r="BG148" i="28"/>
  <c r="BE148" i="28"/>
  <c r="T148" i="28"/>
  <c r="R148" i="28"/>
  <c r="P148" i="28"/>
  <c r="BI146" i="28"/>
  <c r="BH146" i="28"/>
  <c r="BG146" i="28"/>
  <c r="BE146" i="28"/>
  <c r="T146" i="28"/>
  <c r="R146" i="28"/>
  <c r="P146" i="28"/>
  <c r="BI144" i="28"/>
  <c r="BH144" i="28"/>
  <c r="BG144" i="28"/>
  <c r="BE144" i="28"/>
  <c r="T144" i="28"/>
  <c r="R144" i="28"/>
  <c r="P144" i="28"/>
  <c r="BI142" i="28"/>
  <c r="BH142" i="28"/>
  <c r="BG142" i="28"/>
  <c r="BE142" i="28"/>
  <c r="T142" i="28"/>
  <c r="R142" i="28"/>
  <c r="P142" i="28"/>
  <c r="BI140" i="28"/>
  <c r="BH140" i="28"/>
  <c r="BG140" i="28"/>
  <c r="BE140" i="28"/>
  <c r="T140" i="28"/>
  <c r="R140" i="28"/>
  <c r="P140" i="28"/>
  <c r="BI138" i="28"/>
  <c r="BH138" i="28"/>
  <c r="BG138" i="28"/>
  <c r="BE138" i="28"/>
  <c r="T138" i="28"/>
  <c r="R138" i="28"/>
  <c r="P138" i="28"/>
  <c r="BI136" i="28"/>
  <c r="BH136" i="28"/>
  <c r="BG136" i="28"/>
  <c r="BE136" i="28"/>
  <c r="T136" i="28"/>
  <c r="R136" i="28"/>
  <c r="P136" i="28"/>
  <c r="BI134" i="28"/>
  <c r="BH134" i="28"/>
  <c r="BG134" i="28"/>
  <c r="BE134" i="28"/>
  <c r="T134" i="28"/>
  <c r="R134" i="28"/>
  <c r="P134" i="28"/>
  <c r="BI132" i="28"/>
  <c r="BH132" i="28"/>
  <c r="BG132" i="28"/>
  <c r="BE132" i="28"/>
  <c r="T132" i="28"/>
  <c r="R132" i="28"/>
  <c r="P132" i="28"/>
  <c r="BI130" i="28"/>
  <c r="BH130" i="28"/>
  <c r="BG130" i="28"/>
  <c r="BE130" i="28"/>
  <c r="T130" i="28"/>
  <c r="R130" i="28"/>
  <c r="P130" i="28"/>
  <c r="J125" i="28"/>
  <c r="F125" i="28"/>
  <c r="J124" i="28"/>
  <c r="F124" i="28"/>
  <c r="F122" i="28"/>
  <c r="E120" i="28"/>
  <c r="J96" i="28"/>
  <c r="F96" i="28"/>
  <c r="J95" i="28"/>
  <c r="F95" i="28"/>
  <c r="F93" i="28"/>
  <c r="E91" i="28"/>
  <c r="J16" i="28"/>
  <c r="J93" i="28"/>
  <c r="E7" i="28"/>
  <c r="E85" i="28" s="1"/>
  <c r="J41" i="27"/>
  <c r="J40" i="27"/>
  <c r="AY106" i="1"/>
  <c r="J39" i="27"/>
  <c r="AX106" i="1"/>
  <c r="BI235" i="27"/>
  <c r="BH235" i="27"/>
  <c r="BG235" i="27"/>
  <c r="BE235" i="27"/>
  <c r="T235" i="27"/>
  <c r="T234" i="27" s="1"/>
  <c r="R235" i="27"/>
  <c r="R234" i="27" s="1"/>
  <c r="P235" i="27"/>
  <c r="P234" i="27"/>
  <c r="BI232" i="27"/>
  <c r="BH232" i="27"/>
  <c r="BG232" i="27"/>
  <c r="BE232" i="27"/>
  <c r="T232" i="27"/>
  <c r="T231" i="27" s="1"/>
  <c r="T230" i="27" s="1"/>
  <c r="R232" i="27"/>
  <c r="R231" i="27" s="1"/>
  <c r="R230" i="27" s="1"/>
  <c r="P232" i="27"/>
  <c r="P231" i="27"/>
  <c r="P230" i="27" s="1"/>
  <c r="BI228" i="27"/>
  <c r="BH228" i="27"/>
  <c r="BG228" i="27"/>
  <c r="BE228" i="27"/>
  <c r="T228" i="27"/>
  <c r="R228" i="27"/>
  <c r="P228" i="27"/>
  <c r="BI226" i="27"/>
  <c r="BH226" i="27"/>
  <c r="BG226" i="27"/>
  <c r="BE226" i="27"/>
  <c r="T226" i="27"/>
  <c r="R226" i="27"/>
  <c r="P226" i="27"/>
  <c r="BI224" i="27"/>
  <c r="BH224" i="27"/>
  <c r="BG224" i="27"/>
  <c r="BE224" i="27"/>
  <c r="T224" i="27"/>
  <c r="R224" i="27"/>
  <c r="P224" i="27"/>
  <c r="BI222" i="27"/>
  <c r="BH222" i="27"/>
  <c r="BG222" i="27"/>
  <c r="BE222" i="27"/>
  <c r="T222" i="27"/>
  <c r="R222" i="27"/>
  <c r="P222" i="27"/>
  <c r="BI220" i="27"/>
  <c r="BH220" i="27"/>
  <c r="BG220" i="27"/>
  <c r="BE220" i="27"/>
  <c r="T220" i="27"/>
  <c r="R220" i="27"/>
  <c r="P220" i="27"/>
  <c r="BI218" i="27"/>
  <c r="BH218" i="27"/>
  <c r="BG218" i="27"/>
  <c r="BE218" i="27"/>
  <c r="T218" i="27"/>
  <c r="R218" i="27"/>
  <c r="P218" i="27"/>
  <c r="BI216" i="27"/>
  <c r="BH216" i="27"/>
  <c r="BG216" i="27"/>
  <c r="BE216" i="27"/>
  <c r="T216" i="27"/>
  <c r="R216" i="27"/>
  <c r="P216" i="27"/>
  <c r="BI214" i="27"/>
  <c r="BH214" i="27"/>
  <c r="BG214" i="27"/>
  <c r="BE214" i="27"/>
  <c r="T214" i="27"/>
  <c r="R214" i="27"/>
  <c r="P214" i="27"/>
  <c r="BI212" i="27"/>
  <c r="BH212" i="27"/>
  <c r="BG212" i="27"/>
  <c r="BE212" i="27"/>
  <c r="T212" i="27"/>
  <c r="R212" i="27"/>
  <c r="P212" i="27"/>
  <c r="BI210" i="27"/>
  <c r="BH210" i="27"/>
  <c r="BG210" i="27"/>
  <c r="BE210" i="27"/>
  <c r="T210" i="27"/>
  <c r="R210" i="27"/>
  <c r="P210" i="27"/>
  <c r="BI208" i="27"/>
  <c r="BH208" i="27"/>
  <c r="BG208" i="27"/>
  <c r="BE208" i="27"/>
  <c r="T208" i="27"/>
  <c r="R208" i="27"/>
  <c r="P208" i="27"/>
  <c r="BI206" i="27"/>
  <c r="BH206" i="27"/>
  <c r="BG206" i="27"/>
  <c r="BE206" i="27"/>
  <c r="T206" i="27"/>
  <c r="R206" i="27"/>
  <c r="P206" i="27"/>
  <c r="BI204" i="27"/>
  <c r="BH204" i="27"/>
  <c r="BG204" i="27"/>
  <c r="BE204" i="27"/>
  <c r="T204" i="27"/>
  <c r="R204" i="27"/>
  <c r="P204" i="27"/>
  <c r="BI202" i="27"/>
  <c r="BH202" i="27"/>
  <c r="BG202" i="27"/>
  <c r="BE202" i="27"/>
  <c r="T202" i="27"/>
  <c r="R202" i="27"/>
  <c r="P202" i="27"/>
  <c r="BI200" i="27"/>
  <c r="BH200" i="27"/>
  <c r="BG200" i="27"/>
  <c r="BE200" i="27"/>
  <c r="T200" i="27"/>
  <c r="R200" i="27"/>
  <c r="P200" i="27"/>
  <c r="BI198" i="27"/>
  <c r="BH198" i="27"/>
  <c r="BG198" i="27"/>
  <c r="BE198" i="27"/>
  <c r="T198" i="27"/>
  <c r="R198" i="27"/>
  <c r="P198" i="27"/>
  <c r="BI196" i="27"/>
  <c r="BH196" i="27"/>
  <c r="BG196" i="27"/>
  <c r="BE196" i="27"/>
  <c r="T196" i="27"/>
  <c r="R196" i="27"/>
  <c r="P196" i="27"/>
  <c r="BI194" i="27"/>
  <c r="BH194" i="27"/>
  <c r="BG194" i="27"/>
  <c r="BE194" i="27"/>
  <c r="T194" i="27"/>
  <c r="R194" i="27"/>
  <c r="P194" i="27"/>
  <c r="BI192" i="27"/>
  <c r="BH192" i="27"/>
  <c r="BG192" i="27"/>
  <c r="BE192" i="27"/>
  <c r="T192" i="27"/>
  <c r="R192" i="27"/>
  <c r="P192" i="27"/>
  <c r="BI187" i="27"/>
  <c r="BH187" i="27"/>
  <c r="BG187" i="27"/>
  <c r="BE187" i="27"/>
  <c r="T187" i="27"/>
  <c r="R187" i="27"/>
  <c r="P187" i="27"/>
  <c r="BI184" i="27"/>
  <c r="BH184" i="27"/>
  <c r="BG184" i="27"/>
  <c r="BE184" i="27"/>
  <c r="T184" i="27"/>
  <c r="R184" i="27"/>
  <c r="P184" i="27"/>
  <c r="BI182" i="27"/>
  <c r="BH182" i="27"/>
  <c r="BG182" i="27"/>
  <c r="BE182" i="27"/>
  <c r="T182" i="27"/>
  <c r="R182" i="27"/>
  <c r="P182" i="27"/>
  <c r="BI179" i="27"/>
  <c r="BH179" i="27"/>
  <c r="BG179" i="27"/>
  <c r="BE179" i="27"/>
  <c r="T179" i="27"/>
  <c r="R179" i="27"/>
  <c r="P179" i="27"/>
  <c r="BI177" i="27"/>
  <c r="BH177" i="27"/>
  <c r="BG177" i="27"/>
  <c r="BE177" i="27"/>
  <c r="T177" i="27"/>
  <c r="R177" i="27"/>
  <c r="P177" i="27"/>
  <c r="BI173" i="27"/>
  <c r="BH173" i="27"/>
  <c r="BG173" i="27"/>
  <c r="BE173" i="27"/>
  <c r="T173" i="27"/>
  <c r="R173" i="27"/>
  <c r="P173" i="27"/>
  <c r="BI171" i="27"/>
  <c r="BH171" i="27"/>
  <c r="BG171" i="27"/>
  <c r="BE171" i="27"/>
  <c r="T171" i="27"/>
  <c r="R171" i="27"/>
  <c r="P171" i="27"/>
  <c r="BI169" i="27"/>
  <c r="BH169" i="27"/>
  <c r="BG169" i="27"/>
  <c r="BE169" i="27"/>
  <c r="T169" i="27"/>
  <c r="R169" i="27"/>
  <c r="P169" i="27"/>
  <c r="BI167" i="27"/>
  <c r="BH167" i="27"/>
  <c r="BG167" i="27"/>
  <c r="BE167" i="27"/>
  <c r="T167" i="27"/>
  <c r="R167" i="27"/>
  <c r="P167" i="27"/>
  <c r="BI164" i="27"/>
  <c r="BH164" i="27"/>
  <c r="BG164" i="27"/>
  <c r="BE164" i="27"/>
  <c r="T164" i="27"/>
  <c r="T163" i="27"/>
  <c r="R164" i="27"/>
  <c r="R163" i="27" s="1"/>
  <c r="P164" i="27"/>
  <c r="P163" i="27" s="1"/>
  <c r="BI161" i="27"/>
  <c r="BH161" i="27"/>
  <c r="BG161" i="27"/>
  <c r="BE161" i="27"/>
  <c r="T161" i="27"/>
  <c r="R161" i="27"/>
  <c r="P161" i="27"/>
  <c r="BI159" i="27"/>
  <c r="BH159" i="27"/>
  <c r="BG159" i="27"/>
  <c r="BE159" i="27"/>
  <c r="T159" i="27"/>
  <c r="R159" i="27"/>
  <c r="P159" i="27"/>
  <c r="BI157" i="27"/>
  <c r="BH157" i="27"/>
  <c r="BG157" i="27"/>
  <c r="BE157" i="27"/>
  <c r="T157" i="27"/>
  <c r="R157" i="27"/>
  <c r="P157" i="27"/>
  <c r="BI155" i="27"/>
  <c r="BH155" i="27"/>
  <c r="BG155" i="27"/>
  <c r="BE155" i="27"/>
  <c r="T155" i="27"/>
  <c r="R155" i="27"/>
  <c r="P155" i="27"/>
  <c r="BI153" i="27"/>
  <c r="BH153" i="27"/>
  <c r="BG153" i="27"/>
  <c r="BE153" i="27"/>
  <c r="T153" i="27"/>
  <c r="R153" i="27"/>
  <c r="P153" i="27"/>
  <c r="BI151" i="27"/>
  <c r="BH151" i="27"/>
  <c r="BG151" i="27"/>
  <c r="BE151" i="27"/>
  <c r="T151" i="27"/>
  <c r="R151" i="27"/>
  <c r="P151" i="27"/>
  <c r="BI149" i="27"/>
  <c r="BH149" i="27"/>
  <c r="BG149" i="27"/>
  <c r="BE149" i="27"/>
  <c r="T149" i="27"/>
  <c r="R149" i="27"/>
  <c r="P149" i="27"/>
  <c r="BI147" i="27"/>
  <c r="BH147" i="27"/>
  <c r="BG147" i="27"/>
  <c r="BE147" i="27"/>
  <c r="T147" i="27"/>
  <c r="R147" i="27"/>
  <c r="P147" i="27"/>
  <c r="BI145" i="27"/>
  <c r="BH145" i="27"/>
  <c r="BG145" i="27"/>
  <c r="BE145" i="27"/>
  <c r="T145" i="27"/>
  <c r="R145" i="27"/>
  <c r="P145" i="27"/>
  <c r="BI143" i="27"/>
  <c r="BH143" i="27"/>
  <c r="BG143" i="27"/>
  <c r="BE143" i="27"/>
  <c r="T143" i="27"/>
  <c r="R143" i="27"/>
  <c r="P143" i="27"/>
  <c r="BI141" i="27"/>
  <c r="BH141" i="27"/>
  <c r="BG141" i="27"/>
  <c r="BE141" i="27"/>
  <c r="T141" i="27"/>
  <c r="R141" i="27"/>
  <c r="P141" i="27"/>
  <c r="BI139" i="27"/>
  <c r="BH139" i="27"/>
  <c r="BG139" i="27"/>
  <c r="BE139" i="27"/>
  <c r="T139" i="27"/>
  <c r="R139" i="27"/>
  <c r="P139" i="27"/>
  <c r="BI137" i="27"/>
  <c r="BH137" i="27"/>
  <c r="BG137" i="27"/>
  <c r="BE137" i="27"/>
  <c r="T137" i="27"/>
  <c r="R137" i="27"/>
  <c r="P137" i="27"/>
  <c r="BI135" i="27"/>
  <c r="BH135" i="27"/>
  <c r="BG135" i="27"/>
  <c r="BE135" i="27"/>
  <c r="T135" i="27"/>
  <c r="R135" i="27"/>
  <c r="P135" i="27"/>
  <c r="J130" i="27"/>
  <c r="F130" i="27"/>
  <c r="J129" i="27"/>
  <c r="F129" i="27"/>
  <c r="F127" i="27"/>
  <c r="E125" i="27"/>
  <c r="J96" i="27"/>
  <c r="F96" i="27"/>
  <c r="J95" i="27"/>
  <c r="F95" i="27"/>
  <c r="F93" i="27"/>
  <c r="E91" i="27"/>
  <c r="J16" i="27"/>
  <c r="J127" i="27" s="1"/>
  <c r="E7" i="27"/>
  <c r="E119" i="27" s="1"/>
  <c r="J41" i="26"/>
  <c r="J40" i="26"/>
  <c r="AY105" i="1"/>
  <c r="J39" i="26"/>
  <c r="AX105" i="1"/>
  <c r="BI195" i="26"/>
  <c r="BH195" i="26"/>
  <c r="BG195" i="26"/>
  <c r="BE195" i="26"/>
  <c r="T195" i="26"/>
  <c r="R195" i="26"/>
  <c r="P195" i="26"/>
  <c r="BI193" i="26"/>
  <c r="BH193" i="26"/>
  <c r="BG193" i="26"/>
  <c r="BE193" i="26"/>
  <c r="T193" i="26"/>
  <c r="R193" i="26"/>
  <c r="P193" i="26"/>
  <c r="BI191" i="26"/>
  <c r="BH191" i="26"/>
  <c r="BG191" i="26"/>
  <c r="BE191" i="26"/>
  <c r="T191" i="26"/>
  <c r="R191" i="26"/>
  <c r="P191" i="26"/>
  <c r="BI185" i="26"/>
  <c r="BH185" i="26"/>
  <c r="BG185" i="26"/>
  <c r="BE185" i="26"/>
  <c r="T185" i="26"/>
  <c r="T184" i="26"/>
  <c r="R185" i="26"/>
  <c r="R184" i="26"/>
  <c r="P185" i="26"/>
  <c r="P184" i="26" s="1"/>
  <c r="BI182" i="26"/>
  <c r="BH182" i="26"/>
  <c r="BG182" i="26"/>
  <c r="BE182" i="26"/>
  <c r="T182" i="26"/>
  <c r="R182" i="26"/>
  <c r="P182" i="26"/>
  <c r="BI180" i="26"/>
  <c r="BH180" i="26"/>
  <c r="BG180" i="26"/>
  <c r="BE180" i="26"/>
  <c r="T180" i="26"/>
  <c r="R180" i="26"/>
  <c r="P180" i="26"/>
  <c r="BI178" i="26"/>
  <c r="BH178" i="26"/>
  <c r="BG178" i="26"/>
  <c r="BE178" i="26"/>
  <c r="T178" i="26"/>
  <c r="R178" i="26"/>
  <c r="P178" i="26"/>
  <c r="BI176" i="26"/>
  <c r="BH176" i="26"/>
  <c r="BG176" i="26"/>
  <c r="BE176" i="26"/>
  <c r="T176" i="26"/>
  <c r="R176" i="26"/>
  <c r="P176" i="26"/>
  <c r="BI174" i="26"/>
  <c r="BH174" i="26"/>
  <c r="BG174" i="26"/>
  <c r="BE174" i="26"/>
  <c r="T174" i="26"/>
  <c r="R174" i="26"/>
  <c r="P174" i="26"/>
  <c r="BI172" i="26"/>
  <c r="BH172" i="26"/>
  <c r="BG172" i="26"/>
  <c r="BE172" i="26"/>
  <c r="T172" i="26"/>
  <c r="R172" i="26"/>
  <c r="P172" i="26"/>
  <c r="BI170" i="26"/>
  <c r="BH170" i="26"/>
  <c r="BG170" i="26"/>
  <c r="BE170" i="26"/>
  <c r="T170" i="26"/>
  <c r="R170" i="26"/>
  <c r="P170" i="26"/>
  <c r="BI168" i="26"/>
  <c r="BH168" i="26"/>
  <c r="BG168" i="26"/>
  <c r="BE168" i="26"/>
  <c r="T168" i="26"/>
  <c r="R168" i="26"/>
  <c r="P168" i="26"/>
  <c r="BI166" i="26"/>
  <c r="BH166" i="26"/>
  <c r="BG166" i="26"/>
  <c r="BE166" i="26"/>
  <c r="T166" i="26"/>
  <c r="R166" i="26"/>
  <c r="P166" i="26"/>
  <c r="BI164" i="26"/>
  <c r="BH164" i="26"/>
  <c r="BG164" i="26"/>
  <c r="BE164" i="26"/>
  <c r="T164" i="26"/>
  <c r="R164" i="26"/>
  <c r="P164" i="26"/>
  <c r="BI162" i="26"/>
  <c r="BH162" i="26"/>
  <c r="BG162" i="26"/>
  <c r="BE162" i="26"/>
  <c r="T162" i="26"/>
  <c r="R162" i="26"/>
  <c r="P162" i="26"/>
  <c r="BI160" i="26"/>
  <c r="BH160" i="26"/>
  <c r="BG160" i="26"/>
  <c r="BE160" i="26"/>
  <c r="T160" i="26"/>
  <c r="R160" i="26"/>
  <c r="P160" i="26"/>
  <c r="BI158" i="26"/>
  <c r="BH158" i="26"/>
  <c r="BG158" i="26"/>
  <c r="BE158" i="26"/>
  <c r="T158" i="26"/>
  <c r="R158" i="26"/>
  <c r="P158" i="26"/>
  <c r="BI156" i="26"/>
  <c r="BH156" i="26"/>
  <c r="BG156" i="26"/>
  <c r="BE156" i="26"/>
  <c r="T156" i="26"/>
  <c r="R156" i="26"/>
  <c r="P156" i="26"/>
  <c r="BI154" i="26"/>
  <c r="BH154" i="26"/>
  <c r="BG154" i="26"/>
  <c r="BE154" i="26"/>
  <c r="T154" i="26"/>
  <c r="R154" i="26"/>
  <c r="P154" i="26"/>
  <c r="BI152" i="26"/>
  <c r="BH152" i="26"/>
  <c r="BG152" i="26"/>
  <c r="BE152" i="26"/>
  <c r="T152" i="26"/>
  <c r="R152" i="26"/>
  <c r="P152" i="26"/>
  <c r="BI150" i="26"/>
  <c r="BH150" i="26"/>
  <c r="BG150" i="26"/>
  <c r="BE150" i="26"/>
  <c r="T150" i="26"/>
  <c r="R150" i="26"/>
  <c r="P150" i="26"/>
  <c r="BI148" i="26"/>
  <c r="BH148" i="26"/>
  <c r="BG148" i="26"/>
  <c r="BE148" i="26"/>
  <c r="T148" i="26"/>
  <c r="R148" i="26"/>
  <c r="P148" i="26"/>
  <c r="BI146" i="26"/>
  <c r="BH146" i="26"/>
  <c r="BG146" i="26"/>
  <c r="BE146" i="26"/>
  <c r="T146" i="26"/>
  <c r="R146" i="26"/>
  <c r="P146" i="26"/>
  <c r="BI143" i="26"/>
  <c r="BH143" i="26"/>
  <c r="BG143" i="26"/>
  <c r="BE143" i="26"/>
  <c r="T143" i="26"/>
  <c r="R143" i="26"/>
  <c r="P143" i="26"/>
  <c r="BI138" i="26"/>
  <c r="BH138" i="26"/>
  <c r="BG138" i="26"/>
  <c r="BE138" i="26"/>
  <c r="T138" i="26"/>
  <c r="R138" i="26"/>
  <c r="P138" i="26"/>
  <c r="BI134" i="26"/>
  <c r="BH134" i="26"/>
  <c r="BG134" i="26"/>
  <c r="BE134" i="26"/>
  <c r="T134" i="26"/>
  <c r="R134" i="26"/>
  <c r="P134" i="26"/>
  <c r="BI132" i="26"/>
  <c r="BH132" i="26"/>
  <c r="BG132" i="26"/>
  <c r="BE132" i="26"/>
  <c r="T132" i="26"/>
  <c r="R132" i="26"/>
  <c r="P132" i="26"/>
  <c r="J126" i="26"/>
  <c r="F126" i="26"/>
  <c r="J125" i="26"/>
  <c r="F125" i="26"/>
  <c r="F123" i="26"/>
  <c r="E121" i="26"/>
  <c r="J96" i="26"/>
  <c r="F96" i="26"/>
  <c r="J95" i="26"/>
  <c r="F95" i="26"/>
  <c r="F93" i="26"/>
  <c r="E91" i="26"/>
  <c r="J16" i="26"/>
  <c r="J123" i="26" s="1"/>
  <c r="E7" i="26"/>
  <c r="E115" i="26" s="1"/>
  <c r="J41" i="25"/>
  <c r="J40" i="25"/>
  <c r="AY104" i="1"/>
  <c r="J39" i="25"/>
  <c r="AX104" i="1"/>
  <c r="BI205" i="25"/>
  <c r="BH205" i="25"/>
  <c r="BG205" i="25"/>
  <c r="BE205" i="25"/>
  <c r="T205" i="25"/>
  <c r="R205" i="25"/>
  <c r="P205" i="25"/>
  <c r="BI203" i="25"/>
  <c r="BH203" i="25"/>
  <c r="BG203" i="25"/>
  <c r="BE203" i="25"/>
  <c r="T203" i="25"/>
  <c r="R203" i="25"/>
  <c r="P203" i="25"/>
  <c r="BI201" i="25"/>
  <c r="BH201" i="25"/>
  <c r="BG201" i="25"/>
  <c r="BE201" i="25"/>
  <c r="T201" i="25"/>
  <c r="R201" i="25"/>
  <c r="P201" i="25"/>
  <c r="BI196" i="25"/>
  <c r="BH196" i="25"/>
  <c r="BG196" i="25"/>
  <c r="BE196" i="25"/>
  <c r="T196" i="25"/>
  <c r="T195" i="25"/>
  <c r="R196" i="25"/>
  <c r="R195" i="25"/>
  <c r="P196" i="25"/>
  <c r="P195" i="25" s="1"/>
  <c r="BI192" i="25"/>
  <c r="BH192" i="25"/>
  <c r="BG192" i="25"/>
  <c r="BE192" i="25"/>
  <c r="T192" i="25"/>
  <c r="R192" i="25"/>
  <c r="P192" i="25"/>
  <c r="BI190" i="25"/>
  <c r="BH190" i="25"/>
  <c r="BG190" i="25"/>
  <c r="BE190" i="25"/>
  <c r="T190" i="25"/>
  <c r="R190" i="25"/>
  <c r="P190" i="25"/>
  <c r="BI186" i="25"/>
  <c r="BH186" i="25"/>
  <c r="BG186" i="25"/>
  <c r="BE186" i="25"/>
  <c r="T186" i="25"/>
  <c r="R186" i="25"/>
  <c r="P186" i="25"/>
  <c r="BI184" i="25"/>
  <c r="BH184" i="25"/>
  <c r="BG184" i="25"/>
  <c r="BE184" i="25"/>
  <c r="T184" i="25"/>
  <c r="R184" i="25"/>
  <c r="P184" i="25"/>
  <c r="BI180" i="25"/>
  <c r="BH180" i="25"/>
  <c r="BG180" i="25"/>
  <c r="BE180" i="25"/>
  <c r="T180" i="25"/>
  <c r="R180" i="25"/>
  <c r="P180" i="25"/>
  <c r="BI178" i="25"/>
  <c r="BH178" i="25"/>
  <c r="BG178" i="25"/>
  <c r="BE178" i="25"/>
  <c r="T178" i="25"/>
  <c r="R178" i="25"/>
  <c r="P178" i="25"/>
  <c r="BI174" i="25"/>
  <c r="BH174" i="25"/>
  <c r="BG174" i="25"/>
  <c r="BE174" i="25"/>
  <c r="T174" i="25"/>
  <c r="R174" i="25"/>
  <c r="P174" i="25"/>
  <c r="BI172" i="25"/>
  <c r="BH172" i="25"/>
  <c r="BG172" i="25"/>
  <c r="BE172" i="25"/>
  <c r="T172" i="25"/>
  <c r="R172" i="25"/>
  <c r="P172" i="25"/>
  <c r="BI168" i="25"/>
  <c r="BH168" i="25"/>
  <c r="BG168" i="25"/>
  <c r="BE168" i="25"/>
  <c r="T168" i="25"/>
  <c r="R168" i="25"/>
  <c r="P168" i="25"/>
  <c r="BI166" i="25"/>
  <c r="BH166" i="25"/>
  <c r="BG166" i="25"/>
  <c r="BE166" i="25"/>
  <c r="T166" i="25"/>
  <c r="R166" i="25"/>
  <c r="P166" i="25"/>
  <c r="BI162" i="25"/>
  <c r="BH162" i="25"/>
  <c r="BG162" i="25"/>
  <c r="BE162" i="25"/>
  <c r="T162" i="25"/>
  <c r="R162" i="25"/>
  <c r="P162" i="25"/>
  <c r="BI160" i="25"/>
  <c r="BH160" i="25"/>
  <c r="BG160" i="25"/>
  <c r="BE160" i="25"/>
  <c r="T160" i="25"/>
  <c r="R160" i="25"/>
  <c r="P160" i="25"/>
  <c r="BI158" i="25"/>
  <c r="BH158" i="25"/>
  <c r="BG158" i="25"/>
  <c r="BE158" i="25"/>
  <c r="T158" i="25"/>
  <c r="R158" i="25"/>
  <c r="P158" i="25"/>
  <c r="BI154" i="25"/>
  <c r="BH154" i="25"/>
  <c r="BG154" i="25"/>
  <c r="BE154" i="25"/>
  <c r="T154" i="25"/>
  <c r="R154" i="25"/>
  <c r="P154" i="25"/>
  <c r="BI149" i="25"/>
  <c r="BH149" i="25"/>
  <c r="BG149" i="25"/>
  <c r="BE149" i="25"/>
  <c r="T149" i="25"/>
  <c r="R149" i="25"/>
  <c r="P149" i="25"/>
  <c r="BI147" i="25"/>
  <c r="BH147" i="25"/>
  <c r="BG147" i="25"/>
  <c r="BE147" i="25"/>
  <c r="T147" i="25"/>
  <c r="R147" i="25"/>
  <c r="P147" i="25"/>
  <c r="BI145" i="25"/>
  <c r="BH145" i="25"/>
  <c r="BG145" i="25"/>
  <c r="BE145" i="25"/>
  <c r="T145" i="25"/>
  <c r="R145" i="25"/>
  <c r="P145" i="25"/>
  <c r="BI140" i="25"/>
  <c r="BH140" i="25"/>
  <c r="BG140" i="25"/>
  <c r="BE140" i="25"/>
  <c r="T140" i="25"/>
  <c r="R140" i="25"/>
  <c r="P140" i="25"/>
  <c r="BI138" i="25"/>
  <c r="BH138" i="25"/>
  <c r="BG138" i="25"/>
  <c r="BE138" i="25"/>
  <c r="T138" i="25"/>
  <c r="R138" i="25"/>
  <c r="P138" i="25"/>
  <c r="BI134" i="25"/>
  <c r="BH134" i="25"/>
  <c r="BG134" i="25"/>
  <c r="BE134" i="25"/>
  <c r="T134" i="25"/>
  <c r="R134" i="25"/>
  <c r="P134" i="25"/>
  <c r="BI132" i="25"/>
  <c r="BH132" i="25"/>
  <c r="BG132" i="25"/>
  <c r="BE132" i="25"/>
  <c r="T132" i="25"/>
  <c r="R132" i="25"/>
  <c r="P132" i="25"/>
  <c r="J126" i="25"/>
  <c r="F126" i="25"/>
  <c r="J125" i="25"/>
  <c r="F125" i="25"/>
  <c r="F123" i="25"/>
  <c r="E121" i="25"/>
  <c r="J96" i="25"/>
  <c r="F96" i="25"/>
  <c r="J95" i="25"/>
  <c r="F95" i="25"/>
  <c r="F93" i="25"/>
  <c r="E91" i="25"/>
  <c r="J16" i="25"/>
  <c r="J123" i="25"/>
  <c r="E7" i="25"/>
  <c r="E85" i="25" s="1"/>
  <c r="J41" i="24"/>
  <c r="J40" i="24"/>
  <c r="AY103" i="1"/>
  <c r="J39" i="24"/>
  <c r="AX103" i="1" s="1"/>
  <c r="BI205" i="24"/>
  <c r="BH205" i="24"/>
  <c r="BG205" i="24"/>
  <c r="BE205" i="24"/>
  <c r="T205" i="24"/>
  <c r="R205" i="24"/>
  <c r="P205" i="24"/>
  <c r="BI203" i="24"/>
  <c r="BH203" i="24"/>
  <c r="BG203" i="24"/>
  <c r="BE203" i="24"/>
  <c r="T203" i="24"/>
  <c r="R203" i="24"/>
  <c r="P203" i="24"/>
  <c r="BI201" i="24"/>
  <c r="BH201" i="24"/>
  <c r="BG201" i="24"/>
  <c r="BE201" i="24"/>
  <c r="T201" i="24"/>
  <c r="R201" i="24"/>
  <c r="P201" i="24"/>
  <c r="BI199" i="24"/>
  <c r="BH199" i="24"/>
  <c r="BG199" i="24"/>
  <c r="BE199" i="24"/>
  <c r="T199" i="24"/>
  <c r="R199" i="24"/>
  <c r="P199" i="24"/>
  <c r="BI193" i="24"/>
  <c r="BH193" i="24"/>
  <c r="BG193" i="24"/>
  <c r="BE193" i="24"/>
  <c r="T193" i="24"/>
  <c r="T192" i="24"/>
  <c r="R193" i="24"/>
  <c r="R192" i="24" s="1"/>
  <c r="P193" i="24"/>
  <c r="P192" i="24" s="1"/>
  <c r="BI189" i="24"/>
  <c r="BH189" i="24"/>
  <c r="BG189" i="24"/>
  <c r="BE189" i="24"/>
  <c r="T189" i="24"/>
  <c r="R189" i="24"/>
  <c r="P189" i="24"/>
  <c r="BI187" i="24"/>
  <c r="BH187" i="24"/>
  <c r="BG187" i="24"/>
  <c r="BE187" i="24"/>
  <c r="T187" i="24"/>
  <c r="R187" i="24"/>
  <c r="P187" i="24"/>
  <c r="BI184" i="24"/>
  <c r="BH184" i="24"/>
  <c r="BG184" i="24"/>
  <c r="BE184" i="24"/>
  <c r="T184" i="24"/>
  <c r="R184" i="24"/>
  <c r="P184" i="24"/>
  <c r="BI182" i="24"/>
  <c r="BH182" i="24"/>
  <c r="BG182" i="24"/>
  <c r="BE182" i="24"/>
  <c r="T182" i="24"/>
  <c r="R182" i="24"/>
  <c r="P182" i="24"/>
  <c r="BI180" i="24"/>
  <c r="BH180" i="24"/>
  <c r="BG180" i="24"/>
  <c r="BE180" i="24"/>
  <c r="T180" i="24"/>
  <c r="R180" i="24"/>
  <c r="P180" i="24"/>
  <c r="BI178" i="24"/>
  <c r="BH178" i="24"/>
  <c r="BG178" i="24"/>
  <c r="BE178" i="24"/>
  <c r="T178" i="24"/>
  <c r="R178" i="24"/>
  <c r="P178" i="24"/>
  <c r="BI176" i="24"/>
  <c r="BH176" i="24"/>
  <c r="BG176" i="24"/>
  <c r="BE176" i="24"/>
  <c r="T176" i="24"/>
  <c r="R176" i="24"/>
  <c r="P176" i="24"/>
  <c r="BI174" i="24"/>
  <c r="BH174" i="24"/>
  <c r="BG174" i="24"/>
  <c r="BE174" i="24"/>
  <c r="T174" i="24"/>
  <c r="R174" i="24"/>
  <c r="P174" i="24"/>
  <c r="BI170" i="24"/>
  <c r="BH170" i="24"/>
  <c r="BG170" i="24"/>
  <c r="BE170" i="24"/>
  <c r="T170" i="24"/>
  <c r="R170" i="24"/>
  <c r="P170" i="24"/>
  <c r="BI168" i="24"/>
  <c r="BH168" i="24"/>
  <c r="BG168" i="24"/>
  <c r="BE168" i="24"/>
  <c r="T168" i="24"/>
  <c r="R168" i="24"/>
  <c r="P168" i="24"/>
  <c r="BI164" i="24"/>
  <c r="BH164" i="24"/>
  <c r="BG164" i="24"/>
  <c r="BE164" i="24"/>
  <c r="T164" i="24"/>
  <c r="R164" i="24"/>
  <c r="P164" i="24"/>
  <c r="BI160" i="24"/>
  <c r="BH160" i="24"/>
  <c r="BG160" i="24"/>
  <c r="BE160" i="24"/>
  <c r="T160" i="24"/>
  <c r="R160" i="24"/>
  <c r="P160" i="24"/>
  <c r="BI158" i="24"/>
  <c r="BH158" i="24"/>
  <c r="BG158" i="24"/>
  <c r="BE158" i="24"/>
  <c r="T158" i="24"/>
  <c r="R158" i="24"/>
  <c r="P158" i="24"/>
  <c r="BI154" i="24"/>
  <c r="BH154" i="24"/>
  <c r="BG154" i="24"/>
  <c r="BE154" i="24"/>
  <c r="T154" i="24"/>
  <c r="R154" i="24"/>
  <c r="P154" i="24"/>
  <c r="BI152" i="24"/>
  <c r="BH152" i="24"/>
  <c r="BG152" i="24"/>
  <c r="BE152" i="24"/>
  <c r="T152" i="24"/>
  <c r="R152" i="24"/>
  <c r="P152" i="24"/>
  <c r="BI150" i="24"/>
  <c r="BH150" i="24"/>
  <c r="BG150" i="24"/>
  <c r="BE150" i="24"/>
  <c r="T150" i="24"/>
  <c r="R150" i="24"/>
  <c r="P150" i="24"/>
  <c r="BI145" i="24"/>
  <c r="BH145" i="24"/>
  <c r="BG145" i="24"/>
  <c r="BE145" i="24"/>
  <c r="T145" i="24"/>
  <c r="R145" i="24"/>
  <c r="P145" i="24"/>
  <c r="BI142" i="24"/>
  <c r="BH142" i="24"/>
  <c r="BG142" i="24"/>
  <c r="BE142" i="24"/>
  <c r="T142" i="24"/>
  <c r="R142" i="24"/>
  <c r="P142" i="24"/>
  <c r="BI138" i="24"/>
  <c r="BH138" i="24"/>
  <c r="BG138" i="24"/>
  <c r="BE138" i="24"/>
  <c r="T138" i="24"/>
  <c r="R138" i="24"/>
  <c r="P138" i="24"/>
  <c r="BI136" i="24"/>
  <c r="BH136" i="24"/>
  <c r="BG136" i="24"/>
  <c r="BE136" i="24"/>
  <c r="T136" i="24"/>
  <c r="R136" i="24"/>
  <c r="P136" i="24"/>
  <c r="BI132" i="24"/>
  <c r="BH132" i="24"/>
  <c r="BG132" i="24"/>
  <c r="BE132" i="24"/>
  <c r="T132" i="24"/>
  <c r="R132" i="24"/>
  <c r="P132" i="24"/>
  <c r="J126" i="24"/>
  <c r="F126" i="24"/>
  <c r="J125" i="24"/>
  <c r="F125" i="24"/>
  <c r="F123" i="24"/>
  <c r="E121" i="24"/>
  <c r="J96" i="24"/>
  <c r="F96" i="24"/>
  <c r="J95" i="24"/>
  <c r="F95" i="24"/>
  <c r="F93" i="24"/>
  <c r="E91" i="24"/>
  <c r="J16" i="24"/>
  <c r="J123" i="24" s="1"/>
  <c r="E7" i="24"/>
  <c r="E115" i="24" s="1"/>
  <c r="J39" i="23"/>
  <c r="J38" i="23"/>
  <c r="AY101" i="1" s="1"/>
  <c r="J37" i="23"/>
  <c r="AX101" i="1" s="1"/>
  <c r="BI294" i="23"/>
  <c r="BH294" i="23"/>
  <c r="BG294" i="23"/>
  <c r="BE294" i="23"/>
  <c r="T294" i="23"/>
  <c r="T293" i="23" s="1"/>
  <c r="T292" i="23" s="1"/>
  <c r="R294" i="23"/>
  <c r="R293" i="23"/>
  <c r="R292" i="23" s="1"/>
  <c r="P294" i="23"/>
  <c r="P293" i="23" s="1"/>
  <c r="P292" i="23" s="1"/>
  <c r="BI290" i="23"/>
  <c r="BH290" i="23"/>
  <c r="BG290" i="23"/>
  <c r="BE290" i="23"/>
  <c r="T290" i="23"/>
  <c r="R290" i="23"/>
  <c r="P290" i="23"/>
  <c r="BI288" i="23"/>
  <c r="BH288" i="23"/>
  <c r="BG288" i="23"/>
  <c r="BE288" i="23"/>
  <c r="T288" i="23"/>
  <c r="R288" i="23"/>
  <c r="P288" i="23"/>
  <c r="BI269" i="23"/>
  <c r="BH269" i="23"/>
  <c r="BG269" i="23"/>
  <c r="BE269" i="23"/>
  <c r="T269" i="23"/>
  <c r="T268" i="23"/>
  <c r="R269" i="23"/>
  <c r="R268" i="23"/>
  <c r="P269" i="23"/>
  <c r="P268" i="23" s="1"/>
  <c r="BI266" i="23"/>
  <c r="BH266" i="23"/>
  <c r="BG266" i="23"/>
  <c r="BE266" i="23"/>
  <c r="T266" i="23"/>
  <c r="T265" i="23"/>
  <c r="R266" i="23"/>
  <c r="R265" i="23"/>
  <c r="P266" i="23"/>
  <c r="P265" i="23"/>
  <c r="BI262" i="23"/>
  <c r="BH262" i="23"/>
  <c r="BG262" i="23"/>
  <c r="BE262" i="23"/>
  <c r="T262" i="23"/>
  <c r="T261" i="23" s="1"/>
  <c r="T260" i="23" s="1"/>
  <c r="R262" i="23"/>
  <c r="R261" i="23"/>
  <c r="R260" i="23"/>
  <c r="P262" i="23"/>
  <c r="P261" i="23"/>
  <c r="P260" i="23" s="1"/>
  <c r="BI257" i="23"/>
  <c r="BH257" i="23"/>
  <c r="BG257" i="23"/>
  <c r="BE257" i="23"/>
  <c r="T257" i="23"/>
  <c r="R257" i="23"/>
  <c r="P257" i="23"/>
  <c r="BI254" i="23"/>
  <c r="BH254" i="23"/>
  <c r="BG254" i="23"/>
  <c r="BE254" i="23"/>
  <c r="T254" i="23"/>
  <c r="R254" i="23"/>
  <c r="P254" i="23"/>
  <c r="BI252" i="23"/>
  <c r="BH252" i="23"/>
  <c r="BG252" i="23"/>
  <c r="BE252" i="23"/>
  <c r="T252" i="23"/>
  <c r="R252" i="23"/>
  <c r="P252" i="23"/>
  <c r="BI249" i="23"/>
  <c r="BH249" i="23"/>
  <c r="BG249" i="23"/>
  <c r="BE249" i="23"/>
  <c r="T249" i="23"/>
  <c r="R249" i="23"/>
  <c r="P249" i="23"/>
  <c r="BI247" i="23"/>
  <c r="BH247" i="23"/>
  <c r="BG247" i="23"/>
  <c r="BE247" i="23"/>
  <c r="T247" i="23"/>
  <c r="R247" i="23"/>
  <c r="P247" i="23"/>
  <c r="BI244" i="23"/>
  <c r="BH244" i="23"/>
  <c r="BG244" i="23"/>
  <c r="BE244" i="23"/>
  <c r="T244" i="23"/>
  <c r="R244" i="23"/>
  <c r="P244" i="23"/>
  <c r="BI242" i="23"/>
  <c r="BH242" i="23"/>
  <c r="BG242" i="23"/>
  <c r="BE242" i="23"/>
  <c r="T242" i="23"/>
  <c r="R242" i="23"/>
  <c r="P242" i="23"/>
  <c r="BI239" i="23"/>
  <c r="BH239" i="23"/>
  <c r="BG239" i="23"/>
  <c r="BE239" i="23"/>
  <c r="T239" i="23"/>
  <c r="R239" i="23"/>
  <c r="P239" i="23"/>
  <c r="BI237" i="23"/>
  <c r="BH237" i="23"/>
  <c r="BG237" i="23"/>
  <c r="BE237" i="23"/>
  <c r="T237" i="23"/>
  <c r="R237" i="23"/>
  <c r="P237" i="23"/>
  <c r="BI234" i="23"/>
  <c r="BH234" i="23"/>
  <c r="BG234" i="23"/>
  <c r="BE234" i="23"/>
  <c r="T234" i="23"/>
  <c r="R234" i="23"/>
  <c r="P234" i="23"/>
  <c r="BI232" i="23"/>
  <c r="BH232" i="23"/>
  <c r="BG232" i="23"/>
  <c r="BE232" i="23"/>
  <c r="T232" i="23"/>
  <c r="R232" i="23"/>
  <c r="P232" i="23"/>
  <c r="BI229" i="23"/>
  <c r="BH229" i="23"/>
  <c r="BG229" i="23"/>
  <c r="BE229" i="23"/>
  <c r="T229" i="23"/>
  <c r="R229" i="23"/>
  <c r="P229" i="23"/>
  <c r="BI227" i="23"/>
  <c r="BH227" i="23"/>
  <c r="BG227" i="23"/>
  <c r="BE227" i="23"/>
  <c r="T227" i="23"/>
  <c r="R227" i="23"/>
  <c r="P227" i="23"/>
  <c r="BI224" i="23"/>
  <c r="BH224" i="23"/>
  <c r="BG224" i="23"/>
  <c r="BE224" i="23"/>
  <c r="T224" i="23"/>
  <c r="R224" i="23"/>
  <c r="P224" i="23"/>
  <c r="BI221" i="23"/>
  <c r="BH221" i="23"/>
  <c r="BG221" i="23"/>
  <c r="BE221" i="23"/>
  <c r="T221" i="23"/>
  <c r="R221" i="23"/>
  <c r="P221" i="23"/>
  <c r="BI219" i="23"/>
  <c r="BH219" i="23"/>
  <c r="BG219" i="23"/>
  <c r="BE219" i="23"/>
  <c r="T219" i="23"/>
  <c r="R219" i="23"/>
  <c r="P219" i="23"/>
  <c r="BI217" i="23"/>
  <c r="BH217" i="23"/>
  <c r="BG217" i="23"/>
  <c r="BE217" i="23"/>
  <c r="T217" i="23"/>
  <c r="R217" i="23"/>
  <c r="P217" i="23"/>
  <c r="BI214" i="23"/>
  <c r="BH214" i="23"/>
  <c r="BG214" i="23"/>
  <c r="BE214" i="23"/>
  <c r="T214" i="23"/>
  <c r="R214" i="23"/>
  <c r="P214" i="23"/>
  <c r="BI212" i="23"/>
  <c r="BH212" i="23"/>
  <c r="BG212" i="23"/>
  <c r="BE212" i="23"/>
  <c r="T212" i="23"/>
  <c r="R212" i="23"/>
  <c r="P212" i="23"/>
  <c r="BI209" i="23"/>
  <c r="BH209" i="23"/>
  <c r="BG209" i="23"/>
  <c r="BE209" i="23"/>
  <c r="T209" i="23"/>
  <c r="R209" i="23"/>
  <c r="P209" i="23"/>
  <c r="BI202" i="23"/>
  <c r="BH202" i="23"/>
  <c r="BG202" i="23"/>
  <c r="BE202" i="23"/>
  <c r="T202" i="23"/>
  <c r="R202" i="23"/>
  <c r="P202" i="23"/>
  <c r="BI200" i="23"/>
  <c r="BH200" i="23"/>
  <c r="BG200" i="23"/>
  <c r="BE200" i="23"/>
  <c r="T200" i="23"/>
  <c r="R200" i="23"/>
  <c r="P200" i="23"/>
  <c r="BI198" i="23"/>
  <c r="BH198" i="23"/>
  <c r="BG198" i="23"/>
  <c r="BE198" i="23"/>
  <c r="T198" i="23"/>
  <c r="R198" i="23"/>
  <c r="P198" i="23"/>
  <c r="BI195" i="23"/>
  <c r="BH195" i="23"/>
  <c r="BG195" i="23"/>
  <c r="BE195" i="23"/>
  <c r="T195" i="23"/>
  <c r="R195" i="23"/>
  <c r="P195" i="23"/>
  <c r="BI193" i="23"/>
  <c r="BH193" i="23"/>
  <c r="BG193" i="23"/>
  <c r="BE193" i="23"/>
  <c r="T193" i="23"/>
  <c r="R193" i="23"/>
  <c r="P193" i="23"/>
  <c r="BI190" i="23"/>
  <c r="BH190" i="23"/>
  <c r="BG190" i="23"/>
  <c r="BE190" i="23"/>
  <c r="T190" i="23"/>
  <c r="R190" i="23"/>
  <c r="P190" i="23"/>
  <c r="BI187" i="23"/>
  <c r="BH187" i="23"/>
  <c r="BG187" i="23"/>
  <c r="BE187" i="23"/>
  <c r="T187" i="23"/>
  <c r="R187" i="23"/>
  <c r="P187" i="23"/>
  <c r="BI184" i="23"/>
  <c r="BH184" i="23"/>
  <c r="BG184" i="23"/>
  <c r="BE184" i="23"/>
  <c r="T184" i="23"/>
  <c r="R184" i="23"/>
  <c r="P184" i="23"/>
  <c r="BI181" i="23"/>
  <c r="BH181" i="23"/>
  <c r="BG181" i="23"/>
  <c r="BE181" i="23"/>
  <c r="T181" i="23"/>
  <c r="R181" i="23"/>
  <c r="P181" i="23"/>
  <c r="BI179" i="23"/>
  <c r="BH179" i="23"/>
  <c r="BG179" i="23"/>
  <c r="BE179" i="23"/>
  <c r="T179" i="23"/>
  <c r="R179" i="23"/>
  <c r="P179" i="23"/>
  <c r="BI176" i="23"/>
  <c r="BH176" i="23"/>
  <c r="BG176" i="23"/>
  <c r="BE176" i="23"/>
  <c r="T176" i="23"/>
  <c r="R176" i="23"/>
  <c r="P176" i="23"/>
  <c r="BI173" i="23"/>
  <c r="BH173" i="23"/>
  <c r="BG173" i="23"/>
  <c r="BE173" i="23"/>
  <c r="T173" i="23"/>
  <c r="R173" i="23"/>
  <c r="P173" i="23"/>
  <c r="BI170" i="23"/>
  <c r="BH170" i="23"/>
  <c r="BG170" i="23"/>
  <c r="BE170" i="23"/>
  <c r="T170" i="23"/>
  <c r="R170" i="23"/>
  <c r="P170" i="23"/>
  <c r="BI167" i="23"/>
  <c r="BH167" i="23"/>
  <c r="BG167" i="23"/>
  <c r="BE167" i="23"/>
  <c r="T167" i="23"/>
  <c r="R167" i="23"/>
  <c r="P167" i="23"/>
  <c r="BI164" i="23"/>
  <c r="BH164" i="23"/>
  <c r="BG164" i="23"/>
  <c r="BE164" i="23"/>
  <c r="T164" i="23"/>
  <c r="R164" i="23"/>
  <c r="P164" i="23"/>
  <c r="BI161" i="23"/>
  <c r="BH161" i="23"/>
  <c r="BG161" i="23"/>
  <c r="BE161" i="23"/>
  <c r="T161" i="23"/>
  <c r="R161" i="23"/>
  <c r="P161" i="23"/>
  <c r="BI158" i="23"/>
  <c r="BH158" i="23"/>
  <c r="BG158" i="23"/>
  <c r="BE158" i="23"/>
  <c r="T158" i="23"/>
  <c r="R158" i="23"/>
  <c r="P158" i="23"/>
  <c r="BI155" i="23"/>
  <c r="BH155" i="23"/>
  <c r="BG155" i="23"/>
  <c r="BE155" i="23"/>
  <c r="T155" i="23"/>
  <c r="R155" i="23"/>
  <c r="P155" i="23"/>
  <c r="BI153" i="23"/>
  <c r="BH153" i="23"/>
  <c r="BG153" i="23"/>
  <c r="BE153" i="23"/>
  <c r="T153" i="23"/>
  <c r="R153" i="23"/>
  <c r="P153" i="23"/>
  <c r="BI150" i="23"/>
  <c r="BH150" i="23"/>
  <c r="BG150" i="23"/>
  <c r="BE150" i="23"/>
  <c r="T150" i="23"/>
  <c r="R150" i="23"/>
  <c r="P150" i="23"/>
  <c r="BI144" i="23"/>
  <c r="BH144" i="23"/>
  <c r="BG144" i="23"/>
  <c r="BE144" i="23"/>
  <c r="T144" i="23"/>
  <c r="R144" i="23"/>
  <c r="P144" i="23"/>
  <c r="BI141" i="23"/>
  <c r="BH141" i="23"/>
  <c r="BG141" i="23"/>
  <c r="BE141" i="23"/>
  <c r="T141" i="23"/>
  <c r="R141" i="23"/>
  <c r="P141" i="23"/>
  <c r="BI138" i="23"/>
  <c r="BH138" i="23"/>
  <c r="BG138" i="23"/>
  <c r="BE138" i="23"/>
  <c r="T138" i="23"/>
  <c r="R138" i="23"/>
  <c r="P138" i="23"/>
  <c r="BI135" i="23"/>
  <c r="BH135" i="23"/>
  <c r="BG135" i="23"/>
  <c r="BE135" i="23"/>
  <c r="T135" i="23"/>
  <c r="R135" i="23"/>
  <c r="P135" i="23"/>
  <c r="BI132" i="23"/>
  <c r="BH132" i="23"/>
  <c r="BG132" i="23"/>
  <c r="BE132" i="23"/>
  <c r="T132" i="23"/>
  <c r="R132" i="23"/>
  <c r="P132" i="23"/>
  <c r="J126" i="23"/>
  <c r="F126" i="23"/>
  <c r="J125" i="23"/>
  <c r="F125" i="23"/>
  <c r="F123" i="23"/>
  <c r="E121" i="23"/>
  <c r="J94" i="23"/>
  <c r="F94" i="23"/>
  <c r="J93" i="23"/>
  <c r="F93" i="23"/>
  <c r="F91" i="23"/>
  <c r="E89" i="23"/>
  <c r="J14" i="23"/>
  <c r="J123" i="23" s="1"/>
  <c r="E7" i="23"/>
  <c r="E117" i="23" s="1"/>
  <c r="J39" i="22"/>
  <c r="J38" i="22"/>
  <c r="AY100" i="1" s="1"/>
  <c r="J37" i="22"/>
  <c r="AX100" i="1" s="1"/>
  <c r="BI415" i="22"/>
  <c r="BH415" i="22"/>
  <c r="BG415" i="22"/>
  <c r="BE415" i="22"/>
  <c r="T415" i="22"/>
  <c r="R415" i="22"/>
  <c r="P415" i="22"/>
  <c r="BI413" i="22"/>
  <c r="BH413" i="22"/>
  <c r="BG413" i="22"/>
  <c r="BE413" i="22"/>
  <c r="T413" i="22"/>
  <c r="R413" i="22"/>
  <c r="P413" i="22"/>
  <c r="BI411" i="22"/>
  <c r="BH411" i="22"/>
  <c r="BG411" i="22"/>
  <c r="BE411" i="22"/>
  <c r="T411" i="22"/>
  <c r="R411" i="22"/>
  <c r="P411" i="22"/>
  <c r="BI409" i="22"/>
  <c r="BH409" i="22"/>
  <c r="BG409" i="22"/>
  <c r="BE409" i="22"/>
  <c r="T409" i="22"/>
  <c r="R409" i="22"/>
  <c r="P409" i="22"/>
  <c r="BI407" i="22"/>
  <c r="BH407" i="22"/>
  <c r="BG407" i="22"/>
  <c r="BE407" i="22"/>
  <c r="T407" i="22"/>
  <c r="R407" i="22"/>
  <c r="P407" i="22"/>
  <c r="BI401" i="22"/>
  <c r="BH401" i="22"/>
  <c r="BG401" i="22"/>
  <c r="BE401" i="22"/>
  <c r="T401" i="22"/>
  <c r="R401" i="22"/>
  <c r="P401" i="22"/>
  <c r="BI392" i="22"/>
  <c r="BH392" i="22"/>
  <c r="BG392" i="22"/>
  <c r="BE392" i="22"/>
  <c r="T392" i="22"/>
  <c r="R392" i="22"/>
  <c r="P392" i="22"/>
  <c r="BI388" i="22"/>
  <c r="BH388" i="22"/>
  <c r="BG388" i="22"/>
  <c r="BE388" i="22"/>
  <c r="T388" i="22"/>
  <c r="R388" i="22"/>
  <c r="P388" i="22"/>
  <c r="BI385" i="22"/>
  <c r="BH385" i="22"/>
  <c r="BG385" i="22"/>
  <c r="BE385" i="22"/>
  <c r="T385" i="22"/>
  <c r="R385" i="22"/>
  <c r="P385" i="22"/>
  <c r="BI382" i="22"/>
  <c r="BH382" i="22"/>
  <c r="BG382" i="22"/>
  <c r="BE382" i="22"/>
  <c r="T382" i="22"/>
  <c r="R382" i="22"/>
  <c r="P382" i="22"/>
  <c r="BI379" i="22"/>
  <c r="BH379" i="22"/>
  <c r="BG379" i="22"/>
  <c r="BE379" i="22"/>
  <c r="T379" i="22"/>
  <c r="R379" i="22"/>
  <c r="P379" i="22"/>
  <c r="BI376" i="22"/>
  <c r="BH376" i="22"/>
  <c r="BG376" i="22"/>
  <c r="BE376" i="22"/>
  <c r="T376" i="22"/>
  <c r="R376" i="22"/>
  <c r="P376" i="22"/>
  <c r="BI371" i="22"/>
  <c r="BH371" i="22"/>
  <c r="BG371" i="22"/>
  <c r="BE371" i="22"/>
  <c r="T371" i="22"/>
  <c r="R371" i="22"/>
  <c r="P371" i="22"/>
  <c r="BI369" i="22"/>
  <c r="BH369" i="22"/>
  <c r="BG369" i="22"/>
  <c r="BE369" i="22"/>
  <c r="T369" i="22"/>
  <c r="R369" i="22"/>
  <c r="P369" i="22"/>
  <c r="BI367" i="22"/>
  <c r="BH367" i="22"/>
  <c r="BG367" i="22"/>
  <c r="BE367" i="22"/>
  <c r="T367" i="22"/>
  <c r="R367" i="22"/>
  <c r="P367" i="22"/>
  <c r="BI363" i="22"/>
  <c r="BH363" i="22"/>
  <c r="BG363" i="22"/>
  <c r="BE363" i="22"/>
  <c r="T363" i="22"/>
  <c r="R363" i="22"/>
  <c r="P363" i="22"/>
  <c r="BI360" i="22"/>
  <c r="BH360" i="22"/>
  <c r="BG360" i="22"/>
  <c r="BE360" i="22"/>
  <c r="T360" i="22"/>
  <c r="R360" i="22"/>
  <c r="P360" i="22"/>
  <c r="BI355" i="22"/>
  <c r="BH355" i="22"/>
  <c r="BG355" i="22"/>
  <c r="BE355" i="22"/>
  <c r="T355" i="22"/>
  <c r="R355" i="22"/>
  <c r="P355" i="22"/>
  <c r="BI347" i="22"/>
  <c r="BH347" i="22"/>
  <c r="BG347" i="22"/>
  <c r="BE347" i="22"/>
  <c r="T347" i="22"/>
  <c r="R347" i="22"/>
  <c r="P347" i="22"/>
  <c r="BI344" i="22"/>
  <c r="BH344" i="22"/>
  <c r="BG344" i="22"/>
  <c r="BE344" i="22"/>
  <c r="T344" i="22"/>
  <c r="R344" i="22"/>
  <c r="P344" i="22"/>
  <c r="BI342" i="22"/>
  <c r="BH342" i="22"/>
  <c r="BG342" i="22"/>
  <c r="BE342" i="22"/>
  <c r="T342" i="22"/>
  <c r="R342" i="22"/>
  <c r="P342" i="22"/>
  <c r="BI339" i="22"/>
  <c r="BH339" i="22"/>
  <c r="BG339" i="22"/>
  <c r="BE339" i="22"/>
  <c r="T339" i="22"/>
  <c r="R339" i="22"/>
  <c r="P339" i="22"/>
  <c r="BI336" i="22"/>
  <c r="BH336" i="22"/>
  <c r="BG336" i="22"/>
  <c r="BE336" i="22"/>
  <c r="T336" i="22"/>
  <c r="R336" i="22"/>
  <c r="P336" i="22"/>
  <c r="BI334" i="22"/>
  <c r="BH334" i="22"/>
  <c r="BG334" i="22"/>
  <c r="BE334" i="22"/>
  <c r="T334" i="22"/>
  <c r="R334" i="22"/>
  <c r="P334" i="22"/>
  <c r="BI332" i="22"/>
  <c r="BH332" i="22"/>
  <c r="BG332" i="22"/>
  <c r="BE332" i="22"/>
  <c r="T332" i="22"/>
  <c r="R332" i="22"/>
  <c r="P332" i="22"/>
  <c r="BI328" i="22"/>
  <c r="BH328" i="22"/>
  <c r="BG328" i="22"/>
  <c r="BE328" i="22"/>
  <c r="T328" i="22"/>
  <c r="R328" i="22"/>
  <c r="P328" i="22"/>
  <c r="BI326" i="22"/>
  <c r="BH326" i="22"/>
  <c r="BG326" i="22"/>
  <c r="BE326" i="22"/>
  <c r="T326" i="22"/>
  <c r="R326" i="22"/>
  <c r="P326" i="22"/>
  <c r="BI321" i="22"/>
  <c r="BH321" i="22"/>
  <c r="BG321" i="22"/>
  <c r="BE321" i="22"/>
  <c r="T321" i="22"/>
  <c r="R321" i="22"/>
  <c r="P321" i="22"/>
  <c r="BI319" i="22"/>
  <c r="BH319" i="22"/>
  <c r="BG319" i="22"/>
  <c r="BE319" i="22"/>
  <c r="T319" i="22"/>
  <c r="R319" i="22"/>
  <c r="P319" i="22"/>
  <c r="BI316" i="22"/>
  <c r="BH316" i="22"/>
  <c r="BG316" i="22"/>
  <c r="BE316" i="22"/>
  <c r="T316" i="22"/>
  <c r="R316" i="22"/>
  <c r="P316" i="22"/>
  <c r="BI313" i="22"/>
  <c r="BH313" i="22"/>
  <c r="BG313" i="22"/>
  <c r="BE313" i="22"/>
  <c r="T313" i="22"/>
  <c r="R313" i="22"/>
  <c r="P313" i="22"/>
  <c r="BI309" i="22"/>
  <c r="BH309" i="22"/>
  <c r="BG309" i="22"/>
  <c r="BE309" i="22"/>
  <c r="T309" i="22"/>
  <c r="R309" i="22"/>
  <c r="P309" i="22"/>
  <c r="BI305" i="22"/>
  <c r="BH305" i="22"/>
  <c r="BG305" i="22"/>
  <c r="BE305" i="22"/>
  <c r="T305" i="22"/>
  <c r="R305" i="22"/>
  <c r="P305" i="22"/>
  <c r="BI303" i="22"/>
  <c r="BH303" i="22"/>
  <c r="BG303" i="22"/>
  <c r="BE303" i="22"/>
  <c r="T303" i="22"/>
  <c r="R303" i="22"/>
  <c r="P303" i="22"/>
  <c r="BI299" i="22"/>
  <c r="BH299" i="22"/>
  <c r="BG299" i="22"/>
  <c r="BE299" i="22"/>
  <c r="T299" i="22"/>
  <c r="R299" i="22"/>
  <c r="P299" i="22"/>
  <c r="BI297" i="22"/>
  <c r="BH297" i="22"/>
  <c r="BG297" i="22"/>
  <c r="BE297" i="22"/>
  <c r="T297" i="22"/>
  <c r="R297" i="22"/>
  <c r="P297" i="22"/>
  <c r="BI294" i="22"/>
  <c r="BH294" i="22"/>
  <c r="BG294" i="22"/>
  <c r="BE294" i="22"/>
  <c r="T294" i="22"/>
  <c r="R294" i="22"/>
  <c r="P294" i="22"/>
  <c r="BI292" i="22"/>
  <c r="BH292" i="22"/>
  <c r="BG292" i="22"/>
  <c r="BE292" i="22"/>
  <c r="T292" i="22"/>
  <c r="R292" i="22"/>
  <c r="P292" i="22"/>
  <c r="BI290" i="22"/>
  <c r="BH290" i="22"/>
  <c r="BG290" i="22"/>
  <c r="BE290" i="22"/>
  <c r="T290" i="22"/>
  <c r="R290" i="22"/>
  <c r="P290" i="22"/>
  <c r="BI288" i="22"/>
  <c r="BH288" i="22"/>
  <c r="BG288" i="22"/>
  <c r="BE288" i="22"/>
  <c r="T288" i="22"/>
  <c r="R288" i="22"/>
  <c r="P288" i="22"/>
  <c r="BI286" i="22"/>
  <c r="BH286" i="22"/>
  <c r="BG286" i="22"/>
  <c r="BE286" i="22"/>
  <c r="T286" i="22"/>
  <c r="R286" i="22"/>
  <c r="P286" i="22"/>
  <c r="BI284" i="22"/>
  <c r="BH284" i="22"/>
  <c r="BG284" i="22"/>
  <c r="BE284" i="22"/>
  <c r="T284" i="22"/>
  <c r="R284" i="22"/>
  <c r="P284" i="22"/>
  <c r="BI281" i="22"/>
  <c r="BH281" i="22"/>
  <c r="BG281" i="22"/>
  <c r="BE281" i="22"/>
  <c r="T281" i="22"/>
  <c r="R281" i="22"/>
  <c r="P281" i="22"/>
  <c r="BI277" i="22"/>
  <c r="BH277" i="22"/>
  <c r="BG277" i="22"/>
  <c r="BE277" i="22"/>
  <c r="T277" i="22"/>
  <c r="R277" i="22"/>
  <c r="P277" i="22"/>
  <c r="BI273" i="22"/>
  <c r="BH273" i="22"/>
  <c r="BG273" i="22"/>
  <c r="BE273" i="22"/>
  <c r="T273" i="22"/>
  <c r="R273" i="22"/>
  <c r="P273" i="22"/>
  <c r="BI267" i="22"/>
  <c r="BH267" i="22"/>
  <c r="BG267" i="22"/>
  <c r="BE267" i="22"/>
  <c r="T267" i="22"/>
  <c r="R267" i="22"/>
  <c r="P267" i="22"/>
  <c r="BI264" i="22"/>
  <c r="BH264" i="22"/>
  <c r="BG264" i="22"/>
  <c r="BE264" i="22"/>
  <c r="T264" i="22"/>
  <c r="R264" i="22"/>
  <c r="P264" i="22"/>
  <c r="BI261" i="22"/>
  <c r="BH261" i="22"/>
  <c r="BG261" i="22"/>
  <c r="BE261" i="22"/>
  <c r="T261" i="22"/>
  <c r="R261" i="22"/>
  <c r="P261" i="22"/>
  <c r="BI259" i="22"/>
  <c r="BH259" i="22"/>
  <c r="BG259" i="22"/>
  <c r="BE259" i="22"/>
  <c r="T259" i="22"/>
  <c r="R259" i="22"/>
  <c r="P259" i="22"/>
  <c r="BI256" i="22"/>
  <c r="BH256" i="22"/>
  <c r="BG256" i="22"/>
  <c r="BE256" i="22"/>
  <c r="T256" i="22"/>
  <c r="R256" i="22"/>
  <c r="P256" i="22"/>
  <c r="BI253" i="22"/>
  <c r="BH253" i="22"/>
  <c r="BG253" i="22"/>
  <c r="BE253" i="22"/>
  <c r="T253" i="22"/>
  <c r="R253" i="22"/>
  <c r="P253" i="22"/>
  <c r="BI251" i="22"/>
  <c r="BH251" i="22"/>
  <c r="BG251" i="22"/>
  <c r="BE251" i="22"/>
  <c r="T251" i="22"/>
  <c r="R251" i="22"/>
  <c r="P251" i="22"/>
  <c r="BI247" i="22"/>
  <c r="BH247" i="22"/>
  <c r="BG247" i="22"/>
  <c r="BE247" i="22"/>
  <c r="T247" i="22"/>
  <c r="R247" i="22"/>
  <c r="P247" i="22"/>
  <c r="BI245" i="22"/>
  <c r="BH245" i="22"/>
  <c r="BG245" i="22"/>
  <c r="BE245" i="22"/>
  <c r="T245" i="22"/>
  <c r="R245" i="22"/>
  <c r="P245" i="22"/>
  <c r="BI243" i="22"/>
  <c r="BH243" i="22"/>
  <c r="BG243" i="22"/>
  <c r="BE243" i="22"/>
  <c r="T243" i="22"/>
  <c r="R243" i="22"/>
  <c r="P243" i="22"/>
  <c r="BI240" i="22"/>
  <c r="BH240" i="22"/>
  <c r="BG240" i="22"/>
  <c r="BE240" i="22"/>
  <c r="T240" i="22"/>
  <c r="R240" i="22"/>
  <c r="P240" i="22"/>
  <c r="BI236" i="22"/>
  <c r="BH236" i="22"/>
  <c r="BG236" i="22"/>
  <c r="BE236" i="22"/>
  <c r="T236" i="22"/>
  <c r="R236" i="22"/>
  <c r="P236" i="22"/>
  <c r="BI234" i="22"/>
  <c r="BH234" i="22"/>
  <c r="BG234" i="22"/>
  <c r="BE234" i="22"/>
  <c r="T234" i="22"/>
  <c r="R234" i="22"/>
  <c r="P234" i="22"/>
  <c r="BI231" i="22"/>
  <c r="BH231" i="22"/>
  <c r="BG231" i="22"/>
  <c r="BE231" i="22"/>
  <c r="T231" i="22"/>
  <c r="R231" i="22"/>
  <c r="P231" i="22"/>
  <c r="BI227" i="22"/>
  <c r="BH227" i="22"/>
  <c r="BG227" i="22"/>
  <c r="BE227" i="22"/>
  <c r="T227" i="22"/>
  <c r="R227" i="22"/>
  <c r="P227" i="22"/>
  <c r="BI224" i="22"/>
  <c r="BH224" i="22"/>
  <c r="BG224" i="22"/>
  <c r="BE224" i="22"/>
  <c r="T224" i="22"/>
  <c r="R224" i="22"/>
  <c r="P224" i="22"/>
  <c r="BI220" i="22"/>
  <c r="BH220" i="22"/>
  <c r="BG220" i="22"/>
  <c r="BE220" i="22"/>
  <c r="T220" i="22"/>
  <c r="R220" i="22"/>
  <c r="P220" i="22"/>
  <c r="BI218" i="22"/>
  <c r="BH218" i="22"/>
  <c r="BG218" i="22"/>
  <c r="BE218" i="22"/>
  <c r="T218" i="22"/>
  <c r="R218" i="22"/>
  <c r="P218" i="22"/>
  <c r="BI215" i="22"/>
  <c r="BH215" i="22"/>
  <c r="BG215" i="22"/>
  <c r="BE215" i="22"/>
  <c r="T215" i="22"/>
  <c r="R215" i="22"/>
  <c r="P215" i="22"/>
  <c r="BI211" i="22"/>
  <c r="BH211" i="22"/>
  <c r="BG211" i="22"/>
  <c r="BE211" i="22"/>
  <c r="T211" i="22"/>
  <c r="R211" i="22"/>
  <c r="P211" i="22"/>
  <c r="BI208" i="22"/>
  <c r="BH208" i="22"/>
  <c r="BG208" i="22"/>
  <c r="BE208" i="22"/>
  <c r="T208" i="22"/>
  <c r="R208" i="22"/>
  <c r="P208" i="22"/>
  <c r="BI206" i="22"/>
  <c r="BH206" i="22"/>
  <c r="BG206" i="22"/>
  <c r="BE206" i="22"/>
  <c r="T206" i="22"/>
  <c r="R206" i="22"/>
  <c r="P206" i="22"/>
  <c r="BI204" i="22"/>
  <c r="BH204" i="22"/>
  <c r="BG204" i="22"/>
  <c r="BE204" i="22"/>
  <c r="T204" i="22"/>
  <c r="R204" i="22"/>
  <c r="P204" i="22"/>
  <c r="BI202" i="22"/>
  <c r="BH202" i="22"/>
  <c r="BG202" i="22"/>
  <c r="BE202" i="22"/>
  <c r="T202" i="22"/>
  <c r="R202" i="22"/>
  <c r="P202" i="22"/>
  <c r="BI200" i="22"/>
  <c r="BH200" i="22"/>
  <c r="BG200" i="22"/>
  <c r="BE200" i="22"/>
  <c r="T200" i="22"/>
  <c r="R200" i="22"/>
  <c r="P200" i="22"/>
  <c r="BI198" i="22"/>
  <c r="BH198" i="22"/>
  <c r="BG198" i="22"/>
  <c r="BE198" i="22"/>
  <c r="T198" i="22"/>
  <c r="R198" i="22"/>
  <c r="P198" i="22"/>
  <c r="BI194" i="22"/>
  <c r="BH194" i="22"/>
  <c r="BG194" i="22"/>
  <c r="BE194" i="22"/>
  <c r="T194" i="22"/>
  <c r="R194" i="22"/>
  <c r="P194" i="22"/>
  <c r="BI192" i="22"/>
  <c r="BH192" i="22"/>
  <c r="BG192" i="22"/>
  <c r="BE192" i="22"/>
  <c r="T192" i="22"/>
  <c r="R192" i="22"/>
  <c r="P192" i="22"/>
  <c r="BI190" i="22"/>
  <c r="BH190" i="22"/>
  <c r="BG190" i="22"/>
  <c r="BE190" i="22"/>
  <c r="T190" i="22"/>
  <c r="R190" i="22"/>
  <c r="P190" i="22"/>
  <c r="BI188" i="22"/>
  <c r="BH188" i="22"/>
  <c r="BG188" i="22"/>
  <c r="BE188" i="22"/>
  <c r="T188" i="22"/>
  <c r="R188" i="22"/>
  <c r="P188" i="22"/>
  <c r="BI186" i="22"/>
  <c r="BH186" i="22"/>
  <c r="BG186" i="22"/>
  <c r="BE186" i="22"/>
  <c r="T186" i="22"/>
  <c r="R186" i="22"/>
  <c r="P186" i="22"/>
  <c r="BI184" i="22"/>
  <c r="BH184" i="22"/>
  <c r="BG184" i="22"/>
  <c r="BE184" i="22"/>
  <c r="T184" i="22"/>
  <c r="R184" i="22"/>
  <c r="P184" i="22"/>
  <c r="BI180" i="22"/>
  <c r="BH180" i="22"/>
  <c r="BG180" i="22"/>
  <c r="BE180" i="22"/>
  <c r="T180" i="22"/>
  <c r="R180" i="22"/>
  <c r="P180" i="22"/>
  <c r="BI178" i="22"/>
  <c r="BH178" i="22"/>
  <c r="BG178" i="22"/>
  <c r="BE178" i="22"/>
  <c r="T178" i="22"/>
  <c r="R178" i="22"/>
  <c r="P178" i="22"/>
  <c r="BI175" i="22"/>
  <c r="BH175" i="22"/>
  <c r="BG175" i="22"/>
  <c r="BE175" i="22"/>
  <c r="T175" i="22"/>
  <c r="R175" i="22"/>
  <c r="P175" i="22"/>
  <c r="BI170" i="22"/>
  <c r="BH170" i="22"/>
  <c r="BG170" i="22"/>
  <c r="BE170" i="22"/>
  <c r="T170" i="22"/>
  <c r="R170" i="22"/>
  <c r="P170" i="22"/>
  <c r="BI166" i="22"/>
  <c r="BH166" i="22"/>
  <c r="BG166" i="22"/>
  <c r="BE166" i="22"/>
  <c r="T166" i="22"/>
  <c r="R166" i="22"/>
  <c r="P166" i="22"/>
  <c r="BI161" i="22"/>
  <c r="BH161" i="22"/>
  <c r="BG161" i="22"/>
  <c r="BE161" i="22"/>
  <c r="T161" i="22"/>
  <c r="R161" i="22"/>
  <c r="P161" i="22"/>
  <c r="BI156" i="22"/>
  <c r="BH156" i="22"/>
  <c r="BG156" i="22"/>
  <c r="BE156" i="22"/>
  <c r="T156" i="22"/>
  <c r="R156" i="22"/>
  <c r="P156" i="22"/>
  <c r="BI153" i="22"/>
  <c r="BH153" i="22"/>
  <c r="BG153" i="22"/>
  <c r="BE153" i="22"/>
  <c r="T153" i="22"/>
  <c r="R153" i="22"/>
  <c r="P153" i="22"/>
  <c r="BI147" i="22"/>
  <c r="BH147" i="22"/>
  <c r="BG147" i="22"/>
  <c r="BE147" i="22"/>
  <c r="T147" i="22"/>
  <c r="R147" i="22"/>
  <c r="P147" i="22"/>
  <c r="BI144" i="22"/>
  <c r="BH144" i="22"/>
  <c r="BG144" i="22"/>
  <c r="BE144" i="22"/>
  <c r="T144" i="22"/>
  <c r="R144" i="22"/>
  <c r="P144" i="22"/>
  <c r="BI141" i="22"/>
  <c r="BH141" i="22"/>
  <c r="BG141" i="22"/>
  <c r="BE141" i="22"/>
  <c r="T141" i="22"/>
  <c r="R141" i="22"/>
  <c r="P141" i="22"/>
  <c r="BI137" i="22"/>
  <c r="BH137" i="22"/>
  <c r="BG137" i="22"/>
  <c r="BE137" i="22"/>
  <c r="T137" i="22"/>
  <c r="T136" i="22" s="1"/>
  <c r="R137" i="22"/>
  <c r="R136" i="22" s="1"/>
  <c r="P137" i="22"/>
  <c r="P136" i="22"/>
  <c r="J131" i="22"/>
  <c r="F131" i="22"/>
  <c r="J130" i="22"/>
  <c r="F130" i="22"/>
  <c r="F128" i="22"/>
  <c r="E126" i="22"/>
  <c r="J94" i="22"/>
  <c r="F94" i="22"/>
  <c r="J93" i="22"/>
  <c r="F93" i="22"/>
  <c r="F91" i="22"/>
  <c r="E89" i="22"/>
  <c r="J14" i="22"/>
  <c r="J91" i="22" s="1"/>
  <c r="E7" i="22"/>
  <c r="E85" i="22" s="1"/>
  <c r="J39" i="21"/>
  <c r="J38" i="21"/>
  <c r="AY99" i="1"/>
  <c r="J37" i="21"/>
  <c r="AX99" i="1"/>
  <c r="BI249" i="21"/>
  <c r="BH249" i="21"/>
  <c r="BG249" i="21"/>
  <c r="BE249" i="21"/>
  <c r="T249" i="21"/>
  <c r="R249" i="21"/>
  <c r="P249" i="21"/>
  <c r="BI246" i="21"/>
  <c r="BH246" i="21"/>
  <c r="BG246" i="21"/>
  <c r="BE246" i="21"/>
  <c r="T246" i="21"/>
  <c r="R246" i="21"/>
  <c r="P246" i="21"/>
  <c r="BI243" i="21"/>
  <c r="BH243" i="21"/>
  <c r="BG243" i="21"/>
  <c r="BE243" i="21"/>
  <c r="T243" i="21"/>
  <c r="R243" i="21"/>
  <c r="P243" i="21"/>
  <c r="BI238" i="21"/>
  <c r="BH238" i="21"/>
  <c r="BG238" i="21"/>
  <c r="BE238" i="21"/>
  <c r="T238" i="21"/>
  <c r="R238" i="21"/>
  <c r="P238" i="21"/>
  <c r="BI235" i="21"/>
  <c r="BH235" i="21"/>
  <c r="BG235" i="21"/>
  <c r="BE235" i="21"/>
  <c r="T235" i="21"/>
  <c r="R235" i="21"/>
  <c r="P235" i="21"/>
  <c r="BI232" i="21"/>
  <c r="BH232" i="21"/>
  <c r="BG232" i="21"/>
  <c r="BE232" i="21"/>
  <c r="T232" i="21"/>
  <c r="R232" i="21"/>
  <c r="P232" i="21"/>
  <c r="BI229" i="21"/>
  <c r="BH229" i="21"/>
  <c r="BG229" i="21"/>
  <c r="BE229" i="21"/>
  <c r="T229" i="21"/>
  <c r="R229" i="21"/>
  <c r="P229" i="21"/>
  <c r="BI226" i="21"/>
  <c r="BH226" i="21"/>
  <c r="BG226" i="21"/>
  <c r="BE226" i="21"/>
  <c r="T226" i="21"/>
  <c r="R226" i="21"/>
  <c r="P226" i="21"/>
  <c r="BI223" i="21"/>
  <c r="BH223" i="21"/>
  <c r="BG223" i="21"/>
  <c r="BE223" i="21"/>
  <c r="T223" i="21"/>
  <c r="R223" i="21"/>
  <c r="P223" i="21"/>
  <c r="BI220" i="21"/>
  <c r="BH220" i="21"/>
  <c r="BG220" i="21"/>
  <c r="BE220" i="21"/>
  <c r="T220" i="21"/>
  <c r="R220" i="21"/>
  <c r="P220" i="21"/>
  <c r="BI217" i="21"/>
  <c r="BH217" i="21"/>
  <c r="BG217" i="21"/>
  <c r="BE217" i="21"/>
  <c r="T217" i="21"/>
  <c r="R217" i="21"/>
  <c r="P217" i="21"/>
  <c r="BI214" i="21"/>
  <c r="BH214" i="21"/>
  <c r="BG214" i="21"/>
  <c r="BE214" i="21"/>
  <c r="T214" i="21"/>
  <c r="R214" i="21"/>
  <c r="P214" i="21"/>
  <c r="BI211" i="21"/>
  <c r="BH211" i="21"/>
  <c r="BG211" i="21"/>
  <c r="BE211" i="21"/>
  <c r="T211" i="21"/>
  <c r="R211" i="21"/>
  <c r="P211" i="21"/>
  <c r="BI207" i="21"/>
  <c r="BH207" i="21"/>
  <c r="BG207" i="21"/>
  <c r="BE207" i="21"/>
  <c r="T207" i="21"/>
  <c r="R207" i="21"/>
  <c r="P207" i="21"/>
  <c r="BI205" i="21"/>
  <c r="BH205" i="21"/>
  <c r="BG205" i="21"/>
  <c r="BE205" i="21"/>
  <c r="T205" i="21"/>
  <c r="R205" i="21"/>
  <c r="P205" i="21"/>
  <c r="BI203" i="21"/>
  <c r="BH203" i="21"/>
  <c r="BG203" i="21"/>
  <c r="BE203" i="21"/>
  <c r="T203" i="21"/>
  <c r="R203" i="21"/>
  <c r="P203" i="21"/>
  <c r="BI201" i="21"/>
  <c r="BH201" i="21"/>
  <c r="BG201" i="21"/>
  <c r="BE201" i="21"/>
  <c r="T201" i="21"/>
  <c r="R201" i="21"/>
  <c r="P201" i="21"/>
  <c r="BI199" i="21"/>
  <c r="BH199" i="21"/>
  <c r="BG199" i="21"/>
  <c r="BE199" i="21"/>
  <c r="T199" i="21"/>
  <c r="R199" i="21"/>
  <c r="P199" i="21"/>
  <c r="BI197" i="21"/>
  <c r="BH197" i="21"/>
  <c r="BG197" i="21"/>
  <c r="BE197" i="21"/>
  <c r="T197" i="21"/>
  <c r="R197" i="21"/>
  <c r="P197" i="21"/>
  <c r="BI194" i="21"/>
  <c r="BH194" i="21"/>
  <c r="BG194" i="21"/>
  <c r="BE194" i="21"/>
  <c r="T194" i="21"/>
  <c r="R194" i="21"/>
  <c r="P194" i="21"/>
  <c r="BI192" i="21"/>
  <c r="BH192" i="21"/>
  <c r="BG192" i="21"/>
  <c r="BE192" i="21"/>
  <c r="T192" i="21"/>
  <c r="R192" i="21"/>
  <c r="P192" i="21"/>
  <c r="BI190" i="21"/>
  <c r="BH190" i="21"/>
  <c r="BG190" i="21"/>
  <c r="BE190" i="21"/>
  <c r="T190" i="21"/>
  <c r="R190" i="21"/>
  <c r="P190" i="21"/>
  <c r="BI188" i="21"/>
  <c r="BH188" i="21"/>
  <c r="BG188" i="21"/>
  <c r="BE188" i="21"/>
  <c r="T188" i="21"/>
  <c r="R188" i="21"/>
  <c r="P188" i="21"/>
  <c r="BI186" i="21"/>
  <c r="BH186" i="21"/>
  <c r="BG186" i="21"/>
  <c r="BE186" i="21"/>
  <c r="T186" i="21"/>
  <c r="R186" i="21"/>
  <c r="P186" i="21"/>
  <c r="BI183" i="21"/>
  <c r="BH183" i="21"/>
  <c r="BG183" i="21"/>
  <c r="BE183" i="21"/>
  <c r="T183" i="21"/>
  <c r="R183" i="21"/>
  <c r="P183" i="21"/>
  <c r="BI181" i="21"/>
  <c r="BH181" i="21"/>
  <c r="BG181" i="21"/>
  <c r="BE181" i="21"/>
  <c r="T181" i="21"/>
  <c r="R181" i="21"/>
  <c r="P181" i="21"/>
  <c r="BI178" i="21"/>
  <c r="BH178" i="21"/>
  <c r="BG178" i="21"/>
  <c r="BE178" i="21"/>
  <c r="T178" i="21"/>
  <c r="R178" i="21"/>
  <c r="P178" i="21"/>
  <c r="BI174" i="21"/>
  <c r="BH174" i="21"/>
  <c r="BG174" i="21"/>
  <c r="BE174" i="21"/>
  <c r="T174" i="21"/>
  <c r="R174" i="21"/>
  <c r="P174" i="21"/>
  <c r="BI171" i="21"/>
  <c r="BH171" i="21"/>
  <c r="BG171" i="21"/>
  <c r="BE171" i="21"/>
  <c r="T171" i="21"/>
  <c r="R171" i="21"/>
  <c r="P171" i="21"/>
  <c r="BI169" i="21"/>
  <c r="BH169" i="21"/>
  <c r="BG169" i="21"/>
  <c r="BE169" i="21"/>
  <c r="T169" i="21"/>
  <c r="R169" i="21"/>
  <c r="P169" i="21"/>
  <c r="BI166" i="21"/>
  <c r="BH166" i="21"/>
  <c r="BG166" i="21"/>
  <c r="BE166" i="21"/>
  <c r="T166" i="21"/>
  <c r="R166" i="21"/>
  <c r="P166" i="21"/>
  <c r="BI163" i="21"/>
  <c r="BH163" i="21"/>
  <c r="BG163" i="21"/>
  <c r="BE163" i="21"/>
  <c r="T163" i="21"/>
  <c r="R163" i="21"/>
  <c r="P163" i="21"/>
  <c r="BI160" i="21"/>
  <c r="BH160" i="21"/>
  <c r="BG160" i="21"/>
  <c r="BE160" i="21"/>
  <c r="T160" i="21"/>
  <c r="R160" i="21"/>
  <c r="P160" i="21"/>
  <c r="BI157" i="21"/>
  <c r="BH157" i="21"/>
  <c r="BG157" i="21"/>
  <c r="BE157" i="21"/>
  <c r="T157" i="21"/>
  <c r="R157" i="21"/>
  <c r="P157" i="21"/>
  <c r="BI153" i="21"/>
  <c r="BH153" i="21"/>
  <c r="BG153" i="21"/>
  <c r="BE153" i="21"/>
  <c r="T153" i="21"/>
  <c r="R153" i="21"/>
  <c r="P153" i="21"/>
  <c r="BI150" i="21"/>
  <c r="BH150" i="21"/>
  <c r="BG150" i="21"/>
  <c r="BE150" i="21"/>
  <c r="T150" i="21"/>
  <c r="R150" i="21"/>
  <c r="P150" i="21"/>
  <c r="BI147" i="21"/>
  <c r="BH147" i="21"/>
  <c r="BG147" i="21"/>
  <c r="BE147" i="21"/>
  <c r="T147" i="21"/>
  <c r="R147" i="21"/>
  <c r="P147" i="21"/>
  <c r="BI144" i="21"/>
  <c r="BH144" i="21"/>
  <c r="BG144" i="21"/>
  <c r="BE144" i="21"/>
  <c r="T144" i="21"/>
  <c r="R144" i="21"/>
  <c r="P144" i="21"/>
  <c r="BI142" i="21"/>
  <c r="BH142" i="21"/>
  <c r="BG142" i="21"/>
  <c r="BE142" i="21"/>
  <c r="T142" i="21"/>
  <c r="R142" i="21"/>
  <c r="P142" i="21"/>
  <c r="BI140" i="21"/>
  <c r="BH140" i="21"/>
  <c r="BG140" i="21"/>
  <c r="BE140" i="21"/>
  <c r="T140" i="21"/>
  <c r="R140" i="21"/>
  <c r="P140" i="21"/>
  <c r="BI138" i="21"/>
  <c r="BH138" i="21"/>
  <c r="BG138" i="21"/>
  <c r="BE138" i="21"/>
  <c r="T138" i="21"/>
  <c r="R138" i="21"/>
  <c r="P138" i="21"/>
  <c r="BI136" i="21"/>
  <c r="BH136" i="21"/>
  <c r="BG136" i="21"/>
  <c r="BE136" i="21"/>
  <c r="T136" i="21"/>
  <c r="R136" i="21"/>
  <c r="P136" i="21"/>
  <c r="BI133" i="21"/>
  <c r="BH133" i="21"/>
  <c r="BG133" i="21"/>
  <c r="BE133" i="21"/>
  <c r="T133" i="21"/>
  <c r="R133" i="21"/>
  <c r="P133" i="21"/>
  <c r="BI129" i="21"/>
  <c r="BH129" i="21"/>
  <c r="BG129" i="21"/>
  <c r="BE129" i="21"/>
  <c r="T129" i="21"/>
  <c r="T128" i="21" s="1"/>
  <c r="R129" i="21"/>
  <c r="R128" i="21"/>
  <c r="P129" i="21"/>
  <c r="P128" i="21" s="1"/>
  <c r="J123" i="21"/>
  <c r="F123" i="21"/>
  <c r="J122" i="21"/>
  <c r="F122" i="21"/>
  <c r="F120" i="21"/>
  <c r="E118" i="21"/>
  <c r="J94" i="21"/>
  <c r="F94" i="21"/>
  <c r="J93" i="21"/>
  <c r="F93" i="21"/>
  <c r="F91" i="21"/>
  <c r="E89" i="21"/>
  <c r="J14" i="21"/>
  <c r="J91" i="21" s="1"/>
  <c r="E7" i="21"/>
  <c r="E85" i="21" s="1"/>
  <c r="J39" i="20"/>
  <c r="J38" i="20"/>
  <c r="AY98" i="1"/>
  <c r="J37" i="20"/>
  <c r="AX98" i="1"/>
  <c r="BI487" i="20"/>
  <c r="BH487" i="20"/>
  <c r="BG487" i="20"/>
  <c r="BE487" i="20"/>
  <c r="T487" i="20"/>
  <c r="R487" i="20"/>
  <c r="P487" i="20"/>
  <c r="BI485" i="20"/>
  <c r="BH485" i="20"/>
  <c r="BG485" i="20"/>
  <c r="BE485" i="20"/>
  <c r="T485" i="20"/>
  <c r="R485" i="20"/>
  <c r="P485" i="20"/>
  <c r="BI483" i="20"/>
  <c r="BH483" i="20"/>
  <c r="BG483" i="20"/>
  <c r="BE483" i="20"/>
  <c r="T483" i="20"/>
  <c r="R483" i="20"/>
  <c r="P483" i="20"/>
  <c r="BI481" i="20"/>
  <c r="BH481" i="20"/>
  <c r="BG481" i="20"/>
  <c r="BE481" i="20"/>
  <c r="T481" i="20"/>
  <c r="R481" i="20"/>
  <c r="P481" i="20"/>
  <c r="BI477" i="20"/>
  <c r="BH477" i="20"/>
  <c r="BG477" i="20"/>
  <c r="BE477" i="20"/>
  <c r="T477" i="20"/>
  <c r="R477" i="20"/>
  <c r="P477" i="20"/>
  <c r="BI474" i="20"/>
  <c r="BH474" i="20"/>
  <c r="BG474" i="20"/>
  <c r="BE474" i="20"/>
  <c r="T474" i="20"/>
  <c r="R474" i="20"/>
  <c r="P474" i="20"/>
  <c r="BI471" i="20"/>
  <c r="BH471" i="20"/>
  <c r="BG471" i="20"/>
  <c r="BE471" i="20"/>
  <c r="T471" i="20"/>
  <c r="R471" i="20"/>
  <c r="P471" i="20"/>
  <c r="BI464" i="20"/>
  <c r="BH464" i="20"/>
  <c r="BG464" i="20"/>
  <c r="BE464" i="20"/>
  <c r="T464" i="20"/>
  <c r="R464" i="20"/>
  <c r="P464" i="20"/>
  <c r="BI462" i="20"/>
  <c r="BH462" i="20"/>
  <c r="BG462" i="20"/>
  <c r="BE462" i="20"/>
  <c r="T462" i="20"/>
  <c r="R462" i="20"/>
  <c r="P462" i="20"/>
  <c r="BI456" i="20"/>
  <c r="BH456" i="20"/>
  <c r="BG456" i="20"/>
  <c r="BE456" i="20"/>
  <c r="T456" i="20"/>
  <c r="R456" i="20"/>
  <c r="P456" i="20"/>
  <c r="BI452" i="20"/>
  <c r="BH452" i="20"/>
  <c r="BG452" i="20"/>
  <c r="BE452" i="20"/>
  <c r="T452" i="20"/>
  <c r="R452" i="20"/>
  <c r="P452" i="20"/>
  <c r="BI449" i="20"/>
  <c r="BH449" i="20"/>
  <c r="BG449" i="20"/>
  <c r="BE449" i="20"/>
  <c r="T449" i="20"/>
  <c r="R449" i="20"/>
  <c r="P449" i="20"/>
  <c r="BI446" i="20"/>
  <c r="BH446" i="20"/>
  <c r="BG446" i="20"/>
  <c r="BE446" i="20"/>
  <c r="T446" i="20"/>
  <c r="R446" i="20"/>
  <c r="P446" i="20"/>
  <c r="BI443" i="20"/>
  <c r="BH443" i="20"/>
  <c r="BG443" i="20"/>
  <c r="BE443" i="20"/>
  <c r="T443" i="20"/>
  <c r="R443" i="20"/>
  <c r="P443" i="20"/>
  <c r="BI439" i="20"/>
  <c r="BH439" i="20"/>
  <c r="BG439" i="20"/>
  <c r="BE439" i="20"/>
  <c r="T439" i="20"/>
  <c r="R439" i="20"/>
  <c r="P439" i="20"/>
  <c r="BI436" i="20"/>
  <c r="BH436" i="20"/>
  <c r="BG436" i="20"/>
  <c r="BE436" i="20"/>
  <c r="T436" i="20"/>
  <c r="R436" i="20"/>
  <c r="P436" i="20"/>
  <c r="BI430" i="20"/>
  <c r="BH430" i="20"/>
  <c r="BG430" i="20"/>
  <c r="BE430" i="20"/>
  <c r="T430" i="20"/>
  <c r="R430" i="20"/>
  <c r="P430" i="20"/>
  <c r="BI427" i="20"/>
  <c r="BH427" i="20"/>
  <c r="BG427" i="20"/>
  <c r="BE427" i="20"/>
  <c r="T427" i="20"/>
  <c r="R427" i="20"/>
  <c r="P427" i="20"/>
  <c r="BI424" i="20"/>
  <c r="BH424" i="20"/>
  <c r="BG424" i="20"/>
  <c r="BE424" i="20"/>
  <c r="T424" i="20"/>
  <c r="R424" i="20"/>
  <c r="P424" i="20"/>
  <c r="BI422" i="20"/>
  <c r="BH422" i="20"/>
  <c r="BG422" i="20"/>
  <c r="BE422" i="20"/>
  <c r="T422" i="20"/>
  <c r="R422" i="20"/>
  <c r="P422" i="20"/>
  <c r="BI419" i="20"/>
  <c r="BH419" i="20"/>
  <c r="BG419" i="20"/>
  <c r="BE419" i="20"/>
  <c r="T419" i="20"/>
  <c r="R419" i="20"/>
  <c r="P419" i="20"/>
  <c r="BI416" i="20"/>
  <c r="BH416" i="20"/>
  <c r="BG416" i="20"/>
  <c r="BE416" i="20"/>
  <c r="T416" i="20"/>
  <c r="R416" i="20"/>
  <c r="P416" i="20"/>
  <c r="BI413" i="20"/>
  <c r="BH413" i="20"/>
  <c r="BG413" i="20"/>
  <c r="BE413" i="20"/>
  <c r="T413" i="20"/>
  <c r="R413" i="20"/>
  <c r="P413" i="20"/>
  <c r="BI410" i="20"/>
  <c r="BH410" i="20"/>
  <c r="BG410" i="20"/>
  <c r="BE410" i="20"/>
  <c r="T410" i="20"/>
  <c r="R410" i="20"/>
  <c r="P410" i="20"/>
  <c r="BI407" i="20"/>
  <c r="BH407" i="20"/>
  <c r="BG407" i="20"/>
  <c r="BE407" i="20"/>
  <c r="T407" i="20"/>
  <c r="R407" i="20"/>
  <c r="P407" i="20"/>
  <c r="BI404" i="20"/>
  <c r="BH404" i="20"/>
  <c r="BG404" i="20"/>
  <c r="BE404" i="20"/>
  <c r="T404" i="20"/>
  <c r="R404" i="20"/>
  <c r="P404" i="20"/>
  <c r="BI401" i="20"/>
  <c r="BH401" i="20"/>
  <c r="BG401" i="20"/>
  <c r="BE401" i="20"/>
  <c r="T401" i="20"/>
  <c r="R401" i="20"/>
  <c r="P401" i="20"/>
  <c r="BI398" i="20"/>
  <c r="BH398" i="20"/>
  <c r="BG398" i="20"/>
  <c r="BE398" i="20"/>
  <c r="T398" i="20"/>
  <c r="R398" i="20"/>
  <c r="P398" i="20"/>
  <c r="BI396" i="20"/>
  <c r="BH396" i="20"/>
  <c r="BG396" i="20"/>
  <c r="BE396" i="20"/>
  <c r="T396" i="20"/>
  <c r="R396" i="20"/>
  <c r="P396" i="20"/>
  <c r="BI393" i="20"/>
  <c r="BH393" i="20"/>
  <c r="BG393" i="20"/>
  <c r="BE393" i="20"/>
  <c r="T393" i="20"/>
  <c r="R393" i="20"/>
  <c r="P393" i="20"/>
  <c r="BI391" i="20"/>
  <c r="BH391" i="20"/>
  <c r="BG391" i="20"/>
  <c r="BE391" i="20"/>
  <c r="T391" i="20"/>
  <c r="R391" i="20"/>
  <c r="P391" i="20"/>
  <c r="BI389" i="20"/>
  <c r="BH389" i="20"/>
  <c r="BG389" i="20"/>
  <c r="BE389" i="20"/>
  <c r="T389" i="20"/>
  <c r="R389" i="20"/>
  <c r="P389" i="20"/>
  <c r="BI386" i="20"/>
  <c r="BH386" i="20"/>
  <c r="BG386" i="20"/>
  <c r="BE386" i="20"/>
  <c r="T386" i="20"/>
  <c r="R386" i="20"/>
  <c r="P386" i="20"/>
  <c r="BI382" i="20"/>
  <c r="BH382" i="20"/>
  <c r="BG382" i="20"/>
  <c r="BE382" i="20"/>
  <c r="T382" i="20"/>
  <c r="R382" i="20"/>
  <c r="P382" i="20"/>
  <c r="BI379" i="20"/>
  <c r="BH379" i="20"/>
  <c r="BG379" i="20"/>
  <c r="BE379" i="20"/>
  <c r="T379" i="20"/>
  <c r="R379" i="20"/>
  <c r="P379" i="20"/>
  <c r="BI375" i="20"/>
  <c r="BH375" i="20"/>
  <c r="BG375" i="20"/>
  <c r="BE375" i="20"/>
  <c r="T375" i="20"/>
  <c r="R375" i="20"/>
  <c r="P375" i="20"/>
  <c r="BI372" i="20"/>
  <c r="BH372" i="20"/>
  <c r="BG372" i="20"/>
  <c r="BE372" i="20"/>
  <c r="T372" i="20"/>
  <c r="R372" i="20"/>
  <c r="P372" i="20"/>
  <c r="BI369" i="20"/>
  <c r="BH369" i="20"/>
  <c r="BG369" i="20"/>
  <c r="BE369" i="20"/>
  <c r="T369" i="20"/>
  <c r="R369" i="20"/>
  <c r="P369" i="20"/>
  <c r="BI366" i="20"/>
  <c r="BH366" i="20"/>
  <c r="BG366" i="20"/>
  <c r="BE366" i="20"/>
  <c r="T366" i="20"/>
  <c r="R366" i="20"/>
  <c r="P366" i="20"/>
  <c r="BI363" i="20"/>
  <c r="BH363" i="20"/>
  <c r="BG363" i="20"/>
  <c r="BE363" i="20"/>
  <c r="T363" i="20"/>
  <c r="R363" i="20"/>
  <c r="P363" i="20"/>
  <c r="BI358" i="20"/>
  <c r="BH358" i="20"/>
  <c r="BG358" i="20"/>
  <c r="BE358" i="20"/>
  <c r="T358" i="20"/>
  <c r="R358" i="20"/>
  <c r="P358" i="20"/>
  <c r="BI355" i="20"/>
  <c r="BH355" i="20"/>
  <c r="BG355" i="20"/>
  <c r="BE355" i="20"/>
  <c r="T355" i="20"/>
  <c r="R355" i="20"/>
  <c r="P355" i="20"/>
  <c r="BI352" i="20"/>
  <c r="BH352" i="20"/>
  <c r="BG352" i="20"/>
  <c r="BE352" i="20"/>
  <c r="T352" i="20"/>
  <c r="R352" i="20"/>
  <c r="P352" i="20"/>
  <c r="BI349" i="20"/>
  <c r="BH349" i="20"/>
  <c r="BG349" i="20"/>
  <c r="BE349" i="20"/>
  <c r="T349" i="20"/>
  <c r="R349" i="20"/>
  <c r="P349" i="20"/>
  <c r="BI346" i="20"/>
  <c r="BH346" i="20"/>
  <c r="BG346" i="20"/>
  <c r="BE346" i="20"/>
  <c r="T346" i="20"/>
  <c r="R346" i="20"/>
  <c r="P346" i="20"/>
  <c r="BI343" i="20"/>
  <c r="BH343" i="20"/>
  <c r="BG343" i="20"/>
  <c r="BE343" i="20"/>
  <c r="T343" i="20"/>
  <c r="R343" i="20"/>
  <c r="P343" i="20"/>
  <c r="BI340" i="20"/>
  <c r="BH340" i="20"/>
  <c r="BG340" i="20"/>
  <c r="BE340" i="20"/>
  <c r="T340" i="20"/>
  <c r="R340" i="20"/>
  <c r="P340" i="20"/>
  <c r="BI337" i="20"/>
  <c r="BH337" i="20"/>
  <c r="BG337" i="20"/>
  <c r="BE337" i="20"/>
  <c r="T337" i="20"/>
  <c r="R337" i="20"/>
  <c r="P337" i="20"/>
  <c r="BI332" i="20"/>
  <c r="BH332" i="20"/>
  <c r="BG332" i="20"/>
  <c r="BE332" i="20"/>
  <c r="T332" i="20"/>
  <c r="R332" i="20"/>
  <c r="P332" i="20"/>
  <c r="BI327" i="20"/>
  <c r="BH327" i="20"/>
  <c r="BG327" i="20"/>
  <c r="BE327" i="20"/>
  <c r="T327" i="20"/>
  <c r="R327" i="20"/>
  <c r="P327" i="20"/>
  <c r="BI322" i="20"/>
  <c r="BH322" i="20"/>
  <c r="BG322" i="20"/>
  <c r="BE322" i="20"/>
  <c r="T322" i="20"/>
  <c r="R322" i="20"/>
  <c r="P322" i="20"/>
  <c r="BI319" i="20"/>
  <c r="BH319" i="20"/>
  <c r="BG319" i="20"/>
  <c r="BE319" i="20"/>
  <c r="T319" i="20"/>
  <c r="R319" i="20"/>
  <c r="P319" i="20"/>
  <c r="BI316" i="20"/>
  <c r="BH316" i="20"/>
  <c r="BG316" i="20"/>
  <c r="BE316" i="20"/>
  <c r="T316" i="20"/>
  <c r="R316" i="20"/>
  <c r="P316" i="20"/>
  <c r="BI310" i="20"/>
  <c r="BH310" i="20"/>
  <c r="BG310" i="20"/>
  <c r="BE310" i="20"/>
  <c r="T310" i="20"/>
  <c r="R310" i="20"/>
  <c r="P310" i="20"/>
  <c r="BI307" i="20"/>
  <c r="BH307" i="20"/>
  <c r="BG307" i="20"/>
  <c r="BE307" i="20"/>
  <c r="T307" i="20"/>
  <c r="R307" i="20"/>
  <c r="P307" i="20"/>
  <c r="BI304" i="20"/>
  <c r="BH304" i="20"/>
  <c r="BG304" i="20"/>
  <c r="BE304" i="20"/>
  <c r="T304" i="20"/>
  <c r="R304" i="20"/>
  <c r="P304" i="20"/>
  <c r="BI301" i="20"/>
  <c r="BH301" i="20"/>
  <c r="BG301" i="20"/>
  <c r="BE301" i="20"/>
  <c r="T301" i="20"/>
  <c r="R301" i="20"/>
  <c r="P301" i="20"/>
  <c r="BI298" i="20"/>
  <c r="BH298" i="20"/>
  <c r="BG298" i="20"/>
  <c r="BE298" i="20"/>
  <c r="T298" i="20"/>
  <c r="R298" i="20"/>
  <c r="P298" i="20"/>
  <c r="BI293" i="20"/>
  <c r="BH293" i="20"/>
  <c r="BG293" i="20"/>
  <c r="BE293" i="20"/>
  <c r="T293" i="20"/>
  <c r="R293" i="20"/>
  <c r="P293" i="20"/>
  <c r="BI290" i="20"/>
  <c r="BH290" i="20"/>
  <c r="BG290" i="20"/>
  <c r="BE290" i="20"/>
  <c r="T290" i="20"/>
  <c r="R290" i="20"/>
  <c r="P290" i="20"/>
  <c r="BI287" i="20"/>
  <c r="BH287" i="20"/>
  <c r="BG287" i="20"/>
  <c r="BE287" i="20"/>
  <c r="T287" i="20"/>
  <c r="R287" i="20"/>
  <c r="P287" i="20"/>
  <c r="BI284" i="20"/>
  <c r="BH284" i="20"/>
  <c r="BG284" i="20"/>
  <c r="BE284" i="20"/>
  <c r="T284" i="20"/>
  <c r="R284" i="20"/>
  <c r="P284" i="20"/>
  <c r="BI281" i="20"/>
  <c r="BH281" i="20"/>
  <c r="BG281" i="20"/>
  <c r="BE281" i="20"/>
  <c r="T281" i="20"/>
  <c r="R281" i="20"/>
  <c r="P281" i="20"/>
  <c r="BI279" i="20"/>
  <c r="BH279" i="20"/>
  <c r="BG279" i="20"/>
  <c r="BE279" i="20"/>
  <c r="T279" i="20"/>
  <c r="R279" i="20"/>
  <c r="P279" i="20"/>
  <c r="BI276" i="20"/>
  <c r="BH276" i="20"/>
  <c r="BG276" i="20"/>
  <c r="BE276" i="20"/>
  <c r="T276" i="20"/>
  <c r="R276" i="20"/>
  <c r="P276" i="20"/>
  <c r="BI274" i="20"/>
  <c r="BH274" i="20"/>
  <c r="BG274" i="20"/>
  <c r="BE274" i="20"/>
  <c r="T274" i="20"/>
  <c r="R274" i="20"/>
  <c r="P274" i="20"/>
  <c r="BI271" i="20"/>
  <c r="BH271" i="20"/>
  <c r="BG271" i="20"/>
  <c r="BE271" i="20"/>
  <c r="T271" i="20"/>
  <c r="R271" i="20"/>
  <c r="P271" i="20"/>
  <c r="BI266" i="20"/>
  <c r="BH266" i="20"/>
  <c r="BG266" i="20"/>
  <c r="BE266" i="20"/>
  <c r="T266" i="20"/>
  <c r="R266" i="20"/>
  <c r="P266" i="20"/>
  <c r="BI261" i="20"/>
  <c r="BH261" i="20"/>
  <c r="BG261" i="20"/>
  <c r="BE261" i="20"/>
  <c r="T261" i="20"/>
  <c r="R261" i="20"/>
  <c r="P261" i="20"/>
  <c r="BI256" i="20"/>
  <c r="BH256" i="20"/>
  <c r="BG256" i="20"/>
  <c r="BE256" i="20"/>
  <c r="T256" i="20"/>
  <c r="R256" i="20"/>
  <c r="P256" i="20"/>
  <c r="BI251" i="20"/>
  <c r="BH251" i="20"/>
  <c r="BG251" i="20"/>
  <c r="BE251" i="20"/>
  <c r="T251" i="20"/>
  <c r="R251" i="20"/>
  <c r="P251" i="20"/>
  <c r="BI246" i="20"/>
  <c r="BH246" i="20"/>
  <c r="BG246" i="20"/>
  <c r="BE246" i="20"/>
  <c r="T246" i="20"/>
  <c r="R246" i="20"/>
  <c r="P246" i="20"/>
  <c r="BI241" i="20"/>
  <c r="BH241" i="20"/>
  <c r="BG241" i="20"/>
  <c r="BE241" i="20"/>
  <c r="T241" i="20"/>
  <c r="R241" i="20"/>
  <c r="P241" i="20"/>
  <c r="BI238" i="20"/>
  <c r="BH238" i="20"/>
  <c r="BG238" i="20"/>
  <c r="BE238" i="20"/>
  <c r="T238" i="20"/>
  <c r="R238" i="20"/>
  <c r="P238" i="20"/>
  <c r="BI235" i="20"/>
  <c r="BH235" i="20"/>
  <c r="BG235" i="20"/>
  <c r="BE235" i="20"/>
  <c r="T235" i="20"/>
  <c r="R235" i="20"/>
  <c r="P235" i="20"/>
  <c r="BI231" i="20"/>
  <c r="BH231" i="20"/>
  <c r="BG231" i="20"/>
  <c r="BE231" i="20"/>
  <c r="T231" i="20"/>
  <c r="R231" i="20"/>
  <c r="P231" i="20"/>
  <c r="BI228" i="20"/>
  <c r="BH228" i="20"/>
  <c r="BG228" i="20"/>
  <c r="BE228" i="20"/>
  <c r="T228" i="20"/>
  <c r="R228" i="20"/>
  <c r="P228" i="20"/>
  <c r="BI225" i="20"/>
  <c r="BH225" i="20"/>
  <c r="BG225" i="20"/>
  <c r="BE225" i="20"/>
  <c r="T225" i="20"/>
  <c r="R225" i="20"/>
  <c r="P225" i="20"/>
  <c r="BI220" i="20"/>
  <c r="BH220" i="20"/>
  <c r="BG220" i="20"/>
  <c r="BE220" i="20"/>
  <c r="T220" i="20"/>
  <c r="R220" i="20"/>
  <c r="P220" i="20"/>
  <c r="BI218" i="20"/>
  <c r="BH218" i="20"/>
  <c r="BG218" i="20"/>
  <c r="BE218" i="20"/>
  <c r="T218" i="20"/>
  <c r="R218" i="20"/>
  <c r="P218" i="20"/>
  <c r="BI215" i="20"/>
  <c r="BH215" i="20"/>
  <c r="BG215" i="20"/>
  <c r="BE215" i="20"/>
  <c r="T215" i="20"/>
  <c r="R215" i="20"/>
  <c r="P215" i="20"/>
  <c r="BI212" i="20"/>
  <c r="BH212" i="20"/>
  <c r="BG212" i="20"/>
  <c r="BE212" i="20"/>
  <c r="T212" i="20"/>
  <c r="R212" i="20"/>
  <c r="P212" i="20"/>
  <c r="BI209" i="20"/>
  <c r="BH209" i="20"/>
  <c r="BG209" i="20"/>
  <c r="BE209" i="20"/>
  <c r="T209" i="20"/>
  <c r="R209" i="20"/>
  <c r="P209" i="20"/>
  <c r="BI205" i="20"/>
  <c r="BH205" i="20"/>
  <c r="BG205" i="20"/>
  <c r="BE205" i="20"/>
  <c r="T205" i="20"/>
  <c r="R205" i="20"/>
  <c r="P205" i="20"/>
  <c r="BI203" i="20"/>
  <c r="BH203" i="20"/>
  <c r="BG203" i="20"/>
  <c r="BE203" i="20"/>
  <c r="T203" i="20"/>
  <c r="R203" i="20"/>
  <c r="P203" i="20"/>
  <c r="BI201" i="20"/>
  <c r="BH201" i="20"/>
  <c r="BG201" i="20"/>
  <c r="BE201" i="20"/>
  <c r="T201" i="20"/>
  <c r="R201" i="20"/>
  <c r="P201" i="20"/>
  <c r="BI198" i="20"/>
  <c r="BH198" i="20"/>
  <c r="BG198" i="20"/>
  <c r="BE198" i="20"/>
  <c r="T198" i="20"/>
  <c r="R198" i="20"/>
  <c r="P198" i="20"/>
  <c r="BI195" i="20"/>
  <c r="BH195" i="20"/>
  <c r="BG195" i="20"/>
  <c r="BE195" i="20"/>
  <c r="T195" i="20"/>
  <c r="R195" i="20"/>
  <c r="P195" i="20"/>
  <c r="BI190" i="20"/>
  <c r="BH190" i="20"/>
  <c r="BG190" i="20"/>
  <c r="BE190" i="20"/>
  <c r="T190" i="20"/>
  <c r="R190" i="20"/>
  <c r="P190" i="20"/>
  <c r="BI187" i="20"/>
  <c r="BH187" i="20"/>
  <c r="BG187" i="20"/>
  <c r="BE187" i="20"/>
  <c r="T187" i="20"/>
  <c r="R187" i="20"/>
  <c r="P187" i="20"/>
  <c r="BI182" i="20"/>
  <c r="BH182" i="20"/>
  <c r="BG182" i="20"/>
  <c r="BE182" i="20"/>
  <c r="T182" i="20"/>
  <c r="R182" i="20"/>
  <c r="P182" i="20"/>
  <c r="BI177" i="20"/>
  <c r="BH177" i="20"/>
  <c r="BG177" i="20"/>
  <c r="BE177" i="20"/>
  <c r="T177" i="20"/>
  <c r="R177" i="20"/>
  <c r="P177" i="20"/>
  <c r="BI169" i="20"/>
  <c r="BH169" i="20"/>
  <c r="BG169" i="20"/>
  <c r="BE169" i="20"/>
  <c r="T169" i="20"/>
  <c r="R169" i="20"/>
  <c r="P169" i="20"/>
  <c r="BI166" i="20"/>
  <c r="BH166" i="20"/>
  <c r="BG166" i="20"/>
  <c r="BE166" i="20"/>
  <c r="T166" i="20"/>
  <c r="R166" i="20"/>
  <c r="P166" i="20"/>
  <c r="BI163" i="20"/>
  <c r="BH163" i="20"/>
  <c r="BG163" i="20"/>
  <c r="BE163" i="20"/>
  <c r="T163" i="20"/>
  <c r="R163" i="20"/>
  <c r="P163" i="20"/>
  <c r="BI158" i="20"/>
  <c r="BH158" i="20"/>
  <c r="BG158" i="20"/>
  <c r="BE158" i="20"/>
  <c r="T158" i="20"/>
  <c r="R158" i="20"/>
  <c r="P158" i="20"/>
  <c r="BI155" i="20"/>
  <c r="BH155" i="20"/>
  <c r="BG155" i="20"/>
  <c r="BE155" i="20"/>
  <c r="T155" i="20"/>
  <c r="R155" i="20"/>
  <c r="P155" i="20"/>
  <c r="BI150" i="20"/>
  <c r="BH150" i="20"/>
  <c r="BG150" i="20"/>
  <c r="BE150" i="20"/>
  <c r="T150" i="20"/>
  <c r="R150" i="20"/>
  <c r="R134" i="20"/>
  <c r="R133" i="20" s="1"/>
  <c r="P150" i="20"/>
  <c r="BI135" i="20"/>
  <c r="BH135" i="20"/>
  <c r="BG135" i="20"/>
  <c r="BE135" i="20"/>
  <c r="T135" i="20"/>
  <c r="T134" i="20" s="1"/>
  <c r="T133" i="20" s="1"/>
  <c r="R135" i="20"/>
  <c r="P135" i="20"/>
  <c r="P134" i="20" s="1"/>
  <c r="P133" i="20" s="1"/>
  <c r="J129" i="20"/>
  <c r="F129" i="20"/>
  <c r="J128" i="20"/>
  <c r="F128" i="20"/>
  <c r="F126" i="20"/>
  <c r="E124" i="20"/>
  <c r="J94" i="20"/>
  <c r="F94" i="20"/>
  <c r="J93" i="20"/>
  <c r="F93" i="20"/>
  <c r="F91" i="20"/>
  <c r="E89" i="20"/>
  <c r="J14" i="20"/>
  <c r="J126" i="20" s="1"/>
  <c r="E7" i="20"/>
  <c r="E120" i="20" s="1"/>
  <c r="J39" i="19"/>
  <c r="J38" i="19"/>
  <c r="AY97" i="1"/>
  <c r="J37" i="19"/>
  <c r="AX97" i="1"/>
  <c r="BI149" i="19"/>
  <c r="BH149" i="19"/>
  <c r="BG149" i="19"/>
  <c r="BE149" i="19"/>
  <c r="T149" i="19"/>
  <c r="R149" i="19"/>
  <c r="P149" i="19"/>
  <c r="BI147" i="19"/>
  <c r="BH147" i="19"/>
  <c r="BG147" i="19"/>
  <c r="BE147" i="19"/>
  <c r="T147" i="19"/>
  <c r="R147" i="19"/>
  <c r="P147" i="19"/>
  <c r="BI145" i="19"/>
  <c r="BH145" i="19"/>
  <c r="BG145" i="19"/>
  <c r="BE145" i="19"/>
  <c r="T145" i="19"/>
  <c r="R145" i="19"/>
  <c r="P145" i="19"/>
  <c r="BI143" i="19"/>
  <c r="BH143" i="19"/>
  <c r="BG143" i="19"/>
  <c r="BE143" i="19"/>
  <c r="T143" i="19"/>
  <c r="R143" i="19"/>
  <c r="P143" i="19"/>
  <c r="BI141" i="19"/>
  <c r="BH141" i="19"/>
  <c r="BG141" i="19"/>
  <c r="BE141" i="19"/>
  <c r="T141" i="19"/>
  <c r="R141" i="19"/>
  <c r="P141" i="19"/>
  <c r="BI139" i="19"/>
  <c r="BH139" i="19"/>
  <c r="BG139" i="19"/>
  <c r="BE139" i="19"/>
  <c r="T139" i="19"/>
  <c r="R139" i="19"/>
  <c r="P139" i="19"/>
  <c r="BI137" i="19"/>
  <c r="BH137" i="19"/>
  <c r="BG137" i="19"/>
  <c r="BE137" i="19"/>
  <c r="T137" i="19"/>
  <c r="R137" i="19"/>
  <c r="P137" i="19"/>
  <c r="BI135" i="19"/>
  <c r="BH135" i="19"/>
  <c r="BG135" i="19"/>
  <c r="BE135" i="19"/>
  <c r="T135" i="19"/>
  <c r="R135" i="19"/>
  <c r="P135" i="19"/>
  <c r="BI133" i="19"/>
  <c r="BH133" i="19"/>
  <c r="BG133" i="19"/>
  <c r="BE133" i="19"/>
  <c r="T133" i="19"/>
  <c r="R133" i="19"/>
  <c r="P133" i="19"/>
  <c r="BI131" i="19"/>
  <c r="BH131" i="19"/>
  <c r="BG131" i="19"/>
  <c r="BE131" i="19"/>
  <c r="T131" i="19"/>
  <c r="R131" i="19"/>
  <c r="P131" i="19"/>
  <c r="BI129" i="19"/>
  <c r="BH129" i="19"/>
  <c r="BG129" i="19"/>
  <c r="BE129" i="19"/>
  <c r="T129" i="19"/>
  <c r="R129" i="19"/>
  <c r="P129" i="19"/>
  <c r="BI127" i="19"/>
  <c r="BH127" i="19"/>
  <c r="BG127" i="19"/>
  <c r="BE127" i="19"/>
  <c r="T127" i="19"/>
  <c r="R127" i="19"/>
  <c r="P127" i="19"/>
  <c r="BI125" i="19"/>
  <c r="BH125" i="19"/>
  <c r="BG125" i="19"/>
  <c r="BE125" i="19"/>
  <c r="T125" i="19"/>
  <c r="R125" i="19"/>
  <c r="P125" i="19"/>
  <c r="J119" i="19"/>
  <c r="F119" i="19"/>
  <c r="J118" i="19"/>
  <c r="F118" i="19"/>
  <c r="F116" i="19"/>
  <c r="E114" i="19"/>
  <c r="J94" i="19"/>
  <c r="F94" i="19"/>
  <c r="J93" i="19"/>
  <c r="F93" i="19"/>
  <c r="F91" i="19"/>
  <c r="E89" i="19"/>
  <c r="J14" i="19"/>
  <c r="J116" i="19" s="1"/>
  <c r="E7" i="19"/>
  <c r="E110" i="19" s="1"/>
  <c r="J39" i="18"/>
  <c r="J38" i="18"/>
  <c r="AY96" i="1"/>
  <c r="J37" i="18"/>
  <c r="AX96" i="1"/>
  <c r="BI1974" i="18"/>
  <c r="BH1974" i="18"/>
  <c r="BG1974" i="18"/>
  <c r="BE1974" i="18"/>
  <c r="T1974" i="18"/>
  <c r="T1973" i="18"/>
  <c r="R1974" i="18"/>
  <c r="R1973" i="18" s="1"/>
  <c r="P1974" i="18"/>
  <c r="P1973" i="18"/>
  <c r="BI1970" i="18"/>
  <c r="BH1970" i="18"/>
  <c r="BG1970" i="18"/>
  <c r="BE1970" i="18"/>
  <c r="T1970" i="18"/>
  <c r="T1969" i="18"/>
  <c r="R1970" i="18"/>
  <c r="R1969" i="18"/>
  <c r="P1970" i="18"/>
  <c r="P1969" i="18" s="1"/>
  <c r="BI1966" i="18"/>
  <c r="BH1966" i="18"/>
  <c r="BG1966" i="18"/>
  <c r="BE1966" i="18"/>
  <c r="T1966" i="18"/>
  <c r="T1965" i="18"/>
  <c r="R1966" i="18"/>
  <c r="R1965" i="18"/>
  <c r="P1966" i="18"/>
  <c r="P1965" i="18"/>
  <c r="BI1962" i="18"/>
  <c r="BH1962" i="18"/>
  <c r="BG1962" i="18"/>
  <c r="BE1962" i="18"/>
  <c r="T1962" i="18"/>
  <c r="T1961" i="18"/>
  <c r="R1962" i="18"/>
  <c r="R1961" i="18"/>
  <c r="P1962" i="18"/>
  <c r="P1961" i="18"/>
  <c r="BI1958" i="18"/>
  <c r="BH1958" i="18"/>
  <c r="BG1958" i="18"/>
  <c r="BE1958" i="18"/>
  <c r="T1958" i="18"/>
  <c r="R1958" i="18"/>
  <c r="P1958" i="18"/>
  <c r="BI1955" i="18"/>
  <c r="BH1955" i="18"/>
  <c r="BG1955" i="18"/>
  <c r="BE1955" i="18"/>
  <c r="T1955" i="18"/>
  <c r="R1955" i="18"/>
  <c r="P1955" i="18"/>
  <c r="BI1951" i="18"/>
  <c r="BH1951" i="18"/>
  <c r="BG1951" i="18"/>
  <c r="BE1951" i="18"/>
  <c r="T1951" i="18"/>
  <c r="T1950" i="18"/>
  <c r="R1951" i="18"/>
  <c r="R1950" i="18" s="1"/>
  <c r="P1951" i="18"/>
  <c r="P1950" i="18"/>
  <c r="BI1947" i="18"/>
  <c r="BH1947" i="18"/>
  <c r="BG1947" i="18"/>
  <c r="BE1947" i="18"/>
  <c r="T1947" i="18"/>
  <c r="T1946" i="18"/>
  <c r="T1945" i="18" s="1"/>
  <c r="R1947" i="18"/>
  <c r="R1946" i="18" s="1"/>
  <c r="R1945" i="18" s="1"/>
  <c r="P1947" i="18"/>
  <c r="P1946" i="18"/>
  <c r="P1945" i="18" s="1"/>
  <c r="BI1943" i="18"/>
  <c r="BH1943" i="18"/>
  <c r="BG1943" i="18"/>
  <c r="BE1943" i="18"/>
  <c r="T1943" i="18"/>
  <c r="R1943" i="18"/>
  <c r="P1943" i="18"/>
  <c r="BI1940" i="18"/>
  <c r="BH1940" i="18"/>
  <c r="BG1940" i="18"/>
  <c r="BE1940" i="18"/>
  <c r="T1940" i="18"/>
  <c r="R1940" i="18"/>
  <c r="P1940" i="18"/>
  <c r="BI1932" i="18"/>
  <c r="BH1932" i="18"/>
  <c r="BG1932" i="18"/>
  <c r="BE1932" i="18"/>
  <c r="T1932" i="18"/>
  <c r="R1932" i="18"/>
  <c r="P1932" i="18"/>
  <c r="BI1923" i="18"/>
  <c r="BH1923" i="18"/>
  <c r="BG1923" i="18"/>
  <c r="BE1923" i="18"/>
  <c r="T1923" i="18"/>
  <c r="R1923" i="18"/>
  <c r="R1917" i="18"/>
  <c r="P1923" i="18"/>
  <c r="P1917" i="18"/>
  <c r="BI1918" i="18"/>
  <c r="BH1918" i="18"/>
  <c r="BG1918" i="18"/>
  <c r="BE1918" i="18"/>
  <c r="T1918" i="18"/>
  <c r="T1917" i="18" s="1"/>
  <c r="R1918" i="18"/>
  <c r="P1918" i="18"/>
  <c r="BI1914" i="18"/>
  <c r="BH1914" i="18"/>
  <c r="BG1914" i="18"/>
  <c r="BE1914" i="18"/>
  <c r="T1914" i="18"/>
  <c r="R1914" i="18"/>
  <c r="P1914" i="18"/>
  <c r="BI1911" i="18"/>
  <c r="BH1911" i="18"/>
  <c r="BG1911" i="18"/>
  <c r="BE1911" i="18"/>
  <c r="T1911" i="18"/>
  <c r="R1911" i="18"/>
  <c r="P1911" i="18"/>
  <c r="BI1908" i="18"/>
  <c r="BH1908" i="18"/>
  <c r="BG1908" i="18"/>
  <c r="BE1908" i="18"/>
  <c r="T1908" i="18"/>
  <c r="R1908" i="18"/>
  <c r="P1908" i="18"/>
  <c r="BI1906" i="18"/>
  <c r="BH1906" i="18"/>
  <c r="BG1906" i="18"/>
  <c r="BE1906" i="18"/>
  <c r="T1906" i="18"/>
  <c r="R1906" i="18"/>
  <c r="P1906" i="18"/>
  <c r="BI1902" i="18"/>
  <c r="BH1902" i="18"/>
  <c r="BG1902" i="18"/>
  <c r="BE1902" i="18"/>
  <c r="T1902" i="18"/>
  <c r="R1902" i="18"/>
  <c r="P1902" i="18"/>
  <c r="BI1882" i="18"/>
  <c r="BH1882" i="18"/>
  <c r="BG1882" i="18"/>
  <c r="BE1882" i="18"/>
  <c r="T1882" i="18"/>
  <c r="R1882" i="18"/>
  <c r="P1882" i="18"/>
  <c r="BI1879" i="18"/>
  <c r="BH1879" i="18"/>
  <c r="BG1879" i="18"/>
  <c r="BE1879" i="18"/>
  <c r="T1879" i="18"/>
  <c r="R1879" i="18"/>
  <c r="P1879" i="18"/>
  <c r="BI1875" i="18"/>
  <c r="BH1875" i="18"/>
  <c r="BG1875" i="18"/>
  <c r="BE1875" i="18"/>
  <c r="T1875" i="18"/>
  <c r="R1875" i="18"/>
  <c r="P1875" i="18"/>
  <c r="BI1868" i="18"/>
  <c r="BH1868" i="18"/>
  <c r="BG1868" i="18"/>
  <c r="BE1868" i="18"/>
  <c r="T1868" i="18"/>
  <c r="R1868" i="18"/>
  <c r="P1868" i="18"/>
  <c r="BI1862" i="18"/>
  <c r="BH1862" i="18"/>
  <c r="BG1862" i="18"/>
  <c r="BE1862" i="18"/>
  <c r="T1862" i="18"/>
  <c r="R1862" i="18"/>
  <c r="P1862" i="18"/>
  <c r="BI1856" i="18"/>
  <c r="BH1856" i="18"/>
  <c r="BG1856" i="18"/>
  <c r="BE1856" i="18"/>
  <c r="T1856" i="18"/>
  <c r="R1856" i="18"/>
  <c r="P1856" i="18"/>
  <c r="BI1851" i="18"/>
  <c r="BH1851" i="18"/>
  <c r="BG1851" i="18"/>
  <c r="BE1851" i="18"/>
  <c r="T1851" i="18"/>
  <c r="R1851" i="18"/>
  <c r="P1851" i="18"/>
  <c r="BI1847" i="18"/>
  <c r="BH1847" i="18"/>
  <c r="BG1847" i="18"/>
  <c r="BE1847" i="18"/>
  <c r="T1847" i="18"/>
  <c r="R1847" i="18"/>
  <c r="P1847" i="18"/>
  <c r="BI1844" i="18"/>
  <c r="BH1844" i="18"/>
  <c r="BG1844" i="18"/>
  <c r="BE1844" i="18"/>
  <c r="T1844" i="18"/>
  <c r="R1844" i="18"/>
  <c r="P1844" i="18"/>
  <c r="BI1829" i="18"/>
  <c r="BH1829" i="18"/>
  <c r="BG1829" i="18"/>
  <c r="BE1829" i="18"/>
  <c r="T1829" i="18"/>
  <c r="R1829" i="18"/>
  <c r="P1829" i="18"/>
  <c r="BI1827" i="18"/>
  <c r="BH1827" i="18"/>
  <c r="BG1827" i="18"/>
  <c r="BE1827" i="18"/>
  <c r="T1827" i="18"/>
  <c r="R1827" i="18"/>
  <c r="P1827" i="18"/>
  <c r="BI1824" i="18"/>
  <c r="BH1824" i="18"/>
  <c r="BG1824" i="18"/>
  <c r="BE1824" i="18"/>
  <c r="T1824" i="18"/>
  <c r="R1824" i="18"/>
  <c r="P1824" i="18"/>
  <c r="BI1820" i="18"/>
  <c r="BH1820" i="18"/>
  <c r="BG1820" i="18"/>
  <c r="BE1820" i="18"/>
  <c r="T1820" i="18"/>
  <c r="R1820" i="18"/>
  <c r="P1820" i="18"/>
  <c r="BI1817" i="18"/>
  <c r="BH1817" i="18"/>
  <c r="BG1817" i="18"/>
  <c r="BE1817" i="18"/>
  <c r="T1817" i="18"/>
  <c r="R1817" i="18"/>
  <c r="P1817" i="18"/>
  <c r="BI1807" i="18"/>
  <c r="BH1807" i="18"/>
  <c r="BG1807" i="18"/>
  <c r="BE1807" i="18"/>
  <c r="T1807" i="18"/>
  <c r="R1807" i="18"/>
  <c r="P1807" i="18"/>
  <c r="BI1799" i="18"/>
  <c r="BH1799" i="18"/>
  <c r="BG1799" i="18"/>
  <c r="BE1799" i="18"/>
  <c r="T1799" i="18"/>
  <c r="R1799" i="18"/>
  <c r="P1799" i="18"/>
  <c r="BI1795" i="18"/>
  <c r="BH1795" i="18"/>
  <c r="BG1795" i="18"/>
  <c r="BE1795" i="18"/>
  <c r="T1795" i="18"/>
  <c r="R1795" i="18"/>
  <c r="P1795" i="18"/>
  <c r="BI1793" i="18"/>
  <c r="BH1793" i="18"/>
  <c r="BG1793" i="18"/>
  <c r="BE1793" i="18"/>
  <c r="T1793" i="18"/>
  <c r="R1793" i="18"/>
  <c r="P1793" i="18"/>
  <c r="BI1790" i="18"/>
  <c r="BH1790" i="18"/>
  <c r="BG1790" i="18"/>
  <c r="BE1790" i="18"/>
  <c r="T1790" i="18"/>
  <c r="R1790" i="18"/>
  <c r="P1790" i="18"/>
  <c r="BI1784" i="18"/>
  <c r="BH1784" i="18"/>
  <c r="BG1784" i="18"/>
  <c r="BE1784" i="18"/>
  <c r="T1784" i="18"/>
  <c r="R1784" i="18"/>
  <c r="P1784" i="18"/>
  <c r="BI1779" i="18"/>
  <c r="BH1779" i="18"/>
  <c r="BG1779" i="18"/>
  <c r="BE1779" i="18"/>
  <c r="T1779" i="18"/>
  <c r="R1779" i="18"/>
  <c r="P1779" i="18"/>
  <c r="BI1771" i="18"/>
  <c r="BH1771" i="18"/>
  <c r="BG1771" i="18"/>
  <c r="BE1771" i="18"/>
  <c r="T1771" i="18"/>
  <c r="R1771" i="18"/>
  <c r="P1771" i="18"/>
  <c r="BI1767" i="18"/>
  <c r="BH1767" i="18"/>
  <c r="BG1767" i="18"/>
  <c r="BE1767" i="18"/>
  <c r="T1767" i="18"/>
  <c r="R1767" i="18"/>
  <c r="P1767" i="18"/>
  <c r="BI1758" i="18"/>
  <c r="BH1758" i="18"/>
  <c r="BG1758" i="18"/>
  <c r="BE1758" i="18"/>
  <c r="T1758" i="18"/>
  <c r="R1758" i="18"/>
  <c r="P1758" i="18"/>
  <c r="BI1753" i="18"/>
  <c r="BH1753" i="18"/>
  <c r="BG1753" i="18"/>
  <c r="BE1753" i="18"/>
  <c r="T1753" i="18"/>
  <c r="R1753" i="18"/>
  <c r="P1753" i="18"/>
  <c r="BI1748" i="18"/>
  <c r="BH1748" i="18"/>
  <c r="BG1748" i="18"/>
  <c r="BE1748" i="18"/>
  <c r="T1748" i="18"/>
  <c r="R1748" i="18"/>
  <c r="P1748" i="18"/>
  <c r="BI1743" i="18"/>
  <c r="BH1743" i="18"/>
  <c r="BG1743" i="18"/>
  <c r="BE1743" i="18"/>
  <c r="T1743" i="18"/>
  <c r="R1743" i="18"/>
  <c r="P1743" i="18"/>
  <c r="BI1737" i="18"/>
  <c r="BH1737" i="18"/>
  <c r="BG1737" i="18"/>
  <c r="BE1737" i="18"/>
  <c r="T1737" i="18"/>
  <c r="R1737" i="18"/>
  <c r="P1737" i="18"/>
  <c r="BI1731" i="18"/>
  <c r="BH1731" i="18"/>
  <c r="BG1731" i="18"/>
  <c r="BE1731" i="18"/>
  <c r="T1731" i="18"/>
  <c r="R1731" i="18"/>
  <c r="P1731" i="18"/>
  <c r="BI1727" i="18"/>
  <c r="BH1727" i="18"/>
  <c r="BG1727" i="18"/>
  <c r="BE1727" i="18"/>
  <c r="T1727" i="18"/>
  <c r="R1727" i="18"/>
  <c r="P1727" i="18"/>
  <c r="BI1725" i="18"/>
  <c r="BH1725" i="18"/>
  <c r="BG1725" i="18"/>
  <c r="BE1725" i="18"/>
  <c r="T1725" i="18"/>
  <c r="R1725" i="18"/>
  <c r="P1725" i="18"/>
  <c r="BI1723" i="18"/>
  <c r="BH1723" i="18"/>
  <c r="BG1723" i="18"/>
  <c r="BE1723" i="18"/>
  <c r="T1723" i="18"/>
  <c r="R1723" i="18"/>
  <c r="P1723" i="18"/>
  <c r="BI1721" i="18"/>
  <c r="BH1721" i="18"/>
  <c r="BG1721" i="18"/>
  <c r="BE1721" i="18"/>
  <c r="T1721" i="18"/>
  <c r="R1721" i="18"/>
  <c r="P1721" i="18"/>
  <c r="BI1719" i="18"/>
  <c r="BH1719" i="18"/>
  <c r="BG1719" i="18"/>
  <c r="BE1719" i="18"/>
  <c r="T1719" i="18"/>
  <c r="R1719" i="18"/>
  <c r="P1719" i="18"/>
  <c r="BI1717" i="18"/>
  <c r="BH1717" i="18"/>
  <c r="BG1717" i="18"/>
  <c r="BE1717" i="18"/>
  <c r="T1717" i="18"/>
  <c r="R1717" i="18"/>
  <c r="P1717" i="18"/>
  <c r="BI1715" i="18"/>
  <c r="BH1715" i="18"/>
  <c r="BG1715" i="18"/>
  <c r="BE1715" i="18"/>
  <c r="T1715" i="18"/>
  <c r="R1715" i="18"/>
  <c r="P1715" i="18"/>
  <c r="BI1713" i="18"/>
  <c r="BH1713" i="18"/>
  <c r="BG1713" i="18"/>
  <c r="BE1713" i="18"/>
  <c r="T1713" i="18"/>
  <c r="R1713" i="18"/>
  <c r="P1713" i="18"/>
  <c r="BI1711" i="18"/>
  <c r="BH1711" i="18"/>
  <c r="BG1711" i="18"/>
  <c r="BE1711" i="18"/>
  <c r="T1711" i="18"/>
  <c r="R1711" i="18"/>
  <c r="P1711" i="18"/>
  <c r="BI1709" i="18"/>
  <c r="BH1709" i="18"/>
  <c r="BG1709" i="18"/>
  <c r="BE1709" i="18"/>
  <c r="T1709" i="18"/>
  <c r="R1709" i="18"/>
  <c r="P1709" i="18"/>
  <c r="BI1707" i="18"/>
  <c r="BH1707" i="18"/>
  <c r="BG1707" i="18"/>
  <c r="BE1707" i="18"/>
  <c r="T1707" i="18"/>
  <c r="R1707" i="18"/>
  <c r="P1707" i="18"/>
  <c r="BI1705" i="18"/>
  <c r="BH1705" i="18"/>
  <c r="BG1705" i="18"/>
  <c r="BE1705" i="18"/>
  <c r="T1705" i="18"/>
  <c r="R1705" i="18"/>
  <c r="P1705" i="18"/>
  <c r="BI1703" i="18"/>
  <c r="BH1703" i="18"/>
  <c r="BG1703" i="18"/>
  <c r="BE1703" i="18"/>
  <c r="T1703" i="18"/>
  <c r="R1703" i="18"/>
  <c r="P1703" i="18"/>
  <c r="BI1701" i="18"/>
  <c r="BH1701" i="18"/>
  <c r="BG1701" i="18"/>
  <c r="BE1701" i="18"/>
  <c r="T1701" i="18"/>
  <c r="R1701" i="18"/>
  <c r="P1701" i="18"/>
  <c r="BI1699" i="18"/>
  <c r="BH1699" i="18"/>
  <c r="BG1699" i="18"/>
  <c r="BE1699" i="18"/>
  <c r="T1699" i="18"/>
  <c r="R1699" i="18"/>
  <c r="P1699" i="18"/>
  <c r="BI1697" i="18"/>
  <c r="BH1697" i="18"/>
  <c r="BG1697" i="18"/>
  <c r="BE1697" i="18"/>
  <c r="T1697" i="18"/>
  <c r="R1697" i="18"/>
  <c r="P1697" i="18"/>
  <c r="BI1695" i="18"/>
  <c r="BH1695" i="18"/>
  <c r="BG1695" i="18"/>
  <c r="BE1695" i="18"/>
  <c r="T1695" i="18"/>
  <c r="R1695" i="18"/>
  <c r="P1695" i="18"/>
  <c r="BI1693" i="18"/>
  <c r="BH1693" i="18"/>
  <c r="BG1693" i="18"/>
  <c r="BE1693" i="18"/>
  <c r="T1693" i="18"/>
  <c r="R1693" i="18"/>
  <c r="P1693" i="18"/>
  <c r="BI1684" i="18"/>
  <c r="BH1684" i="18"/>
  <c r="BG1684" i="18"/>
  <c r="BE1684" i="18"/>
  <c r="T1684" i="18"/>
  <c r="R1684" i="18"/>
  <c r="P1684" i="18"/>
  <c r="BI1682" i="18"/>
  <c r="BH1682" i="18"/>
  <c r="BG1682" i="18"/>
  <c r="BE1682" i="18"/>
  <c r="T1682" i="18"/>
  <c r="R1682" i="18"/>
  <c r="P1682" i="18"/>
  <c r="BI1680" i="18"/>
  <c r="BH1680" i="18"/>
  <c r="BG1680" i="18"/>
  <c r="BE1680" i="18"/>
  <c r="T1680" i="18"/>
  <c r="R1680" i="18"/>
  <c r="P1680" i="18"/>
  <c r="BI1678" i="18"/>
  <c r="BH1678" i="18"/>
  <c r="BG1678" i="18"/>
  <c r="BE1678" i="18"/>
  <c r="T1678" i="18"/>
  <c r="R1678" i="18"/>
  <c r="P1678" i="18"/>
  <c r="BI1676" i="18"/>
  <c r="BH1676" i="18"/>
  <c r="BG1676" i="18"/>
  <c r="BE1676" i="18"/>
  <c r="T1676" i="18"/>
  <c r="R1676" i="18"/>
  <c r="P1676" i="18"/>
  <c r="BI1674" i="18"/>
  <c r="BH1674" i="18"/>
  <c r="BG1674" i="18"/>
  <c r="BE1674" i="18"/>
  <c r="T1674" i="18"/>
  <c r="R1674" i="18"/>
  <c r="P1674" i="18"/>
  <c r="BI1671" i="18"/>
  <c r="BH1671" i="18"/>
  <c r="BG1671" i="18"/>
  <c r="BE1671" i="18"/>
  <c r="T1671" i="18"/>
  <c r="R1671" i="18"/>
  <c r="P1671" i="18"/>
  <c r="BI1669" i="18"/>
  <c r="BH1669" i="18"/>
  <c r="BG1669" i="18"/>
  <c r="BE1669" i="18"/>
  <c r="T1669" i="18"/>
  <c r="R1669" i="18"/>
  <c r="P1669" i="18"/>
  <c r="BI1667" i="18"/>
  <c r="BH1667" i="18"/>
  <c r="BG1667" i="18"/>
  <c r="BE1667" i="18"/>
  <c r="T1667" i="18"/>
  <c r="R1667" i="18"/>
  <c r="P1667" i="18"/>
  <c r="BI1665" i="18"/>
  <c r="BH1665" i="18"/>
  <c r="BG1665" i="18"/>
  <c r="BE1665" i="18"/>
  <c r="T1665" i="18"/>
  <c r="R1665" i="18"/>
  <c r="P1665" i="18"/>
  <c r="BI1663" i="18"/>
  <c r="BH1663" i="18"/>
  <c r="BG1663" i="18"/>
  <c r="BE1663" i="18"/>
  <c r="T1663" i="18"/>
  <c r="R1663" i="18"/>
  <c r="P1663" i="18"/>
  <c r="BI1661" i="18"/>
  <c r="BH1661" i="18"/>
  <c r="BG1661" i="18"/>
  <c r="BE1661" i="18"/>
  <c r="T1661" i="18"/>
  <c r="R1661" i="18"/>
  <c r="P1661" i="18"/>
  <c r="BI1659" i="18"/>
  <c r="BH1659" i="18"/>
  <c r="BG1659" i="18"/>
  <c r="BE1659" i="18"/>
  <c r="T1659" i="18"/>
  <c r="R1659" i="18"/>
  <c r="P1659" i="18"/>
  <c r="BI1657" i="18"/>
  <c r="BH1657" i="18"/>
  <c r="BG1657" i="18"/>
  <c r="BE1657" i="18"/>
  <c r="T1657" i="18"/>
  <c r="R1657" i="18"/>
  <c r="P1657" i="18"/>
  <c r="BI1655" i="18"/>
  <c r="BH1655" i="18"/>
  <c r="BG1655" i="18"/>
  <c r="BE1655" i="18"/>
  <c r="T1655" i="18"/>
  <c r="R1655" i="18"/>
  <c r="P1655" i="18"/>
  <c r="BI1653" i="18"/>
  <c r="BH1653" i="18"/>
  <c r="BG1653" i="18"/>
  <c r="BE1653" i="18"/>
  <c r="T1653" i="18"/>
  <c r="R1653" i="18"/>
  <c r="P1653" i="18"/>
  <c r="BI1651" i="18"/>
  <c r="BH1651" i="18"/>
  <c r="BG1651" i="18"/>
  <c r="BE1651" i="18"/>
  <c r="T1651" i="18"/>
  <c r="R1651" i="18"/>
  <c r="P1651" i="18"/>
  <c r="BI1649" i="18"/>
  <c r="BH1649" i="18"/>
  <c r="BG1649" i="18"/>
  <c r="BE1649" i="18"/>
  <c r="T1649" i="18"/>
  <c r="R1649" i="18"/>
  <c r="P1649" i="18"/>
  <c r="BI1647" i="18"/>
  <c r="BH1647" i="18"/>
  <c r="BG1647" i="18"/>
  <c r="BE1647" i="18"/>
  <c r="T1647" i="18"/>
  <c r="R1647" i="18"/>
  <c r="P1647" i="18"/>
  <c r="BI1643" i="18"/>
  <c r="BH1643" i="18"/>
  <c r="BG1643" i="18"/>
  <c r="BE1643" i="18"/>
  <c r="T1643" i="18"/>
  <c r="R1643" i="18"/>
  <c r="P1643" i="18"/>
  <c r="BI1641" i="18"/>
  <c r="BH1641" i="18"/>
  <c r="BG1641" i="18"/>
  <c r="BE1641" i="18"/>
  <c r="T1641" i="18"/>
  <c r="R1641" i="18"/>
  <c r="P1641" i="18"/>
  <c r="BI1639" i="18"/>
  <c r="BH1639" i="18"/>
  <c r="BG1639" i="18"/>
  <c r="BE1639" i="18"/>
  <c r="T1639" i="18"/>
  <c r="R1639" i="18"/>
  <c r="P1639" i="18"/>
  <c r="BI1637" i="18"/>
  <c r="BH1637" i="18"/>
  <c r="BG1637" i="18"/>
  <c r="BE1637" i="18"/>
  <c r="T1637" i="18"/>
  <c r="R1637" i="18"/>
  <c r="P1637" i="18"/>
  <c r="BI1635" i="18"/>
  <c r="BH1635" i="18"/>
  <c r="BG1635" i="18"/>
  <c r="BE1635" i="18"/>
  <c r="T1635" i="18"/>
  <c r="R1635" i="18"/>
  <c r="P1635" i="18"/>
  <c r="BI1633" i="18"/>
  <c r="BH1633" i="18"/>
  <c r="BG1633" i="18"/>
  <c r="BE1633" i="18"/>
  <c r="T1633" i="18"/>
  <c r="R1633" i="18"/>
  <c r="P1633" i="18"/>
  <c r="BI1631" i="18"/>
  <c r="BH1631" i="18"/>
  <c r="BG1631" i="18"/>
  <c r="BE1631" i="18"/>
  <c r="T1631" i="18"/>
  <c r="R1631" i="18"/>
  <c r="P1631" i="18"/>
  <c r="BI1629" i="18"/>
  <c r="BH1629" i="18"/>
  <c r="BG1629" i="18"/>
  <c r="BE1629" i="18"/>
  <c r="T1629" i="18"/>
  <c r="R1629" i="18"/>
  <c r="P1629" i="18"/>
  <c r="BI1627" i="18"/>
  <c r="BH1627" i="18"/>
  <c r="BG1627" i="18"/>
  <c r="BE1627" i="18"/>
  <c r="T1627" i="18"/>
  <c r="R1627" i="18"/>
  <c r="P1627" i="18"/>
  <c r="BI1625" i="18"/>
  <c r="BH1625" i="18"/>
  <c r="BG1625" i="18"/>
  <c r="BE1625" i="18"/>
  <c r="T1625" i="18"/>
  <c r="R1625" i="18"/>
  <c r="P1625" i="18"/>
  <c r="BI1623" i="18"/>
  <c r="BH1623" i="18"/>
  <c r="BG1623" i="18"/>
  <c r="BE1623" i="18"/>
  <c r="T1623" i="18"/>
  <c r="R1623" i="18"/>
  <c r="P1623" i="18"/>
  <c r="BI1621" i="18"/>
  <c r="BH1621" i="18"/>
  <c r="BG1621" i="18"/>
  <c r="BE1621" i="18"/>
  <c r="T1621" i="18"/>
  <c r="R1621" i="18"/>
  <c r="P1621" i="18"/>
  <c r="BI1619" i="18"/>
  <c r="BH1619" i="18"/>
  <c r="BG1619" i="18"/>
  <c r="BE1619" i="18"/>
  <c r="T1619" i="18"/>
  <c r="R1619" i="18"/>
  <c r="P1619" i="18"/>
  <c r="BI1617" i="18"/>
  <c r="BH1617" i="18"/>
  <c r="BG1617" i="18"/>
  <c r="BE1617" i="18"/>
  <c r="T1617" i="18"/>
  <c r="R1617" i="18"/>
  <c r="P1617" i="18"/>
  <c r="BI1615" i="18"/>
  <c r="BH1615" i="18"/>
  <c r="BG1615" i="18"/>
  <c r="BE1615" i="18"/>
  <c r="T1615" i="18"/>
  <c r="R1615" i="18"/>
  <c r="P1615" i="18"/>
  <c r="BI1613" i="18"/>
  <c r="BH1613" i="18"/>
  <c r="BG1613" i="18"/>
  <c r="BE1613" i="18"/>
  <c r="T1613" i="18"/>
  <c r="R1613" i="18"/>
  <c r="P1613" i="18"/>
  <c r="BI1611" i="18"/>
  <c r="BH1611" i="18"/>
  <c r="BG1611" i="18"/>
  <c r="BE1611" i="18"/>
  <c r="T1611" i="18"/>
  <c r="R1611" i="18"/>
  <c r="P1611" i="18"/>
  <c r="BI1609" i="18"/>
  <c r="BH1609" i="18"/>
  <c r="BG1609" i="18"/>
  <c r="BE1609" i="18"/>
  <c r="T1609" i="18"/>
  <c r="R1609" i="18"/>
  <c r="P1609" i="18"/>
  <c r="BI1607" i="18"/>
  <c r="BH1607" i="18"/>
  <c r="BG1607" i="18"/>
  <c r="BE1607" i="18"/>
  <c r="T1607" i="18"/>
  <c r="R1607" i="18"/>
  <c r="P1607" i="18"/>
  <c r="BI1605" i="18"/>
  <c r="BH1605" i="18"/>
  <c r="BG1605" i="18"/>
  <c r="BE1605" i="18"/>
  <c r="T1605" i="18"/>
  <c r="R1605" i="18"/>
  <c r="P1605" i="18"/>
  <c r="BI1603" i="18"/>
  <c r="BH1603" i="18"/>
  <c r="BG1603" i="18"/>
  <c r="BE1603" i="18"/>
  <c r="T1603" i="18"/>
  <c r="R1603" i="18"/>
  <c r="P1603" i="18"/>
  <c r="BI1601" i="18"/>
  <c r="BH1601" i="18"/>
  <c r="BG1601" i="18"/>
  <c r="BE1601" i="18"/>
  <c r="T1601" i="18"/>
  <c r="R1601" i="18"/>
  <c r="P1601" i="18"/>
  <c r="BI1599" i="18"/>
  <c r="BH1599" i="18"/>
  <c r="BG1599" i="18"/>
  <c r="BE1599" i="18"/>
  <c r="T1599" i="18"/>
  <c r="R1599" i="18"/>
  <c r="P1599" i="18"/>
  <c r="BI1597" i="18"/>
  <c r="BH1597" i="18"/>
  <c r="BG1597" i="18"/>
  <c r="BE1597" i="18"/>
  <c r="T1597" i="18"/>
  <c r="R1597" i="18"/>
  <c r="P1597" i="18"/>
  <c r="BI1595" i="18"/>
  <c r="BH1595" i="18"/>
  <c r="BG1595" i="18"/>
  <c r="BE1595" i="18"/>
  <c r="T1595" i="18"/>
  <c r="R1595" i="18"/>
  <c r="P1595" i="18"/>
  <c r="BI1593" i="18"/>
  <c r="BH1593" i="18"/>
  <c r="BG1593" i="18"/>
  <c r="BE1593" i="18"/>
  <c r="T1593" i="18"/>
  <c r="R1593" i="18"/>
  <c r="P1593" i="18"/>
  <c r="BI1591" i="18"/>
  <c r="BH1591" i="18"/>
  <c r="BG1591" i="18"/>
  <c r="BE1591" i="18"/>
  <c r="T1591" i="18"/>
  <c r="R1591" i="18"/>
  <c r="P1591" i="18"/>
  <c r="BI1589" i="18"/>
  <c r="BH1589" i="18"/>
  <c r="BG1589" i="18"/>
  <c r="BE1589" i="18"/>
  <c r="T1589" i="18"/>
  <c r="R1589" i="18"/>
  <c r="P1589" i="18"/>
  <c r="BI1587" i="18"/>
  <c r="BH1587" i="18"/>
  <c r="BG1587" i="18"/>
  <c r="BE1587" i="18"/>
  <c r="T1587" i="18"/>
  <c r="R1587" i="18"/>
  <c r="P1587" i="18"/>
  <c r="BI1585" i="18"/>
  <c r="BH1585" i="18"/>
  <c r="BG1585" i="18"/>
  <c r="BE1585" i="18"/>
  <c r="T1585" i="18"/>
  <c r="R1585" i="18"/>
  <c r="P1585" i="18"/>
  <c r="BI1583" i="18"/>
  <c r="BH1583" i="18"/>
  <c r="BG1583" i="18"/>
  <c r="BE1583" i="18"/>
  <c r="T1583" i="18"/>
  <c r="R1583" i="18"/>
  <c r="P1583" i="18"/>
  <c r="BI1581" i="18"/>
  <c r="BH1581" i="18"/>
  <c r="BG1581" i="18"/>
  <c r="BE1581" i="18"/>
  <c r="T1581" i="18"/>
  <c r="R1581" i="18"/>
  <c r="P1581" i="18"/>
  <c r="BI1576" i="18"/>
  <c r="BH1576" i="18"/>
  <c r="BG1576" i="18"/>
  <c r="BE1576" i="18"/>
  <c r="T1576" i="18"/>
  <c r="R1576" i="18"/>
  <c r="P1576" i="18"/>
  <c r="BI1572" i="18"/>
  <c r="BH1572" i="18"/>
  <c r="BG1572" i="18"/>
  <c r="BE1572" i="18"/>
  <c r="T1572" i="18"/>
  <c r="R1572" i="18"/>
  <c r="P1572" i="18"/>
  <c r="BI1568" i="18"/>
  <c r="BH1568" i="18"/>
  <c r="BG1568" i="18"/>
  <c r="BE1568" i="18"/>
  <c r="T1568" i="18"/>
  <c r="R1568" i="18"/>
  <c r="P1568" i="18"/>
  <c r="BI1564" i="18"/>
  <c r="BH1564" i="18"/>
  <c r="BG1564" i="18"/>
  <c r="BE1564" i="18"/>
  <c r="T1564" i="18"/>
  <c r="R1564" i="18"/>
  <c r="P1564" i="18"/>
  <c r="BI1562" i="18"/>
  <c r="BH1562" i="18"/>
  <c r="BG1562" i="18"/>
  <c r="BE1562" i="18"/>
  <c r="T1562" i="18"/>
  <c r="R1562" i="18"/>
  <c r="P1562" i="18"/>
  <c r="BI1558" i="18"/>
  <c r="BH1558" i="18"/>
  <c r="BG1558" i="18"/>
  <c r="BE1558" i="18"/>
  <c r="T1558" i="18"/>
  <c r="R1558" i="18"/>
  <c r="P1558" i="18"/>
  <c r="BI1556" i="18"/>
  <c r="BH1556" i="18"/>
  <c r="BG1556" i="18"/>
  <c r="BE1556" i="18"/>
  <c r="T1556" i="18"/>
  <c r="R1556" i="18"/>
  <c r="P1556" i="18"/>
  <c r="BI1554" i="18"/>
  <c r="BH1554" i="18"/>
  <c r="BG1554" i="18"/>
  <c r="BE1554" i="18"/>
  <c r="T1554" i="18"/>
  <c r="R1554" i="18"/>
  <c r="P1554" i="18"/>
  <c r="BI1552" i="18"/>
  <c r="BH1552" i="18"/>
  <c r="BG1552" i="18"/>
  <c r="BE1552" i="18"/>
  <c r="T1552" i="18"/>
  <c r="R1552" i="18"/>
  <c r="P1552" i="18"/>
  <c r="BI1550" i="18"/>
  <c r="BH1550" i="18"/>
  <c r="BG1550" i="18"/>
  <c r="BE1550" i="18"/>
  <c r="T1550" i="18"/>
  <c r="R1550" i="18"/>
  <c r="P1550" i="18"/>
  <c r="BI1547" i="18"/>
  <c r="BH1547" i="18"/>
  <c r="BG1547" i="18"/>
  <c r="BE1547" i="18"/>
  <c r="T1547" i="18"/>
  <c r="R1547" i="18"/>
  <c r="P1547" i="18"/>
  <c r="BI1544" i="18"/>
  <c r="BH1544" i="18"/>
  <c r="BG1544" i="18"/>
  <c r="BE1544" i="18"/>
  <c r="T1544" i="18"/>
  <c r="R1544" i="18"/>
  <c r="P1544" i="18"/>
  <c r="BI1538" i="18"/>
  <c r="BH1538" i="18"/>
  <c r="BG1538" i="18"/>
  <c r="BE1538" i="18"/>
  <c r="T1538" i="18"/>
  <c r="R1538" i="18"/>
  <c r="P1538" i="18"/>
  <c r="BI1533" i="18"/>
  <c r="BH1533" i="18"/>
  <c r="BG1533" i="18"/>
  <c r="BE1533" i="18"/>
  <c r="T1533" i="18"/>
  <c r="R1533" i="18"/>
  <c r="P1533" i="18"/>
  <c r="BI1526" i="18"/>
  <c r="BH1526" i="18"/>
  <c r="BG1526" i="18"/>
  <c r="BE1526" i="18"/>
  <c r="T1526" i="18"/>
  <c r="R1526" i="18"/>
  <c r="P1526" i="18"/>
  <c r="BI1516" i="18"/>
  <c r="BH1516" i="18"/>
  <c r="BG1516" i="18"/>
  <c r="BE1516" i="18"/>
  <c r="T1516" i="18"/>
  <c r="R1516" i="18"/>
  <c r="P1516" i="18"/>
  <c r="BI1509" i="18"/>
  <c r="BH1509" i="18"/>
  <c r="BG1509" i="18"/>
  <c r="BE1509" i="18"/>
  <c r="T1509" i="18"/>
  <c r="R1509" i="18"/>
  <c r="P1509" i="18"/>
  <c r="BI1502" i="18"/>
  <c r="BH1502" i="18"/>
  <c r="BG1502" i="18"/>
  <c r="BE1502" i="18"/>
  <c r="T1502" i="18"/>
  <c r="R1502" i="18"/>
  <c r="P1502" i="18"/>
  <c r="BI1498" i="18"/>
  <c r="BH1498" i="18"/>
  <c r="BG1498" i="18"/>
  <c r="BE1498" i="18"/>
  <c r="T1498" i="18"/>
  <c r="R1498" i="18"/>
  <c r="P1498" i="18"/>
  <c r="BI1494" i="18"/>
  <c r="BH1494" i="18"/>
  <c r="BG1494" i="18"/>
  <c r="BE1494" i="18"/>
  <c r="T1494" i="18"/>
  <c r="R1494" i="18"/>
  <c r="P1494" i="18"/>
  <c r="BI1489" i="18"/>
  <c r="BH1489" i="18"/>
  <c r="BG1489" i="18"/>
  <c r="BE1489" i="18"/>
  <c r="T1489" i="18"/>
  <c r="R1489" i="18"/>
  <c r="P1489" i="18"/>
  <c r="BI1482" i="18"/>
  <c r="BH1482" i="18"/>
  <c r="BG1482" i="18"/>
  <c r="BE1482" i="18"/>
  <c r="T1482" i="18"/>
  <c r="R1482" i="18"/>
  <c r="P1482" i="18"/>
  <c r="BI1477" i="18"/>
  <c r="BH1477" i="18"/>
  <c r="BG1477" i="18"/>
  <c r="BE1477" i="18"/>
  <c r="T1477" i="18"/>
  <c r="R1477" i="18"/>
  <c r="P1477" i="18"/>
  <c r="BI1472" i="18"/>
  <c r="BH1472" i="18"/>
  <c r="BG1472" i="18"/>
  <c r="BE1472" i="18"/>
  <c r="T1472" i="18"/>
  <c r="R1472" i="18"/>
  <c r="P1472" i="18"/>
  <c r="BI1462" i="18"/>
  <c r="BH1462" i="18"/>
  <c r="BG1462" i="18"/>
  <c r="BE1462" i="18"/>
  <c r="T1462" i="18"/>
  <c r="R1462" i="18"/>
  <c r="P1462" i="18"/>
  <c r="BI1454" i="18"/>
  <c r="BH1454" i="18"/>
  <c r="BG1454" i="18"/>
  <c r="BE1454" i="18"/>
  <c r="T1454" i="18"/>
  <c r="R1454" i="18"/>
  <c r="P1454" i="18"/>
  <c r="BI1448" i="18"/>
  <c r="BH1448" i="18"/>
  <c r="BG1448" i="18"/>
  <c r="BE1448" i="18"/>
  <c r="T1448" i="18"/>
  <c r="R1448" i="18"/>
  <c r="P1448" i="18"/>
  <c r="BI1444" i="18"/>
  <c r="BH1444" i="18"/>
  <c r="BG1444" i="18"/>
  <c r="BE1444" i="18"/>
  <c r="T1444" i="18"/>
  <c r="R1444" i="18"/>
  <c r="P1444" i="18"/>
  <c r="BI1438" i="18"/>
  <c r="BH1438" i="18"/>
  <c r="BG1438" i="18"/>
  <c r="BE1438" i="18"/>
  <c r="T1438" i="18"/>
  <c r="R1438" i="18"/>
  <c r="P1438" i="18"/>
  <c r="BI1434" i="18"/>
  <c r="BH1434" i="18"/>
  <c r="BG1434" i="18"/>
  <c r="BE1434" i="18"/>
  <c r="T1434" i="18"/>
  <c r="R1434" i="18"/>
  <c r="P1434" i="18"/>
  <c r="BI1422" i="18"/>
  <c r="BH1422" i="18"/>
  <c r="BG1422" i="18"/>
  <c r="BE1422" i="18"/>
  <c r="T1422" i="18"/>
  <c r="R1422" i="18"/>
  <c r="P1422" i="18"/>
  <c r="BI1419" i="18"/>
  <c r="BH1419" i="18"/>
  <c r="BG1419" i="18"/>
  <c r="BE1419" i="18"/>
  <c r="T1419" i="18"/>
  <c r="R1419" i="18"/>
  <c r="P1419" i="18"/>
  <c r="BI1415" i="18"/>
  <c r="BH1415" i="18"/>
  <c r="BG1415" i="18"/>
  <c r="BE1415" i="18"/>
  <c r="T1415" i="18"/>
  <c r="R1415" i="18"/>
  <c r="P1415" i="18"/>
  <c r="BI1407" i="18"/>
  <c r="BH1407" i="18"/>
  <c r="BG1407" i="18"/>
  <c r="BE1407" i="18"/>
  <c r="T1407" i="18"/>
  <c r="R1407" i="18"/>
  <c r="P1407" i="18"/>
  <c r="BI1405" i="18"/>
  <c r="BH1405" i="18"/>
  <c r="BG1405" i="18"/>
  <c r="BE1405" i="18"/>
  <c r="T1405" i="18"/>
  <c r="R1405" i="18"/>
  <c r="P1405" i="18"/>
  <c r="BI1401" i="18"/>
  <c r="BH1401" i="18"/>
  <c r="BG1401" i="18"/>
  <c r="BE1401" i="18"/>
  <c r="T1401" i="18"/>
  <c r="R1401" i="18"/>
  <c r="P1401" i="18"/>
  <c r="BI1399" i="18"/>
  <c r="BH1399" i="18"/>
  <c r="BG1399" i="18"/>
  <c r="BE1399" i="18"/>
  <c r="T1399" i="18"/>
  <c r="R1399" i="18"/>
  <c r="P1399" i="18"/>
  <c r="BI1397" i="18"/>
  <c r="BH1397" i="18"/>
  <c r="BG1397" i="18"/>
  <c r="BE1397" i="18"/>
  <c r="T1397" i="18"/>
  <c r="R1397" i="18"/>
  <c r="P1397" i="18"/>
  <c r="BI1395" i="18"/>
  <c r="BH1395" i="18"/>
  <c r="BG1395" i="18"/>
  <c r="BE1395" i="18"/>
  <c r="T1395" i="18"/>
  <c r="R1395" i="18"/>
  <c r="P1395" i="18"/>
  <c r="BI1393" i="18"/>
  <c r="BH1393" i="18"/>
  <c r="BG1393" i="18"/>
  <c r="BE1393" i="18"/>
  <c r="T1393" i="18"/>
  <c r="R1393" i="18"/>
  <c r="P1393" i="18"/>
  <c r="BI1391" i="18"/>
  <c r="BH1391" i="18"/>
  <c r="BG1391" i="18"/>
  <c r="BE1391" i="18"/>
  <c r="T1391" i="18"/>
  <c r="R1391" i="18"/>
  <c r="P1391" i="18"/>
  <c r="BI1389" i="18"/>
  <c r="BH1389" i="18"/>
  <c r="BG1389" i="18"/>
  <c r="BE1389" i="18"/>
  <c r="T1389" i="18"/>
  <c r="R1389" i="18"/>
  <c r="P1389" i="18"/>
  <c r="BI1387" i="18"/>
  <c r="BH1387" i="18"/>
  <c r="BG1387" i="18"/>
  <c r="BE1387" i="18"/>
  <c r="T1387" i="18"/>
  <c r="R1387" i="18"/>
  <c r="P1387" i="18"/>
  <c r="BI1385" i="18"/>
  <c r="BH1385" i="18"/>
  <c r="BG1385" i="18"/>
  <c r="BE1385" i="18"/>
  <c r="T1385" i="18"/>
  <c r="R1385" i="18"/>
  <c r="P1385" i="18"/>
  <c r="BI1383" i="18"/>
  <c r="BH1383" i="18"/>
  <c r="BG1383" i="18"/>
  <c r="BE1383" i="18"/>
  <c r="T1383" i="18"/>
  <c r="R1383" i="18"/>
  <c r="P1383" i="18"/>
  <c r="BI1381" i="18"/>
  <c r="BH1381" i="18"/>
  <c r="BG1381" i="18"/>
  <c r="BE1381" i="18"/>
  <c r="T1381" i="18"/>
  <c r="R1381" i="18"/>
  <c r="P1381" i="18"/>
  <c r="BI1379" i="18"/>
  <c r="BH1379" i="18"/>
  <c r="BG1379" i="18"/>
  <c r="BE1379" i="18"/>
  <c r="T1379" i="18"/>
  <c r="R1379" i="18"/>
  <c r="P1379" i="18"/>
  <c r="BI1377" i="18"/>
  <c r="BH1377" i="18"/>
  <c r="BG1377" i="18"/>
  <c r="BE1377" i="18"/>
  <c r="T1377" i="18"/>
  <c r="R1377" i="18"/>
  <c r="P1377" i="18"/>
  <c r="BI1375" i="18"/>
  <c r="BH1375" i="18"/>
  <c r="BG1375" i="18"/>
  <c r="BE1375" i="18"/>
  <c r="T1375" i="18"/>
  <c r="R1375" i="18"/>
  <c r="P1375" i="18"/>
  <c r="BI1373" i="18"/>
  <c r="BH1373" i="18"/>
  <c r="BG1373" i="18"/>
  <c r="BE1373" i="18"/>
  <c r="T1373" i="18"/>
  <c r="R1373" i="18"/>
  <c r="P1373" i="18"/>
  <c r="BI1371" i="18"/>
  <c r="BH1371" i="18"/>
  <c r="BG1371" i="18"/>
  <c r="BE1371" i="18"/>
  <c r="T1371" i="18"/>
  <c r="R1371" i="18"/>
  <c r="P1371" i="18"/>
  <c r="BI1369" i="18"/>
  <c r="BH1369" i="18"/>
  <c r="BG1369" i="18"/>
  <c r="BE1369" i="18"/>
  <c r="T1369" i="18"/>
  <c r="R1369" i="18"/>
  <c r="P1369" i="18"/>
  <c r="BI1367" i="18"/>
  <c r="BH1367" i="18"/>
  <c r="BG1367" i="18"/>
  <c r="BE1367" i="18"/>
  <c r="T1367" i="18"/>
  <c r="R1367" i="18"/>
  <c r="P1367" i="18"/>
  <c r="BI1365" i="18"/>
  <c r="BH1365" i="18"/>
  <c r="BG1365" i="18"/>
  <c r="BE1365" i="18"/>
  <c r="T1365" i="18"/>
  <c r="R1365" i="18"/>
  <c r="P1365" i="18"/>
  <c r="BI1363" i="18"/>
  <c r="BH1363" i="18"/>
  <c r="BG1363" i="18"/>
  <c r="BE1363" i="18"/>
  <c r="T1363" i="18"/>
  <c r="R1363" i="18"/>
  <c r="P1363" i="18"/>
  <c r="BI1361" i="18"/>
  <c r="BH1361" i="18"/>
  <c r="BG1361" i="18"/>
  <c r="BE1361" i="18"/>
  <c r="T1361" i="18"/>
  <c r="R1361" i="18"/>
  <c r="P1361" i="18"/>
  <c r="BI1359" i="18"/>
  <c r="BH1359" i="18"/>
  <c r="BG1359" i="18"/>
  <c r="BE1359" i="18"/>
  <c r="T1359" i="18"/>
  <c r="R1359" i="18"/>
  <c r="P1359" i="18"/>
  <c r="BI1357" i="18"/>
  <c r="BH1357" i="18"/>
  <c r="BG1357" i="18"/>
  <c r="BE1357" i="18"/>
  <c r="T1357" i="18"/>
  <c r="R1357" i="18"/>
  <c r="P1357" i="18"/>
  <c r="BI1355" i="18"/>
  <c r="BH1355" i="18"/>
  <c r="BG1355" i="18"/>
  <c r="BE1355" i="18"/>
  <c r="T1355" i="18"/>
  <c r="R1355" i="18"/>
  <c r="P1355" i="18"/>
  <c r="BI1353" i="18"/>
  <c r="BH1353" i="18"/>
  <c r="BG1353" i="18"/>
  <c r="BE1353" i="18"/>
  <c r="T1353" i="18"/>
  <c r="R1353" i="18"/>
  <c r="P1353" i="18"/>
  <c r="BI1351" i="18"/>
  <c r="BH1351" i="18"/>
  <c r="BG1351" i="18"/>
  <c r="BE1351" i="18"/>
  <c r="T1351" i="18"/>
  <c r="R1351" i="18"/>
  <c r="P1351" i="18"/>
  <c r="BI1349" i="18"/>
  <c r="BH1349" i="18"/>
  <c r="BG1349" i="18"/>
  <c r="BE1349" i="18"/>
  <c r="T1349" i="18"/>
  <c r="R1349" i="18"/>
  <c r="P1349" i="18"/>
  <c r="BI1347" i="18"/>
  <c r="BH1347" i="18"/>
  <c r="BG1347" i="18"/>
  <c r="BE1347" i="18"/>
  <c r="T1347" i="18"/>
  <c r="R1347" i="18"/>
  <c r="P1347" i="18"/>
  <c r="BI1345" i="18"/>
  <c r="BH1345" i="18"/>
  <c r="BG1345" i="18"/>
  <c r="BE1345" i="18"/>
  <c r="T1345" i="18"/>
  <c r="R1345" i="18"/>
  <c r="P1345" i="18"/>
  <c r="BI1343" i="18"/>
  <c r="BH1343" i="18"/>
  <c r="BG1343" i="18"/>
  <c r="BE1343" i="18"/>
  <c r="T1343" i="18"/>
  <c r="R1343" i="18"/>
  <c r="P1343" i="18"/>
  <c r="BI1341" i="18"/>
  <c r="BH1341" i="18"/>
  <c r="BG1341" i="18"/>
  <c r="BE1341" i="18"/>
  <c r="T1341" i="18"/>
  <c r="R1341" i="18"/>
  <c r="P1341" i="18"/>
  <c r="BI1339" i="18"/>
  <c r="BH1339" i="18"/>
  <c r="BG1339" i="18"/>
  <c r="BE1339" i="18"/>
  <c r="T1339" i="18"/>
  <c r="R1339" i="18"/>
  <c r="P1339" i="18"/>
  <c r="BI1337" i="18"/>
  <c r="BH1337" i="18"/>
  <c r="BG1337" i="18"/>
  <c r="BE1337" i="18"/>
  <c r="T1337" i="18"/>
  <c r="R1337" i="18"/>
  <c r="P1337" i="18"/>
  <c r="BI1335" i="18"/>
  <c r="BH1335" i="18"/>
  <c r="BG1335" i="18"/>
  <c r="BE1335" i="18"/>
  <c r="T1335" i="18"/>
  <c r="R1335" i="18"/>
  <c r="P1335" i="18"/>
  <c r="BI1333" i="18"/>
  <c r="BH1333" i="18"/>
  <c r="BG1333" i="18"/>
  <c r="BE1333" i="18"/>
  <c r="T1333" i="18"/>
  <c r="R1333" i="18"/>
  <c r="P1333" i="18"/>
  <c r="BI1331" i="18"/>
  <c r="BH1331" i="18"/>
  <c r="BG1331" i="18"/>
  <c r="BE1331" i="18"/>
  <c r="T1331" i="18"/>
  <c r="R1331" i="18"/>
  <c r="P1331" i="18"/>
  <c r="BI1329" i="18"/>
  <c r="BH1329" i="18"/>
  <c r="BG1329" i="18"/>
  <c r="BE1329" i="18"/>
  <c r="T1329" i="18"/>
  <c r="R1329" i="18"/>
  <c r="P1329" i="18"/>
  <c r="BI1327" i="18"/>
  <c r="BH1327" i="18"/>
  <c r="BG1327" i="18"/>
  <c r="BE1327" i="18"/>
  <c r="T1327" i="18"/>
  <c r="R1327" i="18"/>
  <c r="P1327" i="18"/>
  <c r="BI1325" i="18"/>
  <c r="BH1325" i="18"/>
  <c r="BG1325" i="18"/>
  <c r="BE1325" i="18"/>
  <c r="T1325" i="18"/>
  <c r="R1325" i="18"/>
  <c r="P1325" i="18"/>
  <c r="BI1323" i="18"/>
  <c r="BH1323" i="18"/>
  <c r="BG1323" i="18"/>
  <c r="BE1323" i="18"/>
  <c r="T1323" i="18"/>
  <c r="R1323" i="18"/>
  <c r="P1323" i="18"/>
  <c r="BI1321" i="18"/>
  <c r="BH1321" i="18"/>
  <c r="BG1321" i="18"/>
  <c r="BE1321" i="18"/>
  <c r="T1321" i="18"/>
  <c r="R1321" i="18"/>
  <c r="P1321" i="18"/>
  <c r="BI1319" i="18"/>
  <c r="BH1319" i="18"/>
  <c r="BG1319" i="18"/>
  <c r="BE1319" i="18"/>
  <c r="T1319" i="18"/>
  <c r="R1319" i="18"/>
  <c r="P1319" i="18"/>
  <c r="BI1317" i="18"/>
  <c r="BH1317" i="18"/>
  <c r="BG1317" i="18"/>
  <c r="BE1317" i="18"/>
  <c r="T1317" i="18"/>
  <c r="R1317" i="18"/>
  <c r="P1317" i="18"/>
  <c r="BI1315" i="18"/>
  <c r="BH1315" i="18"/>
  <c r="BG1315" i="18"/>
  <c r="BE1315" i="18"/>
  <c r="T1315" i="18"/>
  <c r="R1315" i="18"/>
  <c r="P1315" i="18"/>
  <c r="BI1313" i="18"/>
  <c r="BH1313" i="18"/>
  <c r="BG1313" i="18"/>
  <c r="BE1313" i="18"/>
  <c r="T1313" i="18"/>
  <c r="R1313" i="18"/>
  <c r="P1313" i="18"/>
  <c r="BI1311" i="18"/>
  <c r="BH1311" i="18"/>
  <c r="BG1311" i="18"/>
  <c r="BE1311" i="18"/>
  <c r="T1311" i="18"/>
  <c r="R1311" i="18"/>
  <c r="P1311" i="18"/>
  <c r="BI1309" i="18"/>
  <c r="BH1309" i="18"/>
  <c r="BG1309" i="18"/>
  <c r="BE1309" i="18"/>
  <c r="T1309" i="18"/>
  <c r="R1309" i="18"/>
  <c r="P1309" i="18"/>
  <c r="BI1307" i="18"/>
  <c r="BH1307" i="18"/>
  <c r="BG1307" i="18"/>
  <c r="BE1307" i="18"/>
  <c r="T1307" i="18"/>
  <c r="R1307" i="18"/>
  <c r="P1307" i="18"/>
  <c r="BI1305" i="18"/>
  <c r="BH1305" i="18"/>
  <c r="BG1305" i="18"/>
  <c r="BE1305" i="18"/>
  <c r="T1305" i="18"/>
  <c r="R1305" i="18"/>
  <c r="P1305" i="18"/>
  <c r="BI1303" i="18"/>
  <c r="BH1303" i="18"/>
  <c r="BG1303" i="18"/>
  <c r="BE1303" i="18"/>
  <c r="T1303" i="18"/>
  <c r="R1303" i="18"/>
  <c r="P1303" i="18"/>
  <c r="BI1301" i="18"/>
  <c r="BH1301" i="18"/>
  <c r="BG1301" i="18"/>
  <c r="BE1301" i="18"/>
  <c r="T1301" i="18"/>
  <c r="R1301" i="18"/>
  <c r="P1301" i="18"/>
  <c r="BI1299" i="18"/>
  <c r="BH1299" i="18"/>
  <c r="BG1299" i="18"/>
  <c r="BE1299" i="18"/>
  <c r="T1299" i="18"/>
  <c r="R1299" i="18"/>
  <c r="P1299" i="18"/>
  <c r="BI1297" i="18"/>
  <c r="BH1297" i="18"/>
  <c r="BG1297" i="18"/>
  <c r="BE1297" i="18"/>
  <c r="T1297" i="18"/>
  <c r="R1297" i="18"/>
  <c r="P1297" i="18"/>
  <c r="BI1294" i="18"/>
  <c r="BH1294" i="18"/>
  <c r="BG1294" i="18"/>
  <c r="BE1294" i="18"/>
  <c r="T1294" i="18"/>
  <c r="T1293" i="18" s="1"/>
  <c r="R1294" i="18"/>
  <c r="R1293" i="18" s="1"/>
  <c r="P1294" i="18"/>
  <c r="P1293" i="18"/>
  <c r="BI1290" i="18"/>
  <c r="BH1290" i="18"/>
  <c r="BG1290" i="18"/>
  <c r="BE1290" i="18"/>
  <c r="T1290" i="18"/>
  <c r="R1290" i="18"/>
  <c r="P1290" i="18"/>
  <c r="BI1288" i="18"/>
  <c r="BH1288" i="18"/>
  <c r="BG1288" i="18"/>
  <c r="BE1288" i="18"/>
  <c r="T1288" i="18"/>
  <c r="R1288" i="18"/>
  <c r="P1288" i="18"/>
  <c r="BI1283" i="18"/>
  <c r="BH1283" i="18"/>
  <c r="BG1283" i="18"/>
  <c r="BE1283" i="18"/>
  <c r="T1283" i="18"/>
  <c r="R1283" i="18"/>
  <c r="P1283" i="18"/>
  <c r="BI1278" i="18"/>
  <c r="BH1278" i="18"/>
  <c r="BG1278" i="18"/>
  <c r="BE1278" i="18"/>
  <c r="T1278" i="18"/>
  <c r="R1278" i="18"/>
  <c r="P1278" i="18"/>
  <c r="BI1274" i="18"/>
  <c r="BH1274" i="18"/>
  <c r="BG1274" i="18"/>
  <c r="BE1274" i="18"/>
  <c r="T1274" i="18"/>
  <c r="R1274" i="18"/>
  <c r="P1274" i="18"/>
  <c r="BI1269" i="18"/>
  <c r="BH1269" i="18"/>
  <c r="BG1269" i="18"/>
  <c r="BE1269" i="18"/>
  <c r="T1269" i="18"/>
  <c r="R1269" i="18"/>
  <c r="P1269" i="18"/>
  <c r="BI1267" i="18"/>
  <c r="BH1267" i="18"/>
  <c r="BG1267" i="18"/>
  <c r="BE1267" i="18"/>
  <c r="T1267" i="18"/>
  <c r="R1267" i="18"/>
  <c r="P1267" i="18"/>
  <c r="BI1263" i="18"/>
  <c r="BH1263" i="18"/>
  <c r="BG1263" i="18"/>
  <c r="BE1263" i="18"/>
  <c r="T1263" i="18"/>
  <c r="R1263" i="18"/>
  <c r="P1263" i="18"/>
  <c r="BI1257" i="18"/>
  <c r="BH1257" i="18"/>
  <c r="BG1257" i="18"/>
  <c r="BE1257" i="18"/>
  <c r="T1257" i="18"/>
  <c r="R1257" i="18"/>
  <c r="P1257" i="18"/>
  <c r="BI1253" i="18"/>
  <c r="BH1253" i="18"/>
  <c r="BG1253" i="18"/>
  <c r="BE1253" i="18"/>
  <c r="T1253" i="18"/>
  <c r="R1253" i="18"/>
  <c r="P1253" i="18"/>
  <c r="BI1248" i="18"/>
  <c r="BH1248" i="18"/>
  <c r="BG1248" i="18"/>
  <c r="BE1248" i="18"/>
  <c r="T1248" i="18"/>
  <c r="R1248" i="18"/>
  <c r="P1248" i="18"/>
  <c r="BI1246" i="18"/>
  <c r="BH1246" i="18"/>
  <c r="BG1246" i="18"/>
  <c r="BE1246" i="18"/>
  <c r="T1246" i="18"/>
  <c r="R1246" i="18"/>
  <c r="P1246" i="18"/>
  <c r="BI1237" i="18"/>
  <c r="BH1237" i="18"/>
  <c r="BG1237" i="18"/>
  <c r="BE1237" i="18"/>
  <c r="T1237" i="18"/>
  <c r="R1237" i="18"/>
  <c r="P1237" i="18"/>
  <c r="BI1233" i="18"/>
  <c r="BH1233" i="18"/>
  <c r="BG1233" i="18"/>
  <c r="BE1233" i="18"/>
  <c r="T1233" i="18"/>
  <c r="R1233" i="18"/>
  <c r="P1233" i="18"/>
  <c r="BI1226" i="18"/>
  <c r="BH1226" i="18"/>
  <c r="BG1226" i="18"/>
  <c r="BE1226" i="18"/>
  <c r="T1226" i="18"/>
  <c r="R1226" i="18"/>
  <c r="P1226" i="18"/>
  <c r="BI1222" i="18"/>
  <c r="BH1222" i="18"/>
  <c r="BG1222" i="18"/>
  <c r="BE1222" i="18"/>
  <c r="T1222" i="18"/>
  <c r="R1222" i="18"/>
  <c r="P1222" i="18"/>
  <c r="BI1209" i="18"/>
  <c r="BH1209" i="18"/>
  <c r="BG1209" i="18"/>
  <c r="BE1209" i="18"/>
  <c r="T1209" i="18"/>
  <c r="R1209" i="18"/>
  <c r="P1209" i="18"/>
  <c r="BI1205" i="18"/>
  <c r="BH1205" i="18"/>
  <c r="BG1205" i="18"/>
  <c r="BE1205" i="18"/>
  <c r="T1205" i="18"/>
  <c r="R1205" i="18"/>
  <c r="P1205" i="18"/>
  <c r="BI1201" i="18"/>
  <c r="BH1201" i="18"/>
  <c r="BG1201" i="18"/>
  <c r="BE1201" i="18"/>
  <c r="T1201" i="18"/>
  <c r="R1201" i="18"/>
  <c r="P1201" i="18"/>
  <c r="BI1193" i="18"/>
  <c r="BH1193" i="18"/>
  <c r="BG1193" i="18"/>
  <c r="BE1193" i="18"/>
  <c r="T1193" i="18"/>
  <c r="R1193" i="18"/>
  <c r="P1193" i="18"/>
  <c r="BI1191" i="18"/>
  <c r="BH1191" i="18"/>
  <c r="BG1191" i="18"/>
  <c r="BE1191" i="18"/>
  <c r="T1191" i="18"/>
  <c r="R1191" i="18"/>
  <c r="P1191" i="18"/>
  <c r="BI1185" i="18"/>
  <c r="BH1185" i="18"/>
  <c r="BG1185" i="18"/>
  <c r="BE1185" i="18"/>
  <c r="T1185" i="18"/>
  <c r="R1185" i="18"/>
  <c r="P1185" i="18"/>
  <c r="BI1183" i="18"/>
  <c r="BH1183" i="18"/>
  <c r="BG1183" i="18"/>
  <c r="BE1183" i="18"/>
  <c r="T1183" i="18"/>
  <c r="R1183" i="18"/>
  <c r="P1183" i="18"/>
  <c r="BI1179" i="18"/>
  <c r="BH1179" i="18"/>
  <c r="BG1179" i="18"/>
  <c r="BE1179" i="18"/>
  <c r="T1179" i="18"/>
  <c r="R1179" i="18"/>
  <c r="P1179" i="18"/>
  <c r="BI1175" i="18"/>
  <c r="BH1175" i="18"/>
  <c r="BG1175" i="18"/>
  <c r="BE1175" i="18"/>
  <c r="T1175" i="18"/>
  <c r="R1175" i="18"/>
  <c r="P1175" i="18"/>
  <c r="BI1171" i="18"/>
  <c r="BH1171" i="18"/>
  <c r="BG1171" i="18"/>
  <c r="BE1171" i="18"/>
  <c r="T1171" i="18"/>
  <c r="R1171" i="18"/>
  <c r="P1171" i="18"/>
  <c r="BI1159" i="18"/>
  <c r="BH1159" i="18"/>
  <c r="BG1159" i="18"/>
  <c r="BE1159" i="18"/>
  <c r="T1159" i="18"/>
  <c r="R1159" i="18"/>
  <c r="P1159" i="18"/>
  <c r="BI1155" i="18"/>
  <c r="BH1155" i="18"/>
  <c r="BG1155" i="18"/>
  <c r="BE1155" i="18"/>
  <c r="T1155" i="18"/>
  <c r="R1155" i="18"/>
  <c r="P1155" i="18"/>
  <c r="BI1151" i="18"/>
  <c r="BH1151" i="18"/>
  <c r="BG1151" i="18"/>
  <c r="BE1151" i="18"/>
  <c r="T1151" i="18"/>
  <c r="R1151" i="18"/>
  <c r="P1151" i="18"/>
  <c r="BI1144" i="18"/>
  <c r="BH1144" i="18"/>
  <c r="BG1144" i="18"/>
  <c r="BE1144" i="18"/>
  <c r="T1144" i="18"/>
  <c r="R1144" i="18"/>
  <c r="P1144" i="18"/>
  <c r="BI1140" i="18"/>
  <c r="BH1140" i="18"/>
  <c r="BG1140" i="18"/>
  <c r="BE1140" i="18"/>
  <c r="T1140" i="18"/>
  <c r="R1140" i="18"/>
  <c r="P1140" i="18"/>
  <c r="BI1131" i="18"/>
  <c r="BH1131" i="18"/>
  <c r="BG1131" i="18"/>
  <c r="BE1131" i="18"/>
  <c r="T1131" i="18"/>
  <c r="R1131" i="18"/>
  <c r="P1131" i="18"/>
  <c r="BI1129" i="18"/>
  <c r="BH1129" i="18"/>
  <c r="BG1129" i="18"/>
  <c r="BE1129" i="18"/>
  <c r="T1129" i="18"/>
  <c r="R1129" i="18"/>
  <c r="P1129" i="18"/>
  <c r="BI1125" i="18"/>
  <c r="BH1125" i="18"/>
  <c r="BG1125" i="18"/>
  <c r="BE1125" i="18"/>
  <c r="T1125" i="18"/>
  <c r="R1125" i="18"/>
  <c r="P1125" i="18"/>
  <c r="BI1122" i="18"/>
  <c r="BH1122" i="18"/>
  <c r="BG1122" i="18"/>
  <c r="BE1122" i="18"/>
  <c r="T1122" i="18"/>
  <c r="R1122" i="18"/>
  <c r="P1122" i="18"/>
  <c r="BI1120" i="18"/>
  <c r="BH1120" i="18"/>
  <c r="BG1120" i="18"/>
  <c r="BE1120" i="18"/>
  <c r="T1120" i="18"/>
  <c r="R1120" i="18"/>
  <c r="P1120" i="18"/>
  <c r="BI1117" i="18"/>
  <c r="BH1117" i="18"/>
  <c r="BG1117" i="18"/>
  <c r="BE1117" i="18"/>
  <c r="T1117" i="18"/>
  <c r="R1117" i="18"/>
  <c r="P1117" i="18"/>
  <c r="BI1113" i="18"/>
  <c r="BH1113" i="18"/>
  <c r="BG1113" i="18"/>
  <c r="BE1113" i="18"/>
  <c r="T1113" i="18"/>
  <c r="R1113" i="18"/>
  <c r="P1113" i="18"/>
  <c r="BI1110" i="18"/>
  <c r="BH1110" i="18"/>
  <c r="BG1110" i="18"/>
  <c r="BE1110" i="18"/>
  <c r="T1110" i="18"/>
  <c r="R1110" i="18"/>
  <c r="P1110" i="18"/>
  <c r="BI1108" i="18"/>
  <c r="BH1108" i="18"/>
  <c r="BG1108" i="18"/>
  <c r="BE1108" i="18"/>
  <c r="T1108" i="18"/>
  <c r="R1108" i="18"/>
  <c r="P1108" i="18"/>
  <c r="BI1101" i="18"/>
  <c r="BH1101" i="18"/>
  <c r="BG1101" i="18"/>
  <c r="BE1101" i="18"/>
  <c r="T1101" i="18"/>
  <c r="R1101" i="18"/>
  <c r="P1101" i="18"/>
  <c r="BI1099" i="18"/>
  <c r="BH1099" i="18"/>
  <c r="BG1099" i="18"/>
  <c r="BE1099" i="18"/>
  <c r="T1099" i="18"/>
  <c r="R1099" i="18"/>
  <c r="P1099" i="18"/>
  <c r="BI1096" i="18"/>
  <c r="BH1096" i="18"/>
  <c r="BG1096" i="18"/>
  <c r="BE1096" i="18"/>
  <c r="T1096" i="18"/>
  <c r="R1096" i="18"/>
  <c r="P1096" i="18"/>
  <c r="BI1092" i="18"/>
  <c r="BH1092" i="18"/>
  <c r="BG1092" i="18"/>
  <c r="BE1092" i="18"/>
  <c r="T1092" i="18"/>
  <c r="R1092" i="18"/>
  <c r="P1092" i="18"/>
  <c r="BI1082" i="18"/>
  <c r="BH1082" i="18"/>
  <c r="BG1082" i="18"/>
  <c r="BE1082" i="18"/>
  <c r="T1082" i="18"/>
  <c r="R1082" i="18"/>
  <c r="P1082" i="18"/>
  <c r="BI1078" i="18"/>
  <c r="BH1078" i="18"/>
  <c r="BG1078" i="18"/>
  <c r="BE1078" i="18"/>
  <c r="T1078" i="18"/>
  <c r="R1078" i="18"/>
  <c r="P1078" i="18"/>
  <c r="BI1071" i="18"/>
  <c r="BH1071" i="18"/>
  <c r="BG1071" i="18"/>
  <c r="BE1071" i="18"/>
  <c r="T1071" i="18"/>
  <c r="R1071" i="18"/>
  <c r="P1071" i="18"/>
  <c r="BI1067" i="18"/>
  <c r="BH1067" i="18"/>
  <c r="BG1067" i="18"/>
  <c r="BE1067" i="18"/>
  <c r="T1067" i="18"/>
  <c r="R1067" i="18"/>
  <c r="P1067" i="18"/>
  <c r="BI1060" i="18"/>
  <c r="BH1060" i="18"/>
  <c r="BG1060" i="18"/>
  <c r="BE1060" i="18"/>
  <c r="T1060" i="18"/>
  <c r="R1060" i="18"/>
  <c r="P1060" i="18"/>
  <c r="BI1056" i="18"/>
  <c r="BH1056" i="18"/>
  <c r="BG1056" i="18"/>
  <c r="BE1056" i="18"/>
  <c r="T1056" i="18"/>
  <c r="R1056" i="18"/>
  <c r="P1056" i="18"/>
  <c r="BI1044" i="18"/>
  <c r="BH1044" i="18"/>
  <c r="BG1044" i="18"/>
  <c r="BE1044" i="18"/>
  <c r="T1044" i="18"/>
  <c r="R1044" i="18"/>
  <c r="P1044" i="18"/>
  <c r="BI1040" i="18"/>
  <c r="BH1040" i="18"/>
  <c r="BG1040" i="18"/>
  <c r="BE1040" i="18"/>
  <c r="T1040" i="18"/>
  <c r="R1040" i="18"/>
  <c r="P1040" i="18"/>
  <c r="BI1036" i="18"/>
  <c r="BH1036" i="18"/>
  <c r="BG1036" i="18"/>
  <c r="BE1036" i="18"/>
  <c r="T1036" i="18"/>
  <c r="R1036" i="18"/>
  <c r="P1036" i="18"/>
  <c r="BI1027" i="18"/>
  <c r="BH1027" i="18"/>
  <c r="BG1027" i="18"/>
  <c r="BE1027" i="18"/>
  <c r="T1027" i="18"/>
  <c r="R1027" i="18"/>
  <c r="P1027" i="18"/>
  <c r="BI1023" i="18"/>
  <c r="BH1023" i="18"/>
  <c r="BG1023" i="18"/>
  <c r="BE1023" i="18"/>
  <c r="T1023" i="18"/>
  <c r="R1023" i="18"/>
  <c r="P1023" i="18"/>
  <c r="BI1012" i="18"/>
  <c r="BH1012" i="18"/>
  <c r="BG1012" i="18"/>
  <c r="BE1012" i="18"/>
  <c r="T1012" i="18"/>
  <c r="R1012" i="18"/>
  <c r="P1012" i="18"/>
  <c r="BI1008" i="18"/>
  <c r="BH1008" i="18"/>
  <c r="BG1008" i="18"/>
  <c r="BE1008" i="18"/>
  <c r="T1008" i="18"/>
  <c r="R1008" i="18"/>
  <c r="P1008" i="18"/>
  <c r="BI1004" i="18"/>
  <c r="BH1004" i="18"/>
  <c r="BG1004" i="18"/>
  <c r="BE1004" i="18"/>
  <c r="T1004" i="18"/>
  <c r="R1004" i="18"/>
  <c r="P1004" i="18"/>
  <c r="BI999" i="18"/>
  <c r="BH999" i="18"/>
  <c r="BG999" i="18"/>
  <c r="BE999" i="18"/>
  <c r="T999" i="18"/>
  <c r="R999" i="18"/>
  <c r="P999" i="18"/>
  <c r="BI995" i="18"/>
  <c r="BH995" i="18"/>
  <c r="BG995" i="18"/>
  <c r="BE995" i="18"/>
  <c r="T995" i="18"/>
  <c r="R995" i="18"/>
  <c r="P995" i="18"/>
  <c r="BI987" i="18"/>
  <c r="BH987" i="18"/>
  <c r="BG987" i="18"/>
  <c r="BE987" i="18"/>
  <c r="T987" i="18"/>
  <c r="R987" i="18"/>
  <c r="P987" i="18"/>
  <c r="BI983" i="18"/>
  <c r="BH983" i="18"/>
  <c r="BG983" i="18"/>
  <c r="BE983" i="18"/>
  <c r="T983" i="18"/>
  <c r="R983" i="18"/>
  <c r="P983" i="18"/>
  <c r="BI979" i="18"/>
  <c r="BH979" i="18"/>
  <c r="BG979" i="18"/>
  <c r="BE979" i="18"/>
  <c r="T979" i="18"/>
  <c r="R979" i="18"/>
  <c r="P979" i="18"/>
  <c r="BI974" i="18"/>
  <c r="BH974" i="18"/>
  <c r="BG974" i="18"/>
  <c r="BE974" i="18"/>
  <c r="T974" i="18"/>
  <c r="R974" i="18"/>
  <c r="P974" i="18"/>
  <c r="BI971" i="18"/>
  <c r="BH971" i="18"/>
  <c r="BG971" i="18"/>
  <c r="BE971" i="18"/>
  <c r="T971" i="18"/>
  <c r="R971" i="18"/>
  <c r="P971" i="18"/>
  <c r="BI965" i="18"/>
  <c r="BH965" i="18"/>
  <c r="BG965" i="18"/>
  <c r="BE965" i="18"/>
  <c r="T965" i="18"/>
  <c r="R965" i="18"/>
  <c r="P965" i="18"/>
  <c r="BI961" i="18"/>
  <c r="BH961" i="18"/>
  <c r="BG961" i="18"/>
  <c r="BE961" i="18"/>
  <c r="T961" i="18"/>
  <c r="R961" i="18"/>
  <c r="P961" i="18"/>
  <c r="BI955" i="18"/>
  <c r="BH955" i="18"/>
  <c r="BG955" i="18"/>
  <c r="BE955" i="18"/>
  <c r="T955" i="18"/>
  <c r="R955" i="18"/>
  <c r="P955" i="18"/>
  <c r="BI951" i="18"/>
  <c r="BH951" i="18"/>
  <c r="BG951" i="18"/>
  <c r="BE951" i="18"/>
  <c r="T951" i="18"/>
  <c r="R951" i="18"/>
  <c r="P951" i="18"/>
  <c r="BI946" i="18"/>
  <c r="BH946" i="18"/>
  <c r="BG946" i="18"/>
  <c r="BE946" i="18"/>
  <c r="T946" i="18"/>
  <c r="R946" i="18"/>
  <c r="P946" i="18"/>
  <c r="BI941" i="18"/>
  <c r="BH941" i="18"/>
  <c r="BG941" i="18"/>
  <c r="BE941" i="18"/>
  <c r="T941" i="18"/>
  <c r="T940" i="18" s="1"/>
  <c r="R941" i="18"/>
  <c r="R940" i="18" s="1"/>
  <c r="P941" i="18"/>
  <c r="P940" i="18" s="1"/>
  <c r="BI936" i="18"/>
  <c r="BH936" i="18"/>
  <c r="BG936" i="18"/>
  <c r="BE936" i="18"/>
  <c r="T936" i="18"/>
  <c r="R936" i="18"/>
  <c r="P936" i="18"/>
  <c r="BI933" i="18"/>
  <c r="BH933" i="18"/>
  <c r="BG933" i="18"/>
  <c r="BE933" i="18"/>
  <c r="T933" i="18"/>
  <c r="R933" i="18"/>
  <c r="P933" i="18"/>
  <c r="BI930" i="18"/>
  <c r="BH930" i="18"/>
  <c r="BG930" i="18"/>
  <c r="BE930" i="18"/>
  <c r="T930" i="18"/>
  <c r="R930" i="18"/>
  <c r="P930" i="18"/>
  <c r="BI926" i="18"/>
  <c r="BH926" i="18"/>
  <c r="BG926" i="18"/>
  <c r="BE926" i="18"/>
  <c r="T926" i="18"/>
  <c r="R926" i="18"/>
  <c r="P926" i="18"/>
  <c r="BI924" i="18"/>
  <c r="BH924" i="18"/>
  <c r="BG924" i="18"/>
  <c r="BE924" i="18"/>
  <c r="T924" i="18"/>
  <c r="R924" i="18"/>
  <c r="P924" i="18"/>
  <c r="BI922" i="18"/>
  <c r="BH922" i="18"/>
  <c r="BG922" i="18"/>
  <c r="BE922" i="18"/>
  <c r="T922" i="18"/>
  <c r="R922" i="18"/>
  <c r="P922" i="18"/>
  <c r="BI920" i="18"/>
  <c r="BH920" i="18"/>
  <c r="BG920" i="18"/>
  <c r="BE920" i="18"/>
  <c r="T920" i="18"/>
  <c r="R920" i="18"/>
  <c r="P920" i="18"/>
  <c r="BI918" i="18"/>
  <c r="BH918" i="18"/>
  <c r="BG918" i="18"/>
  <c r="BE918" i="18"/>
  <c r="T918" i="18"/>
  <c r="R918" i="18"/>
  <c r="P918" i="18"/>
  <c r="BI916" i="18"/>
  <c r="BH916" i="18"/>
  <c r="BG916" i="18"/>
  <c r="BE916" i="18"/>
  <c r="T916" i="18"/>
  <c r="R916" i="18"/>
  <c r="P916" i="18"/>
  <c r="BI914" i="18"/>
  <c r="BH914" i="18"/>
  <c r="BG914" i="18"/>
  <c r="BE914" i="18"/>
  <c r="T914" i="18"/>
  <c r="R914" i="18"/>
  <c r="P914" i="18"/>
  <c r="BI912" i="18"/>
  <c r="BH912" i="18"/>
  <c r="BG912" i="18"/>
  <c r="BE912" i="18"/>
  <c r="T912" i="18"/>
  <c r="R912" i="18"/>
  <c r="P912" i="18"/>
  <c r="BI910" i="18"/>
  <c r="BH910" i="18"/>
  <c r="BG910" i="18"/>
  <c r="BE910" i="18"/>
  <c r="T910" i="18"/>
  <c r="R910" i="18"/>
  <c r="P910" i="18"/>
  <c r="BI908" i="18"/>
  <c r="BH908" i="18"/>
  <c r="BG908" i="18"/>
  <c r="BE908" i="18"/>
  <c r="T908" i="18"/>
  <c r="R908" i="18"/>
  <c r="P908" i="18"/>
  <c r="BI906" i="18"/>
  <c r="BH906" i="18"/>
  <c r="BG906" i="18"/>
  <c r="BE906" i="18"/>
  <c r="T906" i="18"/>
  <c r="R906" i="18"/>
  <c r="P906" i="18"/>
  <c r="BI904" i="18"/>
  <c r="BH904" i="18"/>
  <c r="BG904" i="18"/>
  <c r="BE904" i="18"/>
  <c r="T904" i="18"/>
  <c r="R904" i="18"/>
  <c r="P904" i="18"/>
  <c r="BI902" i="18"/>
  <c r="BH902" i="18"/>
  <c r="BG902" i="18"/>
  <c r="BE902" i="18"/>
  <c r="T902" i="18"/>
  <c r="R902" i="18"/>
  <c r="P902" i="18"/>
  <c r="BI900" i="18"/>
  <c r="BH900" i="18"/>
  <c r="BG900" i="18"/>
  <c r="BE900" i="18"/>
  <c r="T900" i="18"/>
  <c r="R900" i="18"/>
  <c r="P900" i="18"/>
  <c r="BI898" i="18"/>
  <c r="BH898" i="18"/>
  <c r="BG898" i="18"/>
  <c r="BE898" i="18"/>
  <c r="T898" i="18"/>
  <c r="R898" i="18"/>
  <c r="P898" i="18"/>
  <c r="BI896" i="18"/>
  <c r="BH896" i="18"/>
  <c r="BG896" i="18"/>
  <c r="BE896" i="18"/>
  <c r="T896" i="18"/>
  <c r="R896" i="18"/>
  <c r="P896" i="18"/>
  <c r="BI894" i="18"/>
  <c r="BH894" i="18"/>
  <c r="BG894" i="18"/>
  <c r="BE894" i="18"/>
  <c r="T894" i="18"/>
  <c r="R894" i="18"/>
  <c r="P894" i="18"/>
  <c r="BI892" i="18"/>
  <c r="BH892" i="18"/>
  <c r="BG892" i="18"/>
  <c r="BE892" i="18"/>
  <c r="T892" i="18"/>
  <c r="R892" i="18"/>
  <c r="P892" i="18"/>
  <c r="BI890" i="18"/>
  <c r="BH890" i="18"/>
  <c r="BG890" i="18"/>
  <c r="BE890" i="18"/>
  <c r="T890" i="18"/>
  <c r="R890" i="18"/>
  <c r="P890" i="18"/>
  <c r="BI888" i="18"/>
  <c r="BH888" i="18"/>
  <c r="BG888" i="18"/>
  <c r="BE888" i="18"/>
  <c r="T888" i="18"/>
  <c r="R888" i="18"/>
  <c r="P888" i="18"/>
  <c r="BI886" i="18"/>
  <c r="BH886" i="18"/>
  <c r="BG886" i="18"/>
  <c r="BE886" i="18"/>
  <c r="T886" i="18"/>
  <c r="R886" i="18"/>
  <c r="P886" i="18"/>
  <c r="BI881" i="18"/>
  <c r="BH881" i="18"/>
  <c r="BG881" i="18"/>
  <c r="BE881" i="18"/>
  <c r="T881" i="18"/>
  <c r="R881" i="18"/>
  <c r="P881" i="18"/>
  <c r="BI879" i="18"/>
  <c r="BH879" i="18"/>
  <c r="BG879" i="18"/>
  <c r="BE879" i="18"/>
  <c r="T879" i="18"/>
  <c r="R879" i="18"/>
  <c r="P879" i="18"/>
  <c r="BI873" i="18"/>
  <c r="BH873" i="18"/>
  <c r="BG873" i="18"/>
  <c r="BE873" i="18"/>
  <c r="T873" i="18"/>
  <c r="R873" i="18"/>
  <c r="P873" i="18"/>
  <c r="BI868" i="18"/>
  <c r="BH868" i="18"/>
  <c r="BG868" i="18"/>
  <c r="BE868" i="18"/>
  <c r="T868" i="18"/>
  <c r="R868" i="18"/>
  <c r="P868" i="18"/>
  <c r="BI865" i="18"/>
  <c r="BH865" i="18"/>
  <c r="BG865" i="18"/>
  <c r="BE865" i="18"/>
  <c r="T865" i="18"/>
  <c r="R865" i="18"/>
  <c r="P865" i="18"/>
  <c r="BI859" i="18"/>
  <c r="BH859" i="18"/>
  <c r="BG859" i="18"/>
  <c r="BE859" i="18"/>
  <c r="T859" i="18"/>
  <c r="R859" i="18"/>
  <c r="P859" i="18"/>
  <c r="BI845" i="18"/>
  <c r="BH845" i="18"/>
  <c r="BG845" i="18"/>
  <c r="BE845" i="18"/>
  <c r="T845" i="18"/>
  <c r="R845" i="18"/>
  <c r="P845" i="18"/>
  <c r="BI843" i="18"/>
  <c r="BH843" i="18"/>
  <c r="BG843" i="18"/>
  <c r="BE843" i="18"/>
  <c r="T843" i="18"/>
  <c r="R843" i="18"/>
  <c r="P843" i="18"/>
  <c r="BI839" i="18"/>
  <c r="BH839" i="18"/>
  <c r="BG839" i="18"/>
  <c r="BE839" i="18"/>
  <c r="T839" i="18"/>
  <c r="R839" i="18"/>
  <c r="P839" i="18"/>
  <c r="BI834" i="18"/>
  <c r="BH834" i="18"/>
  <c r="BG834" i="18"/>
  <c r="BE834" i="18"/>
  <c r="T834" i="18"/>
  <c r="R834" i="18"/>
  <c r="P834" i="18"/>
  <c r="BI831" i="18"/>
  <c r="BH831" i="18"/>
  <c r="BG831" i="18"/>
  <c r="BE831" i="18"/>
  <c r="T831" i="18"/>
  <c r="R831" i="18"/>
  <c r="P831" i="18"/>
  <c r="BI828" i="18"/>
  <c r="BH828" i="18"/>
  <c r="BG828" i="18"/>
  <c r="BE828" i="18"/>
  <c r="T828" i="18"/>
  <c r="R828" i="18"/>
  <c r="P828" i="18"/>
  <c r="BI825" i="18"/>
  <c r="BH825" i="18"/>
  <c r="BG825" i="18"/>
  <c r="BE825" i="18"/>
  <c r="T825" i="18"/>
  <c r="R825" i="18"/>
  <c r="P825" i="18"/>
  <c r="BI822" i="18"/>
  <c r="BH822" i="18"/>
  <c r="BG822" i="18"/>
  <c r="BE822" i="18"/>
  <c r="T822" i="18"/>
  <c r="R822" i="18"/>
  <c r="P822" i="18"/>
  <c r="BI817" i="18"/>
  <c r="BH817" i="18"/>
  <c r="BG817" i="18"/>
  <c r="BE817" i="18"/>
  <c r="T817" i="18"/>
  <c r="R817" i="18"/>
  <c r="P817" i="18"/>
  <c r="BI812" i="18"/>
  <c r="BH812" i="18"/>
  <c r="BG812" i="18"/>
  <c r="BE812" i="18"/>
  <c r="T812" i="18"/>
  <c r="R812" i="18"/>
  <c r="P812" i="18"/>
  <c r="BI805" i="18"/>
  <c r="BH805" i="18"/>
  <c r="BG805" i="18"/>
  <c r="BE805" i="18"/>
  <c r="T805" i="18"/>
  <c r="R805" i="18"/>
  <c r="P805" i="18"/>
  <c r="BI802" i="18"/>
  <c r="BH802" i="18"/>
  <c r="BG802" i="18"/>
  <c r="BE802" i="18"/>
  <c r="T802" i="18"/>
  <c r="R802" i="18"/>
  <c r="P802" i="18"/>
  <c r="BI796" i="18"/>
  <c r="BH796" i="18"/>
  <c r="BG796" i="18"/>
  <c r="BE796" i="18"/>
  <c r="T796" i="18"/>
  <c r="R796" i="18"/>
  <c r="P796" i="18"/>
  <c r="BI790" i="18"/>
  <c r="BH790" i="18"/>
  <c r="BG790" i="18"/>
  <c r="BE790" i="18"/>
  <c r="T790" i="18"/>
  <c r="R790" i="18"/>
  <c r="P790" i="18"/>
  <c r="BI784" i="18"/>
  <c r="BH784" i="18"/>
  <c r="BG784" i="18"/>
  <c r="BE784" i="18"/>
  <c r="T784" i="18"/>
  <c r="R784" i="18"/>
  <c r="P784" i="18"/>
  <c r="BI778" i="18"/>
  <c r="BH778" i="18"/>
  <c r="BG778" i="18"/>
  <c r="BE778" i="18"/>
  <c r="T778" i="18"/>
  <c r="R778" i="18"/>
  <c r="P778" i="18"/>
  <c r="BI771" i="18"/>
  <c r="BH771" i="18"/>
  <c r="BG771" i="18"/>
  <c r="BE771" i="18"/>
  <c r="T771" i="18"/>
  <c r="R771" i="18"/>
  <c r="P771" i="18"/>
  <c r="BI763" i="18"/>
  <c r="BH763" i="18"/>
  <c r="BG763" i="18"/>
  <c r="BE763" i="18"/>
  <c r="T763" i="18"/>
  <c r="R763" i="18"/>
  <c r="P763" i="18"/>
  <c r="BI758" i="18"/>
  <c r="BH758" i="18"/>
  <c r="BG758" i="18"/>
  <c r="BE758" i="18"/>
  <c r="T758" i="18"/>
  <c r="R758" i="18"/>
  <c r="P758" i="18"/>
  <c r="BI752" i="18"/>
  <c r="BH752" i="18"/>
  <c r="BG752" i="18"/>
  <c r="BE752" i="18"/>
  <c r="T752" i="18"/>
  <c r="R752" i="18"/>
  <c r="P752" i="18"/>
  <c r="BI746" i="18"/>
  <c r="BH746" i="18"/>
  <c r="BG746" i="18"/>
  <c r="BE746" i="18"/>
  <c r="T746" i="18"/>
  <c r="R746" i="18"/>
  <c r="P746" i="18"/>
  <c r="BI736" i="18"/>
  <c r="BH736" i="18"/>
  <c r="BG736" i="18"/>
  <c r="BE736" i="18"/>
  <c r="T736" i="18"/>
  <c r="R736" i="18"/>
  <c r="P736" i="18"/>
  <c r="BI734" i="18"/>
  <c r="BH734" i="18"/>
  <c r="BG734" i="18"/>
  <c r="BE734" i="18"/>
  <c r="T734" i="18"/>
  <c r="R734" i="18"/>
  <c r="P734" i="18"/>
  <c r="BI731" i="18"/>
  <c r="BH731" i="18"/>
  <c r="BG731" i="18"/>
  <c r="BE731" i="18"/>
  <c r="T731" i="18"/>
  <c r="R731" i="18"/>
  <c r="P731" i="18"/>
  <c r="BI728" i="18"/>
  <c r="BH728" i="18"/>
  <c r="BG728" i="18"/>
  <c r="BE728" i="18"/>
  <c r="T728" i="18"/>
  <c r="R728" i="18"/>
  <c r="P728" i="18"/>
  <c r="BI722" i="18"/>
  <c r="BH722" i="18"/>
  <c r="BG722" i="18"/>
  <c r="BE722" i="18"/>
  <c r="T722" i="18"/>
  <c r="R722" i="18"/>
  <c r="P722" i="18"/>
  <c r="BI716" i="18"/>
  <c r="BH716" i="18"/>
  <c r="BG716" i="18"/>
  <c r="BE716" i="18"/>
  <c r="T716" i="18"/>
  <c r="R716" i="18"/>
  <c r="P716" i="18"/>
  <c r="BI704" i="18"/>
  <c r="BH704" i="18"/>
  <c r="BG704" i="18"/>
  <c r="BE704" i="18"/>
  <c r="T704" i="18"/>
  <c r="R704" i="18"/>
  <c r="P704" i="18"/>
  <c r="BI699" i="18"/>
  <c r="BH699" i="18"/>
  <c r="BG699" i="18"/>
  <c r="BE699" i="18"/>
  <c r="T699" i="18"/>
  <c r="R699" i="18"/>
  <c r="P699" i="18"/>
  <c r="BI697" i="18"/>
  <c r="BH697" i="18"/>
  <c r="BG697" i="18"/>
  <c r="BE697" i="18"/>
  <c r="T697" i="18"/>
  <c r="R697" i="18"/>
  <c r="P697" i="18"/>
  <c r="BI681" i="18"/>
  <c r="BH681" i="18"/>
  <c r="BG681" i="18"/>
  <c r="BE681" i="18"/>
  <c r="T681" i="18"/>
  <c r="R681" i="18"/>
  <c r="P681" i="18"/>
  <c r="BI676" i="18"/>
  <c r="BH676" i="18"/>
  <c r="BG676" i="18"/>
  <c r="BE676" i="18"/>
  <c r="T676" i="18"/>
  <c r="R676" i="18"/>
  <c r="P676" i="18"/>
  <c r="BI669" i="18"/>
  <c r="BH669" i="18"/>
  <c r="BG669" i="18"/>
  <c r="BE669" i="18"/>
  <c r="T669" i="18"/>
  <c r="R669" i="18"/>
  <c r="P669" i="18"/>
  <c r="BI663" i="18"/>
  <c r="BH663" i="18"/>
  <c r="BG663" i="18"/>
  <c r="BE663" i="18"/>
  <c r="T663" i="18"/>
  <c r="R663" i="18"/>
  <c r="P663" i="18"/>
  <c r="BI658" i="18"/>
  <c r="BH658" i="18"/>
  <c r="BG658" i="18"/>
  <c r="BE658" i="18"/>
  <c r="T658" i="18"/>
  <c r="T657" i="18" s="1"/>
  <c r="R658" i="18"/>
  <c r="R657" i="18" s="1"/>
  <c r="P658" i="18"/>
  <c r="P657" i="18" s="1"/>
  <c r="BI655" i="18"/>
  <c r="BH655" i="18"/>
  <c r="BG655" i="18"/>
  <c r="BE655" i="18"/>
  <c r="T655" i="18"/>
  <c r="R655" i="18"/>
  <c r="P655" i="18"/>
  <c r="BI652" i="18"/>
  <c r="BH652" i="18"/>
  <c r="BG652" i="18"/>
  <c r="BE652" i="18"/>
  <c r="T652" i="18"/>
  <c r="R652" i="18"/>
  <c r="P652" i="18"/>
  <c r="BI649" i="18"/>
  <c r="BH649" i="18"/>
  <c r="BG649" i="18"/>
  <c r="BE649" i="18"/>
  <c r="T649" i="18"/>
  <c r="R649" i="18"/>
  <c r="P649" i="18"/>
  <c r="BI646" i="18"/>
  <c r="BH646" i="18"/>
  <c r="BG646" i="18"/>
  <c r="BE646" i="18"/>
  <c r="T646" i="18"/>
  <c r="R646" i="18"/>
  <c r="P646" i="18"/>
  <c r="BI635" i="18"/>
  <c r="BH635" i="18"/>
  <c r="BG635" i="18"/>
  <c r="BE635" i="18"/>
  <c r="T635" i="18"/>
  <c r="R635" i="18"/>
  <c r="P635" i="18"/>
  <c r="BI630" i="18"/>
  <c r="BH630" i="18"/>
  <c r="BG630" i="18"/>
  <c r="BE630" i="18"/>
  <c r="T630" i="18"/>
  <c r="R630" i="18"/>
  <c r="P630" i="18"/>
  <c r="BI625" i="18"/>
  <c r="BH625" i="18"/>
  <c r="BG625" i="18"/>
  <c r="BE625" i="18"/>
  <c r="T625" i="18"/>
  <c r="R625" i="18"/>
  <c r="P625" i="18"/>
  <c r="BI622" i="18"/>
  <c r="BH622" i="18"/>
  <c r="BG622" i="18"/>
  <c r="BE622" i="18"/>
  <c r="T622" i="18"/>
  <c r="R622" i="18"/>
  <c r="P622" i="18"/>
  <c r="BI616" i="18"/>
  <c r="BH616" i="18"/>
  <c r="BG616" i="18"/>
  <c r="BE616" i="18"/>
  <c r="T616" i="18"/>
  <c r="R616" i="18"/>
  <c r="P616" i="18"/>
  <c r="BI611" i="18"/>
  <c r="BH611" i="18"/>
  <c r="BG611" i="18"/>
  <c r="BE611" i="18"/>
  <c r="T611" i="18"/>
  <c r="R611" i="18"/>
  <c r="P611" i="18"/>
  <c r="BI602" i="18"/>
  <c r="BH602" i="18"/>
  <c r="BG602" i="18"/>
  <c r="BE602" i="18"/>
  <c r="T602" i="18"/>
  <c r="R602" i="18"/>
  <c r="P602" i="18"/>
  <c r="BI597" i="18"/>
  <c r="BH597" i="18"/>
  <c r="BG597" i="18"/>
  <c r="BE597" i="18"/>
  <c r="T597" i="18"/>
  <c r="R597" i="18"/>
  <c r="P597" i="18"/>
  <c r="BI594" i="18"/>
  <c r="BH594" i="18"/>
  <c r="BG594" i="18"/>
  <c r="BE594" i="18"/>
  <c r="T594" i="18"/>
  <c r="R594" i="18"/>
  <c r="P594" i="18"/>
  <c r="BI588" i="18"/>
  <c r="BH588" i="18"/>
  <c r="BG588" i="18"/>
  <c r="BE588" i="18"/>
  <c r="T588" i="18"/>
  <c r="R588" i="18"/>
  <c r="P588" i="18"/>
  <c r="BI578" i="18"/>
  <c r="BH578" i="18"/>
  <c r="BG578" i="18"/>
  <c r="BE578" i="18"/>
  <c r="T578" i="18"/>
  <c r="R578" i="18"/>
  <c r="P578" i="18"/>
  <c r="BI572" i="18"/>
  <c r="BH572" i="18"/>
  <c r="BG572" i="18"/>
  <c r="BE572" i="18"/>
  <c r="T572" i="18"/>
  <c r="R572" i="18"/>
  <c r="P572" i="18"/>
  <c r="BI569" i="18"/>
  <c r="BH569" i="18"/>
  <c r="BG569" i="18"/>
  <c r="BE569" i="18"/>
  <c r="T569" i="18"/>
  <c r="R569" i="18"/>
  <c r="P569" i="18"/>
  <c r="BI566" i="18"/>
  <c r="BH566" i="18"/>
  <c r="BG566" i="18"/>
  <c r="BE566" i="18"/>
  <c r="T566" i="18"/>
  <c r="R566" i="18"/>
  <c r="P566" i="18"/>
  <c r="BI557" i="18"/>
  <c r="BH557" i="18"/>
  <c r="BG557" i="18"/>
  <c r="BE557" i="18"/>
  <c r="T557" i="18"/>
  <c r="R557" i="18"/>
  <c r="P557" i="18"/>
  <c r="BI542" i="18"/>
  <c r="BH542" i="18"/>
  <c r="BG542" i="18"/>
  <c r="BE542" i="18"/>
  <c r="T542" i="18"/>
  <c r="R542" i="18"/>
  <c r="P542" i="18"/>
  <c r="BI540" i="18"/>
  <c r="BH540" i="18"/>
  <c r="BG540" i="18"/>
  <c r="BE540" i="18"/>
  <c r="T540" i="18"/>
  <c r="R540" i="18"/>
  <c r="P540" i="18"/>
  <c r="BI525" i="18"/>
  <c r="BH525" i="18"/>
  <c r="BG525" i="18"/>
  <c r="BE525" i="18"/>
  <c r="T525" i="18"/>
  <c r="R525" i="18"/>
  <c r="P525" i="18"/>
  <c r="BI523" i="18"/>
  <c r="BH523" i="18"/>
  <c r="BG523" i="18"/>
  <c r="BE523" i="18"/>
  <c r="T523" i="18"/>
  <c r="R523" i="18"/>
  <c r="P523" i="18"/>
  <c r="BI521" i="18"/>
  <c r="BH521" i="18"/>
  <c r="BG521" i="18"/>
  <c r="BE521" i="18"/>
  <c r="T521" i="18"/>
  <c r="R521" i="18"/>
  <c r="P521" i="18"/>
  <c r="BI519" i="18"/>
  <c r="BH519" i="18"/>
  <c r="BG519" i="18"/>
  <c r="BE519" i="18"/>
  <c r="T519" i="18"/>
  <c r="R519" i="18"/>
  <c r="P519" i="18"/>
  <c r="BI517" i="18"/>
  <c r="BH517" i="18"/>
  <c r="BG517" i="18"/>
  <c r="BE517" i="18"/>
  <c r="T517" i="18"/>
  <c r="R517" i="18"/>
  <c r="P517" i="18"/>
  <c r="BI515" i="18"/>
  <c r="BH515" i="18"/>
  <c r="BG515" i="18"/>
  <c r="BE515" i="18"/>
  <c r="T515" i="18"/>
  <c r="R515" i="18"/>
  <c r="P515" i="18"/>
  <c r="BI512" i="18"/>
  <c r="BH512" i="18"/>
  <c r="BG512" i="18"/>
  <c r="BE512" i="18"/>
  <c r="T512" i="18"/>
  <c r="R512" i="18"/>
  <c r="P512" i="18"/>
  <c r="BI509" i="18"/>
  <c r="BH509" i="18"/>
  <c r="BG509" i="18"/>
  <c r="BE509" i="18"/>
  <c r="T509" i="18"/>
  <c r="R509" i="18"/>
  <c r="P509" i="18"/>
  <c r="BI506" i="18"/>
  <c r="BH506" i="18"/>
  <c r="BG506" i="18"/>
  <c r="BE506" i="18"/>
  <c r="T506" i="18"/>
  <c r="R506" i="18"/>
  <c r="P506" i="18"/>
  <c r="BI492" i="18"/>
  <c r="BH492" i="18"/>
  <c r="BG492" i="18"/>
  <c r="BE492" i="18"/>
  <c r="T492" i="18"/>
  <c r="R492" i="18"/>
  <c r="P492" i="18"/>
  <c r="BI489" i="18"/>
  <c r="BH489" i="18"/>
  <c r="BG489" i="18"/>
  <c r="BE489" i="18"/>
  <c r="T489" i="18"/>
  <c r="R489" i="18"/>
  <c r="P489" i="18"/>
  <c r="BI484" i="18"/>
  <c r="BH484" i="18"/>
  <c r="BG484" i="18"/>
  <c r="BE484" i="18"/>
  <c r="T484" i="18"/>
  <c r="R484" i="18"/>
  <c r="P484" i="18"/>
  <c r="BI481" i="18"/>
  <c r="BH481" i="18"/>
  <c r="BG481" i="18"/>
  <c r="BE481" i="18"/>
  <c r="T481" i="18"/>
  <c r="R481" i="18"/>
  <c r="P481" i="18"/>
  <c r="BI469" i="18"/>
  <c r="BH469" i="18"/>
  <c r="BG469" i="18"/>
  <c r="BE469" i="18"/>
  <c r="T469" i="18"/>
  <c r="R469" i="18"/>
  <c r="P469" i="18"/>
  <c r="BI458" i="18"/>
  <c r="BH458" i="18"/>
  <c r="BG458" i="18"/>
  <c r="BE458" i="18"/>
  <c r="T458" i="18"/>
  <c r="R458" i="18"/>
  <c r="P458" i="18"/>
  <c r="BI424" i="18"/>
  <c r="BH424" i="18"/>
  <c r="BG424" i="18"/>
  <c r="BE424" i="18"/>
  <c r="T424" i="18"/>
  <c r="R424" i="18"/>
  <c r="P424" i="18"/>
  <c r="BI419" i="18"/>
  <c r="BH419" i="18"/>
  <c r="BG419" i="18"/>
  <c r="BE419" i="18"/>
  <c r="T419" i="18"/>
  <c r="R419" i="18"/>
  <c r="P419" i="18"/>
  <c r="BI413" i="18"/>
  <c r="BH413" i="18"/>
  <c r="BG413" i="18"/>
  <c r="BE413" i="18"/>
  <c r="T413" i="18"/>
  <c r="R413" i="18"/>
  <c r="P413" i="18"/>
  <c r="BI410" i="18"/>
  <c r="BH410" i="18"/>
  <c r="BG410" i="18"/>
  <c r="BE410" i="18"/>
  <c r="T410" i="18"/>
  <c r="R410" i="18"/>
  <c r="P410" i="18"/>
  <c r="BI405" i="18"/>
  <c r="BH405" i="18"/>
  <c r="BG405" i="18"/>
  <c r="BE405" i="18"/>
  <c r="T405" i="18"/>
  <c r="R405" i="18"/>
  <c r="P405" i="18"/>
  <c r="BI399" i="18"/>
  <c r="BH399" i="18"/>
  <c r="BG399" i="18"/>
  <c r="BE399" i="18"/>
  <c r="T399" i="18"/>
  <c r="R399" i="18"/>
  <c r="P399" i="18"/>
  <c r="BI391" i="18"/>
  <c r="BH391" i="18"/>
  <c r="BG391" i="18"/>
  <c r="BE391" i="18"/>
  <c r="T391" i="18"/>
  <c r="R391" i="18"/>
  <c r="P391" i="18"/>
  <c r="BI386" i="18"/>
  <c r="BH386" i="18"/>
  <c r="BG386" i="18"/>
  <c r="BE386" i="18"/>
  <c r="T386" i="18"/>
  <c r="R386" i="18"/>
  <c r="P386" i="18"/>
  <c r="BI381" i="18"/>
  <c r="BH381" i="18"/>
  <c r="BG381" i="18"/>
  <c r="BE381" i="18"/>
  <c r="T381" i="18"/>
  <c r="R381" i="18"/>
  <c r="P381" i="18"/>
  <c r="BI378" i="18"/>
  <c r="BH378" i="18"/>
  <c r="BG378" i="18"/>
  <c r="BE378" i="18"/>
  <c r="T378" i="18"/>
  <c r="R378" i="18"/>
  <c r="P378" i="18"/>
  <c r="BI372" i="18"/>
  <c r="BH372" i="18"/>
  <c r="BG372" i="18"/>
  <c r="BE372" i="18"/>
  <c r="T372" i="18"/>
  <c r="R372" i="18"/>
  <c r="P372" i="18"/>
  <c r="BI369" i="18"/>
  <c r="BH369" i="18"/>
  <c r="BG369" i="18"/>
  <c r="BE369" i="18"/>
  <c r="T369" i="18"/>
  <c r="R369" i="18"/>
  <c r="P369" i="18"/>
  <c r="BI362" i="18"/>
  <c r="BH362" i="18"/>
  <c r="BG362" i="18"/>
  <c r="BE362" i="18"/>
  <c r="T362" i="18"/>
  <c r="R362" i="18"/>
  <c r="P362" i="18"/>
  <c r="BI360" i="18"/>
  <c r="BH360" i="18"/>
  <c r="BG360" i="18"/>
  <c r="BE360" i="18"/>
  <c r="T360" i="18"/>
  <c r="R360" i="18"/>
  <c r="P360" i="18"/>
  <c r="BI354" i="18"/>
  <c r="BH354" i="18"/>
  <c r="BG354" i="18"/>
  <c r="BE354" i="18"/>
  <c r="T354" i="18"/>
  <c r="R354" i="18"/>
  <c r="P354" i="18"/>
  <c r="BI349" i="18"/>
  <c r="BH349" i="18"/>
  <c r="BG349" i="18"/>
  <c r="BE349" i="18"/>
  <c r="T349" i="18"/>
  <c r="R349" i="18"/>
  <c r="P349" i="18"/>
  <c r="BI346" i="18"/>
  <c r="BH346" i="18"/>
  <c r="BG346" i="18"/>
  <c r="BE346" i="18"/>
  <c r="T346" i="18"/>
  <c r="R346" i="18"/>
  <c r="P346" i="18"/>
  <c r="BI343" i="18"/>
  <c r="BH343" i="18"/>
  <c r="BG343" i="18"/>
  <c r="BE343" i="18"/>
  <c r="T343" i="18"/>
  <c r="R343" i="18"/>
  <c r="P343" i="18"/>
  <c r="BI338" i="18"/>
  <c r="BH338" i="18"/>
  <c r="BG338" i="18"/>
  <c r="BE338" i="18"/>
  <c r="T338" i="18"/>
  <c r="R338" i="18"/>
  <c r="P338" i="18"/>
  <c r="BI331" i="18"/>
  <c r="BH331" i="18"/>
  <c r="BG331" i="18"/>
  <c r="BE331" i="18"/>
  <c r="T331" i="18"/>
  <c r="R331" i="18"/>
  <c r="P331" i="18"/>
  <c r="BI328" i="18"/>
  <c r="BH328" i="18"/>
  <c r="BG328" i="18"/>
  <c r="BE328" i="18"/>
  <c r="T328" i="18"/>
  <c r="R328" i="18"/>
  <c r="P328" i="18"/>
  <c r="BI323" i="18"/>
  <c r="BH323" i="18"/>
  <c r="BG323" i="18"/>
  <c r="BE323" i="18"/>
  <c r="T323" i="18"/>
  <c r="R323" i="18"/>
  <c r="P323" i="18"/>
  <c r="BI318" i="18"/>
  <c r="BH318" i="18"/>
  <c r="BG318" i="18"/>
  <c r="BE318" i="18"/>
  <c r="T318" i="18"/>
  <c r="R318" i="18"/>
  <c r="P318" i="18"/>
  <c r="BI308" i="18"/>
  <c r="BH308" i="18"/>
  <c r="BG308" i="18"/>
  <c r="BE308" i="18"/>
  <c r="T308" i="18"/>
  <c r="R308" i="18"/>
  <c r="P308" i="18"/>
  <c r="BI298" i="18"/>
  <c r="BH298" i="18"/>
  <c r="BG298" i="18"/>
  <c r="BE298" i="18"/>
  <c r="T298" i="18"/>
  <c r="R298" i="18"/>
  <c r="P298" i="18"/>
  <c r="BI292" i="18"/>
  <c r="BH292" i="18"/>
  <c r="BG292" i="18"/>
  <c r="BE292" i="18"/>
  <c r="T292" i="18"/>
  <c r="R292" i="18"/>
  <c r="P292" i="18"/>
  <c r="BI287" i="18"/>
  <c r="BH287" i="18"/>
  <c r="BG287" i="18"/>
  <c r="BE287" i="18"/>
  <c r="T287" i="18"/>
  <c r="R287" i="18"/>
  <c r="P287" i="18"/>
  <c r="BI285" i="18"/>
  <c r="BH285" i="18"/>
  <c r="BG285" i="18"/>
  <c r="BE285" i="18"/>
  <c r="T285" i="18"/>
  <c r="R285" i="18"/>
  <c r="P285" i="18"/>
  <c r="BI283" i="18"/>
  <c r="BH283" i="18"/>
  <c r="BG283" i="18"/>
  <c r="BE283" i="18"/>
  <c r="T283" i="18"/>
  <c r="R283" i="18"/>
  <c r="P283" i="18"/>
  <c r="BI277" i="18"/>
  <c r="BH277" i="18"/>
  <c r="BG277" i="18"/>
  <c r="BE277" i="18"/>
  <c r="T277" i="18"/>
  <c r="R277" i="18"/>
  <c r="P277" i="18"/>
  <c r="BI274" i="18"/>
  <c r="BH274" i="18"/>
  <c r="BG274" i="18"/>
  <c r="BE274" i="18"/>
  <c r="T274" i="18"/>
  <c r="R274" i="18"/>
  <c r="P274" i="18"/>
  <c r="BI269" i="18"/>
  <c r="BH269" i="18"/>
  <c r="BG269" i="18"/>
  <c r="BE269" i="18"/>
  <c r="T269" i="18"/>
  <c r="R269" i="18"/>
  <c r="P269" i="18"/>
  <c r="BI266" i="18"/>
  <c r="BH266" i="18"/>
  <c r="BG266" i="18"/>
  <c r="BE266" i="18"/>
  <c r="T266" i="18"/>
  <c r="R266" i="18"/>
  <c r="P266" i="18"/>
  <c r="BI261" i="18"/>
  <c r="BH261" i="18"/>
  <c r="BG261" i="18"/>
  <c r="BE261" i="18"/>
  <c r="T261" i="18"/>
  <c r="R261" i="18"/>
  <c r="P261" i="18"/>
  <c r="BI254" i="18"/>
  <c r="BH254" i="18"/>
  <c r="BG254" i="18"/>
  <c r="BE254" i="18"/>
  <c r="T254" i="18"/>
  <c r="R254" i="18"/>
  <c r="P254" i="18"/>
  <c r="BI251" i="18"/>
  <c r="BH251" i="18"/>
  <c r="BG251" i="18"/>
  <c r="BE251" i="18"/>
  <c r="T251" i="18"/>
  <c r="R251" i="18"/>
  <c r="P251" i="18"/>
  <c r="BI245" i="18"/>
  <c r="BH245" i="18"/>
  <c r="BG245" i="18"/>
  <c r="BE245" i="18"/>
  <c r="T245" i="18"/>
  <c r="R245" i="18"/>
  <c r="P245" i="18"/>
  <c r="BI237" i="18"/>
  <c r="BH237" i="18"/>
  <c r="BG237" i="18"/>
  <c r="BE237" i="18"/>
  <c r="T237" i="18"/>
  <c r="R237" i="18"/>
  <c r="P237" i="18"/>
  <c r="BI229" i="18"/>
  <c r="BH229" i="18"/>
  <c r="BG229" i="18"/>
  <c r="BE229" i="18"/>
  <c r="T229" i="18"/>
  <c r="R229" i="18"/>
  <c r="P229" i="18"/>
  <c r="BI226" i="18"/>
  <c r="BH226" i="18"/>
  <c r="BG226" i="18"/>
  <c r="BE226" i="18"/>
  <c r="T226" i="18"/>
  <c r="R226" i="18"/>
  <c r="P226" i="18"/>
  <c r="BI220" i="18"/>
  <c r="BH220" i="18"/>
  <c r="BG220" i="18"/>
  <c r="BE220" i="18"/>
  <c r="T220" i="18"/>
  <c r="R220" i="18"/>
  <c r="P220" i="18"/>
  <c r="BI209" i="18"/>
  <c r="BH209" i="18"/>
  <c r="BG209" i="18"/>
  <c r="BE209" i="18"/>
  <c r="T209" i="18"/>
  <c r="R209" i="18"/>
  <c r="P209" i="18"/>
  <c r="BI204" i="18"/>
  <c r="BH204" i="18"/>
  <c r="BG204" i="18"/>
  <c r="BE204" i="18"/>
  <c r="T204" i="18"/>
  <c r="R204" i="18"/>
  <c r="P204" i="18"/>
  <c r="BI200" i="18"/>
  <c r="BH200" i="18"/>
  <c r="BG200" i="18"/>
  <c r="BE200" i="18"/>
  <c r="T200" i="18"/>
  <c r="R200" i="18"/>
  <c r="P200" i="18"/>
  <c r="BI194" i="18"/>
  <c r="BH194" i="18"/>
  <c r="BG194" i="18"/>
  <c r="BE194" i="18"/>
  <c r="T194" i="18"/>
  <c r="R194" i="18"/>
  <c r="P194" i="18"/>
  <c r="BI185" i="18"/>
  <c r="BH185" i="18"/>
  <c r="BG185" i="18"/>
  <c r="BE185" i="18"/>
  <c r="T185" i="18"/>
  <c r="R185" i="18"/>
  <c r="P185" i="18"/>
  <c r="BI180" i="18"/>
  <c r="BH180" i="18"/>
  <c r="BG180" i="18"/>
  <c r="BE180" i="18"/>
  <c r="T180" i="18"/>
  <c r="R180" i="18"/>
  <c r="P180" i="18"/>
  <c r="BI172" i="18"/>
  <c r="BH172" i="18"/>
  <c r="BG172" i="18"/>
  <c r="BE172" i="18"/>
  <c r="T172" i="18"/>
  <c r="R172" i="18"/>
  <c r="P172" i="18"/>
  <c r="BI167" i="18"/>
  <c r="BH167" i="18"/>
  <c r="BG167" i="18"/>
  <c r="BE167" i="18"/>
  <c r="T167" i="18"/>
  <c r="R167" i="18"/>
  <c r="P167" i="18"/>
  <c r="BI159" i="18"/>
  <c r="BH159" i="18"/>
  <c r="BG159" i="18"/>
  <c r="BE159" i="18"/>
  <c r="T159" i="18"/>
  <c r="R159" i="18"/>
  <c r="P159" i="18"/>
  <c r="J153" i="18"/>
  <c r="F153" i="18"/>
  <c r="J152" i="18"/>
  <c r="F152" i="18"/>
  <c r="F150" i="18"/>
  <c r="E148" i="18"/>
  <c r="J94" i="18"/>
  <c r="F94" i="18"/>
  <c r="J93" i="18"/>
  <c r="F93" i="18"/>
  <c r="F91" i="18"/>
  <c r="J14" i="18"/>
  <c r="J150" i="18" s="1"/>
  <c r="E7" i="18"/>
  <c r="E85" i="18" s="1"/>
  <c r="J39" i="17"/>
  <c r="J38" i="17"/>
  <c r="J37" i="17"/>
  <c r="BI140" i="17"/>
  <c r="BH140" i="17"/>
  <c r="BG140" i="17"/>
  <c r="BE140" i="17"/>
  <c r="T140" i="17"/>
  <c r="T139" i="17" s="1"/>
  <c r="R140" i="17"/>
  <c r="R139" i="17"/>
  <c r="P140" i="17"/>
  <c r="P139" i="17"/>
  <c r="BI136" i="17"/>
  <c r="BH136" i="17"/>
  <c r="BG136" i="17"/>
  <c r="BE136" i="17"/>
  <c r="T136" i="17"/>
  <c r="T135" i="17" s="1"/>
  <c r="R136" i="17"/>
  <c r="R135" i="17" s="1"/>
  <c r="P136" i="17"/>
  <c r="P135" i="17"/>
  <c r="BI132" i="17"/>
  <c r="BH132" i="17"/>
  <c r="BG132" i="17"/>
  <c r="BE132" i="17"/>
  <c r="T132" i="17"/>
  <c r="T131" i="17"/>
  <c r="R132" i="17"/>
  <c r="R131" i="17" s="1"/>
  <c r="P132" i="17"/>
  <c r="P131" i="17" s="1"/>
  <c r="P126" i="17" s="1"/>
  <c r="P125" i="17" s="1"/>
  <c r="BI128" i="17"/>
  <c r="BH128" i="17"/>
  <c r="BG128" i="17"/>
  <c r="BE128" i="17"/>
  <c r="T128" i="17"/>
  <c r="T127" i="17"/>
  <c r="T126" i="17" s="1"/>
  <c r="T125" i="17" s="1"/>
  <c r="R128" i="17"/>
  <c r="R127" i="17" s="1"/>
  <c r="P128" i="17"/>
  <c r="P127" i="17"/>
  <c r="J122" i="17"/>
  <c r="J121" i="17"/>
  <c r="F119" i="17"/>
  <c r="E117" i="17"/>
  <c r="J94" i="17"/>
  <c r="J93" i="17"/>
  <c r="F91" i="17"/>
  <c r="E89" i="17"/>
  <c r="J20" i="17"/>
  <c r="E20" i="17"/>
  <c r="F122" i="17" s="1"/>
  <c r="J19" i="17"/>
  <c r="J17" i="17"/>
  <c r="E17" i="17"/>
  <c r="F93" i="17" s="1"/>
  <c r="J16" i="17"/>
  <c r="J14" i="17"/>
  <c r="J91" i="17" s="1"/>
  <c r="E7" i="17"/>
  <c r="E113" i="17" s="1"/>
  <c r="J39" i="16"/>
  <c r="J38" i="16"/>
  <c r="J37" i="16"/>
  <c r="BI210" i="16"/>
  <c r="BH210" i="16"/>
  <c r="BG210" i="16"/>
  <c r="BE210" i="16"/>
  <c r="T210" i="16"/>
  <c r="T209" i="16" s="1"/>
  <c r="R210" i="16"/>
  <c r="R209" i="16" s="1"/>
  <c r="P210" i="16"/>
  <c r="P209" i="16"/>
  <c r="BI206" i="16"/>
  <c r="BH206" i="16"/>
  <c r="BG206" i="16"/>
  <c r="BE206" i="16"/>
  <c r="T206" i="16"/>
  <c r="R206" i="16"/>
  <c r="P206" i="16"/>
  <c r="BI203" i="16"/>
  <c r="BH203" i="16"/>
  <c r="BG203" i="16"/>
  <c r="BE203" i="16"/>
  <c r="T203" i="16"/>
  <c r="R203" i="16"/>
  <c r="P203" i="16"/>
  <c r="BI200" i="16"/>
  <c r="BH200" i="16"/>
  <c r="BG200" i="16"/>
  <c r="BE200" i="16"/>
  <c r="T200" i="16"/>
  <c r="R200" i="16"/>
  <c r="P200" i="16"/>
  <c r="BI196" i="16"/>
  <c r="BH196" i="16"/>
  <c r="BG196" i="16"/>
  <c r="BE196" i="16"/>
  <c r="T196" i="16"/>
  <c r="R196" i="16"/>
  <c r="P196" i="16"/>
  <c r="BI194" i="16"/>
  <c r="BH194" i="16"/>
  <c r="BG194" i="16"/>
  <c r="BE194" i="16"/>
  <c r="T194" i="16"/>
  <c r="R194" i="16"/>
  <c r="P194" i="16"/>
  <c r="BI191" i="16"/>
  <c r="BH191" i="16"/>
  <c r="BG191" i="16"/>
  <c r="BE191" i="16"/>
  <c r="T191" i="16"/>
  <c r="R191" i="16"/>
  <c r="P191" i="16"/>
  <c r="BI188" i="16"/>
  <c r="BH188" i="16"/>
  <c r="BG188" i="16"/>
  <c r="BE188" i="16"/>
  <c r="T188" i="16"/>
  <c r="R188" i="16"/>
  <c r="P188" i="16"/>
  <c r="BI185" i="16"/>
  <c r="BH185" i="16"/>
  <c r="BG185" i="16"/>
  <c r="BE185" i="16"/>
  <c r="T185" i="16"/>
  <c r="R185" i="16"/>
  <c r="P185" i="16"/>
  <c r="BI182" i="16"/>
  <c r="BH182" i="16"/>
  <c r="BG182" i="16"/>
  <c r="BE182" i="16"/>
  <c r="T182" i="16"/>
  <c r="R182" i="16"/>
  <c r="P182" i="16"/>
  <c r="BI179" i="16"/>
  <c r="BH179" i="16"/>
  <c r="BG179" i="16"/>
  <c r="BE179" i="16"/>
  <c r="T179" i="16"/>
  <c r="R179" i="16"/>
  <c r="P179" i="16"/>
  <c r="BI171" i="16"/>
  <c r="BH171" i="16"/>
  <c r="BG171" i="16"/>
  <c r="BE171" i="16"/>
  <c r="T171" i="16"/>
  <c r="R171" i="16"/>
  <c r="P171" i="16"/>
  <c r="BI168" i="16"/>
  <c r="BH168" i="16"/>
  <c r="BG168" i="16"/>
  <c r="BE168" i="16"/>
  <c r="T168" i="16"/>
  <c r="R168" i="16"/>
  <c r="P168" i="16"/>
  <c r="BI165" i="16"/>
  <c r="BH165" i="16"/>
  <c r="BG165" i="16"/>
  <c r="BE165" i="16"/>
  <c r="T165" i="16"/>
  <c r="R165" i="16"/>
  <c r="P165" i="16"/>
  <c r="BI162" i="16"/>
  <c r="BH162" i="16"/>
  <c r="BG162" i="16"/>
  <c r="BE162" i="16"/>
  <c r="T162" i="16"/>
  <c r="R162" i="16"/>
  <c r="P162" i="16"/>
  <c r="BI159" i="16"/>
  <c r="BH159" i="16"/>
  <c r="BG159" i="16"/>
  <c r="BE159" i="16"/>
  <c r="T159" i="16"/>
  <c r="R159" i="16"/>
  <c r="P159" i="16"/>
  <c r="BI156" i="16"/>
  <c r="BH156" i="16"/>
  <c r="BG156" i="16"/>
  <c r="BE156" i="16"/>
  <c r="T156" i="16"/>
  <c r="R156" i="16"/>
  <c r="P156" i="16"/>
  <c r="BI153" i="16"/>
  <c r="BH153" i="16"/>
  <c r="BG153" i="16"/>
  <c r="BE153" i="16"/>
  <c r="T153" i="16"/>
  <c r="R153" i="16"/>
  <c r="P153" i="16"/>
  <c r="BI150" i="16"/>
  <c r="BH150" i="16"/>
  <c r="BG150" i="16"/>
  <c r="BE150" i="16"/>
  <c r="T150" i="16"/>
  <c r="R150" i="16"/>
  <c r="P150" i="16"/>
  <c r="BI147" i="16"/>
  <c r="BH147" i="16"/>
  <c r="BG147" i="16"/>
  <c r="BE147" i="16"/>
  <c r="T147" i="16"/>
  <c r="R147" i="16"/>
  <c r="P147" i="16"/>
  <c r="BI145" i="16"/>
  <c r="BH145" i="16"/>
  <c r="BG145" i="16"/>
  <c r="BE145" i="16"/>
  <c r="T145" i="16"/>
  <c r="R145" i="16"/>
  <c r="P145" i="16"/>
  <c r="BI142" i="16"/>
  <c r="BH142" i="16"/>
  <c r="BG142" i="16"/>
  <c r="BE142" i="16"/>
  <c r="T142" i="16"/>
  <c r="R142" i="16"/>
  <c r="P142" i="16"/>
  <c r="BI140" i="16"/>
  <c r="BH140" i="16"/>
  <c r="BG140" i="16"/>
  <c r="BE140" i="16"/>
  <c r="T140" i="16"/>
  <c r="R140" i="16"/>
  <c r="P140" i="16"/>
  <c r="BI137" i="16"/>
  <c r="BH137" i="16"/>
  <c r="BG137" i="16"/>
  <c r="BE137" i="16"/>
  <c r="T137" i="16"/>
  <c r="R137" i="16"/>
  <c r="P137" i="16"/>
  <c r="BI135" i="16"/>
  <c r="BH135" i="16"/>
  <c r="BG135" i="16"/>
  <c r="BE135" i="16"/>
  <c r="T135" i="16"/>
  <c r="R135" i="16"/>
  <c r="P135" i="16"/>
  <c r="BI127" i="16"/>
  <c r="BH127" i="16"/>
  <c r="BG127" i="16"/>
  <c r="BE127" i="16"/>
  <c r="T127" i="16"/>
  <c r="R127" i="16"/>
  <c r="P127" i="16"/>
  <c r="J121" i="16"/>
  <c r="J120" i="16"/>
  <c r="F118" i="16"/>
  <c r="E116" i="16"/>
  <c r="J94" i="16"/>
  <c r="J93" i="16"/>
  <c r="F91" i="16"/>
  <c r="E89" i="16"/>
  <c r="J20" i="16"/>
  <c r="E20" i="16"/>
  <c r="F121" i="16" s="1"/>
  <c r="J19" i="16"/>
  <c r="J17" i="16"/>
  <c r="E17" i="16"/>
  <c r="F120" i="16" s="1"/>
  <c r="J16" i="16"/>
  <c r="J14" i="16"/>
  <c r="J91" i="16" s="1"/>
  <c r="E7" i="16"/>
  <c r="E112" i="16" s="1"/>
  <c r="J41" i="15"/>
  <c r="J40" i="15"/>
  <c r="J39" i="15"/>
  <c r="BI197" i="15"/>
  <c r="BH197" i="15"/>
  <c r="BG197" i="15"/>
  <c r="BE197" i="15"/>
  <c r="T197" i="15"/>
  <c r="R197" i="15"/>
  <c r="P197" i="15"/>
  <c r="BI195" i="15"/>
  <c r="BH195" i="15"/>
  <c r="BG195" i="15"/>
  <c r="BE195" i="15"/>
  <c r="T195" i="15"/>
  <c r="R195" i="15"/>
  <c r="P195" i="15"/>
  <c r="BI189" i="15"/>
  <c r="BH189" i="15"/>
  <c r="BG189" i="15"/>
  <c r="BE189" i="15"/>
  <c r="T189" i="15"/>
  <c r="T188" i="15"/>
  <c r="R189" i="15"/>
  <c r="R188" i="15" s="1"/>
  <c r="P189" i="15"/>
  <c r="P188" i="15" s="1"/>
  <c r="BI185" i="15"/>
  <c r="BH185" i="15"/>
  <c r="BG185" i="15"/>
  <c r="BE185" i="15"/>
  <c r="T185" i="15"/>
  <c r="R185" i="15"/>
  <c r="P185" i="15"/>
  <c r="BI181" i="15"/>
  <c r="BH181" i="15"/>
  <c r="BG181" i="15"/>
  <c r="BE181" i="15"/>
  <c r="T181" i="15"/>
  <c r="R181" i="15"/>
  <c r="P181" i="15"/>
  <c r="BI178" i="15"/>
  <c r="BH178" i="15"/>
  <c r="BG178" i="15"/>
  <c r="BE178" i="15"/>
  <c r="T178" i="15"/>
  <c r="R178" i="15"/>
  <c r="P178" i="15"/>
  <c r="BI174" i="15"/>
  <c r="BH174" i="15"/>
  <c r="BG174" i="15"/>
  <c r="BE174" i="15"/>
  <c r="T174" i="15"/>
  <c r="R174" i="15"/>
  <c r="P174" i="15"/>
  <c r="BI171" i="15"/>
  <c r="BH171" i="15"/>
  <c r="BG171" i="15"/>
  <c r="BE171" i="15"/>
  <c r="T171" i="15"/>
  <c r="R171" i="15"/>
  <c r="P171" i="15"/>
  <c r="BI168" i="15"/>
  <c r="BH168" i="15"/>
  <c r="BG168" i="15"/>
  <c r="BE168" i="15"/>
  <c r="T168" i="15"/>
  <c r="R168" i="15"/>
  <c r="P168" i="15"/>
  <c r="BI165" i="15"/>
  <c r="BH165" i="15"/>
  <c r="BG165" i="15"/>
  <c r="BE165" i="15"/>
  <c r="T165" i="15"/>
  <c r="R165" i="15"/>
  <c r="P165" i="15"/>
  <c r="BI162" i="15"/>
  <c r="BH162" i="15"/>
  <c r="BG162" i="15"/>
  <c r="BE162" i="15"/>
  <c r="T162" i="15"/>
  <c r="R162" i="15"/>
  <c r="P162" i="15"/>
  <c r="BI158" i="15"/>
  <c r="BH158" i="15"/>
  <c r="BG158" i="15"/>
  <c r="BE158" i="15"/>
  <c r="T158" i="15"/>
  <c r="R158" i="15"/>
  <c r="P158" i="15"/>
  <c r="BI156" i="15"/>
  <c r="BH156" i="15"/>
  <c r="BG156" i="15"/>
  <c r="BE156" i="15"/>
  <c r="T156" i="15"/>
  <c r="R156" i="15"/>
  <c r="P156" i="15"/>
  <c r="BI152" i="15"/>
  <c r="BH152" i="15"/>
  <c r="BG152" i="15"/>
  <c r="BE152" i="15"/>
  <c r="T152" i="15"/>
  <c r="R152" i="15"/>
  <c r="P152" i="15"/>
  <c r="BI150" i="15"/>
  <c r="BH150" i="15"/>
  <c r="BG150" i="15"/>
  <c r="BE150" i="15"/>
  <c r="T150" i="15"/>
  <c r="R150" i="15"/>
  <c r="P150" i="15"/>
  <c r="BI148" i="15"/>
  <c r="BH148" i="15"/>
  <c r="BG148" i="15"/>
  <c r="BE148" i="15"/>
  <c r="T148" i="15"/>
  <c r="R148" i="15"/>
  <c r="P148" i="15"/>
  <c r="BI146" i="15"/>
  <c r="BH146" i="15"/>
  <c r="BG146" i="15"/>
  <c r="BE146" i="15"/>
  <c r="T146" i="15"/>
  <c r="R146" i="15"/>
  <c r="P146" i="15"/>
  <c r="BI143" i="15"/>
  <c r="BH143" i="15"/>
  <c r="BG143" i="15"/>
  <c r="BE143" i="15"/>
  <c r="T143" i="15"/>
  <c r="R143" i="15"/>
  <c r="P143" i="15"/>
  <c r="BI140" i="15"/>
  <c r="BH140" i="15"/>
  <c r="BG140" i="15"/>
  <c r="BE140" i="15"/>
  <c r="T140" i="15"/>
  <c r="R140" i="15"/>
  <c r="P140" i="15"/>
  <c r="BI137" i="15"/>
  <c r="BH137" i="15"/>
  <c r="BG137" i="15"/>
  <c r="BE137" i="15"/>
  <c r="T137" i="15"/>
  <c r="R137" i="15"/>
  <c r="P137" i="15"/>
  <c r="BI133" i="15"/>
  <c r="BH133" i="15"/>
  <c r="BG133" i="15"/>
  <c r="BE133" i="15"/>
  <c r="T133" i="15"/>
  <c r="R133" i="15"/>
  <c r="P133" i="15"/>
  <c r="J127" i="15"/>
  <c r="J126" i="15"/>
  <c r="F124" i="15"/>
  <c r="E122" i="15"/>
  <c r="J96" i="15"/>
  <c r="J95" i="15"/>
  <c r="F93" i="15"/>
  <c r="E91" i="15"/>
  <c r="J22" i="15"/>
  <c r="E22" i="15"/>
  <c r="F127" i="15" s="1"/>
  <c r="J21" i="15"/>
  <c r="J19" i="15"/>
  <c r="E19" i="15"/>
  <c r="F95" i="15" s="1"/>
  <c r="J18" i="15"/>
  <c r="J16" i="15"/>
  <c r="J124" i="15" s="1"/>
  <c r="E7" i="15"/>
  <c r="E85" i="15" s="1"/>
  <c r="J41" i="14"/>
  <c r="J40" i="14"/>
  <c r="J39" i="14"/>
  <c r="BI227" i="14"/>
  <c r="BH227" i="14"/>
  <c r="BG227" i="14"/>
  <c r="BE227" i="14"/>
  <c r="T227" i="14"/>
  <c r="R227" i="14"/>
  <c r="P227" i="14"/>
  <c r="BI225" i="14"/>
  <c r="BH225" i="14"/>
  <c r="BG225" i="14"/>
  <c r="BE225" i="14"/>
  <c r="T225" i="14"/>
  <c r="R225" i="14"/>
  <c r="P225" i="14"/>
  <c r="BI223" i="14"/>
  <c r="BH223" i="14"/>
  <c r="BG223" i="14"/>
  <c r="BE223" i="14"/>
  <c r="T223" i="14"/>
  <c r="R223" i="14"/>
  <c r="P223" i="14"/>
  <c r="BI221" i="14"/>
  <c r="BH221" i="14"/>
  <c r="BG221" i="14"/>
  <c r="BE221" i="14"/>
  <c r="T221" i="14"/>
  <c r="R221" i="14"/>
  <c r="P221" i="14"/>
  <c r="BI219" i="14"/>
  <c r="BH219" i="14"/>
  <c r="BG219" i="14"/>
  <c r="BE219" i="14"/>
  <c r="T219" i="14"/>
  <c r="R219" i="14"/>
  <c r="P219" i="14"/>
  <c r="BI217" i="14"/>
  <c r="BH217" i="14"/>
  <c r="BG217" i="14"/>
  <c r="BE217" i="14"/>
  <c r="T217" i="14"/>
  <c r="R217" i="14"/>
  <c r="P217" i="14"/>
  <c r="BI215" i="14"/>
  <c r="BH215" i="14"/>
  <c r="BG215" i="14"/>
  <c r="BE215" i="14"/>
  <c r="T215" i="14"/>
  <c r="R215" i="14"/>
  <c r="P215" i="14"/>
  <c r="BI213" i="14"/>
  <c r="BH213" i="14"/>
  <c r="BG213" i="14"/>
  <c r="BE213" i="14"/>
  <c r="T213" i="14"/>
  <c r="R213" i="14"/>
  <c r="P213" i="14"/>
  <c r="BI211" i="14"/>
  <c r="BH211" i="14"/>
  <c r="BG211" i="14"/>
  <c r="BE211" i="14"/>
  <c r="T211" i="14"/>
  <c r="R211" i="14"/>
  <c r="P211" i="14"/>
  <c r="BI209" i="14"/>
  <c r="BH209" i="14"/>
  <c r="BG209" i="14"/>
  <c r="BE209" i="14"/>
  <c r="T209" i="14"/>
  <c r="R209" i="14"/>
  <c r="P209" i="14"/>
  <c r="BI207" i="14"/>
  <c r="BH207" i="14"/>
  <c r="BG207" i="14"/>
  <c r="BE207" i="14"/>
  <c r="T207" i="14"/>
  <c r="R207" i="14"/>
  <c r="P207" i="14"/>
  <c r="BI205" i="14"/>
  <c r="BH205" i="14"/>
  <c r="BG205" i="14"/>
  <c r="BE205" i="14"/>
  <c r="T205" i="14"/>
  <c r="R205" i="14"/>
  <c r="P205" i="14"/>
  <c r="BI203" i="14"/>
  <c r="BH203" i="14"/>
  <c r="BG203" i="14"/>
  <c r="BE203" i="14"/>
  <c r="T203" i="14"/>
  <c r="R203" i="14"/>
  <c r="P203" i="14"/>
  <c r="BI201" i="14"/>
  <c r="BH201" i="14"/>
  <c r="BG201" i="14"/>
  <c r="BE201" i="14"/>
  <c r="T201" i="14"/>
  <c r="R201" i="14"/>
  <c r="P201" i="14"/>
  <c r="BI199" i="14"/>
  <c r="BH199" i="14"/>
  <c r="BG199" i="14"/>
  <c r="BE199" i="14"/>
  <c r="T199" i="14"/>
  <c r="R199" i="14"/>
  <c r="P199" i="14"/>
  <c r="BI195" i="14"/>
  <c r="BH195" i="14"/>
  <c r="BG195" i="14"/>
  <c r="BE195" i="14"/>
  <c r="T195" i="14"/>
  <c r="R195" i="14"/>
  <c r="P195" i="14"/>
  <c r="BI193" i="14"/>
  <c r="BH193" i="14"/>
  <c r="BG193" i="14"/>
  <c r="BE193" i="14"/>
  <c r="T193" i="14"/>
  <c r="R193" i="14"/>
  <c r="P193" i="14"/>
  <c r="BI191" i="14"/>
  <c r="BH191" i="14"/>
  <c r="BG191" i="14"/>
  <c r="BE191" i="14"/>
  <c r="T191" i="14"/>
  <c r="R191" i="14"/>
  <c r="P191" i="14"/>
  <c r="BI188" i="14"/>
  <c r="BH188" i="14"/>
  <c r="BG188" i="14"/>
  <c r="BE188" i="14"/>
  <c r="T188" i="14"/>
  <c r="R188" i="14"/>
  <c r="P188" i="14"/>
  <c r="BI186" i="14"/>
  <c r="BH186" i="14"/>
  <c r="BG186" i="14"/>
  <c r="BE186" i="14"/>
  <c r="T186" i="14"/>
  <c r="R186" i="14"/>
  <c r="P186" i="14"/>
  <c r="BI184" i="14"/>
  <c r="BH184" i="14"/>
  <c r="BG184" i="14"/>
  <c r="BE184" i="14"/>
  <c r="T184" i="14"/>
  <c r="R184" i="14"/>
  <c r="P184" i="14"/>
  <c r="BI182" i="14"/>
  <c r="BH182" i="14"/>
  <c r="BG182" i="14"/>
  <c r="BE182" i="14"/>
  <c r="T182" i="14"/>
  <c r="R182" i="14"/>
  <c r="P182" i="14"/>
  <c r="BI180" i="14"/>
  <c r="BH180" i="14"/>
  <c r="BG180" i="14"/>
  <c r="BE180" i="14"/>
  <c r="T180" i="14"/>
  <c r="R180" i="14"/>
  <c r="P180" i="14"/>
  <c r="BI178" i="14"/>
  <c r="BH178" i="14"/>
  <c r="BG178" i="14"/>
  <c r="BE178" i="14"/>
  <c r="T178" i="14"/>
  <c r="R178" i="14"/>
  <c r="P178" i="14"/>
  <c r="BI175" i="14"/>
  <c r="BH175" i="14"/>
  <c r="BG175" i="14"/>
  <c r="BE175" i="14"/>
  <c r="T175" i="14"/>
  <c r="R175" i="14"/>
  <c r="P175" i="14"/>
  <c r="BI173" i="14"/>
  <c r="BH173" i="14"/>
  <c r="BG173" i="14"/>
  <c r="BE173" i="14"/>
  <c r="T173" i="14"/>
  <c r="R173" i="14"/>
  <c r="P173" i="14"/>
  <c r="BI171" i="14"/>
  <c r="BH171" i="14"/>
  <c r="BG171" i="14"/>
  <c r="BE171" i="14"/>
  <c r="T171" i="14"/>
  <c r="R171" i="14"/>
  <c r="P171" i="14"/>
  <c r="BI169" i="14"/>
  <c r="BH169" i="14"/>
  <c r="BG169" i="14"/>
  <c r="BE169" i="14"/>
  <c r="T169" i="14"/>
  <c r="R169" i="14"/>
  <c r="P169" i="14"/>
  <c r="BI167" i="14"/>
  <c r="BH167" i="14"/>
  <c r="BG167" i="14"/>
  <c r="BE167" i="14"/>
  <c r="T167" i="14"/>
  <c r="R167" i="14"/>
  <c r="P167" i="14"/>
  <c r="BI165" i="14"/>
  <c r="BH165" i="14"/>
  <c r="BG165" i="14"/>
  <c r="BE165" i="14"/>
  <c r="T165" i="14"/>
  <c r="R165" i="14"/>
  <c r="P165" i="14"/>
  <c r="BI163" i="14"/>
  <c r="BH163" i="14"/>
  <c r="BG163" i="14"/>
  <c r="BE163" i="14"/>
  <c r="T163" i="14"/>
  <c r="R163" i="14"/>
  <c r="P163" i="14"/>
  <c r="BI161" i="14"/>
  <c r="BH161" i="14"/>
  <c r="BG161" i="14"/>
  <c r="BE161" i="14"/>
  <c r="T161" i="14"/>
  <c r="R161" i="14"/>
  <c r="P161" i="14"/>
  <c r="BI159" i="14"/>
  <c r="BH159" i="14"/>
  <c r="BG159" i="14"/>
  <c r="BE159" i="14"/>
  <c r="T159" i="14"/>
  <c r="R159" i="14"/>
  <c r="P159" i="14"/>
  <c r="BI157" i="14"/>
  <c r="BH157" i="14"/>
  <c r="BG157" i="14"/>
  <c r="BE157" i="14"/>
  <c r="T157" i="14"/>
  <c r="R157" i="14"/>
  <c r="P157" i="14"/>
  <c r="BI155" i="14"/>
  <c r="BH155" i="14"/>
  <c r="BG155" i="14"/>
  <c r="BE155" i="14"/>
  <c r="T155" i="14"/>
  <c r="R155" i="14"/>
  <c r="P155" i="14"/>
  <c r="BI153" i="14"/>
  <c r="BH153" i="14"/>
  <c r="BG153" i="14"/>
  <c r="BE153" i="14"/>
  <c r="T153" i="14"/>
  <c r="R153" i="14"/>
  <c r="P153" i="14"/>
  <c r="BI151" i="14"/>
  <c r="BH151" i="14"/>
  <c r="BG151" i="14"/>
  <c r="BE151" i="14"/>
  <c r="T151" i="14"/>
  <c r="R151" i="14"/>
  <c r="P151" i="14"/>
  <c r="BI149" i="14"/>
  <c r="BH149" i="14"/>
  <c r="BG149" i="14"/>
  <c r="BE149" i="14"/>
  <c r="T149" i="14"/>
  <c r="R149" i="14"/>
  <c r="P149" i="14"/>
  <c r="BI147" i="14"/>
  <c r="BH147" i="14"/>
  <c r="BG147" i="14"/>
  <c r="BE147" i="14"/>
  <c r="T147" i="14"/>
  <c r="R147" i="14"/>
  <c r="P147" i="14"/>
  <c r="BI145" i="14"/>
  <c r="BH145" i="14"/>
  <c r="BG145" i="14"/>
  <c r="BE145" i="14"/>
  <c r="T145" i="14"/>
  <c r="R145" i="14"/>
  <c r="P145" i="14"/>
  <c r="BI143" i="14"/>
  <c r="BH143" i="14"/>
  <c r="BG143" i="14"/>
  <c r="BE143" i="14"/>
  <c r="T143" i="14"/>
  <c r="R143" i="14"/>
  <c r="P143" i="14"/>
  <c r="BI141" i="14"/>
  <c r="BH141" i="14"/>
  <c r="BG141" i="14"/>
  <c r="BE141" i="14"/>
  <c r="T141" i="14"/>
  <c r="R141" i="14"/>
  <c r="P141" i="14"/>
  <c r="BI139" i="14"/>
  <c r="BH139" i="14"/>
  <c r="BG139" i="14"/>
  <c r="BE139" i="14"/>
  <c r="T139" i="14"/>
  <c r="R139" i="14"/>
  <c r="P139" i="14"/>
  <c r="BI137" i="14"/>
  <c r="BH137" i="14"/>
  <c r="BG137" i="14"/>
  <c r="BE137" i="14"/>
  <c r="T137" i="14"/>
  <c r="R137" i="14"/>
  <c r="P137" i="14"/>
  <c r="BI135" i="14"/>
  <c r="BH135" i="14"/>
  <c r="BG135" i="14"/>
  <c r="BE135" i="14"/>
  <c r="T135" i="14"/>
  <c r="R135" i="14"/>
  <c r="P135" i="14"/>
  <c r="BI133" i="14"/>
  <c r="BH133" i="14"/>
  <c r="BG133" i="14"/>
  <c r="BE133" i="14"/>
  <c r="T133" i="14"/>
  <c r="R133" i="14"/>
  <c r="P133" i="14"/>
  <c r="BI131" i="14"/>
  <c r="BH131" i="14"/>
  <c r="BG131" i="14"/>
  <c r="BE131" i="14"/>
  <c r="T131" i="14"/>
  <c r="R131" i="14"/>
  <c r="P131" i="14"/>
  <c r="J126" i="14"/>
  <c r="J125" i="14"/>
  <c r="F123" i="14"/>
  <c r="E121" i="14"/>
  <c r="J96" i="14"/>
  <c r="J95" i="14"/>
  <c r="F93" i="14"/>
  <c r="E91" i="14"/>
  <c r="J22" i="14"/>
  <c r="E22" i="14"/>
  <c r="F126" i="14" s="1"/>
  <c r="J21" i="14"/>
  <c r="J19" i="14"/>
  <c r="E19" i="14"/>
  <c r="F125" i="14" s="1"/>
  <c r="J18" i="14"/>
  <c r="J16" i="14"/>
  <c r="J123" i="14" s="1"/>
  <c r="E7" i="14"/>
  <c r="E115" i="14" s="1"/>
  <c r="J41" i="13"/>
  <c r="J40" i="13"/>
  <c r="J39" i="13"/>
  <c r="BI175" i="13"/>
  <c r="BH175" i="13"/>
  <c r="BG175" i="13"/>
  <c r="BE175" i="13"/>
  <c r="T175" i="13"/>
  <c r="T174" i="13"/>
  <c r="R175" i="13"/>
  <c r="R174" i="13"/>
  <c r="P175" i="13"/>
  <c r="P174" i="13"/>
  <c r="BI172" i="13"/>
  <c r="BH172" i="13"/>
  <c r="BG172" i="13"/>
  <c r="BE172" i="13"/>
  <c r="T172" i="13"/>
  <c r="R172" i="13"/>
  <c r="P172" i="13"/>
  <c r="BI170" i="13"/>
  <c r="BH170" i="13"/>
  <c r="BG170" i="13"/>
  <c r="BE170" i="13"/>
  <c r="T170" i="13"/>
  <c r="R170" i="13"/>
  <c r="P170" i="13"/>
  <c r="BI167" i="13"/>
  <c r="BH167" i="13"/>
  <c r="BG167" i="13"/>
  <c r="BE167" i="13"/>
  <c r="T167" i="13"/>
  <c r="R167" i="13"/>
  <c r="P167" i="13"/>
  <c r="BI164" i="13"/>
  <c r="BH164" i="13"/>
  <c r="BG164" i="13"/>
  <c r="BE164" i="13"/>
  <c r="T164" i="13"/>
  <c r="R164" i="13"/>
  <c r="P164" i="13"/>
  <c r="BI162" i="13"/>
  <c r="BH162" i="13"/>
  <c r="BG162" i="13"/>
  <c r="BE162" i="13"/>
  <c r="T162" i="13"/>
  <c r="R162" i="13"/>
  <c r="P162" i="13"/>
  <c r="BI159" i="13"/>
  <c r="BH159" i="13"/>
  <c r="BG159" i="13"/>
  <c r="BE159" i="13"/>
  <c r="T159" i="13"/>
  <c r="R159" i="13"/>
  <c r="P159" i="13"/>
  <c r="BI157" i="13"/>
  <c r="BH157" i="13"/>
  <c r="BG157" i="13"/>
  <c r="BE157" i="13"/>
  <c r="T157" i="13"/>
  <c r="R157" i="13"/>
  <c r="P157" i="13"/>
  <c r="BI153" i="13"/>
  <c r="BH153" i="13"/>
  <c r="BG153" i="13"/>
  <c r="BE153" i="13"/>
  <c r="T153" i="13"/>
  <c r="R153" i="13"/>
  <c r="P153" i="13"/>
  <c r="BI151" i="13"/>
  <c r="BH151" i="13"/>
  <c r="BG151" i="13"/>
  <c r="BE151" i="13"/>
  <c r="T151" i="13"/>
  <c r="R151" i="13"/>
  <c r="P151" i="13"/>
  <c r="BI149" i="13"/>
  <c r="BH149" i="13"/>
  <c r="BG149" i="13"/>
  <c r="BE149" i="13"/>
  <c r="T149" i="13"/>
  <c r="R149" i="13"/>
  <c r="P149" i="13"/>
  <c r="BI146" i="13"/>
  <c r="BH146" i="13"/>
  <c r="BG146" i="13"/>
  <c r="BE146" i="13"/>
  <c r="T146" i="13"/>
  <c r="R146" i="13"/>
  <c r="P146" i="13"/>
  <c r="BI144" i="13"/>
  <c r="BH144" i="13"/>
  <c r="BG144" i="13"/>
  <c r="BE144" i="13"/>
  <c r="T144" i="13"/>
  <c r="R144" i="13"/>
  <c r="P144" i="13"/>
  <c r="BI142" i="13"/>
  <c r="BH142" i="13"/>
  <c r="BG142" i="13"/>
  <c r="BE142" i="13"/>
  <c r="T142" i="13"/>
  <c r="R142" i="13"/>
  <c r="P142" i="13"/>
  <c r="BI140" i="13"/>
  <c r="BH140" i="13"/>
  <c r="BG140" i="13"/>
  <c r="BE140" i="13"/>
  <c r="T140" i="13"/>
  <c r="R140" i="13"/>
  <c r="P140" i="13"/>
  <c r="BI138" i="13"/>
  <c r="BH138" i="13"/>
  <c r="BG138" i="13"/>
  <c r="BE138" i="13"/>
  <c r="T138" i="13"/>
  <c r="R138" i="13"/>
  <c r="P138" i="13"/>
  <c r="BI136" i="13"/>
  <c r="BH136" i="13"/>
  <c r="BG136" i="13"/>
  <c r="BE136" i="13"/>
  <c r="T136" i="13"/>
  <c r="R136" i="13"/>
  <c r="P136" i="13"/>
  <c r="BI134" i="13"/>
  <c r="BH134" i="13"/>
  <c r="BG134" i="13"/>
  <c r="BE134" i="13"/>
  <c r="T134" i="13"/>
  <c r="R134" i="13"/>
  <c r="P134" i="13"/>
  <c r="BI132" i="13"/>
  <c r="BH132" i="13"/>
  <c r="BG132" i="13"/>
  <c r="BE132" i="13"/>
  <c r="T132" i="13"/>
  <c r="R132" i="13"/>
  <c r="P132" i="13"/>
  <c r="J127" i="13"/>
  <c r="J126" i="13"/>
  <c r="F124" i="13"/>
  <c r="E122" i="13"/>
  <c r="J96" i="13"/>
  <c r="J95" i="13"/>
  <c r="F93" i="13"/>
  <c r="E91" i="13"/>
  <c r="J22" i="13"/>
  <c r="E22" i="13"/>
  <c r="F127" i="13" s="1"/>
  <c r="J21" i="13"/>
  <c r="J19" i="13"/>
  <c r="E19" i="13"/>
  <c r="F95" i="13" s="1"/>
  <c r="J18" i="13"/>
  <c r="J16" i="13"/>
  <c r="J124" i="13" s="1"/>
  <c r="E7" i="13"/>
  <c r="E85" i="13" s="1"/>
  <c r="J41" i="12"/>
  <c r="J40" i="12"/>
  <c r="J39" i="12"/>
  <c r="BI178" i="12"/>
  <c r="BH178" i="12"/>
  <c r="BG178" i="12"/>
  <c r="BE178" i="12"/>
  <c r="T178" i="12"/>
  <c r="T177" i="12" s="1"/>
  <c r="R178" i="12"/>
  <c r="R177" i="12" s="1"/>
  <c r="P178" i="12"/>
  <c r="P177" i="12" s="1"/>
  <c r="BI175" i="12"/>
  <c r="BH175" i="12"/>
  <c r="BG175" i="12"/>
  <c r="BE175" i="12"/>
  <c r="T175" i="12"/>
  <c r="R175" i="12"/>
  <c r="P175" i="12"/>
  <c r="BI173" i="12"/>
  <c r="BH173" i="12"/>
  <c r="BG173" i="12"/>
  <c r="BE173" i="12"/>
  <c r="T173" i="12"/>
  <c r="R173" i="12"/>
  <c r="P173" i="12"/>
  <c r="BI171" i="12"/>
  <c r="BH171" i="12"/>
  <c r="BG171" i="12"/>
  <c r="BE171" i="12"/>
  <c r="T171" i="12"/>
  <c r="R171" i="12"/>
  <c r="P171" i="12"/>
  <c r="BI169" i="12"/>
  <c r="BH169" i="12"/>
  <c r="BG169" i="12"/>
  <c r="BE169" i="12"/>
  <c r="T169" i="12"/>
  <c r="R169" i="12"/>
  <c r="P169" i="12"/>
  <c r="BI167" i="12"/>
  <c r="BH167" i="12"/>
  <c r="BG167" i="12"/>
  <c r="BE167" i="12"/>
  <c r="T167" i="12"/>
  <c r="R167" i="12"/>
  <c r="P167" i="12"/>
  <c r="BI165" i="12"/>
  <c r="BH165" i="12"/>
  <c r="BG165" i="12"/>
  <c r="BE165" i="12"/>
  <c r="T165" i="12"/>
  <c r="R165" i="12"/>
  <c r="P165" i="12"/>
  <c r="BI163" i="12"/>
  <c r="BH163" i="12"/>
  <c r="BG163" i="12"/>
  <c r="BE163" i="12"/>
  <c r="T163" i="12"/>
  <c r="R163" i="12"/>
  <c r="P163" i="12"/>
  <c r="BI161" i="12"/>
  <c r="BH161" i="12"/>
  <c r="BG161" i="12"/>
  <c r="BE161" i="12"/>
  <c r="T161" i="12"/>
  <c r="R161" i="12"/>
  <c r="P161" i="12"/>
  <c r="BI159" i="12"/>
  <c r="BH159" i="12"/>
  <c r="BG159" i="12"/>
  <c r="BE159" i="12"/>
  <c r="T159" i="12"/>
  <c r="R159" i="12"/>
  <c r="P159" i="12"/>
  <c r="BI157" i="12"/>
  <c r="BH157" i="12"/>
  <c r="BG157" i="12"/>
  <c r="BE157" i="12"/>
  <c r="T157" i="12"/>
  <c r="R157" i="12"/>
  <c r="P157" i="12"/>
  <c r="BI152" i="12"/>
  <c r="BH152" i="12"/>
  <c r="BG152" i="12"/>
  <c r="BE152" i="12"/>
  <c r="T152" i="12"/>
  <c r="R152" i="12"/>
  <c r="P152" i="12"/>
  <c r="BI148" i="12"/>
  <c r="BH148" i="12"/>
  <c r="BG148" i="12"/>
  <c r="BE148" i="12"/>
  <c r="T148" i="12"/>
  <c r="R148" i="12"/>
  <c r="P148" i="12"/>
  <c r="BI146" i="12"/>
  <c r="BH146" i="12"/>
  <c r="BG146" i="12"/>
  <c r="BE146" i="12"/>
  <c r="T146" i="12"/>
  <c r="R146" i="12"/>
  <c r="P146" i="12"/>
  <c r="BI144" i="12"/>
  <c r="BH144" i="12"/>
  <c r="BG144" i="12"/>
  <c r="BE144" i="12"/>
  <c r="T144" i="12"/>
  <c r="R144" i="12"/>
  <c r="P144" i="12"/>
  <c r="BI142" i="12"/>
  <c r="BH142" i="12"/>
  <c r="BG142" i="12"/>
  <c r="BE142" i="12"/>
  <c r="T142" i="12"/>
  <c r="R142" i="12"/>
  <c r="P142" i="12"/>
  <c r="BI140" i="12"/>
  <c r="BH140" i="12"/>
  <c r="BG140" i="12"/>
  <c r="BE140" i="12"/>
  <c r="T140" i="12"/>
  <c r="R140" i="12"/>
  <c r="P140" i="12"/>
  <c r="BI138" i="12"/>
  <c r="BH138" i="12"/>
  <c r="BG138" i="12"/>
  <c r="BE138" i="12"/>
  <c r="T138" i="12"/>
  <c r="R138" i="12"/>
  <c r="P138" i="12"/>
  <c r="BI136" i="12"/>
  <c r="BH136" i="12"/>
  <c r="BG136" i="12"/>
  <c r="BE136" i="12"/>
  <c r="T136" i="12"/>
  <c r="R136" i="12"/>
  <c r="P136" i="12"/>
  <c r="BI134" i="12"/>
  <c r="BH134" i="12"/>
  <c r="BG134" i="12"/>
  <c r="BE134" i="12"/>
  <c r="T134" i="12"/>
  <c r="R134" i="12"/>
  <c r="P134" i="12"/>
  <c r="BI132" i="12"/>
  <c r="BH132" i="12"/>
  <c r="BG132" i="12"/>
  <c r="BE132" i="12"/>
  <c r="T132" i="12"/>
  <c r="R132" i="12"/>
  <c r="P132" i="12"/>
  <c r="BI130" i="12"/>
  <c r="BH130" i="12"/>
  <c r="BG130" i="12"/>
  <c r="BE130" i="12"/>
  <c r="T130" i="12"/>
  <c r="R130" i="12"/>
  <c r="P130" i="12"/>
  <c r="J125" i="12"/>
  <c r="J124" i="12"/>
  <c r="F122" i="12"/>
  <c r="E120" i="12"/>
  <c r="J96" i="12"/>
  <c r="J95" i="12"/>
  <c r="F93" i="12"/>
  <c r="E91" i="12"/>
  <c r="J22" i="12"/>
  <c r="E22" i="12"/>
  <c r="F96" i="12" s="1"/>
  <c r="J21" i="12"/>
  <c r="J19" i="12"/>
  <c r="E19" i="12"/>
  <c r="F124" i="12" s="1"/>
  <c r="J18" i="12"/>
  <c r="J16" i="12"/>
  <c r="J93" i="12" s="1"/>
  <c r="E7" i="12"/>
  <c r="E114" i="12" s="1"/>
  <c r="J41" i="11"/>
  <c r="J40" i="11"/>
  <c r="J39" i="11"/>
  <c r="BI235" i="11"/>
  <c r="BH235" i="11"/>
  <c r="BG235" i="11"/>
  <c r="BE235" i="11"/>
  <c r="T235" i="11"/>
  <c r="T234" i="11" s="1"/>
  <c r="R235" i="11"/>
  <c r="R234" i="11" s="1"/>
  <c r="P235" i="11"/>
  <c r="P234" i="11"/>
  <c r="BI232" i="11"/>
  <c r="BH232" i="11"/>
  <c r="BG232" i="11"/>
  <c r="BE232" i="11"/>
  <c r="T232" i="11"/>
  <c r="T231" i="11" s="1"/>
  <c r="T230" i="11" s="1"/>
  <c r="R232" i="11"/>
  <c r="R231" i="11" s="1"/>
  <c r="R230" i="11" s="1"/>
  <c r="P232" i="11"/>
  <c r="P231" i="11"/>
  <c r="P230" i="11" s="1"/>
  <c r="BI228" i="11"/>
  <c r="BH228" i="11"/>
  <c r="BG228" i="11"/>
  <c r="BE228" i="11"/>
  <c r="T228" i="11"/>
  <c r="R228" i="11"/>
  <c r="P228" i="11"/>
  <c r="BI226" i="11"/>
  <c r="BH226" i="11"/>
  <c r="BG226" i="11"/>
  <c r="BE226" i="11"/>
  <c r="T226" i="11"/>
  <c r="R226" i="11"/>
  <c r="P226" i="11"/>
  <c r="BI224" i="11"/>
  <c r="BH224" i="11"/>
  <c r="BG224" i="11"/>
  <c r="BE224" i="11"/>
  <c r="T224" i="11"/>
  <c r="R224" i="11"/>
  <c r="P224" i="11"/>
  <c r="BI222" i="11"/>
  <c r="BH222" i="11"/>
  <c r="BG222" i="11"/>
  <c r="BE222" i="11"/>
  <c r="T222" i="11"/>
  <c r="R222" i="11"/>
  <c r="P222" i="11"/>
  <c r="BI220" i="11"/>
  <c r="BH220" i="11"/>
  <c r="BG220" i="11"/>
  <c r="BE220" i="11"/>
  <c r="T220" i="11"/>
  <c r="R220" i="11"/>
  <c r="P220" i="11"/>
  <c r="BI218" i="11"/>
  <c r="BH218" i="11"/>
  <c r="BG218" i="11"/>
  <c r="BE218" i="11"/>
  <c r="T218" i="11"/>
  <c r="R218" i="11"/>
  <c r="P218" i="11"/>
  <c r="BI216" i="11"/>
  <c r="BH216" i="11"/>
  <c r="BG216" i="11"/>
  <c r="BE216" i="11"/>
  <c r="T216" i="11"/>
  <c r="R216" i="11"/>
  <c r="P216" i="11"/>
  <c r="BI214" i="11"/>
  <c r="BH214" i="11"/>
  <c r="BG214" i="11"/>
  <c r="BE214" i="11"/>
  <c r="T214" i="11"/>
  <c r="R214" i="11"/>
  <c r="P214" i="11"/>
  <c r="BI212" i="11"/>
  <c r="BH212" i="11"/>
  <c r="BG212" i="11"/>
  <c r="BE212" i="11"/>
  <c r="T212" i="11"/>
  <c r="R212" i="11"/>
  <c r="P212" i="11"/>
  <c r="BI210" i="11"/>
  <c r="BH210" i="11"/>
  <c r="BG210" i="11"/>
  <c r="BE210" i="11"/>
  <c r="T210" i="11"/>
  <c r="R210" i="11"/>
  <c r="P210" i="11"/>
  <c r="BI208" i="11"/>
  <c r="BH208" i="11"/>
  <c r="BG208" i="11"/>
  <c r="BE208" i="11"/>
  <c r="T208" i="11"/>
  <c r="R208" i="11"/>
  <c r="P208" i="11"/>
  <c r="BI206" i="11"/>
  <c r="BH206" i="11"/>
  <c r="BG206" i="11"/>
  <c r="BE206" i="11"/>
  <c r="T206" i="11"/>
  <c r="R206" i="11"/>
  <c r="P206" i="11"/>
  <c r="BI204" i="11"/>
  <c r="BH204" i="11"/>
  <c r="BG204" i="11"/>
  <c r="BE204" i="11"/>
  <c r="T204" i="11"/>
  <c r="R204" i="11"/>
  <c r="P204" i="11"/>
  <c r="BI202" i="11"/>
  <c r="BH202" i="11"/>
  <c r="BG202" i="11"/>
  <c r="BE202" i="11"/>
  <c r="T202" i="11"/>
  <c r="R202" i="11"/>
  <c r="P202" i="11"/>
  <c r="BI200" i="11"/>
  <c r="BH200" i="11"/>
  <c r="BG200" i="11"/>
  <c r="BE200" i="11"/>
  <c r="T200" i="11"/>
  <c r="R200" i="11"/>
  <c r="P200" i="11"/>
  <c r="BI198" i="11"/>
  <c r="BH198" i="11"/>
  <c r="BG198" i="11"/>
  <c r="BE198" i="11"/>
  <c r="T198" i="11"/>
  <c r="R198" i="11"/>
  <c r="P198" i="11"/>
  <c r="BI196" i="11"/>
  <c r="BH196" i="11"/>
  <c r="BG196" i="11"/>
  <c r="BE196" i="11"/>
  <c r="T196" i="11"/>
  <c r="R196" i="11"/>
  <c r="P196" i="11"/>
  <c r="BI194" i="11"/>
  <c r="BH194" i="11"/>
  <c r="BG194" i="11"/>
  <c r="BE194" i="11"/>
  <c r="T194" i="11"/>
  <c r="R194" i="11"/>
  <c r="P194" i="11"/>
  <c r="BI192" i="11"/>
  <c r="BH192" i="11"/>
  <c r="BG192" i="11"/>
  <c r="BE192" i="11"/>
  <c r="T192" i="11"/>
  <c r="R192" i="11"/>
  <c r="P192" i="11"/>
  <c r="BI187" i="11"/>
  <c r="BH187" i="11"/>
  <c r="BG187" i="11"/>
  <c r="BE187" i="11"/>
  <c r="T187" i="11"/>
  <c r="R187" i="11"/>
  <c r="P187" i="11"/>
  <c r="BI184" i="11"/>
  <c r="BH184" i="11"/>
  <c r="BG184" i="11"/>
  <c r="BE184" i="11"/>
  <c r="T184" i="11"/>
  <c r="R184" i="11"/>
  <c r="P184" i="11"/>
  <c r="BI182" i="11"/>
  <c r="BH182" i="11"/>
  <c r="BG182" i="11"/>
  <c r="BE182" i="11"/>
  <c r="T182" i="11"/>
  <c r="R182" i="11"/>
  <c r="P182" i="11"/>
  <c r="BI179" i="11"/>
  <c r="BH179" i="11"/>
  <c r="BG179" i="11"/>
  <c r="BE179" i="11"/>
  <c r="T179" i="11"/>
  <c r="R179" i="11"/>
  <c r="P179" i="11"/>
  <c r="BI177" i="11"/>
  <c r="BH177" i="11"/>
  <c r="BG177" i="11"/>
  <c r="BE177" i="11"/>
  <c r="T177" i="11"/>
  <c r="R177" i="11"/>
  <c r="P177" i="11"/>
  <c r="BI173" i="11"/>
  <c r="BH173" i="11"/>
  <c r="BG173" i="11"/>
  <c r="BE173" i="11"/>
  <c r="T173" i="11"/>
  <c r="R173" i="11"/>
  <c r="P173" i="11"/>
  <c r="BI171" i="11"/>
  <c r="BH171" i="11"/>
  <c r="BG171" i="11"/>
  <c r="BE171" i="11"/>
  <c r="T171" i="11"/>
  <c r="R171" i="11"/>
  <c r="P171" i="11"/>
  <c r="BI169" i="11"/>
  <c r="BH169" i="11"/>
  <c r="BG169" i="11"/>
  <c r="BE169" i="11"/>
  <c r="T169" i="11"/>
  <c r="R169" i="11"/>
  <c r="P169" i="11"/>
  <c r="BI167" i="11"/>
  <c r="BH167" i="11"/>
  <c r="BG167" i="11"/>
  <c r="BE167" i="11"/>
  <c r="T167" i="11"/>
  <c r="R167" i="11"/>
  <c r="P167" i="11"/>
  <c r="BI164" i="11"/>
  <c r="BH164" i="11"/>
  <c r="BG164" i="11"/>
  <c r="BE164" i="11"/>
  <c r="T164" i="11"/>
  <c r="T163" i="11"/>
  <c r="R164" i="11"/>
  <c r="R163" i="11" s="1"/>
  <c r="P164" i="11"/>
  <c r="P163" i="11"/>
  <c r="BI161" i="11"/>
  <c r="BH161" i="11"/>
  <c r="BG161" i="11"/>
  <c r="BE161" i="11"/>
  <c r="T161" i="11"/>
  <c r="R161" i="11"/>
  <c r="P161" i="11"/>
  <c r="BI159" i="11"/>
  <c r="BH159" i="11"/>
  <c r="BG159" i="11"/>
  <c r="BE159" i="11"/>
  <c r="T159" i="11"/>
  <c r="R159" i="11"/>
  <c r="P159" i="11"/>
  <c r="BI157" i="11"/>
  <c r="BH157" i="11"/>
  <c r="BG157" i="11"/>
  <c r="BE157" i="11"/>
  <c r="T157" i="11"/>
  <c r="R157" i="11"/>
  <c r="P157" i="11"/>
  <c r="BI155" i="11"/>
  <c r="BH155" i="11"/>
  <c r="BG155" i="11"/>
  <c r="BE155" i="11"/>
  <c r="T155" i="11"/>
  <c r="R155" i="11"/>
  <c r="P155" i="11"/>
  <c r="BI153" i="11"/>
  <c r="BH153" i="11"/>
  <c r="BG153" i="11"/>
  <c r="BE153" i="11"/>
  <c r="T153" i="11"/>
  <c r="R153" i="11"/>
  <c r="P153" i="11"/>
  <c r="BI151" i="11"/>
  <c r="BH151" i="11"/>
  <c r="BG151" i="11"/>
  <c r="BE151" i="11"/>
  <c r="T151" i="11"/>
  <c r="R151" i="11"/>
  <c r="P151" i="11"/>
  <c r="BI149" i="11"/>
  <c r="BH149" i="11"/>
  <c r="BG149" i="11"/>
  <c r="BE149" i="11"/>
  <c r="T149" i="11"/>
  <c r="R149" i="11"/>
  <c r="P149" i="11"/>
  <c r="BI147" i="11"/>
  <c r="BH147" i="11"/>
  <c r="BG147" i="11"/>
  <c r="BE147" i="11"/>
  <c r="T147" i="11"/>
  <c r="R147" i="11"/>
  <c r="P147" i="11"/>
  <c r="BI145" i="11"/>
  <c r="BH145" i="11"/>
  <c r="BG145" i="11"/>
  <c r="BE145" i="11"/>
  <c r="T145" i="11"/>
  <c r="R145" i="11"/>
  <c r="P145" i="11"/>
  <c r="BI143" i="11"/>
  <c r="BH143" i="11"/>
  <c r="BG143" i="11"/>
  <c r="BE143" i="11"/>
  <c r="T143" i="11"/>
  <c r="R143" i="11"/>
  <c r="P143" i="11"/>
  <c r="BI141" i="11"/>
  <c r="BH141" i="11"/>
  <c r="BG141" i="11"/>
  <c r="BE141" i="11"/>
  <c r="T141" i="11"/>
  <c r="R141" i="11"/>
  <c r="P141" i="11"/>
  <c r="BI139" i="11"/>
  <c r="BH139" i="11"/>
  <c r="BG139" i="11"/>
  <c r="BE139" i="11"/>
  <c r="T139" i="11"/>
  <c r="R139" i="11"/>
  <c r="P139" i="11"/>
  <c r="BI137" i="11"/>
  <c r="BH137" i="11"/>
  <c r="BG137" i="11"/>
  <c r="BE137" i="11"/>
  <c r="T137" i="11"/>
  <c r="R137" i="11"/>
  <c r="P137" i="11"/>
  <c r="BI135" i="11"/>
  <c r="BH135" i="11"/>
  <c r="BG135" i="11"/>
  <c r="BE135" i="11"/>
  <c r="T135" i="11"/>
  <c r="R135" i="11"/>
  <c r="P135" i="11"/>
  <c r="J130" i="11"/>
  <c r="J129" i="11"/>
  <c r="F127" i="11"/>
  <c r="E125" i="11"/>
  <c r="J96" i="11"/>
  <c r="J95" i="11"/>
  <c r="F93" i="11"/>
  <c r="E91" i="11"/>
  <c r="J22" i="11"/>
  <c r="E22" i="11"/>
  <c r="F96" i="11" s="1"/>
  <c r="J21" i="11"/>
  <c r="J19" i="11"/>
  <c r="E19" i="11"/>
  <c r="F95" i="11" s="1"/>
  <c r="J18" i="11"/>
  <c r="J16" i="11"/>
  <c r="J127" i="11" s="1"/>
  <c r="E7" i="11"/>
  <c r="E119" i="11" s="1"/>
  <c r="J41" i="10"/>
  <c r="J40" i="10"/>
  <c r="J39" i="10"/>
  <c r="BI194" i="10"/>
  <c r="BH194" i="10"/>
  <c r="BG194" i="10"/>
  <c r="BE194" i="10"/>
  <c r="T194" i="10"/>
  <c r="R194" i="10"/>
  <c r="P194" i="10"/>
  <c r="BI192" i="10"/>
  <c r="BH192" i="10"/>
  <c r="BG192" i="10"/>
  <c r="BE192" i="10"/>
  <c r="T192" i="10"/>
  <c r="R192" i="10"/>
  <c r="P192" i="10"/>
  <c r="BI190" i="10"/>
  <c r="BH190" i="10"/>
  <c r="BG190" i="10"/>
  <c r="BE190" i="10"/>
  <c r="T190" i="10"/>
  <c r="R190" i="10"/>
  <c r="P190" i="10"/>
  <c r="BI184" i="10"/>
  <c r="BH184" i="10"/>
  <c r="BG184" i="10"/>
  <c r="BE184" i="10"/>
  <c r="T184" i="10"/>
  <c r="T183" i="10"/>
  <c r="R184" i="10"/>
  <c r="R183" i="10"/>
  <c r="P184" i="10"/>
  <c r="P183" i="10" s="1"/>
  <c r="BI181" i="10"/>
  <c r="BH181" i="10"/>
  <c r="BG181" i="10"/>
  <c r="BE181" i="10"/>
  <c r="T181" i="10"/>
  <c r="R181" i="10"/>
  <c r="P181" i="10"/>
  <c r="BI179" i="10"/>
  <c r="BH179" i="10"/>
  <c r="BG179" i="10"/>
  <c r="BE179" i="10"/>
  <c r="T179" i="10"/>
  <c r="R179" i="10"/>
  <c r="P179" i="10"/>
  <c r="BI177" i="10"/>
  <c r="BH177" i="10"/>
  <c r="BG177" i="10"/>
  <c r="BE177" i="10"/>
  <c r="T177" i="10"/>
  <c r="R177" i="10"/>
  <c r="P177" i="10"/>
  <c r="BI175" i="10"/>
  <c r="BH175" i="10"/>
  <c r="BG175" i="10"/>
  <c r="BE175" i="10"/>
  <c r="T175" i="10"/>
  <c r="R175" i="10"/>
  <c r="P175" i="10"/>
  <c r="BI173" i="10"/>
  <c r="BH173" i="10"/>
  <c r="BG173" i="10"/>
  <c r="BE173" i="10"/>
  <c r="T173" i="10"/>
  <c r="R173" i="10"/>
  <c r="P173" i="10"/>
  <c r="BI171" i="10"/>
  <c r="BH171" i="10"/>
  <c r="BG171" i="10"/>
  <c r="BE171" i="10"/>
  <c r="T171" i="10"/>
  <c r="R171" i="10"/>
  <c r="P171" i="10"/>
  <c r="BI169" i="10"/>
  <c r="BH169" i="10"/>
  <c r="BG169" i="10"/>
  <c r="BE169" i="10"/>
  <c r="T169" i="10"/>
  <c r="R169" i="10"/>
  <c r="P169" i="10"/>
  <c r="BI167" i="10"/>
  <c r="BH167" i="10"/>
  <c r="BG167" i="10"/>
  <c r="BE167" i="10"/>
  <c r="T167" i="10"/>
  <c r="R167" i="10"/>
  <c r="P167" i="10"/>
  <c r="BI165" i="10"/>
  <c r="BH165" i="10"/>
  <c r="BG165" i="10"/>
  <c r="BE165" i="10"/>
  <c r="T165" i="10"/>
  <c r="R165" i="10"/>
  <c r="P165" i="10"/>
  <c r="BI163" i="10"/>
  <c r="BH163" i="10"/>
  <c r="BG163" i="10"/>
  <c r="BE163" i="10"/>
  <c r="T163" i="10"/>
  <c r="R163" i="10"/>
  <c r="P163" i="10"/>
  <c r="BI161" i="10"/>
  <c r="BH161" i="10"/>
  <c r="BG161" i="10"/>
  <c r="BE161" i="10"/>
  <c r="T161" i="10"/>
  <c r="R161" i="10"/>
  <c r="P161" i="10"/>
  <c r="BI159" i="10"/>
  <c r="BH159" i="10"/>
  <c r="BG159" i="10"/>
  <c r="BE159" i="10"/>
  <c r="T159" i="10"/>
  <c r="R159" i="10"/>
  <c r="P159" i="10"/>
  <c r="BI158" i="10"/>
  <c r="BH158" i="10"/>
  <c r="BG158" i="10"/>
  <c r="BE158" i="10"/>
  <c r="T158" i="10"/>
  <c r="R158" i="10"/>
  <c r="P158" i="10"/>
  <c r="BI156" i="10"/>
  <c r="BH156" i="10"/>
  <c r="BG156" i="10"/>
  <c r="BE156" i="10"/>
  <c r="T156" i="10"/>
  <c r="R156" i="10"/>
  <c r="P156" i="10"/>
  <c r="BI154" i="10"/>
  <c r="BH154" i="10"/>
  <c r="BG154" i="10"/>
  <c r="BE154" i="10"/>
  <c r="T154" i="10"/>
  <c r="R154" i="10"/>
  <c r="P154" i="10"/>
  <c r="BI152" i="10"/>
  <c r="BH152" i="10"/>
  <c r="BG152" i="10"/>
  <c r="BE152" i="10"/>
  <c r="T152" i="10"/>
  <c r="R152" i="10"/>
  <c r="P152" i="10"/>
  <c r="BI150" i="10"/>
  <c r="BH150" i="10"/>
  <c r="BG150" i="10"/>
  <c r="BE150" i="10"/>
  <c r="T150" i="10"/>
  <c r="R150" i="10"/>
  <c r="P150" i="10"/>
  <c r="BI148" i="10"/>
  <c r="BH148" i="10"/>
  <c r="BG148" i="10"/>
  <c r="BE148" i="10"/>
  <c r="T148" i="10"/>
  <c r="R148" i="10"/>
  <c r="P148" i="10"/>
  <c r="BI146" i="10"/>
  <c r="BH146" i="10"/>
  <c r="BG146" i="10"/>
  <c r="BE146" i="10"/>
  <c r="T146" i="10"/>
  <c r="R146" i="10"/>
  <c r="P146" i="10"/>
  <c r="BI143" i="10"/>
  <c r="BH143" i="10"/>
  <c r="BG143" i="10"/>
  <c r="BE143" i="10"/>
  <c r="T143" i="10"/>
  <c r="R143" i="10"/>
  <c r="P143" i="10"/>
  <c r="BI138" i="10"/>
  <c r="BH138" i="10"/>
  <c r="BG138" i="10"/>
  <c r="BE138" i="10"/>
  <c r="T138" i="10"/>
  <c r="R138" i="10"/>
  <c r="P138" i="10"/>
  <c r="BI134" i="10"/>
  <c r="BH134" i="10"/>
  <c r="BG134" i="10"/>
  <c r="BE134" i="10"/>
  <c r="T134" i="10"/>
  <c r="R134" i="10"/>
  <c r="P134" i="10"/>
  <c r="BI132" i="10"/>
  <c r="BH132" i="10"/>
  <c r="BG132" i="10"/>
  <c r="BE132" i="10"/>
  <c r="T132" i="10"/>
  <c r="R132" i="10"/>
  <c r="P132" i="10"/>
  <c r="J126" i="10"/>
  <c r="J125" i="10"/>
  <c r="F123" i="10"/>
  <c r="E121" i="10"/>
  <c r="J96" i="10"/>
  <c r="J95" i="10"/>
  <c r="F93" i="10"/>
  <c r="E91" i="10"/>
  <c r="J22" i="10"/>
  <c r="E22" i="10"/>
  <c r="F126" i="10" s="1"/>
  <c r="J21" i="10"/>
  <c r="J19" i="10"/>
  <c r="E19" i="10"/>
  <c r="F125" i="10" s="1"/>
  <c r="J18" i="10"/>
  <c r="J16" i="10"/>
  <c r="J123" i="10" s="1"/>
  <c r="E7" i="10"/>
  <c r="E85" i="10" s="1"/>
  <c r="J41" i="9"/>
  <c r="J40" i="9"/>
  <c r="J39" i="9"/>
  <c r="BI204" i="9"/>
  <c r="BH204" i="9"/>
  <c r="BG204" i="9"/>
  <c r="BE204" i="9"/>
  <c r="T204" i="9"/>
  <c r="R204" i="9"/>
  <c r="P204" i="9"/>
  <c r="BI202" i="9"/>
  <c r="BH202" i="9"/>
  <c r="BG202" i="9"/>
  <c r="BE202" i="9"/>
  <c r="T202" i="9"/>
  <c r="R202" i="9"/>
  <c r="P202" i="9"/>
  <c r="BI200" i="9"/>
  <c r="BH200" i="9"/>
  <c r="BG200" i="9"/>
  <c r="BE200" i="9"/>
  <c r="T200" i="9"/>
  <c r="R200" i="9"/>
  <c r="P200" i="9"/>
  <c r="BI195" i="9"/>
  <c r="BH195" i="9"/>
  <c r="BG195" i="9"/>
  <c r="BE195" i="9"/>
  <c r="T195" i="9"/>
  <c r="T194" i="9"/>
  <c r="R195" i="9"/>
  <c r="R194" i="9" s="1"/>
  <c r="P195" i="9"/>
  <c r="P194" i="9"/>
  <c r="BI191" i="9"/>
  <c r="BH191" i="9"/>
  <c r="BG191" i="9"/>
  <c r="BE191" i="9"/>
  <c r="T191" i="9"/>
  <c r="R191" i="9"/>
  <c r="P191" i="9"/>
  <c r="BI189" i="9"/>
  <c r="BH189" i="9"/>
  <c r="BG189" i="9"/>
  <c r="BE189" i="9"/>
  <c r="T189" i="9"/>
  <c r="R189" i="9"/>
  <c r="P189" i="9"/>
  <c r="BI185" i="9"/>
  <c r="BH185" i="9"/>
  <c r="BG185" i="9"/>
  <c r="BE185" i="9"/>
  <c r="T185" i="9"/>
  <c r="R185" i="9"/>
  <c r="P185" i="9"/>
  <c r="BI183" i="9"/>
  <c r="BH183" i="9"/>
  <c r="BG183" i="9"/>
  <c r="BE183" i="9"/>
  <c r="T183" i="9"/>
  <c r="R183" i="9"/>
  <c r="P183" i="9"/>
  <c r="BI179" i="9"/>
  <c r="BH179" i="9"/>
  <c r="BG179" i="9"/>
  <c r="BE179" i="9"/>
  <c r="T179" i="9"/>
  <c r="R179" i="9"/>
  <c r="P179" i="9"/>
  <c r="BI177" i="9"/>
  <c r="BH177" i="9"/>
  <c r="BG177" i="9"/>
  <c r="BE177" i="9"/>
  <c r="T177" i="9"/>
  <c r="R177" i="9"/>
  <c r="P177" i="9"/>
  <c r="BI173" i="9"/>
  <c r="BH173" i="9"/>
  <c r="BG173" i="9"/>
  <c r="BE173" i="9"/>
  <c r="T173" i="9"/>
  <c r="R173" i="9"/>
  <c r="P173" i="9"/>
  <c r="BI172" i="9"/>
  <c r="BH172" i="9"/>
  <c r="BG172" i="9"/>
  <c r="BE172" i="9"/>
  <c r="T172" i="9"/>
  <c r="R172" i="9"/>
  <c r="P172" i="9"/>
  <c r="BI168" i="9"/>
  <c r="BH168" i="9"/>
  <c r="BG168" i="9"/>
  <c r="BE168" i="9"/>
  <c r="T168" i="9"/>
  <c r="R168" i="9"/>
  <c r="P168" i="9"/>
  <c r="BI166" i="9"/>
  <c r="BH166" i="9"/>
  <c r="BG166" i="9"/>
  <c r="BE166" i="9"/>
  <c r="T166" i="9"/>
  <c r="R166" i="9"/>
  <c r="P166" i="9"/>
  <c r="BI162" i="9"/>
  <c r="BH162" i="9"/>
  <c r="BG162" i="9"/>
  <c r="BE162" i="9"/>
  <c r="T162" i="9"/>
  <c r="R162" i="9"/>
  <c r="P162" i="9"/>
  <c r="BI160" i="9"/>
  <c r="BH160" i="9"/>
  <c r="BG160" i="9"/>
  <c r="BE160" i="9"/>
  <c r="T160" i="9"/>
  <c r="R160" i="9"/>
  <c r="P160" i="9"/>
  <c r="BI158" i="9"/>
  <c r="BH158" i="9"/>
  <c r="BG158" i="9"/>
  <c r="BE158" i="9"/>
  <c r="T158" i="9"/>
  <c r="R158" i="9"/>
  <c r="P158" i="9"/>
  <c r="BI154" i="9"/>
  <c r="BH154" i="9"/>
  <c r="BG154" i="9"/>
  <c r="BE154" i="9"/>
  <c r="T154" i="9"/>
  <c r="R154" i="9"/>
  <c r="P154" i="9"/>
  <c r="BI149" i="9"/>
  <c r="BH149" i="9"/>
  <c r="BG149" i="9"/>
  <c r="BE149" i="9"/>
  <c r="T149" i="9"/>
  <c r="R149" i="9"/>
  <c r="P149" i="9"/>
  <c r="BI147" i="9"/>
  <c r="BH147" i="9"/>
  <c r="BG147" i="9"/>
  <c r="BE147" i="9"/>
  <c r="T147" i="9"/>
  <c r="R147" i="9"/>
  <c r="P147" i="9"/>
  <c r="BI145" i="9"/>
  <c r="BH145" i="9"/>
  <c r="BG145" i="9"/>
  <c r="BE145" i="9"/>
  <c r="T145" i="9"/>
  <c r="R145" i="9"/>
  <c r="P145" i="9"/>
  <c r="BI140" i="9"/>
  <c r="BH140" i="9"/>
  <c r="BG140" i="9"/>
  <c r="BE140" i="9"/>
  <c r="T140" i="9"/>
  <c r="R140" i="9"/>
  <c r="P140" i="9"/>
  <c r="BI138" i="9"/>
  <c r="BH138" i="9"/>
  <c r="BG138" i="9"/>
  <c r="BE138" i="9"/>
  <c r="T138" i="9"/>
  <c r="R138" i="9"/>
  <c r="P138" i="9"/>
  <c r="BI134" i="9"/>
  <c r="BH134" i="9"/>
  <c r="BG134" i="9"/>
  <c r="BE134" i="9"/>
  <c r="T134" i="9"/>
  <c r="R134" i="9"/>
  <c r="P134" i="9"/>
  <c r="BI132" i="9"/>
  <c r="BH132" i="9"/>
  <c r="BG132" i="9"/>
  <c r="BE132" i="9"/>
  <c r="T132" i="9"/>
  <c r="R132" i="9"/>
  <c r="P132" i="9"/>
  <c r="J126" i="9"/>
  <c r="J125" i="9"/>
  <c r="F123" i="9"/>
  <c r="E121" i="9"/>
  <c r="J96" i="9"/>
  <c r="J95" i="9"/>
  <c r="F93" i="9"/>
  <c r="E91" i="9"/>
  <c r="J22" i="9"/>
  <c r="E22" i="9"/>
  <c r="F126" i="9" s="1"/>
  <c r="J21" i="9"/>
  <c r="J19" i="9"/>
  <c r="E19" i="9"/>
  <c r="F125" i="9" s="1"/>
  <c r="J18" i="9"/>
  <c r="J16" i="9"/>
  <c r="J123" i="9" s="1"/>
  <c r="E7" i="9"/>
  <c r="E85" i="9" s="1"/>
  <c r="J41" i="8"/>
  <c r="J40" i="8"/>
  <c r="J39" i="8"/>
  <c r="BI205" i="8"/>
  <c r="BH205" i="8"/>
  <c r="BG205" i="8"/>
  <c r="BE205" i="8"/>
  <c r="T205" i="8"/>
  <c r="R205" i="8"/>
  <c r="P205" i="8"/>
  <c r="BI203" i="8"/>
  <c r="BH203" i="8"/>
  <c r="BG203" i="8"/>
  <c r="BE203" i="8"/>
  <c r="T203" i="8"/>
  <c r="R203" i="8"/>
  <c r="P203" i="8"/>
  <c r="BI201" i="8"/>
  <c r="BH201" i="8"/>
  <c r="BG201" i="8"/>
  <c r="BE201" i="8"/>
  <c r="T201" i="8"/>
  <c r="R201" i="8"/>
  <c r="P201" i="8"/>
  <c r="BI199" i="8"/>
  <c r="BH199" i="8"/>
  <c r="BG199" i="8"/>
  <c r="BE199" i="8"/>
  <c r="T199" i="8"/>
  <c r="R199" i="8"/>
  <c r="P199" i="8"/>
  <c r="BI193" i="8"/>
  <c r="BH193" i="8"/>
  <c r="BG193" i="8"/>
  <c r="BE193" i="8"/>
  <c r="T193" i="8"/>
  <c r="T192" i="8" s="1"/>
  <c r="R193" i="8"/>
  <c r="R192" i="8" s="1"/>
  <c r="P193" i="8"/>
  <c r="P192" i="8" s="1"/>
  <c r="BI189" i="8"/>
  <c r="BH189" i="8"/>
  <c r="BG189" i="8"/>
  <c r="BE189" i="8"/>
  <c r="T189" i="8"/>
  <c r="R189" i="8"/>
  <c r="P189" i="8"/>
  <c r="BI187" i="8"/>
  <c r="BH187" i="8"/>
  <c r="BG187" i="8"/>
  <c r="BE187" i="8"/>
  <c r="T187" i="8"/>
  <c r="R187" i="8"/>
  <c r="P187" i="8"/>
  <c r="BI184" i="8"/>
  <c r="BH184" i="8"/>
  <c r="BG184" i="8"/>
  <c r="BE184" i="8"/>
  <c r="T184" i="8"/>
  <c r="R184" i="8"/>
  <c r="P184" i="8"/>
  <c r="BI182" i="8"/>
  <c r="BH182" i="8"/>
  <c r="BG182" i="8"/>
  <c r="BE182" i="8"/>
  <c r="T182" i="8"/>
  <c r="R182" i="8"/>
  <c r="P182" i="8"/>
  <c r="BI180" i="8"/>
  <c r="BH180" i="8"/>
  <c r="BG180" i="8"/>
  <c r="BE180" i="8"/>
  <c r="T180" i="8"/>
  <c r="R180" i="8"/>
  <c r="P180" i="8"/>
  <c r="BI178" i="8"/>
  <c r="BH178" i="8"/>
  <c r="BG178" i="8"/>
  <c r="BE178" i="8"/>
  <c r="T178" i="8"/>
  <c r="R178" i="8"/>
  <c r="P178" i="8"/>
  <c r="BI176" i="8"/>
  <c r="BH176" i="8"/>
  <c r="BG176" i="8"/>
  <c r="BE176" i="8"/>
  <c r="T176" i="8"/>
  <c r="R176" i="8"/>
  <c r="P176" i="8"/>
  <c r="BI174" i="8"/>
  <c r="BH174" i="8"/>
  <c r="BG174" i="8"/>
  <c r="BE174" i="8"/>
  <c r="T174" i="8"/>
  <c r="R174" i="8"/>
  <c r="P174" i="8"/>
  <c r="BI170" i="8"/>
  <c r="BH170" i="8"/>
  <c r="BG170" i="8"/>
  <c r="BE170" i="8"/>
  <c r="T170" i="8"/>
  <c r="R170" i="8"/>
  <c r="P170" i="8"/>
  <c r="BI168" i="8"/>
  <c r="BH168" i="8"/>
  <c r="BG168" i="8"/>
  <c r="BE168" i="8"/>
  <c r="T168" i="8"/>
  <c r="R168" i="8"/>
  <c r="P168" i="8"/>
  <c r="BI164" i="8"/>
  <c r="BH164" i="8"/>
  <c r="BG164" i="8"/>
  <c r="BE164" i="8"/>
  <c r="T164" i="8"/>
  <c r="R164" i="8"/>
  <c r="P164" i="8"/>
  <c r="BI160" i="8"/>
  <c r="BH160" i="8"/>
  <c r="BG160" i="8"/>
  <c r="BE160" i="8"/>
  <c r="T160" i="8"/>
  <c r="R160" i="8"/>
  <c r="P160" i="8"/>
  <c r="BI158" i="8"/>
  <c r="BH158" i="8"/>
  <c r="BG158" i="8"/>
  <c r="BE158" i="8"/>
  <c r="T158" i="8"/>
  <c r="R158" i="8"/>
  <c r="P158" i="8"/>
  <c r="BI154" i="8"/>
  <c r="BH154" i="8"/>
  <c r="BG154" i="8"/>
  <c r="BE154" i="8"/>
  <c r="T154" i="8"/>
  <c r="R154" i="8"/>
  <c r="P154" i="8"/>
  <c r="BI152" i="8"/>
  <c r="BH152" i="8"/>
  <c r="BG152" i="8"/>
  <c r="BE152" i="8"/>
  <c r="T152" i="8"/>
  <c r="R152" i="8"/>
  <c r="P152" i="8"/>
  <c r="BI150" i="8"/>
  <c r="BH150" i="8"/>
  <c r="BG150" i="8"/>
  <c r="BE150" i="8"/>
  <c r="T150" i="8"/>
  <c r="R150" i="8"/>
  <c r="P150" i="8"/>
  <c r="BI145" i="8"/>
  <c r="BH145" i="8"/>
  <c r="BG145" i="8"/>
  <c r="BE145" i="8"/>
  <c r="T145" i="8"/>
  <c r="R145" i="8"/>
  <c r="P145" i="8"/>
  <c r="BI142" i="8"/>
  <c r="BH142" i="8"/>
  <c r="BG142" i="8"/>
  <c r="BE142" i="8"/>
  <c r="T142" i="8"/>
  <c r="R142" i="8"/>
  <c r="P142" i="8"/>
  <c r="BI138" i="8"/>
  <c r="BH138" i="8"/>
  <c r="BG138" i="8"/>
  <c r="BE138" i="8"/>
  <c r="T138" i="8"/>
  <c r="R138" i="8"/>
  <c r="P138" i="8"/>
  <c r="BI136" i="8"/>
  <c r="BH136" i="8"/>
  <c r="BG136" i="8"/>
  <c r="BE136" i="8"/>
  <c r="T136" i="8"/>
  <c r="R136" i="8"/>
  <c r="P136" i="8"/>
  <c r="BI132" i="8"/>
  <c r="BH132" i="8"/>
  <c r="BG132" i="8"/>
  <c r="BE132" i="8"/>
  <c r="T132" i="8"/>
  <c r="R132" i="8"/>
  <c r="P132" i="8"/>
  <c r="J126" i="8"/>
  <c r="J125" i="8"/>
  <c r="F123" i="8"/>
  <c r="E121" i="8"/>
  <c r="J96" i="8"/>
  <c r="J95" i="8"/>
  <c r="F93" i="8"/>
  <c r="E91" i="8"/>
  <c r="J22" i="8"/>
  <c r="E22" i="8"/>
  <c r="F96" i="8" s="1"/>
  <c r="J21" i="8"/>
  <c r="J19" i="8"/>
  <c r="E19" i="8"/>
  <c r="F125" i="8" s="1"/>
  <c r="J18" i="8"/>
  <c r="J16" i="8"/>
  <c r="J123" i="8" s="1"/>
  <c r="E7" i="8"/>
  <c r="E85" i="8" s="1"/>
  <c r="J39" i="7"/>
  <c r="J38" i="7"/>
  <c r="J37" i="7"/>
  <c r="BI292" i="7"/>
  <c r="BH292" i="7"/>
  <c r="BG292" i="7"/>
  <c r="BE292" i="7"/>
  <c r="T292" i="7"/>
  <c r="T291" i="7" s="1"/>
  <c r="T290" i="7" s="1"/>
  <c r="R292" i="7"/>
  <c r="R291" i="7"/>
  <c r="R290" i="7"/>
  <c r="P292" i="7"/>
  <c r="P291" i="7"/>
  <c r="P290" i="7" s="1"/>
  <c r="BI289" i="7"/>
  <c r="BH289" i="7"/>
  <c r="BG289" i="7"/>
  <c r="BE289" i="7"/>
  <c r="T289" i="7"/>
  <c r="R289" i="7"/>
  <c r="P289" i="7"/>
  <c r="BI288" i="7"/>
  <c r="BH288" i="7"/>
  <c r="BG288" i="7"/>
  <c r="BE288" i="7"/>
  <c r="T288" i="7"/>
  <c r="R288" i="7"/>
  <c r="P288" i="7"/>
  <c r="BI269" i="7"/>
  <c r="BH269" i="7"/>
  <c r="BG269" i="7"/>
  <c r="BE269" i="7"/>
  <c r="T269" i="7"/>
  <c r="T268" i="7"/>
  <c r="R269" i="7"/>
  <c r="R268" i="7" s="1"/>
  <c r="P269" i="7"/>
  <c r="P268" i="7" s="1"/>
  <c r="BI266" i="7"/>
  <c r="BH266" i="7"/>
  <c r="BG266" i="7"/>
  <c r="BE266" i="7"/>
  <c r="T266" i="7"/>
  <c r="T265" i="7" s="1"/>
  <c r="R266" i="7"/>
  <c r="R265" i="7"/>
  <c r="P266" i="7"/>
  <c r="P265" i="7" s="1"/>
  <c r="BI262" i="7"/>
  <c r="BH262" i="7"/>
  <c r="BG262" i="7"/>
  <c r="BE262" i="7"/>
  <c r="T262" i="7"/>
  <c r="T261" i="7"/>
  <c r="T260" i="7" s="1"/>
  <c r="R262" i="7"/>
  <c r="R261" i="7" s="1"/>
  <c r="R260" i="7" s="1"/>
  <c r="P262" i="7"/>
  <c r="P261" i="7" s="1"/>
  <c r="P260" i="7" s="1"/>
  <c r="BI257" i="7"/>
  <c r="BH257" i="7"/>
  <c r="BG257" i="7"/>
  <c r="BE257" i="7"/>
  <c r="T257" i="7"/>
  <c r="R257" i="7"/>
  <c r="P257" i="7"/>
  <c r="BI254" i="7"/>
  <c r="BH254" i="7"/>
  <c r="BG254" i="7"/>
  <c r="BE254" i="7"/>
  <c r="T254" i="7"/>
  <c r="R254" i="7"/>
  <c r="P254" i="7"/>
  <c r="BI252" i="7"/>
  <c r="BH252" i="7"/>
  <c r="BG252" i="7"/>
  <c r="BE252" i="7"/>
  <c r="T252" i="7"/>
  <c r="R252" i="7"/>
  <c r="P252" i="7"/>
  <c r="BI249" i="7"/>
  <c r="BH249" i="7"/>
  <c r="BG249" i="7"/>
  <c r="BE249" i="7"/>
  <c r="T249" i="7"/>
  <c r="R249" i="7"/>
  <c r="P249" i="7"/>
  <c r="BI247" i="7"/>
  <c r="BH247" i="7"/>
  <c r="BG247" i="7"/>
  <c r="BE247" i="7"/>
  <c r="T247" i="7"/>
  <c r="R247" i="7"/>
  <c r="P247" i="7"/>
  <c r="BI244" i="7"/>
  <c r="BH244" i="7"/>
  <c r="BG244" i="7"/>
  <c r="BE244" i="7"/>
  <c r="T244" i="7"/>
  <c r="R244" i="7"/>
  <c r="P244" i="7"/>
  <c r="BI242" i="7"/>
  <c r="BH242" i="7"/>
  <c r="BG242" i="7"/>
  <c r="BE242" i="7"/>
  <c r="T242" i="7"/>
  <c r="R242" i="7"/>
  <c r="P242" i="7"/>
  <c r="BI239" i="7"/>
  <c r="BH239" i="7"/>
  <c r="BG239" i="7"/>
  <c r="BE239" i="7"/>
  <c r="T239" i="7"/>
  <c r="R239" i="7"/>
  <c r="P239" i="7"/>
  <c r="BI237" i="7"/>
  <c r="BH237" i="7"/>
  <c r="BG237" i="7"/>
  <c r="BE237" i="7"/>
  <c r="T237" i="7"/>
  <c r="R237" i="7"/>
  <c r="P237" i="7"/>
  <c r="BI234" i="7"/>
  <c r="BH234" i="7"/>
  <c r="BG234" i="7"/>
  <c r="BE234" i="7"/>
  <c r="T234" i="7"/>
  <c r="R234" i="7"/>
  <c r="P234" i="7"/>
  <c r="BI232" i="7"/>
  <c r="BH232" i="7"/>
  <c r="BG232" i="7"/>
  <c r="BE232" i="7"/>
  <c r="T232" i="7"/>
  <c r="R232" i="7"/>
  <c r="P232" i="7"/>
  <c r="BI229" i="7"/>
  <c r="BH229" i="7"/>
  <c r="BG229" i="7"/>
  <c r="BE229" i="7"/>
  <c r="T229" i="7"/>
  <c r="R229" i="7"/>
  <c r="P229" i="7"/>
  <c r="BI227" i="7"/>
  <c r="BH227" i="7"/>
  <c r="BG227" i="7"/>
  <c r="BE227" i="7"/>
  <c r="T227" i="7"/>
  <c r="R227" i="7"/>
  <c r="P227" i="7"/>
  <c r="BI224" i="7"/>
  <c r="BH224" i="7"/>
  <c r="BG224" i="7"/>
  <c r="BE224" i="7"/>
  <c r="T224" i="7"/>
  <c r="R224" i="7"/>
  <c r="P224" i="7"/>
  <c r="BI221" i="7"/>
  <c r="BH221" i="7"/>
  <c r="BG221" i="7"/>
  <c r="BE221" i="7"/>
  <c r="T221" i="7"/>
  <c r="R221" i="7"/>
  <c r="P221" i="7"/>
  <c r="BI219" i="7"/>
  <c r="BH219" i="7"/>
  <c r="BG219" i="7"/>
  <c r="BE219" i="7"/>
  <c r="T219" i="7"/>
  <c r="R219" i="7"/>
  <c r="P219" i="7"/>
  <c r="BI217" i="7"/>
  <c r="BH217" i="7"/>
  <c r="BG217" i="7"/>
  <c r="BE217" i="7"/>
  <c r="T217" i="7"/>
  <c r="R217" i="7"/>
  <c r="P217" i="7"/>
  <c r="BI214" i="7"/>
  <c r="BH214" i="7"/>
  <c r="BG214" i="7"/>
  <c r="BE214" i="7"/>
  <c r="T214" i="7"/>
  <c r="R214" i="7"/>
  <c r="P214" i="7"/>
  <c r="BI212" i="7"/>
  <c r="BH212" i="7"/>
  <c r="BG212" i="7"/>
  <c r="BE212" i="7"/>
  <c r="T212" i="7"/>
  <c r="R212" i="7"/>
  <c r="P212" i="7"/>
  <c r="BI209" i="7"/>
  <c r="BH209" i="7"/>
  <c r="BG209" i="7"/>
  <c r="BE209" i="7"/>
  <c r="T209" i="7"/>
  <c r="R209" i="7"/>
  <c r="P209" i="7"/>
  <c r="BI202" i="7"/>
  <c r="BH202" i="7"/>
  <c r="BG202" i="7"/>
  <c r="BE202" i="7"/>
  <c r="T202" i="7"/>
  <c r="R202" i="7"/>
  <c r="P202" i="7"/>
  <c r="BI200" i="7"/>
  <c r="BH200" i="7"/>
  <c r="BG200" i="7"/>
  <c r="BE200" i="7"/>
  <c r="T200" i="7"/>
  <c r="R200" i="7"/>
  <c r="P200" i="7"/>
  <c r="BI198" i="7"/>
  <c r="BH198" i="7"/>
  <c r="BG198" i="7"/>
  <c r="BE198" i="7"/>
  <c r="T198" i="7"/>
  <c r="R198" i="7"/>
  <c r="P198" i="7"/>
  <c r="BI195" i="7"/>
  <c r="BH195" i="7"/>
  <c r="BG195" i="7"/>
  <c r="BE195" i="7"/>
  <c r="T195" i="7"/>
  <c r="R195" i="7"/>
  <c r="P195" i="7"/>
  <c r="BI193" i="7"/>
  <c r="BH193" i="7"/>
  <c r="BG193" i="7"/>
  <c r="BE193" i="7"/>
  <c r="T193" i="7"/>
  <c r="R193" i="7"/>
  <c r="P193" i="7"/>
  <c r="BI190" i="7"/>
  <c r="BH190" i="7"/>
  <c r="BG190" i="7"/>
  <c r="BE190" i="7"/>
  <c r="T190" i="7"/>
  <c r="R190" i="7"/>
  <c r="P190" i="7"/>
  <c r="BI187" i="7"/>
  <c r="BH187" i="7"/>
  <c r="BG187" i="7"/>
  <c r="BE187" i="7"/>
  <c r="T187" i="7"/>
  <c r="R187" i="7"/>
  <c r="P187" i="7"/>
  <c r="BI184" i="7"/>
  <c r="BH184" i="7"/>
  <c r="BG184" i="7"/>
  <c r="BE184" i="7"/>
  <c r="T184" i="7"/>
  <c r="R184" i="7"/>
  <c r="P184" i="7"/>
  <c r="BI181" i="7"/>
  <c r="BH181" i="7"/>
  <c r="BG181" i="7"/>
  <c r="BE181" i="7"/>
  <c r="T181" i="7"/>
  <c r="R181" i="7"/>
  <c r="P181" i="7"/>
  <c r="BI179" i="7"/>
  <c r="BH179" i="7"/>
  <c r="BG179" i="7"/>
  <c r="BE179" i="7"/>
  <c r="T179" i="7"/>
  <c r="R179" i="7"/>
  <c r="P179" i="7"/>
  <c r="BI176" i="7"/>
  <c r="BH176" i="7"/>
  <c r="BG176" i="7"/>
  <c r="BE176" i="7"/>
  <c r="T176" i="7"/>
  <c r="R176" i="7"/>
  <c r="P176" i="7"/>
  <c r="BI173" i="7"/>
  <c r="BH173" i="7"/>
  <c r="BG173" i="7"/>
  <c r="BE173" i="7"/>
  <c r="T173" i="7"/>
  <c r="R173" i="7"/>
  <c r="P173" i="7"/>
  <c r="BI170" i="7"/>
  <c r="BH170" i="7"/>
  <c r="BG170" i="7"/>
  <c r="BE170" i="7"/>
  <c r="T170" i="7"/>
  <c r="R170" i="7"/>
  <c r="P170" i="7"/>
  <c r="BI167" i="7"/>
  <c r="BH167" i="7"/>
  <c r="BG167" i="7"/>
  <c r="BE167" i="7"/>
  <c r="T167" i="7"/>
  <c r="R167" i="7"/>
  <c r="P167" i="7"/>
  <c r="BI164" i="7"/>
  <c r="BH164" i="7"/>
  <c r="BG164" i="7"/>
  <c r="BE164" i="7"/>
  <c r="T164" i="7"/>
  <c r="R164" i="7"/>
  <c r="P164" i="7"/>
  <c r="BI161" i="7"/>
  <c r="BH161" i="7"/>
  <c r="BG161" i="7"/>
  <c r="BE161" i="7"/>
  <c r="T161" i="7"/>
  <c r="R161" i="7"/>
  <c r="P161" i="7"/>
  <c r="BI158" i="7"/>
  <c r="BH158" i="7"/>
  <c r="BG158" i="7"/>
  <c r="BE158" i="7"/>
  <c r="T158" i="7"/>
  <c r="R158" i="7"/>
  <c r="P158" i="7"/>
  <c r="BI155" i="7"/>
  <c r="BH155" i="7"/>
  <c r="BG155" i="7"/>
  <c r="BE155" i="7"/>
  <c r="T155" i="7"/>
  <c r="R155" i="7"/>
  <c r="P155" i="7"/>
  <c r="BI153" i="7"/>
  <c r="BH153" i="7"/>
  <c r="BG153" i="7"/>
  <c r="BE153" i="7"/>
  <c r="T153" i="7"/>
  <c r="R153" i="7"/>
  <c r="P153" i="7"/>
  <c r="BI150" i="7"/>
  <c r="BH150" i="7"/>
  <c r="BG150" i="7"/>
  <c r="BE150" i="7"/>
  <c r="T150" i="7"/>
  <c r="R150" i="7"/>
  <c r="P150" i="7"/>
  <c r="BI144" i="7"/>
  <c r="BH144" i="7"/>
  <c r="BG144" i="7"/>
  <c r="BE144" i="7"/>
  <c r="T144" i="7"/>
  <c r="R144" i="7"/>
  <c r="P144" i="7"/>
  <c r="BI141" i="7"/>
  <c r="BH141" i="7"/>
  <c r="BG141" i="7"/>
  <c r="BE141" i="7"/>
  <c r="T141" i="7"/>
  <c r="R141" i="7"/>
  <c r="P141" i="7"/>
  <c r="BI138" i="7"/>
  <c r="BH138" i="7"/>
  <c r="BG138" i="7"/>
  <c r="BE138" i="7"/>
  <c r="T138" i="7"/>
  <c r="R138" i="7"/>
  <c r="P138" i="7"/>
  <c r="BI135" i="7"/>
  <c r="BH135" i="7"/>
  <c r="BG135" i="7"/>
  <c r="BE135" i="7"/>
  <c r="T135" i="7"/>
  <c r="R135" i="7"/>
  <c r="P135" i="7"/>
  <c r="BI132" i="7"/>
  <c r="BH132" i="7"/>
  <c r="BG132" i="7"/>
  <c r="BE132" i="7"/>
  <c r="T132" i="7"/>
  <c r="R132" i="7"/>
  <c r="P132" i="7"/>
  <c r="J126" i="7"/>
  <c r="J125" i="7"/>
  <c r="F123" i="7"/>
  <c r="E121" i="7"/>
  <c r="J94" i="7"/>
  <c r="J93" i="7"/>
  <c r="F91" i="7"/>
  <c r="E89" i="7"/>
  <c r="J20" i="7"/>
  <c r="E20" i="7"/>
  <c r="F126" i="7" s="1"/>
  <c r="J19" i="7"/>
  <c r="J17" i="7"/>
  <c r="E17" i="7"/>
  <c r="F125" i="7" s="1"/>
  <c r="J16" i="7"/>
  <c r="J14" i="7"/>
  <c r="J91" i="7" s="1"/>
  <c r="E7" i="7"/>
  <c r="E117" i="7" s="1"/>
  <c r="J39" i="6"/>
  <c r="J38" i="6"/>
  <c r="J37" i="6"/>
  <c r="BI412" i="6"/>
  <c r="BH412" i="6"/>
  <c r="BG412" i="6"/>
  <c r="BE412" i="6"/>
  <c r="T412" i="6"/>
  <c r="R412" i="6"/>
  <c r="P412" i="6"/>
  <c r="BI410" i="6"/>
  <c r="BH410" i="6"/>
  <c r="BG410" i="6"/>
  <c r="BE410" i="6"/>
  <c r="T410" i="6"/>
  <c r="R410" i="6"/>
  <c r="P410" i="6"/>
  <c r="BI409" i="6"/>
  <c r="BH409" i="6"/>
  <c r="BG409" i="6"/>
  <c r="BE409" i="6"/>
  <c r="T409" i="6"/>
  <c r="R409" i="6"/>
  <c r="P409" i="6"/>
  <c r="BI408" i="6"/>
  <c r="BH408" i="6"/>
  <c r="BG408" i="6"/>
  <c r="BE408" i="6"/>
  <c r="T408" i="6"/>
  <c r="R408" i="6"/>
  <c r="P408" i="6"/>
  <c r="BI407" i="6"/>
  <c r="BH407" i="6"/>
  <c r="BG407" i="6"/>
  <c r="BE407" i="6"/>
  <c r="T407" i="6"/>
  <c r="R407" i="6"/>
  <c r="P407" i="6"/>
  <c r="BI401" i="6"/>
  <c r="BH401" i="6"/>
  <c r="BG401" i="6"/>
  <c r="BE401" i="6"/>
  <c r="T401" i="6"/>
  <c r="R401" i="6"/>
  <c r="P401" i="6"/>
  <c r="BI392" i="6"/>
  <c r="BH392" i="6"/>
  <c r="BG392" i="6"/>
  <c r="BE392" i="6"/>
  <c r="T392" i="6"/>
  <c r="R392" i="6"/>
  <c r="P392" i="6"/>
  <c r="BI388" i="6"/>
  <c r="BH388" i="6"/>
  <c r="BG388" i="6"/>
  <c r="BE388" i="6"/>
  <c r="T388" i="6"/>
  <c r="R388" i="6"/>
  <c r="P388" i="6"/>
  <c r="BI385" i="6"/>
  <c r="BH385" i="6"/>
  <c r="BG385" i="6"/>
  <c r="BE385" i="6"/>
  <c r="T385" i="6"/>
  <c r="R385" i="6"/>
  <c r="P385" i="6"/>
  <c r="BI382" i="6"/>
  <c r="BH382" i="6"/>
  <c r="BG382" i="6"/>
  <c r="BE382" i="6"/>
  <c r="T382" i="6"/>
  <c r="R382" i="6"/>
  <c r="P382" i="6"/>
  <c r="BI379" i="6"/>
  <c r="BH379" i="6"/>
  <c r="BG379" i="6"/>
  <c r="BE379" i="6"/>
  <c r="T379" i="6"/>
  <c r="R379" i="6"/>
  <c r="P379" i="6"/>
  <c r="BI376" i="6"/>
  <c r="BH376" i="6"/>
  <c r="BG376" i="6"/>
  <c r="BE376" i="6"/>
  <c r="T376" i="6"/>
  <c r="R376" i="6"/>
  <c r="P376" i="6"/>
  <c r="BI371" i="6"/>
  <c r="BH371" i="6"/>
  <c r="BG371" i="6"/>
  <c r="BE371" i="6"/>
  <c r="T371" i="6"/>
  <c r="R371" i="6"/>
  <c r="P371" i="6"/>
  <c r="BI369" i="6"/>
  <c r="BH369" i="6"/>
  <c r="BG369" i="6"/>
  <c r="BE369" i="6"/>
  <c r="T369" i="6"/>
  <c r="R369" i="6"/>
  <c r="P369" i="6"/>
  <c r="BI367" i="6"/>
  <c r="BH367" i="6"/>
  <c r="BG367" i="6"/>
  <c r="BE367" i="6"/>
  <c r="T367" i="6"/>
  <c r="R367" i="6"/>
  <c r="P367" i="6"/>
  <c r="BI363" i="6"/>
  <c r="BH363" i="6"/>
  <c r="BG363" i="6"/>
  <c r="BE363" i="6"/>
  <c r="T363" i="6"/>
  <c r="R363" i="6"/>
  <c r="P363" i="6"/>
  <c r="BI360" i="6"/>
  <c r="BH360" i="6"/>
  <c r="BG360" i="6"/>
  <c r="BE360" i="6"/>
  <c r="T360" i="6"/>
  <c r="R360" i="6"/>
  <c r="P360" i="6"/>
  <c r="BI355" i="6"/>
  <c r="BH355" i="6"/>
  <c r="BG355" i="6"/>
  <c r="BE355" i="6"/>
  <c r="T355" i="6"/>
  <c r="R355" i="6"/>
  <c r="P355" i="6"/>
  <c r="BI347" i="6"/>
  <c r="BH347" i="6"/>
  <c r="BG347" i="6"/>
  <c r="BE347" i="6"/>
  <c r="T347" i="6"/>
  <c r="R347" i="6"/>
  <c r="P347" i="6"/>
  <c r="BI344" i="6"/>
  <c r="BH344" i="6"/>
  <c r="BG344" i="6"/>
  <c r="BE344" i="6"/>
  <c r="T344" i="6"/>
  <c r="R344" i="6"/>
  <c r="P344" i="6"/>
  <c r="BI342" i="6"/>
  <c r="BH342" i="6"/>
  <c r="BG342" i="6"/>
  <c r="BE342" i="6"/>
  <c r="T342" i="6"/>
  <c r="R342" i="6"/>
  <c r="P342" i="6"/>
  <c r="BI339" i="6"/>
  <c r="BH339" i="6"/>
  <c r="BG339" i="6"/>
  <c r="BE339" i="6"/>
  <c r="T339" i="6"/>
  <c r="R339" i="6"/>
  <c r="P339" i="6"/>
  <c r="BI336" i="6"/>
  <c r="BH336" i="6"/>
  <c r="BG336" i="6"/>
  <c r="BE336" i="6"/>
  <c r="T336" i="6"/>
  <c r="R336" i="6"/>
  <c r="P336" i="6"/>
  <c r="BI334" i="6"/>
  <c r="BH334" i="6"/>
  <c r="BG334" i="6"/>
  <c r="BE334" i="6"/>
  <c r="T334" i="6"/>
  <c r="R334" i="6"/>
  <c r="P334" i="6"/>
  <c r="BI332" i="6"/>
  <c r="BH332" i="6"/>
  <c r="BG332" i="6"/>
  <c r="BE332" i="6"/>
  <c r="T332" i="6"/>
  <c r="R332" i="6"/>
  <c r="P332" i="6"/>
  <c r="BI328" i="6"/>
  <c r="BH328" i="6"/>
  <c r="BG328" i="6"/>
  <c r="BE328" i="6"/>
  <c r="T328" i="6"/>
  <c r="R328" i="6"/>
  <c r="P328" i="6"/>
  <c r="BI326" i="6"/>
  <c r="BH326" i="6"/>
  <c r="BG326" i="6"/>
  <c r="BE326" i="6"/>
  <c r="T326" i="6"/>
  <c r="R326" i="6"/>
  <c r="P326" i="6"/>
  <c r="BI321" i="6"/>
  <c r="BH321" i="6"/>
  <c r="BG321" i="6"/>
  <c r="BE321" i="6"/>
  <c r="T321" i="6"/>
  <c r="R321" i="6"/>
  <c r="P321" i="6"/>
  <c r="BI319" i="6"/>
  <c r="BH319" i="6"/>
  <c r="BG319" i="6"/>
  <c r="BE319" i="6"/>
  <c r="T319" i="6"/>
  <c r="R319" i="6"/>
  <c r="P319" i="6"/>
  <c r="BI316" i="6"/>
  <c r="BH316" i="6"/>
  <c r="BG316" i="6"/>
  <c r="BE316" i="6"/>
  <c r="T316" i="6"/>
  <c r="R316" i="6"/>
  <c r="P316" i="6"/>
  <c r="BI313" i="6"/>
  <c r="BH313" i="6"/>
  <c r="BG313" i="6"/>
  <c r="BE313" i="6"/>
  <c r="T313" i="6"/>
  <c r="R313" i="6"/>
  <c r="P313" i="6"/>
  <c r="BI309" i="6"/>
  <c r="BH309" i="6"/>
  <c r="BG309" i="6"/>
  <c r="BE309" i="6"/>
  <c r="T309" i="6"/>
  <c r="R309" i="6"/>
  <c r="P309" i="6"/>
  <c r="BI305" i="6"/>
  <c r="BH305" i="6"/>
  <c r="BG305" i="6"/>
  <c r="BE305" i="6"/>
  <c r="T305" i="6"/>
  <c r="R305" i="6"/>
  <c r="P305" i="6"/>
  <c r="BI303" i="6"/>
  <c r="BH303" i="6"/>
  <c r="BG303" i="6"/>
  <c r="BE303" i="6"/>
  <c r="T303" i="6"/>
  <c r="R303" i="6"/>
  <c r="P303" i="6"/>
  <c r="BI299" i="6"/>
  <c r="BH299" i="6"/>
  <c r="BG299" i="6"/>
  <c r="BE299" i="6"/>
  <c r="T299" i="6"/>
  <c r="R299" i="6"/>
  <c r="P299" i="6"/>
  <c r="BI297" i="6"/>
  <c r="BH297" i="6"/>
  <c r="BG297" i="6"/>
  <c r="BE297" i="6"/>
  <c r="T297" i="6"/>
  <c r="R297" i="6"/>
  <c r="P297" i="6"/>
  <c r="BI294" i="6"/>
  <c r="BH294" i="6"/>
  <c r="BG294" i="6"/>
  <c r="BE294" i="6"/>
  <c r="T294" i="6"/>
  <c r="R294" i="6"/>
  <c r="P294" i="6"/>
  <c r="BI292" i="6"/>
  <c r="BH292" i="6"/>
  <c r="BG292" i="6"/>
  <c r="BE292" i="6"/>
  <c r="T292" i="6"/>
  <c r="R292" i="6"/>
  <c r="P292" i="6"/>
  <c r="BI290" i="6"/>
  <c r="BH290" i="6"/>
  <c r="BG290" i="6"/>
  <c r="BE290" i="6"/>
  <c r="T290" i="6"/>
  <c r="R290" i="6"/>
  <c r="P290" i="6"/>
  <c r="BI288" i="6"/>
  <c r="BH288" i="6"/>
  <c r="BG288" i="6"/>
  <c r="BE288" i="6"/>
  <c r="T288" i="6"/>
  <c r="R288" i="6"/>
  <c r="P288" i="6"/>
  <c r="BI286" i="6"/>
  <c r="BH286" i="6"/>
  <c r="BG286" i="6"/>
  <c r="BE286" i="6"/>
  <c r="T286" i="6"/>
  <c r="R286" i="6"/>
  <c r="P286" i="6"/>
  <c r="BI284" i="6"/>
  <c r="BH284" i="6"/>
  <c r="BG284" i="6"/>
  <c r="BE284" i="6"/>
  <c r="T284" i="6"/>
  <c r="R284" i="6"/>
  <c r="P284" i="6"/>
  <c r="BI281" i="6"/>
  <c r="BH281" i="6"/>
  <c r="BG281" i="6"/>
  <c r="BE281" i="6"/>
  <c r="T281" i="6"/>
  <c r="R281" i="6"/>
  <c r="P281" i="6"/>
  <c r="BI277" i="6"/>
  <c r="BH277" i="6"/>
  <c r="BG277" i="6"/>
  <c r="BE277" i="6"/>
  <c r="T277" i="6"/>
  <c r="R277" i="6"/>
  <c r="P277" i="6"/>
  <c r="BI273" i="6"/>
  <c r="BH273" i="6"/>
  <c r="BG273" i="6"/>
  <c r="BE273" i="6"/>
  <c r="T273" i="6"/>
  <c r="R273" i="6"/>
  <c r="P273" i="6"/>
  <c r="BI267" i="6"/>
  <c r="BH267" i="6"/>
  <c r="BG267" i="6"/>
  <c r="BE267" i="6"/>
  <c r="T267" i="6"/>
  <c r="R267" i="6"/>
  <c r="P267" i="6"/>
  <c r="BI264" i="6"/>
  <c r="BH264" i="6"/>
  <c r="BG264" i="6"/>
  <c r="BE264" i="6"/>
  <c r="T264" i="6"/>
  <c r="R264" i="6"/>
  <c r="P264" i="6"/>
  <c r="BI261" i="6"/>
  <c r="BH261" i="6"/>
  <c r="BG261" i="6"/>
  <c r="BE261" i="6"/>
  <c r="T261" i="6"/>
  <c r="R261" i="6"/>
  <c r="P261" i="6"/>
  <c r="BI259" i="6"/>
  <c r="BH259" i="6"/>
  <c r="BG259" i="6"/>
  <c r="BE259" i="6"/>
  <c r="T259" i="6"/>
  <c r="R259" i="6"/>
  <c r="P259" i="6"/>
  <c r="BI256" i="6"/>
  <c r="BH256" i="6"/>
  <c r="BG256" i="6"/>
  <c r="BE256" i="6"/>
  <c r="T256" i="6"/>
  <c r="R256" i="6"/>
  <c r="P256" i="6"/>
  <c r="BI253" i="6"/>
  <c r="BH253" i="6"/>
  <c r="BG253" i="6"/>
  <c r="BE253" i="6"/>
  <c r="T253" i="6"/>
  <c r="R253" i="6"/>
  <c r="P253" i="6"/>
  <c r="BI251" i="6"/>
  <c r="BH251" i="6"/>
  <c r="BG251" i="6"/>
  <c r="BE251" i="6"/>
  <c r="T251" i="6"/>
  <c r="R251" i="6"/>
  <c r="P251" i="6"/>
  <c r="BI247" i="6"/>
  <c r="BH247" i="6"/>
  <c r="BG247" i="6"/>
  <c r="BE247" i="6"/>
  <c r="T247" i="6"/>
  <c r="R247" i="6"/>
  <c r="P247" i="6"/>
  <c r="BI245" i="6"/>
  <c r="BH245" i="6"/>
  <c r="BG245" i="6"/>
  <c r="BE245" i="6"/>
  <c r="T245" i="6"/>
  <c r="R245" i="6"/>
  <c r="P245" i="6"/>
  <c r="BI243" i="6"/>
  <c r="BH243" i="6"/>
  <c r="BG243" i="6"/>
  <c r="BE243" i="6"/>
  <c r="T243" i="6"/>
  <c r="R243" i="6"/>
  <c r="P243" i="6"/>
  <c r="BI240" i="6"/>
  <c r="BH240" i="6"/>
  <c r="BG240" i="6"/>
  <c r="BE240" i="6"/>
  <c r="T240" i="6"/>
  <c r="R240" i="6"/>
  <c r="P240" i="6"/>
  <c r="BI236" i="6"/>
  <c r="BH236" i="6"/>
  <c r="BG236" i="6"/>
  <c r="BE236" i="6"/>
  <c r="T236" i="6"/>
  <c r="R236" i="6"/>
  <c r="P236" i="6"/>
  <c r="BI234" i="6"/>
  <c r="BH234" i="6"/>
  <c r="BG234" i="6"/>
  <c r="BE234" i="6"/>
  <c r="T234" i="6"/>
  <c r="R234" i="6"/>
  <c r="P234" i="6"/>
  <c r="BI231" i="6"/>
  <c r="BH231" i="6"/>
  <c r="BG231" i="6"/>
  <c r="BE231" i="6"/>
  <c r="T231" i="6"/>
  <c r="R231" i="6"/>
  <c r="P231" i="6"/>
  <c r="BI227" i="6"/>
  <c r="BH227" i="6"/>
  <c r="BG227" i="6"/>
  <c r="BE227" i="6"/>
  <c r="T227" i="6"/>
  <c r="R227" i="6"/>
  <c r="P227" i="6"/>
  <c r="BI224" i="6"/>
  <c r="BH224" i="6"/>
  <c r="BG224" i="6"/>
  <c r="BE224" i="6"/>
  <c r="T224" i="6"/>
  <c r="R224" i="6"/>
  <c r="P224" i="6"/>
  <c r="BI220" i="6"/>
  <c r="BH220" i="6"/>
  <c r="BG220" i="6"/>
  <c r="BE220" i="6"/>
  <c r="T220" i="6"/>
  <c r="R220" i="6"/>
  <c r="P220" i="6"/>
  <c r="BI218" i="6"/>
  <c r="BH218" i="6"/>
  <c r="BG218" i="6"/>
  <c r="BE218" i="6"/>
  <c r="T218" i="6"/>
  <c r="R218" i="6"/>
  <c r="P218" i="6"/>
  <c r="BI215" i="6"/>
  <c r="BH215" i="6"/>
  <c r="BG215" i="6"/>
  <c r="BE215" i="6"/>
  <c r="T215" i="6"/>
  <c r="R215" i="6"/>
  <c r="P215" i="6"/>
  <c r="BI211" i="6"/>
  <c r="BH211" i="6"/>
  <c r="BG211" i="6"/>
  <c r="BE211" i="6"/>
  <c r="T211" i="6"/>
  <c r="R211" i="6"/>
  <c r="P211" i="6"/>
  <c r="BI208" i="6"/>
  <c r="BH208" i="6"/>
  <c r="BG208" i="6"/>
  <c r="BE208" i="6"/>
  <c r="T208" i="6"/>
  <c r="R208" i="6"/>
  <c r="P208" i="6"/>
  <c r="BI206" i="6"/>
  <c r="BH206" i="6"/>
  <c r="BG206" i="6"/>
  <c r="BE206" i="6"/>
  <c r="T206" i="6"/>
  <c r="R206" i="6"/>
  <c r="P206" i="6"/>
  <c r="BI204" i="6"/>
  <c r="BH204" i="6"/>
  <c r="BG204" i="6"/>
  <c r="BE204" i="6"/>
  <c r="T204" i="6"/>
  <c r="R204" i="6"/>
  <c r="P204" i="6"/>
  <c r="BI202" i="6"/>
  <c r="BH202" i="6"/>
  <c r="BG202" i="6"/>
  <c r="BE202" i="6"/>
  <c r="T202" i="6"/>
  <c r="R202" i="6"/>
  <c r="P202" i="6"/>
  <c r="BI200" i="6"/>
  <c r="BH200" i="6"/>
  <c r="BG200" i="6"/>
  <c r="BE200" i="6"/>
  <c r="T200" i="6"/>
  <c r="R200" i="6"/>
  <c r="P200" i="6"/>
  <c r="BI198" i="6"/>
  <c r="BH198" i="6"/>
  <c r="BG198" i="6"/>
  <c r="BE198" i="6"/>
  <c r="T198" i="6"/>
  <c r="R198" i="6"/>
  <c r="P198" i="6"/>
  <c r="BI194" i="6"/>
  <c r="BH194" i="6"/>
  <c r="BG194" i="6"/>
  <c r="BE194" i="6"/>
  <c r="T194" i="6"/>
  <c r="R194" i="6"/>
  <c r="P194" i="6"/>
  <c r="BI192" i="6"/>
  <c r="BH192" i="6"/>
  <c r="BG192" i="6"/>
  <c r="BE192" i="6"/>
  <c r="T192" i="6"/>
  <c r="R192" i="6"/>
  <c r="P192" i="6"/>
  <c r="BI190" i="6"/>
  <c r="BH190" i="6"/>
  <c r="BG190" i="6"/>
  <c r="BE190" i="6"/>
  <c r="T190" i="6"/>
  <c r="R190" i="6"/>
  <c r="P190" i="6"/>
  <c r="BI188" i="6"/>
  <c r="BH188" i="6"/>
  <c r="BG188" i="6"/>
  <c r="BE188" i="6"/>
  <c r="T188" i="6"/>
  <c r="R188" i="6"/>
  <c r="P188" i="6"/>
  <c r="BI186" i="6"/>
  <c r="BH186" i="6"/>
  <c r="BG186" i="6"/>
  <c r="BE186" i="6"/>
  <c r="T186" i="6"/>
  <c r="R186" i="6"/>
  <c r="P186" i="6"/>
  <c r="BI184" i="6"/>
  <c r="BH184" i="6"/>
  <c r="BG184" i="6"/>
  <c r="BE184" i="6"/>
  <c r="T184" i="6"/>
  <c r="R184" i="6"/>
  <c r="P184" i="6"/>
  <c r="BI180" i="6"/>
  <c r="BH180" i="6"/>
  <c r="BG180" i="6"/>
  <c r="BE180" i="6"/>
  <c r="T180" i="6"/>
  <c r="R180" i="6"/>
  <c r="P180" i="6"/>
  <c r="BI178" i="6"/>
  <c r="BH178" i="6"/>
  <c r="BG178" i="6"/>
  <c r="BE178" i="6"/>
  <c r="T178" i="6"/>
  <c r="R178" i="6"/>
  <c r="P178" i="6"/>
  <c r="BI175" i="6"/>
  <c r="BH175" i="6"/>
  <c r="BG175" i="6"/>
  <c r="BE175" i="6"/>
  <c r="T175" i="6"/>
  <c r="R175" i="6"/>
  <c r="P175" i="6"/>
  <c r="BI170" i="6"/>
  <c r="BH170" i="6"/>
  <c r="BG170" i="6"/>
  <c r="BE170" i="6"/>
  <c r="T170" i="6"/>
  <c r="R170" i="6"/>
  <c r="P170" i="6"/>
  <c r="BI166" i="6"/>
  <c r="BH166" i="6"/>
  <c r="BG166" i="6"/>
  <c r="BE166" i="6"/>
  <c r="T166" i="6"/>
  <c r="R166" i="6"/>
  <c r="P166" i="6"/>
  <c r="BI161" i="6"/>
  <c r="BH161" i="6"/>
  <c r="BG161" i="6"/>
  <c r="BE161" i="6"/>
  <c r="T161" i="6"/>
  <c r="R161" i="6"/>
  <c r="P161" i="6"/>
  <c r="BI156" i="6"/>
  <c r="BH156" i="6"/>
  <c r="BG156" i="6"/>
  <c r="BE156" i="6"/>
  <c r="T156" i="6"/>
  <c r="R156" i="6"/>
  <c r="P156" i="6"/>
  <c r="BI153" i="6"/>
  <c r="BH153" i="6"/>
  <c r="BG153" i="6"/>
  <c r="BE153" i="6"/>
  <c r="T153" i="6"/>
  <c r="R153" i="6"/>
  <c r="P153" i="6"/>
  <c r="BI147" i="6"/>
  <c r="BH147" i="6"/>
  <c r="BG147" i="6"/>
  <c r="BE147" i="6"/>
  <c r="T147" i="6"/>
  <c r="R147" i="6"/>
  <c r="P147" i="6"/>
  <c r="BI144" i="6"/>
  <c r="BH144" i="6"/>
  <c r="BG144" i="6"/>
  <c r="BE144" i="6"/>
  <c r="T144" i="6"/>
  <c r="R144" i="6"/>
  <c r="P144" i="6"/>
  <c r="BI141" i="6"/>
  <c r="BH141" i="6"/>
  <c r="BG141" i="6"/>
  <c r="BE141" i="6"/>
  <c r="T141" i="6"/>
  <c r="R141" i="6"/>
  <c r="P141" i="6"/>
  <c r="BI137" i="6"/>
  <c r="BH137" i="6"/>
  <c r="BG137" i="6"/>
  <c r="BE137" i="6"/>
  <c r="T137" i="6"/>
  <c r="T136" i="6" s="1"/>
  <c r="R137" i="6"/>
  <c r="R136" i="6" s="1"/>
  <c r="P137" i="6"/>
  <c r="P136" i="6" s="1"/>
  <c r="J131" i="6"/>
  <c r="J130" i="6"/>
  <c r="F128" i="6"/>
  <c r="E126" i="6"/>
  <c r="J94" i="6"/>
  <c r="J93" i="6"/>
  <c r="F91" i="6"/>
  <c r="E89" i="6"/>
  <c r="J20" i="6"/>
  <c r="E20" i="6"/>
  <c r="F131" i="6"/>
  <c r="J19" i="6"/>
  <c r="J17" i="6"/>
  <c r="E17" i="6"/>
  <c r="F130" i="6" s="1"/>
  <c r="J16" i="6"/>
  <c r="J14" i="6"/>
  <c r="J91" i="6" s="1"/>
  <c r="E7" i="6"/>
  <c r="E122" i="6" s="1"/>
  <c r="J39" i="5"/>
  <c r="J38" i="5"/>
  <c r="J37" i="5"/>
  <c r="BI249" i="5"/>
  <c r="BH249" i="5"/>
  <c r="BG249" i="5"/>
  <c r="BE249" i="5"/>
  <c r="T249" i="5"/>
  <c r="R249" i="5"/>
  <c r="P249" i="5"/>
  <c r="BI246" i="5"/>
  <c r="BH246" i="5"/>
  <c r="BG246" i="5"/>
  <c r="BE246" i="5"/>
  <c r="T246" i="5"/>
  <c r="R246" i="5"/>
  <c r="P246" i="5"/>
  <c r="BI243" i="5"/>
  <c r="BH243" i="5"/>
  <c r="BG243" i="5"/>
  <c r="BE243" i="5"/>
  <c r="T243" i="5"/>
  <c r="R243" i="5"/>
  <c r="P243" i="5"/>
  <c r="BI238" i="5"/>
  <c r="BH238" i="5"/>
  <c r="BG238" i="5"/>
  <c r="BE238" i="5"/>
  <c r="T238" i="5"/>
  <c r="R238" i="5"/>
  <c r="P238" i="5"/>
  <c r="BI235" i="5"/>
  <c r="BH235" i="5"/>
  <c r="BG235" i="5"/>
  <c r="BE235" i="5"/>
  <c r="T235" i="5"/>
  <c r="R235" i="5"/>
  <c r="P235" i="5"/>
  <c r="BI232" i="5"/>
  <c r="BH232" i="5"/>
  <c r="BG232" i="5"/>
  <c r="BE232" i="5"/>
  <c r="T232" i="5"/>
  <c r="R232" i="5"/>
  <c r="P232" i="5"/>
  <c r="BI229" i="5"/>
  <c r="BH229" i="5"/>
  <c r="BG229" i="5"/>
  <c r="BE229" i="5"/>
  <c r="T229" i="5"/>
  <c r="R229" i="5"/>
  <c r="P229" i="5"/>
  <c r="BI226" i="5"/>
  <c r="BH226" i="5"/>
  <c r="BG226" i="5"/>
  <c r="BE226" i="5"/>
  <c r="T226" i="5"/>
  <c r="R226" i="5"/>
  <c r="P226" i="5"/>
  <c r="BI223" i="5"/>
  <c r="BH223" i="5"/>
  <c r="BG223" i="5"/>
  <c r="BE223" i="5"/>
  <c r="T223" i="5"/>
  <c r="R223" i="5"/>
  <c r="P223" i="5"/>
  <c r="BI220" i="5"/>
  <c r="BH220" i="5"/>
  <c r="BG220" i="5"/>
  <c r="BE220" i="5"/>
  <c r="T220" i="5"/>
  <c r="R220" i="5"/>
  <c r="P220" i="5"/>
  <c r="BI217" i="5"/>
  <c r="BH217" i="5"/>
  <c r="BG217" i="5"/>
  <c r="BE217" i="5"/>
  <c r="T217" i="5"/>
  <c r="R217" i="5"/>
  <c r="P217" i="5"/>
  <c r="BI214" i="5"/>
  <c r="BH214" i="5"/>
  <c r="BG214" i="5"/>
  <c r="BE214" i="5"/>
  <c r="T214" i="5"/>
  <c r="R214" i="5"/>
  <c r="P214" i="5"/>
  <c r="BI211" i="5"/>
  <c r="BH211" i="5"/>
  <c r="BG211" i="5"/>
  <c r="BE211" i="5"/>
  <c r="T211" i="5"/>
  <c r="R211" i="5"/>
  <c r="P211" i="5"/>
  <c r="BI207" i="5"/>
  <c r="BH207" i="5"/>
  <c r="BG207" i="5"/>
  <c r="BE207" i="5"/>
  <c r="T207" i="5"/>
  <c r="R207" i="5"/>
  <c r="P207" i="5"/>
  <c r="BI205" i="5"/>
  <c r="BH205" i="5"/>
  <c r="BG205" i="5"/>
  <c r="BE205" i="5"/>
  <c r="T205" i="5"/>
  <c r="R205" i="5"/>
  <c r="P205" i="5"/>
  <c r="BI203" i="5"/>
  <c r="BH203" i="5"/>
  <c r="BG203" i="5"/>
  <c r="BE203" i="5"/>
  <c r="T203" i="5"/>
  <c r="R203" i="5"/>
  <c r="P203" i="5"/>
  <c r="BI201" i="5"/>
  <c r="BH201" i="5"/>
  <c r="BG201" i="5"/>
  <c r="BE201" i="5"/>
  <c r="T201" i="5"/>
  <c r="R201" i="5"/>
  <c r="P201" i="5"/>
  <c r="BI199" i="5"/>
  <c r="BH199" i="5"/>
  <c r="BG199" i="5"/>
  <c r="BE199" i="5"/>
  <c r="T199" i="5"/>
  <c r="R199" i="5"/>
  <c r="P199" i="5"/>
  <c r="BI197" i="5"/>
  <c r="BH197" i="5"/>
  <c r="BG197" i="5"/>
  <c r="BE197" i="5"/>
  <c r="T197" i="5"/>
  <c r="R197" i="5"/>
  <c r="P197" i="5"/>
  <c r="BI194" i="5"/>
  <c r="BH194" i="5"/>
  <c r="BG194" i="5"/>
  <c r="BE194" i="5"/>
  <c r="T194" i="5"/>
  <c r="R194" i="5"/>
  <c r="P194" i="5"/>
  <c r="BI192" i="5"/>
  <c r="BH192" i="5"/>
  <c r="BG192" i="5"/>
  <c r="BF192" i="5"/>
  <c r="T192" i="5"/>
  <c r="R192" i="5"/>
  <c r="P192" i="5"/>
  <c r="BI190" i="5"/>
  <c r="BH190" i="5"/>
  <c r="BG190" i="5"/>
  <c r="BE190" i="5"/>
  <c r="T190" i="5"/>
  <c r="R190" i="5"/>
  <c r="P190" i="5"/>
  <c r="BI188" i="5"/>
  <c r="BH188" i="5"/>
  <c r="BG188" i="5"/>
  <c r="BE188" i="5"/>
  <c r="T188" i="5"/>
  <c r="R188" i="5"/>
  <c r="P188" i="5"/>
  <c r="BI186" i="5"/>
  <c r="BH186" i="5"/>
  <c r="BG186" i="5"/>
  <c r="BE186" i="5"/>
  <c r="T186" i="5"/>
  <c r="R186" i="5"/>
  <c r="P186" i="5"/>
  <c r="BI183" i="5"/>
  <c r="BH183" i="5"/>
  <c r="BG183" i="5"/>
  <c r="BE183" i="5"/>
  <c r="T183" i="5"/>
  <c r="R183" i="5"/>
  <c r="P183" i="5"/>
  <c r="BI181" i="5"/>
  <c r="BH181" i="5"/>
  <c r="BG181" i="5"/>
  <c r="BE181" i="5"/>
  <c r="T181" i="5"/>
  <c r="R181" i="5"/>
  <c r="P181" i="5"/>
  <c r="BI178" i="5"/>
  <c r="BH178" i="5"/>
  <c r="BG178" i="5"/>
  <c r="BE178" i="5"/>
  <c r="T178" i="5"/>
  <c r="R178" i="5"/>
  <c r="P178" i="5"/>
  <c r="BI174" i="5"/>
  <c r="BH174" i="5"/>
  <c r="BG174" i="5"/>
  <c r="BE174" i="5"/>
  <c r="T174" i="5"/>
  <c r="R174" i="5"/>
  <c r="P174" i="5"/>
  <c r="BI171" i="5"/>
  <c r="BH171" i="5"/>
  <c r="BG171" i="5"/>
  <c r="BE171" i="5"/>
  <c r="T171" i="5"/>
  <c r="R171" i="5"/>
  <c r="P171" i="5"/>
  <c r="BI169" i="5"/>
  <c r="BH169" i="5"/>
  <c r="BG169" i="5"/>
  <c r="BE169" i="5"/>
  <c r="T169" i="5"/>
  <c r="R169" i="5"/>
  <c r="P169" i="5"/>
  <c r="BI166" i="5"/>
  <c r="BH166" i="5"/>
  <c r="BG166" i="5"/>
  <c r="BE166" i="5"/>
  <c r="T166" i="5"/>
  <c r="R166" i="5"/>
  <c r="P166" i="5"/>
  <c r="BI163" i="5"/>
  <c r="BH163" i="5"/>
  <c r="BG163" i="5"/>
  <c r="BE163" i="5"/>
  <c r="T163" i="5"/>
  <c r="R163" i="5"/>
  <c r="P163" i="5"/>
  <c r="BI160" i="5"/>
  <c r="BH160" i="5"/>
  <c r="BG160" i="5"/>
  <c r="BE160" i="5"/>
  <c r="T160" i="5"/>
  <c r="R160" i="5"/>
  <c r="P160" i="5"/>
  <c r="BI157" i="5"/>
  <c r="BH157" i="5"/>
  <c r="BG157" i="5"/>
  <c r="BE157" i="5"/>
  <c r="T157" i="5"/>
  <c r="R157" i="5"/>
  <c r="P157" i="5"/>
  <c r="BI153" i="5"/>
  <c r="BH153" i="5"/>
  <c r="BG153" i="5"/>
  <c r="BE153" i="5"/>
  <c r="T153" i="5"/>
  <c r="R153" i="5"/>
  <c r="P153" i="5"/>
  <c r="BI150" i="5"/>
  <c r="BH150" i="5"/>
  <c r="BG150" i="5"/>
  <c r="BE150" i="5"/>
  <c r="T150" i="5"/>
  <c r="R150" i="5"/>
  <c r="P150" i="5"/>
  <c r="BI147" i="5"/>
  <c r="BH147" i="5"/>
  <c r="BG147" i="5"/>
  <c r="BE147" i="5"/>
  <c r="T147" i="5"/>
  <c r="R147" i="5"/>
  <c r="P147" i="5"/>
  <c r="BI144" i="5"/>
  <c r="BH144" i="5"/>
  <c r="BG144" i="5"/>
  <c r="BE144" i="5"/>
  <c r="T144" i="5"/>
  <c r="R144" i="5"/>
  <c r="P144" i="5"/>
  <c r="BI142" i="5"/>
  <c r="BH142" i="5"/>
  <c r="BG142" i="5"/>
  <c r="BE142" i="5"/>
  <c r="T142" i="5"/>
  <c r="R142" i="5"/>
  <c r="P142" i="5"/>
  <c r="BI140" i="5"/>
  <c r="BH140" i="5"/>
  <c r="BG140" i="5"/>
  <c r="BE140" i="5"/>
  <c r="T140" i="5"/>
  <c r="R140" i="5"/>
  <c r="P140" i="5"/>
  <c r="BI138" i="5"/>
  <c r="BH138" i="5"/>
  <c r="BG138" i="5"/>
  <c r="BE138" i="5"/>
  <c r="T138" i="5"/>
  <c r="R138" i="5"/>
  <c r="P138" i="5"/>
  <c r="BI136" i="5"/>
  <c r="BH136" i="5"/>
  <c r="BG136" i="5"/>
  <c r="BE136" i="5"/>
  <c r="T136" i="5"/>
  <c r="R136" i="5"/>
  <c r="P136" i="5"/>
  <c r="BI133" i="5"/>
  <c r="BH133" i="5"/>
  <c r="BG133" i="5"/>
  <c r="BE133" i="5"/>
  <c r="T133" i="5"/>
  <c r="R133" i="5"/>
  <c r="P133" i="5"/>
  <c r="BI129" i="5"/>
  <c r="BH129" i="5"/>
  <c r="BG129" i="5"/>
  <c r="BE129" i="5"/>
  <c r="T129" i="5"/>
  <c r="T128" i="5"/>
  <c r="R129" i="5"/>
  <c r="R128" i="5" s="1"/>
  <c r="P129" i="5"/>
  <c r="P128" i="5" s="1"/>
  <c r="J123" i="5"/>
  <c r="J122" i="5"/>
  <c r="F120" i="5"/>
  <c r="E118" i="5"/>
  <c r="J94" i="5"/>
  <c r="J93" i="5"/>
  <c r="F91" i="5"/>
  <c r="E89" i="5"/>
  <c r="J20" i="5"/>
  <c r="E20" i="5"/>
  <c r="F123" i="5" s="1"/>
  <c r="J19" i="5"/>
  <c r="J17" i="5"/>
  <c r="E17" i="5"/>
  <c r="F122" i="5" s="1"/>
  <c r="J16" i="5"/>
  <c r="J14" i="5"/>
  <c r="J91" i="5" s="1"/>
  <c r="E7" i="5"/>
  <c r="E114" i="5" s="1"/>
  <c r="J39" i="4"/>
  <c r="J38" i="4"/>
  <c r="J37" i="4"/>
  <c r="BI487" i="4"/>
  <c r="BH487" i="4"/>
  <c r="BG487" i="4"/>
  <c r="BE487" i="4"/>
  <c r="T487" i="4"/>
  <c r="R487" i="4"/>
  <c r="P487" i="4"/>
  <c r="BI485" i="4"/>
  <c r="BH485" i="4"/>
  <c r="BG485" i="4"/>
  <c r="BE485" i="4"/>
  <c r="T485" i="4"/>
  <c r="R485" i="4"/>
  <c r="P485" i="4"/>
  <c r="BI483" i="4"/>
  <c r="BH483" i="4"/>
  <c r="BG483" i="4"/>
  <c r="BE483" i="4"/>
  <c r="T483" i="4"/>
  <c r="R483" i="4"/>
  <c r="P483" i="4"/>
  <c r="BI481" i="4"/>
  <c r="BH481" i="4"/>
  <c r="BG481" i="4"/>
  <c r="BE481" i="4"/>
  <c r="T481" i="4"/>
  <c r="R481" i="4"/>
  <c r="P481" i="4"/>
  <c r="BI477" i="4"/>
  <c r="BH477" i="4"/>
  <c r="BG477" i="4"/>
  <c r="BE477" i="4"/>
  <c r="T477" i="4"/>
  <c r="R477" i="4"/>
  <c r="P477" i="4"/>
  <c r="BI474" i="4"/>
  <c r="BH474" i="4"/>
  <c r="BG474" i="4"/>
  <c r="BE474" i="4"/>
  <c r="T474" i="4"/>
  <c r="R474" i="4"/>
  <c r="P474" i="4"/>
  <c r="BI471" i="4"/>
  <c r="BH471" i="4"/>
  <c r="BG471" i="4"/>
  <c r="BE471" i="4"/>
  <c r="T471" i="4"/>
  <c r="R471" i="4"/>
  <c r="P471" i="4"/>
  <c r="BI464" i="4"/>
  <c r="BH464" i="4"/>
  <c r="BG464" i="4"/>
  <c r="BE464" i="4"/>
  <c r="T464" i="4"/>
  <c r="R464" i="4"/>
  <c r="P464" i="4"/>
  <c r="BI462" i="4"/>
  <c r="BH462" i="4"/>
  <c r="BG462" i="4"/>
  <c r="BE462" i="4"/>
  <c r="T462" i="4"/>
  <c r="R462" i="4"/>
  <c r="P462" i="4"/>
  <c r="BI456" i="4"/>
  <c r="BH456" i="4"/>
  <c r="BG456" i="4"/>
  <c r="BE456" i="4"/>
  <c r="T456" i="4"/>
  <c r="R456" i="4"/>
  <c r="P456" i="4"/>
  <c r="BI452" i="4"/>
  <c r="BH452" i="4"/>
  <c r="BG452" i="4"/>
  <c r="BE452" i="4"/>
  <c r="T452" i="4"/>
  <c r="R452" i="4"/>
  <c r="P452" i="4"/>
  <c r="BI449" i="4"/>
  <c r="BH449" i="4"/>
  <c r="BG449" i="4"/>
  <c r="BE449" i="4"/>
  <c r="T449" i="4"/>
  <c r="R449" i="4"/>
  <c r="P449" i="4"/>
  <c r="BI446" i="4"/>
  <c r="BH446" i="4"/>
  <c r="BG446" i="4"/>
  <c r="BE446" i="4"/>
  <c r="T446" i="4"/>
  <c r="R446" i="4"/>
  <c r="P446" i="4"/>
  <c r="BI443" i="4"/>
  <c r="BH443" i="4"/>
  <c r="BG443" i="4"/>
  <c r="BE443" i="4"/>
  <c r="T443" i="4"/>
  <c r="R443" i="4"/>
  <c r="P443" i="4"/>
  <c r="BI439" i="4"/>
  <c r="BH439" i="4"/>
  <c r="BG439" i="4"/>
  <c r="BE439" i="4"/>
  <c r="T439" i="4"/>
  <c r="R439" i="4"/>
  <c r="P439" i="4"/>
  <c r="BI436" i="4"/>
  <c r="BH436" i="4"/>
  <c r="BG436" i="4"/>
  <c r="BE436" i="4"/>
  <c r="T436" i="4"/>
  <c r="R436" i="4"/>
  <c r="P436" i="4"/>
  <c r="BI430" i="4"/>
  <c r="BH430" i="4"/>
  <c r="BG430" i="4"/>
  <c r="BE430" i="4"/>
  <c r="T430" i="4"/>
  <c r="R430" i="4"/>
  <c r="P430" i="4"/>
  <c r="BI427" i="4"/>
  <c r="BH427" i="4"/>
  <c r="BG427" i="4"/>
  <c r="BE427" i="4"/>
  <c r="T427" i="4"/>
  <c r="R427" i="4"/>
  <c r="P427" i="4"/>
  <c r="BI424" i="4"/>
  <c r="BH424" i="4"/>
  <c r="BG424" i="4"/>
  <c r="BE424" i="4"/>
  <c r="T424" i="4"/>
  <c r="R424" i="4"/>
  <c r="P424" i="4"/>
  <c r="BI422" i="4"/>
  <c r="BH422" i="4"/>
  <c r="BG422" i="4"/>
  <c r="BE422" i="4"/>
  <c r="T422" i="4"/>
  <c r="R422" i="4"/>
  <c r="P422" i="4"/>
  <c r="BI419" i="4"/>
  <c r="BH419" i="4"/>
  <c r="BG419" i="4"/>
  <c r="BE419" i="4"/>
  <c r="T419" i="4"/>
  <c r="R419" i="4"/>
  <c r="P419" i="4"/>
  <c r="BI416" i="4"/>
  <c r="BH416" i="4"/>
  <c r="BG416" i="4"/>
  <c r="BE416" i="4"/>
  <c r="T416" i="4"/>
  <c r="R416" i="4"/>
  <c r="P416" i="4"/>
  <c r="BI413" i="4"/>
  <c r="BH413" i="4"/>
  <c r="BG413" i="4"/>
  <c r="BE413" i="4"/>
  <c r="T413" i="4"/>
  <c r="R413" i="4"/>
  <c r="P413" i="4"/>
  <c r="BI410" i="4"/>
  <c r="BH410" i="4"/>
  <c r="BG410" i="4"/>
  <c r="BE410" i="4"/>
  <c r="T410" i="4"/>
  <c r="R410" i="4"/>
  <c r="P410" i="4"/>
  <c r="BI407" i="4"/>
  <c r="BH407" i="4"/>
  <c r="BG407" i="4"/>
  <c r="BE407" i="4"/>
  <c r="T407" i="4"/>
  <c r="R407" i="4"/>
  <c r="P407" i="4"/>
  <c r="BI404" i="4"/>
  <c r="BH404" i="4"/>
  <c r="BG404" i="4"/>
  <c r="BE404" i="4"/>
  <c r="T404" i="4"/>
  <c r="R404" i="4"/>
  <c r="P404" i="4"/>
  <c r="BI401" i="4"/>
  <c r="BH401" i="4"/>
  <c r="BG401" i="4"/>
  <c r="BE401" i="4"/>
  <c r="T401" i="4"/>
  <c r="R401" i="4"/>
  <c r="P401" i="4"/>
  <c r="BI398" i="4"/>
  <c r="BH398" i="4"/>
  <c r="BG398" i="4"/>
  <c r="BE398" i="4"/>
  <c r="T398" i="4"/>
  <c r="R398" i="4"/>
  <c r="P398" i="4"/>
  <c r="BI396" i="4"/>
  <c r="BH396" i="4"/>
  <c r="BG396" i="4"/>
  <c r="BE396" i="4"/>
  <c r="T396" i="4"/>
  <c r="R396" i="4"/>
  <c r="P396" i="4"/>
  <c r="BI393" i="4"/>
  <c r="BH393" i="4"/>
  <c r="BG393" i="4"/>
  <c r="BE393" i="4"/>
  <c r="T393" i="4"/>
  <c r="R393" i="4"/>
  <c r="P393" i="4"/>
  <c r="BI391" i="4"/>
  <c r="BH391" i="4"/>
  <c r="BG391" i="4"/>
  <c r="BE391" i="4"/>
  <c r="T391" i="4"/>
  <c r="R391" i="4"/>
  <c r="P391" i="4"/>
  <c r="BI389" i="4"/>
  <c r="BH389" i="4"/>
  <c r="BG389" i="4"/>
  <c r="BE389" i="4"/>
  <c r="T389" i="4"/>
  <c r="R389" i="4"/>
  <c r="P389" i="4"/>
  <c r="BI386" i="4"/>
  <c r="BH386" i="4"/>
  <c r="BG386" i="4"/>
  <c r="BE386" i="4"/>
  <c r="T386" i="4"/>
  <c r="R386" i="4"/>
  <c r="P386" i="4"/>
  <c r="BI382" i="4"/>
  <c r="BH382" i="4"/>
  <c r="BG382" i="4"/>
  <c r="BE382" i="4"/>
  <c r="T382" i="4"/>
  <c r="R382" i="4"/>
  <c r="P382" i="4"/>
  <c r="BI379" i="4"/>
  <c r="BH379" i="4"/>
  <c r="BG379" i="4"/>
  <c r="BE379" i="4"/>
  <c r="T379" i="4"/>
  <c r="R379" i="4"/>
  <c r="P379" i="4"/>
  <c r="BI375" i="4"/>
  <c r="BH375" i="4"/>
  <c r="BG375" i="4"/>
  <c r="BE375" i="4"/>
  <c r="T375" i="4"/>
  <c r="R375" i="4"/>
  <c r="P375" i="4"/>
  <c r="BI372" i="4"/>
  <c r="BH372" i="4"/>
  <c r="BG372" i="4"/>
  <c r="BE372" i="4"/>
  <c r="T372" i="4"/>
  <c r="R372" i="4"/>
  <c r="P372" i="4"/>
  <c r="BI369" i="4"/>
  <c r="BH369" i="4"/>
  <c r="BG369" i="4"/>
  <c r="BE369" i="4"/>
  <c r="T369" i="4"/>
  <c r="R369" i="4"/>
  <c r="P369" i="4"/>
  <c r="BI366" i="4"/>
  <c r="BH366" i="4"/>
  <c r="BG366" i="4"/>
  <c r="BE366" i="4"/>
  <c r="T366" i="4"/>
  <c r="R366" i="4"/>
  <c r="P366" i="4"/>
  <c r="BI363" i="4"/>
  <c r="BH363" i="4"/>
  <c r="BG363" i="4"/>
  <c r="BE363" i="4"/>
  <c r="T363" i="4"/>
  <c r="R363" i="4"/>
  <c r="P363" i="4"/>
  <c r="BI358" i="4"/>
  <c r="BH358" i="4"/>
  <c r="BG358" i="4"/>
  <c r="BE358" i="4"/>
  <c r="T358" i="4"/>
  <c r="R358" i="4"/>
  <c r="P358" i="4"/>
  <c r="BI355" i="4"/>
  <c r="BH355" i="4"/>
  <c r="BG355" i="4"/>
  <c r="BE355" i="4"/>
  <c r="T355" i="4"/>
  <c r="R355" i="4"/>
  <c r="P355" i="4"/>
  <c r="BI352" i="4"/>
  <c r="BH352" i="4"/>
  <c r="BG352" i="4"/>
  <c r="BE352" i="4"/>
  <c r="T352" i="4"/>
  <c r="R352" i="4"/>
  <c r="P352" i="4"/>
  <c r="BI349" i="4"/>
  <c r="BH349" i="4"/>
  <c r="BG349" i="4"/>
  <c r="BE349" i="4"/>
  <c r="T349" i="4"/>
  <c r="R349" i="4"/>
  <c r="P349" i="4"/>
  <c r="BI346" i="4"/>
  <c r="BH346" i="4"/>
  <c r="BG346" i="4"/>
  <c r="BE346" i="4"/>
  <c r="T346" i="4"/>
  <c r="R346" i="4"/>
  <c r="P346" i="4"/>
  <c r="BI343" i="4"/>
  <c r="BH343" i="4"/>
  <c r="BG343" i="4"/>
  <c r="BE343" i="4"/>
  <c r="T343" i="4"/>
  <c r="R343" i="4"/>
  <c r="P343" i="4"/>
  <c r="BI340" i="4"/>
  <c r="BH340" i="4"/>
  <c r="BG340" i="4"/>
  <c r="BE340" i="4"/>
  <c r="T340" i="4"/>
  <c r="R340" i="4"/>
  <c r="P340" i="4"/>
  <c r="BI337" i="4"/>
  <c r="BH337" i="4"/>
  <c r="BG337" i="4"/>
  <c r="BE337" i="4"/>
  <c r="T337" i="4"/>
  <c r="R337" i="4"/>
  <c r="P337" i="4"/>
  <c r="BI332" i="4"/>
  <c r="BH332" i="4"/>
  <c r="BG332" i="4"/>
  <c r="BE332" i="4"/>
  <c r="T332" i="4"/>
  <c r="R332" i="4"/>
  <c r="P332" i="4"/>
  <c r="BI327" i="4"/>
  <c r="BH327" i="4"/>
  <c r="BG327" i="4"/>
  <c r="BE327" i="4"/>
  <c r="T327" i="4"/>
  <c r="R327" i="4"/>
  <c r="P327" i="4"/>
  <c r="BI322" i="4"/>
  <c r="BH322" i="4"/>
  <c r="BG322" i="4"/>
  <c r="BE322" i="4"/>
  <c r="T322" i="4"/>
  <c r="R322" i="4"/>
  <c r="P322" i="4"/>
  <c r="BI319" i="4"/>
  <c r="BH319" i="4"/>
  <c r="BG319" i="4"/>
  <c r="BE319" i="4"/>
  <c r="T319" i="4"/>
  <c r="R319" i="4"/>
  <c r="P319" i="4"/>
  <c r="BI316" i="4"/>
  <c r="BH316" i="4"/>
  <c r="BG316" i="4"/>
  <c r="BE316" i="4"/>
  <c r="T316" i="4"/>
  <c r="R316" i="4"/>
  <c r="P316" i="4"/>
  <c r="BI310" i="4"/>
  <c r="BH310" i="4"/>
  <c r="BG310" i="4"/>
  <c r="BE310" i="4"/>
  <c r="T310" i="4"/>
  <c r="R310" i="4"/>
  <c r="P310" i="4"/>
  <c r="BI307" i="4"/>
  <c r="BH307" i="4"/>
  <c r="BG307" i="4"/>
  <c r="BE307" i="4"/>
  <c r="T307" i="4"/>
  <c r="R307" i="4"/>
  <c r="P307" i="4"/>
  <c r="BI304" i="4"/>
  <c r="BH304" i="4"/>
  <c r="BG304" i="4"/>
  <c r="BE304" i="4"/>
  <c r="T304" i="4"/>
  <c r="R304" i="4"/>
  <c r="P304" i="4"/>
  <c r="BI301" i="4"/>
  <c r="BH301" i="4"/>
  <c r="BG301" i="4"/>
  <c r="BE301" i="4"/>
  <c r="T301" i="4"/>
  <c r="R301" i="4"/>
  <c r="P301" i="4"/>
  <c r="BI298" i="4"/>
  <c r="BH298" i="4"/>
  <c r="BG298" i="4"/>
  <c r="BE298" i="4"/>
  <c r="T298" i="4"/>
  <c r="R298" i="4"/>
  <c r="P298" i="4"/>
  <c r="BI293" i="4"/>
  <c r="BH293" i="4"/>
  <c r="BG293" i="4"/>
  <c r="BE293" i="4"/>
  <c r="T293" i="4"/>
  <c r="R293" i="4"/>
  <c r="P293" i="4"/>
  <c r="BI290" i="4"/>
  <c r="BH290" i="4"/>
  <c r="BG290" i="4"/>
  <c r="BE290" i="4"/>
  <c r="T290" i="4"/>
  <c r="R290" i="4"/>
  <c r="P290" i="4"/>
  <c r="BI287" i="4"/>
  <c r="BH287" i="4"/>
  <c r="BG287" i="4"/>
  <c r="BE287" i="4"/>
  <c r="T287" i="4"/>
  <c r="R287" i="4"/>
  <c r="P287" i="4"/>
  <c r="BI284" i="4"/>
  <c r="BH284" i="4"/>
  <c r="BG284" i="4"/>
  <c r="BE284" i="4"/>
  <c r="T284" i="4"/>
  <c r="R284" i="4"/>
  <c r="P284" i="4"/>
  <c r="BI281" i="4"/>
  <c r="BH281" i="4"/>
  <c r="BG281" i="4"/>
  <c r="BE281" i="4"/>
  <c r="T281" i="4"/>
  <c r="R281" i="4"/>
  <c r="P281" i="4"/>
  <c r="BI279" i="4"/>
  <c r="BH279" i="4"/>
  <c r="BG279" i="4"/>
  <c r="BE279" i="4"/>
  <c r="T279" i="4"/>
  <c r="R279" i="4"/>
  <c r="P279" i="4"/>
  <c r="BI276" i="4"/>
  <c r="BH276" i="4"/>
  <c r="BG276" i="4"/>
  <c r="BE276" i="4"/>
  <c r="T276" i="4"/>
  <c r="R276" i="4"/>
  <c r="P276" i="4"/>
  <c r="BI274" i="4"/>
  <c r="BH274" i="4"/>
  <c r="BG274" i="4"/>
  <c r="BE274" i="4"/>
  <c r="T274" i="4"/>
  <c r="R274" i="4"/>
  <c r="P274" i="4"/>
  <c r="BI271" i="4"/>
  <c r="BH271" i="4"/>
  <c r="BG271" i="4"/>
  <c r="BE271" i="4"/>
  <c r="T271" i="4"/>
  <c r="R271" i="4"/>
  <c r="P271" i="4"/>
  <c r="BI266" i="4"/>
  <c r="BH266" i="4"/>
  <c r="BG266" i="4"/>
  <c r="BE266" i="4"/>
  <c r="T266" i="4"/>
  <c r="R266" i="4"/>
  <c r="P266" i="4"/>
  <c r="BI261" i="4"/>
  <c r="BH261" i="4"/>
  <c r="BG261" i="4"/>
  <c r="BE261" i="4"/>
  <c r="T261" i="4"/>
  <c r="R261" i="4"/>
  <c r="P261" i="4"/>
  <c r="BI256" i="4"/>
  <c r="BH256" i="4"/>
  <c r="BG256" i="4"/>
  <c r="BE256" i="4"/>
  <c r="T256" i="4"/>
  <c r="R256" i="4"/>
  <c r="P256" i="4"/>
  <c r="BI251" i="4"/>
  <c r="BH251" i="4"/>
  <c r="BG251" i="4"/>
  <c r="BE251" i="4"/>
  <c r="T251" i="4"/>
  <c r="R251" i="4"/>
  <c r="P251" i="4"/>
  <c r="BI246" i="4"/>
  <c r="BH246" i="4"/>
  <c r="BG246" i="4"/>
  <c r="BE246" i="4"/>
  <c r="T246" i="4"/>
  <c r="R246" i="4"/>
  <c r="P246" i="4"/>
  <c r="BI241" i="4"/>
  <c r="BH241" i="4"/>
  <c r="BG241" i="4"/>
  <c r="BE241" i="4"/>
  <c r="T241" i="4"/>
  <c r="R241" i="4"/>
  <c r="P241" i="4"/>
  <c r="BI238" i="4"/>
  <c r="BH238" i="4"/>
  <c r="BG238" i="4"/>
  <c r="BE238" i="4"/>
  <c r="T238" i="4"/>
  <c r="R238" i="4"/>
  <c r="P238" i="4"/>
  <c r="BI235" i="4"/>
  <c r="BH235" i="4"/>
  <c r="BG235" i="4"/>
  <c r="BE235" i="4"/>
  <c r="T235" i="4"/>
  <c r="R235" i="4"/>
  <c r="P235" i="4"/>
  <c r="BI231" i="4"/>
  <c r="BH231" i="4"/>
  <c r="BG231" i="4"/>
  <c r="BE231" i="4"/>
  <c r="T231" i="4"/>
  <c r="R231" i="4"/>
  <c r="P231" i="4"/>
  <c r="BI228" i="4"/>
  <c r="BH228" i="4"/>
  <c r="BG228" i="4"/>
  <c r="BE228" i="4"/>
  <c r="T228" i="4"/>
  <c r="R228" i="4"/>
  <c r="P228" i="4"/>
  <c r="BI225" i="4"/>
  <c r="BH225" i="4"/>
  <c r="BG225" i="4"/>
  <c r="BE225" i="4"/>
  <c r="T225" i="4"/>
  <c r="R225" i="4"/>
  <c r="P225" i="4"/>
  <c r="BI220" i="4"/>
  <c r="BH220" i="4"/>
  <c r="BG220" i="4"/>
  <c r="BE220" i="4"/>
  <c r="T220" i="4"/>
  <c r="R220" i="4"/>
  <c r="P220" i="4"/>
  <c r="BI218" i="4"/>
  <c r="BH218" i="4"/>
  <c r="BG218" i="4"/>
  <c r="BE218" i="4"/>
  <c r="T218" i="4"/>
  <c r="R218" i="4"/>
  <c r="P218" i="4"/>
  <c r="BI215" i="4"/>
  <c r="BH215" i="4"/>
  <c r="BG215" i="4"/>
  <c r="BE215" i="4"/>
  <c r="T215" i="4"/>
  <c r="R215" i="4"/>
  <c r="P215" i="4"/>
  <c r="BI212" i="4"/>
  <c r="BH212" i="4"/>
  <c r="BG212" i="4"/>
  <c r="BE212" i="4"/>
  <c r="T212" i="4"/>
  <c r="R212" i="4"/>
  <c r="P212" i="4"/>
  <c r="BI209" i="4"/>
  <c r="BH209" i="4"/>
  <c r="BG209" i="4"/>
  <c r="BE209" i="4"/>
  <c r="T209" i="4"/>
  <c r="R209" i="4"/>
  <c r="P209" i="4"/>
  <c r="BI205" i="4"/>
  <c r="BH205" i="4"/>
  <c r="BG205" i="4"/>
  <c r="BE205" i="4"/>
  <c r="T205" i="4"/>
  <c r="R205" i="4"/>
  <c r="P205" i="4"/>
  <c r="BI203" i="4"/>
  <c r="BH203" i="4"/>
  <c r="BG203" i="4"/>
  <c r="BE203" i="4"/>
  <c r="T203" i="4"/>
  <c r="R203" i="4"/>
  <c r="P203" i="4"/>
  <c r="BI201" i="4"/>
  <c r="BH201" i="4"/>
  <c r="BG201" i="4"/>
  <c r="BE201" i="4"/>
  <c r="T201" i="4"/>
  <c r="R201" i="4"/>
  <c r="P201" i="4"/>
  <c r="BI198" i="4"/>
  <c r="BH198" i="4"/>
  <c r="BG198" i="4"/>
  <c r="BE198" i="4"/>
  <c r="T198" i="4"/>
  <c r="R198" i="4"/>
  <c r="P198" i="4"/>
  <c r="BI195" i="4"/>
  <c r="BH195" i="4"/>
  <c r="BG195" i="4"/>
  <c r="BE195" i="4"/>
  <c r="T195" i="4"/>
  <c r="R195" i="4"/>
  <c r="P195" i="4"/>
  <c r="BI190" i="4"/>
  <c r="BH190" i="4"/>
  <c r="BG190" i="4"/>
  <c r="BE190" i="4"/>
  <c r="T190" i="4"/>
  <c r="R190" i="4"/>
  <c r="P190" i="4"/>
  <c r="BI187" i="4"/>
  <c r="BH187" i="4"/>
  <c r="BG187" i="4"/>
  <c r="BE187" i="4"/>
  <c r="T187" i="4"/>
  <c r="R187" i="4"/>
  <c r="P187" i="4"/>
  <c r="BI182" i="4"/>
  <c r="BH182" i="4"/>
  <c r="BG182" i="4"/>
  <c r="BE182" i="4"/>
  <c r="T182" i="4"/>
  <c r="R182" i="4"/>
  <c r="P182" i="4"/>
  <c r="BI177" i="4"/>
  <c r="BH177" i="4"/>
  <c r="BG177" i="4"/>
  <c r="BE177" i="4"/>
  <c r="T177" i="4"/>
  <c r="R177" i="4"/>
  <c r="P177" i="4"/>
  <c r="BI169" i="4"/>
  <c r="BH169" i="4"/>
  <c r="BG169" i="4"/>
  <c r="BE169" i="4"/>
  <c r="T169" i="4"/>
  <c r="R169" i="4"/>
  <c r="P169" i="4"/>
  <c r="BI166" i="4"/>
  <c r="BH166" i="4"/>
  <c r="BG166" i="4"/>
  <c r="BE166" i="4"/>
  <c r="T166" i="4"/>
  <c r="R166" i="4"/>
  <c r="P166" i="4"/>
  <c r="BI163" i="4"/>
  <c r="BH163" i="4"/>
  <c r="BG163" i="4"/>
  <c r="BE163" i="4"/>
  <c r="T163" i="4"/>
  <c r="R163" i="4"/>
  <c r="P163" i="4"/>
  <c r="BI158" i="4"/>
  <c r="BH158" i="4"/>
  <c r="BG158" i="4"/>
  <c r="BE158" i="4"/>
  <c r="T158" i="4"/>
  <c r="R158" i="4"/>
  <c r="P158" i="4"/>
  <c r="BI155" i="4"/>
  <c r="BH155" i="4"/>
  <c r="BG155" i="4"/>
  <c r="BE155" i="4"/>
  <c r="T155" i="4"/>
  <c r="R155" i="4"/>
  <c r="P155" i="4"/>
  <c r="BI150" i="4"/>
  <c r="BH150" i="4"/>
  <c r="BG150" i="4"/>
  <c r="BE150" i="4"/>
  <c r="T150" i="4"/>
  <c r="R150" i="4"/>
  <c r="R134" i="4"/>
  <c r="R133" i="4" s="1"/>
  <c r="P150" i="4"/>
  <c r="BI135" i="4"/>
  <c r="BH135" i="4"/>
  <c r="BG135" i="4"/>
  <c r="BE135" i="4"/>
  <c r="T135" i="4"/>
  <c r="T134" i="4" s="1"/>
  <c r="T133" i="4" s="1"/>
  <c r="R135" i="4"/>
  <c r="P135" i="4"/>
  <c r="P134" i="4" s="1"/>
  <c r="P133" i="4" s="1"/>
  <c r="J129" i="4"/>
  <c r="J128" i="4"/>
  <c r="F126" i="4"/>
  <c r="E124" i="4"/>
  <c r="J94" i="4"/>
  <c r="J93" i="4"/>
  <c r="F91" i="4"/>
  <c r="E89" i="4"/>
  <c r="J20" i="4"/>
  <c r="E20" i="4"/>
  <c r="F129" i="4" s="1"/>
  <c r="J19" i="4"/>
  <c r="J17" i="4"/>
  <c r="E17" i="4"/>
  <c r="F128" i="4" s="1"/>
  <c r="J16" i="4"/>
  <c r="J14" i="4"/>
  <c r="J126" i="4" s="1"/>
  <c r="E7" i="4"/>
  <c r="E120" i="4" s="1"/>
  <c r="J39" i="3"/>
  <c r="J38" i="3"/>
  <c r="J37" i="3"/>
  <c r="BI149" i="3"/>
  <c r="BH149" i="3"/>
  <c r="BG149" i="3"/>
  <c r="BE149" i="3"/>
  <c r="T149" i="3"/>
  <c r="R149" i="3"/>
  <c r="P149" i="3"/>
  <c r="BI147" i="3"/>
  <c r="BH147" i="3"/>
  <c r="BG147" i="3"/>
  <c r="BE147" i="3"/>
  <c r="T147" i="3"/>
  <c r="R147" i="3"/>
  <c r="P147" i="3"/>
  <c r="BI145" i="3"/>
  <c r="BH145" i="3"/>
  <c r="BG145" i="3"/>
  <c r="BE145" i="3"/>
  <c r="T145" i="3"/>
  <c r="R145" i="3"/>
  <c r="P145" i="3"/>
  <c r="BI143" i="3"/>
  <c r="BH143" i="3"/>
  <c r="BG143" i="3"/>
  <c r="BE143" i="3"/>
  <c r="T143" i="3"/>
  <c r="R143" i="3"/>
  <c r="P143" i="3"/>
  <c r="BI141" i="3"/>
  <c r="BH141" i="3"/>
  <c r="BG141" i="3"/>
  <c r="BE141" i="3"/>
  <c r="T141" i="3"/>
  <c r="R141" i="3"/>
  <c r="P141" i="3"/>
  <c r="BI139" i="3"/>
  <c r="BH139" i="3"/>
  <c r="BG139" i="3"/>
  <c r="BE139" i="3"/>
  <c r="T139" i="3"/>
  <c r="R139" i="3"/>
  <c r="P139" i="3"/>
  <c r="BI137" i="3"/>
  <c r="BH137" i="3"/>
  <c r="BG137" i="3"/>
  <c r="BE137" i="3"/>
  <c r="T137" i="3"/>
  <c r="R137" i="3"/>
  <c r="P137" i="3"/>
  <c r="BI135" i="3"/>
  <c r="BH135" i="3"/>
  <c r="BG135" i="3"/>
  <c r="BE135" i="3"/>
  <c r="T135" i="3"/>
  <c r="R135" i="3"/>
  <c r="P135" i="3"/>
  <c r="BI133" i="3"/>
  <c r="BH133" i="3"/>
  <c r="BG133" i="3"/>
  <c r="BE133" i="3"/>
  <c r="T133" i="3"/>
  <c r="R133" i="3"/>
  <c r="P133" i="3"/>
  <c r="BI131" i="3"/>
  <c r="BH131" i="3"/>
  <c r="BG131" i="3"/>
  <c r="BE131" i="3"/>
  <c r="T131" i="3"/>
  <c r="R131" i="3"/>
  <c r="P131" i="3"/>
  <c r="BI129" i="3"/>
  <c r="BH129" i="3"/>
  <c r="BG129" i="3"/>
  <c r="BE129" i="3"/>
  <c r="T129" i="3"/>
  <c r="R129" i="3"/>
  <c r="P129" i="3"/>
  <c r="BI127" i="3"/>
  <c r="BH127" i="3"/>
  <c r="BG127" i="3"/>
  <c r="BE127" i="3"/>
  <c r="T127" i="3"/>
  <c r="R127" i="3"/>
  <c r="P127" i="3"/>
  <c r="BI125" i="3"/>
  <c r="BH125" i="3"/>
  <c r="BG125" i="3"/>
  <c r="BE125" i="3"/>
  <c r="T125" i="3"/>
  <c r="R125" i="3"/>
  <c r="P125" i="3"/>
  <c r="F116" i="3"/>
  <c r="E114" i="3"/>
  <c r="F91" i="3"/>
  <c r="E89" i="3"/>
  <c r="J26" i="3"/>
  <c r="E26" i="3"/>
  <c r="J94" i="3" s="1"/>
  <c r="J25" i="3"/>
  <c r="J23" i="3"/>
  <c r="E23" i="3"/>
  <c r="J93" i="3" s="1"/>
  <c r="J22" i="3"/>
  <c r="J20" i="3"/>
  <c r="E20" i="3"/>
  <c r="F119" i="3" s="1"/>
  <c r="J19" i="3"/>
  <c r="J17" i="3"/>
  <c r="E17" i="3"/>
  <c r="F118" i="3" s="1"/>
  <c r="J16" i="3"/>
  <c r="J14" i="3"/>
  <c r="J116" i="3" s="1"/>
  <c r="E7" i="3"/>
  <c r="E110" i="3" s="1"/>
  <c r="J39" i="2"/>
  <c r="J38" i="2"/>
  <c r="J37" i="2"/>
  <c r="BI1974" i="2"/>
  <c r="BH1974" i="2"/>
  <c r="BG1974" i="2"/>
  <c r="BE1974" i="2"/>
  <c r="T1974" i="2"/>
  <c r="T1973" i="2"/>
  <c r="R1974" i="2"/>
  <c r="R1973" i="2" s="1"/>
  <c r="P1974" i="2"/>
  <c r="P1973" i="2"/>
  <c r="BI1970" i="2"/>
  <c r="BH1970" i="2"/>
  <c r="BG1970" i="2"/>
  <c r="BE1970" i="2"/>
  <c r="T1970" i="2"/>
  <c r="T1969" i="2"/>
  <c r="R1970" i="2"/>
  <c r="R1969" i="2"/>
  <c r="P1970" i="2"/>
  <c r="P1969" i="2"/>
  <c r="BI1966" i="2"/>
  <c r="BH1966" i="2"/>
  <c r="BG1966" i="2"/>
  <c r="BE1966" i="2"/>
  <c r="T1966" i="2"/>
  <c r="T1965" i="2" s="1"/>
  <c r="R1966" i="2"/>
  <c r="R1965" i="2"/>
  <c r="P1966" i="2"/>
  <c r="P1965" i="2"/>
  <c r="BI1962" i="2"/>
  <c r="BH1962" i="2"/>
  <c r="BG1962" i="2"/>
  <c r="BE1962" i="2"/>
  <c r="T1962" i="2"/>
  <c r="T1961" i="2"/>
  <c r="R1962" i="2"/>
  <c r="R1961" i="2"/>
  <c r="P1962" i="2"/>
  <c r="P1961" i="2"/>
  <c r="BI1958" i="2"/>
  <c r="BH1958" i="2"/>
  <c r="BG1958" i="2"/>
  <c r="BE1958" i="2"/>
  <c r="T1958" i="2"/>
  <c r="R1958" i="2"/>
  <c r="P1958" i="2"/>
  <c r="BI1955" i="2"/>
  <c r="BH1955" i="2"/>
  <c r="BG1955" i="2"/>
  <c r="BE1955" i="2"/>
  <c r="T1955" i="2"/>
  <c r="R1955" i="2"/>
  <c r="P1955" i="2"/>
  <c r="BI1951" i="2"/>
  <c r="BH1951" i="2"/>
  <c r="BG1951" i="2"/>
  <c r="BE1951" i="2"/>
  <c r="T1951" i="2"/>
  <c r="T1950" i="2"/>
  <c r="R1951" i="2"/>
  <c r="R1950" i="2" s="1"/>
  <c r="P1951" i="2"/>
  <c r="P1950" i="2"/>
  <c r="BI1947" i="2"/>
  <c r="BH1947" i="2"/>
  <c r="BG1947" i="2"/>
  <c r="BE1947" i="2"/>
  <c r="T1947" i="2"/>
  <c r="T1946" i="2"/>
  <c r="T1945" i="2" s="1"/>
  <c r="R1947" i="2"/>
  <c r="R1946" i="2" s="1"/>
  <c r="R1945" i="2" s="1"/>
  <c r="P1947" i="2"/>
  <c r="P1946" i="2" s="1"/>
  <c r="P1945" i="2" s="1"/>
  <c r="BI1943" i="2"/>
  <c r="BH1943" i="2"/>
  <c r="BG1943" i="2"/>
  <c r="BE1943" i="2"/>
  <c r="T1943" i="2"/>
  <c r="R1943" i="2"/>
  <c r="P1943" i="2"/>
  <c r="BI1940" i="2"/>
  <c r="BH1940" i="2"/>
  <c r="BG1940" i="2"/>
  <c r="BE1940" i="2"/>
  <c r="T1940" i="2"/>
  <c r="R1940" i="2"/>
  <c r="P1940" i="2"/>
  <c r="BI1932" i="2"/>
  <c r="BH1932" i="2"/>
  <c r="BG1932" i="2"/>
  <c r="BE1932" i="2"/>
  <c r="T1932" i="2"/>
  <c r="R1932" i="2"/>
  <c r="P1932" i="2"/>
  <c r="BI1923" i="2"/>
  <c r="BH1923" i="2"/>
  <c r="BG1923" i="2"/>
  <c r="BE1923" i="2"/>
  <c r="T1923" i="2"/>
  <c r="R1923" i="2"/>
  <c r="P1923" i="2"/>
  <c r="BI1918" i="2"/>
  <c r="BH1918" i="2"/>
  <c r="BG1918" i="2"/>
  <c r="BE1918" i="2"/>
  <c r="T1918" i="2"/>
  <c r="T1917" i="2" s="1"/>
  <c r="R1918" i="2"/>
  <c r="R1917" i="2" s="1"/>
  <c r="P1918" i="2"/>
  <c r="P1917" i="2" s="1"/>
  <c r="BI1914" i="2"/>
  <c r="BH1914" i="2"/>
  <c r="BG1914" i="2"/>
  <c r="BE1914" i="2"/>
  <c r="T1914" i="2"/>
  <c r="R1914" i="2"/>
  <c r="P1914" i="2"/>
  <c r="BI1911" i="2"/>
  <c r="BH1911" i="2"/>
  <c r="BG1911" i="2"/>
  <c r="BE1911" i="2"/>
  <c r="T1911" i="2"/>
  <c r="R1911" i="2"/>
  <c r="P1911" i="2"/>
  <c r="BI1908" i="2"/>
  <c r="BH1908" i="2"/>
  <c r="BG1908" i="2"/>
  <c r="BE1908" i="2"/>
  <c r="T1908" i="2"/>
  <c r="R1908" i="2"/>
  <c r="P1908" i="2"/>
  <c r="BI1906" i="2"/>
  <c r="BH1906" i="2"/>
  <c r="BG1906" i="2"/>
  <c r="BE1906" i="2"/>
  <c r="T1906" i="2"/>
  <c r="R1906" i="2"/>
  <c r="P1906" i="2"/>
  <c r="BI1902" i="2"/>
  <c r="BH1902" i="2"/>
  <c r="BG1902" i="2"/>
  <c r="BE1902" i="2"/>
  <c r="T1902" i="2"/>
  <c r="R1902" i="2"/>
  <c r="P1902" i="2"/>
  <c r="BI1882" i="2"/>
  <c r="BH1882" i="2"/>
  <c r="BG1882" i="2"/>
  <c r="BE1882" i="2"/>
  <c r="T1882" i="2"/>
  <c r="R1882" i="2"/>
  <c r="P1882" i="2"/>
  <c r="BI1879" i="2"/>
  <c r="BH1879" i="2"/>
  <c r="BG1879" i="2"/>
  <c r="BE1879" i="2"/>
  <c r="T1879" i="2"/>
  <c r="R1879" i="2"/>
  <c r="P1879" i="2"/>
  <c r="BI1875" i="2"/>
  <c r="BH1875" i="2"/>
  <c r="BG1875" i="2"/>
  <c r="BE1875" i="2"/>
  <c r="T1875" i="2"/>
  <c r="R1875" i="2"/>
  <c r="P1875" i="2"/>
  <c r="BI1868" i="2"/>
  <c r="BH1868" i="2"/>
  <c r="BG1868" i="2"/>
  <c r="BE1868" i="2"/>
  <c r="T1868" i="2"/>
  <c r="R1868" i="2"/>
  <c r="P1868" i="2"/>
  <c r="BI1862" i="2"/>
  <c r="BH1862" i="2"/>
  <c r="BG1862" i="2"/>
  <c r="BE1862" i="2"/>
  <c r="T1862" i="2"/>
  <c r="R1862" i="2"/>
  <c r="P1862" i="2"/>
  <c r="BI1856" i="2"/>
  <c r="BH1856" i="2"/>
  <c r="BG1856" i="2"/>
  <c r="BE1856" i="2"/>
  <c r="T1856" i="2"/>
  <c r="R1856" i="2"/>
  <c r="P1856" i="2"/>
  <c r="BI1851" i="2"/>
  <c r="BH1851" i="2"/>
  <c r="BG1851" i="2"/>
  <c r="BE1851" i="2"/>
  <c r="T1851" i="2"/>
  <c r="R1851" i="2"/>
  <c r="P1851" i="2"/>
  <c r="BI1847" i="2"/>
  <c r="BH1847" i="2"/>
  <c r="BG1847" i="2"/>
  <c r="BE1847" i="2"/>
  <c r="T1847" i="2"/>
  <c r="R1847" i="2"/>
  <c r="P1847" i="2"/>
  <c r="BI1844" i="2"/>
  <c r="BH1844" i="2"/>
  <c r="BG1844" i="2"/>
  <c r="BE1844" i="2"/>
  <c r="T1844" i="2"/>
  <c r="R1844" i="2"/>
  <c r="P1844" i="2"/>
  <c r="BI1829" i="2"/>
  <c r="BH1829" i="2"/>
  <c r="BG1829" i="2"/>
  <c r="BE1829" i="2"/>
  <c r="T1829" i="2"/>
  <c r="R1829" i="2"/>
  <c r="P1829" i="2"/>
  <c r="BI1827" i="2"/>
  <c r="BH1827" i="2"/>
  <c r="BG1827" i="2"/>
  <c r="BE1827" i="2"/>
  <c r="T1827" i="2"/>
  <c r="R1827" i="2"/>
  <c r="P1827" i="2"/>
  <c r="BI1824" i="2"/>
  <c r="BH1824" i="2"/>
  <c r="BG1824" i="2"/>
  <c r="BE1824" i="2"/>
  <c r="T1824" i="2"/>
  <c r="R1824" i="2"/>
  <c r="P1824" i="2"/>
  <c r="BI1820" i="2"/>
  <c r="BH1820" i="2"/>
  <c r="BG1820" i="2"/>
  <c r="BE1820" i="2"/>
  <c r="T1820" i="2"/>
  <c r="R1820" i="2"/>
  <c r="P1820" i="2"/>
  <c r="BI1817" i="2"/>
  <c r="BH1817" i="2"/>
  <c r="BG1817" i="2"/>
  <c r="BE1817" i="2"/>
  <c r="T1817" i="2"/>
  <c r="R1817" i="2"/>
  <c r="P1817" i="2"/>
  <c r="BI1807" i="2"/>
  <c r="BH1807" i="2"/>
  <c r="BG1807" i="2"/>
  <c r="BE1807" i="2"/>
  <c r="T1807" i="2"/>
  <c r="R1807" i="2"/>
  <c r="P1807" i="2"/>
  <c r="BI1799" i="2"/>
  <c r="BH1799" i="2"/>
  <c r="BG1799" i="2"/>
  <c r="BE1799" i="2"/>
  <c r="T1799" i="2"/>
  <c r="R1799" i="2"/>
  <c r="P1799" i="2"/>
  <c r="BI1795" i="2"/>
  <c r="BH1795" i="2"/>
  <c r="BG1795" i="2"/>
  <c r="BE1795" i="2"/>
  <c r="T1795" i="2"/>
  <c r="R1795" i="2"/>
  <c r="P1795" i="2"/>
  <c r="BI1793" i="2"/>
  <c r="BH1793" i="2"/>
  <c r="BG1793" i="2"/>
  <c r="BE1793" i="2"/>
  <c r="T1793" i="2"/>
  <c r="R1793" i="2"/>
  <c r="P1793" i="2"/>
  <c r="BI1790" i="2"/>
  <c r="BH1790" i="2"/>
  <c r="BG1790" i="2"/>
  <c r="BE1790" i="2"/>
  <c r="T1790" i="2"/>
  <c r="R1790" i="2"/>
  <c r="P1790" i="2"/>
  <c r="BI1784" i="2"/>
  <c r="BH1784" i="2"/>
  <c r="BG1784" i="2"/>
  <c r="BE1784" i="2"/>
  <c r="T1784" i="2"/>
  <c r="R1784" i="2"/>
  <c r="P1784" i="2"/>
  <c r="BI1779" i="2"/>
  <c r="BH1779" i="2"/>
  <c r="BG1779" i="2"/>
  <c r="BE1779" i="2"/>
  <c r="T1779" i="2"/>
  <c r="R1779" i="2"/>
  <c r="P1779" i="2"/>
  <c r="BI1771" i="2"/>
  <c r="BH1771" i="2"/>
  <c r="BG1771" i="2"/>
  <c r="BE1771" i="2"/>
  <c r="T1771" i="2"/>
  <c r="R1771" i="2"/>
  <c r="P1771" i="2"/>
  <c r="BI1767" i="2"/>
  <c r="BH1767" i="2"/>
  <c r="BG1767" i="2"/>
  <c r="BE1767" i="2"/>
  <c r="T1767" i="2"/>
  <c r="R1767" i="2"/>
  <c r="P1767" i="2"/>
  <c r="BI1758" i="2"/>
  <c r="BH1758" i="2"/>
  <c r="BG1758" i="2"/>
  <c r="BE1758" i="2"/>
  <c r="T1758" i="2"/>
  <c r="R1758" i="2"/>
  <c r="P1758" i="2"/>
  <c r="BI1753" i="2"/>
  <c r="BH1753" i="2"/>
  <c r="BG1753" i="2"/>
  <c r="BE1753" i="2"/>
  <c r="T1753" i="2"/>
  <c r="R1753" i="2"/>
  <c r="P1753" i="2"/>
  <c r="BI1748" i="2"/>
  <c r="BH1748" i="2"/>
  <c r="BG1748" i="2"/>
  <c r="BE1748" i="2"/>
  <c r="T1748" i="2"/>
  <c r="R1748" i="2"/>
  <c r="P1748" i="2"/>
  <c r="BI1743" i="2"/>
  <c r="BH1743" i="2"/>
  <c r="BG1743" i="2"/>
  <c r="BE1743" i="2"/>
  <c r="T1743" i="2"/>
  <c r="R1743" i="2"/>
  <c r="P1743" i="2"/>
  <c r="BI1737" i="2"/>
  <c r="BH1737" i="2"/>
  <c r="BG1737" i="2"/>
  <c r="BE1737" i="2"/>
  <c r="T1737" i="2"/>
  <c r="R1737" i="2"/>
  <c r="P1737" i="2"/>
  <c r="BI1731" i="2"/>
  <c r="BH1731" i="2"/>
  <c r="BG1731" i="2"/>
  <c r="BE1731" i="2"/>
  <c r="T1731" i="2"/>
  <c r="R1731" i="2"/>
  <c r="P1731" i="2"/>
  <c r="BI1727" i="2"/>
  <c r="BH1727" i="2"/>
  <c r="BG1727" i="2"/>
  <c r="BE1727" i="2"/>
  <c r="T1727" i="2"/>
  <c r="R1727" i="2"/>
  <c r="P1727" i="2"/>
  <c r="BI1725" i="2"/>
  <c r="BH1725" i="2"/>
  <c r="BG1725" i="2"/>
  <c r="BE1725" i="2"/>
  <c r="T1725" i="2"/>
  <c r="R1725" i="2"/>
  <c r="P1725" i="2"/>
  <c r="BI1723" i="2"/>
  <c r="BH1723" i="2"/>
  <c r="BG1723" i="2"/>
  <c r="BE1723" i="2"/>
  <c r="T1723" i="2"/>
  <c r="R1723" i="2"/>
  <c r="P1723" i="2"/>
  <c r="BI1721" i="2"/>
  <c r="BH1721" i="2"/>
  <c r="BG1721" i="2"/>
  <c r="BE1721" i="2"/>
  <c r="T1721" i="2"/>
  <c r="R1721" i="2"/>
  <c r="P1721" i="2"/>
  <c r="BI1719" i="2"/>
  <c r="BH1719" i="2"/>
  <c r="BG1719" i="2"/>
  <c r="BE1719" i="2"/>
  <c r="T1719" i="2"/>
  <c r="R1719" i="2"/>
  <c r="P1719" i="2"/>
  <c r="BI1717" i="2"/>
  <c r="BH1717" i="2"/>
  <c r="BG1717" i="2"/>
  <c r="BE1717" i="2"/>
  <c r="T1717" i="2"/>
  <c r="R1717" i="2"/>
  <c r="P1717" i="2"/>
  <c r="BI1715" i="2"/>
  <c r="BH1715" i="2"/>
  <c r="BG1715" i="2"/>
  <c r="BE1715" i="2"/>
  <c r="T1715" i="2"/>
  <c r="R1715" i="2"/>
  <c r="P1715" i="2"/>
  <c r="BI1713" i="2"/>
  <c r="BH1713" i="2"/>
  <c r="BG1713" i="2"/>
  <c r="BE1713" i="2"/>
  <c r="T1713" i="2"/>
  <c r="R1713" i="2"/>
  <c r="P1713" i="2"/>
  <c r="BI1711" i="2"/>
  <c r="BH1711" i="2"/>
  <c r="BG1711" i="2"/>
  <c r="BE1711" i="2"/>
  <c r="T1711" i="2"/>
  <c r="R1711" i="2"/>
  <c r="P1711" i="2"/>
  <c r="BI1709" i="2"/>
  <c r="BH1709" i="2"/>
  <c r="BG1709" i="2"/>
  <c r="BE1709" i="2"/>
  <c r="T1709" i="2"/>
  <c r="R1709" i="2"/>
  <c r="P1709" i="2"/>
  <c r="BI1707" i="2"/>
  <c r="BH1707" i="2"/>
  <c r="BG1707" i="2"/>
  <c r="BE1707" i="2"/>
  <c r="T1707" i="2"/>
  <c r="R1707" i="2"/>
  <c r="P1707" i="2"/>
  <c r="BI1705" i="2"/>
  <c r="BH1705" i="2"/>
  <c r="BG1705" i="2"/>
  <c r="BE1705" i="2"/>
  <c r="T1705" i="2"/>
  <c r="R1705" i="2"/>
  <c r="P1705" i="2"/>
  <c r="BI1703" i="2"/>
  <c r="BH1703" i="2"/>
  <c r="BG1703" i="2"/>
  <c r="BE1703" i="2"/>
  <c r="T1703" i="2"/>
  <c r="R1703" i="2"/>
  <c r="P1703" i="2"/>
  <c r="BI1701" i="2"/>
  <c r="BH1701" i="2"/>
  <c r="BG1701" i="2"/>
  <c r="BE1701" i="2"/>
  <c r="T1701" i="2"/>
  <c r="R1701" i="2"/>
  <c r="P1701" i="2"/>
  <c r="BI1699" i="2"/>
  <c r="BH1699" i="2"/>
  <c r="BG1699" i="2"/>
  <c r="BE1699" i="2"/>
  <c r="T1699" i="2"/>
  <c r="R1699" i="2"/>
  <c r="P1699" i="2"/>
  <c r="BI1697" i="2"/>
  <c r="BH1697" i="2"/>
  <c r="BG1697" i="2"/>
  <c r="BE1697" i="2"/>
  <c r="T1697" i="2"/>
  <c r="R1697" i="2"/>
  <c r="P1697" i="2"/>
  <c r="BI1695" i="2"/>
  <c r="BH1695" i="2"/>
  <c r="BG1695" i="2"/>
  <c r="BE1695" i="2"/>
  <c r="T1695" i="2"/>
  <c r="R1695" i="2"/>
  <c r="P1695" i="2"/>
  <c r="BI1693" i="2"/>
  <c r="BH1693" i="2"/>
  <c r="BG1693" i="2"/>
  <c r="BE1693" i="2"/>
  <c r="T1693" i="2"/>
  <c r="R1693" i="2"/>
  <c r="P1693" i="2"/>
  <c r="BI1684" i="2"/>
  <c r="BH1684" i="2"/>
  <c r="BG1684" i="2"/>
  <c r="BE1684" i="2"/>
  <c r="T1684" i="2"/>
  <c r="R1684" i="2"/>
  <c r="P1684" i="2"/>
  <c r="BI1682" i="2"/>
  <c r="BH1682" i="2"/>
  <c r="BG1682" i="2"/>
  <c r="BE1682" i="2"/>
  <c r="T1682" i="2"/>
  <c r="R1682" i="2"/>
  <c r="P1682" i="2"/>
  <c r="BI1680" i="2"/>
  <c r="BH1680" i="2"/>
  <c r="BG1680" i="2"/>
  <c r="BE1680" i="2"/>
  <c r="T1680" i="2"/>
  <c r="R1680" i="2"/>
  <c r="P1680" i="2"/>
  <c r="BI1678" i="2"/>
  <c r="BH1678" i="2"/>
  <c r="BG1678" i="2"/>
  <c r="BE1678" i="2"/>
  <c r="T1678" i="2"/>
  <c r="R1678" i="2"/>
  <c r="P1678" i="2"/>
  <c r="BI1676" i="2"/>
  <c r="BH1676" i="2"/>
  <c r="BG1676" i="2"/>
  <c r="BE1676" i="2"/>
  <c r="T1676" i="2"/>
  <c r="R1676" i="2"/>
  <c r="P1676" i="2"/>
  <c r="BI1674" i="2"/>
  <c r="BH1674" i="2"/>
  <c r="BG1674" i="2"/>
  <c r="BE1674" i="2"/>
  <c r="T1674" i="2"/>
  <c r="R1674" i="2"/>
  <c r="P1674" i="2"/>
  <c r="BI1671" i="2"/>
  <c r="BH1671" i="2"/>
  <c r="BG1671" i="2"/>
  <c r="BE1671" i="2"/>
  <c r="T1671" i="2"/>
  <c r="R1671" i="2"/>
  <c r="P1671" i="2"/>
  <c r="BI1669" i="2"/>
  <c r="BH1669" i="2"/>
  <c r="BG1669" i="2"/>
  <c r="BE1669" i="2"/>
  <c r="T1669" i="2"/>
  <c r="R1669" i="2"/>
  <c r="P1669" i="2"/>
  <c r="BI1667" i="2"/>
  <c r="BH1667" i="2"/>
  <c r="BG1667" i="2"/>
  <c r="BE1667" i="2"/>
  <c r="T1667" i="2"/>
  <c r="R1667" i="2"/>
  <c r="P1667" i="2"/>
  <c r="BI1665" i="2"/>
  <c r="BH1665" i="2"/>
  <c r="BG1665" i="2"/>
  <c r="BE1665" i="2"/>
  <c r="T1665" i="2"/>
  <c r="R1665" i="2"/>
  <c r="P1665" i="2"/>
  <c r="BI1663" i="2"/>
  <c r="BH1663" i="2"/>
  <c r="BG1663" i="2"/>
  <c r="BE1663" i="2"/>
  <c r="T1663" i="2"/>
  <c r="R1663" i="2"/>
  <c r="P1663" i="2"/>
  <c r="BI1661" i="2"/>
  <c r="BH1661" i="2"/>
  <c r="BG1661" i="2"/>
  <c r="BE1661" i="2"/>
  <c r="T1661" i="2"/>
  <c r="R1661" i="2"/>
  <c r="P1661" i="2"/>
  <c r="BI1659" i="2"/>
  <c r="BH1659" i="2"/>
  <c r="BG1659" i="2"/>
  <c r="BE1659" i="2"/>
  <c r="T1659" i="2"/>
  <c r="R1659" i="2"/>
  <c r="P1659" i="2"/>
  <c r="BI1657" i="2"/>
  <c r="BH1657" i="2"/>
  <c r="BG1657" i="2"/>
  <c r="BE1657" i="2"/>
  <c r="T1657" i="2"/>
  <c r="R1657" i="2"/>
  <c r="P1657" i="2"/>
  <c r="BI1655" i="2"/>
  <c r="BH1655" i="2"/>
  <c r="BG1655" i="2"/>
  <c r="BE1655" i="2"/>
  <c r="T1655" i="2"/>
  <c r="R1655" i="2"/>
  <c r="P1655" i="2"/>
  <c r="BI1653" i="2"/>
  <c r="BH1653" i="2"/>
  <c r="BG1653" i="2"/>
  <c r="BE1653" i="2"/>
  <c r="T1653" i="2"/>
  <c r="R1653" i="2"/>
  <c r="P1653" i="2"/>
  <c r="BI1651" i="2"/>
  <c r="BH1651" i="2"/>
  <c r="BG1651" i="2"/>
  <c r="BE1651" i="2"/>
  <c r="T1651" i="2"/>
  <c r="R1651" i="2"/>
  <c r="P1651" i="2"/>
  <c r="BI1649" i="2"/>
  <c r="BH1649" i="2"/>
  <c r="BG1649" i="2"/>
  <c r="BE1649" i="2"/>
  <c r="T1649" i="2"/>
  <c r="R1649" i="2"/>
  <c r="P1649" i="2"/>
  <c r="BI1647" i="2"/>
  <c r="BH1647" i="2"/>
  <c r="BG1647" i="2"/>
  <c r="BE1647" i="2"/>
  <c r="T1647" i="2"/>
  <c r="R1647" i="2"/>
  <c r="P1647" i="2"/>
  <c r="BI1643" i="2"/>
  <c r="BH1643" i="2"/>
  <c r="BG1643" i="2"/>
  <c r="BE1643" i="2"/>
  <c r="T1643" i="2"/>
  <c r="R1643" i="2"/>
  <c r="P1643" i="2"/>
  <c r="BI1641" i="2"/>
  <c r="BH1641" i="2"/>
  <c r="BG1641" i="2"/>
  <c r="BE1641" i="2"/>
  <c r="T1641" i="2"/>
  <c r="R1641" i="2"/>
  <c r="P1641" i="2"/>
  <c r="BI1639" i="2"/>
  <c r="BH1639" i="2"/>
  <c r="BG1639" i="2"/>
  <c r="BE1639" i="2"/>
  <c r="T1639" i="2"/>
  <c r="R1639" i="2"/>
  <c r="P1639" i="2"/>
  <c r="BI1637" i="2"/>
  <c r="BH1637" i="2"/>
  <c r="BG1637" i="2"/>
  <c r="BE1637" i="2"/>
  <c r="T1637" i="2"/>
  <c r="R1637" i="2"/>
  <c r="P1637" i="2"/>
  <c r="BI1635" i="2"/>
  <c r="BH1635" i="2"/>
  <c r="BG1635" i="2"/>
  <c r="BE1635" i="2"/>
  <c r="T1635" i="2"/>
  <c r="R1635" i="2"/>
  <c r="P1635" i="2"/>
  <c r="BI1633" i="2"/>
  <c r="BH1633" i="2"/>
  <c r="BG1633" i="2"/>
  <c r="BE1633" i="2"/>
  <c r="T1633" i="2"/>
  <c r="R1633" i="2"/>
  <c r="P1633" i="2"/>
  <c r="BI1631" i="2"/>
  <c r="BH1631" i="2"/>
  <c r="BG1631" i="2"/>
  <c r="BE1631" i="2"/>
  <c r="T1631" i="2"/>
  <c r="R1631" i="2"/>
  <c r="P1631" i="2"/>
  <c r="BI1629" i="2"/>
  <c r="BH1629" i="2"/>
  <c r="BG1629" i="2"/>
  <c r="BE1629" i="2"/>
  <c r="T1629" i="2"/>
  <c r="R1629" i="2"/>
  <c r="P1629" i="2"/>
  <c r="BI1627" i="2"/>
  <c r="BH1627" i="2"/>
  <c r="BG1627" i="2"/>
  <c r="BE1627" i="2"/>
  <c r="T1627" i="2"/>
  <c r="R1627" i="2"/>
  <c r="P1627" i="2"/>
  <c r="BI1625" i="2"/>
  <c r="BH1625" i="2"/>
  <c r="BG1625" i="2"/>
  <c r="BE1625" i="2"/>
  <c r="T1625" i="2"/>
  <c r="R1625" i="2"/>
  <c r="P1625" i="2"/>
  <c r="BI1623" i="2"/>
  <c r="BH1623" i="2"/>
  <c r="BG1623" i="2"/>
  <c r="BE1623" i="2"/>
  <c r="T1623" i="2"/>
  <c r="R1623" i="2"/>
  <c r="P1623" i="2"/>
  <c r="BI1621" i="2"/>
  <c r="BH1621" i="2"/>
  <c r="BG1621" i="2"/>
  <c r="BE1621" i="2"/>
  <c r="T1621" i="2"/>
  <c r="R1621" i="2"/>
  <c r="P1621" i="2"/>
  <c r="BI1619" i="2"/>
  <c r="BH1619" i="2"/>
  <c r="BG1619" i="2"/>
  <c r="BE1619" i="2"/>
  <c r="T1619" i="2"/>
  <c r="R1619" i="2"/>
  <c r="P1619" i="2"/>
  <c r="BI1617" i="2"/>
  <c r="BH1617" i="2"/>
  <c r="BG1617" i="2"/>
  <c r="BE1617" i="2"/>
  <c r="T1617" i="2"/>
  <c r="R1617" i="2"/>
  <c r="P1617" i="2"/>
  <c r="BI1615" i="2"/>
  <c r="BH1615" i="2"/>
  <c r="BG1615" i="2"/>
  <c r="BE1615" i="2"/>
  <c r="T1615" i="2"/>
  <c r="R1615" i="2"/>
  <c r="P1615" i="2"/>
  <c r="BI1613" i="2"/>
  <c r="BH1613" i="2"/>
  <c r="BG1613" i="2"/>
  <c r="BE1613" i="2"/>
  <c r="T1613" i="2"/>
  <c r="R1613" i="2"/>
  <c r="P1613" i="2"/>
  <c r="BI1611" i="2"/>
  <c r="BH1611" i="2"/>
  <c r="BG1611" i="2"/>
  <c r="BE1611" i="2"/>
  <c r="T1611" i="2"/>
  <c r="R1611" i="2"/>
  <c r="P1611" i="2"/>
  <c r="BI1609" i="2"/>
  <c r="BH1609" i="2"/>
  <c r="BG1609" i="2"/>
  <c r="BE1609" i="2"/>
  <c r="T1609" i="2"/>
  <c r="R1609" i="2"/>
  <c r="P1609" i="2"/>
  <c r="BI1607" i="2"/>
  <c r="BH1607" i="2"/>
  <c r="BG1607" i="2"/>
  <c r="BE1607" i="2"/>
  <c r="T1607" i="2"/>
  <c r="R1607" i="2"/>
  <c r="P1607" i="2"/>
  <c r="BI1605" i="2"/>
  <c r="BH1605" i="2"/>
  <c r="BG1605" i="2"/>
  <c r="BE1605" i="2"/>
  <c r="T1605" i="2"/>
  <c r="R1605" i="2"/>
  <c r="P1605" i="2"/>
  <c r="BI1603" i="2"/>
  <c r="BH1603" i="2"/>
  <c r="BG1603" i="2"/>
  <c r="BE1603" i="2"/>
  <c r="T1603" i="2"/>
  <c r="R1603" i="2"/>
  <c r="P1603" i="2"/>
  <c r="BI1601" i="2"/>
  <c r="BH1601" i="2"/>
  <c r="BG1601" i="2"/>
  <c r="BE1601" i="2"/>
  <c r="T1601" i="2"/>
  <c r="R1601" i="2"/>
  <c r="P1601" i="2"/>
  <c r="BI1599" i="2"/>
  <c r="BH1599" i="2"/>
  <c r="BG1599" i="2"/>
  <c r="BE1599" i="2"/>
  <c r="T1599" i="2"/>
  <c r="R1599" i="2"/>
  <c r="P1599" i="2"/>
  <c r="BI1597" i="2"/>
  <c r="BH1597" i="2"/>
  <c r="BG1597" i="2"/>
  <c r="BE1597" i="2"/>
  <c r="T1597" i="2"/>
  <c r="R1597" i="2"/>
  <c r="P1597" i="2"/>
  <c r="BI1595" i="2"/>
  <c r="BH1595" i="2"/>
  <c r="BG1595" i="2"/>
  <c r="BE1595" i="2"/>
  <c r="T1595" i="2"/>
  <c r="R1595" i="2"/>
  <c r="P1595" i="2"/>
  <c r="BI1593" i="2"/>
  <c r="BH1593" i="2"/>
  <c r="BG1593" i="2"/>
  <c r="BE1593" i="2"/>
  <c r="T1593" i="2"/>
  <c r="R1593" i="2"/>
  <c r="P1593" i="2"/>
  <c r="BI1591" i="2"/>
  <c r="BH1591" i="2"/>
  <c r="BG1591" i="2"/>
  <c r="BE1591" i="2"/>
  <c r="T1591" i="2"/>
  <c r="R1591" i="2"/>
  <c r="P1591" i="2"/>
  <c r="BI1589" i="2"/>
  <c r="BH1589" i="2"/>
  <c r="BG1589" i="2"/>
  <c r="BE1589" i="2"/>
  <c r="T1589" i="2"/>
  <c r="R1589" i="2"/>
  <c r="P1589" i="2"/>
  <c r="BI1587" i="2"/>
  <c r="BH1587" i="2"/>
  <c r="BG1587" i="2"/>
  <c r="BE1587" i="2"/>
  <c r="T1587" i="2"/>
  <c r="R1587" i="2"/>
  <c r="P1587" i="2"/>
  <c r="BI1585" i="2"/>
  <c r="BH1585" i="2"/>
  <c r="BG1585" i="2"/>
  <c r="BE1585" i="2"/>
  <c r="T1585" i="2"/>
  <c r="R1585" i="2"/>
  <c r="P1585" i="2"/>
  <c r="BI1583" i="2"/>
  <c r="BH1583" i="2"/>
  <c r="BG1583" i="2"/>
  <c r="BE1583" i="2"/>
  <c r="T1583" i="2"/>
  <c r="R1583" i="2"/>
  <c r="P1583" i="2"/>
  <c r="BI1581" i="2"/>
  <c r="BH1581" i="2"/>
  <c r="BG1581" i="2"/>
  <c r="BE1581" i="2"/>
  <c r="T1581" i="2"/>
  <c r="R1581" i="2"/>
  <c r="P1581" i="2"/>
  <c r="BI1576" i="2"/>
  <c r="BH1576" i="2"/>
  <c r="BG1576" i="2"/>
  <c r="BE1576" i="2"/>
  <c r="T1576" i="2"/>
  <c r="R1576" i="2"/>
  <c r="P1576" i="2"/>
  <c r="BI1572" i="2"/>
  <c r="BH1572" i="2"/>
  <c r="BG1572" i="2"/>
  <c r="BE1572" i="2"/>
  <c r="T1572" i="2"/>
  <c r="R1572" i="2"/>
  <c r="P1572" i="2"/>
  <c r="BI1568" i="2"/>
  <c r="BH1568" i="2"/>
  <c r="BG1568" i="2"/>
  <c r="BE1568" i="2"/>
  <c r="T1568" i="2"/>
  <c r="R1568" i="2"/>
  <c r="P1568" i="2"/>
  <c r="BI1564" i="2"/>
  <c r="BH1564" i="2"/>
  <c r="BG1564" i="2"/>
  <c r="BE1564" i="2"/>
  <c r="T1564" i="2"/>
  <c r="R1564" i="2"/>
  <c r="P1564" i="2"/>
  <c r="BI1562" i="2"/>
  <c r="BH1562" i="2"/>
  <c r="BG1562" i="2"/>
  <c r="BE1562" i="2"/>
  <c r="T1562" i="2"/>
  <c r="R1562" i="2"/>
  <c r="P1562" i="2"/>
  <c r="BI1558" i="2"/>
  <c r="BH1558" i="2"/>
  <c r="BG1558" i="2"/>
  <c r="BE1558" i="2"/>
  <c r="T1558" i="2"/>
  <c r="R1558" i="2"/>
  <c r="P1558" i="2"/>
  <c r="BI1556" i="2"/>
  <c r="BH1556" i="2"/>
  <c r="BG1556" i="2"/>
  <c r="BE1556" i="2"/>
  <c r="T1556" i="2"/>
  <c r="R1556" i="2"/>
  <c r="P1556" i="2"/>
  <c r="BI1554" i="2"/>
  <c r="BH1554" i="2"/>
  <c r="BG1554" i="2"/>
  <c r="BE1554" i="2"/>
  <c r="T1554" i="2"/>
  <c r="R1554" i="2"/>
  <c r="P1554" i="2"/>
  <c r="BI1552" i="2"/>
  <c r="BH1552" i="2"/>
  <c r="BG1552" i="2"/>
  <c r="BE1552" i="2"/>
  <c r="T1552" i="2"/>
  <c r="R1552" i="2"/>
  <c r="P1552" i="2"/>
  <c r="BI1550" i="2"/>
  <c r="BH1550" i="2"/>
  <c r="BG1550" i="2"/>
  <c r="BE1550" i="2"/>
  <c r="T1550" i="2"/>
  <c r="R1550" i="2"/>
  <c r="P1550" i="2"/>
  <c r="BI1547" i="2"/>
  <c r="BH1547" i="2"/>
  <c r="BG1547" i="2"/>
  <c r="BE1547" i="2"/>
  <c r="T1547" i="2"/>
  <c r="R1547" i="2"/>
  <c r="P1547" i="2"/>
  <c r="BI1544" i="2"/>
  <c r="BH1544" i="2"/>
  <c r="BG1544" i="2"/>
  <c r="BE1544" i="2"/>
  <c r="T1544" i="2"/>
  <c r="R1544" i="2"/>
  <c r="P1544" i="2"/>
  <c r="BI1538" i="2"/>
  <c r="BH1538" i="2"/>
  <c r="BG1538" i="2"/>
  <c r="BE1538" i="2"/>
  <c r="T1538" i="2"/>
  <c r="R1538" i="2"/>
  <c r="P1538" i="2"/>
  <c r="BI1533" i="2"/>
  <c r="BH1533" i="2"/>
  <c r="BG1533" i="2"/>
  <c r="BE1533" i="2"/>
  <c r="T1533" i="2"/>
  <c r="R1533" i="2"/>
  <c r="P1533" i="2"/>
  <c r="BI1526" i="2"/>
  <c r="BH1526" i="2"/>
  <c r="BG1526" i="2"/>
  <c r="BE1526" i="2"/>
  <c r="T1526" i="2"/>
  <c r="R1526" i="2"/>
  <c r="P1526" i="2"/>
  <c r="BI1516" i="2"/>
  <c r="BH1516" i="2"/>
  <c r="BG1516" i="2"/>
  <c r="BE1516" i="2"/>
  <c r="T1516" i="2"/>
  <c r="R1516" i="2"/>
  <c r="P1516" i="2"/>
  <c r="BI1509" i="2"/>
  <c r="BH1509" i="2"/>
  <c r="BG1509" i="2"/>
  <c r="BE1509" i="2"/>
  <c r="T1509" i="2"/>
  <c r="R1509" i="2"/>
  <c r="P1509" i="2"/>
  <c r="BI1502" i="2"/>
  <c r="BH1502" i="2"/>
  <c r="BG1502" i="2"/>
  <c r="BE1502" i="2"/>
  <c r="T1502" i="2"/>
  <c r="R1502" i="2"/>
  <c r="P1502" i="2"/>
  <c r="BI1498" i="2"/>
  <c r="BH1498" i="2"/>
  <c r="BG1498" i="2"/>
  <c r="BE1498" i="2"/>
  <c r="T1498" i="2"/>
  <c r="R1498" i="2"/>
  <c r="P1498" i="2"/>
  <c r="BI1494" i="2"/>
  <c r="BH1494" i="2"/>
  <c r="BG1494" i="2"/>
  <c r="BE1494" i="2"/>
  <c r="T1494" i="2"/>
  <c r="R1494" i="2"/>
  <c r="P1494" i="2"/>
  <c r="BI1489" i="2"/>
  <c r="BH1489" i="2"/>
  <c r="BG1489" i="2"/>
  <c r="BE1489" i="2"/>
  <c r="T1489" i="2"/>
  <c r="R1489" i="2"/>
  <c r="P1489" i="2"/>
  <c r="BI1482" i="2"/>
  <c r="BH1482" i="2"/>
  <c r="BG1482" i="2"/>
  <c r="BE1482" i="2"/>
  <c r="T1482" i="2"/>
  <c r="R1482" i="2"/>
  <c r="P1482" i="2"/>
  <c r="BI1477" i="2"/>
  <c r="BH1477" i="2"/>
  <c r="BG1477" i="2"/>
  <c r="BE1477" i="2"/>
  <c r="T1477" i="2"/>
  <c r="R1477" i="2"/>
  <c r="P1477" i="2"/>
  <c r="BI1472" i="2"/>
  <c r="BH1472" i="2"/>
  <c r="BG1472" i="2"/>
  <c r="BE1472" i="2"/>
  <c r="T1472" i="2"/>
  <c r="R1472" i="2"/>
  <c r="P1472" i="2"/>
  <c r="BI1462" i="2"/>
  <c r="BH1462" i="2"/>
  <c r="BG1462" i="2"/>
  <c r="BE1462" i="2"/>
  <c r="T1462" i="2"/>
  <c r="R1462" i="2"/>
  <c r="P1462" i="2"/>
  <c r="BI1454" i="2"/>
  <c r="BH1454" i="2"/>
  <c r="BG1454" i="2"/>
  <c r="BE1454" i="2"/>
  <c r="T1454" i="2"/>
  <c r="R1454" i="2"/>
  <c r="P1454" i="2"/>
  <c r="BI1448" i="2"/>
  <c r="BH1448" i="2"/>
  <c r="BG1448" i="2"/>
  <c r="BE1448" i="2"/>
  <c r="T1448" i="2"/>
  <c r="R1448" i="2"/>
  <c r="P1448" i="2"/>
  <c r="BI1444" i="2"/>
  <c r="BH1444" i="2"/>
  <c r="BG1444" i="2"/>
  <c r="BE1444" i="2"/>
  <c r="T1444" i="2"/>
  <c r="R1444" i="2"/>
  <c r="P1444" i="2"/>
  <c r="BI1438" i="2"/>
  <c r="BH1438" i="2"/>
  <c r="BG1438" i="2"/>
  <c r="BE1438" i="2"/>
  <c r="T1438" i="2"/>
  <c r="R1438" i="2"/>
  <c r="P1438" i="2"/>
  <c r="BI1434" i="2"/>
  <c r="BH1434" i="2"/>
  <c r="BG1434" i="2"/>
  <c r="BE1434" i="2"/>
  <c r="T1434" i="2"/>
  <c r="R1434" i="2"/>
  <c r="P1434" i="2"/>
  <c r="BI1422" i="2"/>
  <c r="BH1422" i="2"/>
  <c r="BG1422" i="2"/>
  <c r="BE1422" i="2"/>
  <c r="T1422" i="2"/>
  <c r="R1422" i="2"/>
  <c r="P1422" i="2"/>
  <c r="BI1419" i="2"/>
  <c r="BH1419" i="2"/>
  <c r="BG1419" i="2"/>
  <c r="BE1419" i="2"/>
  <c r="T1419" i="2"/>
  <c r="R1419" i="2"/>
  <c r="P1419" i="2"/>
  <c r="BI1415" i="2"/>
  <c r="BH1415" i="2"/>
  <c r="BG1415" i="2"/>
  <c r="BE1415" i="2"/>
  <c r="T1415" i="2"/>
  <c r="R1415" i="2"/>
  <c r="P1415" i="2"/>
  <c r="BI1407" i="2"/>
  <c r="BH1407" i="2"/>
  <c r="BG1407" i="2"/>
  <c r="BE1407" i="2"/>
  <c r="T1407" i="2"/>
  <c r="R1407" i="2"/>
  <c r="P1407" i="2"/>
  <c r="BI1405" i="2"/>
  <c r="BH1405" i="2"/>
  <c r="BG1405" i="2"/>
  <c r="BE1405" i="2"/>
  <c r="T1405" i="2"/>
  <c r="R1405" i="2"/>
  <c r="P1405" i="2"/>
  <c r="BI1401" i="2"/>
  <c r="BH1401" i="2"/>
  <c r="BG1401" i="2"/>
  <c r="BE1401" i="2"/>
  <c r="T1401" i="2"/>
  <c r="R1401" i="2"/>
  <c r="P1401" i="2"/>
  <c r="BI1399" i="2"/>
  <c r="BH1399" i="2"/>
  <c r="BG1399" i="2"/>
  <c r="BE1399" i="2"/>
  <c r="T1399" i="2"/>
  <c r="R1399" i="2"/>
  <c r="P1399" i="2"/>
  <c r="BI1397" i="2"/>
  <c r="BH1397" i="2"/>
  <c r="BG1397" i="2"/>
  <c r="BE1397" i="2"/>
  <c r="T1397" i="2"/>
  <c r="R1397" i="2"/>
  <c r="P1397" i="2"/>
  <c r="BI1395" i="2"/>
  <c r="BH1395" i="2"/>
  <c r="BG1395" i="2"/>
  <c r="BE1395" i="2"/>
  <c r="T1395" i="2"/>
  <c r="R1395" i="2"/>
  <c r="P1395" i="2"/>
  <c r="BI1393" i="2"/>
  <c r="BH1393" i="2"/>
  <c r="BG1393" i="2"/>
  <c r="BE1393" i="2"/>
  <c r="T1393" i="2"/>
  <c r="R1393" i="2"/>
  <c r="P1393" i="2"/>
  <c r="BI1391" i="2"/>
  <c r="BH1391" i="2"/>
  <c r="BG1391" i="2"/>
  <c r="BE1391" i="2"/>
  <c r="T1391" i="2"/>
  <c r="R1391" i="2"/>
  <c r="P1391" i="2"/>
  <c r="BI1389" i="2"/>
  <c r="BH1389" i="2"/>
  <c r="BG1389" i="2"/>
  <c r="BE1389" i="2"/>
  <c r="T1389" i="2"/>
  <c r="R1389" i="2"/>
  <c r="P1389" i="2"/>
  <c r="BI1387" i="2"/>
  <c r="BH1387" i="2"/>
  <c r="BG1387" i="2"/>
  <c r="BE1387" i="2"/>
  <c r="T1387" i="2"/>
  <c r="R1387" i="2"/>
  <c r="P1387" i="2"/>
  <c r="BI1385" i="2"/>
  <c r="BH1385" i="2"/>
  <c r="BG1385" i="2"/>
  <c r="BE1385" i="2"/>
  <c r="T1385" i="2"/>
  <c r="R1385" i="2"/>
  <c r="P1385" i="2"/>
  <c r="BI1383" i="2"/>
  <c r="BH1383" i="2"/>
  <c r="BG1383" i="2"/>
  <c r="BE1383" i="2"/>
  <c r="T1383" i="2"/>
  <c r="R1383" i="2"/>
  <c r="P1383" i="2"/>
  <c r="BI1381" i="2"/>
  <c r="BH1381" i="2"/>
  <c r="BG1381" i="2"/>
  <c r="BE1381" i="2"/>
  <c r="T1381" i="2"/>
  <c r="R1381" i="2"/>
  <c r="P1381" i="2"/>
  <c r="BI1379" i="2"/>
  <c r="BH1379" i="2"/>
  <c r="BG1379" i="2"/>
  <c r="BE1379" i="2"/>
  <c r="T1379" i="2"/>
  <c r="R1379" i="2"/>
  <c r="P1379" i="2"/>
  <c r="BI1377" i="2"/>
  <c r="BH1377" i="2"/>
  <c r="BG1377" i="2"/>
  <c r="BE1377" i="2"/>
  <c r="T1377" i="2"/>
  <c r="R1377" i="2"/>
  <c r="P1377" i="2"/>
  <c r="BI1375" i="2"/>
  <c r="BH1375" i="2"/>
  <c r="BG1375" i="2"/>
  <c r="BE1375" i="2"/>
  <c r="T1375" i="2"/>
  <c r="R1375" i="2"/>
  <c r="P1375" i="2"/>
  <c r="BI1373" i="2"/>
  <c r="BH1373" i="2"/>
  <c r="BG1373" i="2"/>
  <c r="BE1373" i="2"/>
  <c r="T1373" i="2"/>
  <c r="R1373" i="2"/>
  <c r="P1373" i="2"/>
  <c r="BI1371" i="2"/>
  <c r="BH1371" i="2"/>
  <c r="BG1371" i="2"/>
  <c r="BE1371" i="2"/>
  <c r="T1371" i="2"/>
  <c r="R1371" i="2"/>
  <c r="P1371" i="2"/>
  <c r="BI1369" i="2"/>
  <c r="BH1369" i="2"/>
  <c r="BG1369" i="2"/>
  <c r="BE1369" i="2"/>
  <c r="T1369" i="2"/>
  <c r="R1369" i="2"/>
  <c r="P1369" i="2"/>
  <c r="BI1367" i="2"/>
  <c r="BH1367" i="2"/>
  <c r="BG1367" i="2"/>
  <c r="BE1367" i="2"/>
  <c r="T1367" i="2"/>
  <c r="R1367" i="2"/>
  <c r="P1367" i="2"/>
  <c r="BI1365" i="2"/>
  <c r="BH1365" i="2"/>
  <c r="BG1365" i="2"/>
  <c r="BE1365" i="2"/>
  <c r="T1365" i="2"/>
  <c r="R1365" i="2"/>
  <c r="P1365" i="2"/>
  <c r="BI1363" i="2"/>
  <c r="BH1363" i="2"/>
  <c r="BG1363" i="2"/>
  <c r="BE1363" i="2"/>
  <c r="T1363" i="2"/>
  <c r="R1363" i="2"/>
  <c r="P1363" i="2"/>
  <c r="BI1361" i="2"/>
  <c r="BH1361" i="2"/>
  <c r="BG1361" i="2"/>
  <c r="BE1361" i="2"/>
  <c r="T1361" i="2"/>
  <c r="R1361" i="2"/>
  <c r="P1361" i="2"/>
  <c r="BI1359" i="2"/>
  <c r="BH1359" i="2"/>
  <c r="BG1359" i="2"/>
  <c r="BE1359" i="2"/>
  <c r="T1359" i="2"/>
  <c r="R1359" i="2"/>
  <c r="P1359" i="2"/>
  <c r="BI1357" i="2"/>
  <c r="BH1357" i="2"/>
  <c r="BG1357" i="2"/>
  <c r="BE1357" i="2"/>
  <c r="T1357" i="2"/>
  <c r="R1357" i="2"/>
  <c r="P1357" i="2"/>
  <c r="BI1355" i="2"/>
  <c r="BH1355" i="2"/>
  <c r="BG1355" i="2"/>
  <c r="BE1355" i="2"/>
  <c r="T1355" i="2"/>
  <c r="R1355" i="2"/>
  <c r="P1355" i="2"/>
  <c r="BI1353" i="2"/>
  <c r="BH1353" i="2"/>
  <c r="BG1353" i="2"/>
  <c r="BE1353" i="2"/>
  <c r="T1353" i="2"/>
  <c r="R1353" i="2"/>
  <c r="P1353" i="2"/>
  <c r="BI1351" i="2"/>
  <c r="BH1351" i="2"/>
  <c r="BG1351" i="2"/>
  <c r="BE1351" i="2"/>
  <c r="T1351" i="2"/>
  <c r="R1351" i="2"/>
  <c r="P1351" i="2"/>
  <c r="BI1349" i="2"/>
  <c r="BH1349" i="2"/>
  <c r="BG1349" i="2"/>
  <c r="BE1349" i="2"/>
  <c r="T1349" i="2"/>
  <c r="R1349" i="2"/>
  <c r="P1349" i="2"/>
  <c r="BI1347" i="2"/>
  <c r="BH1347" i="2"/>
  <c r="BG1347" i="2"/>
  <c r="BE1347" i="2"/>
  <c r="T1347" i="2"/>
  <c r="R1347" i="2"/>
  <c r="P1347" i="2"/>
  <c r="BI1345" i="2"/>
  <c r="BH1345" i="2"/>
  <c r="BG1345" i="2"/>
  <c r="BE1345" i="2"/>
  <c r="T1345" i="2"/>
  <c r="R1345" i="2"/>
  <c r="P1345" i="2"/>
  <c r="BI1343" i="2"/>
  <c r="BH1343" i="2"/>
  <c r="BG1343" i="2"/>
  <c r="BE1343" i="2"/>
  <c r="T1343" i="2"/>
  <c r="R1343" i="2"/>
  <c r="P1343" i="2"/>
  <c r="BI1341" i="2"/>
  <c r="BH1341" i="2"/>
  <c r="BG1341" i="2"/>
  <c r="BE1341" i="2"/>
  <c r="T1341" i="2"/>
  <c r="R1341" i="2"/>
  <c r="P1341" i="2"/>
  <c r="BI1339" i="2"/>
  <c r="BH1339" i="2"/>
  <c r="BG1339" i="2"/>
  <c r="BE1339" i="2"/>
  <c r="T1339" i="2"/>
  <c r="R1339" i="2"/>
  <c r="P1339" i="2"/>
  <c r="BI1337" i="2"/>
  <c r="BH1337" i="2"/>
  <c r="BG1337" i="2"/>
  <c r="BE1337" i="2"/>
  <c r="T1337" i="2"/>
  <c r="R1337" i="2"/>
  <c r="P1337" i="2"/>
  <c r="BI1335" i="2"/>
  <c r="BH1335" i="2"/>
  <c r="BG1335" i="2"/>
  <c r="BE1335" i="2"/>
  <c r="T1335" i="2"/>
  <c r="R1335" i="2"/>
  <c r="P1335" i="2"/>
  <c r="BI1333" i="2"/>
  <c r="BH1333" i="2"/>
  <c r="BG1333" i="2"/>
  <c r="BE1333" i="2"/>
  <c r="T1333" i="2"/>
  <c r="R1333" i="2"/>
  <c r="P1333" i="2"/>
  <c r="BI1331" i="2"/>
  <c r="BH1331" i="2"/>
  <c r="BG1331" i="2"/>
  <c r="BE1331" i="2"/>
  <c r="T1331" i="2"/>
  <c r="R1331" i="2"/>
  <c r="P1331" i="2"/>
  <c r="BI1329" i="2"/>
  <c r="BH1329" i="2"/>
  <c r="BG1329" i="2"/>
  <c r="BE1329" i="2"/>
  <c r="T1329" i="2"/>
  <c r="R1329" i="2"/>
  <c r="P1329" i="2"/>
  <c r="BI1327" i="2"/>
  <c r="BH1327" i="2"/>
  <c r="BG1327" i="2"/>
  <c r="BE1327" i="2"/>
  <c r="T1327" i="2"/>
  <c r="R1327" i="2"/>
  <c r="P1327" i="2"/>
  <c r="BI1325" i="2"/>
  <c r="BH1325" i="2"/>
  <c r="BG1325" i="2"/>
  <c r="BE1325" i="2"/>
  <c r="T1325" i="2"/>
  <c r="R1325" i="2"/>
  <c r="P1325" i="2"/>
  <c r="BI1323" i="2"/>
  <c r="BH1323" i="2"/>
  <c r="BG1323" i="2"/>
  <c r="BE1323" i="2"/>
  <c r="T1323" i="2"/>
  <c r="R1323" i="2"/>
  <c r="P1323" i="2"/>
  <c r="BI1321" i="2"/>
  <c r="BH1321" i="2"/>
  <c r="BG1321" i="2"/>
  <c r="BE1321" i="2"/>
  <c r="T1321" i="2"/>
  <c r="R1321" i="2"/>
  <c r="P1321" i="2"/>
  <c r="BI1319" i="2"/>
  <c r="BH1319" i="2"/>
  <c r="BG1319" i="2"/>
  <c r="BE1319" i="2"/>
  <c r="T1319" i="2"/>
  <c r="R1319" i="2"/>
  <c r="P1319" i="2"/>
  <c r="BI1317" i="2"/>
  <c r="BH1317" i="2"/>
  <c r="BG1317" i="2"/>
  <c r="BE1317" i="2"/>
  <c r="T1317" i="2"/>
  <c r="R1317" i="2"/>
  <c r="P1317" i="2"/>
  <c r="BI1315" i="2"/>
  <c r="BH1315" i="2"/>
  <c r="BG1315" i="2"/>
  <c r="BE1315" i="2"/>
  <c r="T1315" i="2"/>
  <c r="R1315" i="2"/>
  <c r="P1315" i="2"/>
  <c r="BI1313" i="2"/>
  <c r="BH1313" i="2"/>
  <c r="BG1313" i="2"/>
  <c r="BE1313" i="2"/>
  <c r="T1313" i="2"/>
  <c r="R1313" i="2"/>
  <c r="P1313" i="2"/>
  <c r="BI1311" i="2"/>
  <c r="BH1311" i="2"/>
  <c r="BG1311" i="2"/>
  <c r="BE1311" i="2"/>
  <c r="T1311" i="2"/>
  <c r="R1311" i="2"/>
  <c r="P1311" i="2"/>
  <c r="BI1309" i="2"/>
  <c r="BH1309" i="2"/>
  <c r="BG1309" i="2"/>
  <c r="BE1309" i="2"/>
  <c r="T1309" i="2"/>
  <c r="R1309" i="2"/>
  <c r="P1309" i="2"/>
  <c r="BI1307" i="2"/>
  <c r="BH1307" i="2"/>
  <c r="BG1307" i="2"/>
  <c r="BE1307" i="2"/>
  <c r="T1307" i="2"/>
  <c r="R1307" i="2"/>
  <c r="P1307" i="2"/>
  <c r="BI1305" i="2"/>
  <c r="BH1305" i="2"/>
  <c r="BG1305" i="2"/>
  <c r="BE1305" i="2"/>
  <c r="T1305" i="2"/>
  <c r="R1305" i="2"/>
  <c r="P1305" i="2"/>
  <c r="BI1303" i="2"/>
  <c r="BH1303" i="2"/>
  <c r="BG1303" i="2"/>
  <c r="BE1303" i="2"/>
  <c r="T1303" i="2"/>
  <c r="R1303" i="2"/>
  <c r="P1303" i="2"/>
  <c r="BI1301" i="2"/>
  <c r="BH1301" i="2"/>
  <c r="BG1301" i="2"/>
  <c r="BE1301" i="2"/>
  <c r="T1301" i="2"/>
  <c r="R1301" i="2"/>
  <c r="P1301" i="2"/>
  <c r="BI1299" i="2"/>
  <c r="BH1299" i="2"/>
  <c r="BG1299" i="2"/>
  <c r="BE1299" i="2"/>
  <c r="T1299" i="2"/>
  <c r="R1299" i="2"/>
  <c r="P1299" i="2"/>
  <c r="BI1297" i="2"/>
  <c r="BH1297" i="2"/>
  <c r="BG1297" i="2"/>
  <c r="BE1297" i="2"/>
  <c r="T1297" i="2"/>
  <c r="R1297" i="2"/>
  <c r="P1297" i="2"/>
  <c r="BI1294" i="2"/>
  <c r="BH1294" i="2"/>
  <c r="BG1294" i="2"/>
  <c r="BE1294" i="2"/>
  <c r="T1294" i="2"/>
  <c r="T1293" i="2"/>
  <c r="R1294" i="2"/>
  <c r="R1293" i="2" s="1"/>
  <c r="P1294" i="2"/>
  <c r="P1293" i="2" s="1"/>
  <c r="BI1290" i="2"/>
  <c r="BH1290" i="2"/>
  <c r="BG1290" i="2"/>
  <c r="BE1290" i="2"/>
  <c r="T1290" i="2"/>
  <c r="R1290" i="2"/>
  <c r="P1290" i="2"/>
  <c r="BI1288" i="2"/>
  <c r="BH1288" i="2"/>
  <c r="BG1288" i="2"/>
  <c r="BE1288" i="2"/>
  <c r="T1288" i="2"/>
  <c r="R1288" i="2"/>
  <c r="P1288" i="2"/>
  <c r="BI1283" i="2"/>
  <c r="BH1283" i="2"/>
  <c r="BG1283" i="2"/>
  <c r="BE1283" i="2"/>
  <c r="T1283" i="2"/>
  <c r="R1283" i="2"/>
  <c r="P1283" i="2"/>
  <c r="BI1278" i="2"/>
  <c r="BH1278" i="2"/>
  <c r="BG1278" i="2"/>
  <c r="BE1278" i="2"/>
  <c r="T1278" i="2"/>
  <c r="R1278" i="2"/>
  <c r="P1278" i="2"/>
  <c r="BI1274" i="2"/>
  <c r="BH1274" i="2"/>
  <c r="BG1274" i="2"/>
  <c r="BE1274" i="2"/>
  <c r="T1274" i="2"/>
  <c r="R1274" i="2"/>
  <c r="P1274" i="2"/>
  <c r="BI1269" i="2"/>
  <c r="BH1269" i="2"/>
  <c r="BG1269" i="2"/>
  <c r="BE1269" i="2"/>
  <c r="T1269" i="2"/>
  <c r="R1269" i="2"/>
  <c r="P1269" i="2"/>
  <c r="BI1267" i="2"/>
  <c r="BH1267" i="2"/>
  <c r="BG1267" i="2"/>
  <c r="BE1267" i="2"/>
  <c r="T1267" i="2"/>
  <c r="R1267" i="2"/>
  <c r="P1267" i="2"/>
  <c r="BI1263" i="2"/>
  <c r="BH1263" i="2"/>
  <c r="BG1263" i="2"/>
  <c r="BE1263" i="2"/>
  <c r="T1263" i="2"/>
  <c r="R1263" i="2"/>
  <c r="P1263" i="2"/>
  <c r="BI1257" i="2"/>
  <c r="BH1257" i="2"/>
  <c r="BG1257" i="2"/>
  <c r="BE1257" i="2"/>
  <c r="T1257" i="2"/>
  <c r="R1257" i="2"/>
  <c r="P1257" i="2"/>
  <c r="BI1253" i="2"/>
  <c r="BH1253" i="2"/>
  <c r="BG1253" i="2"/>
  <c r="BE1253" i="2"/>
  <c r="T1253" i="2"/>
  <c r="R1253" i="2"/>
  <c r="P1253" i="2"/>
  <c r="BI1248" i="2"/>
  <c r="BH1248" i="2"/>
  <c r="BG1248" i="2"/>
  <c r="BE1248" i="2"/>
  <c r="T1248" i="2"/>
  <c r="R1248" i="2"/>
  <c r="P1248" i="2"/>
  <c r="BI1246" i="2"/>
  <c r="BH1246" i="2"/>
  <c r="BG1246" i="2"/>
  <c r="BE1246" i="2"/>
  <c r="T1246" i="2"/>
  <c r="R1246" i="2"/>
  <c r="P1246" i="2"/>
  <c r="BI1237" i="2"/>
  <c r="BH1237" i="2"/>
  <c r="BG1237" i="2"/>
  <c r="BE1237" i="2"/>
  <c r="T1237" i="2"/>
  <c r="R1237" i="2"/>
  <c r="P1237" i="2"/>
  <c r="BI1233" i="2"/>
  <c r="BH1233" i="2"/>
  <c r="BG1233" i="2"/>
  <c r="BE1233" i="2"/>
  <c r="T1233" i="2"/>
  <c r="R1233" i="2"/>
  <c r="P1233" i="2"/>
  <c r="BI1226" i="2"/>
  <c r="BH1226" i="2"/>
  <c r="BG1226" i="2"/>
  <c r="BE1226" i="2"/>
  <c r="T1226" i="2"/>
  <c r="R1226" i="2"/>
  <c r="P1226" i="2"/>
  <c r="BI1222" i="2"/>
  <c r="BH1222" i="2"/>
  <c r="BG1222" i="2"/>
  <c r="BE1222" i="2"/>
  <c r="T1222" i="2"/>
  <c r="R1222" i="2"/>
  <c r="P1222" i="2"/>
  <c r="BI1209" i="2"/>
  <c r="BH1209" i="2"/>
  <c r="BG1209" i="2"/>
  <c r="BE1209" i="2"/>
  <c r="T1209" i="2"/>
  <c r="R1209" i="2"/>
  <c r="P1209" i="2"/>
  <c r="BI1205" i="2"/>
  <c r="BH1205" i="2"/>
  <c r="BG1205" i="2"/>
  <c r="BE1205" i="2"/>
  <c r="T1205" i="2"/>
  <c r="R1205" i="2"/>
  <c r="P1205" i="2"/>
  <c r="BI1201" i="2"/>
  <c r="BH1201" i="2"/>
  <c r="BG1201" i="2"/>
  <c r="BE1201" i="2"/>
  <c r="T1201" i="2"/>
  <c r="R1201" i="2"/>
  <c r="P1201" i="2"/>
  <c r="BI1193" i="2"/>
  <c r="BH1193" i="2"/>
  <c r="BG1193" i="2"/>
  <c r="BE1193" i="2"/>
  <c r="T1193" i="2"/>
  <c r="R1193" i="2"/>
  <c r="P1193" i="2"/>
  <c r="BI1191" i="2"/>
  <c r="BH1191" i="2"/>
  <c r="BG1191" i="2"/>
  <c r="BE1191" i="2"/>
  <c r="T1191" i="2"/>
  <c r="R1191" i="2"/>
  <c r="P1191" i="2"/>
  <c r="BI1185" i="2"/>
  <c r="BH1185" i="2"/>
  <c r="BG1185" i="2"/>
  <c r="BE1185" i="2"/>
  <c r="T1185" i="2"/>
  <c r="R1185" i="2"/>
  <c r="P1185" i="2"/>
  <c r="BI1183" i="2"/>
  <c r="BH1183" i="2"/>
  <c r="BG1183" i="2"/>
  <c r="BE1183" i="2"/>
  <c r="T1183" i="2"/>
  <c r="R1183" i="2"/>
  <c r="P1183" i="2"/>
  <c r="BI1179" i="2"/>
  <c r="BH1179" i="2"/>
  <c r="BG1179" i="2"/>
  <c r="BE1179" i="2"/>
  <c r="T1179" i="2"/>
  <c r="R1179" i="2"/>
  <c r="P1179" i="2"/>
  <c r="BI1175" i="2"/>
  <c r="BH1175" i="2"/>
  <c r="BG1175" i="2"/>
  <c r="BE1175" i="2"/>
  <c r="T1175" i="2"/>
  <c r="R1175" i="2"/>
  <c r="P1175" i="2"/>
  <c r="BI1171" i="2"/>
  <c r="BH1171" i="2"/>
  <c r="BG1171" i="2"/>
  <c r="BE1171" i="2"/>
  <c r="T1171" i="2"/>
  <c r="R1171" i="2"/>
  <c r="P1171" i="2"/>
  <c r="BI1159" i="2"/>
  <c r="BH1159" i="2"/>
  <c r="BG1159" i="2"/>
  <c r="BE1159" i="2"/>
  <c r="T1159" i="2"/>
  <c r="R1159" i="2"/>
  <c r="P1159" i="2"/>
  <c r="BI1155" i="2"/>
  <c r="BH1155" i="2"/>
  <c r="BG1155" i="2"/>
  <c r="BE1155" i="2"/>
  <c r="T1155" i="2"/>
  <c r="R1155" i="2"/>
  <c r="P1155" i="2"/>
  <c r="BI1151" i="2"/>
  <c r="BH1151" i="2"/>
  <c r="BG1151" i="2"/>
  <c r="BE1151" i="2"/>
  <c r="T1151" i="2"/>
  <c r="R1151" i="2"/>
  <c r="P1151" i="2"/>
  <c r="BI1144" i="2"/>
  <c r="BH1144" i="2"/>
  <c r="BG1144" i="2"/>
  <c r="BE1144" i="2"/>
  <c r="T1144" i="2"/>
  <c r="R1144" i="2"/>
  <c r="P1144" i="2"/>
  <c r="BI1140" i="2"/>
  <c r="BH1140" i="2"/>
  <c r="BG1140" i="2"/>
  <c r="BE1140" i="2"/>
  <c r="T1140" i="2"/>
  <c r="R1140" i="2"/>
  <c r="P1140" i="2"/>
  <c r="BI1131" i="2"/>
  <c r="BH1131" i="2"/>
  <c r="BG1131" i="2"/>
  <c r="BE1131" i="2"/>
  <c r="T1131" i="2"/>
  <c r="R1131" i="2"/>
  <c r="P1131" i="2"/>
  <c r="BI1129" i="2"/>
  <c r="BH1129" i="2"/>
  <c r="BG1129" i="2"/>
  <c r="BE1129" i="2"/>
  <c r="T1129" i="2"/>
  <c r="R1129" i="2"/>
  <c r="P1129" i="2"/>
  <c r="BI1125" i="2"/>
  <c r="BH1125" i="2"/>
  <c r="BG1125" i="2"/>
  <c r="BE1125" i="2"/>
  <c r="T1125" i="2"/>
  <c r="R1125" i="2"/>
  <c r="P1125" i="2"/>
  <c r="BI1122" i="2"/>
  <c r="BH1122" i="2"/>
  <c r="BG1122" i="2"/>
  <c r="BE1122" i="2"/>
  <c r="T1122" i="2"/>
  <c r="R1122" i="2"/>
  <c r="P1122" i="2"/>
  <c r="BI1120" i="2"/>
  <c r="BH1120" i="2"/>
  <c r="BG1120" i="2"/>
  <c r="BE1120" i="2"/>
  <c r="T1120" i="2"/>
  <c r="R1120" i="2"/>
  <c r="P1120" i="2"/>
  <c r="BI1117" i="2"/>
  <c r="BH1117" i="2"/>
  <c r="BG1117" i="2"/>
  <c r="BE1117" i="2"/>
  <c r="T1117" i="2"/>
  <c r="R1117" i="2"/>
  <c r="P1117" i="2"/>
  <c r="BI1113" i="2"/>
  <c r="BH1113" i="2"/>
  <c r="BG1113" i="2"/>
  <c r="BE1113" i="2"/>
  <c r="T1113" i="2"/>
  <c r="R1113" i="2"/>
  <c r="P1113" i="2"/>
  <c r="BI1110" i="2"/>
  <c r="BH1110" i="2"/>
  <c r="BG1110" i="2"/>
  <c r="BE1110" i="2"/>
  <c r="T1110" i="2"/>
  <c r="R1110" i="2"/>
  <c r="P1110" i="2"/>
  <c r="BI1108" i="2"/>
  <c r="BH1108" i="2"/>
  <c r="BG1108" i="2"/>
  <c r="BE1108" i="2"/>
  <c r="T1108" i="2"/>
  <c r="R1108" i="2"/>
  <c r="P1108" i="2"/>
  <c r="BI1101" i="2"/>
  <c r="BH1101" i="2"/>
  <c r="BG1101" i="2"/>
  <c r="BE1101" i="2"/>
  <c r="T1101" i="2"/>
  <c r="R1101" i="2"/>
  <c r="P1101" i="2"/>
  <c r="BI1099" i="2"/>
  <c r="BH1099" i="2"/>
  <c r="BG1099" i="2"/>
  <c r="BE1099" i="2"/>
  <c r="T1099" i="2"/>
  <c r="R1099" i="2"/>
  <c r="P1099" i="2"/>
  <c r="BI1096" i="2"/>
  <c r="BH1096" i="2"/>
  <c r="BG1096" i="2"/>
  <c r="BE1096" i="2"/>
  <c r="T1096" i="2"/>
  <c r="R1096" i="2"/>
  <c r="P1096" i="2"/>
  <c r="BI1092" i="2"/>
  <c r="BH1092" i="2"/>
  <c r="BG1092" i="2"/>
  <c r="BE1092" i="2"/>
  <c r="T1092" i="2"/>
  <c r="R1092" i="2"/>
  <c r="P1092" i="2"/>
  <c r="BI1082" i="2"/>
  <c r="BH1082" i="2"/>
  <c r="BG1082" i="2"/>
  <c r="BE1082" i="2"/>
  <c r="T1082" i="2"/>
  <c r="R1082" i="2"/>
  <c r="P1082" i="2"/>
  <c r="BI1078" i="2"/>
  <c r="BH1078" i="2"/>
  <c r="BG1078" i="2"/>
  <c r="BE1078" i="2"/>
  <c r="T1078" i="2"/>
  <c r="R1078" i="2"/>
  <c r="P1078" i="2"/>
  <c r="BI1071" i="2"/>
  <c r="BH1071" i="2"/>
  <c r="BG1071" i="2"/>
  <c r="BE1071" i="2"/>
  <c r="T1071" i="2"/>
  <c r="R1071" i="2"/>
  <c r="P1071" i="2"/>
  <c r="BI1067" i="2"/>
  <c r="BH1067" i="2"/>
  <c r="BG1067" i="2"/>
  <c r="BE1067" i="2"/>
  <c r="T1067" i="2"/>
  <c r="R1067" i="2"/>
  <c r="P1067" i="2"/>
  <c r="BI1060" i="2"/>
  <c r="BH1060" i="2"/>
  <c r="BG1060" i="2"/>
  <c r="BE1060" i="2"/>
  <c r="T1060" i="2"/>
  <c r="R1060" i="2"/>
  <c r="P1060" i="2"/>
  <c r="BI1056" i="2"/>
  <c r="BH1056" i="2"/>
  <c r="BG1056" i="2"/>
  <c r="BE1056" i="2"/>
  <c r="T1056" i="2"/>
  <c r="R1056" i="2"/>
  <c r="P1056" i="2"/>
  <c r="BI1044" i="2"/>
  <c r="BH1044" i="2"/>
  <c r="BG1044" i="2"/>
  <c r="BE1044" i="2"/>
  <c r="T1044" i="2"/>
  <c r="R1044" i="2"/>
  <c r="P1044" i="2"/>
  <c r="BI1040" i="2"/>
  <c r="BH1040" i="2"/>
  <c r="BG1040" i="2"/>
  <c r="BE1040" i="2"/>
  <c r="T1040" i="2"/>
  <c r="R1040" i="2"/>
  <c r="P1040" i="2"/>
  <c r="BI1036" i="2"/>
  <c r="BH1036" i="2"/>
  <c r="BG1036" i="2"/>
  <c r="BE1036" i="2"/>
  <c r="T1036" i="2"/>
  <c r="R1036" i="2"/>
  <c r="P1036" i="2"/>
  <c r="BI1027" i="2"/>
  <c r="BH1027" i="2"/>
  <c r="BG1027" i="2"/>
  <c r="BE1027" i="2"/>
  <c r="T1027" i="2"/>
  <c r="R1027" i="2"/>
  <c r="P1027" i="2"/>
  <c r="BI1023" i="2"/>
  <c r="BH1023" i="2"/>
  <c r="BG1023" i="2"/>
  <c r="BE1023" i="2"/>
  <c r="T1023" i="2"/>
  <c r="R1023" i="2"/>
  <c r="P1023" i="2"/>
  <c r="BI1012" i="2"/>
  <c r="BH1012" i="2"/>
  <c r="BG1012" i="2"/>
  <c r="BE1012" i="2"/>
  <c r="T1012" i="2"/>
  <c r="R1012" i="2"/>
  <c r="P1012" i="2"/>
  <c r="BI1008" i="2"/>
  <c r="BH1008" i="2"/>
  <c r="BG1008" i="2"/>
  <c r="BE1008" i="2"/>
  <c r="T1008" i="2"/>
  <c r="R1008" i="2"/>
  <c r="P1008" i="2"/>
  <c r="BI1004" i="2"/>
  <c r="BH1004" i="2"/>
  <c r="BG1004" i="2"/>
  <c r="BE1004" i="2"/>
  <c r="T1004" i="2"/>
  <c r="R1004" i="2"/>
  <c r="P1004" i="2"/>
  <c r="BI999" i="2"/>
  <c r="BH999" i="2"/>
  <c r="BG999" i="2"/>
  <c r="BE999" i="2"/>
  <c r="T999" i="2"/>
  <c r="R999" i="2"/>
  <c r="P999" i="2"/>
  <c r="BI995" i="2"/>
  <c r="BH995" i="2"/>
  <c r="BG995" i="2"/>
  <c r="BE995" i="2"/>
  <c r="T995" i="2"/>
  <c r="R995" i="2"/>
  <c r="P995" i="2"/>
  <c r="BI987" i="2"/>
  <c r="BH987" i="2"/>
  <c r="BG987" i="2"/>
  <c r="BE987" i="2"/>
  <c r="T987" i="2"/>
  <c r="R987" i="2"/>
  <c r="P987" i="2"/>
  <c r="BI983" i="2"/>
  <c r="BH983" i="2"/>
  <c r="BG983" i="2"/>
  <c r="BE983" i="2"/>
  <c r="T983" i="2"/>
  <c r="R983" i="2"/>
  <c r="P983" i="2"/>
  <c r="BI979" i="2"/>
  <c r="BH979" i="2"/>
  <c r="BG979" i="2"/>
  <c r="BE979" i="2"/>
  <c r="T979" i="2"/>
  <c r="R979" i="2"/>
  <c r="P979" i="2"/>
  <c r="BI974" i="2"/>
  <c r="BH974" i="2"/>
  <c r="BG974" i="2"/>
  <c r="BE974" i="2"/>
  <c r="T974" i="2"/>
  <c r="R974" i="2"/>
  <c r="P974" i="2"/>
  <c r="BI971" i="2"/>
  <c r="BH971" i="2"/>
  <c r="BG971" i="2"/>
  <c r="BE971" i="2"/>
  <c r="T971" i="2"/>
  <c r="R971" i="2"/>
  <c r="P971" i="2"/>
  <c r="BI965" i="2"/>
  <c r="BH965" i="2"/>
  <c r="BG965" i="2"/>
  <c r="BE965" i="2"/>
  <c r="T965" i="2"/>
  <c r="R965" i="2"/>
  <c r="P965" i="2"/>
  <c r="BI961" i="2"/>
  <c r="BH961" i="2"/>
  <c r="BG961" i="2"/>
  <c r="BE961" i="2"/>
  <c r="T961" i="2"/>
  <c r="R961" i="2"/>
  <c r="P961" i="2"/>
  <c r="BI955" i="2"/>
  <c r="BH955" i="2"/>
  <c r="BG955" i="2"/>
  <c r="BE955" i="2"/>
  <c r="T955" i="2"/>
  <c r="R955" i="2"/>
  <c r="P955" i="2"/>
  <c r="BI951" i="2"/>
  <c r="BH951" i="2"/>
  <c r="BG951" i="2"/>
  <c r="BE951" i="2"/>
  <c r="T951" i="2"/>
  <c r="R951" i="2"/>
  <c r="P951" i="2"/>
  <c r="BI946" i="2"/>
  <c r="BH946" i="2"/>
  <c r="BG946" i="2"/>
  <c r="BE946" i="2"/>
  <c r="T946" i="2"/>
  <c r="R946" i="2"/>
  <c r="P946" i="2"/>
  <c r="BI941" i="2"/>
  <c r="BH941" i="2"/>
  <c r="BG941" i="2"/>
  <c r="BE941" i="2"/>
  <c r="T941" i="2"/>
  <c r="T940" i="2" s="1"/>
  <c r="R941" i="2"/>
  <c r="R940" i="2"/>
  <c r="P941" i="2"/>
  <c r="P940" i="2"/>
  <c r="BI936" i="2"/>
  <c r="BH936" i="2"/>
  <c r="BG936" i="2"/>
  <c r="BE936" i="2"/>
  <c r="T936" i="2"/>
  <c r="R936" i="2"/>
  <c r="P936" i="2"/>
  <c r="BI933" i="2"/>
  <c r="BH933" i="2"/>
  <c r="BG933" i="2"/>
  <c r="BE933" i="2"/>
  <c r="T933" i="2"/>
  <c r="R933" i="2"/>
  <c r="P933" i="2"/>
  <c r="BI930" i="2"/>
  <c r="BH930" i="2"/>
  <c r="BG930" i="2"/>
  <c r="BE930" i="2"/>
  <c r="T930" i="2"/>
  <c r="R930" i="2"/>
  <c r="P930" i="2"/>
  <c r="BI926" i="2"/>
  <c r="BH926" i="2"/>
  <c r="BG926" i="2"/>
  <c r="BE926" i="2"/>
  <c r="T926" i="2"/>
  <c r="R926" i="2"/>
  <c r="P926" i="2"/>
  <c r="BI924" i="2"/>
  <c r="BH924" i="2"/>
  <c r="BG924" i="2"/>
  <c r="BE924" i="2"/>
  <c r="T924" i="2"/>
  <c r="R924" i="2"/>
  <c r="P924" i="2"/>
  <c r="BI922" i="2"/>
  <c r="BH922" i="2"/>
  <c r="BG922" i="2"/>
  <c r="BE922" i="2"/>
  <c r="T922" i="2"/>
  <c r="R922" i="2"/>
  <c r="P922" i="2"/>
  <c r="BI920" i="2"/>
  <c r="BH920" i="2"/>
  <c r="BG920" i="2"/>
  <c r="BE920" i="2"/>
  <c r="T920" i="2"/>
  <c r="R920" i="2"/>
  <c r="P920" i="2"/>
  <c r="BI918" i="2"/>
  <c r="BH918" i="2"/>
  <c r="BG918" i="2"/>
  <c r="BE918" i="2"/>
  <c r="T918" i="2"/>
  <c r="R918" i="2"/>
  <c r="P918" i="2"/>
  <c r="BI916" i="2"/>
  <c r="BH916" i="2"/>
  <c r="BG916" i="2"/>
  <c r="BE916" i="2"/>
  <c r="T916" i="2"/>
  <c r="R916" i="2"/>
  <c r="P916" i="2"/>
  <c r="BI914" i="2"/>
  <c r="BH914" i="2"/>
  <c r="BG914" i="2"/>
  <c r="BE914" i="2"/>
  <c r="T914" i="2"/>
  <c r="R914" i="2"/>
  <c r="P914" i="2"/>
  <c r="BI912" i="2"/>
  <c r="BH912" i="2"/>
  <c r="BG912" i="2"/>
  <c r="BE912" i="2"/>
  <c r="T912" i="2"/>
  <c r="R912" i="2"/>
  <c r="P912" i="2"/>
  <c r="BI910" i="2"/>
  <c r="BH910" i="2"/>
  <c r="BG910" i="2"/>
  <c r="BE910" i="2"/>
  <c r="T910" i="2"/>
  <c r="R910" i="2"/>
  <c r="P910" i="2"/>
  <c r="BI908" i="2"/>
  <c r="BH908" i="2"/>
  <c r="BG908" i="2"/>
  <c r="BE908" i="2"/>
  <c r="T908" i="2"/>
  <c r="R908" i="2"/>
  <c r="P908" i="2"/>
  <c r="BI906" i="2"/>
  <c r="BH906" i="2"/>
  <c r="BG906" i="2"/>
  <c r="BE906" i="2"/>
  <c r="T906" i="2"/>
  <c r="R906" i="2"/>
  <c r="P906" i="2"/>
  <c r="BI904" i="2"/>
  <c r="BH904" i="2"/>
  <c r="BG904" i="2"/>
  <c r="BE904" i="2"/>
  <c r="T904" i="2"/>
  <c r="R904" i="2"/>
  <c r="P904" i="2"/>
  <c r="BI902" i="2"/>
  <c r="BH902" i="2"/>
  <c r="BG902" i="2"/>
  <c r="BE902" i="2"/>
  <c r="T902" i="2"/>
  <c r="R902" i="2"/>
  <c r="P902" i="2"/>
  <c r="BI900" i="2"/>
  <c r="BH900" i="2"/>
  <c r="BG900" i="2"/>
  <c r="BE900" i="2"/>
  <c r="T900" i="2"/>
  <c r="R900" i="2"/>
  <c r="P900" i="2"/>
  <c r="BI898" i="2"/>
  <c r="BH898" i="2"/>
  <c r="BG898" i="2"/>
  <c r="BE898" i="2"/>
  <c r="T898" i="2"/>
  <c r="R898" i="2"/>
  <c r="P898" i="2"/>
  <c r="BI896" i="2"/>
  <c r="BH896" i="2"/>
  <c r="BG896" i="2"/>
  <c r="BE896" i="2"/>
  <c r="T896" i="2"/>
  <c r="R896" i="2"/>
  <c r="P896" i="2"/>
  <c r="BI894" i="2"/>
  <c r="BH894" i="2"/>
  <c r="BG894" i="2"/>
  <c r="BE894" i="2"/>
  <c r="T894" i="2"/>
  <c r="R894" i="2"/>
  <c r="P894" i="2"/>
  <c r="BI892" i="2"/>
  <c r="BH892" i="2"/>
  <c r="BG892" i="2"/>
  <c r="BE892" i="2"/>
  <c r="T892" i="2"/>
  <c r="R892" i="2"/>
  <c r="P892" i="2"/>
  <c r="BI890" i="2"/>
  <c r="BH890" i="2"/>
  <c r="BG890" i="2"/>
  <c r="BE890" i="2"/>
  <c r="T890" i="2"/>
  <c r="R890" i="2"/>
  <c r="P890" i="2"/>
  <c r="BI888" i="2"/>
  <c r="BH888" i="2"/>
  <c r="BG888" i="2"/>
  <c r="BE888" i="2"/>
  <c r="T888" i="2"/>
  <c r="R888" i="2"/>
  <c r="P888" i="2"/>
  <c r="BI886" i="2"/>
  <c r="BH886" i="2"/>
  <c r="BG886" i="2"/>
  <c r="BE886" i="2"/>
  <c r="T886" i="2"/>
  <c r="R886" i="2"/>
  <c r="P886" i="2"/>
  <c r="BI881" i="2"/>
  <c r="BH881" i="2"/>
  <c r="BG881" i="2"/>
  <c r="BE881" i="2"/>
  <c r="T881" i="2"/>
  <c r="R881" i="2"/>
  <c r="P881" i="2"/>
  <c r="BI879" i="2"/>
  <c r="BH879" i="2"/>
  <c r="BG879" i="2"/>
  <c r="BE879" i="2"/>
  <c r="T879" i="2"/>
  <c r="R879" i="2"/>
  <c r="P879" i="2"/>
  <c r="BI873" i="2"/>
  <c r="BH873" i="2"/>
  <c r="BG873" i="2"/>
  <c r="BE873" i="2"/>
  <c r="T873" i="2"/>
  <c r="R873" i="2"/>
  <c r="P873" i="2"/>
  <c r="BI868" i="2"/>
  <c r="BH868" i="2"/>
  <c r="BG868" i="2"/>
  <c r="BE868" i="2"/>
  <c r="T868" i="2"/>
  <c r="R868" i="2"/>
  <c r="P868" i="2"/>
  <c r="BI865" i="2"/>
  <c r="BH865" i="2"/>
  <c r="BG865" i="2"/>
  <c r="BE865" i="2"/>
  <c r="T865" i="2"/>
  <c r="R865" i="2"/>
  <c r="P865" i="2"/>
  <c r="BI859" i="2"/>
  <c r="BH859" i="2"/>
  <c r="BG859" i="2"/>
  <c r="BE859" i="2"/>
  <c r="T859" i="2"/>
  <c r="R859" i="2"/>
  <c r="P859" i="2"/>
  <c r="BI845" i="2"/>
  <c r="BH845" i="2"/>
  <c r="BG845" i="2"/>
  <c r="BE845" i="2"/>
  <c r="T845" i="2"/>
  <c r="R845" i="2"/>
  <c r="P845" i="2"/>
  <c r="BI843" i="2"/>
  <c r="BH843" i="2"/>
  <c r="BG843" i="2"/>
  <c r="BE843" i="2"/>
  <c r="T843" i="2"/>
  <c r="R843" i="2"/>
  <c r="P843" i="2"/>
  <c r="BI839" i="2"/>
  <c r="BH839" i="2"/>
  <c r="BG839" i="2"/>
  <c r="BE839" i="2"/>
  <c r="T839" i="2"/>
  <c r="R839" i="2"/>
  <c r="P839" i="2"/>
  <c r="BI834" i="2"/>
  <c r="BH834" i="2"/>
  <c r="BG834" i="2"/>
  <c r="BE834" i="2"/>
  <c r="T834" i="2"/>
  <c r="R834" i="2"/>
  <c r="P834" i="2"/>
  <c r="BI831" i="2"/>
  <c r="BH831" i="2"/>
  <c r="BG831" i="2"/>
  <c r="BE831" i="2"/>
  <c r="T831" i="2"/>
  <c r="R831" i="2"/>
  <c r="P831" i="2"/>
  <c r="BI828" i="2"/>
  <c r="BH828" i="2"/>
  <c r="BG828" i="2"/>
  <c r="BE828" i="2"/>
  <c r="T828" i="2"/>
  <c r="R828" i="2"/>
  <c r="P828" i="2"/>
  <c r="BI825" i="2"/>
  <c r="BH825" i="2"/>
  <c r="BG825" i="2"/>
  <c r="BE825" i="2"/>
  <c r="T825" i="2"/>
  <c r="R825" i="2"/>
  <c r="P825" i="2"/>
  <c r="BI822" i="2"/>
  <c r="BH822" i="2"/>
  <c r="BG822" i="2"/>
  <c r="BE822" i="2"/>
  <c r="T822" i="2"/>
  <c r="R822" i="2"/>
  <c r="P822" i="2"/>
  <c r="BI817" i="2"/>
  <c r="BH817" i="2"/>
  <c r="BG817" i="2"/>
  <c r="BE817" i="2"/>
  <c r="T817" i="2"/>
  <c r="R817" i="2"/>
  <c r="P817" i="2"/>
  <c r="BI812" i="2"/>
  <c r="BH812" i="2"/>
  <c r="BG812" i="2"/>
  <c r="BE812" i="2"/>
  <c r="T812" i="2"/>
  <c r="R812" i="2"/>
  <c r="P812" i="2"/>
  <c r="BI805" i="2"/>
  <c r="BH805" i="2"/>
  <c r="BG805" i="2"/>
  <c r="BE805" i="2"/>
  <c r="T805" i="2"/>
  <c r="R805" i="2"/>
  <c r="P805" i="2"/>
  <c r="BI802" i="2"/>
  <c r="BH802" i="2"/>
  <c r="BG802" i="2"/>
  <c r="BE802" i="2"/>
  <c r="T802" i="2"/>
  <c r="R802" i="2"/>
  <c r="P802" i="2"/>
  <c r="BI796" i="2"/>
  <c r="BH796" i="2"/>
  <c r="BG796" i="2"/>
  <c r="BE796" i="2"/>
  <c r="T796" i="2"/>
  <c r="R796" i="2"/>
  <c r="P796" i="2"/>
  <c r="BI790" i="2"/>
  <c r="BH790" i="2"/>
  <c r="BG790" i="2"/>
  <c r="BE790" i="2"/>
  <c r="T790" i="2"/>
  <c r="R790" i="2"/>
  <c r="P790" i="2"/>
  <c r="BI784" i="2"/>
  <c r="BH784" i="2"/>
  <c r="BG784" i="2"/>
  <c r="BE784" i="2"/>
  <c r="T784" i="2"/>
  <c r="R784" i="2"/>
  <c r="P784" i="2"/>
  <c r="BI778" i="2"/>
  <c r="BH778" i="2"/>
  <c r="BG778" i="2"/>
  <c r="BE778" i="2"/>
  <c r="T778" i="2"/>
  <c r="R778" i="2"/>
  <c r="P778" i="2"/>
  <c r="BI771" i="2"/>
  <c r="BH771" i="2"/>
  <c r="BG771" i="2"/>
  <c r="BE771" i="2"/>
  <c r="T771" i="2"/>
  <c r="R771" i="2"/>
  <c r="P771" i="2"/>
  <c r="BI763" i="2"/>
  <c r="BH763" i="2"/>
  <c r="BG763" i="2"/>
  <c r="BE763" i="2"/>
  <c r="T763" i="2"/>
  <c r="R763" i="2"/>
  <c r="P763" i="2"/>
  <c r="BI758" i="2"/>
  <c r="BH758" i="2"/>
  <c r="BG758" i="2"/>
  <c r="BE758" i="2"/>
  <c r="T758" i="2"/>
  <c r="R758" i="2"/>
  <c r="P758" i="2"/>
  <c r="BI752" i="2"/>
  <c r="BH752" i="2"/>
  <c r="BG752" i="2"/>
  <c r="BE752" i="2"/>
  <c r="T752" i="2"/>
  <c r="R752" i="2"/>
  <c r="P752" i="2"/>
  <c r="BI746" i="2"/>
  <c r="BH746" i="2"/>
  <c r="BG746" i="2"/>
  <c r="BE746" i="2"/>
  <c r="T746" i="2"/>
  <c r="R746" i="2"/>
  <c r="P746" i="2"/>
  <c r="BI736" i="2"/>
  <c r="BH736" i="2"/>
  <c r="BG736" i="2"/>
  <c r="BE736" i="2"/>
  <c r="T736" i="2"/>
  <c r="R736" i="2"/>
  <c r="P736" i="2"/>
  <c r="BI734" i="2"/>
  <c r="BH734" i="2"/>
  <c r="BG734" i="2"/>
  <c r="BE734" i="2"/>
  <c r="T734" i="2"/>
  <c r="R734" i="2"/>
  <c r="P734" i="2"/>
  <c r="BI731" i="2"/>
  <c r="BH731" i="2"/>
  <c r="BG731" i="2"/>
  <c r="BE731" i="2"/>
  <c r="T731" i="2"/>
  <c r="R731" i="2"/>
  <c r="P731" i="2"/>
  <c r="BI728" i="2"/>
  <c r="BH728" i="2"/>
  <c r="BG728" i="2"/>
  <c r="BE728" i="2"/>
  <c r="T728" i="2"/>
  <c r="R728" i="2"/>
  <c r="P728" i="2"/>
  <c r="BI722" i="2"/>
  <c r="BH722" i="2"/>
  <c r="BG722" i="2"/>
  <c r="BE722" i="2"/>
  <c r="T722" i="2"/>
  <c r="R722" i="2"/>
  <c r="P722" i="2"/>
  <c r="BI716" i="2"/>
  <c r="BH716" i="2"/>
  <c r="BG716" i="2"/>
  <c r="BE716" i="2"/>
  <c r="T716" i="2"/>
  <c r="R716" i="2"/>
  <c r="P716" i="2"/>
  <c r="BI704" i="2"/>
  <c r="BH704" i="2"/>
  <c r="BG704" i="2"/>
  <c r="BE704" i="2"/>
  <c r="T704" i="2"/>
  <c r="R704" i="2"/>
  <c r="P704" i="2"/>
  <c r="BI699" i="2"/>
  <c r="BH699" i="2"/>
  <c r="BG699" i="2"/>
  <c r="BE699" i="2"/>
  <c r="T699" i="2"/>
  <c r="R699" i="2"/>
  <c r="P699" i="2"/>
  <c r="BI697" i="2"/>
  <c r="BH697" i="2"/>
  <c r="BG697" i="2"/>
  <c r="BE697" i="2"/>
  <c r="T697" i="2"/>
  <c r="R697" i="2"/>
  <c r="P697" i="2"/>
  <c r="BI681" i="2"/>
  <c r="BH681" i="2"/>
  <c r="BG681" i="2"/>
  <c r="BE681" i="2"/>
  <c r="T681" i="2"/>
  <c r="R681" i="2"/>
  <c r="P681" i="2"/>
  <c r="BI676" i="2"/>
  <c r="BH676" i="2"/>
  <c r="BG676" i="2"/>
  <c r="BE676" i="2"/>
  <c r="T676" i="2"/>
  <c r="R676" i="2"/>
  <c r="P676" i="2"/>
  <c r="BI669" i="2"/>
  <c r="BH669" i="2"/>
  <c r="BG669" i="2"/>
  <c r="BE669" i="2"/>
  <c r="T669" i="2"/>
  <c r="R669" i="2"/>
  <c r="P669" i="2"/>
  <c r="P657" i="2"/>
  <c r="BI663" i="2"/>
  <c r="BH663" i="2"/>
  <c r="BG663" i="2"/>
  <c r="BE663" i="2"/>
  <c r="T663" i="2"/>
  <c r="R663" i="2"/>
  <c r="P663" i="2"/>
  <c r="BI658" i="2"/>
  <c r="BH658" i="2"/>
  <c r="BG658" i="2"/>
  <c r="BE658" i="2"/>
  <c r="T658" i="2"/>
  <c r="T657" i="2" s="1"/>
  <c r="R658" i="2"/>
  <c r="R657" i="2" s="1"/>
  <c r="P658" i="2"/>
  <c r="BI655" i="2"/>
  <c r="BH655" i="2"/>
  <c r="BG655" i="2"/>
  <c r="BE655" i="2"/>
  <c r="T655" i="2"/>
  <c r="R655" i="2"/>
  <c r="P655" i="2"/>
  <c r="BI652" i="2"/>
  <c r="BH652" i="2"/>
  <c r="BG652" i="2"/>
  <c r="BE652" i="2"/>
  <c r="T652" i="2"/>
  <c r="R652" i="2"/>
  <c r="P652" i="2"/>
  <c r="BI649" i="2"/>
  <c r="BH649" i="2"/>
  <c r="BG649" i="2"/>
  <c r="BE649" i="2"/>
  <c r="T649" i="2"/>
  <c r="R649" i="2"/>
  <c r="P649" i="2"/>
  <c r="BI646" i="2"/>
  <c r="BH646" i="2"/>
  <c r="BG646" i="2"/>
  <c r="BE646" i="2"/>
  <c r="T646" i="2"/>
  <c r="R646" i="2"/>
  <c r="P646" i="2"/>
  <c r="BI635" i="2"/>
  <c r="BH635" i="2"/>
  <c r="BG635" i="2"/>
  <c r="BE635" i="2"/>
  <c r="T635" i="2"/>
  <c r="R635" i="2"/>
  <c r="P635" i="2"/>
  <c r="BI630" i="2"/>
  <c r="BH630" i="2"/>
  <c r="BG630" i="2"/>
  <c r="BE630" i="2"/>
  <c r="T630" i="2"/>
  <c r="R630" i="2"/>
  <c r="P630" i="2"/>
  <c r="BI625" i="2"/>
  <c r="BH625" i="2"/>
  <c r="BG625" i="2"/>
  <c r="BE625" i="2"/>
  <c r="T625" i="2"/>
  <c r="R625" i="2"/>
  <c r="P625" i="2"/>
  <c r="BI622" i="2"/>
  <c r="BH622" i="2"/>
  <c r="BG622" i="2"/>
  <c r="BE622" i="2"/>
  <c r="T622" i="2"/>
  <c r="R622" i="2"/>
  <c r="P622" i="2"/>
  <c r="BI616" i="2"/>
  <c r="BH616" i="2"/>
  <c r="BG616" i="2"/>
  <c r="BE616" i="2"/>
  <c r="T616" i="2"/>
  <c r="R616" i="2"/>
  <c r="P616" i="2"/>
  <c r="BI611" i="2"/>
  <c r="BH611" i="2"/>
  <c r="BG611" i="2"/>
  <c r="BE611" i="2"/>
  <c r="T611" i="2"/>
  <c r="R611" i="2"/>
  <c r="P611" i="2"/>
  <c r="BI602" i="2"/>
  <c r="BH602" i="2"/>
  <c r="BG602" i="2"/>
  <c r="BE602" i="2"/>
  <c r="T602" i="2"/>
  <c r="R602" i="2"/>
  <c r="P602" i="2"/>
  <c r="BI597" i="2"/>
  <c r="BH597" i="2"/>
  <c r="BG597" i="2"/>
  <c r="BE597" i="2"/>
  <c r="T597" i="2"/>
  <c r="R597" i="2"/>
  <c r="P597" i="2"/>
  <c r="BI594" i="2"/>
  <c r="BH594" i="2"/>
  <c r="BG594" i="2"/>
  <c r="BE594" i="2"/>
  <c r="T594" i="2"/>
  <c r="R594" i="2"/>
  <c r="P594" i="2"/>
  <c r="BI588" i="2"/>
  <c r="BH588" i="2"/>
  <c r="BG588" i="2"/>
  <c r="BE588" i="2"/>
  <c r="T588" i="2"/>
  <c r="R588" i="2"/>
  <c r="P588" i="2"/>
  <c r="BI578" i="2"/>
  <c r="BH578" i="2"/>
  <c r="BG578" i="2"/>
  <c r="BE578" i="2"/>
  <c r="T578" i="2"/>
  <c r="R578" i="2"/>
  <c r="P578" i="2"/>
  <c r="BI572" i="2"/>
  <c r="BH572" i="2"/>
  <c r="BG572" i="2"/>
  <c r="BE572" i="2"/>
  <c r="T572" i="2"/>
  <c r="R572" i="2"/>
  <c r="P572" i="2"/>
  <c r="BI569" i="2"/>
  <c r="BH569" i="2"/>
  <c r="BG569" i="2"/>
  <c r="BE569" i="2"/>
  <c r="T569" i="2"/>
  <c r="R569" i="2"/>
  <c r="P569" i="2"/>
  <c r="BI566" i="2"/>
  <c r="BH566" i="2"/>
  <c r="BG566" i="2"/>
  <c r="BE566" i="2"/>
  <c r="T566" i="2"/>
  <c r="R566" i="2"/>
  <c r="P566" i="2"/>
  <c r="BI557" i="2"/>
  <c r="BH557" i="2"/>
  <c r="BG557" i="2"/>
  <c r="BE557" i="2"/>
  <c r="T557" i="2"/>
  <c r="R557" i="2"/>
  <c r="P557" i="2"/>
  <c r="BI542" i="2"/>
  <c r="BH542" i="2"/>
  <c r="BG542" i="2"/>
  <c r="BE542" i="2"/>
  <c r="T542" i="2"/>
  <c r="R542" i="2"/>
  <c r="P542" i="2"/>
  <c r="BI540" i="2"/>
  <c r="BH540" i="2"/>
  <c r="BG540" i="2"/>
  <c r="BE540" i="2"/>
  <c r="T540" i="2"/>
  <c r="R540" i="2"/>
  <c r="P540" i="2"/>
  <c r="BI525" i="2"/>
  <c r="BH525" i="2"/>
  <c r="BG525" i="2"/>
  <c r="BE525" i="2"/>
  <c r="T525" i="2"/>
  <c r="R525" i="2"/>
  <c r="P525" i="2"/>
  <c r="BI523" i="2"/>
  <c r="BH523" i="2"/>
  <c r="BG523" i="2"/>
  <c r="BE523" i="2"/>
  <c r="T523" i="2"/>
  <c r="R523" i="2"/>
  <c r="P523" i="2"/>
  <c r="BI521" i="2"/>
  <c r="BH521" i="2"/>
  <c r="BG521" i="2"/>
  <c r="BE521" i="2"/>
  <c r="T521" i="2"/>
  <c r="R521" i="2"/>
  <c r="P521" i="2"/>
  <c r="BI519" i="2"/>
  <c r="BH519" i="2"/>
  <c r="BG519" i="2"/>
  <c r="BE519" i="2"/>
  <c r="T519" i="2"/>
  <c r="R519" i="2"/>
  <c r="P519" i="2"/>
  <c r="BI517" i="2"/>
  <c r="BH517" i="2"/>
  <c r="BG517" i="2"/>
  <c r="BE517" i="2"/>
  <c r="T517" i="2"/>
  <c r="R517" i="2"/>
  <c r="P517" i="2"/>
  <c r="BI515" i="2"/>
  <c r="BH515" i="2"/>
  <c r="BG515" i="2"/>
  <c r="BE515" i="2"/>
  <c r="T515" i="2"/>
  <c r="R515" i="2"/>
  <c r="P515" i="2"/>
  <c r="BI512" i="2"/>
  <c r="BH512" i="2"/>
  <c r="BG512" i="2"/>
  <c r="BE512" i="2"/>
  <c r="T512" i="2"/>
  <c r="R512" i="2"/>
  <c r="P512" i="2"/>
  <c r="BI509" i="2"/>
  <c r="BH509" i="2"/>
  <c r="BG509" i="2"/>
  <c r="BE509" i="2"/>
  <c r="T509" i="2"/>
  <c r="R509" i="2"/>
  <c r="P509" i="2"/>
  <c r="BI506" i="2"/>
  <c r="BH506" i="2"/>
  <c r="BG506" i="2"/>
  <c r="BE506" i="2"/>
  <c r="T506" i="2"/>
  <c r="R506" i="2"/>
  <c r="P506" i="2"/>
  <c r="BI492" i="2"/>
  <c r="BH492" i="2"/>
  <c r="BG492" i="2"/>
  <c r="BE492" i="2"/>
  <c r="T492" i="2"/>
  <c r="R492" i="2"/>
  <c r="P492" i="2"/>
  <c r="BI489" i="2"/>
  <c r="BH489" i="2"/>
  <c r="BG489" i="2"/>
  <c r="BE489" i="2"/>
  <c r="T489" i="2"/>
  <c r="R489" i="2"/>
  <c r="P489" i="2"/>
  <c r="BI484" i="2"/>
  <c r="BH484" i="2"/>
  <c r="BG484" i="2"/>
  <c r="BE484" i="2"/>
  <c r="T484" i="2"/>
  <c r="R484" i="2"/>
  <c r="P484" i="2"/>
  <c r="BI481" i="2"/>
  <c r="BH481" i="2"/>
  <c r="BG481" i="2"/>
  <c r="BE481" i="2"/>
  <c r="T481" i="2"/>
  <c r="R481" i="2"/>
  <c r="P481" i="2"/>
  <c r="BI469" i="2"/>
  <c r="BH469" i="2"/>
  <c r="BG469" i="2"/>
  <c r="BE469" i="2"/>
  <c r="T469" i="2"/>
  <c r="R469" i="2"/>
  <c r="P469" i="2"/>
  <c r="BI458" i="2"/>
  <c r="BH458" i="2"/>
  <c r="BG458" i="2"/>
  <c r="BE458" i="2"/>
  <c r="T458" i="2"/>
  <c r="R458" i="2"/>
  <c r="P458" i="2"/>
  <c r="BI424" i="2"/>
  <c r="BH424" i="2"/>
  <c r="BG424" i="2"/>
  <c r="BE424" i="2"/>
  <c r="T424" i="2"/>
  <c r="R424" i="2"/>
  <c r="P424" i="2"/>
  <c r="BI419" i="2"/>
  <c r="BH419" i="2"/>
  <c r="BG419" i="2"/>
  <c r="BE419" i="2"/>
  <c r="T419" i="2"/>
  <c r="R419" i="2"/>
  <c r="P419" i="2"/>
  <c r="BI413" i="2"/>
  <c r="BH413" i="2"/>
  <c r="BG413" i="2"/>
  <c r="BE413" i="2"/>
  <c r="T413" i="2"/>
  <c r="R413" i="2"/>
  <c r="P413" i="2"/>
  <c r="BI410" i="2"/>
  <c r="BH410" i="2"/>
  <c r="BG410" i="2"/>
  <c r="BE410" i="2"/>
  <c r="T410" i="2"/>
  <c r="R410" i="2"/>
  <c r="P410" i="2"/>
  <c r="BI405" i="2"/>
  <c r="BH405" i="2"/>
  <c r="BG405" i="2"/>
  <c r="BE405" i="2"/>
  <c r="T405" i="2"/>
  <c r="R405" i="2"/>
  <c r="P405" i="2"/>
  <c r="BI399" i="2"/>
  <c r="BH399" i="2"/>
  <c r="BG399" i="2"/>
  <c r="BE399" i="2"/>
  <c r="T399" i="2"/>
  <c r="R399" i="2"/>
  <c r="P399" i="2"/>
  <c r="BI391" i="2"/>
  <c r="BH391" i="2"/>
  <c r="BG391" i="2"/>
  <c r="BE391" i="2"/>
  <c r="T391" i="2"/>
  <c r="R391" i="2"/>
  <c r="P391" i="2"/>
  <c r="BI386" i="2"/>
  <c r="BH386" i="2"/>
  <c r="BG386" i="2"/>
  <c r="BE386" i="2"/>
  <c r="T386" i="2"/>
  <c r="R386" i="2"/>
  <c r="P386" i="2"/>
  <c r="BI381" i="2"/>
  <c r="BH381" i="2"/>
  <c r="BG381" i="2"/>
  <c r="BE381" i="2"/>
  <c r="T381" i="2"/>
  <c r="R381" i="2"/>
  <c r="P381" i="2"/>
  <c r="BI378" i="2"/>
  <c r="BH378" i="2"/>
  <c r="BG378" i="2"/>
  <c r="BE378" i="2"/>
  <c r="T378" i="2"/>
  <c r="R378" i="2"/>
  <c r="P378" i="2"/>
  <c r="BI372" i="2"/>
  <c r="BH372" i="2"/>
  <c r="BG372" i="2"/>
  <c r="BE372" i="2"/>
  <c r="T372" i="2"/>
  <c r="R372" i="2"/>
  <c r="P372" i="2"/>
  <c r="BI369" i="2"/>
  <c r="BH369" i="2"/>
  <c r="BG369" i="2"/>
  <c r="BE369" i="2"/>
  <c r="T369" i="2"/>
  <c r="R369" i="2"/>
  <c r="P369" i="2"/>
  <c r="BI362" i="2"/>
  <c r="BH362" i="2"/>
  <c r="BG362" i="2"/>
  <c r="BE362" i="2"/>
  <c r="T362" i="2"/>
  <c r="R362" i="2"/>
  <c r="P362" i="2"/>
  <c r="BI360" i="2"/>
  <c r="BH360" i="2"/>
  <c r="BG360" i="2"/>
  <c r="BE360" i="2"/>
  <c r="T360" i="2"/>
  <c r="R360" i="2"/>
  <c r="P360" i="2"/>
  <c r="BI354" i="2"/>
  <c r="BH354" i="2"/>
  <c r="BG354" i="2"/>
  <c r="BE354" i="2"/>
  <c r="T354" i="2"/>
  <c r="R354" i="2"/>
  <c r="P354" i="2"/>
  <c r="BI349" i="2"/>
  <c r="BH349" i="2"/>
  <c r="BG349" i="2"/>
  <c r="BE349" i="2"/>
  <c r="T349" i="2"/>
  <c r="R349" i="2"/>
  <c r="P349" i="2"/>
  <c r="BI346" i="2"/>
  <c r="BH346" i="2"/>
  <c r="BG346" i="2"/>
  <c r="BE346" i="2"/>
  <c r="T346" i="2"/>
  <c r="R346" i="2"/>
  <c r="P346" i="2"/>
  <c r="BI343" i="2"/>
  <c r="BH343" i="2"/>
  <c r="BG343" i="2"/>
  <c r="BE343" i="2"/>
  <c r="T343" i="2"/>
  <c r="R343" i="2"/>
  <c r="P343" i="2"/>
  <c r="BI338" i="2"/>
  <c r="BH338" i="2"/>
  <c r="BG338" i="2"/>
  <c r="BE338" i="2"/>
  <c r="T338" i="2"/>
  <c r="R338" i="2"/>
  <c r="P338" i="2"/>
  <c r="BI331" i="2"/>
  <c r="BH331" i="2"/>
  <c r="BG331" i="2"/>
  <c r="BE331" i="2"/>
  <c r="T331" i="2"/>
  <c r="R331" i="2"/>
  <c r="P331" i="2"/>
  <c r="BI328" i="2"/>
  <c r="BH328" i="2"/>
  <c r="BG328" i="2"/>
  <c r="BE328" i="2"/>
  <c r="T328" i="2"/>
  <c r="R328" i="2"/>
  <c r="P328" i="2"/>
  <c r="BI323" i="2"/>
  <c r="BH323" i="2"/>
  <c r="BG323" i="2"/>
  <c r="BE323" i="2"/>
  <c r="T323" i="2"/>
  <c r="R323" i="2"/>
  <c r="P323" i="2"/>
  <c r="BI318" i="2"/>
  <c r="BH318" i="2"/>
  <c r="BG318" i="2"/>
  <c r="BE318" i="2"/>
  <c r="T318" i="2"/>
  <c r="R318" i="2"/>
  <c r="P318" i="2"/>
  <c r="BI308" i="2"/>
  <c r="BH308" i="2"/>
  <c r="BG308" i="2"/>
  <c r="BE308" i="2"/>
  <c r="T308" i="2"/>
  <c r="R308" i="2"/>
  <c r="P308" i="2"/>
  <c r="BI298" i="2"/>
  <c r="BH298" i="2"/>
  <c r="BG298" i="2"/>
  <c r="BE298" i="2"/>
  <c r="T298" i="2"/>
  <c r="R298" i="2"/>
  <c r="P298" i="2"/>
  <c r="BI292" i="2"/>
  <c r="BH292" i="2"/>
  <c r="BG292" i="2"/>
  <c r="BE292" i="2"/>
  <c r="T292" i="2"/>
  <c r="R292" i="2"/>
  <c r="P292" i="2"/>
  <c r="BI287" i="2"/>
  <c r="BH287" i="2"/>
  <c r="BG287" i="2"/>
  <c r="BE287" i="2"/>
  <c r="T287" i="2"/>
  <c r="R287" i="2"/>
  <c r="P287" i="2"/>
  <c r="BI285" i="2"/>
  <c r="BH285" i="2"/>
  <c r="BG285" i="2"/>
  <c r="BE285" i="2"/>
  <c r="T285" i="2"/>
  <c r="R285" i="2"/>
  <c r="P285" i="2"/>
  <c r="BI283" i="2"/>
  <c r="BH283" i="2"/>
  <c r="BG283" i="2"/>
  <c r="BE283" i="2"/>
  <c r="T283" i="2"/>
  <c r="R283" i="2"/>
  <c r="P283" i="2"/>
  <c r="BI277" i="2"/>
  <c r="BH277" i="2"/>
  <c r="BG277" i="2"/>
  <c r="BE277" i="2"/>
  <c r="T277" i="2"/>
  <c r="R277" i="2"/>
  <c r="P277" i="2"/>
  <c r="BI274" i="2"/>
  <c r="BH274" i="2"/>
  <c r="BG274" i="2"/>
  <c r="BE274" i="2"/>
  <c r="T274" i="2"/>
  <c r="R274" i="2"/>
  <c r="P274" i="2"/>
  <c r="BI269" i="2"/>
  <c r="BH269" i="2"/>
  <c r="BG269" i="2"/>
  <c r="BE269" i="2"/>
  <c r="T269" i="2"/>
  <c r="R269" i="2"/>
  <c r="P269" i="2"/>
  <c r="BI266" i="2"/>
  <c r="BH266" i="2"/>
  <c r="BG266" i="2"/>
  <c r="BE266" i="2"/>
  <c r="T266" i="2"/>
  <c r="R266" i="2"/>
  <c r="P266" i="2"/>
  <c r="BI261" i="2"/>
  <c r="BH261" i="2"/>
  <c r="BG261" i="2"/>
  <c r="BE261" i="2"/>
  <c r="T261" i="2"/>
  <c r="R261" i="2"/>
  <c r="P261" i="2"/>
  <c r="BI254" i="2"/>
  <c r="BH254" i="2"/>
  <c r="BG254" i="2"/>
  <c r="BE254" i="2"/>
  <c r="T254" i="2"/>
  <c r="R254" i="2"/>
  <c r="P254" i="2"/>
  <c r="BI251" i="2"/>
  <c r="BH251" i="2"/>
  <c r="BG251" i="2"/>
  <c r="BE251" i="2"/>
  <c r="T251" i="2"/>
  <c r="R251" i="2"/>
  <c r="P251" i="2"/>
  <c r="BI245" i="2"/>
  <c r="BH245" i="2"/>
  <c r="BG245" i="2"/>
  <c r="BE245" i="2"/>
  <c r="T245" i="2"/>
  <c r="R245" i="2"/>
  <c r="P245" i="2"/>
  <c r="BI237" i="2"/>
  <c r="BH237" i="2"/>
  <c r="BG237" i="2"/>
  <c r="BE237" i="2"/>
  <c r="T237" i="2"/>
  <c r="R237" i="2"/>
  <c r="P237" i="2"/>
  <c r="BI229" i="2"/>
  <c r="BH229" i="2"/>
  <c r="BG229" i="2"/>
  <c r="BE229" i="2"/>
  <c r="T229" i="2"/>
  <c r="R229" i="2"/>
  <c r="P229" i="2"/>
  <c r="BI226" i="2"/>
  <c r="BH226" i="2"/>
  <c r="BG226" i="2"/>
  <c r="BE226" i="2"/>
  <c r="T226" i="2"/>
  <c r="R226" i="2"/>
  <c r="P226" i="2"/>
  <c r="BI220" i="2"/>
  <c r="BH220" i="2"/>
  <c r="BG220" i="2"/>
  <c r="BE220" i="2"/>
  <c r="T220" i="2"/>
  <c r="R220" i="2"/>
  <c r="P220" i="2"/>
  <c r="BI209" i="2"/>
  <c r="BH209" i="2"/>
  <c r="BG209" i="2"/>
  <c r="BE209" i="2"/>
  <c r="T209" i="2"/>
  <c r="R209" i="2"/>
  <c r="P209" i="2"/>
  <c r="BI204" i="2"/>
  <c r="BH204" i="2"/>
  <c r="BG204" i="2"/>
  <c r="BE204" i="2"/>
  <c r="T204" i="2"/>
  <c r="R204" i="2"/>
  <c r="P204" i="2"/>
  <c r="BI200" i="2"/>
  <c r="BH200" i="2"/>
  <c r="BG200" i="2"/>
  <c r="BE200" i="2"/>
  <c r="T200" i="2"/>
  <c r="R200" i="2"/>
  <c r="P200" i="2"/>
  <c r="BI194" i="2"/>
  <c r="BH194" i="2"/>
  <c r="BG194" i="2"/>
  <c r="BE194" i="2"/>
  <c r="T194" i="2"/>
  <c r="R194" i="2"/>
  <c r="P194" i="2"/>
  <c r="BI185" i="2"/>
  <c r="BH185" i="2"/>
  <c r="BG185" i="2"/>
  <c r="BE185" i="2"/>
  <c r="T185" i="2"/>
  <c r="R185" i="2"/>
  <c r="P185" i="2"/>
  <c r="BI180" i="2"/>
  <c r="BH180" i="2"/>
  <c r="BG180" i="2"/>
  <c r="BE180" i="2"/>
  <c r="T180" i="2"/>
  <c r="R180" i="2"/>
  <c r="P180" i="2"/>
  <c r="BI172" i="2"/>
  <c r="BH172" i="2"/>
  <c r="BG172" i="2"/>
  <c r="BE172" i="2"/>
  <c r="T172" i="2"/>
  <c r="R172" i="2"/>
  <c r="P172" i="2"/>
  <c r="BI167" i="2"/>
  <c r="BH167" i="2"/>
  <c r="BG167" i="2"/>
  <c r="BE167" i="2"/>
  <c r="T167" i="2"/>
  <c r="R167" i="2"/>
  <c r="P167" i="2"/>
  <c r="BI159" i="2"/>
  <c r="BH159" i="2"/>
  <c r="BG159" i="2"/>
  <c r="BE159" i="2"/>
  <c r="T159" i="2"/>
  <c r="R159" i="2"/>
  <c r="P159" i="2"/>
  <c r="F150" i="2"/>
  <c r="E148" i="2"/>
  <c r="F91" i="2"/>
  <c r="E89" i="2"/>
  <c r="J26" i="2"/>
  <c r="E26" i="2"/>
  <c r="J94" i="2" s="1"/>
  <c r="J25" i="2"/>
  <c r="J23" i="2"/>
  <c r="E23" i="2"/>
  <c r="J152" i="2" s="1"/>
  <c r="J22" i="2"/>
  <c r="J20" i="2"/>
  <c r="E20" i="2"/>
  <c r="F153" i="2" s="1"/>
  <c r="J19" i="2"/>
  <c r="J17" i="2"/>
  <c r="E17" i="2"/>
  <c r="F152" i="2" s="1"/>
  <c r="J16" i="2"/>
  <c r="J14" i="2"/>
  <c r="J150" i="2" s="1"/>
  <c r="E7" i="2"/>
  <c r="E144" i="2" s="1"/>
  <c r="L90" i="1"/>
  <c r="AM90" i="1"/>
  <c r="AM89" i="1"/>
  <c r="L89" i="1"/>
  <c r="AM87" i="1"/>
  <c r="L87" i="1"/>
  <c r="L85" i="1"/>
  <c r="L84" i="1"/>
  <c r="BK1879" i="2"/>
  <c r="BK1868" i="2"/>
  <c r="BK1807" i="2"/>
  <c r="BK1715" i="2"/>
  <c r="BK1703" i="2"/>
  <c r="J1682" i="2"/>
  <c r="J1643" i="2"/>
  <c r="BK1627" i="2"/>
  <c r="J1619" i="2"/>
  <c r="J1597" i="2"/>
  <c r="J1581" i="2"/>
  <c r="J1558" i="2"/>
  <c r="BK1538" i="2"/>
  <c r="BK1472" i="2"/>
  <c r="J1405" i="2"/>
  <c r="J1397" i="2"/>
  <c r="BK1381" i="2"/>
  <c r="BK1369" i="2"/>
  <c r="J1349" i="2"/>
  <c r="BK1347" i="2"/>
  <c r="BK1333" i="2"/>
  <c r="J1331" i="2"/>
  <c r="BK1327" i="2"/>
  <c r="BK1321" i="2"/>
  <c r="BK1317" i="2"/>
  <c r="J1315" i="2"/>
  <c r="BK1311" i="2"/>
  <c r="BK1307" i="2"/>
  <c r="J1305" i="2"/>
  <c r="BK1301" i="2"/>
  <c r="J1288" i="2"/>
  <c r="BK1267" i="2"/>
  <c r="BK1263" i="2"/>
  <c r="BK1253" i="2"/>
  <c r="BK1248" i="2"/>
  <c r="BK1237" i="2"/>
  <c r="BK1233" i="2"/>
  <c r="BK1226" i="2"/>
  <c r="J1209" i="2"/>
  <c r="J1193" i="2"/>
  <c r="J1185" i="2"/>
  <c r="J1183" i="2"/>
  <c r="J1175" i="2"/>
  <c r="BK1159" i="2"/>
  <c r="BK1155" i="2"/>
  <c r="J1140" i="2"/>
  <c r="J1129" i="2"/>
  <c r="J1120" i="2"/>
  <c r="J1117" i="2"/>
  <c r="J1113" i="2"/>
  <c r="BK1108" i="2"/>
  <c r="BK1096" i="2"/>
  <c r="J1078" i="2"/>
  <c r="BK1060" i="2"/>
  <c r="BK1027" i="2"/>
  <c r="J987" i="2"/>
  <c r="BK974" i="2"/>
  <c r="BK936" i="2"/>
  <c r="J920" i="2"/>
  <c r="BK892" i="2"/>
  <c r="BK834" i="2"/>
  <c r="BK763" i="2"/>
  <c r="J731" i="2"/>
  <c r="J669" i="2"/>
  <c r="BK578" i="2"/>
  <c r="J517" i="2"/>
  <c r="BK489" i="2"/>
  <c r="BK405" i="2"/>
  <c r="J378" i="2"/>
  <c r="J346" i="2"/>
  <c r="BK298" i="2"/>
  <c r="BK269" i="2"/>
  <c r="BK229" i="2"/>
  <c r="J200" i="2"/>
  <c r="BK1908" i="2"/>
  <c r="BK1862" i="2"/>
  <c r="J1851" i="2"/>
  <c r="J1824" i="2"/>
  <c r="J1784" i="2"/>
  <c r="J1743" i="2"/>
  <c r="BK1723" i="2"/>
  <c r="J1701" i="2"/>
  <c r="BK1684" i="2"/>
  <c r="J1674" i="2"/>
  <c r="BK1657" i="2"/>
  <c r="BK1633" i="2"/>
  <c r="BK1615" i="2"/>
  <c r="J1599" i="2"/>
  <c r="J1587" i="2"/>
  <c r="J1554" i="2"/>
  <c r="BK1526" i="2"/>
  <c r="BK1498" i="2"/>
  <c r="BK1482" i="2"/>
  <c r="BK1444" i="2"/>
  <c r="BK1405" i="2"/>
  <c r="J1387" i="2"/>
  <c r="BK1371" i="2"/>
  <c r="J1359" i="2"/>
  <c r="BK1353" i="2"/>
  <c r="J1345" i="2"/>
  <c r="J1325" i="2"/>
  <c r="J1309" i="2"/>
  <c r="BK1290" i="2"/>
  <c r="BK1283" i="2"/>
  <c r="J1257" i="2"/>
  <c r="BK1209" i="2"/>
  <c r="BK1129" i="2"/>
  <c r="BK1099" i="2"/>
  <c r="J1004" i="2"/>
  <c r="BK971" i="2"/>
  <c r="J946" i="2"/>
  <c r="BK922" i="2"/>
  <c r="J916" i="2"/>
  <c r="BK902" i="2"/>
  <c r="BK890" i="2"/>
  <c r="BK879" i="2"/>
  <c r="J845" i="2"/>
  <c r="J802" i="2"/>
  <c r="BK771" i="2"/>
  <c r="J746" i="2"/>
  <c r="J663" i="2"/>
  <c r="BK635" i="2"/>
  <c r="J572" i="2"/>
  <c r="J521" i="2"/>
  <c r="J484" i="2"/>
  <c r="J405" i="2"/>
  <c r="BK372" i="2"/>
  <c r="J349" i="2"/>
  <c r="J308" i="2"/>
  <c r="J266" i="2"/>
  <c r="BK180" i="2"/>
  <c r="J1879" i="2"/>
  <c r="J1868" i="2"/>
  <c r="J1856" i="2"/>
  <c r="BK1829" i="2"/>
  <c r="J1807" i="2"/>
  <c r="BK1779" i="2"/>
  <c r="BK1753" i="2"/>
  <c r="J1725" i="2"/>
  <c r="J1717" i="2"/>
  <c r="J1693" i="2"/>
  <c r="J1661" i="2"/>
  <c r="J1653" i="2"/>
  <c r="J1635" i="2"/>
  <c r="BK1611" i="2"/>
  <c r="J1538" i="2"/>
  <c r="BK1489" i="2"/>
  <c r="J1454" i="2"/>
  <c r="J1422" i="2"/>
  <c r="BK1373" i="2"/>
  <c r="J1365" i="2"/>
  <c r="BK1339" i="2"/>
  <c r="BK1323" i="2"/>
  <c r="J1303" i="2"/>
  <c r="J1290" i="2"/>
  <c r="J1226" i="2"/>
  <c r="BK1179" i="2"/>
  <c r="J1131" i="2"/>
  <c r="BK1117" i="2"/>
  <c r="J1101" i="2"/>
  <c r="BK1071" i="2"/>
  <c r="BK1056" i="2"/>
  <c r="J995" i="2"/>
  <c r="J961" i="2"/>
  <c r="BK926" i="2"/>
  <c r="BK910" i="2"/>
  <c r="J892" i="2"/>
  <c r="J834" i="2"/>
  <c r="BK822" i="2"/>
  <c r="J796" i="2"/>
  <c r="J734" i="2"/>
  <c r="J704" i="2"/>
  <c r="BK669" i="2"/>
  <c r="BK655" i="2"/>
  <c r="BK622" i="2"/>
  <c r="BK597" i="2"/>
  <c r="J578" i="2"/>
  <c r="BK525" i="2"/>
  <c r="BK469" i="2"/>
  <c r="J410" i="2"/>
  <c r="BK360" i="2"/>
  <c r="BK323" i="2"/>
  <c r="BK283" i="2"/>
  <c r="J237" i="2"/>
  <c r="J204" i="2"/>
  <c r="J167" i="2"/>
  <c r="J1974" i="2"/>
  <c r="BK1966" i="2"/>
  <c r="BK1958" i="2"/>
  <c r="J1955" i="2"/>
  <c r="BK1943" i="2"/>
  <c r="BK1932" i="2"/>
  <c r="BK1918" i="2"/>
  <c r="J1914" i="2"/>
  <c r="J1902" i="2"/>
  <c r="BK1856" i="2"/>
  <c r="BK1795" i="2"/>
  <c r="BK1758" i="2"/>
  <c r="BK1725" i="2"/>
  <c r="J1713" i="2"/>
  <c r="J1705" i="2"/>
  <c r="J1695" i="2"/>
  <c r="J1671" i="2"/>
  <c r="J1663" i="2"/>
  <c r="J1649" i="2"/>
  <c r="BK1629" i="2"/>
  <c r="J1617" i="2"/>
  <c r="J1609" i="2"/>
  <c r="BK1597" i="2"/>
  <c r="J1572" i="2"/>
  <c r="BK1554" i="2"/>
  <c r="J1438" i="2"/>
  <c r="BK1415" i="2"/>
  <c r="BK1391" i="2"/>
  <c r="J1381" i="2"/>
  <c r="J1363" i="2"/>
  <c r="J1341" i="2"/>
  <c r="BK1335" i="2"/>
  <c r="J1327" i="2"/>
  <c r="BK1315" i="2"/>
  <c r="BK1297" i="2"/>
  <c r="BK1274" i="2"/>
  <c r="BK1246" i="2"/>
  <c r="J1205" i="2"/>
  <c r="BK1183" i="2"/>
  <c r="J1171" i="2"/>
  <c r="BK1144" i="2"/>
  <c r="J1110" i="2"/>
  <c r="BK1082" i="2"/>
  <c r="BK1067" i="2"/>
  <c r="BK1036" i="2"/>
  <c r="BK1004" i="2"/>
  <c r="BK941" i="2"/>
  <c r="BK918" i="2"/>
  <c r="J902" i="2"/>
  <c r="BK873" i="2"/>
  <c r="J831" i="2"/>
  <c r="BK802" i="2"/>
  <c r="BK731" i="2"/>
  <c r="BK716" i="2"/>
  <c r="J649" i="2"/>
  <c r="J622" i="2"/>
  <c r="BK566" i="2"/>
  <c r="J523" i="2"/>
  <c r="BK509" i="2"/>
  <c r="J424" i="2"/>
  <c r="BK386" i="2"/>
  <c r="J331" i="2"/>
  <c r="BK287" i="2"/>
  <c r="J274" i="2"/>
  <c r="BK261" i="2"/>
  <c r="BK226" i="2"/>
  <c r="BK167" i="2"/>
  <c r="BK129" i="3"/>
  <c r="BK147" i="3"/>
  <c r="BK143" i="3"/>
  <c r="J141" i="3"/>
  <c r="BK137" i="3"/>
  <c r="BK133" i="3"/>
  <c r="BK127" i="3"/>
  <c r="J471" i="4"/>
  <c r="BK449" i="4"/>
  <c r="J436" i="4"/>
  <c r="J407" i="4"/>
  <c r="BK389" i="4"/>
  <c r="BK337" i="4"/>
  <c r="BK298" i="4"/>
  <c r="BK279" i="4"/>
  <c r="BK235" i="4"/>
  <c r="BK203" i="4"/>
  <c r="J166" i="4"/>
  <c r="J135" i="4"/>
  <c r="J477" i="4"/>
  <c r="BK452" i="4"/>
  <c r="J413" i="4"/>
  <c r="J391" i="4"/>
  <c r="J379" i="4"/>
  <c r="J358" i="4"/>
  <c r="J346" i="4"/>
  <c r="BK304" i="4"/>
  <c r="J293" i="4"/>
  <c r="J274" i="4"/>
  <c r="J218" i="4"/>
  <c r="J203" i="4"/>
  <c r="BK177" i="4"/>
  <c r="J158" i="4"/>
  <c r="BK135" i="4"/>
  <c r="BK477" i="4"/>
  <c r="J452" i="4"/>
  <c r="BK424" i="4"/>
  <c r="J416" i="4"/>
  <c r="BK393" i="4"/>
  <c r="BK355" i="4"/>
  <c r="BK332" i="4"/>
  <c r="J316" i="4"/>
  <c r="BK281" i="4"/>
  <c r="BK271" i="4"/>
  <c r="J256" i="4"/>
  <c r="J235" i="4"/>
  <c r="J215" i="4"/>
  <c r="J487" i="4"/>
  <c r="J464" i="4"/>
  <c r="BK439" i="4"/>
  <c r="BK422" i="4"/>
  <c r="J398" i="4"/>
  <c r="BK372" i="4"/>
  <c r="J363" i="4"/>
  <c r="J340" i="4"/>
  <c r="BK307" i="4"/>
  <c r="BK266" i="4"/>
  <c r="BK241" i="4"/>
  <c r="J212" i="4"/>
  <c r="J198" i="4"/>
  <c r="J177" i="4"/>
  <c r="BK158" i="4"/>
  <c r="J243" i="5"/>
  <c r="BK220" i="5"/>
  <c r="BK201" i="5"/>
  <c r="BK190" i="5"/>
  <c r="J181" i="5"/>
  <c r="J166" i="5"/>
  <c r="BK157" i="5"/>
  <c r="J136" i="5"/>
  <c r="BK223" i="5"/>
  <c r="J194" i="5"/>
  <c r="BK160" i="5"/>
  <c r="J138" i="5"/>
  <c r="J238" i="5"/>
  <c r="BK207" i="5"/>
  <c r="J171" i="5"/>
  <c r="J157" i="5"/>
  <c r="J142" i="5"/>
  <c r="BK246" i="5"/>
  <c r="J229" i="5"/>
  <c r="J214" i="5"/>
  <c r="J201" i="5"/>
  <c r="J188" i="5"/>
  <c r="BK174" i="5"/>
  <c r="BK142" i="5"/>
  <c r="J133" i="5"/>
  <c r="J388" i="6"/>
  <c r="BK367" i="6"/>
  <c r="BK336" i="6"/>
  <c r="J321" i="6"/>
  <c r="BK292" i="6"/>
  <c r="BK247" i="6"/>
  <c r="J224" i="6"/>
  <c r="J215" i="6"/>
  <c r="J198" i="6"/>
  <c r="J188" i="6"/>
  <c r="BK161" i="6"/>
  <c r="BK412" i="6"/>
  <c r="J410" i="6"/>
  <c r="J401" i="6"/>
  <c r="J376" i="6"/>
  <c r="J342" i="6"/>
  <c r="J332" i="6"/>
  <c r="BK305" i="6"/>
  <c r="J286" i="6"/>
  <c r="J277" i="6"/>
  <c r="BK245" i="6"/>
  <c r="BK218" i="6"/>
  <c r="J204" i="6"/>
  <c r="BK190" i="6"/>
  <c r="BK178" i="6"/>
  <c r="J144" i="6"/>
  <c r="BK388" i="6"/>
  <c r="BK326" i="6"/>
  <c r="J309" i="6"/>
  <c r="BK294" i="6"/>
  <c r="BK261" i="6"/>
  <c r="J253" i="6"/>
  <c r="BK215" i="6"/>
  <c r="J186" i="6"/>
  <c r="J170" i="6"/>
  <c r="J153" i="6"/>
  <c r="BK392" i="6"/>
  <c r="J379" i="6"/>
  <c r="BK347" i="6"/>
  <c r="J334" i="6"/>
  <c r="BK321" i="6"/>
  <c r="J313" i="6"/>
  <c r="BK286" i="6"/>
  <c r="J267" i="6"/>
  <c r="J251" i="6"/>
  <c r="BK243" i="6"/>
  <c r="J231" i="6"/>
  <c r="BK206" i="6"/>
  <c r="BK257" i="7"/>
  <c r="BK254" i="7"/>
  <c r="J252" i="7"/>
  <c r="J249" i="7"/>
  <c r="J239" i="7"/>
  <c r="J234" i="7"/>
  <c r="J232" i="7"/>
  <c r="J219" i="7"/>
  <c r="BK214" i="7"/>
  <c r="J212" i="7"/>
  <c r="BK200" i="7"/>
  <c r="J193" i="7"/>
  <c r="BK190" i="7"/>
  <c r="BK187" i="7"/>
  <c r="BK184" i="7"/>
  <c r="J181" i="7"/>
  <c r="J179" i="7"/>
  <c r="J138" i="7"/>
  <c r="BK269" i="7"/>
  <c r="BK237" i="7"/>
  <c r="J224" i="7"/>
  <c r="BK219" i="7"/>
  <c r="J202" i="7"/>
  <c r="J173" i="7"/>
  <c r="BK150" i="7"/>
  <c r="BK292" i="7"/>
  <c r="BK249" i="7"/>
  <c r="J229" i="7"/>
  <c r="BK209" i="7"/>
  <c r="J184" i="7"/>
  <c r="BK161" i="7"/>
  <c r="BK141" i="7"/>
  <c r="J266" i="7"/>
  <c r="J247" i="7"/>
  <c r="BK234" i="7"/>
  <c r="J214" i="7"/>
  <c r="J198" i="7"/>
  <c r="BK179" i="7"/>
  <c r="J161" i="7"/>
  <c r="J153" i="7"/>
  <c r="BK138" i="7"/>
  <c r="J193" i="8"/>
  <c r="BK180" i="8"/>
  <c r="BK164" i="8"/>
  <c r="BK201" i="8"/>
  <c r="J176" i="8"/>
  <c r="BK154" i="8"/>
  <c r="J138" i="8"/>
  <c r="BK189" i="8"/>
  <c r="J154" i="8"/>
  <c r="J136" i="8"/>
  <c r="BK203" i="8"/>
  <c r="BK182" i="8"/>
  <c r="BK174" i="8"/>
  <c r="BK150" i="8"/>
  <c r="BK191" i="9"/>
  <c r="BK168" i="9"/>
  <c r="BK147" i="9"/>
  <c r="J134" i="9"/>
  <c r="J191" i="9"/>
  <c r="BK177" i="9"/>
  <c r="BK158" i="9"/>
  <c r="J138" i="9"/>
  <c r="J202" i="9"/>
  <c r="J173" i="9"/>
  <c r="BK160" i="9"/>
  <c r="BK202" i="9"/>
  <c r="J179" i="9"/>
  <c r="J158" i="9"/>
  <c r="BK134" i="9"/>
  <c r="BK181" i="10"/>
  <c r="BK169" i="10"/>
  <c r="J156" i="10"/>
  <c r="J138" i="10"/>
  <c r="BK177" i="10"/>
  <c r="BK163" i="10"/>
  <c r="J194" i="10"/>
  <c r="J181" i="10"/>
  <c r="J161" i="10"/>
  <c r="BK146" i="10"/>
  <c r="J192" i="10"/>
  <c r="BK175" i="10"/>
  <c r="BK167" i="10"/>
  <c r="J154" i="10"/>
  <c r="J143" i="10"/>
  <c r="J226" i="11"/>
  <c r="J198" i="11"/>
  <c r="BK184" i="11"/>
  <c r="J169" i="11"/>
  <c r="J153" i="11"/>
  <c r="BK141" i="11"/>
  <c r="J235" i="11"/>
  <c r="BK226" i="11"/>
  <c r="J218" i="11"/>
  <c r="J208" i="11"/>
  <c r="J196" i="11"/>
  <c r="J173" i="11"/>
  <c r="J164" i="11"/>
  <c r="BK143" i="11"/>
  <c r="J137" i="11"/>
  <c r="J222" i="11"/>
  <c r="BK206" i="11"/>
  <c r="J194" i="11"/>
  <c r="BK179" i="11"/>
  <c r="BK164" i="11"/>
  <c r="J155" i="11"/>
  <c r="J147" i="11"/>
  <c r="J224" i="11"/>
  <c r="J212" i="11"/>
  <c r="BK192" i="11"/>
  <c r="BK159" i="11"/>
  <c r="J135" i="11"/>
  <c r="BK169" i="12"/>
  <c r="BK146" i="12"/>
  <c r="BK175" i="12"/>
  <c r="J163" i="12"/>
  <c r="J152" i="12"/>
  <c r="J140" i="12"/>
  <c r="BK163" i="12"/>
  <c r="BK148" i="12"/>
  <c r="J132" i="12"/>
  <c r="J171" i="12"/>
  <c r="BK152" i="12"/>
  <c r="J136" i="12"/>
  <c r="BK130" i="12"/>
  <c r="J167" i="13"/>
  <c r="J157" i="13"/>
  <c r="J144" i="13"/>
  <c r="BK136" i="13"/>
  <c r="BK172" i="13"/>
  <c r="BK140" i="13"/>
  <c r="BK167" i="13"/>
  <c r="BK159" i="13"/>
  <c r="BK151" i="13"/>
  <c r="BK144" i="13"/>
  <c r="J138" i="13"/>
  <c r="J227" i="14"/>
  <c r="J217" i="14"/>
  <c r="J201" i="14"/>
  <c r="J167" i="14"/>
  <c r="BK141" i="14"/>
  <c r="BK219" i="14"/>
  <c r="J199" i="14"/>
  <c r="J186" i="14"/>
  <c r="BK180" i="14"/>
  <c r="J173" i="14"/>
  <c r="J163" i="14"/>
  <c r="J155" i="14"/>
  <c r="J143" i="14"/>
  <c r="BK227" i="14"/>
  <c r="J205" i="14"/>
  <c r="J171" i="14"/>
  <c r="J151" i="14"/>
  <c r="J219" i="14"/>
  <c r="J207" i="14"/>
  <c r="BK201" i="14"/>
  <c r="J193" i="14"/>
  <c r="J180" i="14"/>
  <c r="J169" i="14"/>
  <c r="BK155" i="14"/>
  <c r="BK137" i="14"/>
  <c r="BK131" i="14"/>
  <c r="BK181" i="15"/>
  <c r="J165" i="15"/>
  <c r="J152" i="15"/>
  <c r="BK189" i="15"/>
  <c r="J148" i="15"/>
  <c r="J137" i="15"/>
  <c r="J174" i="15"/>
  <c r="BK156" i="15"/>
  <c r="J146" i="15"/>
  <c r="BK288" i="23"/>
  <c r="BK257" i="23"/>
  <c r="J234" i="23"/>
  <c r="BK224" i="23"/>
  <c r="J200" i="23"/>
  <c r="J190" i="23"/>
  <c r="J161" i="23"/>
  <c r="BK141" i="23"/>
  <c r="J294" i="23"/>
  <c r="BK247" i="23"/>
  <c r="BK234" i="23"/>
  <c r="J198" i="23"/>
  <c r="BK190" i="23"/>
  <c r="BK158" i="23"/>
  <c r="BK135" i="23"/>
  <c r="J266" i="23"/>
  <c r="J242" i="23"/>
  <c r="J217" i="23"/>
  <c r="BK181" i="23"/>
  <c r="BK167" i="23"/>
  <c r="BK144" i="23"/>
  <c r="BK199" i="24"/>
  <c r="J174" i="24"/>
  <c r="BK158" i="24"/>
  <c r="J142" i="24"/>
  <c r="J199" i="24"/>
  <c r="J182" i="24"/>
  <c r="BK152" i="24"/>
  <c r="J189" i="24"/>
  <c r="BK176" i="24"/>
  <c r="J158" i="24"/>
  <c r="J136" i="24"/>
  <c r="J193" i="24"/>
  <c r="BK160" i="24"/>
  <c r="BK201" i="25"/>
  <c r="J180" i="25"/>
  <c r="J145" i="25"/>
  <c r="BK203" i="25"/>
  <c r="BK180" i="25"/>
  <c r="BK158" i="25"/>
  <c r="J138" i="25"/>
  <c r="BK192" i="25"/>
  <c r="J168" i="25"/>
  <c r="J147" i="25"/>
  <c r="J201" i="25"/>
  <c r="J178" i="25"/>
  <c r="BK145" i="25"/>
  <c r="BK178" i="26"/>
  <c r="J152" i="26"/>
  <c r="J138" i="26"/>
  <c r="BK193" i="26"/>
  <c r="J176" i="26"/>
  <c r="J166" i="26"/>
  <c r="BK156" i="26"/>
  <c r="BK143" i="26"/>
  <c r="J180" i="26"/>
  <c r="BK158" i="26"/>
  <c r="J146" i="26"/>
  <c r="BK185" i="26"/>
  <c r="J164" i="26"/>
  <c r="BK138" i="26"/>
  <c r="J220" i="27"/>
  <c r="J208" i="27"/>
  <c r="BK192" i="27"/>
  <c r="BK157" i="27"/>
  <c r="J147" i="27"/>
  <c r="J232" i="27"/>
  <c r="J214" i="27"/>
  <c r="J200" i="27"/>
  <c r="BK187" i="27"/>
  <c r="J159" i="27"/>
  <c r="J151" i="27"/>
  <c r="J137" i="27"/>
  <c r="J218" i="27"/>
  <c r="J187" i="27"/>
  <c r="J161" i="27"/>
  <c r="J143" i="27"/>
  <c r="BK222" i="27"/>
  <c r="BK212" i="27"/>
  <c r="J179" i="27"/>
  <c r="J167" i="27"/>
  <c r="J149" i="27"/>
  <c r="BK171" i="28"/>
  <c r="J136" i="28"/>
  <c r="J175" i="28"/>
  <c r="BK161" i="28"/>
  <c r="J138" i="28"/>
  <c r="J169" i="28"/>
  <c r="J152" i="28"/>
  <c r="BK136" i="28"/>
  <c r="J163" i="28"/>
  <c r="BK138" i="28"/>
  <c r="BK162" i="29"/>
  <c r="J144" i="29"/>
  <c r="BK172" i="29"/>
  <c r="J140" i="29"/>
  <c r="J172" i="29"/>
  <c r="J146" i="29"/>
  <c r="J162" i="29"/>
  <c r="BK146" i="29"/>
  <c r="BK138" i="29"/>
  <c r="J227" i="30"/>
  <c r="J213" i="30"/>
  <c r="J199" i="30"/>
  <c r="BK182" i="30"/>
  <c r="BK157" i="30"/>
  <c r="BK147" i="30"/>
  <c r="BK133" i="30"/>
  <c r="BK221" i="30"/>
  <c r="J209" i="30"/>
  <c r="J182" i="30"/>
  <c r="BK169" i="30"/>
  <c r="J149" i="30"/>
  <c r="J133" i="30"/>
  <c r="J207" i="30"/>
  <c r="J186" i="30"/>
  <c r="J169" i="30"/>
  <c r="J161" i="30"/>
  <c r="BK153" i="30"/>
  <c r="BK223" i="30"/>
  <c r="BK209" i="30"/>
  <c r="J188" i="30"/>
  <c r="BK171" i="30"/>
  <c r="BK155" i="30"/>
  <c r="J137" i="30"/>
  <c r="BK181" i="31"/>
  <c r="BK148" i="31"/>
  <c r="J181" i="31"/>
  <c r="BK156" i="31"/>
  <c r="BK185" i="31"/>
  <c r="BK158" i="31"/>
  <c r="BK143" i="31"/>
  <c r="J185" i="31"/>
  <c r="J152" i="31"/>
  <c r="BK140" i="31"/>
  <c r="BK210" i="32"/>
  <c r="J156" i="32"/>
  <c r="BK142" i="32"/>
  <c r="BK203" i="32"/>
  <c r="J188" i="32"/>
  <c r="BK162" i="32"/>
  <c r="BK137" i="32"/>
  <c r="J196" i="32"/>
  <c r="BK179" i="32"/>
  <c r="J153" i="32"/>
  <c r="J127" i="32"/>
  <c r="BK194" i="32"/>
  <c r="BK168" i="32"/>
  <c r="BK150" i="32"/>
  <c r="BK135" i="32"/>
  <c r="BK140" i="33"/>
  <c r="J128" i="33"/>
  <c r="BK243" i="34"/>
  <c r="BK222" i="34"/>
  <c r="J206" i="34"/>
  <c r="BK197" i="34"/>
  <c r="BK177" i="34"/>
  <c r="J162" i="34"/>
  <c r="BK140" i="34"/>
  <c r="BK125" i="34"/>
  <c r="BK225" i="34"/>
  <c r="J192" i="34"/>
  <c r="BK169" i="34"/>
  <c r="J140" i="34"/>
  <c r="J209" i="34"/>
  <c r="J190" i="34"/>
  <c r="BK159" i="34"/>
  <c r="BK135" i="34"/>
  <c r="J250" i="34"/>
  <c r="J225" i="34"/>
  <c r="BK206" i="34"/>
  <c r="J175" i="34"/>
  <c r="BK162" i="34"/>
  <c r="BK132" i="34"/>
  <c r="J291" i="35"/>
  <c r="BK262" i="35"/>
  <c r="J231" i="35"/>
  <c r="BK189" i="35"/>
  <c r="BK175" i="35"/>
  <c r="BK156" i="35"/>
  <c r="BK142" i="35"/>
  <c r="J285" i="35"/>
  <c r="BK231" i="35"/>
  <c r="BK203" i="35"/>
  <c r="J173" i="35"/>
  <c r="BK147" i="35"/>
  <c r="BK288" i="35"/>
  <c r="J258" i="35"/>
  <c r="BK245" i="35"/>
  <c r="J206" i="35"/>
  <c r="BK187" i="35"/>
  <c r="J164" i="35"/>
  <c r="J298" i="35"/>
  <c r="J282" i="35"/>
  <c r="J270" i="35"/>
  <c r="BK248" i="35"/>
  <c r="J236" i="35"/>
  <c r="BK218" i="35"/>
  <c r="BK206" i="35"/>
  <c r="BK191" i="35"/>
  <c r="BK183" i="35"/>
  <c r="BK153" i="35"/>
  <c r="BK133" i="35"/>
  <c r="J198" i="36"/>
  <c r="BK164" i="36"/>
  <c r="BK127" i="36"/>
  <c r="J184" i="36"/>
  <c r="BK154" i="36"/>
  <c r="BK136" i="36"/>
  <c r="J187" i="36"/>
  <c r="J151" i="36"/>
  <c r="J194" i="36"/>
  <c r="J154" i="36"/>
  <c r="BK310" i="37"/>
  <c r="J291" i="37"/>
  <c r="BK263" i="37"/>
  <c r="BK243" i="37"/>
  <c r="J235" i="37"/>
  <c r="J208" i="37"/>
  <c r="BK187" i="37"/>
  <c r="BK140" i="37"/>
  <c r="J274" i="37"/>
  <c r="BK252" i="37"/>
  <c r="BK225" i="37"/>
  <c r="BK203" i="37"/>
  <c r="J196" i="37"/>
  <c r="BK169" i="37"/>
  <c r="BK300" i="37"/>
  <c r="BK288" i="37"/>
  <c r="BK268" i="37"/>
  <c r="BK237" i="37"/>
  <c r="J228" i="37"/>
  <c r="J220" i="37"/>
  <c r="BK189" i="37"/>
  <c r="BK172" i="37"/>
  <c r="BK146" i="37"/>
  <c r="BK303" i="37"/>
  <c r="J265" i="37"/>
  <c r="J233" i="37"/>
  <c r="J225" i="37"/>
  <c r="J210" i="37"/>
  <c r="BK191" i="37"/>
  <c r="J169" i="37"/>
  <c r="BK135" i="37"/>
  <c r="BK210" i="38"/>
  <c r="J195" i="38"/>
  <c r="J173" i="38"/>
  <c r="BK141" i="38"/>
  <c r="J223" i="38"/>
  <c r="BK213" i="38"/>
  <c r="J180" i="38"/>
  <c r="BK169" i="38"/>
  <c r="BK144" i="38"/>
  <c r="J229" i="38"/>
  <c r="BK207" i="38"/>
  <c r="J187" i="38"/>
  <c r="BK160" i="38"/>
  <c r="BK223" i="38"/>
  <c r="J169" i="38"/>
  <c r="J136" i="38"/>
  <c r="BK314" i="39"/>
  <c r="BK268" i="39"/>
  <c r="BK223" i="39"/>
  <c r="J212" i="39"/>
  <c r="J189" i="39"/>
  <c r="BK154" i="39"/>
  <c r="BK141" i="39"/>
  <c r="J128" i="39"/>
  <c r="J302" i="39"/>
  <c r="J268" i="39"/>
  <c r="J246" i="39"/>
  <c r="J230" i="39"/>
  <c r="BK203" i="39"/>
  <c r="BK178" i="39"/>
  <c r="BK160" i="39"/>
  <c r="BK133" i="39"/>
  <c r="BK250" i="39"/>
  <c r="BK237" i="39"/>
  <c r="J223" i="39"/>
  <c r="BK197" i="39"/>
  <c r="J170" i="39"/>
  <c r="BK310" i="39"/>
  <c r="BK280" i="39"/>
  <c r="J271" i="39"/>
  <c r="J253" i="39"/>
  <c r="BK215" i="39"/>
  <c r="J191" i="39"/>
  <c r="J166" i="39"/>
  <c r="J151" i="39"/>
  <c r="BK128" i="39"/>
  <c r="J215" i="40"/>
  <c r="BK203" i="40"/>
  <c r="J169" i="40"/>
  <c r="J155" i="40"/>
  <c r="BK142" i="40"/>
  <c r="J254" i="40"/>
  <c r="BK218" i="40"/>
  <c r="BK192" i="40"/>
  <c r="BK158" i="40"/>
  <c r="BK254" i="40"/>
  <c r="BK232" i="40"/>
  <c r="J213" i="40"/>
  <c r="BK198" i="40"/>
  <c r="BK148" i="40"/>
  <c r="J270" i="40"/>
  <c r="J259" i="40"/>
  <c r="BK242" i="40"/>
  <c r="J218" i="40"/>
  <c r="J203" i="40"/>
  <c r="J174" i="40"/>
  <c r="BK155" i="40"/>
  <c r="BK619" i="41"/>
  <c r="BK615" i="41"/>
  <c r="BK611" i="41"/>
  <c r="J586" i="41"/>
  <c r="BK576" i="41"/>
  <c r="J565" i="41"/>
  <c r="J541" i="41"/>
  <c r="BK509" i="41"/>
  <c r="J495" i="41"/>
  <c r="J479" i="41"/>
  <c r="BK470" i="41"/>
  <c r="J462" i="41"/>
  <c r="J444" i="41"/>
  <c r="BK436" i="41"/>
  <c r="BK428" i="41"/>
  <c r="J394" i="41"/>
  <c r="J386" i="41"/>
  <c r="J367" i="41"/>
  <c r="J344" i="41"/>
  <c r="J332" i="41"/>
  <c r="BK315" i="41"/>
  <c r="J307" i="41"/>
  <c r="J291" i="41"/>
  <c r="BK277" i="41"/>
  <c r="BK265" i="41"/>
  <c r="BK243" i="41"/>
  <c r="BK227" i="41"/>
  <c r="BK208" i="41"/>
  <c r="BK196" i="41"/>
  <c r="J176" i="41"/>
  <c r="BK167" i="41"/>
  <c r="J157" i="41"/>
  <c r="J147" i="41"/>
  <c r="J607" i="41"/>
  <c r="J603" i="41"/>
  <c r="BK590" i="41"/>
  <c r="J580" i="41"/>
  <c r="BK557" i="41"/>
  <c r="BK539" i="41"/>
  <c r="BK521" i="41"/>
  <c r="J509" i="41"/>
  <c r="J499" i="41"/>
  <c r="J474" i="41"/>
  <c r="BK460" i="41"/>
  <c r="J450" i="41"/>
  <c r="J434" i="41"/>
  <c r="BK414" i="41"/>
  <c r="J406" i="41"/>
  <c r="J398" i="41"/>
  <c r="J371" i="41"/>
  <c r="BK330" i="41"/>
  <c r="J320" i="41"/>
  <c r="J293" i="41"/>
  <c r="J279" i="41"/>
  <c r="J259" i="41"/>
  <c r="J243" i="41"/>
  <c r="J221" i="41"/>
  <c r="J212" i="41"/>
  <c r="BK206" i="41"/>
  <c r="BK190" i="41"/>
  <c r="BK171" i="41"/>
  <c r="J163" i="41"/>
  <c r="BK145" i="41"/>
  <c r="J130" i="41"/>
  <c r="BK600" i="41"/>
  <c r="BK584" i="41"/>
  <c r="J576" i="41"/>
  <c r="J549" i="41"/>
  <c r="BK541" i="41"/>
  <c r="BK537" i="41"/>
  <c r="BK533" i="41"/>
  <c r="J527" i="41"/>
  <c r="J511" i="41"/>
  <c r="BK489" i="41"/>
  <c r="BK466" i="41"/>
  <c r="J456" i="41"/>
  <c r="J440" i="41"/>
  <c r="J428" i="41"/>
  <c r="J422" i="41"/>
  <c r="J412" i="41"/>
  <c r="BK408" i="41"/>
  <c r="BK390" i="41"/>
  <c r="BK384" i="41"/>
  <c r="BK371" i="41"/>
  <c r="J365" i="41"/>
  <c r="J355" i="41"/>
  <c r="BK338" i="41"/>
  <c r="J330" i="41"/>
  <c r="J299" i="41"/>
  <c r="BK293" i="41"/>
  <c r="J277" i="41"/>
  <c r="J269" i="41"/>
  <c r="J263" i="41"/>
  <c r="J255" i="41"/>
  <c r="BK241" i="41"/>
  <c r="J233" i="41"/>
  <c r="J214" i="41"/>
  <c r="J200" i="41"/>
  <c r="BK186" i="41"/>
  <c r="BK165" i="41"/>
  <c r="BK149" i="41"/>
  <c r="J143" i="41"/>
  <c r="BK132" i="41"/>
  <c r="J594" i="41"/>
  <c r="J572" i="41"/>
  <c r="J563" i="41"/>
  <c r="BK555" i="41"/>
  <c r="BK547" i="41"/>
  <c r="BK529" i="41"/>
  <c r="BK519" i="41"/>
  <c r="BK493" i="41"/>
  <c r="BK485" i="41"/>
  <c r="BK479" i="41"/>
  <c r="BK468" i="41"/>
  <c r="BK450" i="41"/>
  <c r="BK438" i="41"/>
  <c r="BK424" i="41"/>
  <c r="BK418" i="41"/>
  <c r="BK406" i="41"/>
  <c r="J396" i="41"/>
  <c r="BK379" i="41"/>
  <c r="J373" i="41"/>
  <c r="J350" i="41"/>
  <c r="BK328" i="41"/>
  <c r="J324" i="41"/>
  <c r="J317" i="41"/>
  <c r="BK305" i="41"/>
  <c r="BK299" i="41"/>
  <c r="BK287" i="41"/>
  <c r="BK269" i="41"/>
  <c r="J249" i="41"/>
  <c r="BK237" i="41"/>
  <c r="J227" i="41"/>
  <c r="J223" i="41"/>
  <c r="BK200" i="41"/>
  <c r="J194" i="41"/>
  <c r="J182" i="41"/>
  <c r="J161" i="41"/>
  <c r="BK153" i="41"/>
  <c r="J132" i="41"/>
  <c r="J419" i="42"/>
  <c r="J406" i="42"/>
  <c r="J394" i="42"/>
  <c r="BK386" i="42"/>
  <c r="BK376" i="42"/>
  <c r="BK361" i="42"/>
  <c r="J354" i="42"/>
  <c r="BK346" i="42"/>
  <c r="BK319" i="42"/>
  <c r="J309" i="42"/>
  <c r="J305" i="42"/>
  <c r="BK291" i="42"/>
  <c r="BK279" i="42"/>
  <c r="BK273" i="42"/>
  <c r="J261" i="42"/>
  <c r="J249" i="42"/>
  <c r="J230" i="42"/>
  <c r="J212" i="42"/>
  <c r="BK199" i="42"/>
  <c r="J179" i="42"/>
  <c r="BK169" i="42"/>
  <c r="BK157" i="42"/>
  <c r="BK155" i="42"/>
  <c r="J137" i="42"/>
  <c r="BK126" i="42"/>
  <c r="BK411" i="42"/>
  <c r="BK392" i="42"/>
  <c r="J386" i="42"/>
  <c r="BK378" i="42"/>
  <c r="BK368" i="42"/>
  <c r="J356" i="42"/>
  <c r="BK334" i="42"/>
  <c r="BK315" i="42"/>
  <c r="BK309" i="42"/>
  <c r="J303" i="42"/>
  <c r="J297" i="42"/>
  <c r="BK289" i="42"/>
  <c r="J285" i="42"/>
  <c r="BK257" i="42"/>
  <c r="J243" i="42"/>
  <c r="BK234" i="42"/>
  <c r="J228" i="42"/>
  <c r="BK216" i="42"/>
  <c r="J207" i="42"/>
  <c r="BK197" i="42"/>
  <c r="J191" i="42"/>
  <c r="BK185" i="42"/>
  <c r="BK179" i="42"/>
  <c r="J177" i="42"/>
  <c r="J151" i="42"/>
  <c r="BK139" i="42"/>
  <c r="BK131" i="42"/>
  <c r="BK417" i="42"/>
  <c r="J408" i="42"/>
  <c r="J402" i="42"/>
  <c r="J376" i="42"/>
  <c r="J361" i="42"/>
  <c r="BK344" i="42"/>
  <c r="J334" i="42"/>
  <c r="J321" i="42"/>
  <c r="BK297" i="42"/>
  <c r="BK295" i="42"/>
  <c r="BK285" i="42"/>
  <c r="BK275" i="42"/>
  <c r="BK271" i="42"/>
  <c r="J259" i="42"/>
  <c r="J245" i="42"/>
  <c r="J234" i="42"/>
  <c r="J226" i="42"/>
  <c r="J218" i="42"/>
  <c r="BK203" i="42"/>
  <c r="BK195" i="42"/>
  <c r="BK187" i="42"/>
  <c r="BK175" i="42"/>
  <c r="BK165" i="42"/>
  <c r="BK159" i="42"/>
  <c r="BK149" i="42"/>
  <c r="BK135" i="42"/>
  <c r="BK427" i="42"/>
  <c r="J425" i="42"/>
  <c r="BK419" i="42"/>
  <c r="BK408" i="42"/>
  <c r="J400" i="42"/>
  <c r="BK384" i="42"/>
  <c r="J374" i="42"/>
  <c r="BK354" i="42"/>
  <c r="J346" i="42"/>
  <c r="BK336" i="42"/>
  <c r="J328" i="42"/>
  <c r="J319" i="42"/>
  <c r="J315" i="42"/>
  <c r="J283" i="42"/>
  <c r="J267" i="42"/>
  <c r="BK253" i="42"/>
  <c r="BK243" i="42"/>
  <c r="BK236" i="42"/>
  <c r="BK224" i="42"/>
  <c r="J210" i="42"/>
  <c r="BK173" i="42"/>
  <c r="J169" i="42"/>
  <c r="BK161" i="42"/>
  <c r="J149" i="42"/>
  <c r="BK143" i="42"/>
  <c r="J128" i="42"/>
  <c r="J211" i="43"/>
  <c r="J184" i="43"/>
  <c r="J170" i="43"/>
  <c r="BK148" i="43"/>
  <c r="BK221" i="43"/>
  <c r="J215" i="43"/>
  <c r="BK199" i="43"/>
  <c r="BK188" i="43"/>
  <c r="J182" i="43"/>
  <c r="BK170" i="43"/>
  <c r="BK165" i="43"/>
  <c r="BK151" i="43"/>
  <c r="BK141" i="43"/>
  <c r="BK223" i="43"/>
  <c r="J209" i="43"/>
  <c r="J204" i="43"/>
  <c r="J188" i="43"/>
  <c r="J167" i="43"/>
  <c r="J155" i="43"/>
  <c r="J141" i="43"/>
  <c r="BK132" i="43"/>
  <c r="BK213" i="43"/>
  <c r="BK202" i="43"/>
  <c r="J195" i="43"/>
  <c r="J180" i="43"/>
  <c r="BK160" i="43"/>
  <c r="J151" i="43"/>
  <c r="J137" i="43"/>
  <c r="J132" i="43"/>
  <c r="BK128" i="44"/>
  <c r="J136" i="44"/>
  <c r="J128" i="44"/>
  <c r="J134" i="45"/>
  <c r="BK131" i="45"/>
  <c r="J131" i="45"/>
  <c r="BK127" i="45"/>
  <c r="J467" i="46"/>
  <c r="J463" i="46"/>
  <c r="BK448" i="46"/>
  <c r="BK442" i="46"/>
  <c r="BK427" i="46"/>
  <c r="BK405" i="46"/>
  <c r="BK377" i="46"/>
  <c r="BK365" i="46"/>
  <c r="J357" i="46"/>
  <c r="J321" i="46"/>
  <c r="J246" i="46"/>
  <c r="BK236" i="46"/>
  <c r="BK218" i="46"/>
  <c r="BK181" i="46"/>
  <c r="J160" i="46"/>
  <c r="BK133" i="46"/>
  <c r="BK457" i="46"/>
  <c r="BK413" i="46"/>
  <c r="J383" i="46"/>
  <c r="J368" i="46"/>
  <c r="J360" i="46"/>
  <c r="BK349" i="46"/>
  <c r="J339" i="46"/>
  <c r="BK318" i="46"/>
  <c r="J309" i="46"/>
  <c r="J291" i="46"/>
  <c r="J254" i="46"/>
  <c r="BK224" i="46"/>
  <c r="BK196" i="46"/>
  <c r="J175" i="46"/>
  <c r="BK163" i="46"/>
  <c r="J152" i="46"/>
  <c r="J137" i="46"/>
  <c r="BK430" i="46"/>
  <c r="J418" i="46"/>
  <c r="J407" i="46"/>
  <c r="BK383" i="46"/>
  <c r="J330" i="46"/>
  <c r="J312" i="46"/>
  <c r="BK286" i="46"/>
  <c r="J265" i="46"/>
  <c r="J257" i="46"/>
  <c r="J236" i="46"/>
  <c r="J227" i="46"/>
  <c r="BK202" i="46"/>
  <c r="BK175" i="46"/>
  <c r="J169" i="46"/>
  <c r="J157" i="46"/>
  <c r="J145" i="46"/>
  <c r="J448" i="46"/>
  <c r="J430" i="46"/>
  <c r="BK396" i="46"/>
  <c r="J377" i="46"/>
  <c r="BK370" i="46"/>
  <c r="BK339" i="46"/>
  <c r="BK309" i="46"/>
  <c r="BK296" i="46"/>
  <c r="BK281" i="46"/>
  <c r="J261" i="46"/>
  <c r="BK243" i="46"/>
  <c r="J224" i="46"/>
  <c r="J196" i="46"/>
  <c r="J184" i="46"/>
  <c r="J149" i="46"/>
  <c r="J143" i="46"/>
  <c r="J286" i="47"/>
  <c r="J274" i="47"/>
  <c r="J261" i="47"/>
  <c r="J222" i="47"/>
  <c r="J196" i="47"/>
  <c r="J177" i="47"/>
  <c r="BK163" i="47"/>
  <c r="J153" i="47"/>
  <c r="J137" i="47"/>
  <c r="J299" i="47"/>
  <c r="J280" i="47"/>
  <c r="J266" i="47"/>
  <c r="J252" i="47"/>
  <c r="J247" i="47"/>
  <c r="J227" i="47"/>
  <c r="J179" i="47"/>
  <c r="J169" i="47"/>
  <c r="J139" i="47"/>
  <c r="BK315" i="47"/>
  <c r="J294" i="47"/>
  <c r="BK274" i="47"/>
  <c r="BK252" i="47"/>
  <c r="BK236" i="47"/>
  <c r="J218" i="47"/>
  <c r="J203" i="47"/>
  <c r="BK196" i="47"/>
  <c r="J172" i="47"/>
  <c r="J134" i="47"/>
  <c r="BK310" i="47"/>
  <c r="BK305" i="47"/>
  <c r="J290" i="47"/>
  <c r="BK261" i="47"/>
  <c r="J236" i="47"/>
  <c r="J215" i="47"/>
  <c r="BK203" i="47"/>
  <c r="J175" i="47"/>
  <c r="J166" i="47"/>
  <c r="J144" i="47"/>
  <c r="BK1911" i="2"/>
  <c r="BK1820" i="2"/>
  <c r="BK1784" i="2"/>
  <c r="BK1713" i="2"/>
  <c r="BK1699" i="2"/>
  <c r="BK1680" i="2"/>
  <c r="J1651" i="2"/>
  <c r="BK1635" i="2"/>
  <c r="J1623" i="2"/>
  <c r="J1605" i="2"/>
  <c r="BK1591" i="2"/>
  <c r="BK1564" i="2"/>
  <c r="BK1547" i="2"/>
  <c r="BK1516" i="2"/>
  <c r="J1407" i="2"/>
  <c r="J1393" i="2"/>
  <c r="BK1375" i="2"/>
  <c r="BK1363" i="2"/>
  <c r="J1023" i="2"/>
  <c r="J983" i="2"/>
  <c r="BK951" i="2"/>
  <c r="J933" i="2"/>
  <c r="J908" i="2"/>
  <c r="J873" i="2"/>
  <c r="BK805" i="2"/>
  <c r="BK736" i="2"/>
  <c r="J635" i="2"/>
  <c r="BK594" i="2"/>
  <c r="BK519" i="2"/>
  <c r="BK506" i="2"/>
  <c r="J458" i="2"/>
  <c r="J386" i="2"/>
  <c r="J360" i="2"/>
  <c r="J285" i="2"/>
  <c r="J261" i="2"/>
  <c r="BK220" i="2"/>
  <c r="J185" i="2"/>
  <c r="J1882" i="2"/>
  <c r="J1829" i="2"/>
  <c r="J1820" i="2"/>
  <c r="J1790" i="2"/>
  <c r="J1771" i="2"/>
  <c r="J1731" i="2"/>
  <c r="BK1705" i="2"/>
  <c r="J1680" i="2"/>
  <c r="BK1671" i="2"/>
  <c r="BK1663" i="2"/>
  <c r="J1637" i="2"/>
  <c r="BK1617" i="2"/>
  <c r="BK1603" i="2"/>
  <c r="J1593" i="2"/>
  <c r="J1556" i="2"/>
  <c r="BK1544" i="2"/>
  <c r="BK1502" i="2"/>
  <c r="BK1477" i="2"/>
  <c r="J1434" i="2"/>
  <c r="BK1407" i="2"/>
  <c r="BK1393" i="2"/>
  <c r="J1375" i="2"/>
  <c r="BK1361" i="2"/>
  <c r="BK1351" i="2"/>
  <c r="BK1343" i="2"/>
  <c r="BK1329" i="2"/>
  <c r="BK1313" i="2"/>
  <c r="J1297" i="2"/>
  <c r="J1274" i="2"/>
  <c r="J1248" i="2"/>
  <c r="J1191" i="2"/>
  <c r="J1125" i="2"/>
  <c r="BK1092" i="2"/>
  <c r="J999" i="2"/>
  <c r="J979" i="2"/>
  <c r="J955" i="2"/>
  <c r="BK933" i="2"/>
  <c r="J910" i="2"/>
  <c r="BK904" i="2"/>
  <c r="J896" i="2"/>
  <c r="J881" i="2"/>
  <c r="BK859" i="2"/>
  <c r="J812" i="2"/>
  <c r="BK784" i="2"/>
  <c r="BK752" i="2"/>
  <c r="BK722" i="2"/>
  <c r="BK658" i="2"/>
  <c r="J646" i="2"/>
  <c r="J597" i="2"/>
  <c r="BK523" i="2"/>
  <c r="J506" i="2"/>
  <c r="BK458" i="2"/>
  <c r="BK378" i="2"/>
  <c r="BK346" i="2"/>
  <c r="J328" i="2"/>
  <c r="J287" i="2"/>
  <c r="BK237" i="2"/>
  <c r="AS102" i="1"/>
  <c r="BK1748" i="2"/>
  <c r="J1719" i="2"/>
  <c r="BK1697" i="2"/>
  <c r="BK1667" i="2"/>
  <c r="J1657" i="2"/>
  <c r="BK1643" i="2"/>
  <c r="BK1631" i="2"/>
  <c r="J1607" i="2"/>
  <c r="J1583" i="2"/>
  <c r="J1564" i="2"/>
  <c r="J140" i="15"/>
  <c r="BK178" i="15"/>
  <c r="J162" i="15"/>
  <c r="J150" i="15"/>
  <c r="J200" i="16"/>
  <c r="J182" i="16"/>
  <c r="BK159" i="16"/>
  <c r="BK140" i="16"/>
  <c r="BK200" i="16"/>
  <c r="J159" i="16"/>
  <c r="BK150" i="16"/>
  <c r="J142" i="16"/>
  <c r="BK127" i="16"/>
  <c r="BK196" i="16"/>
  <c r="J194" i="16"/>
  <c r="BK185" i="16"/>
  <c r="J165" i="16"/>
  <c r="J150" i="16"/>
  <c r="BK142" i="16"/>
  <c r="BK210" i="16"/>
  <c r="J206" i="16"/>
  <c r="J188" i="16"/>
  <c r="BK165" i="16"/>
  <c r="J153" i="16"/>
  <c r="J135" i="16"/>
  <c r="BK128" i="17"/>
  <c r="J132" i="17"/>
  <c r="J128" i="17"/>
  <c r="J1974" i="18"/>
  <c r="BK1966" i="18"/>
  <c r="J1962" i="18"/>
  <c r="BK1955" i="18"/>
  <c r="BK1951" i="18"/>
  <c r="J1947" i="18"/>
  <c r="BK1940" i="18"/>
  <c r="BK1932" i="18"/>
  <c r="J1923" i="18"/>
  <c r="BK1914" i="18"/>
  <c r="BK1911" i="18"/>
  <c r="J1908" i="18"/>
  <c r="J1906" i="18"/>
  <c r="BK1879" i="18"/>
  <c r="J1856" i="18"/>
  <c r="J1844" i="18"/>
  <c r="J1817" i="18"/>
  <c r="BK1795" i="18"/>
  <c r="J1771" i="18"/>
  <c r="BK1727" i="18"/>
  <c r="BK1719" i="18"/>
  <c r="J1705" i="18"/>
  <c r="J1684" i="18"/>
  <c r="BK1667" i="18"/>
  <c r="BK1659" i="18"/>
  <c r="J1635" i="18"/>
  <c r="BK1619" i="18"/>
  <c r="BK1591" i="18"/>
  <c r="J1587" i="18"/>
  <c r="BK1568" i="18"/>
  <c r="BK1533" i="18"/>
  <c r="J1498" i="18"/>
  <c r="J1477" i="18"/>
  <c r="BK1444" i="18"/>
  <c r="J1419" i="18"/>
  <c r="BK1401" i="18"/>
  <c r="BK1393" i="18"/>
  <c r="BK1387" i="18"/>
  <c r="J1381" i="18"/>
  <c r="J1377" i="18"/>
  <c r="BK1359" i="18"/>
  <c r="J1349" i="18"/>
  <c r="J1337" i="18"/>
  <c r="J1327" i="18"/>
  <c r="J1321" i="18"/>
  <c r="J1315" i="18"/>
  <c r="BK1303" i="18"/>
  <c r="J1278" i="18"/>
  <c r="BK1246" i="18"/>
  <c r="J1222" i="18"/>
  <c r="BK1193" i="18"/>
  <c r="J1179" i="18"/>
  <c r="BK1140" i="18"/>
  <c r="BK1117" i="18"/>
  <c r="J1096" i="18"/>
  <c r="BK1078" i="18"/>
  <c r="BK1027" i="18"/>
  <c r="J987" i="18"/>
  <c r="BK961" i="18"/>
  <c r="BK930" i="18"/>
  <c r="J918" i="18"/>
  <c r="J906" i="18"/>
  <c r="J896" i="18"/>
  <c r="BK873" i="18"/>
  <c r="J828" i="18"/>
  <c r="BK778" i="18"/>
  <c r="BK722" i="18"/>
  <c r="J699" i="18"/>
  <c r="BK655" i="18"/>
  <c r="BK625" i="18"/>
  <c r="BK542" i="18"/>
  <c r="J512" i="18"/>
  <c r="J489" i="18"/>
  <c r="J419" i="18"/>
  <c r="BK410" i="18"/>
  <c r="BK372" i="18"/>
  <c r="J349" i="18"/>
  <c r="J328" i="18"/>
  <c r="BK308" i="18"/>
  <c r="BK277" i="18"/>
  <c r="J266" i="18"/>
  <c r="BK209" i="18"/>
  <c r="J172" i="18"/>
  <c r="J1827" i="18"/>
  <c r="J1793" i="18"/>
  <c r="J1779" i="18"/>
  <c r="BK1771" i="18"/>
  <c r="BK1731" i="18"/>
  <c r="BK1721" i="18"/>
  <c r="BK1713" i="18"/>
  <c r="J1703" i="18"/>
  <c r="BK1699" i="18"/>
  <c r="J1693" i="18"/>
  <c r="J1676" i="18"/>
  <c r="BK1661" i="18"/>
  <c r="J1643" i="18"/>
  <c r="BK1635" i="18"/>
  <c r="J1625" i="18"/>
  <c r="J1619" i="18"/>
  <c r="BK1595" i="18"/>
  <c r="J1583" i="18"/>
  <c r="J1576" i="18"/>
  <c r="J1562" i="18"/>
  <c r="BK1552" i="18"/>
  <c r="J1533" i="18"/>
  <c r="J1516" i="18"/>
  <c r="J1489" i="18"/>
  <c r="J1438" i="18"/>
  <c r="J1415" i="18"/>
  <c r="BK1399" i="18"/>
  <c r="J1395" i="18"/>
  <c r="J1389" i="18"/>
  <c r="J1373" i="18"/>
  <c r="BK1365" i="18"/>
  <c r="J1359" i="18"/>
  <c r="J1347" i="18"/>
  <c r="J1329" i="18"/>
  <c r="BK1305" i="18"/>
  <c r="BK1283" i="18"/>
  <c r="J1253" i="18"/>
  <c r="BK1209" i="18"/>
  <c r="J1171" i="18"/>
  <c r="J1120" i="18"/>
  <c r="J1099" i="18"/>
  <c r="BK1044" i="18"/>
  <c r="BK1023" i="18"/>
  <c r="BK979" i="18"/>
  <c r="J946" i="18"/>
  <c r="BK918" i="18"/>
  <c r="BK910" i="18"/>
  <c r="BK896" i="18"/>
  <c r="BK888" i="18"/>
  <c r="J879" i="18"/>
  <c r="J865" i="18"/>
  <c r="J839" i="18"/>
  <c r="J817" i="18"/>
  <c r="BK796" i="18"/>
  <c r="BK771" i="18"/>
  <c r="BK752" i="18"/>
  <c r="BK728" i="18"/>
  <c r="J669" i="18"/>
  <c r="J655" i="18"/>
  <c r="BK630" i="18"/>
  <c r="BK597" i="18"/>
  <c r="J542" i="18"/>
  <c r="J519" i="18"/>
  <c r="J492" i="18"/>
  <c r="J413" i="18"/>
  <c r="J399" i="18"/>
  <c r="BK292" i="18"/>
  <c r="BK261" i="18"/>
  <c r="J237" i="18"/>
  <c r="J220" i="18"/>
  <c r="BK167" i="18"/>
  <c r="BK1868" i="18"/>
  <c r="BK1824" i="18"/>
  <c r="J1807" i="18"/>
  <c r="BK1758" i="18"/>
  <c r="J1748" i="18"/>
  <c r="J1723" i="18"/>
  <c r="J1715" i="18"/>
  <c r="BK1709" i="18"/>
  <c r="BK1682" i="18"/>
  <c r="BK1676" i="18"/>
  <c r="J1657" i="18"/>
  <c r="BK1651" i="18"/>
  <c r="BK1643" i="18"/>
  <c r="BK1625" i="18"/>
  <c r="BK1613" i="18"/>
  <c r="J1607" i="18"/>
  <c r="BK1601" i="18"/>
  <c r="J1593" i="18"/>
  <c r="BK1562" i="18"/>
  <c r="BK1547" i="18"/>
  <c r="BK1516" i="18"/>
  <c r="BK1494" i="18"/>
  <c r="J1434" i="18"/>
  <c r="J1397" i="18"/>
  <c r="J1387" i="18"/>
  <c r="BK1373" i="18"/>
  <c r="J1363" i="18"/>
  <c r="J1345" i="18"/>
  <c r="J1341" i="18"/>
  <c r="BK1325" i="18"/>
  <c r="BK1313" i="18"/>
  <c r="BK1307" i="18"/>
  <c r="J1297" i="18"/>
  <c r="J1274" i="18"/>
  <c r="BK1267" i="18"/>
  <c r="J1248" i="18"/>
  <c r="J1185" i="18"/>
  <c r="BK1179" i="18"/>
  <c r="J1151" i="18"/>
  <c r="BK1096" i="18"/>
  <c r="J1040" i="18"/>
  <c r="J1023" i="18"/>
  <c r="J999" i="18"/>
  <c r="J983" i="18"/>
  <c r="BK955" i="18"/>
  <c r="J933" i="18"/>
  <c r="BK924" i="18"/>
  <c r="J914" i="18"/>
  <c r="BK902" i="18"/>
  <c r="J890" i="18"/>
  <c r="BK881" i="18"/>
  <c r="J859" i="18"/>
  <c r="J834" i="18"/>
  <c r="J822" i="18"/>
  <c r="BK790" i="18"/>
  <c r="BK758" i="18"/>
  <c r="BK731" i="18"/>
  <c r="BK676" i="18"/>
  <c r="J625" i="18"/>
  <c r="BK611" i="18"/>
  <c r="J572" i="18"/>
  <c r="BK557" i="18"/>
  <c r="BK519" i="18"/>
  <c r="BK506" i="18"/>
  <c r="J424" i="18"/>
  <c r="BK386" i="18"/>
  <c r="J369" i="18"/>
  <c r="J354" i="18"/>
  <c r="BK346" i="18"/>
  <c r="J331" i="18"/>
  <c r="J283" i="18"/>
  <c r="BK237" i="18"/>
  <c r="BK220" i="18"/>
  <c r="BK194" i="18"/>
  <c r="BK172" i="18"/>
  <c r="J159" i="18"/>
  <c r="BK1856" i="18"/>
  <c r="BK1844" i="18"/>
  <c r="BK1753" i="18"/>
  <c r="J1731" i="18"/>
  <c r="J1709" i="18"/>
  <c r="J1699" i="18"/>
  <c r="J1682" i="18"/>
  <c r="BK1671" i="18"/>
  <c r="BK1665" i="18"/>
  <c r="BK1653" i="18"/>
  <c r="J1647" i="18"/>
  <c r="J1633" i="18"/>
  <c r="J1617" i="18"/>
  <c r="BK1611" i="18"/>
  <c r="BK1609" i="18"/>
  <c r="J1597" i="18"/>
  <c r="BK1585" i="18"/>
  <c r="BK1572" i="18"/>
  <c r="BK1550" i="18"/>
  <c r="BK1538" i="18"/>
  <c r="J1482" i="18"/>
  <c r="BK1462" i="18"/>
  <c r="BK1422" i="18"/>
  <c r="J1383" i="18"/>
  <c r="BK1367" i="18"/>
  <c r="J1357" i="18"/>
  <c r="BK1347" i="18"/>
  <c r="J1339" i="18"/>
  <c r="BK1327" i="18"/>
  <c r="BK1321" i="18"/>
  <c r="BK1311" i="18"/>
  <c r="BK1297" i="18"/>
  <c r="J1283" i="18"/>
  <c r="BK1274" i="18"/>
  <c r="J1257" i="18"/>
  <c r="BK1237" i="18"/>
  <c r="BK1226" i="18"/>
  <c r="BK1191" i="18"/>
  <c r="J1175" i="18"/>
  <c r="BK1144" i="18"/>
  <c r="J1129" i="18"/>
  <c r="BK1120" i="18"/>
  <c r="J1113" i="18"/>
  <c r="J1108" i="18"/>
  <c r="J1078" i="18"/>
  <c r="J1060" i="18"/>
  <c r="BK1036" i="18"/>
  <c r="BK983" i="18"/>
  <c r="BK965" i="18"/>
  <c r="BK936" i="18"/>
  <c r="J924" i="18"/>
  <c r="BK912" i="18"/>
  <c r="J902" i="18"/>
  <c r="BK843" i="18"/>
  <c r="BK831" i="18"/>
  <c r="J805" i="18"/>
  <c r="J802" i="18"/>
  <c r="J763" i="18"/>
  <c r="J731" i="18"/>
  <c r="J697" i="18"/>
  <c r="J663" i="18"/>
  <c r="BK649" i="18"/>
  <c r="J611" i="18"/>
  <c r="J597" i="18"/>
  <c r="BK569" i="18"/>
  <c r="J540" i="18"/>
  <c r="BK515" i="18"/>
  <c r="J484" i="18"/>
  <c r="BK424" i="18"/>
  <c r="J386" i="18"/>
  <c r="J362" i="18"/>
  <c r="BK343" i="18"/>
  <c r="J318" i="18"/>
  <c r="BK283" i="18"/>
  <c r="BK274" i="18"/>
  <c r="J261" i="18"/>
  <c r="J200" i="18"/>
  <c r="BK159" i="18"/>
  <c r="J143" i="19"/>
  <c r="BK137" i="19"/>
  <c r="BK147" i="19"/>
  <c r="J133" i="19"/>
  <c r="J149" i="19"/>
  <c r="BK135" i="19"/>
  <c r="J125" i="19"/>
  <c r="J135" i="19"/>
  <c r="J127" i="19"/>
  <c r="BK456" i="20"/>
  <c r="J439" i="20"/>
  <c r="BK424" i="20"/>
  <c r="J413" i="20"/>
  <c r="J391" i="20"/>
  <c r="J379" i="20"/>
  <c r="BK366" i="20"/>
  <c r="BK352" i="20"/>
  <c r="J337" i="20"/>
  <c r="BK327" i="20"/>
  <c r="BK307" i="20"/>
  <c r="BK293" i="20"/>
  <c r="J279" i="20"/>
  <c r="J274" i="20"/>
  <c r="J251" i="20"/>
  <c r="J231" i="20"/>
  <c r="J201" i="20"/>
  <c r="BK169" i="20"/>
  <c r="J163" i="20"/>
  <c r="BK487" i="20"/>
  <c r="J485" i="20"/>
  <c r="BK471" i="20"/>
  <c r="BK439" i="20"/>
  <c r="J416" i="20"/>
  <c r="BK398" i="20"/>
  <c r="J375" i="20"/>
  <c r="BK358" i="20"/>
  <c r="J352" i="20"/>
  <c r="J332" i="20"/>
  <c r="J319" i="20"/>
  <c r="BK287" i="20"/>
  <c r="BK281" i="20"/>
  <c r="BK266" i="20"/>
  <c r="J220" i="20"/>
  <c r="J209" i="20"/>
  <c r="BK201" i="20"/>
  <c r="BK195" i="20"/>
  <c r="BK166" i="20"/>
  <c r="BK150" i="20"/>
  <c r="J474" i="20"/>
  <c r="BK462" i="20"/>
  <c r="BK427" i="20"/>
  <c r="J422" i="20"/>
  <c r="J404" i="20"/>
  <c r="J393" i="20"/>
  <c r="BK372" i="20"/>
  <c r="J363" i="20"/>
  <c r="BK316" i="20"/>
  <c r="BK298" i="20"/>
  <c r="J281" i="20"/>
  <c r="J256" i="20"/>
  <c r="BK241" i="20"/>
  <c r="BK231" i="20"/>
  <c r="BK212" i="20"/>
  <c r="BK182" i="20"/>
  <c r="BK155" i="20"/>
  <c r="BK474" i="20"/>
  <c r="J462" i="20"/>
  <c r="BK436" i="20"/>
  <c r="BK416" i="20"/>
  <c r="BK389" i="20"/>
  <c r="BK375" i="20"/>
  <c r="BK343" i="20"/>
  <c r="J316" i="20"/>
  <c r="BK284" i="20"/>
  <c r="J261" i="20"/>
  <c r="BK238" i="20"/>
  <c r="J218" i="20"/>
  <c r="BK203" i="20"/>
  <c r="J187" i="20"/>
  <c r="J150" i="20"/>
  <c r="BK249" i="21"/>
  <c r="BK235" i="21"/>
  <c r="BK220" i="21"/>
  <c r="BK178" i="21"/>
  <c r="BK160" i="21"/>
  <c r="J142" i="21"/>
  <c r="J238" i="21"/>
  <c r="J223" i="21"/>
  <c r="J207" i="21"/>
  <c r="J197" i="21"/>
  <c r="BK190" i="21"/>
  <c r="J178" i="21"/>
  <c r="BK166" i="21"/>
  <c r="J150" i="21"/>
  <c r="BK138" i="21"/>
  <c r="J246" i="21"/>
  <c r="BK217" i="21"/>
  <c r="BK201" i="21"/>
  <c r="BK197" i="21"/>
  <c r="J188" i="21"/>
  <c r="J171" i="21"/>
  <c r="BK153" i="21"/>
  <c r="J138" i="21"/>
  <c r="J235" i="21"/>
  <c r="J220" i="21"/>
  <c r="BK207" i="21"/>
  <c r="J203" i="21"/>
  <c r="J194" i="21"/>
  <c r="J181" i="21"/>
  <c r="BK157" i="21"/>
  <c r="BK144" i="21"/>
  <c r="BK136" i="21"/>
  <c r="J411" i="22"/>
  <c r="J392" i="22"/>
  <c r="BK379" i="22"/>
  <c r="J360" i="22"/>
  <c r="BK334" i="22"/>
  <c r="BK321" i="22"/>
  <c r="J288" i="22"/>
  <c r="J273" i="22"/>
  <c r="J256" i="22"/>
  <c r="BK245" i="22"/>
  <c r="BK220" i="22"/>
  <c r="BK215" i="22"/>
  <c r="BK190" i="22"/>
  <c r="J184" i="22"/>
  <c r="BK175" i="22"/>
  <c r="J137" i="22"/>
  <c r="J401" i="22"/>
  <c r="J371" i="22"/>
  <c r="J342" i="22"/>
  <c r="J328" i="22"/>
  <c r="BK309" i="22"/>
  <c r="BK288" i="22"/>
  <c r="BK264" i="22"/>
  <c r="J236" i="22"/>
  <c r="J224" i="22"/>
  <c r="J208" i="22"/>
  <c r="J202" i="22"/>
  <c r="J192" i="22"/>
  <c r="BK161" i="22"/>
  <c r="J144" i="22"/>
  <c r="BK413" i="22"/>
  <c r="BK371" i="22"/>
  <c r="BK367" i="22"/>
  <c r="J347" i="22"/>
  <c r="J339" i="22"/>
  <c r="J313" i="22"/>
  <c r="J299" i="22"/>
  <c r="BK290" i="22"/>
  <c r="BK267" i="22"/>
  <c r="BK259" i="22"/>
  <c r="J245" i="22"/>
  <c r="BK234" i="22"/>
  <c r="BK202" i="22"/>
  <c r="J190" i="22"/>
  <c r="BK178" i="22"/>
  <c r="J161" i="22"/>
  <c r="BK401" i="22"/>
  <c r="BK382" i="22"/>
  <c r="BK363" i="22"/>
  <c r="BK339" i="22"/>
  <c r="J321" i="22"/>
  <c r="BK316" i="22"/>
  <c r="BK299" i="22"/>
  <c r="J290" i="22"/>
  <c r="BK273" i="22"/>
  <c r="J247" i="22"/>
  <c r="BK240" i="22"/>
  <c r="J215" i="22"/>
  <c r="J194" i="22"/>
  <c r="J178" i="22"/>
  <c r="J153" i="22"/>
  <c r="BK144" i="22"/>
  <c r="J288" i="23"/>
  <c r="J257" i="23"/>
  <c r="J249" i="23"/>
  <c r="J224" i="23"/>
  <c r="BK214" i="23"/>
  <c r="BK202" i="23"/>
  <c r="J153" i="23"/>
  <c r="J254" i="23"/>
  <c r="BK232" i="23"/>
  <c r="BK219" i="23"/>
  <c r="BK198" i="23"/>
  <c r="BK184" i="23"/>
  <c r="J155" i="23"/>
  <c r="BK138" i="23"/>
  <c r="BK294" i="23"/>
  <c r="J269" i="23"/>
  <c r="J237" i="23"/>
  <c r="BK229" i="23"/>
  <c r="BK193" i="23"/>
  <c r="J164" i="23"/>
  <c r="J290" i="23"/>
  <c r="BK252" i="23"/>
  <c r="BK227" i="23"/>
  <c r="BK212" i="23"/>
  <c r="BK176" i="23"/>
  <c r="BK164" i="23"/>
  <c r="J138" i="23"/>
  <c r="BK189" i="24"/>
  <c r="BK168" i="24"/>
  <c r="J154" i="24"/>
  <c r="BK138" i="24"/>
  <c r="BK193" i="24"/>
  <c r="BK180" i="24"/>
  <c r="BK142" i="24"/>
  <c r="BK182" i="24"/>
  <c r="BK164" i="24"/>
  <c r="BK205" i="24"/>
  <c r="J180" i="24"/>
  <c r="J150" i="24"/>
  <c r="BK136" i="24"/>
  <c r="J192" i="25"/>
  <c r="BK166" i="25"/>
  <c r="BK132" i="25"/>
  <c r="BK186" i="25"/>
  <c r="BK168" i="25"/>
  <c r="BK154" i="25"/>
  <c r="J132" i="25"/>
  <c r="BK174" i="25"/>
  <c r="BK160" i="25"/>
  <c r="BK138" i="25"/>
  <c r="J174" i="25"/>
  <c r="J134" i="25"/>
  <c r="J170" i="26"/>
  <c r="BK150" i="26"/>
  <c r="BK191" i="26"/>
  <c r="J174" i="26"/>
  <c r="BK164" i="26"/>
  <c r="BK154" i="26"/>
  <c r="BK182" i="26"/>
  <c r="J160" i="26"/>
  <c r="BK148" i="26"/>
  <c r="J191" i="26"/>
  <c r="BK176" i="26"/>
  <c r="J162" i="26"/>
  <c r="BK134" i="26"/>
  <c r="BK226" i="27"/>
  <c r="BK218" i="27"/>
  <c r="BK204" i="27"/>
  <c r="J194" i="27"/>
  <c r="J173" i="27"/>
  <c r="BK155" i="27"/>
  <c r="J235" i="27"/>
  <c r="BK216" i="27"/>
  <c r="BK202" i="27"/>
  <c r="BK194" i="27"/>
  <c r="BK173" i="27"/>
  <c r="BK161" i="27"/>
  <c r="J141" i="27"/>
  <c r="J228" i="27"/>
  <c r="BK200" i="27"/>
  <c r="J169" i="27"/>
  <c r="BK145" i="27"/>
  <c r="BK232" i="27"/>
  <c r="J206" i="27"/>
  <c r="J192" i="27"/>
  <c r="J171" i="27"/>
  <c r="BK153" i="27"/>
  <c r="BK141" i="27"/>
  <c r="BK173" i="28"/>
  <c r="BK159" i="28"/>
  <c r="BK144" i="28"/>
  <c r="BK130" i="28"/>
  <c r="BK163" i="28"/>
  <c r="BK152" i="28"/>
  <c r="J173" i="28"/>
  <c r="J161" i="28"/>
  <c r="J144" i="28"/>
  <c r="BK134" i="28"/>
  <c r="J165" i="28"/>
  <c r="J140" i="28"/>
  <c r="J164" i="29"/>
  <c r="BK157" i="29"/>
  <c r="J138" i="29"/>
  <c r="BK151" i="29"/>
  <c r="J132" i="29"/>
  <c r="J167" i="29"/>
  <c r="J157" i="29"/>
  <c r="BK170" i="29"/>
  <c r="J151" i="29"/>
  <c r="BK140" i="29"/>
  <c r="BK132" i="29"/>
  <c r="J221" i="30"/>
  <c r="BK205" i="30"/>
  <c r="J193" i="30"/>
  <c r="J178" i="30"/>
  <c r="BK151" i="30"/>
  <c r="J135" i="30"/>
  <c r="J223" i="30"/>
  <c r="J211" i="30"/>
  <c r="BK184" i="30"/>
  <c r="J173" i="30"/>
  <c r="J151" i="30"/>
  <c r="BK135" i="30"/>
  <c r="J219" i="30"/>
  <c r="J191" i="30"/>
  <c r="BK180" i="30"/>
  <c r="J163" i="30"/>
  <c r="J155" i="30"/>
  <c r="J141" i="30"/>
  <c r="BK203" i="30"/>
  <c r="BK193" i="30"/>
  <c r="BK173" i="30"/>
  <c r="BK159" i="30"/>
  <c r="BK139" i="30"/>
  <c r="J189" i="31"/>
  <c r="BK162" i="31"/>
  <c r="J197" i="31"/>
  <c r="J165" i="31"/>
  <c r="BK189" i="31"/>
  <c r="J171" i="31"/>
  <c r="BK152" i="31"/>
  <c r="J137" i="31"/>
  <c r="BK171" i="31"/>
  <c r="J143" i="31"/>
  <c r="J185" i="32"/>
  <c r="J147" i="32"/>
  <c r="J135" i="32"/>
  <c r="BK191" i="32"/>
  <c r="J168" i="32"/>
  <c r="BK140" i="32"/>
  <c r="BK200" i="32"/>
  <c r="J191" i="32"/>
  <c r="J171" i="32"/>
  <c r="BK156" i="32"/>
  <c r="J140" i="32"/>
  <c r="J203" i="32"/>
  <c r="J182" i="32"/>
  <c r="J159" i="32"/>
  <c r="J142" i="32"/>
  <c r="BK127" i="32"/>
  <c r="BK136" i="33"/>
  <c r="J136" i="33"/>
  <c r="J246" i="34"/>
  <c r="J237" i="34"/>
  <c r="J219" i="34"/>
  <c r="BK204" i="34"/>
  <c r="BK195" i="34"/>
  <c r="BK175" i="34"/>
  <c r="J154" i="34"/>
  <c r="BK130" i="34"/>
  <c r="J243" i="34"/>
  <c r="J215" i="34"/>
  <c r="BK190" i="34"/>
  <c r="J157" i="34"/>
  <c r="BK264" i="34"/>
  <c r="J204" i="34"/>
  <c r="BK192" i="34"/>
  <c r="J167" i="34"/>
  <c r="BK146" i="34"/>
  <c r="BK128" i="34"/>
  <c r="J231" i="34"/>
  <c r="J212" i="34"/>
  <c r="J180" i="34"/>
  <c r="J172" i="34"/>
  <c r="BK164" i="34"/>
  <c r="J146" i="34"/>
  <c r="BK301" i="35"/>
  <c r="BK270" i="35"/>
  <c r="BK239" i="35"/>
  <c r="J215" i="35"/>
  <c r="BK179" i="35"/>
  <c r="J153" i="35"/>
  <c r="J137" i="35"/>
  <c r="BK127" i="35"/>
  <c r="J276" i="35"/>
  <c r="BK223" i="35"/>
  <c r="J200" i="35"/>
  <c r="J181" i="35"/>
  <c r="BK161" i="35"/>
  <c r="J301" i="35"/>
  <c r="J273" i="35"/>
  <c r="BK255" i="35"/>
  <c r="J228" i="35"/>
  <c r="BK200" i="35"/>
  <c r="J191" i="35"/>
  <c r="J179" i="35"/>
  <c r="BK170" i="35"/>
  <c r="BK145" i="35"/>
  <c r="J279" i="35"/>
  <c r="J265" i="35"/>
  <c r="BK242" i="35"/>
  <c r="J226" i="35"/>
  <c r="J212" i="35"/>
  <c r="J197" i="35"/>
  <c r="J185" i="35"/>
  <c r="J161" i="35"/>
  <c r="J142" i="35"/>
  <c r="J127" i="35"/>
  <c r="BK184" i="36"/>
  <c r="J141" i="36"/>
  <c r="J190" i="36"/>
  <c r="BK171" i="36"/>
  <c r="BK144" i="36"/>
  <c r="BK190" i="36"/>
  <c r="J167" i="36"/>
  <c r="BK147" i="36"/>
  <c r="BK176" i="36"/>
  <c r="J312" i="37"/>
  <c r="J300" i="37"/>
  <c r="BK265" i="37"/>
  <c r="J250" i="37"/>
  <c r="BK239" i="37"/>
  <c r="J215" i="37"/>
  <c r="J184" i="37"/>
  <c r="J146" i="37"/>
  <c r="J132" i="37"/>
  <c r="BK278" i="37"/>
  <c r="J258" i="37"/>
  <c r="BK245" i="37"/>
  <c r="BK220" i="37"/>
  <c r="BK198" i="37"/>
  <c r="J178" i="37"/>
  <c r="J310" i="37"/>
  <c r="BK284" i="37"/>
  <c r="J252" i="37"/>
  <c r="BK235" i="37"/>
  <c r="BK200" i="37"/>
  <c r="J193" i="37"/>
  <c r="BK184" i="37"/>
  <c r="BK158" i="37"/>
  <c r="BK126" i="37"/>
  <c r="J297" i="37"/>
  <c r="J263" i="37"/>
  <c r="J243" i="37"/>
  <c r="BK218" i="37"/>
  <c r="BK208" i="37"/>
  <c r="J181" i="37"/>
  <c r="BK175" i="37"/>
  <c r="BK143" i="37"/>
  <c r="BK132" i="37"/>
  <c r="J207" i="38"/>
  <c r="BK190" i="38"/>
  <c r="J166" i="38"/>
  <c r="J157" i="38"/>
  <c r="J133" i="38"/>
  <c r="J204" i="38"/>
  <c r="BK171" i="38"/>
  <c r="BK147" i="38"/>
  <c r="J127" i="38"/>
  <c r="J210" i="38"/>
  <c r="BK195" i="38"/>
  <c r="J171" i="38"/>
  <c r="J151" i="38"/>
  <c r="BK187" i="38"/>
  <c r="BK173" i="38"/>
  <c r="J144" i="38"/>
  <c r="BK304" i="39"/>
  <c r="BK253" i="39"/>
  <c r="BK220" i="39"/>
  <c r="BK209" i="39"/>
  <c r="J163" i="39"/>
  <c r="J148" i="39"/>
  <c r="J312" i="39"/>
  <c r="J285" i="39"/>
  <c r="J265" i="39"/>
  <c r="J240" i="39"/>
  <c r="J228" i="39"/>
  <c r="J197" i="39"/>
  <c r="J173" i="39"/>
  <c r="BK157" i="39"/>
  <c r="BK262" i="39"/>
  <c r="BK243" i="39"/>
  <c r="BK230" i="39"/>
  <c r="J209" i="39"/>
  <c r="BK189" i="39"/>
  <c r="BK143" i="39"/>
  <c r="J304" i="39"/>
  <c r="J277" i="39"/>
  <c r="BK265" i="39"/>
  <c r="J237" i="39"/>
  <c r="BK206" i="39"/>
  <c r="J178" i="39"/>
  <c r="J160" i="39"/>
  <c r="J141" i="39"/>
  <c r="J232" i="40"/>
  <c r="BK152" i="40"/>
  <c r="J134" i="40"/>
  <c r="BK225" i="40"/>
  <c r="J198" i="40"/>
  <c r="BK164" i="40"/>
  <c r="BK259" i="40"/>
  <c r="J242" i="40"/>
  <c r="J221" i="40"/>
  <c r="BK201" i="40"/>
  <c r="BK174" i="40"/>
  <c r="J128" i="40"/>
  <c r="BK264" i="40"/>
  <c r="BK248" i="40"/>
  <c r="BK237" i="40"/>
  <c r="J211" i="40"/>
  <c r="J186" i="40"/>
  <c r="J161" i="40"/>
  <c r="J152" i="40"/>
  <c r="J619" i="41"/>
  <c r="J615" i="41"/>
  <c r="BK596" i="41"/>
  <c r="BK580" i="41"/>
  <c r="BK569" i="41"/>
  <c r="BK563" i="41"/>
  <c r="J537" i="41"/>
  <c r="J507" i="41"/>
  <c r="J493" i="41"/>
  <c r="BK477" i="41"/>
  <c r="J464" i="41"/>
  <c r="BK452" i="41"/>
  <c r="J438" i="41"/>
  <c r="J430" i="41"/>
  <c r="BK398" i="41"/>
  <c r="J388" i="41"/>
  <c r="BK369" i="41"/>
  <c r="BK346" i="41"/>
  <c r="BK336" i="41"/>
  <c r="BK320" i="41"/>
  <c r="J313" i="41"/>
  <c r="J295" i="41"/>
  <c r="J283" i="41"/>
  <c r="BK267" i="41"/>
  <c r="J257" i="41"/>
  <c r="J239" i="41"/>
  <c r="BK221" i="41"/>
  <c r="J204" i="41"/>
  <c r="BK178" i="41"/>
  <c r="J169" i="41"/>
  <c r="BK159" i="41"/>
  <c r="J149" i="41"/>
  <c r="J609" i="41"/>
  <c r="BK598" i="41"/>
  <c r="BK582" i="41"/>
  <c r="J559" i="41"/>
  <c r="BK545" i="41"/>
  <c r="BK527" i="41"/>
  <c r="J519" i="41"/>
  <c r="BK507" i="41"/>
  <c r="BK497" i="41"/>
  <c r="J470" i="41"/>
  <c r="BK456" i="41"/>
  <c r="BK446" i="41"/>
  <c r="BK416" i="41"/>
  <c r="J408" i="41"/>
  <c r="J400" i="41"/>
  <c r="J379" i="41"/>
  <c r="J361" i="41"/>
  <c r="BK353" i="41"/>
  <c r="J342" i="41"/>
  <c r="J328" i="41"/>
  <c r="J309" i="41"/>
  <c r="BK291" i="41"/>
  <c r="BK275" i="41"/>
  <c r="BK253" i="41"/>
  <c r="J241" i="41"/>
  <c r="BK223" i="41"/>
  <c r="BK214" i="41"/>
  <c r="BK198" i="41"/>
  <c r="BK188" i="41"/>
  <c r="BK169" i="41"/>
  <c r="BK161" i="41"/>
  <c r="BK143" i="41"/>
  <c r="BK609" i="41"/>
  <c r="BK594" i="41"/>
  <c r="BK588" i="41"/>
  <c r="J569" i="41"/>
  <c r="BK551" i="41"/>
  <c r="J531" i="41"/>
  <c r="BK523" i="41"/>
  <c r="BK513" i="41"/>
  <c r="BK495" i="41"/>
  <c r="BK481" i="41"/>
  <c r="BK464" i="41"/>
  <c r="BK454" i="41"/>
  <c r="J432" i="41"/>
  <c r="J424" i="41"/>
  <c r="J418" i="41"/>
  <c r="J410" i="41"/>
  <c r="BK386" i="41"/>
  <c r="BK373" i="41"/>
  <c r="J359" i="41"/>
  <c r="BK350" i="41"/>
  <c r="BK342" i="41"/>
  <c r="BK332" i="41"/>
  <c r="BK311" i="41"/>
  <c r="BK295" i="41"/>
  <c r="J281" i="41"/>
  <c r="J275" i="41"/>
  <c r="BK259" i="41"/>
  <c r="BK251" i="41"/>
  <c r="J237" i="41"/>
  <c r="BK229" i="41"/>
  <c r="J202" i="41"/>
  <c r="J190" i="41"/>
  <c r="J173" i="41"/>
  <c r="J151" i="41"/>
  <c r="J145" i="41"/>
  <c r="BK139" i="41"/>
  <c r="J596" i="41"/>
  <c r="J574" i="41"/>
  <c r="BK559" i="41"/>
  <c r="J551" i="41"/>
  <c r="J545" i="41"/>
  <c r="BK525" i="41"/>
  <c r="BK505" i="41"/>
  <c r="J497" i="41"/>
  <c r="J487" i="41"/>
  <c r="J481" i="41"/>
  <c r="J477" i="41"/>
  <c r="J452" i="41"/>
  <c r="J446" i="41"/>
  <c r="J416" i="41"/>
  <c r="J402" i="41"/>
  <c r="BK394" i="41"/>
  <c r="BK375" i="41"/>
  <c r="BK357" i="41"/>
  <c r="BK334" i="41"/>
  <c r="J322" i="41"/>
  <c r="J303" i="41"/>
  <c r="BK297" i="41"/>
  <c r="BK285" i="41"/>
  <c r="BK255" i="41"/>
  <c r="BK239" i="41"/>
  <c r="BK233" i="41"/>
  <c r="J218" i="41"/>
  <c r="J198" i="41"/>
  <c r="J188" i="41"/>
  <c r="BK180" i="41"/>
  <c r="J159" i="41"/>
  <c r="J137" i="41"/>
  <c r="J415" i="42"/>
  <c r="BK400" i="42"/>
  <c r="BK390" i="42"/>
  <c r="J384" i="42"/>
  <c r="BK374" i="42"/>
  <c r="BK356" i="42"/>
  <c r="J348" i="42"/>
  <c r="J332" i="42"/>
  <c r="J317" i="42"/>
  <c r="J301" i="42"/>
  <c r="BK283" i="42"/>
  <c r="J277" i="42"/>
  <c r="J263" i="42"/>
  <c r="J251" i="42"/>
  <c r="BK220" i="42"/>
  <c r="BK205" i="42"/>
  <c r="BK189" i="42"/>
  <c r="J175" i="42"/>
  <c r="BK163" i="42"/>
  <c r="J145" i="42"/>
  <c r="BK128" i="42"/>
  <c r="J417" i="42"/>
  <c r="J390" i="42"/>
  <c r="BK372" i="42"/>
  <c r="BK366" i="42"/>
  <c r="BK350" i="42"/>
  <c r="BK342" i="42"/>
  <c r="J324" i="42"/>
  <c r="J311" i="42"/>
  <c r="BK305" i="42"/>
  <c r="J299" i="42"/>
  <c r="J291" i="42"/>
  <c r="BK265" i="42"/>
  <c r="J253" i="42"/>
  <c r="J236" i="42"/>
  <c r="BK230" i="42"/>
  <c r="J222" i="42"/>
  <c r="BK201" i="42"/>
  <c r="J195" i="42"/>
  <c r="J189" i="42"/>
  <c r="J183" i="42"/>
  <c r="J163" i="42"/>
  <c r="BK147" i="42"/>
  <c r="BK137" i="42"/>
  <c r="J126" i="42"/>
  <c r="BK413" i="42"/>
  <c r="J404" i="42"/>
  <c r="J392" i="42"/>
  <c r="BK370" i="42"/>
  <c r="J364" i="42"/>
  <c r="BK348" i="42"/>
  <c r="J336" i="42"/>
  <c r="BK326" i="42"/>
  <c r="J313" i="42"/>
  <c r="BK287" i="42"/>
  <c r="J279" i="42"/>
  <c r="J273" i="42"/>
  <c r="J269" i="42"/>
  <c r="BK247" i="42"/>
  <c r="BK228" i="42"/>
  <c r="J220" i="42"/>
  <c r="BK210" i="42"/>
  <c r="BK193" i="42"/>
  <c r="J185" i="42"/>
  <c r="J173" i="42"/>
  <c r="J161" i="42"/>
  <c r="BK151" i="42"/>
  <c r="J139" i="42"/>
  <c r="J427" i="42"/>
  <c r="BK423" i="42"/>
  <c r="BK404" i="42"/>
  <c r="J398" i="42"/>
  <c r="BK380" i="42"/>
  <c r="J366" i="42"/>
  <c r="J350" i="42"/>
  <c r="BK338" i="42"/>
  <c r="J330" i="42"/>
  <c r="BK321" i="42"/>
  <c r="J289" i="42"/>
  <c r="BK269" i="42"/>
  <c r="BK259" i="42"/>
  <c r="BK249" i="42"/>
  <c r="J241" i="42"/>
  <c r="BK232" i="42"/>
  <c r="BK212" i="42"/>
  <c r="J205" i="42"/>
  <c r="BK181" i="42"/>
  <c r="J167" i="42"/>
  <c r="J155" i="42"/>
  <c r="BK145" i="42"/>
  <c r="J131" i="42"/>
  <c r="J213" i="43"/>
  <c r="J172" i="43"/>
  <c r="J144" i="43"/>
  <c r="BK219" i="43"/>
  <c r="BK209" i="43"/>
  <c r="BK190" i="43"/>
  <c r="BK184" i="43"/>
  <c r="J178" i="43"/>
  <c r="BK158" i="43"/>
  <c r="J148" i="43"/>
  <c r="BK137" i="43"/>
  <c r="BK217" i="43"/>
  <c r="J206" i="43"/>
  <c r="BK195" i="43"/>
  <c r="BK172" i="43"/>
  <c r="J160" i="43"/>
  <c r="J146" i="43"/>
  <c r="BK134" i="43"/>
  <c r="J221" i="43"/>
  <c r="BK204" i="43"/>
  <c r="J190" i="43"/>
  <c r="BK178" i="43"/>
  <c r="J158" i="43"/>
  <c r="BK146" i="43"/>
  <c r="BK132" i="44"/>
  <c r="J124" i="44"/>
  <c r="BK124" i="44"/>
  <c r="J127" i="45"/>
  <c r="J137" i="45"/>
  <c r="J129" i="45"/>
  <c r="BK467" i="46"/>
  <c r="J451" i="46"/>
  <c r="BK435" i="46"/>
  <c r="BK391" i="46"/>
  <c r="J375" i="46"/>
  <c r="J363" i="46"/>
  <c r="BK343" i="46"/>
  <c r="J296" i="46"/>
  <c r="J230" i="46"/>
  <c r="J205" i="46"/>
  <c r="BK178" i="46"/>
  <c r="BK137" i="46"/>
  <c r="BK451" i="46"/>
  <c r="BK409" i="46"/>
  <c r="BK379" i="46"/>
  <c r="BK363" i="46"/>
  <c r="BK354" i="46"/>
  <c r="J343" i="46"/>
  <c r="BK330" i="46"/>
  <c r="BK315" i="46"/>
  <c r="J303" i="46"/>
  <c r="BK257" i="46"/>
  <c r="J243" i="46"/>
  <c r="BK221" i="46"/>
  <c r="BK191" i="46"/>
  <c r="BK166" i="46"/>
  <c r="BK157" i="46"/>
  <c r="BK143" i="46"/>
  <c r="J442" i="46"/>
  <c r="J423" i="46"/>
  <c r="J409" i="46"/>
  <c r="J396" i="46"/>
  <c r="J346" i="46"/>
  <c r="J318" i="46"/>
  <c r="J293" i="46"/>
  <c r="J270" i="46"/>
  <c r="J249" i="46"/>
  <c r="BK230" i="46"/>
  <c r="BK205" i="46"/>
  <c r="BK184" i="46"/>
  <c r="J166" i="46"/>
  <c r="BK152" i="46"/>
  <c r="J457" i="46"/>
  <c r="J445" i="46"/>
  <c r="J435" i="46"/>
  <c r="J405" i="46"/>
  <c r="BK375" i="46"/>
  <c r="J365" i="46"/>
  <c r="J349" i="46"/>
  <c r="BK324" i="46"/>
  <c r="BK303" i="46"/>
  <c r="BK291" i="46"/>
  <c r="BK270" i="46"/>
  <c r="BK249" i="46"/>
  <c r="J240" i="46"/>
  <c r="J202" i="46"/>
  <c r="J181" i="46"/>
  <c r="J133" i="46"/>
  <c r="J283" i="47"/>
  <c r="J243" i="47"/>
  <c r="J201" i="47"/>
  <c r="BK187" i="47"/>
  <c r="BK166" i="47"/>
  <c r="J149" i="47"/>
  <c r="BK183" i="47"/>
  <c r="J163" i="47"/>
  <c r="BK137" i="47"/>
  <c r="J312" i="47"/>
  <c r="BK286" i="47"/>
  <c r="BK270" i="47"/>
  <c r="BK249" i="47"/>
  <c r="J232" i="47"/>
  <c r="BK215" i="47"/>
  <c r="BK201" i="47"/>
  <c r="J183" i="47"/>
  <c r="BK153" i="47"/>
  <c r="BK312" i="47"/>
  <c r="BK299" i="47"/>
  <c r="J270" i="47"/>
  <c r="BK247" i="47"/>
  <c r="BK218" i="47"/>
  <c r="BK207" i="47"/>
  <c r="BK177" i="47"/>
  <c r="BK160" i="47"/>
  <c r="BK139" i="47"/>
  <c r="J1906" i="2"/>
  <c r="BK1817" i="2"/>
  <c r="BK1719" i="2"/>
  <c r="J1707" i="2"/>
  <c r="BK1693" i="2"/>
  <c r="BK1659" i="2"/>
  <c r="J1639" i="2"/>
  <c r="J1625" i="2"/>
  <c r="BK1609" i="2"/>
  <c r="BK1595" i="2"/>
  <c r="J1576" i="2"/>
  <c r="BK1552" i="2"/>
  <c r="BK1533" i="2"/>
  <c r="J1448" i="2"/>
  <c r="J1401" i="2"/>
  <c r="J1391" i="2"/>
  <c r="BK1377" i="2"/>
  <c r="J1361" i="2"/>
  <c r="BK955" i="2"/>
  <c r="BK924" i="2"/>
  <c r="BK896" i="2"/>
  <c r="J859" i="2"/>
  <c r="BK825" i="2"/>
  <c r="J758" i="2"/>
  <c r="BK697" i="2"/>
  <c r="J616" i="2"/>
  <c r="J557" i="2"/>
  <c r="J509" i="2"/>
  <c r="BK484" i="2"/>
  <c r="J399" i="2"/>
  <c r="J362" i="2"/>
  <c r="BK328" i="2"/>
  <c r="J277" i="2"/>
  <c r="J245" i="2"/>
  <c r="BK204" i="2"/>
  <c r="J194" i="2"/>
  <c r="BK1902" i="2"/>
  <c r="J1827" i="2"/>
  <c r="J1793" i="2"/>
  <c r="J1779" i="2"/>
  <c r="J1737" i="2"/>
  <c r="J1711" i="2"/>
  <c r="J1699" i="2"/>
  <c r="J1676" i="2"/>
  <c r="J1667" i="2"/>
  <c r="BK1639" i="2"/>
  <c r="BK1625" i="2"/>
  <c r="BK1605" i="2"/>
  <c r="J1595" i="2"/>
  <c r="BK1568" i="2"/>
  <c r="J1547" i="2"/>
  <c r="J1516" i="2"/>
  <c r="J1494" i="2"/>
  <c r="J1472" i="2"/>
  <c r="BK1419" i="2"/>
  <c r="BK1395" i="2"/>
  <c r="BK1379" i="2"/>
  <c r="BK1367" i="2"/>
  <c r="BK1355" i="2"/>
  <c r="J1347" i="2"/>
  <c r="J1335" i="2"/>
  <c r="J1321" i="2"/>
  <c r="J1299" i="2"/>
  <c r="J1278" i="2"/>
  <c r="J1246" i="2"/>
  <c r="J1144" i="2"/>
  <c r="BK1101" i="2"/>
  <c r="J1012" i="2"/>
  <c r="BK983" i="2"/>
  <c r="BK961" i="2"/>
  <c r="BK930" i="2"/>
  <c r="BK908" i="2"/>
  <c r="J900" i="2"/>
  <c r="BK888" i="2"/>
  <c r="BK868" i="2"/>
  <c r="BK817" i="2"/>
  <c r="BK790" i="2"/>
  <c r="J763" i="2"/>
  <c r="J736" i="2"/>
  <c r="J655" i="2"/>
  <c r="BK625" i="2"/>
  <c r="J569" i="2"/>
  <c r="BK517" i="2"/>
  <c r="J481" i="2"/>
  <c r="J391" i="2"/>
  <c r="J369" i="2"/>
  <c r="J343" i="2"/>
  <c r="J298" i="2"/>
  <c r="BK245" i="2"/>
  <c r="J159" i="2"/>
  <c r="BK1875" i="2"/>
  <c r="J1862" i="2"/>
  <c r="BK1847" i="2"/>
  <c r="BK1824" i="2"/>
  <c r="J1799" i="2"/>
  <c r="BK1771" i="2"/>
  <c r="BK1743" i="2"/>
  <c r="J1723" i="2"/>
  <c r="J1715" i="2"/>
  <c r="BK1678" i="2"/>
  <c r="J1655" i="2"/>
  <c r="J1641" i="2"/>
  <c r="BK1619" i="2"/>
  <c r="J1601" i="2"/>
  <c r="J1585" i="2"/>
  <c r="BK1576" i="2"/>
  <c r="J1562" i="2"/>
  <c r="BK1494" i="2"/>
  <c r="J1477" i="2"/>
  <c r="BK1448" i="2"/>
  <c r="BK1434" i="2"/>
  <c r="J1395" i="2"/>
  <c r="BK1387" i="2"/>
  <c r="J1367" i="2"/>
  <c r="J1355" i="2"/>
  <c r="J1343" i="2"/>
  <c r="BK1331" i="2"/>
  <c r="J1313" i="2"/>
  <c r="BK1294" i="2"/>
  <c r="BK1269" i="2"/>
  <c r="J1222" i="2"/>
  <c r="J1201" i="2"/>
  <c r="BK1171" i="2"/>
  <c r="BK1140" i="2"/>
  <c r="J1122" i="2"/>
  <c r="J1108" i="2"/>
  <c r="J1082" i="2"/>
  <c r="J1060" i="2"/>
  <c r="BK1040" i="2"/>
  <c r="J1008" i="2"/>
  <c r="BK987" i="2"/>
  <c r="J965" i="2"/>
  <c r="J930" i="2"/>
  <c r="J918" i="2"/>
  <c r="BK912" i="2"/>
  <c r="BK900" i="2"/>
  <c r="J890" i="2"/>
  <c r="J879" i="2"/>
  <c r="BK831" i="2"/>
  <c r="BK812" i="2"/>
  <c r="J771" i="2"/>
  <c r="BK746" i="2"/>
  <c r="J716" i="2"/>
  <c r="J681" i="2"/>
  <c r="BK663" i="2"/>
  <c r="BK652" i="2"/>
  <c r="J602" i="2"/>
  <c r="J588" i="2"/>
  <c r="BK569" i="2"/>
  <c r="BK542" i="2"/>
  <c r="J515" i="2"/>
  <c r="BK492" i="2"/>
  <c r="BK419" i="2"/>
  <c r="BK381" i="2"/>
  <c r="BK343" i="2"/>
  <c r="J318" i="2"/>
  <c r="BK277" i="2"/>
  <c r="J251" i="2"/>
  <c r="BK209" i="2"/>
  <c r="J180" i="2"/>
  <c r="BK159" i="2"/>
  <c r="J1970" i="2"/>
  <c r="BK1962" i="2"/>
  <c r="J1958" i="2"/>
  <c r="BK1951" i="2"/>
  <c r="BK1947" i="2"/>
  <c r="J1943" i="2"/>
  <c r="J1940" i="2"/>
  <c r="BK1923" i="2"/>
  <c r="J1918" i="2"/>
  <c r="J1911" i="2"/>
  <c r="BK1882" i="2"/>
  <c r="BK1851" i="2"/>
  <c r="BK1827" i="2"/>
  <c r="BK1793" i="2"/>
  <c r="J1753" i="2"/>
  <c r="BK1737" i="2"/>
  <c r="BK1717" i="2"/>
  <c r="BK1707" i="2"/>
  <c r="J1697" i="2"/>
  <c r="BK1682" i="2"/>
  <c r="BK1674" i="2"/>
  <c r="BK1665" i="2"/>
  <c r="BK1655" i="2"/>
  <c r="BK1651" i="2"/>
  <c r="J1631" i="2"/>
  <c r="BK1623" i="2"/>
  <c r="BK1613" i="2"/>
  <c r="BK1607" i="2"/>
  <c r="BK1593" i="2"/>
  <c r="BK1587" i="2"/>
  <c r="J1568" i="2"/>
  <c r="BK1556" i="2"/>
  <c r="J1502" i="2"/>
  <c r="BK1454" i="2"/>
  <c r="J1419" i="2"/>
  <c r="BK1397" i="2"/>
  <c r="J1385" i="2"/>
  <c r="J1377" i="2"/>
  <c r="J1357" i="2"/>
  <c r="J1337" i="2"/>
  <c r="J1329" i="2"/>
  <c r="J1319" i="2"/>
  <c r="J1311" i="2"/>
  <c r="J1307" i="2"/>
  <c r="J1301" i="2"/>
  <c r="J1283" i="2"/>
  <c r="J1269" i="2"/>
  <c r="BK1257" i="2"/>
  <c r="J1233" i="2"/>
  <c r="BK1193" i="2"/>
  <c r="J1179" i="2"/>
  <c r="J1159" i="2"/>
  <c r="BK1151" i="2"/>
  <c r="BK1113" i="2"/>
  <c r="J1092" i="2"/>
  <c r="J1071" i="2"/>
  <c r="J1040" i="2"/>
  <c r="J1027" i="2"/>
  <c r="BK1008" i="2"/>
  <c r="BK946" i="2"/>
  <c r="J924" i="2"/>
  <c r="J912" i="2"/>
  <c r="J894" i="2"/>
  <c r="J886" i="2"/>
  <c r="J865" i="2"/>
  <c r="J843" i="2"/>
  <c r="BK828" i="2"/>
  <c r="J817" i="2"/>
  <c r="J778" i="2"/>
  <c r="BK728" i="2"/>
  <c r="BK704" i="2"/>
  <c r="BK676" i="2"/>
  <c r="BK630" i="2"/>
  <c r="J611" i="2"/>
  <c r="J542" i="2"/>
  <c r="BK521" i="2"/>
  <c r="J489" i="2"/>
  <c r="J419" i="2"/>
  <c r="BK410" i="2"/>
  <c r="BK369" i="2"/>
  <c r="J338" i="2"/>
  <c r="BK318" i="2"/>
  <c r="J283" i="2"/>
  <c r="BK266" i="2"/>
  <c r="J229" i="2"/>
  <c r="J209" i="2"/>
  <c r="BK172" i="2"/>
  <c r="BK131" i="3"/>
  <c r="BK149" i="3"/>
  <c r="J147" i="3"/>
  <c r="J145" i="3"/>
  <c r="BK141" i="3"/>
  <c r="BK139" i="3"/>
  <c r="J137" i="3"/>
  <c r="J135" i="3"/>
  <c r="J129" i="3"/>
  <c r="J127" i="3"/>
  <c r="J462" i="4"/>
  <c r="BK446" i="4"/>
  <c r="J439" i="4"/>
  <c r="BK416" i="4"/>
  <c r="BK401" i="4"/>
  <c r="J382" i="4"/>
  <c r="BK363" i="4"/>
  <c r="J332" i="4"/>
  <c r="J301" i="4"/>
  <c r="J284" i="4"/>
  <c r="BK274" i="4"/>
  <c r="BK228" i="4"/>
  <c r="J195" i="4"/>
  <c r="BK155" i="4"/>
  <c r="J485" i="4"/>
  <c r="J481" i="4"/>
  <c r="BK464" i="4"/>
  <c r="BK430" i="4"/>
  <c r="J404" i="4"/>
  <c r="J389" i="4"/>
  <c r="J372" i="4"/>
  <c r="J355" i="4"/>
  <c r="J337" i="4"/>
  <c r="J307" i="4"/>
  <c r="J298" i="4"/>
  <c r="J287" i="4"/>
  <c r="BK256" i="4"/>
  <c r="BK220" i="4"/>
  <c r="J209" i="4"/>
  <c r="J201" i="4"/>
  <c r="BK187" i="4"/>
  <c r="J169" i="4"/>
  <c r="J150" i="4"/>
  <c r="BK485" i="4"/>
  <c r="BK462" i="4"/>
  <c r="J430" i="4"/>
  <c r="J422" i="4"/>
  <c r="BK413" i="4"/>
  <c r="BK391" i="4"/>
  <c r="BK375" i="4"/>
  <c r="J352" i="4"/>
  <c r="J327" i="4"/>
  <c r="J310" i="4"/>
  <c r="BK276" i="4"/>
  <c r="BK261" i="4"/>
  <c r="J251" i="4"/>
  <c r="J241" i="4"/>
  <c r="BK231" i="4"/>
  <c r="BK209" i="4"/>
  <c r="BK190" i="4"/>
  <c r="BK481" i="4"/>
  <c r="BK443" i="4"/>
  <c r="J427" i="4"/>
  <c r="BK404" i="4"/>
  <c r="BK396" i="4"/>
  <c r="J386" i="4"/>
  <c r="J375" i="4"/>
  <c r="J366" i="4"/>
  <c r="J349" i="4"/>
  <c r="BK327" i="4"/>
  <c r="BK319" i="4"/>
  <c r="BK293" i="4"/>
  <c r="BK284" i="4"/>
  <c r="J261" i="4"/>
  <c r="BK246" i="4"/>
  <c r="BK225" i="4"/>
  <c r="BK218" i="4"/>
  <c r="BK201" i="4"/>
  <c r="BK182" i="4"/>
  <c r="BK166" i="4"/>
  <c r="BK249" i="5"/>
  <c r="BK238" i="5"/>
  <c r="BK226" i="5"/>
  <c r="J203" i="5"/>
  <c r="J197" i="5"/>
  <c r="BK188" i="5"/>
  <c r="BK178" i="5"/>
  <c r="J169" i="5"/>
  <c r="J160" i="5"/>
  <c r="J140" i="5"/>
  <c r="BK229" i="5"/>
  <c r="BK203" i="5"/>
  <c r="BK197" i="5"/>
  <c r="BK166" i="5"/>
  <c r="BK140" i="5"/>
  <c r="BK243" i="5"/>
  <c r="BK217" i="5"/>
  <c r="J211" i="5"/>
  <c r="J186" i="5"/>
  <c r="BK169" i="5"/>
  <c r="BK153" i="5"/>
  <c r="J147" i="5"/>
  <c r="J249" i="5"/>
  <c r="BK235" i="5"/>
  <c r="J226" i="5"/>
  <c r="J217" i="5"/>
  <c r="J207" i="5"/>
  <c r="J190" i="5"/>
  <c r="J183" i="5"/>
  <c r="J153" i="5"/>
  <c r="J144" i="5"/>
  <c r="BK136" i="5"/>
  <c r="BK408" i="6"/>
  <c r="BK385" i="6"/>
  <c r="J363" i="6"/>
  <c r="BK344" i="6"/>
  <c r="J326" i="6"/>
  <c r="J299" i="6"/>
  <c r="J288" i="6"/>
  <c r="BK267" i="6"/>
  <c r="BK236" i="6"/>
  <c r="BK220" i="6"/>
  <c r="J211" i="6"/>
  <c r="BK204" i="6"/>
  <c r="J192" i="6"/>
  <c r="BK186" i="6"/>
  <c r="J175" i="6"/>
  <c r="J156" i="6"/>
  <c r="BK141" i="6"/>
  <c r="BK410" i="6"/>
  <c r="J408" i="6"/>
  <c r="J392" i="6"/>
  <c r="J371" i="6"/>
  <c r="J360" i="6"/>
  <c r="BK339" i="6"/>
  <c r="BK313" i="6"/>
  <c r="BK303" i="6"/>
  <c r="J292" i="6"/>
  <c r="J281" i="6"/>
  <c r="BK259" i="6"/>
  <c r="J243" i="6"/>
  <c r="BK224" i="6"/>
  <c r="J206" i="6"/>
  <c r="J194" i="6"/>
  <c r="BK188" i="6"/>
  <c r="J161" i="6"/>
  <c r="J141" i="6"/>
  <c r="BK401" i="6"/>
  <c r="J367" i="6"/>
  <c r="J336" i="6"/>
  <c r="BK316" i="6"/>
  <c r="J297" i="6"/>
  <c r="J290" i="6"/>
  <c r="J273" i="6"/>
  <c r="J256" i="6"/>
  <c r="BK234" i="6"/>
  <c r="J220" i="6"/>
  <c r="BK198" i="6"/>
  <c r="J180" i="6"/>
  <c r="J178" i="6"/>
  <c r="BK166" i="6"/>
  <c r="BK147" i="6"/>
  <c r="BK382" i="6"/>
  <c r="BK371" i="6"/>
  <c r="J355" i="6"/>
  <c r="BK342" i="6"/>
  <c r="BK332" i="6"/>
  <c r="J319" i="6"/>
  <c r="BK299" i="6"/>
  <c r="BK290" i="6"/>
  <c r="BK277" i="6"/>
  <c r="J264" i="6"/>
  <c r="J247" i="6"/>
  <c r="J240" i="6"/>
  <c r="J234" i="6"/>
  <c r="BK211" i="6"/>
  <c r="BK194" i="6"/>
  <c r="J147" i="6"/>
  <c r="BK266" i="7"/>
  <c r="J176" i="7"/>
  <c r="J135" i="7"/>
  <c r="BK244" i="7"/>
  <c r="BK232" i="7"/>
  <c r="J227" i="7"/>
  <c r="BK212" i="7"/>
  <c r="BK198" i="7"/>
  <c r="J170" i="7"/>
  <c r="J132" i="7"/>
  <c r="J292" i="7"/>
  <c r="BK288" i="7"/>
  <c r="BK252" i="7"/>
  <c r="J244" i="7"/>
  <c r="BK227" i="7"/>
  <c r="BK195" i="7"/>
  <c r="J167" i="7"/>
  <c r="BK153" i="7"/>
  <c r="BK289" i="7"/>
  <c r="J257" i="7"/>
  <c r="BK239" i="7"/>
  <c r="BK224" i="7"/>
  <c r="BK202" i="7"/>
  <c r="J190" i="7"/>
  <c r="BK181" i="7"/>
  <c r="BK170" i="7"/>
  <c r="BK164" i="7"/>
  <c r="J155" i="7"/>
  <c r="J141" i="7"/>
  <c r="J184" i="8"/>
  <c r="BK176" i="8"/>
  <c r="BK158" i="8"/>
  <c r="J145" i="8"/>
  <c r="BK138" i="8"/>
  <c r="BK205" i="8"/>
  <c r="J187" i="8"/>
  <c r="BK170" i="8"/>
  <c r="BK152" i="8"/>
  <c r="J203" i="8"/>
  <c r="J170" i="8"/>
  <c r="BK145" i="8"/>
  <c r="J132" i="8"/>
  <c r="BK193" i="8"/>
  <c r="BK187" i="8"/>
  <c r="J180" i="8"/>
  <c r="J168" i="8"/>
  <c r="J158" i="8"/>
  <c r="BK200" i="9"/>
  <c r="J183" i="9"/>
  <c r="BK173" i="9"/>
  <c r="J149" i="9"/>
  <c r="BK140" i="9"/>
  <c r="BK132" i="9"/>
  <c r="BK189" i="9"/>
  <c r="J160" i="9"/>
  <c r="BK149" i="9"/>
  <c r="BK204" i="9"/>
  <c r="J200" i="9"/>
  <c r="BK172" i="9"/>
  <c r="J162" i="9"/>
  <c r="J204" i="9"/>
  <c r="J189" i="9"/>
  <c r="J172" i="9"/>
  <c r="BK162" i="9"/>
  <c r="BK145" i="9"/>
  <c r="BK194" i="10"/>
  <c r="BK171" i="10"/>
  <c r="J158" i="10"/>
  <c r="BK150" i="10"/>
  <c r="J190" i="10"/>
  <c r="J179" i="10"/>
  <c r="J167" i="10"/>
  <c r="J148" i="10"/>
  <c r="BK192" i="10"/>
  <c r="J169" i="10"/>
  <c r="J163" i="10"/>
  <c r="BK154" i="10"/>
  <c r="BK138" i="10"/>
  <c r="BK190" i="10"/>
  <c r="J177" i="10"/>
  <c r="J171" i="10"/>
  <c r="J159" i="10"/>
  <c r="BK152" i="10"/>
  <c r="J146" i="10"/>
  <c r="J132" i="10"/>
  <c r="J210" i="11"/>
  <c r="BK196" i="11"/>
  <c r="J187" i="11"/>
  <c r="BK171" i="11"/>
  <c r="BK155" i="11"/>
  <c r="J149" i="11"/>
  <c r="J139" i="11"/>
  <c r="J232" i="11"/>
  <c r="BK222" i="11"/>
  <c r="BK216" i="11"/>
  <c r="BK210" i="11"/>
  <c r="BK202" i="11"/>
  <c r="BK187" i="11"/>
  <c r="BK169" i="11"/>
  <c r="J161" i="11"/>
  <c r="J145" i="11"/>
  <c r="BK139" i="11"/>
  <c r="BK232" i="11"/>
  <c r="J220" i="11"/>
  <c r="BK208" i="11"/>
  <c r="J202" i="11"/>
  <c r="J184" i="11"/>
  <c r="J171" i="11"/>
  <c r="J159" i="11"/>
  <c r="BK153" i="11"/>
  <c r="BK149" i="11"/>
  <c r="J228" i="11"/>
  <c r="J214" i="11"/>
  <c r="BK200" i="11"/>
  <c r="BK182" i="11"/>
  <c r="BK177" i="11"/>
  <c r="J143" i="11"/>
  <c r="BK173" i="12"/>
  <c r="BK167" i="12"/>
  <c r="BK140" i="12"/>
  <c r="J134" i="12"/>
  <c r="BK165" i="12"/>
  <c r="BK159" i="12"/>
  <c r="J148" i="12"/>
  <c r="J138" i="12"/>
  <c r="J175" i="12"/>
  <c r="BK157" i="12"/>
  <c r="J142" i="12"/>
  <c r="J130" i="12"/>
  <c r="J169" i="12"/>
  <c r="J159" i="12"/>
  <c r="BK142" i="12"/>
  <c r="BK132" i="12"/>
  <c r="J175" i="13"/>
  <c r="J159" i="13"/>
  <c r="J149" i="13"/>
  <c r="BK138" i="13"/>
  <c r="J132" i="13"/>
  <c r="J151" i="13"/>
  <c r="BK175" i="13"/>
  <c r="BK170" i="13"/>
  <c r="BK162" i="13"/>
  <c r="BK153" i="13"/>
  <c r="J146" i="13"/>
  <c r="J140" i="13"/>
  <c r="J136" i="13"/>
  <c r="J223" i="14"/>
  <c r="BK211" i="14"/>
  <c r="J184" i="14"/>
  <c r="J175" i="14"/>
  <c r="BK159" i="14"/>
  <c r="BK143" i="14"/>
  <c r="BK225" i="14"/>
  <c r="J215" i="14"/>
  <c r="J203" i="14"/>
  <c r="BK193" i="14"/>
  <c r="BK188" i="14"/>
  <c r="BK184" i="14"/>
  <c r="J178" i="14"/>
  <c r="BK169" i="14"/>
  <c r="J165" i="14"/>
  <c r="BK157" i="14"/>
  <c r="J149" i="14"/>
  <c r="J139" i="14"/>
  <c r="J131" i="14"/>
  <c r="J221" i="14"/>
  <c r="BK207" i="14"/>
  <c r="BK178" i="14"/>
  <c r="J157" i="14"/>
  <c r="J141" i="14"/>
  <c r="J133" i="14"/>
  <c r="BK215" i="14"/>
  <c r="BK205" i="14"/>
  <c r="BK199" i="14"/>
  <c r="J188" i="14"/>
  <c r="BK171" i="14"/>
  <c r="BK163" i="14"/>
  <c r="J153" i="14"/>
  <c r="BK147" i="14"/>
  <c r="BK133" i="14"/>
  <c r="J185" i="15"/>
  <c r="J168" i="15"/>
  <c r="J156" i="15"/>
  <c r="BK133" i="15"/>
  <c r="BK195" i="15"/>
  <c r="BK165" i="15"/>
  <c r="BK140" i="15"/>
  <c r="J189" i="15"/>
  <c r="J171" i="15"/>
  <c r="BK162" i="15"/>
  <c r="BK150" i="15"/>
  <c r="J133" i="15"/>
  <c r="BK171" i="15"/>
  <c r="J158" i="15"/>
  <c r="BK152" i="15"/>
  <c r="BK146" i="15"/>
  <c r="BK206" i="16"/>
  <c r="BK194" i="16"/>
  <c r="BK188" i="16"/>
  <c r="J179" i="16"/>
  <c r="BK168" i="16"/>
  <c r="J156" i="16"/>
  <c r="J127" i="16"/>
  <c r="BK179" i="16"/>
  <c r="BK156" i="16"/>
  <c r="J147" i="16"/>
  <c r="J140" i="16"/>
  <c r="J191" i="16"/>
  <c r="J168" i="16"/>
  <c r="J162" i="16"/>
  <c r="J137" i="16"/>
  <c r="BK132" i="17"/>
  <c r="BK136" i="17"/>
  <c r="J136" i="17"/>
  <c r="BK1970" i="18"/>
  <c r="J1966" i="18"/>
  <c r="BK1958" i="18"/>
  <c r="J1955" i="18"/>
  <c r="BK1947" i="18"/>
  <c r="J1943" i="18"/>
  <c r="J1940" i="18"/>
  <c r="BK1923" i="18"/>
  <c r="J1918" i="18"/>
  <c r="J1911" i="18"/>
  <c r="BK1906" i="18"/>
  <c r="J1902" i="18"/>
  <c r="J1875" i="18"/>
  <c r="J1847" i="18"/>
  <c r="BK1829" i="18"/>
  <c r="BK1807" i="18"/>
  <c r="BK1793" i="18"/>
  <c r="BK1779" i="18"/>
  <c r="BK1737" i="18"/>
  <c r="BK1725" i="18"/>
  <c r="J1713" i="18"/>
  <c r="J1671" i="18"/>
  <c r="J1665" i="18"/>
  <c r="J1655" i="18"/>
  <c r="BK1637" i="18"/>
  <c r="J1627" i="18"/>
  <c r="BK1607" i="18"/>
  <c r="BK1589" i="18"/>
  <c r="BK1583" i="18"/>
  <c r="J1564" i="18"/>
  <c r="BK1526" i="18"/>
  <c r="BK1489" i="18"/>
  <c r="J1462" i="18"/>
  <c r="J1422" i="18"/>
  <c r="BK1405" i="18"/>
  <c r="BK1395" i="18"/>
  <c r="BK1389" i="18"/>
  <c r="J1385" i="18"/>
  <c r="J1379" i="18"/>
  <c r="J1365" i="18"/>
  <c r="BK1353" i="18"/>
  <c r="BK1339" i="18"/>
  <c r="BK1333" i="18"/>
  <c r="BK1323" i="18"/>
  <c r="BK1317" i="18"/>
  <c r="J1307" i="18"/>
  <c r="BK1290" i="18"/>
  <c r="BK1248" i="18"/>
  <c r="J1205" i="18"/>
  <c r="J1191" i="18"/>
  <c r="BK1175" i="18"/>
  <c r="BK1151" i="18"/>
  <c r="J1122" i="18"/>
  <c r="BK1110" i="18"/>
  <c r="BK1082" i="18"/>
  <c r="BK1056" i="18"/>
  <c r="BK1012" i="18"/>
  <c r="J971" i="18"/>
  <c r="J941" i="18"/>
  <c r="BK916" i="18"/>
  <c r="J908" i="18"/>
  <c r="J894" i="18"/>
  <c r="BK868" i="18"/>
  <c r="BK859" i="18"/>
  <c r="BK817" i="18"/>
  <c r="J752" i="18"/>
  <c r="J716" i="18"/>
  <c r="BK681" i="18"/>
  <c r="BK663" i="18"/>
  <c r="BK646" i="18"/>
  <c r="J594" i="18"/>
  <c r="BK523" i="18"/>
  <c r="BK492" i="18"/>
  <c r="BK469" i="18"/>
  <c r="BK413" i="18"/>
  <c r="BK378" i="18"/>
  <c r="BK360" i="18"/>
  <c r="J338" i="18"/>
  <c r="J323" i="18"/>
  <c r="J292" i="18"/>
  <c r="BK245" i="18"/>
  <c r="BK180" i="18"/>
  <c r="J1829" i="18"/>
  <c r="J1795" i="18"/>
  <c r="J1784" i="18"/>
  <c r="BK1767" i="18"/>
  <c r="J1727" i="18"/>
  <c r="BK1715" i="18"/>
  <c r="BK1707" i="18"/>
  <c r="BK1701" i="18"/>
  <c r="BK1695" i="18"/>
  <c r="BK1678" i="18"/>
  <c r="BK1674" i="18"/>
  <c r="BK1647" i="18"/>
  <c r="J1637" i="18"/>
  <c r="BK1627" i="18"/>
  <c r="BK1621" i="18"/>
  <c r="BK1599" i="18"/>
  <c r="BK1587" i="18"/>
  <c r="J1581" i="18"/>
  <c r="BK1564" i="18"/>
  <c r="BK1554" i="18"/>
  <c r="J1550" i="18"/>
  <c r="J1526" i="18"/>
  <c r="BK1498" i="18"/>
  <c r="J1448" i="18"/>
  <c r="BK1434" i="18"/>
  <c r="J1405" i="18"/>
  <c r="J1393" i="18"/>
  <c r="BK1379" i="18"/>
  <c r="BK1369" i="18"/>
  <c r="BK1361" i="18"/>
  <c r="J1351" i="18"/>
  <c r="BK1335" i="18"/>
  <c r="J1309" i="18"/>
  <c r="BK1294" i="18"/>
  <c r="BK1257" i="18"/>
  <c r="BK1233" i="18"/>
  <c r="BK1205" i="18"/>
  <c r="BK1131" i="18"/>
  <c r="J1125" i="18"/>
  <c r="BK1092" i="18"/>
  <c r="BK1040" i="18"/>
  <c r="J1004" i="18"/>
  <c r="BK974" i="18"/>
  <c r="J936" i="18"/>
  <c r="J916" i="18"/>
  <c r="BK908" i="18"/>
  <c r="J892" i="18"/>
  <c r="J886" i="18"/>
  <c r="J873" i="18"/>
  <c r="J845" i="18"/>
  <c r="BK828" i="18"/>
  <c r="BK805" i="18"/>
  <c r="J778" i="18"/>
  <c r="BK763" i="18"/>
  <c r="J746" i="18"/>
  <c r="J722" i="18"/>
  <c r="J658" i="18"/>
  <c r="BK635" i="18"/>
  <c r="BK622" i="18"/>
  <c r="BK594" i="18"/>
  <c r="BK525" i="18"/>
  <c r="BK512" i="18"/>
  <c r="J458" i="18"/>
  <c r="BK405" i="18"/>
  <c r="J308" i="18"/>
  <c r="J274" i="18"/>
  <c r="J251" i="18"/>
  <c r="J229" i="18"/>
  <c r="J204" i="18"/>
  <c r="BK1875" i="18"/>
  <c r="J1851" i="18"/>
  <c r="BK1817" i="18"/>
  <c r="BK1799" i="18"/>
  <c r="J1753" i="18"/>
  <c r="J1725" i="18"/>
  <c r="BK1711" i="18"/>
  <c r="J1707" i="18"/>
  <c r="BK1680" i="18"/>
  <c r="J1661" i="18"/>
  <c r="BK1655" i="18"/>
  <c r="BK1649" i="18"/>
  <c r="J1629" i="18"/>
  <c r="BK1615" i="18"/>
  <c r="J1611" i="18"/>
  <c r="J1605" i="18"/>
  <c r="BK1597" i="18"/>
  <c r="J1568" i="18"/>
  <c r="BK1556" i="18"/>
  <c r="J1544" i="18"/>
  <c r="BK1502" i="18"/>
  <c r="BK1454" i="18"/>
  <c r="BK1407" i="18"/>
  <c r="J1391" i="18"/>
  <c r="BK1375" i="18"/>
  <c r="BK1371" i="18"/>
  <c r="BK1355" i="18"/>
  <c r="J1343" i="18"/>
  <c r="BK1329" i="18"/>
  <c r="J1323" i="18"/>
  <c r="J1311" i="18"/>
  <c r="J1305" i="18"/>
  <c r="J1301" i="18"/>
  <c r="J1290" i="18"/>
  <c r="BK1263" i="18"/>
  <c r="J1209" i="18"/>
  <c r="J1183" i="18"/>
  <c r="J1159" i="18"/>
  <c r="BK1101" i="18"/>
  <c r="J1071" i="18"/>
  <c r="J1027" i="18"/>
  <c r="BK1004" i="18"/>
  <c r="BK995" i="18"/>
  <c r="J979" i="18"/>
  <c r="J951" i="18"/>
  <c r="BK926" i="18"/>
  <c r="J920" i="18"/>
  <c r="BK904" i="18"/>
  <c r="BK900" i="18"/>
  <c r="J888" i="18"/>
  <c r="BK879" i="18"/>
  <c r="BK845" i="18"/>
  <c r="J825" i="18"/>
  <c r="J796" i="18"/>
  <c r="J784" i="18"/>
  <c r="BK736" i="18"/>
  <c r="BK697" i="18"/>
  <c r="J635" i="18"/>
  <c r="BK616" i="18"/>
  <c r="J578" i="18"/>
  <c r="J566" i="18"/>
  <c r="BK521" i="18"/>
  <c r="J517" i="18"/>
  <c r="BK481" i="18"/>
  <c r="BK391" i="18"/>
  <c r="BK362" i="18"/>
  <c r="BK349" i="18"/>
  <c r="BK338" i="18"/>
  <c r="BK285" i="18"/>
  <c r="BK266" i="18"/>
  <c r="BK229" i="18"/>
  <c r="BK200" i="18"/>
  <c r="J180" i="18"/>
  <c r="J167" i="18"/>
  <c r="BK1862" i="18"/>
  <c r="BK1851" i="18"/>
  <c r="BK1827" i="18"/>
  <c r="BK1748" i="18"/>
  <c r="J1719" i="18"/>
  <c r="J1711" i="18"/>
  <c r="BK1703" i="18"/>
  <c r="J1695" i="18"/>
  <c r="J1680" i="18"/>
  <c r="J1669" i="18"/>
  <c r="BK1657" i="18"/>
  <c r="J1649" i="18"/>
  <c r="BK1641" i="18"/>
  <c r="BK1631" i="18"/>
  <c r="J1623" i="18"/>
  <c r="J1613" i="18"/>
  <c r="J1601" i="18"/>
  <c r="BK1593" i="18"/>
  <c r="BK1581" i="18"/>
  <c r="BK1558" i="18"/>
  <c r="J1547" i="18"/>
  <c r="J1494" i="18"/>
  <c r="J1472" i="18"/>
  <c r="J1444" i="18"/>
  <c r="J1401" i="18"/>
  <c r="J1375" i="18"/>
  <c r="J1361" i="18"/>
  <c r="BK1349" i="18"/>
  <c r="BK1337" i="18"/>
  <c r="J1331" i="18"/>
  <c r="BK1319" i="18"/>
  <c r="J1317" i="18"/>
  <c r="BK1299" i="18"/>
  <c r="BK1288" i="18"/>
  <c r="BK1269" i="18"/>
  <c r="J1263" i="18"/>
  <c r="J1233" i="18"/>
  <c r="J1193" i="18"/>
  <c r="BK1159" i="18"/>
  <c r="J1140" i="18"/>
  <c r="J1131" i="18"/>
  <c r="BK1122" i="18"/>
  <c r="J1110" i="18"/>
  <c r="J1082" i="18"/>
  <c r="BK1067" i="18"/>
  <c r="J1044" i="18"/>
  <c r="BK999" i="18"/>
  <c r="J974" i="18"/>
  <c r="J961" i="18"/>
  <c r="BK933" i="18"/>
  <c r="J922" i="18"/>
  <c r="BK906" i="18"/>
  <c r="J900" i="18"/>
  <c r="BK890" i="18"/>
  <c r="BK834" i="18"/>
  <c r="J734" i="18"/>
  <c r="BK699" i="18"/>
  <c r="J681" i="18"/>
  <c r="BK658" i="18"/>
  <c r="J646" i="18"/>
  <c r="J602" i="18"/>
  <c r="BK572" i="18"/>
  <c r="BK566" i="18"/>
  <c r="J525" i="18"/>
  <c r="BK517" i="18"/>
  <c r="BK489" i="18"/>
  <c r="J469" i="18"/>
  <c r="BK419" i="18"/>
  <c r="J405" i="18"/>
  <c r="J378" i="18"/>
  <c r="BK354" i="18"/>
  <c r="BK331" i="18"/>
  <c r="BK323" i="18"/>
  <c r="J285" i="18"/>
  <c r="J277" i="18"/>
  <c r="BK251" i="18"/>
  <c r="BK226" i="18"/>
  <c r="J185" i="18"/>
  <c r="BK145" i="19"/>
  <c r="J141" i="19"/>
  <c r="J131" i="19"/>
  <c r="J139" i="19"/>
  <c r="J129" i="19"/>
  <c r="J145" i="19"/>
  <c r="BK131" i="19"/>
  <c r="BK127" i="19"/>
  <c r="J137" i="19"/>
  <c r="BK133" i="19"/>
  <c r="BK452" i="20"/>
  <c r="J436" i="20"/>
  <c r="J427" i="20"/>
  <c r="BK419" i="20"/>
  <c r="J401" i="20"/>
  <c r="BK382" i="20"/>
  <c r="BK369" i="20"/>
  <c r="BK363" i="20"/>
  <c r="BK340" i="20"/>
  <c r="BK319" i="20"/>
  <c r="J304" i="20"/>
  <c r="J290" i="20"/>
  <c r="BK276" i="20"/>
  <c r="BK261" i="20"/>
  <c r="BK246" i="20"/>
  <c r="J228" i="20"/>
  <c r="BK190" i="20"/>
  <c r="J166" i="20"/>
  <c r="J158" i="20"/>
  <c r="J487" i="20"/>
  <c r="BK483" i="20"/>
  <c r="BK464" i="20"/>
  <c r="J446" i="20"/>
  <c r="J419" i="20"/>
  <c r="BK407" i="20"/>
  <c r="BK393" i="20"/>
  <c r="BK355" i="20"/>
  <c r="J346" i="20"/>
  <c r="J343" i="20"/>
  <c r="J310" i="20"/>
  <c r="J284" i="20"/>
  <c r="BK271" i="20"/>
  <c r="J235" i="20"/>
  <c r="BK215" i="20"/>
  <c r="BK205" i="20"/>
  <c r="J198" i="20"/>
  <c r="BK187" i="20"/>
  <c r="BK163" i="20"/>
  <c r="J483" i="20"/>
  <c r="J471" i="20"/>
  <c r="J456" i="20"/>
  <c r="BK443" i="20"/>
  <c r="BK413" i="20"/>
  <c r="J398" i="20"/>
  <c r="BK391" i="20"/>
  <c r="J382" i="20"/>
  <c r="J366" i="20"/>
  <c r="BK337" i="20"/>
  <c r="J307" i="20"/>
  <c r="BK290" i="20"/>
  <c r="BK279" i="20"/>
  <c r="BK251" i="20"/>
  <c r="J238" i="20"/>
  <c r="J215" i="20"/>
  <c r="J203" i="20"/>
  <c r="J169" i="20"/>
  <c r="BK477" i="20"/>
  <c r="J452" i="20"/>
  <c r="BK430" i="20"/>
  <c r="BK401" i="20"/>
  <c r="BK379" i="20"/>
  <c r="J355" i="20"/>
  <c r="J340" i="20"/>
  <c r="BK304" i="20"/>
  <c r="J266" i="20"/>
  <c r="J241" i="20"/>
  <c r="BK220" i="20"/>
  <c r="BK209" i="20"/>
  <c r="J195" i="20"/>
  <c r="J182" i="20"/>
  <c r="J135" i="20"/>
  <c r="BK243" i="21"/>
  <c r="J232" i="21"/>
  <c r="BK188" i="21"/>
  <c r="BK163" i="21"/>
  <c r="J144" i="21"/>
  <c r="BK246" i="21"/>
  <c r="BK226" i="21"/>
  <c r="J214" i="21"/>
  <c r="J205" i="21"/>
  <c r="BK194" i="21"/>
  <c r="BK183" i="21"/>
  <c r="BK171" i="21"/>
  <c r="J163" i="21"/>
  <c r="BK133" i="21"/>
  <c r="BK238" i="21"/>
  <c r="BK214" i="21"/>
  <c r="J199" i="21"/>
  <c r="J190" i="21"/>
  <c r="BK181" i="21"/>
  <c r="BK169" i="21"/>
  <c r="BK147" i="21"/>
  <c r="BK129" i="21"/>
  <c r="J229" i="21"/>
  <c r="J211" i="21"/>
  <c r="BK205" i="21"/>
  <c r="J201" i="21"/>
  <c r="J192" i="21"/>
  <c r="J169" i="21"/>
  <c r="BK150" i="21"/>
  <c r="BK142" i="21"/>
  <c r="J129" i="21"/>
  <c r="BK407" i="22"/>
  <c r="J388" i="22"/>
  <c r="BK376" i="22"/>
  <c r="J355" i="22"/>
  <c r="BK326" i="22"/>
  <c r="BK292" i="22"/>
  <c r="J281" i="22"/>
  <c r="BK261" i="22"/>
  <c r="J251" i="22"/>
  <c r="J240" i="22"/>
  <c r="J218" i="22"/>
  <c r="BK200" i="22"/>
  <c r="BK186" i="22"/>
  <c r="BK180" i="22"/>
  <c r="J141" i="22"/>
  <c r="J407" i="22"/>
  <c r="J376" i="22"/>
  <c r="BK360" i="22"/>
  <c r="BK336" i="22"/>
  <c r="BK319" i="22"/>
  <c r="BK294" i="22"/>
  <c r="BK277" i="22"/>
  <c r="BK251" i="22"/>
  <c r="J227" i="22"/>
  <c r="BK218" i="22"/>
  <c r="J206" i="22"/>
  <c r="J200" i="22"/>
  <c r="BK184" i="22"/>
  <c r="BK153" i="22"/>
  <c r="BK137" i="22"/>
  <c r="BK415" i="22"/>
  <c r="J409" i="22"/>
  <c r="J369" i="22"/>
  <c r="BK355" i="22"/>
  <c r="BK342" i="22"/>
  <c r="J316" i="22"/>
  <c r="BK305" i="22"/>
  <c r="J297" i="22"/>
  <c r="J286" i="22"/>
  <c r="J264" i="22"/>
  <c r="BK247" i="22"/>
  <c r="BK236" i="22"/>
  <c r="BK231" i="22"/>
  <c r="BK204" i="22"/>
  <c r="BK194" i="22"/>
  <c r="J180" i="22"/>
  <c r="BK166" i="22"/>
  <c r="BK411" i="22"/>
  <c r="BK392" i="22"/>
  <c r="J379" i="22"/>
  <c r="BK344" i="22"/>
  <c r="J336" i="22"/>
  <c r="J326" i="22"/>
  <c r="J305" i="22"/>
  <c r="BK297" i="22"/>
  <c r="BK284" i="22"/>
  <c r="J259" i="22"/>
  <c r="J243" i="22"/>
  <c r="J234" i="22"/>
  <c r="J211" i="22"/>
  <c r="J204" i="22"/>
  <c r="J186" i="22"/>
  <c r="BK156" i="22"/>
  <c r="BK141" i="22"/>
  <c r="BK262" i="23"/>
  <c r="BK254" i="23"/>
  <c r="J247" i="23"/>
  <c r="J221" i="23"/>
  <c r="J212" i="23"/>
  <c r="BK187" i="23"/>
  <c r="J181" i="23"/>
  <c r="BK179" i="23"/>
  <c r="BK170" i="23"/>
  <c r="J158" i="23"/>
  <c r="BK237" i="23"/>
  <c r="J227" i="23"/>
  <c r="J209" i="23"/>
  <c r="J179" i="23"/>
  <c r="BK153" i="23"/>
  <c r="J132" i="23"/>
  <c r="BK290" i="23"/>
  <c r="J244" i="23"/>
  <c r="J232" i="23"/>
  <c r="BK195" i="23"/>
  <c r="J167" i="23"/>
  <c r="J144" i="23"/>
  <c r="BK249" i="23"/>
  <c r="J214" i="23"/>
  <c r="J193" i="23"/>
  <c r="J170" i="23"/>
  <c r="J150" i="23"/>
  <c r="BK201" i="24"/>
  <c r="J178" i="24"/>
  <c r="J160" i="24"/>
  <c r="J145" i="24"/>
  <c r="J205" i="24"/>
  <c r="BK184" i="24"/>
  <c r="J176" i="24"/>
  <c r="J203" i="24"/>
  <c r="BK178" i="24"/>
  <c r="J168" i="24"/>
  <c r="J152" i="24"/>
  <c r="BK132" i="24"/>
  <c r="J184" i="24"/>
  <c r="J138" i="24"/>
  <c r="J196" i="25"/>
  <c r="BK178" i="25"/>
  <c r="BK149" i="25"/>
  <c r="J205" i="25"/>
  <c r="BK184" i="25"/>
  <c r="J162" i="25"/>
  <c r="BK134" i="25"/>
  <c r="J184" i="25"/>
  <c r="J166" i="25"/>
  <c r="J149" i="25"/>
  <c r="BK205" i="25"/>
  <c r="BK190" i="25"/>
  <c r="J172" i="25"/>
  <c r="J185" i="26"/>
  <c r="J168" i="26"/>
  <c r="J143" i="26"/>
  <c r="J195" i="26"/>
  <c r="J178" i="26"/>
  <c r="BK168" i="26"/>
  <c r="J158" i="26"/>
  <c r="BK146" i="26"/>
  <c r="J193" i="26"/>
  <c r="J172" i="26"/>
  <c r="J150" i="26"/>
  <c r="BK195" i="26"/>
  <c r="BK166" i="26"/>
  <c r="J148" i="26"/>
  <c r="BK228" i="27"/>
  <c r="J222" i="27"/>
  <c r="J210" i="27"/>
  <c r="J196" i="27"/>
  <c r="J182" i="27"/>
  <c r="BK137" i="27"/>
  <c r="BK208" i="27"/>
  <c r="J198" i="27"/>
  <c r="BK179" i="27"/>
  <c r="J164" i="27"/>
  <c r="J155" i="27"/>
  <c r="J139" i="27"/>
  <c r="BK224" i="27"/>
  <c r="BK210" i="27"/>
  <c r="BK171" i="27"/>
  <c r="BK149" i="27"/>
  <c r="J135" i="27"/>
  <c r="BK214" i="27"/>
  <c r="BK198" i="27"/>
  <c r="J177" i="27"/>
  <c r="BK164" i="27"/>
  <c r="BK147" i="27"/>
  <c r="BK175" i="28"/>
  <c r="BK146" i="28"/>
  <c r="J132" i="28"/>
  <c r="J171" i="28"/>
  <c r="J159" i="28"/>
  <c r="J130" i="28"/>
  <c r="BK167" i="28"/>
  <c r="J148" i="28"/>
  <c r="J167" i="28"/>
  <c r="J146" i="28"/>
  <c r="J134" i="28"/>
  <c r="J159" i="29"/>
  <c r="J142" i="29"/>
  <c r="J153" i="29"/>
  <c r="BK134" i="29"/>
  <c r="J170" i="29"/>
  <c r="J175" i="29"/>
  <c r="BK159" i="29"/>
  <c r="BK144" i="29"/>
  <c r="J134" i="29"/>
  <c r="BK225" i="30"/>
  <c r="BK215" i="30"/>
  <c r="BK195" i="30"/>
  <c r="J180" i="30"/>
  <c r="J153" i="30"/>
  <c r="J143" i="30"/>
  <c r="J131" i="30"/>
  <c r="BK219" i="30"/>
  <c r="BK207" i="30"/>
  <c r="BK178" i="30"/>
  <c r="BK165" i="30"/>
  <c r="J139" i="30"/>
  <c r="J217" i="30"/>
  <c r="BK199" i="30"/>
  <c r="J184" i="30"/>
  <c r="BK167" i="30"/>
  <c r="J157" i="30"/>
  <c r="J145" i="30"/>
  <c r="J215" i="30"/>
  <c r="J201" i="30"/>
  <c r="BK191" i="30"/>
  <c r="BK161" i="30"/>
  <c r="BK145" i="30"/>
  <c r="BK131" i="30"/>
  <c r="J174" i="31"/>
  <c r="BK146" i="31"/>
  <c r="BK178" i="31"/>
  <c r="J150" i="31"/>
  <c r="BK174" i="31"/>
  <c r="J156" i="31"/>
  <c r="J140" i="31"/>
  <c r="BK197" i="31"/>
  <c r="J162" i="31"/>
  <c r="J146" i="31"/>
  <c r="J133" i="31"/>
  <c r="BK188" i="32"/>
  <c r="J165" i="32"/>
  <c r="J145" i="32"/>
  <c r="J200" i="32"/>
  <c r="J179" i="32"/>
  <c r="BK159" i="32"/>
  <c r="J140" i="33"/>
  <c r="BK250" i="34"/>
  <c r="BK231" i="34"/>
  <c r="BK212" i="34"/>
  <c r="J200" i="34"/>
  <c r="BK180" i="34"/>
  <c r="J164" i="34"/>
  <c r="BK143" i="34"/>
  <c r="BK246" i="34"/>
  <c r="BK237" i="34"/>
  <c r="J195" i="34"/>
  <c r="J187" i="34"/>
  <c r="BK154" i="34"/>
  <c r="J264" i="34"/>
  <c r="BK202" i="34"/>
  <c r="BK187" i="34"/>
  <c r="BK157" i="34"/>
  <c r="J143" i="34"/>
  <c r="J125" i="34"/>
  <c r="BK228" i="34"/>
  <c r="BK219" i="34"/>
  <c r="J182" i="34"/>
  <c r="J169" i="34"/>
  <c r="J159" i="34"/>
  <c r="J135" i="34"/>
  <c r="BK298" i="35"/>
  <c r="J267" i="35"/>
  <c r="J248" i="35"/>
  <c r="J218" i="35"/>
  <c r="BK181" i="35"/>
  <c r="BK150" i="35"/>
  <c r="J133" i="35"/>
  <c r="BK282" i="35"/>
  <c r="J242" i="35"/>
  <c r="BK221" i="35"/>
  <c r="J195" i="35"/>
  <c r="J170" i="35"/>
  <c r="J159" i="35"/>
  <c r="J294" i="35"/>
  <c r="BK265" i="35"/>
  <c r="BK251" i="35"/>
  <c r="BK209" i="35"/>
  <c r="BK195" i="35"/>
  <c r="J183" i="35"/>
  <c r="BK159" i="35"/>
  <c r="BK285" i="35"/>
  <c r="BK273" i="35"/>
  <c r="J255" i="35"/>
  <c r="J245" i="35"/>
  <c r="BK228" i="35"/>
  <c r="BK215" i="35"/>
  <c r="J203" i="35"/>
  <c r="J189" i="35"/>
  <c r="BK167" i="35"/>
  <c r="BK137" i="35"/>
  <c r="J202" i="36"/>
  <c r="BK167" i="36"/>
  <c r="J144" i="36"/>
  <c r="BK194" i="36"/>
  <c r="J179" i="36"/>
  <c r="BK151" i="36"/>
  <c r="J127" i="36"/>
  <c r="J164" i="36"/>
  <c r="J136" i="36"/>
  <c r="J171" i="36"/>
  <c r="BK133" i="36"/>
  <c r="BK306" i="37"/>
  <c r="J278" i="37"/>
  <c r="BK258" i="37"/>
  <c r="J237" i="37"/>
  <c r="J213" i="37"/>
  <c r="J189" i="37"/>
  <c r="BK150" i="37"/>
  <c r="J135" i="37"/>
  <c r="J288" i="37"/>
  <c r="BK250" i="37"/>
  <c r="BK241" i="37"/>
  <c r="BK210" i="37"/>
  <c r="BK181" i="37"/>
  <c r="BK156" i="37"/>
  <c r="BK291" i="37"/>
  <c r="BK247" i="37"/>
  <c r="BK233" i="37"/>
  <c r="J223" i="37"/>
  <c r="BK196" i="37"/>
  <c r="J187" i="37"/>
  <c r="J166" i="37"/>
  <c r="J156" i="37"/>
  <c r="BK312" i="37"/>
  <c r="BK274" i="37"/>
  <c r="BK260" i="37"/>
  <c r="BK230" i="37"/>
  <c r="BK213" i="37"/>
  <c r="J198" i="37"/>
  <c r="J172" i="37"/>
  <c r="J158" i="37"/>
  <c r="BK229" i="38"/>
  <c r="BK204" i="38"/>
  <c r="J175" i="38"/>
  <c r="J160" i="38"/>
  <c r="J147" i="38"/>
  <c r="J227" i="38"/>
  <c r="BK201" i="38"/>
  <c r="BK178" i="38"/>
  <c r="BK151" i="38"/>
  <c r="BK136" i="38"/>
  <c r="J216" i="38"/>
  <c r="J198" i="38"/>
  <c r="BK175" i="38"/>
  <c r="BK227" i="38"/>
  <c r="BK183" i="38"/>
  <c r="BK163" i="38"/>
  <c r="BK133" i="38"/>
  <c r="BK306" i="39"/>
  <c r="J256" i="39"/>
  <c r="BK246" i="39"/>
  <c r="J215" i="39"/>
  <c r="BK194" i="39"/>
  <c r="J181" i="39"/>
  <c r="J145" i="39"/>
  <c r="J133" i="39"/>
  <c r="J306" i="39"/>
  <c r="BK274" i="39"/>
  <c r="J243" i="39"/>
  <c r="J218" i="39"/>
  <c r="BK200" i="39"/>
  <c r="BK163" i="39"/>
  <c r="J280" i="39"/>
  <c r="BK240" i="39"/>
  <c r="BK225" i="39"/>
  <c r="BK191" i="39"/>
  <c r="BK145" i="39"/>
  <c r="J314" i="39"/>
  <c r="BK302" i="39"/>
  <c r="J274" i="39"/>
  <c r="BK256" i="39"/>
  <c r="J225" i="39"/>
  <c r="J203" i="39"/>
  <c r="BK173" i="39"/>
  <c r="J157" i="39"/>
  <c r="BK148" i="39"/>
  <c r="BK245" i="40"/>
  <c r="J208" i="40"/>
  <c r="J201" i="40"/>
  <c r="J164" i="40"/>
  <c r="J145" i="40"/>
  <c r="J268" i="40"/>
  <c r="BK240" i="40"/>
  <c r="BK213" i="40"/>
  <c r="BK189" i="40"/>
  <c r="BK128" i="40"/>
  <c r="J248" i="40"/>
  <c r="J225" i="40"/>
  <c r="J206" i="40"/>
  <c r="J180" i="40"/>
  <c r="BK134" i="40"/>
  <c r="BK268" i="40"/>
  <c r="J245" i="40"/>
  <c r="J229" i="40"/>
  <c r="BK208" i="40"/>
  <c r="J189" i="40"/>
  <c r="J171" i="40"/>
  <c r="J148" i="40"/>
  <c r="BK617" i="41"/>
  <c r="BK613" i="41"/>
  <c r="J611" i="41"/>
  <c r="J582" i="41"/>
  <c r="BK574" i="41"/>
  <c r="BK553" i="41"/>
  <c r="BK535" i="41"/>
  <c r="J505" i="41"/>
  <c r="J485" i="41"/>
  <c r="BK474" i="41"/>
  <c r="J466" i="41"/>
  <c r="J460" i="41"/>
  <c r="J442" i="41"/>
  <c r="BK432" i="41"/>
  <c r="BK404" i="41"/>
  <c r="J390" i="41"/>
  <c r="J375" i="41"/>
  <c r="BK361" i="41"/>
  <c r="J338" i="41"/>
  <c r="BK322" i="41"/>
  <c r="BK309" i="41"/>
  <c r="J301" i="41"/>
  <c r="J285" i="41"/>
  <c r="J271" i="41"/>
  <c r="J261" i="41"/>
  <c r="BK245" i="41"/>
  <c r="BK225" i="41"/>
  <c r="J206" i="41"/>
  <c r="J184" i="41"/>
  <c r="BK173" i="41"/>
  <c r="J165" i="41"/>
  <c r="J153" i="41"/>
  <c r="J139" i="41"/>
  <c r="J600" i="41"/>
  <c r="J588" i="41"/>
  <c r="J567" i="41"/>
  <c r="J555" i="41"/>
  <c r="J533" i="41"/>
  <c r="J516" i="41"/>
  <c r="BK503" i="41"/>
  <c r="BK491" i="41"/>
  <c r="J472" i="41"/>
  <c r="BK458" i="41"/>
  <c r="BK444" i="41"/>
  <c r="BK420" i="41"/>
  <c r="BK410" i="41"/>
  <c r="BK402" i="41"/>
  <c r="J382" i="41"/>
  <c r="BK365" i="41"/>
  <c r="BK355" i="41"/>
  <c r="J346" i="41"/>
  <c r="J340" i="41"/>
  <c r="J311" i="41"/>
  <c r="J305" i="41"/>
  <c r="BK281" i="41"/>
  <c r="BK261" i="41"/>
  <c r="BK249" i="41"/>
  <c r="J231" i="41"/>
  <c r="BK210" i="41"/>
  <c r="J196" i="41"/>
  <c r="J180" i="41"/>
  <c r="J167" i="41"/>
  <c r="J155" i="41"/>
  <c r="J135" i="41"/>
  <c r="BK603" i="41"/>
  <c r="J590" i="41"/>
  <c r="BK578" i="41"/>
  <c r="BK561" i="41"/>
  <c r="J547" i="41"/>
  <c r="J539" i="41"/>
  <c r="J1908" i="2"/>
  <c r="J1844" i="2"/>
  <c r="J1767" i="2"/>
  <c r="BK1711" i="2"/>
  <c r="BK1695" i="2"/>
  <c r="J1665" i="2"/>
  <c r="J1647" i="2"/>
  <c r="J1633" i="2"/>
  <c r="BK1621" i="2"/>
  <c r="BK1599" i="2"/>
  <c r="BK1585" i="2"/>
  <c r="BK1562" i="2"/>
  <c r="J1550" i="2"/>
  <c r="J1526" i="2"/>
  <c r="J1444" i="2"/>
  <c r="J1399" i="2"/>
  <c r="BK1385" i="2"/>
  <c r="J1373" i="2"/>
  <c r="J1351" i="2"/>
  <c r="J1056" i="2"/>
  <c r="BK995" i="2"/>
  <c r="BK979" i="2"/>
  <c r="J941" i="2"/>
  <c r="J922" i="2"/>
  <c r="BK894" i="2"/>
  <c r="BK839" i="2"/>
  <c r="J790" i="2"/>
  <c r="J699" i="2"/>
  <c r="BK646" i="2"/>
  <c r="BK611" i="2"/>
  <c r="J525" i="2"/>
  <c r="J492" i="2"/>
  <c r="BK413" i="2"/>
  <c r="J372" i="2"/>
  <c r="BK331" i="2"/>
  <c r="J292" i="2"/>
  <c r="J254" i="2"/>
  <c r="J226" i="2"/>
  <c r="BK1767" i="2"/>
  <c r="BK1727" i="2"/>
  <c r="J1703" i="2"/>
  <c r="J1678" i="2"/>
  <c r="BK1669" i="2"/>
  <c r="BK1641" i="2"/>
  <c r="J1627" i="2"/>
  <c r="J1613" i="2"/>
  <c r="BK1601" i="2"/>
  <c r="BK1589" i="2"/>
  <c r="J1552" i="2"/>
  <c r="J1533" i="2"/>
  <c r="BK1509" i="2"/>
  <c r="J1489" i="2"/>
  <c r="J1462" i="2"/>
  <c r="BK1422" i="2"/>
  <c r="BK1399" i="2"/>
  <c r="BK1383" i="2"/>
  <c r="J1369" i="2"/>
  <c r="BK1357" i="2"/>
  <c r="BK1349" i="2"/>
  <c r="BK1341" i="2"/>
  <c r="J1323" i="2"/>
  <c r="BK1305" i="2"/>
  <c r="BK1288" i="2"/>
  <c r="J1267" i="2"/>
  <c r="BK1222" i="2"/>
  <c r="BK1131" i="2"/>
  <c r="BK1120" i="2"/>
  <c r="J1036" i="2"/>
  <c r="J974" i="2"/>
  <c r="J936" i="2"/>
  <c r="BK920" i="2"/>
  <c r="J914" i="2"/>
  <c r="BK906" i="2"/>
  <c r="J898" i="2"/>
  <c r="BK886" i="2"/>
  <c r="BK865" i="2"/>
  <c r="J825" i="2"/>
  <c r="BK796" i="2"/>
  <c r="BK778" i="2"/>
  <c r="J752" i="2"/>
  <c r="J697" i="2"/>
  <c r="BK649" i="2"/>
  <c r="BK602" i="2"/>
  <c r="J540" i="2"/>
  <c r="BK515" i="2"/>
  <c r="J469" i="2"/>
  <c r="J381" i="2"/>
  <c r="BK354" i="2"/>
  <c r="BK338" i="2"/>
  <c r="BK292" i="2"/>
  <c r="BK185" i="2"/>
  <c r="BK1844" i="2"/>
  <c r="J1817" i="2"/>
  <c r="J1795" i="2"/>
  <c r="J1758" i="2"/>
  <c r="J1727" i="2"/>
  <c r="J1721" i="2"/>
  <c r="J1709" i="2"/>
  <c r="BK1676" i="2"/>
  <c r="J1659" i="2"/>
  <c r="BK1649" i="2"/>
  <c r="BK1637" i="2"/>
  <c r="J1615" i="2"/>
  <c r="J1589" i="2"/>
  <c r="BK1581" i="2"/>
  <c r="BK1572" i="2"/>
  <c r="J1544" i="2"/>
  <c r="J1509" i="2"/>
  <c r="J1482" i="2"/>
  <c r="BK1462" i="2"/>
  <c r="BK1438" i="2"/>
  <c r="J1415" i="2"/>
  <c r="J1389" i="2"/>
  <c r="J1371" i="2"/>
  <c r="BK1359" i="2"/>
  <c r="BK1345" i="2"/>
  <c r="BK1337" i="2"/>
  <c r="BK1319" i="2"/>
  <c r="BK1299" i="2"/>
  <c r="J1253" i="2"/>
  <c r="BK1205" i="2"/>
  <c r="BK1191" i="2"/>
  <c r="BK1185" i="2"/>
  <c r="J1151" i="2"/>
  <c r="BK1125" i="2"/>
  <c r="BK1110" i="2"/>
  <c r="J1099" i="2"/>
  <c r="J1067" i="2"/>
  <c r="J1044" i="2"/>
  <c r="BK1012" i="2"/>
  <c r="BK999" i="2"/>
  <c r="J971" i="2"/>
  <c r="J951" i="2"/>
  <c r="BK914" i="2"/>
  <c r="J906" i="2"/>
  <c r="BK898" i="2"/>
  <c r="BK881" i="2"/>
  <c r="BK843" i="2"/>
  <c r="J828" i="2"/>
  <c r="J805" i="2"/>
  <c r="BK758" i="2"/>
  <c r="J728" i="2"/>
  <c r="BK699" i="2"/>
  <c r="J676" i="2"/>
  <c r="J658" i="2"/>
  <c r="J630" i="2"/>
  <c r="BK616" i="2"/>
  <c r="J594" i="2"/>
  <c r="BK572" i="2"/>
  <c r="J566" i="2"/>
  <c r="J519" i="2"/>
  <c r="J512" i="2"/>
  <c r="BK424" i="2"/>
  <c r="BK391" i="2"/>
  <c r="J354" i="2"/>
  <c r="BK308" i="2"/>
  <c r="BK274" i="2"/>
  <c r="BK254" i="2"/>
  <c r="J220" i="2"/>
  <c r="BK200" i="2"/>
  <c r="J172" i="2"/>
  <c r="BK1974" i="2"/>
  <c r="BK1970" i="2"/>
  <c r="J1966" i="2"/>
  <c r="J1962" i="2"/>
  <c r="BK1955" i="2"/>
  <c r="J1951" i="2"/>
  <c r="J1947" i="2"/>
  <c r="BK1940" i="2"/>
  <c r="J1932" i="2"/>
  <c r="J1923" i="2"/>
  <c r="BK1914" i="2"/>
  <c r="BK1906" i="2"/>
  <c r="J1875" i="2"/>
  <c r="J1847" i="2"/>
  <c r="BK1799" i="2"/>
  <c r="BK1790" i="2"/>
  <c r="J1748" i="2"/>
  <c r="BK1731" i="2"/>
  <c r="BK1721" i="2"/>
  <c r="BK1709" i="2"/>
  <c r="BK1701" i="2"/>
  <c r="J1684" i="2"/>
  <c r="J1669" i="2"/>
  <c r="BK1661" i="2"/>
  <c r="BK1653" i="2"/>
  <c r="BK1647" i="2"/>
  <c r="J1629" i="2"/>
  <c r="J1621" i="2"/>
  <c r="J1611" i="2"/>
  <c r="J1603" i="2"/>
  <c r="J1591" i="2"/>
  <c r="BK1583" i="2"/>
  <c r="BK1558" i="2"/>
  <c r="BK1550" i="2"/>
  <c r="J1498" i="2"/>
  <c r="BK1401" i="2"/>
  <c r="BK1389" i="2"/>
  <c r="J1383" i="2"/>
  <c r="J1379" i="2"/>
  <c r="BK1365" i="2"/>
  <c r="J1353" i="2"/>
  <c r="J1339" i="2"/>
  <c r="J1333" i="2"/>
  <c r="BK1325" i="2"/>
  <c r="J1317" i="2"/>
  <c r="BK1309" i="2"/>
  <c r="BK1303" i="2"/>
  <c r="J1294" i="2"/>
  <c r="BK1278" i="2"/>
  <c r="J1263" i="2"/>
  <c r="J1237" i="2"/>
  <c r="BK1201" i="2"/>
  <c r="BK1175" i="2"/>
  <c r="J1155" i="2"/>
  <c r="BK1122" i="2"/>
  <c r="J1096" i="2"/>
  <c r="BK1078" i="2"/>
  <c r="BK1044" i="2"/>
  <c r="BK1023" i="2"/>
  <c r="BK965" i="2"/>
  <c r="J926" i="2"/>
  <c r="BK916" i="2"/>
  <c r="J904" i="2"/>
  <c r="J888" i="2"/>
  <c r="J868" i="2"/>
  <c r="BK845" i="2"/>
  <c r="J839" i="2"/>
  <c r="J822" i="2"/>
  <c r="J784" i="2"/>
  <c r="BK734" i="2"/>
  <c r="J722" i="2"/>
  <c r="BK681" i="2"/>
  <c r="J652" i="2"/>
  <c r="J625" i="2"/>
  <c r="BK588" i="2"/>
  <c r="BK557" i="2"/>
  <c r="BK540" i="2"/>
  <c r="BK512" i="2"/>
  <c r="BK481" i="2"/>
  <c r="J413" i="2"/>
  <c r="BK399" i="2"/>
  <c r="BK362" i="2"/>
  <c r="BK349" i="2"/>
  <c r="J323" i="2"/>
  <c r="BK285" i="2"/>
  <c r="J269" i="2"/>
  <c r="BK251" i="2"/>
  <c r="BK194" i="2"/>
  <c r="J133" i="3"/>
  <c r="J125" i="3"/>
  <c r="J149" i="3"/>
  <c r="BK145" i="3"/>
  <c r="J143" i="3"/>
  <c r="J139" i="3"/>
  <c r="BK135" i="3"/>
  <c r="J131" i="3"/>
  <c r="BK125" i="3"/>
  <c r="J474" i="4"/>
  <c r="J456" i="4"/>
  <c r="J443" i="4"/>
  <c r="BK419" i="4"/>
  <c r="BK410" i="4"/>
  <c r="BK398" i="4"/>
  <c r="BK369" i="4"/>
  <c r="BK340" i="4"/>
  <c r="BK316" i="4"/>
  <c r="J290" i="4"/>
  <c r="J281" i="4"/>
  <c r="BK238" i="4"/>
  <c r="BK215" i="4"/>
  <c r="J187" i="4"/>
  <c r="J163" i="4"/>
  <c r="BK150" i="4"/>
  <c r="BK483" i="4"/>
  <c r="BK471" i="4"/>
  <c r="J446" i="4"/>
  <c r="BK407" i="4"/>
  <c r="J396" i="4"/>
  <c r="BK386" i="4"/>
  <c r="BK366" i="4"/>
  <c r="BK349" i="4"/>
  <c r="BK343" i="4"/>
  <c r="J319" i="4"/>
  <c r="BK301" i="4"/>
  <c r="BK290" i="4"/>
  <c r="J276" i="4"/>
  <c r="J225" i="4"/>
  <c r="BK212" i="4"/>
  <c r="BK205" i="4"/>
  <c r="J190" i="4"/>
  <c r="J182" i="4"/>
  <c r="BK163" i="4"/>
  <c r="J155" i="4"/>
  <c r="BK487" i="4"/>
  <c r="BK474" i="4"/>
  <c r="J449" i="4"/>
  <c r="BK427" i="4"/>
  <c r="J419" i="4"/>
  <c r="J410" i="4"/>
  <c r="BK379" i="4"/>
  <c r="BK358" i="4"/>
  <c r="BK346" i="4"/>
  <c r="J322" i="4"/>
  <c r="J304" i="4"/>
  <c r="J279" i="4"/>
  <c r="J266" i="4"/>
  <c r="J246" i="4"/>
  <c r="J238" i="4"/>
  <c r="J228" i="4"/>
  <c r="BK198" i="4"/>
  <c r="J483" i="4"/>
  <c r="BK456" i="4"/>
  <c r="BK436" i="4"/>
  <c r="J424" i="4"/>
  <c r="J401" i="4"/>
  <c r="J393" i="4"/>
  <c r="BK382" i="4"/>
  <c r="J369" i="4"/>
  <c r="BK352" i="4"/>
  <c r="J343" i="4"/>
  <c r="BK322" i="4"/>
  <c r="BK310" i="4"/>
  <c r="BK287" i="4"/>
  <c r="J271" i="4"/>
  <c r="BK251" i="4"/>
  <c r="J231" i="4"/>
  <c r="J220" i="4"/>
  <c r="J205" i="4"/>
  <c r="BK195" i="4"/>
  <c r="BK169" i="4"/>
  <c r="J246" i="5"/>
  <c r="J235" i="5"/>
  <c r="J205" i="5"/>
  <c r="J199" i="5"/>
  <c r="BK194" i="5"/>
  <c r="BK183" i="5"/>
  <c r="BK171" i="5"/>
  <c r="J163" i="5"/>
  <c r="BK147" i="5"/>
  <c r="BK232" i="5"/>
  <c r="BK205" i="5"/>
  <c r="BK199" i="5"/>
  <c r="J178" i="5"/>
  <c r="BK144" i="5"/>
  <c r="BK133" i="5"/>
  <c r="J223" i="5"/>
  <c r="BK214" i="5"/>
  <c r="BK192" i="5"/>
  <c r="J174" i="5"/>
  <c r="BK163" i="5"/>
  <c r="J150" i="5"/>
  <c r="BK129" i="5"/>
  <c r="J232" i="5"/>
  <c r="J220" i="5"/>
  <c r="BK211" i="5"/>
  <c r="J192" i="5"/>
  <c r="BK186" i="5"/>
  <c r="BK181" i="5"/>
  <c r="BK150" i="5"/>
  <c r="BK138" i="5"/>
  <c r="J129" i="5"/>
  <c r="BK407" i="6"/>
  <c r="J369" i="6"/>
  <c r="BK355" i="6"/>
  <c r="J328" i="6"/>
  <c r="J303" i="6"/>
  <c r="BK281" i="6"/>
  <c r="BK256" i="6"/>
  <c r="BK231" i="6"/>
  <c r="J218" i="6"/>
  <c r="BK208" i="6"/>
  <c r="J202" i="6"/>
  <c r="J190" i="6"/>
  <c r="J184" i="6"/>
  <c r="BK170" i="6"/>
  <c r="BK144" i="6"/>
  <c r="J137" i="6"/>
  <c r="J412" i="6"/>
  <c r="BK409" i="6"/>
  <c r="J407" i="6"/>
  <c r="J382" i="6"/>
  <c r="BK369" i="6"/>
  <c r="J347" i="6"/>
  <c r="BK334" i="6"/>
  <c r="BK309" i="6"/>
  <c r="BK297" i="6"/>
  <c r="BK284" i="6"/>
  <c r="BK264" i="6"/>
  <c r="BK253" i="6"/>
  <c r="BK240" i="6"/>
  <c r="J208" i="6"/>
  <c r="BK202" i="6"/>
  <c r="BK192" i="6"/>
  <c r="BK180" i="6"/>
  <c r="BK153" i="6"/>
  <c r="J409" i="6"/>
  <c r="BK379" i="6"/>
  <c r="BK360" i="6"/>
  <c r="BK319" i="6"/>
  <c r="J305" i="6"/>
  <c r="BK288" i="6"/>
  <c r="J259" i="6"/>
  <c r="BK251" i="6"/>
  <c r="BK227" i="6"/>
  <c r="BK200" i="6"/>
  <c r="BK184" i="6"/>
  <c r="BK175" i="6"/>
  <c r="BK156" i="6"/>
  <c r="BK137" i="6"/>
  <c r="J385" i="6"/>
  <c r="BK376" i="6"/>
  <c r="BK363" i="6"/>
  <c r="J344" i="6"/>
  <c r="J339" i="6"/>
  <c r="BK328" i="6"/>
  <c r="J316" i="6"/>
  <c r="J294" i="6"/>
  <c r="J284" i="6"/>
  <c r="BK273" i="6"/>
  <c r="J261" i="6"/>
  <c r="J245" i="6"/>
  <c r="J236" i="6"/>
  <c r="J227" i="6"/>
  <c r="J200" i="6"/>
  <c r="J166" i="6"/>
  <c r="J288" i="7"/>
  <c r="BK262" i="7"/>
  <c r="J164" i="7"/>
  <c r="BK132" i="7"/>
  <c r="BK229" i="7"/>
  <c r="BK221" i="7"/>
  <c r="J217" i="7"/>
  <c r="J209" i="7"/>
  <c r="J195" i="7"/>
  <c r="BK155" i="7"/>
  <c r="J144" i="7"/>
  <c r="J289" i="7"/>
  <c r="J254" i="7"/>
  <c r="BK247" i="7"/>
  <c r="J242" i="7"/>
  <c r="J221" i="7"/>
  <c r="BK193" i="7"/>
  <c r="BK176" i="7"/>
  <c r="BK158" i="7"/>
  <c r="BK144" i="7"/>
  <c r="J269" i="7"/>
  <c r="J262" i="7"/>
  <c r="BK242" i="7"/>
  <c r="J237" i="7"/>
  <c r="BK217" i="7"/>
  <c r="J200" i="7"/>
  <c r="J187" i="7"/>
  <c r="BK173" i="7"/>
  <c r="BK167" i="7"/>
  <c r="J158" i="7"/>
  <c r="J150" i="7"/>
  <c r="BK135" i="7"/>
  <c r="BK199" i="8"/>
  <c r="J182" i="8"/>
  <c r="BK168" i="8"/>
  <c r="J160" i="8"/>
  <c r="J142" i="8"/>
  <c r="BK132" i="8"/>
  <c r="J199" i="8"/>
  <c r="J174" i="8"/>
  <c r="BK160" i="8"/>
  <c r="J150" i="8"/>
  <c r="J201" i="8"/>
  <c r="BK178" i="8"/>
  <c r="J152" i="8"/>
  <c r="BK142" i="8"/>
  <c r="J205" i="8"/>
  <c r="J189" i="8"/>
  <c r="BK184" i="8"/>
  <c r="J178" i="8"/>
  <c r="J164" i="8"/>
  <c r="BK136" i="8"/>
  <c r="J185" i="9"/>
  <c r="BK179" i="9"/>
  <c r="J154" i="9"/>
  <c r="J145" i="9"/>
  <c r="BK138" i="9"/>
  <c r="BK195" i="9"/>
  <c r="BK183" i="9"/>
  <c r="BK166" i="9"/>
  <c r="BK154" i="9"/>
  <c r="J132" i="9"/>
  <c r="BK185" i="9"/>
  <c r="J166" i="9"/>
  <c r="J140" i="9"/>
  <c r="J195" i="9"/>
  <c r="J177" i="9"/>
  <c r="J168" i="9"/>
  <c r="J147" i="9"/>
  <c r="J173" i="10"/>
  <c r="BK161" i="10"/>
  <c r="J152" i="10"/>
  <c r="BK148" i="10"/>
  <c r="BK184" i="10"/>
  <c r="J175" i="10"/>
  <c r="BK156" i="10"/>
  <c r="BK134" i="10"/>
  <c r="J184" i="10"/>
  <c r="BK165" i="10"/>
  <c r="BK159" i="10"/>
  <c r="BK143" i="10"/>
  <c r="BK132" i="10"/>
  <c r="BK179" i="10"/>
  <c r="BK173" i="10"/>
  <c r="J165" i="10"/>
  <c r="BK158" i="10"/>
  <c r="J150" i="10"/>
  <c r="J134" i="10"/>
  <c r="BK218" i="11"/>
  <c r="BK194" i="11"/>
  <c r="J182" i="11"/>
  <c r="J167" i="11"/>
  <c r="BK151" i="11"/>
  <c r="BK145" i="11"/>
  <c r="BK137" i="11"/>
  <c r="BK228" i="11"/>
  <c r="BK220" i="11"/>
  <c r="BK212" i="11"/>
  <c r="J206" i="11"/>
  <c r="J200" i="11"/>
  <c r="J177" i="11"/>
  <c r="BK167" i="11"/>
  <c r="BK147" i="11"/>
  <c r="J141" i="11"/>
  <c r="BK135" i="11"/>
  <c r="BK224" i="11"/>
  <c r="BK214" i="11"/>
  <c r="BK204" i="11"/>
  <c r="J192" i="11"/>
  <c r="BK173" i="11"/>
  <c r="BK161" i="11"/>
  <c r="J157" i="11"/>
  <c r="J151" i="11"/>
  <c r="BK235" i="11"/>
  <c r="J216" i="11"/>
  <c r="J204" i="11"/>
  <c r="BK198" i="11"/>
  <c r="J179" i="11"/>
  <c r="BK157" i="11"/>
  <c r="BK171" i="12"/>
  <c r="J165" i="12"/>
  <c r="BK138" i="12"/>
  <c r="J173" i="12"/>
  <c r="BK161" i="12"/>
  <c r="J157" i="12"/>
  <c r="BK144" i="12"/>
  <c r="J178" i="12"/>
  <c r="J161" i="12"/>
  <c r="J144" i="12"/>
  <c r="BK136" i="12"/>
  <c r="BK178" i="12"/>
  <c r="J167" i="12"/>
  <c r="J146" i="12"/>
  <c r="BK134" i="12"/>
  <c r="J170" i="13"/>
  <c r="J162" i="13"/>
  <c r="J153" i="13"/>
  <c r="BK146" i="13"/>
  <c r="BK142" i="13"/>
  <c r="BK134" i="13"/>
  <c r="BK164" i="13"/>
  <c r="BK132" i="13"/>
  <c r="J172" i="13"/>
  <c r="J164" i="13"/>
  <c r="BK157" i="13"/>
  <c r="BK149" i="13"/>
  <c r="J142" i="13"/>
  <c r="J134" i="13"/>
  <c r="J225" i="14"/>
  <c r="J213" i="14"/>
  <c r="BK209" i="14"/>
  <c r="BK182" i="14"/>
  <c r="J147" i="14"/>
  <c r="J145" i="14"/>
  <c r="BK139" i="14"/>
  <c r="BK221" i="14"/>
  <c r="J211" i="14"/>
  <c r="BK195" i="14"/>
  <c r="J191" i="14"/>
  <c r="J182" i="14"/>
  <c r="BK175" i="14"/>
  <c r="BK167" i="14"/>
  <c r="J161" i="14"/>
  <c r="BK151" i="14"/>
  <c r="BK145" i="14"/>
  <c r="J135" i="14"/>
  <c r="BK223" i="14"/>
  <c r="J209" i="14"/>
  <c r="BK191" i="14"/>
  <c r="BK161" i="14"/>
  <c r="BK153" i="14"/>
  <c r="J137" i="14"/>
  <c r="BK217" i="14"/>
  <c r="BK213" i="14"/>
  <c r="BK203" i="14"/>
  <c r="J195" i="14"/>
  <c r="BK186" i="14"/>
  <c r="BK173" i="14"/>
  <c r="BK165" i="14"/>
  <c r="J159" i="14"/>
  <c r="BK149" i="14"/>
  <c r="BK135" i="14"/>
  <c r="J195" i="15"/>
  <c r="BK174" i="15"/>
  <c r="BK158" i="15"/>
  <c r="BK143" i="15"/>
  <c r="BK197" i="15"/>
  <c r="J181" i="15"/>
  <c r="J143" i="15"/>
  <c r="J197" i="15"/>
  <c r="J178" i="15"/>
  <c r="BK168" i="15"/>
  <c r="BK137" i="15"/>
  <c r="BK185" i="15"/>
  <c r="BK148" i="15"/>
  <c r="J203" i="16"/>
  <c r="J185" i="16"/>
  <c r="J171" i="16"/>
  <c r="BK145" i="16"/>
  <c r="J210" i="16"/>
  <c r="BK162" i="16"/>
  <c r="BK153" i="16"/>
  <c r="BK135" i="16"/>
  <c r="BK203" i="16"/>
  <c r="BK191" i="16"/>
  <c r="BK171" i="16"/>
  <c r="BK147" i="16"/>
  <c r="BK137" i="16"/>
  <c r="J196" i="16"/>
  <c r="BK182" i="16"/>
  <c r="J145" i="16"/>
  <c r="BK140" i="17"/>
  <c r="J140" i="17"/>
  <c r="BK1974" i="18"/>
  <c r="J1970" i="18"/>
  <c r="BK1962" i="18"/>
  <c r="J1958" i="18"/>
  <c r="J1951" i="18"/>
  <c r="BK1943" i="18"/>
  <c r="J1932" i="18"/>
  <c r="BK1918" i="18"/>
  <c r="J1914" i="18"/>
  <c r="BK1908" i="18"/>
  <c r="BK1882" i="18"/>
  <c r="J1868" i="18"/>
  <c r="J1820" i="18"/>
  <c r="J1799" i="18"/>
  <c r="J1790" i="18"/>
  <c r="BK1743" i="18"/>
  <c r="J1717" i="18"/>
  <c r="BK1693" i="18"/>
  <c r="BK1669" i="18"/>
  <c r="J1663" i="18"/>
  <c r="BK1639" i="18"/>
  <c r="J1621" i="18"/>
  <c r="BK1605" i="18"/>
  <c r="J1585" i="18"/>
  <c r="J1558" i="18"/>
  <c r="J1509" i="18"/>
  <c r="BK1482" i="18"/>
  <c r="BK1438" i="18"/>
  <c r="J1407" i="18"/>
  <c r="J1399" i="18"/>
  <c r="BK1391" i="18"/>
  <c r="BK1383" i="18"/>
  <c r="J1371" i="18"/>
  <c r="J1355" i="18"/>
  <c r="BK1341" i="18"/>
  <c r="J1335" i="18"/>
  <c r="J1319" i="18"/>
  <c r="J1313" i="18"/>
  <c r="J1288" i="18"/>
  <c r="J1237" i="18"/>
  <c r="BK1201" i="18"/>
  <c r="BK1155" i="18"/>
  <c r="J1144" i="18"/>
  <c r="BK1113" i="18"/>
  <c r="J1092" i="18"/>
  <c r="J1036" i="18"/>
  <c r="J995" i="18"/>
  <c r="BK951" i="18"/>
  <c r="BK920" i="18"/>
  <c r="J910" i="18"/>
  <c r="BK898" i="18"/>
  <c r="BK886" i="18"/>
  <c r="BK822" i="18"/>
  <c r="BK812" i="18"/>
  <c r="J736" i="18"/>
  <c r="BK704" i="18"/>
  <c r="BK652" i="18"/>
  <c r="BK602" i="18"/>
  <c r="BK540" i="18"/>
  <c r="J509" i="18"/>
  <c r="BK458" i="18"/>
  <c r="BK381" i="18"/>
  <c r="BK369" i="18"/>
  <c r="J346" i="18"/>
  <c r="BK298" i="18"/>
  <c r="J269" i="18"/>
  <c r="BK204" i="18"/>
  <c r="BK1902" i="18"/>
  <c r="J1824" i="18"/>
  <c r="BK1790" i="18"/>
  <c r="J1758" i="18"/>
  <c r="BK1723" i="18"/>
  <c r="BK1705" i="18"/>
  <c r="BK1697" i="18"/>
  <c r="BK1684" i="18"/>
  <c r="BK1663" i="18"/>
  <c r="J1641" i="18"/>
  <c r="J1631" i="18"/>
  <c r="BK1623" i="18"/>
  <c r="J1603" i="18"/>
  <c r="J1589" i="18"/>
  <c r="J1572" i="18"/>
  <c r="J1556" i="18"/>
  <c r="BK1544" i="18"/>
  <c r="BK1509" i="18"/>
  <c r="J1454" i="18"/>
  <c r="BK1419" i="18"/>
  <c r="BK1397" i="18"/>
  <c r="BK1381" i="18"/>
  <c r="J1367" i="18"/>
  <c r="BK1357" i="18"/>
  <c r="BK1345" i="18"/>
  <c r="J1299" i="18"/>
  <c r="BK1278" i="18"/>
  <c r="J1226" i="18"/>
  <c r="BK1185" i="18"/>
  <c r="BK1129" i="18"/>
  <c r="BK1108" i="18"/>
  <c r="BK1060" i="18"/>
  <c r="J1012" i="18"/>
  <c r="J955" i="18"/>
  <c r="J926" i="18"/>
  <c r="BK914" i="18"/>
  <c r="BK894" i="18"/>
  <c r="J881" i="18"/>
  <c r="J868" i="18"/>
  <c r="J843" i="18"/>
  <c r="BK825" i="18"/>
  <c r="BK784" i="18"/>
  <c r="J758" i="18"/>
  <c r="BK734" i="18"/>
  <c r="J704" i="18"/>
  <c r="J649" i="18"/>
  <c r="J616" i="18"/>
  <c r="J588" i="18"/>
  <c r="J515" i="18"/>
  <c r="BK484" i="18"/>
  <c r="BK318" i="18"/>
  <c r="J287" i="18"/>
  <c r="BK254" i="18"/>
  <c r="J226" i="18"/>
  <c r="J1882" i="18"/>
  <c r="J1862" i="18"/>
  <c r="BK1820" i="18"/>
  <c r="BK1784" i="18"/>
  <c r="J1743" i="18"/>
  <c r="J1721" i="18"/>
  <c r="J1701" i="18"/>
  <c r="J1678" i="18"/>
  <c r="J1659" i="18"/>
  <c r="J1653" i="18"/>
  <c r="BK1633" i="18"/>
  <c r="BK1617" i="18"/>
  <c r="J1609" i="18"/>
  <c r="J1599" i="18"/>
  <c r="J1591" i="18"/>
  <c r="J1552" i="18"/>
  <c r="J1538" i="18"/>
  <c r="BK1472" i="18"/>
  <c r="BK1415" i="18"/>
  <c r="BK1385" i="18"/>
  <c r="J1369" i="18"/>
  <c r="BK1351" i="18"/>
  <c r="BK1331" i="18"/>
  <c r="BK1315" i="18"/>
  <c r="BK1309" i="18"/>
  <c r="J1303" i="18"/>
  <c r="J1269" i="18"/>
  <c r="BK1253" i="18"/>
  <c r="J1201" i="18"/>
  <c r="BK1171" i="18"/>
  <c r="BK1099" i="18"/>
  <c r="J1067" i="18"/>
  <c r="J1008" i="18"/>
  <c r="BK987" i="18"/>
  <c r="J965" i="18"/>
  <c r="BK941" i="18"/>
  <c r="BK922" i="18"/>
  <c r="J912" i="18"/>
  <c r="BK892" i="18"/>
  <c r="BK865" i="18"/>
  <c r="J831" i="18"/>
  <c r="BK802" i="18"/>
  <c r="J771" i="18"/>
  <c r="BK716" i="18"/>
  <c r="BK669" i="18"/>
  <c r="J622" i="18"/>
  <c r="BK588" i="18"/>
  <c r="J569" i="18"/>
  <c r="J523" i="18"/>
  <c r="BK509" i="18"/>
  <c r="BK399" i="18"/>
  <c r="J381" i="18"/>
  <c r="J360" i="18"/>
  <c r="J343" i="18"/>
  <c r="J298" i="18"/>
  <c r="J254" i="18"/>
  <c r="J209" i="18"/>
  <c r="BK185" i="18"/>
  <c r="J1879" i="18"/>
  <c r="BK1847" i="18"/>
  <c r="J1767" i="18"/>
  <c r="J1737" i="18"/>
  <c r="BK1717" i="18"/>
  <c r="J1697" i="18"/>
  <c r="J1674" i="18"/>
  <c r="J1667" i="18"/>
  <c r="J1651" i="18"/>
  <c r="J1639" i="18"/>
  <c r="BK1629" i="18"/>
  <c r="J1615" i="18"/>
  <c r="BK1603" i="18"/>
  <c r="J1595" i="18"/>
  <c r="BK1576" i="18"/>
  <c r="J1554" i="18"/>
  <c r="J1502" i="18"/>
  <c r="BK1477" i="18"/>
  <c r="BK1448" i="18"/>
  <c r="BK1377" i="18"/>
  <c r="BK1363" i="18"/>
  <c r="J1353" i="18"/>
  <c r="BK1343" i="18"/>
  <c r="J1333" i="18"/>
  <c r="J1325" i="18"/>
  <c r="BK1301" i="18"/>
  <c r="J1294" i="18"/>
  <c r="J1267" i="18"/>
  <c r="J1246" i="18"/>
  <c r="BK1222" i="18"/>
  <c r="BK1183" i="18"/>
  <c r="J1155" i="18"/>
  <c r="BK1125" i="18"/>
  <c r="J1117" i="18"/>
  <c r="J1101" i="18"/>
  <c r="BK1071" i="18"/>
  <c r="J1056" i="18"/>
  <c r="BK1008" i="18"/>
  <c r="BK971" i="18"/>
  <c r="BK946" i="18"/>
  <c r="J930" i="18"/>
  <c r="J904" i="18"/>
  <c r="J898" i="18"/>
  <c r="BK839" i="18"/>
  <c r="J812" i="18"/>
  <c r="J790" i="18"/>
  <c r="BK746" i="18"/>
  <c r="J728" i="18"/>
  <c r="J676" i="18"/>
  <c r="J652" i="18"/>
  <c r="J630" i="18"/>
  <c r="BK578" i="18"/>
  <c r="J557" i="18"/>
  <c r="J521" i="18"/>
  <c r="J506" i="18"/>
  <c r="J481" i="18"/>
  <c r="J410" i="18"/>
  <c r="J391" i="18"/>
  <c r="J372" i="18"/>
  <c r="BK328" i="18"/>
  <c r="BK287" i="18"/>
  <c r="BK269" i="18"/>
  <c r="J245" i="18"/>
  <c r="J194" i="18"/>
  <c r="BK149" i="19"/>
  <c r="BK139" i="19"/>
  <c r="BK143" i="19"/>
  <c r="BK125" i="19"/>
  <c r="BK141" i="19"/>
  <c r="BK129" i="19"/>
  <c r="J147" i="19"/>
  <c r="J481" i="20"/>
  <c r="J443" i="20"/>
  <c r="J430" i="20"/>
  <c r="BK422" i="20"/>
  <c r="BK404" i="20"/>
  <c r="J389" i="20"/>
  <c r="J372" i="20"/>
  <c r="BK349" i="20"/>
  <c r="BK332" i="20"/>
  <c r="BK310" i="20"/>
  <c r="J298" i="20"/>
  <c r="J287" i="20"/>
  <c r="J271" i="20"/>
  <c r="BK235" i="20"/>
  <c r="BK225" i="20"/>
  <c r="BK177" i="20"/>
  <c r="J155" i="20"/>
  <c r="BK485" i="20"/>
  <c r="BK481" i="20"/>
  <c r="J449" i="20"/>
  <c r="J410" i="20"/>
  <c r="J396" i="20"/>
  <c r="J369" i="20"/>
  <c r="J349" i="20"/>
  <c r="J322" i="20"/>
  <c r="BK301" i="20"/>
  <c r="BK274" i="20"/>
  <c r="BK228" i="20"/>
  <c r="J212" i="20"/>
  <c r="BK158" i="20"/>
  <c r="J477" i="20"/>
  <c r="BK449" i="20"/>
  <c r="J424" i="20"/>
  <c r="J407" i="20"/>
  <c r="BK396" i="20"/>
  <c r="BK386" i="20"/>
  <c r="BK346" i="20"/>
  <c r="BK322" i="20"/>
  <c r="J293" i="20"/>
  <c r="J276" i="20"/>
  <c r="J246" i="20"/>
  <c r="BK218" i="20"/>
  <c r="BK198" i="20"/>
  <c r="BK135" i="20"/>
  <c r="J464" i="20"/>
  <c r="BK446" i="20"/>
  <c r="BK410" i="20"/>
  <c r="J386" i="20"/>
  <c r="J358" i="20"/>
  <c r="J327" i="20"/>
  <c r="J301" i="20"/>
  <c r="BK256" i="20"/>
  <c r="J225" i="20"/>
  <c r="J205" i="20"/>
  <c r="J190" i="20"/>
  <c r="J177" i="20"/>
  <c r="J249" i="21"/>
  <c r="BK223" i="21"/>
  <c r="J186" i="21"/>
  <c r="J153" i="21"/>
  <c r="J140" i="21"/>
  <c r="BK229" i="21"/>
  <c r="J217" i="21"/>
  <c r="BK203" i="21"/>
  <c r="BK186" i="21"/>
  <c r="BK174" i="21"/>
  <c r="J157" i="21"/>
  <c r="J136" i="21"/>
  <c r="BK232" i="21"/>
  <c r="BK211" i="21"/>
  <c r="BK192" i="21"/>
  <c r="J174" i="21"/>
  <c r="J166" i="21"/>
  <c r="BK140" i="21"/>
  <c r="J243" i="21"/>
  <c r="J226" i="21"/>
  <c r="BK199" i="21"/>
  <c r="J183" i="21"/>
  <c r="J160" i="21"/>
  <c r="J147" i="21"/>
  <c r="J133" i="21"/>
  <c r="BK409" i="22"/>
  <c r="J382" i="22"/>
  <c r="BK369" i="22"/>
  <c r="J332" i="22"/>
  <c r="BK313" i="22"/>
  <c r="J284" i="22"/>
  <c r="J267" i="22"/>
  <c r="BK253" i="22"/>
  <c r="BK227" i="22"/>
  <c r="BK206" i="22"/>
  <c r="J188" i="22"/>
  <c r="BK170" i="22"/>
  <c r="J413" i="22"/>
  <c r="BK388" i="22"/>
  <c r="BK347" i="22"/>
  <c r="J334" i="22"/>
  <c r="J303" i="22"/>
  <c r="BK286" i="22"/>
  <c r="J261" i="22"/>
  <c r="J231" i="22"/>
  <c r="BK211" i="22"/>
  <c r="J198" i="22"/>
  <c r="J170" i="22"/>
  <c r="BK147" i="22"/>
  <c r="J415" i="22"/>
  <c r="BK385" i="22"/>
  <c r="J363" i="22"/>
  <c r="J344" i="22"/>
  <c r="BK332" i="22"/>
  <c r="J309" i="22"/>
  <c r="J294" i="22"/>
  <c r="J277" i="22"/>
  <c r="J253" i="22"/>
  <c r="BK243" i="22"/>
  <c r="J220" i="22"/>
  <c r="BK198" i="22"/>
  <c r="BK188" i="22"/>
  <c r="J175" i="22"/>
  <c r="J156" i="22"/>
  <c r="J385" i="22"/>
  <c r="J367" i="22"/>
  <c r="BK328" i="22"/>
  <c r="J319" i="22"/>
  <c r="BK303" i="22"/>
  <c r="J292" i="22"/>
  <c r="BK281" i="22"/>
  <c r="BK256" i="22"/>
  <c r="BK224" i="22"/>
  <c r="BK208" i="22"/>
  <c r="BK192" i="22"/>
  <c r="J166" i="22"/>
  <c r="J147" i="22"/>
  <c r="BK266" i="23"/>
  <c r="J252" i="23"/>
  <c r="J239" i="23"/>
  <c r="J219" i="23"/>
  <c r="BK200" i="23"/>
  <c r="J184" i="23"/>
  <c r="J173" i="23"/>
  <c r="BK161" i="23"/>
  <c r="BK132" i="23"/>
  <c r="BK242" i="23"/>
  <c r="J229" i="23"/>
  <c r="BK217" i="23"/>
  <c r="J195" i="23"/>
  <c r="J176" i="23"/>
  <c r="BK150" i="23"/>
  <c r="J135" i="23"/>
  <c r="J262" i="23"/>
  <c r="BK239" i="23"/>
  <c r="BK209" i="23"/>
  <c r="J187" i="23"/>
  <c r="BK155" i="23"/>
  <c r="BK269" i="23"/>
  <c r="BK244" i="23"/>
  <c r="BK221" i="23"/>
  <c r="J202" i="23"/>
  <c r="BK173" i="23"/>
  <c r="J141" i="23"/>
  <c r="BK187" i="24"/>
  <c r="J164" i="24"/>
  <c r="BK150" i="24"/>
  <c r="J132" i="24"/>
  <c r="J187" i="24"/>
  <c r="BK174" i="24"/>
  <c r="J201" i="24"/>
  <c r="J170" i="24"/>
  <c r="BK154" i="24"/>
  <c r="BK203" i="24"/>
  <c r="BK170" i="24"/>
  <c r="BK145" i="24"/>
  <c r="J186" i="25"/>
  <c r="J154" i="25"/>
  <c r="BK140" i="25"/>
  <c r="J190" i="25"/>
  <c r="J160" i="25"/>
  <c r="BK147" i="25"/>
  <c r="J203" i="25"/>
  <c r="BK172" i="25"/>
  <c r="J158" i="25"/>
  <c r="J140" i="25"/>
  <c r="BK196" i="25"/>
  <c r="BK162" i="25"/>
  <c r="J156" i="26"/>
  <c r="J132" i="26"/>
  <c r="BK180" i="26"/>
  <c r="BK172" i="26"/>
  <c r="BK162" i="26"/>
  <c r="BK152" i="26"/>
  <c r="BK132" i="26"/>
  <c r="BK174" i="26"/>
  <c r="J154" i="26"/>
  <c r="J134" i="26"/>
  <c r="J182" i="26"/>
  <c r="BK170" i="26"/>
  <c r="BK160" i="26"/>
  <c r="BK235" i="27"/>
  <c r="J224" i="27"/>
  <c r="J216" i="27"/>
  <c r="J202" i="27"/>
  <c r="J184" i="27"/>
  <c r="BK159" i="27"/>
  <c r="J145" i="27"/>
  <c r="J226" i="27"/>
  <c r="BK206" i="27"/>
  <c r="BK196" i="27"/>
  <c r="BK182" i="27"/>
  <c r="BK167" i="27"/>
  <c r="J157" i="27"/>
  <c r="BK143" i="27"/>
  <c r="BK135" i="27"/>
  <c r="J212" i="27"/>
  <c r="BK177" i="27"/>
  <c r="J153" i="27"/>
  <c r="BK139" i="27"/>
  <c r="BK220" i="27"/>
  <c r="J204" i="27"/>
  <c r="BK184" i="27"/>
  <c r="BK169" i="27"/>
  <c r="BK151" i="27"/>
  <c r="J178" i="28"/>
  <c r="BK165" i="28"/>
  <c r="BK140" i="28"/>
  <c r="BK169" i="28"/>
  <c r="BK157" i="28"/>
  <c r="BK142" i="28"/>
  <c r="BK178" i="28"/>
  <c r="J157" i="28"/>
  <c r="J142" i="28"/>
  <c r="BK132" i="28"/>
  <c r="BK148" i="28"/>
  <c r="BK167" i="29"/>
  <c r="BK149" i="29"/>
  <c r="BK136" i="29"/>
  <c r="J149" i="29"/>
  <c r="BK175" i="29"/>
  <c r="BK164" i="29"/>
  <c r="BK142" i="29"/>
  <c r="BK153" i="29"/>
  <c r="J136" i="29"/>
  <c r="BK217" i="30"/>
  <c r="J203" i="30"/>
  <c r="BK186" i="30"/>
  <c r="J171" i="30"/>
  <c r="BK149" i="30"/>
  <c r="BK137" i="30"/>
  <c r="BK227" i="30"/>
  <c r="BK213" i="30"/>
  <c r="J205" i="30"/>
  <c r="J175" i="30"/>
  <c r="BK163" i="30"/>
  <c r="J147" i="30"/>
  <c r="J225" i="30"/>
  <c r="BK201" i="30"/>
  <c r="BK188" i="30"/>
  <c r="J165" i="30"/>
  <c r="J159" i="30"/>
  <c r="BK143" i="30"/>
  <c r="BK211" i="30"/>
  <c r="J195" i="30"/>
  <c r="BK175" i="30"/>
  <c r="J167" i="30"/>
  <c r="BK141" i="30"/>
  <c r="BK195" i="31"/>
  <c r="BK165" i="31"/>
  <c r="J195" i="31"/>
  <c r="J158" i="31"/>
  <c r="J178" i="31"/>
  <c r="BK168" i="31"/>
  <c r="J148" i="31"/>
  <c r="BK133" i="31"/>
  <c r="J168" i="31"/>
  <c r="BK150" i="31"/>
  <c r="BK137" i="31"/>
  <c r="J206" i="32"/>
  <c r="BK182" i="32"/>
  <c r="BK153" i="32"/>
  <c r="J137" i="32"/>
  <c r="BK196" i="32"/>
  <c r="BK171" i="32"/>
  <c r="J150" i="32"/>
  <c r="BK206" i="32"/>
  <c r="J194" i="32"/>
  <c r="J162" i="32"/>
  <c r="BK145" i="32"/>
  <c r="J210" i="32"/>
  <c r="BK185" i="32"/>
  <c r="BK165" i="32"/>
  <c r="BK147" i="32"/>
  <c r="BK128" i="33"/>
  <c r="J132" i="33"/>
  <c r="BK132" i="33"/>
  <c r="BK240" i="34"/>
  <c r="BK234" i="34"/>
  <c r="BK215" i="34"/>
  <c r="J202" i="34"/>
  <c r="BK185" i="34"/>
  <c r="BK172" i="34"/>
  <c r="BK152" i="34"/>
  <c r="J132" i="34"/>
  <c r="J240" i="34"/>
  <c r="BK209" i="34"/>
  <c r="BK182" i="34"/>
  <c r="J152" i="34"/>
  <c r="J228" i="34"/>
  <c r="BK200" i="34"/>
  <c r="J185" i="34"/>
  <c r="J149" i="34"/>
  <c r="J130" i="34"/>
  <c r="J234" i="34"/>
  <c r="J222" i="34"/>
  <c r="J197" i="34"/>
  <c r="J177" i="34"/>
  <c r="BK167" i="34"/>
  <c r="BK149" i="34"/>
  <c r="J128" i="34"/>
  <c r="J288" i="35"/>
  <c r="BK258" i="35"/>
  <c r="BK226" i="35"/>
  <c r="J187" i="35"/>
  <c r="BK173" i="35"/>
  <c r="J145" i="35"/>
  <c r="J130" i="35"/>
  <c r="BK279" i="35"/>
  <c r="BK236" i="35"/>
  <c r="BK212" i="35"/>
  <c r="J193" i="35"/>
  <c r="J167" i="35"/>
  <c r="J156" i="35"/>
  <c r="BK291" i="35"/>
  <c r="J262" i="35"/>
  <c r="J223" i="35"/>
  <c r="BK197" i="35"/>
  <c r="BK185" i="35"/>
  <c r="J175" i="35"/>
  <c r="J150" i="35"/>
  <c r="BK294" i="35"/>
  <c r="BK276" i="35"/>
  <c r="BK267" i="35"/>
  <c r="J251" i="35"/>
  <c r="J239" i="35"/>
  <c r="J221" i="35"/>
  <c r="J209" i="35"/>
  <c r="BK193" i="35"/>
  <c r="BK164" i="35"/>
  <c r="J147" i="35"/>
  <c r="BK130" i="35"/>
  <c r="BK187" i="36"/>
  <c r="BK157" i="36"/>
  <c r="BK202" i="36"/>
  <c r="J176" i="36"/>
  <c r="J147" i="36"/>
  <c r="J133" i="36"/>
  <c r="BK179" i="36"/>
  <c r="J157" i="36"/>
  <c r="BK198" i="36"/>
  <c r="BK141" i="36"/>
  <c r="J303" i="37"/>
  <c r="J284" i="37"/>
  <c r="J260" i="37"/>
  <c r="J241" i="37"/>
  <c r="J218" i="37"/>
  <c r="BK205" i="37"/>
  <c r="BK166" i="37"/>
  <c r="J143" i="37"/>
  <c r="J126" i="37"/>
  <c r="J268" i="37"/>
  <c r="J247" i="37"/>
  <c r="BK223" i="37"/>
  <c r="J200" i="37"/>
  <c r="BK193" i="37"/>
  <c r="J164" i="37"/>
  <c r="BK297" i="37"/>
  <c r="BK271" i="37"/>
  <c r="J239" i="37"/>
  <c r="J230" i="37"/>
  <c r="J203" i="37"/>
  <c r="J191" i="37"/>
  <c r="J175" i="37"/>
  <c r="J150" i="37"/>
  <c r="J306" i="37"/>
  <c r="J271" i="37"/>
  <c r="J245" i="37"/>
  <c r="BK228" i="37"/>
  <c r="BK215" i="37"/>
  <c r="J205" i="37"/>
  <c r="BK178" i="37"/>
  <c r="BK164" i="37"/>
  <c r="J140" i="37"/>
  <c r="BK219" i="38"/>
  <c r="BK198" i="38"/>
  <c r="J178" i="38"/>
  <c r="J163" i="38"/>
  <c r="BK154" i="38"/>
  <c r="BK127" i="38"/>
  <c r="BK216" i="38"/>
  <c r="J190" i="38"/>
  <c r="BK166" i="38"/>
  <c r="J141" i="38"/>
  <c r="J219" i="38"/>
  <c r="J201" i="38"/>
  <c r="J183" i="38"/>
  <c r="J154" i="38"/>
  <c r="J213" i="38"/>
  <c r="BK180" i="38"/>
  <c r="BK157" i="38"/>
  <c r="BK271" i="39"/>
  <c r="J250" i="39"/>
  <c r="BK218" i="39"/>
  <c r="J206" i="39"/>
  <c r="BK186" i="39"/>
  <c r="BK151" i="39"/>
  <c r="J138" i="39"/>
  <c r="J310" i="39"/>
  <c r="BK277" i="39"/>
  <c r="J259" i="39"/>
  <c r="BK235" i="39"/>
  <c r="BK212" i="39"/>
  <c r="BK181" i="39"/>
  <c r="BK166" i="39"/>
  <c r="BK138" i="39"/>
  <c r="BK259" i="39"/>
  <c r="J235" i="39"/>
  <c r="BK228" i="39"/>
  <c r="J200" i="39"/>
  <c r="J186" i="39"/>
  <c r="BK312" i="39"/>
  <c r="BK285" i="39"/>
  <c r="J262" i="39"/>
  <c r="J220" i="39"/>
  <c r="J194" i="39"/>
  <c r="BK170" i="39"/>
  <c r="J154" i="39"/>
  <c r="J143" i="39"/>
  <c r="J237" i="40"/>
  <c r="BK206" i="40"/>
  <c r="BK171" i="40"/>
  <c r="BK161" i="40"/>
  <c r="BK137" i="40"/>
  <c r="J264" i="40"/>
  <c r="BK221" i="40"/>
  <c r="BK169" i="40"/>
  <c r="J137" i="40"/>
  <c r="BK251" i="40"/>
  <c r="BK229" i="40"/>
  <c r="BK211" i="40"/>
  <c r="BK186" i="40"/>
  <c r="BK145" i="40"/>
  <c r="BK270" i="40"/>
  <c r="J251" i="40"/>
  <c r="J240" i="40"/>
  <c r="BK215" i="40"/>
  <c r="J192" i="40"/>
  <c r="BK180" i="40"/>
  <c r="J158" i="40"/>
  <c r="J142" i="40"/>
  <c r="J617" i="41"/>
  <c r="J613" i="41"/>
  <c r="J598" i="41"/>
  <c r="J578" i="41"/>
  <c r="BK567" i="41"/>
  <c r="J543" i="41"/>
  <c r="J525" i="41"/>
  <c r="J501" i="41"/>
  <c r="BK483" i="41"/>
  <c r="BK472" i="41"/>
  <c r="J454" i="41"/>
  <c r="BK440" i="41"/>
  <c r="BK434" i="41"/>
  <c r="BK422" i="41"/>
  <c r="J392" i="41"/>
  <c r="J384" i="41"/>
  <c r="BK363" i="41"/>
  <c r="BK340" i="41"/>
  <c r="BK324" i="41"/>
  <c r="BK317" i="41"/>
  <c r="BK303" i="41"/>
  <c r="J287" i="41"/>
  <c r="BK273" i="41"/>
  <c r="BK263" i="41"/>
  <c r="BK247" i="41"/>
  <c r="BK231" i="41"/>
  <c r="BK212" i="41"/>
  <c r="BK202" i="41"/>
  <c r="BK182" i="41"/>
  <c r="J171" i="41"/>
  <c r="BK163" i="41"/>
  <c r="BK151" i="41"/>
  <c r="BK135" i="41"/>
  <c r="J605" i="41"/>
  <c r="BK592" i="41"/>
  <c r="J561" i="41"/>
  <c r="BK543" i="41"/>
  <c r="J523" i="41"/>
  <c r="BK511" i="41"/>
  <c r="BK501" i="41"/>
  <c r="J489" i="41"/>
  <c r="J468" i="41"/>
  <c r="BK448" i="41"/>
  <c r="J426" i="41"/>
  <c r="BK412" i="41"/>
  <c r="J404" i="41"/>
  <c r="BK392" i="41"/>
  <c r="J369" i="41"/>
  <c r="BK359" i="41"/>
  <c r="BK348" i="41"/>
  <c r="J334" i="41"/>
  <c r="J326" i="41"/>
  <c r="BK307" i="41"/>
  <c r="BK283" i="41"/>
  <c r="J267" i="41"/>
  <c r="J251" i="41"/>
  <c r="J229" i="41"/>
  <c r="BK218" i="41"/>
  <c r="J208" i="41"/>
  <c r="BK194" i="41"/>
  <c r="J178" i="41"/>
  <c r="BK157" i="41"/>
  <c r="BK137" i="41"/>
  <c r="BK605" i="41"/>
  <c r="J592" i="41"/>
  <c r="BK586" i="41"/>
  <c r="BK572" i="41"/>
  <c r="J553" i="41"/>
  <c r="J535" i="41"/>
  <c r="J529" i="41"/>
  <c r="BK516" i="41"/>
  <c r="BK499" i="41"/>
  <c r="BK487" i="41"/>
  <c r="J458" i="41"/>
  <c r="BK442" i="41"/>
  <c r="BK430" i="41"/>
  <c r="BK426" i="41"/>
  <c r="J414" i="41"/>
  <c r="BK396" i="41"/>
  <c r="BK388" i="41"/>
  <c r="J377" i="41"/>
  <c r="BK367" i="41"/>
  <c r="J363" i="41"/>
  <c r="J357" i="41"/>
  <c r="BK344" i="41"/>
  <c r="J336" i="41"/>
  <c r="BK313" i="41"/>
  <c r="J297" i="41"/>
  <c r="J289" i="41"/>
  <c r="BK279" i="41"/>
  <c r="J273" i="41"/>
  <c r="J265" i="41"/>
  <c r="BK257" i="41"/>
  <c r="J247" i="41"/>
  <c r="BK235" i="41"/>
  <c r="J216" i="41"/>
  <c r="BK204" i="41"/>
  <c r="BK192" i="41"/>
  <c r="BK184" i="41"/>
  <c r="BK155" i="41"/>
  <c r="BK147" i="41"/>
  <c r="J141" i="41"/>
  <c r="BK607" i="41"/>
  <c r="J584" i="41"/>
  <c r="BK565" i="41"/>
  <c r="J557" i="41"/>
  <c r="BK549" i="41"/>
  <c r="BK531" i="41"/>
  <c r="J521" i="41"/>
  <c r="J513" i="41"/>
  <c r="J503" i="41"/>
  <c r="J491" i="41"/>
  <c r="J483" i="41"/>
  <c r="BK462" i="41"/>
  <c r="J448" i="41"/>
  <c r="J436" i="41"/>
  <c r="J420" i="41"/>
  <c r="BK400" i="41"/>
  <c r="BK382" i="41"/>
  <c r="BK377" i="41"/>
  <c r="J353" i="41"/>
  <c r="J348" i="41"/>
  <c r="BK326" i="41"/>
  <c r="J315" i="41"/>
  <c r="BK301" i="41"/>
  <c r="BK289" i="41"/>
  <c r="BK271" i="41"/>
  <c r="J253" i="41"/>
  <c r="J245" i="41"/>
  <c r="J235" i="41"/>
  <c r="J225" i="41"/>
  <c r="BK216" i="41"/>
  <c r="J210" i="41"/>
  <c r="J192" i="41"/>
  <c r="J186" i="41"/>
  <c r="BK176" i="41"/>
  <c r="BK141" i="41"/>
  <c r="BK130" i="41"/>
  <c r="J413" i="42"/>
  <c r="BK396" i="42"/>
  <c r="J388" i="42"/>
  <c r="BK382" i="42"/>
  <c r="BK364" i="42"/>
  <c r="J352" i="42"/>
  <c r="BK340" i="42"/>
  <c r="BK328" i="42"/>
  <c r="BK311" i="42"/>
  <c r="J307" i="42"/>
  <c r="J293" i="42"/>
  <c r="BK281" i="42"/>
  <c r="BK267" i="42"/>
  <c r="BK255" i="42"/>
  <c r="BK245" i="42"/>
  <c r="BK214" i="42"/>
  <c r="J203" i="42"/>
  <c r="BK183" i="42"/>
  <c r="BK171" i="42"/>
  <c r="J159" i="42"/>
  <c r="J143" i="42"/>
  <c r="BK133" i="42"/>
  <c r="J423" i="42"/>
  <c r="BK398" i="42"/>
  <c r="BK388" i="42"/>
  <c r="J380" i="42"/>
  <c r="J370" i="42"/>
  <c r="BK358" i="42"/>
  <c r="J344" i="42"/>
  <c r="J338" i="42"/>
  <c r="BK330" i="42"/>
  <c r="BK313" i="42"/>
  <c r="BK307" i="42"/>
  <c r="BK301" i="42"/>
  <c r="J295" i="42"/>
  <c r="J287" i="42"/>
  <c r="J275" i="42"/>
  <c r="BK263" i="42"/>
  <c r="J255" i="42"/>
  <c r="J238" i="42"/>
  <c r="J232" i="42"/>
  <c r="J224" i="42"/>
  <c r="J214" i="42"/>
  <c r="J199" i="42"/>
  <c r="J193" i="42"/>
  <c r="J187" i="42"/>
  <c r="J181" i="42"/>
  <c r="BK153" i="42"/>
  <c r="BK141" i="42"/>
  <c r="J135" i="42"/>
  <c r="BK421" i="42"/>
  <c r="J411" i="42"/>
  <c r="BK406" i="42"/>
  <c r="BK394" i="42"/>
  <c r="J378" i="42"/>
  <c r="J368" i="42"/>
  <c r="J358" i="42"/>
  <c r="J340" i="42"/>
  <c r="BK324" i="42"/>
  <c r="BK299" i="42"/>
  <c r="BK293" i="42"/>
  <c r="J281" i="42"/>
  <c r="BK277" i="42"/>
  <c r="BK261" i="42"/>
  <c r="BK251" i="42"/>
  <c r="BK241" i="42"/>
  <c r="BK222" i="42"/>
  <c r="J216" i="42"/>
  <c r="J197" i="42"/>
  <c r="BK191" i="42"/>
  <c r="BK177" i="42"/>
  <c r="BK167" i="42"/>
  <c r="J157" i="42"/>
  <c r="J147" i="42"/>
  <c r="J133" i="42"/>
  <c r="BK425" i="42"/>
  <c r="J421" i="42"/>
  <c r="BK415" i="42"/>
  <c r="BK402" i="42"/>
  <c r="J396" i="42"/>
  <c r="J382" i="42"/>
  <c r="J372" i="42"/>
  <c r="BK352" i="42"/>
  <c r="J342" i="42"/>
  <c r="BK332" i="42"/>
  <c r="J326" i="42"/>
  <c r="BK317" i="42"/>
  <c r="BK303" i="42"/>
  <c r="J271" i="42"/>
  <c r="J265" i="42"/>
  <c r="J257" i="42"/>
  <c r="J247" i="42"/>
  <c r="BK238" i="42"/>
  <c r="BK226" i="42"/>
  <c r="BK218" i="42"/>
  <c r="BK207" i="42"/>
  <c r="J201" i="42"/>
  <c r="J171" i="42"/>
  <c r="J165" i="42"/>
  <c r="J153" i="42"/>
  <c r="J141" i="42"/>
  <c r="J219" i="43"/>
  <c r="J197" i="43"/>
  <c r="BK175" i="43"/>
  <c r="J162" i="43"/>
  <c r="J223" i="43"/>
  <c r="J217" i="43"/>
  <c r="BK206" i="43"/>
  <c r="BK197" i="43"/>
  <c r="BK186" i="43"/>
  <c r="BK180" i="43"/>
  <c r="BK167" i="43"/>
  <c r="BK153" i="43"/>
  <c r="BK144" i="43"/>
  <c r="J130" i="43"/>
  <c r="BK215" i="43"/>
  <c r="J202" i="43"/>
  <c r="BK182" i="43"/>
  <c r="J175" i="43"/>
  <c r="BK162" i="43"/>
  <c r="J153" i="43"/>
  <c r="BK139" i="43"/>
  <c r="BK130" i="43"/>
  <c r="BK211" i="43"/>
  <c r="J199" i="43"/>
  <c r="J186" i="43"/>
  <c r="J165" i="43"/>
  <c r="BK155" i="43"/>
  <c r="J139" i="43"/>
  <c r="J134" i="43"/>
  <c r="BK136" i="44"/>
  <c r="J132" i="44"/>
  <c r="BK137" i="45"/>
  <c r="BK129" i="45"/>
  <c r="BK134" i="45"/>
  <c r="BK463" i="46"/>
  <c r="BK460" i="46"/>
  <c r="BK445" i="46"/>
  <c r="J439" i="46"/>
  <c r="BK423" i="46"/>
  <c r="J379" i="46"/>
  <c r="BK368" i="46"/>
  <c r="BK360" i="46"/>
  <c r="J327" i="46"/>
  <c r="BK275" i="46"/>
  <c r="BK240" i="46"/>
  <c r="J191" i="46"/>
  <c r="J172" i="46"/>
  <c r="BK140" i="46"/>
  <c r="J460" i="46"/>
  <c r="BK418" i="46"/>
  <c r="BK401" i="46"/>
  <c r="BK373" i="46"/>
  <c r="BK357" i="46"/>
  <c r="BK346" i="46"/>
  <c r="BK335" i="46"/>
  <c r="J324" i="46"/>
  <c r="BK312" i="46"/>
  <c r="BK300" i="46"/>
  <c r="J275" i="46"/>
  <c r="J233" i="46"/>
  <c r="J218" i="46"/>
  <c r="J187" i="46"/>
  <c r="BK169" i="46"/>
  <c r="BK160" i="46"/>
  <c r="J140" i="46"/>
  <c r="J454" i="46"/>
  <c r="J427" i="46"/>
  <c r="J413" i="46"/>
  <c r="J401" i="46"/>
  <c r="J370" i="46"/>
  <c r="J335" i="46"/>
  <c r="BK321" i="46"/>
  <c r="J300" i="46"/>
  <c r="J281" i="46"/>
  <c r="BK261" i="46"/>
  <c r="BK254" i="46"/>
  <c r="BK233" i="46"/>
  <c r="J221" i="46"/>
  <c r="BK199" i="46"/>
  <c r="BK172" i="46"/>
  <c r="J163" i="46"/>
  <c r="BK149" i="46"/>
  <c r="BK454" i="46"/>
  <c r="BK439" i="46"/>
  <c r="BK407" i="46"/>
  <c r="J391" i="46"/>
  <c r="J373" i="46"/>
  <c r="J354" i="46"/>
  <c r="BK327" i="46"/>
  <c r="J315" i="46"/>
  <c r="BK293" i="46"/>
  <c r="J286" i="46"/>
  <c r="BK265" i="46"/>
  <c r="BK246" i="46"/>
  <c r="BK227" i="46"/>
  <c r="J199" i="46"/>
  <c r="BK187" i="46"/>
  <c r="J178" i="46"/>
  <c r="BK145" i="46"/>
  <c r="J315" i="47"/>
  <c r="BK280" i="47"/>
  <c r="BK266" i="47"/>
  <c r="BK227" i="47"/>
  <c r="BK194" i="47"/>
  <c r="BK172" i="47"/>
  <c r="J156" i="47"/>
  <c r="BK144" i="47"/>
  <c r="BK130" i="47"/>
  <c r="J310" i="47"/>
  <c r="J305" i="47"/>
  <c r="BK283" i="47"/>
  <c r="J276" i="47"/>
  <c r="J249" i="47"/>
  <c r="BK243" i="47"/>
  <c r="BK240" i="47"/>
  <c r="J207" i="47"/>
  <c r="BK175" i="47"/>
  <c r="BK149" i="47"/>
  <c r="BK134" i="47"/>
  <c r="J307" i="47"/>
  <c r="BK290" i="47"/>
  <c r="BK276" i="47"/>
  <c r="J256" i="47"/>
  <c r="J240" i="47"/>
  <c r="BK222" i="47"/>
  <c r="BK211" i="47"/>
  <c r="J194" i="47"/>
  <c r="J187" i="47"/>
  <c r="J160" i="47"/>
  <c r="J130" i="47"/>
  <c r="BK307" i="47"/>
  <c r="BK294" i="47"/>
  <c r="BK256" i="47"/>
  <c r="BK232" i="47"/>
  <c r="J211" i="47"/>
  <c r="BK179" i="47"/>
  <c r="BK169" i="47"/>
  <c r="BK156" i="47"/>
  <c r="T126" i="33" l="1"/>
  <c r="T125" i="33" s="1"/>
  <c r="R126" i="33"/>
  <c r="R125" i="33" s="1"/>
  <c r="P122" i="44"/>
  <c r="P121" i="44" s="1"/>
  <c r="R122" i="44"/>
  <c r="R121" i="44" s="1"/>
  <c r="R126" i="17"/>
  <c r="R125" i="17" s="1"/>
  <c r="BK158" i="2"/>
  <c r="J158" i="2" s="1"/>
  <c r="J100" i="2" s="1"/>
  <c r="BK199" i="2"/>
  <c r="J199" i="2"/>
  <c r="J101" i="2" s="1"/>
  <c r="BK282" i="2"/>
  <c r="J282" i="2" s="1"/>
  <c r="J102" i="2" s="1"/>
  <c r="R418" i="2"/>
  <c r="P675" i="2"/>
  <c r="R811" i="2"/>
  <c r="R945" i="2"/>
  <c r="T1043" i="2"/>
  <c r="R1158" i="2"/>
  <c r="R1277" i="2"/>
  <c r="T1296" i="2"/>
  <c r="T1404" i="2"/>
  <c r="BK1447" i="2"/>
  <c r="J1447" i="2" s="1"/>
  <c r="J116" i="2" s="1"/>
  <c r="T1561" i="2"/>
  <c r="T1575" i="2"/>
  <c r="R1646" i="2"/>
  <c r="T1730" i="2"/>
  <c r="R1798" i="2"/>
  <c r="BK1850" i="2"/>
  <c r="J1850" i="2" s="1"/>
  <c r="J122" i="2"/>
  <c r="P1878" i="2"/>
  <c r="R1931" i="2"/>
  <c r="P1954" i="2"/>
  <c r="P1949" i="2" s="1"/>
  <c r="P124" i="3"/>
  <c r="P123" i="3" s="1"/>
  <c r="P122" i="3" s="1"/>
  <c r="T154" i="4"/>
  <c r="BK234" i="4"/>
  <c r="J234" i="4" s="1"/>
  <c r="J103" i="4"/>
  <c r="BK378" i="4"/>
  <c r="J378" i="4"/>
  <c r="J104" i="4" s="1"/>
  <c r="BK385" i="4"/>
  <c r="J385" i="4"/>
  <c r="J105" i="4" s="1"/>
  <c r="BK435" i="4"/>
  <c r="J435" i="4"/>
  <c r="J106" i="4" s="1"/>
  <c r="BK442" i="4"/>
  <c r="J442" i="4" s="1"/>
  <c r="J107" i="4"/>
  <c r="BK455" i="4"/>
  <c r="J455" i="4"/>
  <c r="J108" i="4" s="1"/>
  <c r="P470" i="4"/>
  <c r="T480" i="4"/>
  <c r="T132" i="5"/>
  <c r="T156" i="5"/>
  <c r="T127" i="5" s="1"/>
  <c r="T126" i="5" s="1"/>
  <c r="T177" i="5"/>
  <c r="P210" i="5"/>
  <c r="R140" i="6"/>
  <c r="R135" i="6" s="1"/>
  <c r="R152" i="6"/>
  <c r="R160" i="6"/>
  <c r="BK169" i="6"/>
  <c r="J169" i="6"/>
  <c r="J105" i="6" s="1"/>
  <c r="R338" i="6"/>
  <c r="P359" i="6"/>
  <c r="P366" i="6"/>
  <c r="T375" i="6"/>
  <c r="T391" i="6"/>
  <c r="T406" i="6"/>
  <c r="BK131" i="7"/>
  <c r="J131" i="7"/>
  <c r="J100" i="7" s="1"/>
  <c r="R287" i="7"/>
  <c r="BK131" i="8"/>
  <c r="J131" i="8" s="1"/>
  <c r="J102" i="8" s="1"/>
  <c r="R144" i="8"/>
  <c r="BK198" i="8"/>
  <c r="J198" i="8"/>
  <c r="J105" i="8" s="1"/>
  <c r="T131" i="9"/>
  <c r="BK144" i="9"/>
  <c r="J144" i="9"/>
  <c r="J103" i="9" s="1"/>
  <c r="BK199" i="9"/>
  <c r="J199" i="9"/>
  <c r="J105" i="9" s="1"/>
  <c r="T131" i="10"/>
  <c r="T137" i="10"/>
  <c r="T189" i="10"/>
  <c r="T134" i="11"/>
  <c r="BK166" i="11"/>
  <c r="J166" i="11"/>
  <c r="J103" i="11" s="1"/>
  <c r="R166" i="11"/>
  <c r="P176" i="11"/>
  <c r="T176" i="11"/>
  <c r="T186" i="11"/>
  <c r="P129" i="12"/>
  <c r="BK151" i="12"/>
  <c r="J151" i="12"/>
  <c r="J103" i="12" s="1"/>
  <c r="R151" i="12"/>
  <c r="R150" i="12" s="1"/>
  <c r="BK131" i="13"/>
  <c r="J131" i="13" s="1"/>
  <c r="J101" i="13" s="1"/>
  <c r="T131" i="13"/>
  <c r="P148" i="13"/>
  <c r="BK156" i="13"/>
  <c r="J156" i="13" s="1"/>
  <c r="J104" i="13" s="1"/>
  <c r="T156" i="13"/>
  <c r="P166" i="13"/>
  <c r="BK130" i="14"/>
  <c r="J130" i="14" s="1"/>
  <c r="J101" i="14"/>
  <c r="T130" i="14"/>
  <c r="T177" i="14"/>
  <c r="BK198" i="14"/>
  <c r="J198" i="14"/>
  <c r="J105" i="14"/>
  <c r="R198" i="14"/>
  <c r="R197" i="14"/>
  <c r="P132" i="15"/>
  <c r="P131" i="15" s="1"/>
  <c r="BK161" i="15"/>
  <c r="J161" i="15" s="1"/>
  <c r="J104" i="15"/>
  <c r="T161" i="15"/>
  <c r="T160" i="15"/>
  <c r="R194" i="15"/>
  <c r="BK126" i="16"/>
  <c r="J126" i="16" s="1"/>
  <c r="J100" i="16" s="1"/>
  <c r="R126" i="16"/>
  <c r="P199" i="16"/>
  <c r="P158" i="18"/>
  <c r="T158" i="18"/>
  <c r="R199" i="18"/>
  <c r="P282" i="18"/>
  <c r="T282" i="18"/>
  <c r="T418" i="18"/>
  <c r="P675" i="18"/>
  <c r="BK811" i="18"/>
  <c r="J811" i="18" s="1"/>
  <c r="J106" i="18" s="1"/>
  <c r="P811" i="18"/>
  <c r="BK945" i="18"/>
  <c r="J945" i="18" s="1"/>
  <c r="J109" i="18" s="1"/>
  <c r="BK1043" i="18"/>
  <c r="J1043" i="18"/>
  <c r="J110" i="18" s="1"/>
  <c r="R1043" i="18"/>
  <c r="P1158" i="18"/>
  <c r="BK1296" i="18"/>
  <c r="J1296" i="18" s="1"/>
  <c r="J114" i="18" s="1"/>
  <c r="R1296" i="18"/>
  <c r="BK1447" i="18"/>
  <c r="J1447" i="18" s="1"/>
  <c r="J116" i="18" s="1"/>
  <c r="P1447" i="18"/>
  <c r="BK1575" i="18"/>
  <c r="J1575" i="18" s="1"/>
  <c r="J118" i="18" s="1"/>
  <c r="R1575" i="18"/>
  <c r="P1646" i="18"/>
  <c r="BK1730" i="18"/>
  <c r="J1730" i="18" s="1"/>
  <c r="J120" i="18" s="1"/>
  <c r="T1730" i="18"/>
  <c r="R1798" i="18"/>
  <c r="P1850" i="18"/>
  <c r="T1850" i="18"/>
  <c r="R1878" i="18"/>
  <c r="BK1931" i="18"/>
  <c r="J1931" i="18"/>
  <c r="J125" i="18" s="1"/>
  <c r="R1931" i="18"/>
  <c r="R1954" i="18"/>
  <c r="R1949" i="18" s="1"/>
  <c r="R124" i="19"/>
  <c r="R123" i="19"/>
  <c r="R122" i="19" s="1"/>
  <c r="BK154" i="20"/>
  <c r="J154" i="20"/>
  <c r="J102" i="20"/>
  <c r="R154" i="20"/>
  <c r="R234" i="20"/>
  <c r="BK378" i="20"/>
  <c r="J378" i="20"/>
  <c r="J104" i="20" s="1"/>
  <c r="R378" i="20"/>
  <c r="P385" i="20"/>
  <c r="BK435" i="20"/>
  <c r="J435" i="20" s="1"/>
  <c r="J106" i="20" s="1"/>
  <c r="T435" i="20"/>
  <c r="BK455" i="20"/>
  <c r="J455" i="20" s="1"/>
  <c r="J108" i="20" s="1"/>
  <c r="T455" i="20"/>
  <c r="R470" i="20"/>
  <c r="R480" i="20"/>
  <c r="P132" i="21"/>
  <c r="BK156" i="21"/>
  <c r="J156" i="21"/>
  <c r="J102" i="21"/>
  <c r="T156" i="21"/>
  <c r="BK210" i="21"/>
  <c r="J210" i="21" s="1"/>
  <c r="J104" i="21" s="1"/>
  <c r="P210" i="21"/>
  <c r="P140" i="22"/>
  <c r="P135" i="22"/>
  <c r="T140" i="22"/>
  <c r="P152" i="22"/>
  <c r="T152" i="22"/>
  <c r="P160" i="22"/>
  <c r="T160" i="22"/>
  <c r="T169" i="22"/>
  <c r="R338" i="22"/>
  <c r="R359" i="22"/>
  <c r="T359" i="22"/>
  <c r="R366" i="22"/>
  <c r="R375" i="22"/>
  <c r="P391" i="22"/>
  <c r="R391" i="22"/>
  <c r="R406" i="22"/>
  <c r="T131" i="23"/>
  <c r="T130" i="23" s="1"/>
  <c r="T129" i="23" s="1"/>
  <c r="BK287" i="23"/>
  <c r="J287" i="23"/>
  <c r="J105" i="23" s="1"/>
  <c r="T287" i="23"/>
  <c r="BK144" i="24"/>
  <c r="J144" i="24" s="1"/>
  <c r="J103" i="24" s="1"/>
  <c r="R144" i="24"/>
  <c r="P198" i="24"/>
  <c r="P131" i="25"/>
  <c r="T131" i="25"/>
  <c r="P144" i="25"/>
  <c r="P200" i="25"/>
  <c r="P131" i="26"/>
  <c r="T131" i="26"/>
  <c r="R137" i="26"/>
  <c r="R190" i="26"/>
  <c r="P134" i="27"/>
  <c r="BK166" i="27"/>
  <c r="J166" i="27"/>
  <c r="J103" i="27" s="1"/>
  <c r="R166" i="27"/>
  <c r="P176" i="27"/>
  <c r="R176" i="27"/>
  <c r="R175" i="27" s="1"/>
  <c r="T186" i="27"/>
  <c r="BK129" i="28"/>
  <c r="J129" i="28" s="1"/>
  <c r="J101" i="28" s="1"/>
  <c r="R129" i="28"/>
  <c r="P151" i="28"/>
  <c r="P150" i="28"/>
  <c r="P131" i="29"/>
  <c r="P148" i="29"/>
  <c r="T156" i="29"/>
  <c r="T155" i="29" s="1"/>
  <c r="T166" i="29"/>
  <c r="R130" i="30"/>
  <c r="P177" i="30"/>
  <c r="R190" i="30"/>
  <c r="P198" i="30"/>
  <c r="P197" i="30" s="1"/>
  <c r="P132" i="31"/>
  <c r="P131" i="31"/>
  <c r="BK161" i="31"/>
  <c r="J161" i="31" s="1"/>
  <c r="J104" i="31" s="1"/>
  <c r="T161" i="31"/>
  <c r="T160" i="31"/>
  <c r="BK194" i="31"/>
  <c r="J194" i="31"/>
  <c r="J106" i="31" s="1"/>
  <c r="T194" i="31"/>
  <c r="BK126" i="32"/>
  <c r="J126" i="32" s="1"/>
  <c r="J100" i="32" s="1"/>
  <c r="R126" i="32"/>
  <c r="P199" i="32"/>
  <c r="BK124" i="34"/>
  <c r="J124" i="34" s="1"/>
  <c r="J98" i="34" s="1"/>
  <c r="P124" i="34"/>
  <c r="P123" i="34"/>
  <c r="T124" i="34"/>
  <c r="T123" i="34"/>
  <c r="P139" i="34"/>
  <c r="BK218" i="34"/>
  <c r="J218" i="34"/>
  <c r="J101" i="34"/>
  <c r="R218" i="34"/>
  <c r="T126" i="35"/>
  <c r="P136" i="35"/>
  <c r="T235" i="35"/>
  <c r="P254" i="35"/>
  <c r="T261" i="35"/>
  <c r="T297" i="35"/>
  <c r="BK126" i="36"/>
  <c r="J126" i="36" s="1"/>
  <c r="J98" i="36" s="1"/>
  <c r="P150" i="36"/>
  <c r="BK175" i="36"/>
  <c r="J175" i="36" s="1"/>
  <c r="J102" i="36" s="1"/>
  <c r="BK197" i="36"/>
  <c r="J197" i="36"/>
  <c r="J104" i="36" s="1"/>
  <c r="R125" i="37"/>
  <c r="BK149" i="37"/>
  <c r="J149" i="37"/>
  <c r="J99" i="37" s="1"/>
  <c r="T277" i="37"/>
  <c r="T287" i="37"/>
  <c r="R309" i="37"/>
  <c r="T126" i="38"/>
  <c r="P150" i="38"/>
  <c r="BK186" i="38"/>
  <c r="J186" i="38"/>
  <c r="J100" i="38" s="1"/>
  <c r="BK194" i="38"/>
  <c r="J194" i="38" s="1"/>
  <c r="J102" i="38" s="1"/>
  <c r="BK226" i="38"/>
  <c r="J226" i="38" s="1"/>
  <c r="J104" i="38" s="1"/>
  <c r="BK132" i="39"/>
  <c r="J132" i="39" s="1"/>
  <c r="J100" i="39" s="1"/>
  <c r="P242" i="39"/>
  <c r="BK249" i="39"/>
  <c r="T301" i="39"/>
  <c r="T127" i="40"/>
  <c r="R151" i="40"/>
  <c r="T157" i="40"/>
  <c r="T228" i="40"/>
  <c r="P236" i="40"/>
  <c r="P235" i="40" s="1"/>
  <c r="R267" i="40"/>
  <c r="T129" i="41"/>
  <c r="T134" i="41"/>
  <c r="T175" i="41"/>
  <c r="BK220" i="41"/>
  <c r="J220" i="41" s="1"/>
  <c r="J100" i="41" s="1"/>
  <c r="R319" i="41"/>
  <c r="P352" i="41"/>
  <c r="R381" i="41"/>
  <c r="R476" i="41"/>
  <c r="R518" i="41"/>
  <c r="R571" i="41"/>
  <c r="BK602" i="41"/>
  <c r="J602" i="41"/>
  <c r="J108" i="41" s="1"/>
  <c r="T125" i="42"/>
  <c r="R130" i="42"/>
  <c r="P209" i="42"/>
  <c r="R240" i="42"/>
  <c r="R323" i="42"/>
  <c r="T363" i="42"/>
  <c r="T410" i="42"/>
  <c r="P129" i="43"/>
  <c r="BK136" i="43"/>
  <c r="J136" i="43" s="1"/>
  <c r="J98" i="43"/>
  <c r="R136" i="43"/>
  <c r="R143" i="43"/>
  <c r="BK150" i="43"/>
  <c r="J150" i="43"/>
  <c r="J100" i="43" s="1"/>
  <c r="R150" i="43"/>
  <c r="BK157" i="43"/>
  <c r="J157" i="43"/>
  <c r="J101" i="43" s="1"/>
  <c r="T157" i="43"/>
  <c r="P164" i="43"/>
  <c r="BK169" i="43"/>
  <c r="J169" i="43" s="1"/>
  <c r="J103" i="43" s="1"/>
  <c r="R169" i="43"/>
  <c r="BK177" i="43"/>
  <c r="J177" i="43" s="1"/>
  <c r="J105" i="43" s="1"/>
  <c r="T177" i="43"/>
  <c r="P194" i="43"/>
  <c r="P201" i="43"/>
  <c r="BK208" i="43"/>
  <c r="J208" i="43" s="1"/>
  <c r="J108" i="43"/>
  <c r="R208" i="43"/>
  <c r="BK126" i="45"/>
  <c r="J126" i="45" s="1"/>
  <c r="J100" i="45" s="1"/>
  <c r="R126" i="45"/>
  <c r="R125" i="45" s="1"/>
  <c r="R124" i="45" s="1"/>
  <c r="P132" i="46"/>
  <c r="BK239" i="46"/>
  <c r="J239" i="46"/>
  <c r="J101" i="46" s="1"/>
  <c r="R260" i="46"/>
  <c r="T274" i="46"/>
  <c r="R359" i="46"/>
  <c r="P382" i="46"/>
  <c r="R434" i="46"/>
  <c r="R158" i="2"/>
  <c r="P199" i="2"/>
  <c r="T282" i="2"/>
  <c r="P418" i="2"/>
  <c r="BK675" i="2"/>
  <c r="J675" i="2"/>
  <c r="J105" i="2" s="1"/>
  <c r="P811" i="2"/>
  <c r="BK945" i="2"/>
  <c r="J945" i="2"/>
  <c r="J109" i="2" s="1"/>
  <c r="BK1043" i="2"/>
  <c r="J1043" i="2" s="1"/>
  <c r="J110" i="2" s="1"/>
  <c r="P1158" i="2"/>
  <c r="P1277" i="2"/>
  <c r="R1296" i="2"/>
  <c r="P1404" i="2"/>
  <c r="T1447" i="2"/>
  <c r="R1561" i="2"/>
  <c r="R1575" i="2"/>
  <c r="BK1646" i="2"/>
  <c r="J1646" i="2" s="1"/>
  <c r="J119" i="2" s="1"/>
  <c r="R1730" i="2"/>
  <c r="T1798" i="2"/>
  <c r="T1850" i="2"/>
  <c r="BK1878" i="2"/>
  <c r="J1878" i="2" s="1"/>
  <c r="J123" i="2" s="1"/>
  <c r="P1931" i="2"/>
  <c r="BK1954" i="2"/>
  <c r="J1954" i="2" s="1"/>
  <c r="J130" i="2" s="1"/>
  <c r="R124" i="3"/>
  <c r="R123" i="3"/>
  <c r="R122" i="3" s="1"/>
  <c r="R154" i="4"/>
  <c r="R234" i="4"/>
  <c r="R378" i="4"/>
  <c r="T385" i="4"/>
  <c r="R435" i="4"/>
  <c r="R442" i="4"/>
  <c r="T455" i="4"/>
  <c r="T470" i="4"/>
  <c r="BK480" i="4"/>
  <c r="J480" i="4" s="1"/>
  <c r="J110" i="4" s="1"/>
  <c r="P132" i="5"/>
  <c r="P127" i="5" s="1"/>
  <c r="P126" i="5" s="1"/>
  <c r="P156" i="5"/>
  <c r="P177" i="5"/>
  <c r="T210" i="5"/>
  <c r="T140" i="6"/>
  <c r="T135" i="6" s="1"/>
  <c r="T152" i="6"/>
  <c r="T160" i="6"/>
  <c r="T169" i="6"/>
  <c r="BK338" i="6"/>
  <c r="J338" i="6" s="1"/>
  <c r="J106" i="6" s="1"/>
  <c r="T359" i="6"/>
  <c r="T366" i="6"/>
  <c r="R375" i="6"/>
  <c r="R391" i="6"/>
  <c r="R406" i="6"/>
  <c r="P131" i="7"/>
  <c r="P130" i="7"/>
  <c r="T287" i="7"/>
  <c r="T131" i="8"/>
  <c r="T144" i="8"/>
  <c r="P198" i="8"/>
  <c r="R131" i="9"/>
  <c r="P144" i="9"/>
  <c r="P199" i="9"/>
  <c r="BK137" i="10"/>
  <c r="J137" i="10"/>
  <c r="J103" i="10"/>
  <c r="BK189" i="10"/>
  <c r="J189" i="10"/>
  <c r="J105" i="10" s="1"/>
  <c r="BK134" i="11"/>
  <c r="J134" i="11" s="1"/>
  <c r="J101" i="11" s="1"/>
  <c r="R134" i="11"/>
  <c r="P166" i="11"/>
  <c r="BK186" i="11"/>
  <c r="J186" i="11"/>
  <c r="J106" i="11"/>
  <c r="P186" i="11"/>
  <c r="BK129" i="12"/>
  <c r="J129" i="12"/>
  <c r="J101" i="12" s="1"/>
  <c r="R129" i="12"/>
  <c r="P151" i="12"/>
  <c r="P150" i="12" s="1"/>
  <c r="P131" i="13"/>
  <c r="BK148" i="13"/>
  <c r="J148" i="13" s="1"/>
  <c r="J102" i="13" s="1"/>
  <c r="R148" i="13"/>
  <c r="P156" i="13"/>
  <c r="P155" i="13" s="1"/>
  <c r="BK166" i="13"/>
  <c r="J166" i="13" s="1"/>
  <c r="J105" i="13" s="1"/>
  <c r="T166" i="13"/>
  <c r="P130" i="14"/>
  <c r="BK177" i="14"/>
  <c r="J177" i="14"/>
  <c r="J102" i="14" s="1"/>
  <c r="R177" i="14"/>
  <c r="P190" i="14"/>
  <c r="T190" i="14"/>
  <c r="P198" i="14"/>
  <c r="P197" i="14"/>
  <c r="BK132" i="15"/>
  <c r="J132" i="15"/>
  <c r="J102" i="15" s="1"/>
  <c r="R132" i="15"/>
  <c r="R131" i="15"/>
  <c r="P161" i="15"/>
  <c r="P160" i="15" s="1"/>
  <c r="BK194" i="15"/>
  <c r="J194" i="15"/>
  <c r="J106" i="15"/>
  <c r="T194" i="15"/>
  <c r="P126" i="16"/>
  <c r="P125" i="16" s="1"/>
  <c r="P124" i="16" s="1"/>
  <c r="BK199" i="16"/>
  <c r="J199" i="16"/>
  <c r="J101" i="16"/>
  <c r="R199" i="16"/>
  <c r="BK158" i="18"/>
  <c r="J158" i="18" s="1"/>
  <c r="J100" i="18"/>
  <c r="BK199" i="18"/>
  <c r="J199" i="18"/>
  <c r="J101" i="18" s="1"/>
  <c r="BK282" i="18"/>
  <c r="J282" i="18" s="1"/>
  <c r="J102" i="18" s="1"/>
  <c r="R282" i="18"/>
  <c r="R418" i="18"/>
  <c r="R675" i="18"/>
  <c r="R811" i="18"/>
  <c r="P945" i="18"/>
  <c r="T945" i="18"/>
  <c r="T1043" i="18"/>
  <c r="R1158" i="18"/>
  <c r="BK1277" i="18"/>
  <c r="J1277" i="18"/>
  <c r="J112" i="18" s="1"/>
  <c r="R1277" i="18"/>
  <c r="P1296" i="18"/>
  <c r="BK1404" i="18"/>
  <c r="J1404" i="18" s="1"/>
  <c r="J115" i="18" s="1"/>
  <c r="R1404" i="18"/>
  <c r="T1447" i="18"/>
  <c r="P1561" i="18"/>
  <c r="T1561" i="18"/>
  <c r="T1575" i="18"/>
  <c r="R1646" i="18"/>
  <c r="P1730" i="18"/>
  <c r="BK1798" i="18"/>
  <c r="J1798" i="18"/>
  <c r="J121" i="18"/>
  <c r="T1798" i="18"/>
  <c r="BK1878" i="18"/>
  <c r="J1878" i="18" s="1"/>
  <c r="J123" i="18"/>
  <c r="T1878" i="18"/>
  <c r="P1931" i="18"/>
  <c r="P1954" i="18"/>
  <c r="P1949" i="18"/>
  <c r="BK124" i="19"/>
  <c r="J124" i="19" s="1"/>
  <c r="J100" i="19" s="1"/>
  <c r="P124" i="19"/>
  <c r="P123" i="19" s="1"/>
  <c r="P122" i="19" s="1"/>
  <c r="AU97" i="1" s="1"/>
  <c r="BK234" i="20"/>
  <c r="J234" i="20" s="1"/>
  <c r="J103" i="20" s="1"/>
  <c r="T234" i="20"/>
  <c r="P378" i="20"/>
  <c r="T378" i="20"/>
  <c r="R385" i="20"/>
  <c r="P435" i="20"/>
  <c r="BK442" i="20"/>
  <c r="J442" i="20" s="1"/>
  <c r="J107" i="20" s="1"/>
  <c r="R442" i="20"/>
  <c r="P455" i="20"/>
  <c r="BK470" i="20"/>
  <c r="J470" i="20"/>
  <c r="J109" i="20" s="1"/>
  <c r="BK480" i="20"/>
  <c r="J480" i="20" s="1"/>
  <c r="J110" i="20" s="1"/>
  <c r="P480" i="20"/>
  <c r="BK132" i="21"/>
  <c r="J132" i="21" s="1"/>
  <c r="J101" i="21" s="1"/>
  <c r="T132" i="21"/>
  <c r="R156" i="21"/>
  <c r="P177" i="21"/>
  <c r="R177" i="21"/>
  <c r="R210" i="21"/>
  <c r="R131" i="29"/>
  <c r="R148" i="29"/>
  <c r="R156" i="29"/>
  <c r="R166" i="29"/>
  <c r="BK130" i="30"/>
  <c r="J130" i="30" s="1"/>
  <c r="J101" i="30" s="1"/>
  <c r="BK177" i="30"/>
  <c r="J177" i="30"/>
  <c r="J102" i="30" s="1"/>
  <c r="R177" i="30"/>
  <c r="BK190" i="30"/>
  <c r="J190" i="30" s="1"/>
  <c r="J103" i="30" s="1"/>
  <c r="T190" i="30"/>
  <c r="T198" i="30"/>
  <c r="T197" i="30"/>
  <c r="BK132" i="31"/>
  <c r="J132" i="31"/>
  <c r="J102" i="31" s="1"/>
  <c r="T132" i="31"/>
  <c r="T131" i="31" s="1"/>
  <c r="T130" i="31" s="1"/>
  <c r="R161" i="31"/>
  <c r="R160" i="31" s="1"/>
  <c r="R194" i="31"/>
  <c r="P126" i="32"/>
  <c r="P125" i="32" s="1"/>
  <c r="P124" i="32" s="1"/>
  <c r="AU111" i="1" s="1"/>
  <c r="BK199" i="32"/>
  <c r="J199" i="32" s="1"/>
  <c r="J101" i="32" s="1"/>
  <c r="T199" i="32"/>
  <c r="BK139" i="34"/>
  <c r="J139" i="34" s="1"/>
  <c r="J100" i="34" s="1"/>
  <c r="T139" i="34"/>
  <c r="T138" i="34"/>
  <c r="T218" i="34"/>
  <c r="BK126" i="35"/>
  <c r="J126" i="35" s="1"/>
  <c r="J98" i="35"/>
  <c r="R136" i="35"/>
  <c r="R235" i="35"/>
  <c r="BK261" i="35"/>
  <c r="J261" i="35"/>
  <c r="J103" i="35" s="1"/>
  <c r="BK297" i="35"/>
  <c r="J297" i="35"/>
  <c r="J104" i="35"/>
  <c r="R126" i="36"/>
  <c r="T150" i="36"/>
  <c r="P175" i="36"/>
  <c r="P174" i="36"/>
  <c r="P197" i="36"/>
  <c r="BK125" i="37"/>
  <c r="J125" i="37" s="1"/>
  <c r="J98" i="37" s="1"/>
  <c r="T149" i="37"/>
  <c r="BK277" i="37"/>
  <c r="J277" i="37"/>
  <c r="J101" i="37"/>
  <c r="BK287" i="37"/>
  <c r="J287" i="37"/>
  <c r="J102" i="37" s="1"/>
  <c r="P309" i="37"/>
  <c r="BK126" i="38"/>
  <c r="J126" i="38"/>
  <c r="J98" i="38" s="1"/>
  <c r="BK150" i="38"/>
  <c r="J150" i="38" s="1"/>
  <c r="J99" i="38" s="1"/>
  <c r="T186" i="38"/>
  <c r="T194" i="38"/>
  <c r="T193" i="38" s="1"/>
  <c r="R226" i="38"/>
  <c r="R132" i="39"/>
  <c r="T242" i="39"/>
  <c r="T249" i="39"/>
  <c r="T248" i="39"/>
  <c r="BK301" i="39"/>
  <c r="J301" i="39"/>
  <c r="J105" i="39" s="1"/>
  <c r="BK127" i="40"/>
  <c r="BK151" i="40"/>
  <c r="J151" i="40"/>
  <c r="J99" i="40" s="1"/>
  <c r="BK157" i="40"/>
  <c r="J157" i="40" s="1"/>
  <c r="J100" i="40"/>
  <c r="P228" i="40"/>
  <c r="R236" i="40"/>
  <c r="R235" i="40" s="1"/>
  <c r="T267" i="40"/>
  <c r="BK129" i="41"/>
  <c r="J129" i="41" s="1"/>
  <c r="J97" i="41" s="1"/>
  <c r="BK134" i="41"/>
  <c r="J134" i="41" s="1"/>
  <c r="J98" i="41" s="1"/>
  <c r="BK175" i="41"/>
  <c r="J175" i="41"/>
  <c r="J99" i="41" s="1"/>
  <c r="R220" i="41"/>
  <c r="P319" i="41"/>
  <c r="T352" i="41"/>
  <c r="P381" i="41"/>
  <c r="P476" i="41"/>
  <c r="BK518" i="41"/>
  <c r="J518" i="41"/>
  <c r="J106" i="41" s="1"/>
  <c r="T571" i="41"/>
  <c r="R602" i="41"/>
  <c r="BK125" i="42"/>
  <c r="J125" i="42" s="1"/>
  <c r="J97" i="42" s="1"/>
  <c r="T130" i="42"/>
  <c r="R209" i="42"/>
  <c r="T240" i="42"/>
  <c r="P323" i="42"/>
  <c r="BK363" i="42"/>
  <c r="J363" i="42"/>
  <c r="J103" i="42" s="1"/>
  <c r="R410" i="42"/>
  <c r="R132" i="46"/>
  <c r="T239" i="46"/>
  <c r="P260" i="46"/>
  <c r="BK274" i="46"/>
  <c r="J274" i="46" s="1"/>
  <c r="J104" i="46" s="1"/>
  <c r="T359" i="46"/>
  <c r="T382" i="46"/>
  <c r="T434" i="46"/>
  <c r="BK129" i="47"/>
  <c r="T129" i="47"/>
  <c r="T210" i="47"/>
  <c r="T251" i="47"/>
  <c r="BK304" i="47"/>
  <c r="J304" i="47" s="1"/>
  <c r="J104" i="47" s="1"/>
  <c r="T158" i="2"/>
  <c r="R199" i="2"/>
  <c r="R282" i="2"/>
  <c r="BK418" i="2"/>
  <c r="J418" i="2"/>
  <c r="J103" i="2"/>
  <c r="T675" i="2"/>
  <c r="BK811" i="2"/>
  <c r="J811" i="2" s="1"/>
  <c r="J106" i="2" s="1"/>
  <c r="T945" i="2"/>
  <c r="R1043" i="2"/>
  <c r="BK1158" i="2"/>
  <c r="J1158" i="2"/>
  <c r="J111" i="2" s="1"/>
  <c r="BK1277" i="2"/>
  <c r="J1277" i="2"/>
  <c r="J112" i="2"/>
  <c r="P1296" i="2"/>
  <c r="R1404" i="2"/>
  <c r="P1447" i="2"/>
  <c r="BK1561" i="2"/>
  <c r="J1561" i="2" s="1"/>
  <c r="J117" i="2" s="1"/>
  <c r="P1575" i="2"/>
  <c r="T1646" i="2"/>
  <c r="P1730" i="2"/>
  <c r="P1798" i="2"/>
  <c r="R1850" i="2"/>
  <c r="R1878" i="2"/>
  <c r="BK1931" i="2"/>
  <c r="J1931" i="2"/>
  <c r="J125" i="2"/>
  <c r="T1954" i="2"/>
  <c r="T1949" i="2" s="1"/>
  <c r="T124" i="3"/>
  <c r="T123" i="3" s="1"/>
  <c r="T122" i="3" s="1"/>
  <c r="P154" i="4"/>
  <c r="P234" i="4"/>
  <c r="P378" i="4"/>
  <c r="P385" i="4"/>
  <c r="P435" i="4"/>
  <c r="P442" i="4"/>
  <c r="R455" i="4"/>
  <c r="BK470" i="4"/>
  <c r="J470" i="4" s="1"/>
  <c r="J109" i="4" s="1"/>
  <c r="R480" i="4"/>
  <c r="R132" i="5"/>
  <c r="R156" i="5"/>
  <c r="BK177" i="5"/>
  <c r="J177" i="5"/>
  <c r="J103" i="5"/>
  <c r="R210" i="5"/>
  <c r="BK140" i="6"/>
  <c r="J140" i="6"/>
  <c r="J101" i="6"/>
  <c r="P152" i="6"/>
  <c r="P135" i="6" s="1"/>
  <c r="P160" i="6"/>
  <c r="R169" i="6"/>
  <c r="T338" i="6"/>
  <c r="R359" i="6"/>
  <c r="R358" i="6" s="1"/>
  <c r="R366" i="6"/>
  <c r="P375" i="6"/>
  <c r="BK391" i="6"/>
  <c r="J391" i="6"/>
  <c r="J111" i="6"/>
  <c r="BK406" i="6"/>
  <c r="J406" i="6" s="1"/>
  <c r="J112" i="6" s="1"/>
  <c r="T131" i="7"/>
  <c r="T130" i="7"/>
  <c r="T129" i="7" s="1"/>
  <c r="BK287" i="7"/>
  <c r="J287" i="7"/>
  <c r="J105" i="7"/>
  <c r="P131" i="8"/>
  <c r="BK144" i="8"/>
  <c r="J144" i="8" s="1"/>
  <c r="J103" i="8"/>
  <c r="R198" i="8"/>
  <c r="P131" i="9"/>
  <c r="P130" i="9" s="1"/>
  <c r="P129" i="9" s="1"/>
  <c r="T144" i="9"/>
  <c r="R199" i="9"/>
  <c r="P131" i="10"/>
  <c r="P137" i="10"/>
  <c r="R189" i="10"/>
  <c r="BK169" i="22"/>
  <c r="J169" i="22"/>
  <c r="J105" i="22" s="1"/>
  <c r="P169" i="22"/>
  <c r="BK338" i="22"/>
  <c r="J338" i="22"/>
  <c r="J106" i="22" s="1"/>
  <c r="P338" i="22"/>
  <c r="P359" i="22"/>
  <c r="BK366" i="22"/>
  <c r="J366" i="22" s="1"/>
  <c r="J109" i="22" s="1"/>
  <c r="T366" i="22"/>
  <c r="P375" i="22"/>
  <c r="BK391" i="22"/>
  <c r="J391" i="22"/>
  <c r="J111" i="22" s="1"/>
  <c r="T391" i="22"/>
  <c r="P406" i="22"/>
  <c r="BK131" i="23"/>
  <c r="J131" i="23"/>
  <c r="J100" i="23"/>
  <c r="P131" i="23"/>
  <c r="P130" i="23" s="1"/>
  <c r="P129" i="23" s="1"/>
  <c r="AU101" i="1" s="1"/>
  <c r="P287" i="23"/>
  <c r="P131" i="24"/>
  <c r="T131" i="24"/>
  <c r="T144" i="24"/>
  <c r="BK198" i="24"/>
  <c r="J198" i="24"/>
  <c r="J105" i="24"/>
  <c r="R198" i="24"/>
  <c r="BK144" i="25"/>
  <c r="J144" i="25" s="1"/>
  <c r="J103" i="25" s="1"/>
  <c r="T144" i="25"/>
  <c r="BK200" i="25"/>
  <c r="J200" i="25"/>
  <c r="J105" i="25" s="1"/>
  <c r="T200" i="25"/>
  <c r="BK137" i="26"/>
  <c r="J137" i="26"/>
  <c r="J103" i="26"/>
  <c r="T137" i="26"/>
  <c r="P190" i="26"/>
  <c r="BK134" i="27"/>
  <c r="J134" i="27"/>
  <c r="J101" i="27"/>
  <c r="R134" i="27"/>
  <c r="P166" i="27"/>
  <c r="BK186" i="27"/>
  <c r="R186" i="27"/>
  <c r="P129" i="28"/>
  <c r="P128" i="28" s="1"/>
  <c r="AU107" i="1" s="1"/>
  <c r="BK151" i="28"/>
  <c r="J151" i="28" s="1"/>
  <c r="J103" i="28" s="1"/>
  <c r="T151" i="28"/>
  <c r="T150" i="28" s="1"/>
  <c r="T128" i="28" s="1"/>
  <c r="BK131" i="29"/>
  <c r="J131" i="29" s="1"/>
  <c r="J101" i="29" s="1"/>
  <c r="BK148" i="29"/>
  <c r="J148" i="29"/>
  <c r="J102" i="29" s="1"/>
  <c r="BK156" i="29"/>
  <c r="J156" i="29" s="1"/>
  <c r="J104" i="29" s="1"/>
  <c r="BK166" i="29"/>
  <c r="J166" i="29"/>
  <c r="J105" i="29" s="1"/>
  <c r="P130" i="30"/>
  <c r="P126" i="35"/>
  <c r="P125" i="35"/>
  <c r="BK136" i="35"/>
  <c r="J136" i="35" s="1"/>
  <c r="J99" i="35" s="1"/>
  <c r="BK235" i="35"/>
  <c r="J235" i="35" s="1"/>
  <c r="J101" i="35" s="1"/>
  <c r="BK254" i="35"/>
  <c r="J254" i="35"/>
  <c r="J102" i="35" s="1"/>
  <c r="R254" i="35"/>
  <c r="P261" i="35"/>
  <c r="P297" i="35"/>
  <c r="P126" i="36"/>
  <c r="P125" i="36" s="1"/>
  <c r="P124" i="36" s="1"/>
  <c r="BK150" i="36"/>
  <c r="J150" i="36" s="1"/>
  <c r="J99" i="36" s="1"/>
  <c r="T175" i="36"/>
  <c r="T174" i="36" s="1"/>
  <c r="T197" i="36"/>
  <c r="T125" i="37"/>
  <c r="T124" i="37"/>
  <c r="R149" i="37"/>
  <c r="P277" i="37"/>
  <c r="R287" i="37"/>
  <c r="T309" i="37"/>
  <c r="R126" i="38"/>
  <c r="T150" i="38"/>
  <c r="R186" i="38"/>
  <c r="P194" i="38"/>
  <c r="P193" i="38" s="1"/>
  <c r="T226" i="38"/>
  <c r="P132" i="39"/>
  <c r="P131" i="39" s="1"/>
  <c r="BK242" i="39"/>
  <c r="J242" i="39"/>
  <c r="J101" i="39" s="1"/>
  <c r="P249" i="39"/>
  <c r="P248" i="39"/>
  <c r="P301" i="39"/>
  <c r="R127" i="40"/>
  <c r="P151" i="40"/>
  <c r="P157" i="40"/>
  <c r="BK228" i="40"/>
  <c r="J228" i="40" s="1"/>
  <c r="J102" i="40" s="1"/>
  <c r="T236" i="40"/>
  <c r="T235" i="40"/>
  <c r="P267" i="40"/>
  <c r="R129" i="41"/>
  <c r="P134" i="41"/>
  <c r="R175" i="41"/>
  <c r="T220" i="41"/>
  <c r="BK319" i="41"/>
  <c r="J319" i="41" s="1"/>
  <c r="J101" i="41" s="1"/>
  <c r="BK352" i="41"/>
  <c r="J352" i="41" s="1"/>
  <c r="J102" i="41" s="1"/>
  <c r="T381" i="41"/>
  <c r="T476" i="41"/>
  <c r="T518" i="41"/>
  <c r="P571" i="41"/>
  <c r="P602" i="41"/>
  <c r="P125" i="42"/>
  <c r="BK130" i="42"/>
  <c r="J130" i="42" s="1"/>
  <c r="J98" i="42" s="1"/>
  <c r="T209" i="42"/>
  <c r="P240" i="42"/>
  <c r="BK323" i="42"/>
  <c r="J323" i="42"/>
  <c r="J101" i="42" s="1"/>
  <c r="P363" i="42"/>
  <c r="P410" i="42"/>
  <c r="R129" i="43"/>
  <c r="BK143" i="43"/>
  <c r="J143" i="43"/>
  <c r="J99" i="43" s="1"/>
  <c r="P150" i="43"/>
  <c r="R157" i="43"/>
  <c r="T164" i="43"/>
  <c r="R177" i="43"/>
  <c r="T194" i="43"/>
  <c r="P208" i="43"/>
  <c r="P126" i="45"/>
  <c r="P125" i="45" s="1"/>
  <c r="P124" i="45" s="1"/>
  <c r="T132" i="46"/>
  <c r="T131" i="46" s="1"/>
  <c r="T130" i="46" s="1"/>
  <c r="P239" i="46"/>
  <c r="T260" i="46"/>
  <c r="R274" i="46"/>
  <c r="P359" i="46"/>
  <c r="BK382" i="46"/>
  <c r="J382" i="46" s="1"/>
  <c r="J106" i="46" s="1"/>
  <c r="BK434" i="46"/>
  <c r="J434" i="46" s="1"/>
  <c r="J107" i="46" s="1"/>
  <c r="P129" i="47"/>
  <c r="BK210" i="47"/>
  <c r="J210" i="47"/>
  <c r="J101" i="47" s="1"/>
  <c r="R210" i="47"/>
  <c r="P251" i="47"/>
  <c r="BK285" i="47"/>
  <c r="J285" i="47" s="1"/>
  <c r="J103" i="47" s="1"/>
  <c r="T285" i="47"/>
  <c r="P158" i="2"/>
  <c r="T199" i="2"/>
  <c r="P282" i="2"/>
  <c r="T418" i="2"/>
  <c r="R675" i="2"/>
  <c r="T811" i="2"/>
  <c r="P945" i="2"/>
  <c r="P1043" i="2"/>
  <c r="T1158" i="2"/>
  <c r="T1277" i="2"/>
  <c r="BK1296" i="2"/>
  <c r="J1296" i="2"/>
  <c r="J114" i="2" s="1"/>
  <c r="BK1404" i="2"/>
  <c r="J1404" i="2" s="1"/>
  <c r="J115" i="2" s="1"/>
  <c r="R1447" i="2"/>
  <c r="P1561" i="2"/>
  <c r="BK1575" i="2"/>
  <c r="J1575" i="2"/>
  <c r="J118" i="2" s="1"/>
  <c r="P1646" i="2"/>
  <c r="BK1730" i="2"/>
  <c r="J1730" i="2"/>
  <c r="J120" i="2" s="1"/>
  <c r="BK1798" i="2"/>
  <c r="J1798" i="2" s="1"/>
  <c r="J121" i="2" s="1"/>
  <c r="P1850" i="2"/>
  <c r="T1878" i="2"/>
  <c r="T1931" i="2"/>
  <c r="R1954" i="2"/>
  <c r="R1949" i="2" s="1"/>
  <c r="BK124" i="3"/>
  <c r="J124" i="3"/>
  <c r="J100" i="3"/>
  <c r="BK154" i="4"/>
  <c r="J154" i="4"/>
  <c r="J102" i="4" s="1"/>
  <c r="T234" i="4"/>
  <c r="T378" i="4"/>
  <c r="R385" i="4"/>
  <c r="T435" i="4"/>
  <c r="T442" i="4"/>
  <c r="P455" i="4"/>
  <c r="R470" i="4"/>
  <c r="P480" i="4"/>
  <c r="BK132" i="5"/>
  <c r="J132" i="5" s="1"/>
  <c r="J101" i="5" s="1"/>
  <c r="BK156" i="5"/>
  <c r="J156" i="5"/>
  <c r="J102" i="5" s="1"/>
  <c r="R177" i="5"/>
  <c r="BK210" i="5"/>
  <c r="J210" i="5"/>
  <c r="J104" i="5" s="1"/>
  <c r="P140" i="6"/>
  <c r="BK152" i="6"/>
  <c r="J152" i="6" s="1"/>
  <c r="J102" i="6" s="1"/>
  <c r="BK160" i="6"/>
  <c r="J160" i="6"/>
  <c r="J104" i="6" s="1"/>
  <c r="P169" i="6"/>
  <c r="P338" i="6"/>
  <c r="BK359" i="6"/>
  <c r="J359" i="6" s="1"/>
  <c r="J108" i="6" s="1"/>
  <c r="BK366" i="6"/>
  <c r="J366" i="6"/>
  <c r="J109" i="6" s="1"/>
  <c r="BK375" i="6"/>
  <c r="J375" i="6" s="1"/>
  <c r="J110" i="6" s="1"/>
  <c r="P391" i="6"/>
  <c r="P406" i="6"/>
  <c r="R131" i="7"/>
  <c r="R130" i="7"/>
  <c r="R129" i="7" s="1"/>
  <c r="P287" i="7"/>
  <c r="R131" i="8"/>
  <c r="R130" i="8"/>
  <c r="R129" i="8" s="1"/>
  <c r="P144" i="8"/>
  <c r="T198" i="8"/>
  <c r="BK131" i="9"/>
  <c r="J131" i="9" s="1"/>
  <c r="J102" i="9" s="1"/>
  <c r="R144" i="9"/>
  <c r="T199" i="9"/>
  <c r="BK131" i="10"/>
  <c r="J131" i="10" s="1"/>
  <c r="J102" i="10" s="1"/>
  <c r="R131" i="10"/>
  <c r="R137" i="10"/>
  <c r="P189" i="10"/>
  <c r="P134" i="11"/>
  <c r="T166" i="11"/>
  <c r="BK176" i="11"/>
  <c r="J176" i="11"/>
  <c r="J105" i="11"/>
  <c r="R176" i="11"/>
  <c r="R186" i="11"/>
  <c r="T129" i="12"/>
  <c r="T151" i="12"/>
  <c r="T150" i="12"/>
  <c r="R131" i="13"/>
  <c r="T148" i="13"/>
  <c r="R156" i="13"/>
  <c r="R155" i="13" s="1"/>
  <c r="R166" i="13"/>
  <c r="R130" i="14"/>
  <c r="R129" i="14" s="1"/>
  <c r="P177" i="14"/>
  <c r="BK190" i="14"/>
  <c r="J190" i="14" s="1"/>
  <c r="J103" i="14" s="1"/>
  <c r="R190" i="14"/>
  <c r="T198" i="14"/>
  <c r="T197" i="14"/>
  <c r="T132" i="15"/>
  <c r="T131" i="15" s="1"/>
  <c r="T130" i="15" s="1"/>
  <c r="R161" i="15"/>
  <c r="R160" i="15" s="1"/>
  <c r="P194" i="15"/>
  <c r="T126" i="16"/>
  <c r="T199" i="16"/>
  <c r="R158" i="18"/>
  <c r="R157" i="18"/>
  <c r="P199" i="18"/>
  <c r="T199" i="18"/>
  <c r="BK418" i="18"/>
  <c r="J418" i="18" s="1"/>
  <c r="J103" i="18" s="1"/>
  <c r="P418" i="18"/>
  <c r="BK675" i="18"/>
  <c r="J675" i="18" s="1"/>
  <c r="J105" i="18" s="1"/>
  <c r="T675" i="18"/>
  <c r="T811" i="18"/>
  <c r="R945" i="18"/>
  <c r="P1043" i="18"/>
  <c r="BK1158" i="18"/>
  <c r="J1158" i="18" s="1"/>
  <c r="J111" i="18" s="1"/>
  <c r="T1158" i="18"/>
  <c r="P1277" i="18"/>
  <c r="T1277" i="18"/>
  <c r="T1296" i="18"/>
  <c r="P1404" i="18"/>
  <c r="T1404" i="18"/>
  <c r="R1447" i="18"/>
  <c r="BK1561" i="18"/>
  <c r="J1561" i="18" s="1"/>
  <c r="J117" i="18" s="1"/>
  <c r="R1561" i="18"/>
  <c r="P1575" i="18"/>
  <c r="BK1646" i="18"/>
  <c r="J1646" i="18"/>
  <c r="J119" i="18" s="1"/>
  <c r="T1646" i="18"/>
  <c r="R1730" i="18"/>
  <c r="P1798" i="18"/>
  <c r="BK1850" i="18"/>
  <c r="J1850" i="18"/>
  <c r="J122" i="18" s="1"/>
  <c r="R1850" i="18"/>
  <c r="P1878" i="18"/>
  <c r="T1931" i="18"/>
  <c r="BK1954" i="18"/>
  <c r="J1954" i="18"/>
  <c r="J130" i="18" s="1"/>
  <c r="T1954" i="18"/>
  <c r="T1949" i="18" s="1"/>
  <c r="T124" i="19"/>
  <c r="T123" i="19" s="1"/>
  <c r="T122" i="19" s="1"/>
  <c r="P154" i="20"/>
  <c r="T154" i="20"/>
  <c r="P234" i="20"/>
  <c r="BK385" i="20"/>
  <c r="J385" i="20"/>
  <c r="J105" i="20"/>
  <c r="T385" i="20"/>
  <c r="R435" i="20"/>
  <c r="P442" i="20"/>
  <c r="T442" i="20"/>
  <c r="R455" i="20"/>
  <c r="P470" i="20"/>
  <c r="T470" i="20"/>
  <c r="T480" i="20"/>
  <c r="R132" i="21"/>
  <c r="R127" i="21" s="1"/>
  <c r="R126" i="21" s="1"/>
  <c r="P156" i="21"/>
  <c r="P127" i="21" s="1"/>
  <c r="P126" i="21" s="1"/>
  <c r="AU99" i="1" s="1"/>
  <c r="BK177" i="21"/>
  <c r="J177" i="21" s="1"/>
  <c r="J103" i="21" s="1"/>
  <c r="T177" i="21"/>
  <c r="T127" i="21" s="1"/>
  <c r="T126" i="21" s="1"/>
  <c r="T210" i="21"/>
  <c r="BK140" i="22"/>
  <c r="J140" i="22" s="1"/>
  <c r="J101" i="22" s="1"/>
  <c r="R140" i="22"/>
  <c r="R135" i="22" s="1"/>
  <c r="BK152" i="22"/>
  <c r="J152" i="22"/>
  <c r="J102" i="22" s="1"/>
  <c r="R152" i="22"/>
  <c r="BK160" i="22"/>
  <c r="J160" i="22"/>
  <c r="J104" i="22" s="1"/>
  <c r="R160" i="22"/>
  <c r="R169" i="22"/>
  <c r="T338" i="22"/>
  <c r="BK359" i="22"/>
  <c r="J359" i="22" s="1"/>
  <c r="J108" i="22" s="1"/>
  <c r="P366" i="22"/>
  <c r="BK375" i="22"/>
  <c r="J375" i="22" s="1"/>
  <c r="J110" i="22" s="1"/>
  <c r="T375" i="22"/>
  <c r="BK406" i="22"/>
  <c r="J406" i="22"/>
  <c r="J112" i="22" s="1"/>
  <c r="T406" i="22"/>
  <c r="R131" i="23"/>
  <c r="R130" i="23" s="1"/>
  <c r="R129" i="23" s="1"/>
  <c r="R287" i="23"/>
  <c r="BK131" i="24"/>
  <c r="J131" i="24" s="1"/>
  <c r="J102" i="24" s="1"/>
  <c r="R131" i="24"/>
  <c r="R130" i="24" s="1"/>
  <c r="R129" i="24" s="1"/>
  <c r="P144" i="24"/>
  <c r="T198" i="24"/>
  <c r="BK131" i="25"/>
  <c r="J131" i="25" s="1"/>
  <c r="J102" i="25" s="1"/>
  <c r="R131" i="25"/>
  <c r="R144" i="25"/>
  <c r="R200" i="25"/>
  <c r="BK131" i="26"/>
  <c r="J131" i="26"/>
  <c r="J102" i="26" s="1"/>
  <c r="R131" i="26"/>
  <c r="R130" i="26" s="1"/>
  <c r="R129" i="26" s="1"/>
  <c r="P137" i="26"/>
  <c r="BK190" i="26"/>
  <c r="J190" i="26"/>
  <c r="J105" i="26"/>
  <c r="T190" i="26"/>
  <c r="T134" i="27"/>
  <c r="T166" i="27"/>
  <c r="BK176" i="27"/>
  <c r="J176" i="27"/>
  <c r="J105" i="27" s="1"/>
  <c r="T176" i="27"/>
  <c r="T175" i="27"/>
  <c r="P186" i="27"/>
  <c r="T129" i="28"/>
  <c r="R151" i="28"/>
  <c r="R150" i="28" s="1"/>
  <c r="T131" i="29"/>
  <c r="T148" i="29"/>
  <c r="P156" i="29"/>
  <c r="P155" i="29"/>
  <c r="P166" i="29"/>
  <c r="T130" i="30"/>
  <c r="T129" i="30"/>
  <c r="T177" i="30"/>
  <c r="P190" i="30"/>
  <c r="BK198" i="30"/>
  <c r="J198" i="30" s="1"/>
  <c r="J105" i="30" s="1"/>
  <c r="R198" i="30"/>
  <c r="R197" i="30"/>
  <c r="R132" i="31"/>
  <c r="R131" i="31"/>
  <c r="R130" i="31" s="1"/>
  <c r="P161" i="31"/>
  <c r="P160" i="31"/>
  <c r="P194" i="31"/>
  <c r="T126" i="32"/>
  <c r="T125" i="32"/>
  <c r="T124" i="32" s="1"/>
  <c r="R199" i="32"/>
  <c r="R124" i="34"/>
  <c r="R123" i="34"/>
  <c r="R139" i="34"/>
  <c r="R138" i="34"/>
  <c r="P218" i="34"/>
  <c r="R126" i="35"/>
  <c r="R125" i="35"/>
  <c r="T136" i="35"/>
  <c r="P235" i="35"/>
  <c r="P234" i="35"/>
  <c r="T254" i="35"/>
  <c r="R261" i="35"/>
  <c r="R297" i="35"/>
  <c r="T126" i="36"/>
  <c r="T125" i="36" s="1"/>
  <c r="T124" i="36" s="1"/>
  <c r="R150" i="36"/>
  <c r="R175" i="36"/>
  <c r="R174" i="36"/>
  <c r="R197" i="36"/>
  <c r="P125" i="37"/>
  <c r="P149" i="37"/>
  <c r="R277" i="37"/>
  <c r="R276" i="37" s="1"/>
  <c r="P287" i="37"/>
  <c r="BK309" i="37"/>
  <c r="J309" i="37" s="1"/>
  <c r="J103" i="37" s="1"/>
  <c r="P126" i="38"/>
  <c r="P125" i="38" s="1"/>
  <c r="R150" i="38"/>
  <c r="P186" i="38"/>
  <c r="R194" i="38"/>
  <c r="R193" i="38"/>
  <c r="P226" i="38"/>
  <c r="T132" i="39"/>
  <c r="T131" i="39" s="1"/>
  <c r="T125" i="39"/>
  <c r="R242" i="39"/>
  <c r="R249" i="39"/>
  <c r="R248" i="39" s="1"/>
  <c r="R301" i="39"/>
  <c r="P127" i="40"/>
  <c r="P126" i="40" s="1"/>
  <c r="P125" i="40" s="1"/>
  <c r="T151" i="40"/>
  <c r="R157" i="40"/>
  <c r="R228" i="40"/>
  <c r="BK236" i="40"/>
  <c r="J236" i="40" s="1"/>
  <c r="J104" i="40" s="1"/>
  <c r="BK267" i="40"/>
  <c r="J267" i="40" s="1"/>
  <c r="J105" i="40" s="1"/>
  <c r="P129" i="41"/>
  <c r="R134" i="41"/>
  <c r="P175" i="41"/>
  <c r="P220" i="41"/>
  <c r="T319" i="41"/>
  <c r="R352" i="41"/>
  <c r="BK381" i="41"/>
  <c r="J381" i="41" s="1"/>
  <c r="J103" i="41" s="1"/>
  <c r="BK476" i="41"/>
  <c r="J476" i="41" s="1"/>
  <c r="J104" i="41" s="1"/>
  <c r="P518" i="41"/>
  <c r="BK571" i="41"/>
  <c r="J571" i="41"/>
  <c r="J107" i="41" s="1"/>
  <c r="T602" i="41"/>
  <c r="R125" i="42"/>
  <c r="P130" i="42"/>
  <c r="BK209" i="42"/>
  <c r="J209" i="42"/>
  <c r="J99" i="42" s="1"/>
  <c r="BK240" i="42"/>
  <c r="J240" i="42" s="1"/>
  <c r="J100" i="42" s="1"/>
  <c r="T323" i="42"/>
  <c r="R363" i="42"/>
  <c r="BK410" i="42"/>
  <c r="J410" i="42" s="1"/>
  <c r="J104" i="42" s="1"/>
  <c r="BK129" i="43"/>
  <c r="J129" i="43" s="1"/>
  <c r="J97" i="43" s="1"/>
  <c r="T129" i="43"/>
  <c r="P136" i="43"/>
  <c r="T136" i="43"/>
  <c r="P143" i="43"/>
  <c r="T143" i="43"/>
  <c r="T150" i="43"/>
  <c r="P157" i="43"/>
  <c r="BK164" i="43"/>
  <c r="J164" i="43" s="1"/>
  <c r="J102" i="43" s="1"/>
  <c r="R164" i="43"/>
  <c r="P169" i="43"/>
  <c r="T169" i="43"/>
  <c r="P177" i="43"/>
  <c r="BK194" i="43"/>
  <c r="J194" i="43" s="1"/>
  <c r="J106" i="43" s="1"/>
  <c r="R194" i="43"/>
  <c r="BK201" i="43"/>
  <c r="J201" i="43" s="1"/>
  <c r="J107" i="43" s="1"/>
  <c r="R201" i="43"/>
  <c r="T201" i="43"/>
  <c r="T208" i="43"/>
  <c r="T126" i="45"/>
  <c r="T125" i="45" s="1"/>
  <c r="T124" i="45" s="1"/>
  <c r="BK132" i="46"/>
  <c r="J132" i="46"/>
  <c r="J100" i="46"/>
  <c r="R239" i="46"/>
  <c r="BK260" i="46"/>
  <c r="J260" i="46" s="1"/>
  <c r="J102" i="46" s="1"/>
  <c r="P274" i="46"/>
  <c r="BK359" i="46"/>
  <c r="J359" i="46" s="1"/>
  <c r="J105" i="46" s="1"/>
  <c r="R382" i="46"/>
  <c r="P434" i="46"/>
  <c r="R129" i="47"/>
  <c r="P210" i="47"/>
  <c r="BK251" i="47"/>
  <c r="J251" i="47" s="1"/>
  <c r="J102" i="47" s="1"/>
  <c r="R251" i="47"/>
  <c r="P285" i="47"/>
  <c r="R285" i="47"/>
  <c r="P304" i="47"/>
  <c r="R304" i="47"/>
  <c r="T304" i="47"/>
  <c r="BK1961" i="2"/>
  <c r="J1961" i="2"/>
  <c r="J131" i="2"/>
  <c r="BK1965" i="2"/>
  <c r="J1965" i="2" s="1"/>
  <c r="J132" i="2" s="1"/>
  <c r="BK1969" i="2"/>
  <c r="J1969" i="2" s="1"/>
  <c r="J133" i="2" s="1"/>
  <c r="BK1973" i="2"/>
  <c r="J1973" i="2" s="1"/>
  <c r="J134" i="2" s="1"/>
  <c r="BK291" i="7"/>
  <c r="J291" i="7"/>
  <c r="J107" i="7"/>
  <c r="BK194" i="9"/>
  <c r="J194" i="9" s="1"/>
  <c r="J104" i="9" s="1"/>
  <c r="BK231" i="11"/>
  <c r="J231" i="11" s="1"/>
  <c r="J108" i="11" s="1"/>
  <c r="BK234" i="11"/>
  <c r="J234" i="11" s="1"/>
  <c r="J109" i="11" s="1"/>
  <c r="BK174" i="13"/>
  <c r="J174" i="13" s="1"/>
  <c r="J106" i="13" s="1"/>
  <c r="BK209" i="16"/>
  <c r="J209" i="16" s="1"/>
  <c r="J102" i="16" s="1"/>
  <c r="BK1946" i="18"/>
  <c r="J1946" i="18" s="1"/>
  <c r="J127" i="18" s="1"/>
  <c r="BK1950" i="18"/>
  <c r="J1950" i="18" s="1"/>
  <c r="J129" i="18" s="1"/>
  <c r="BK192" i="24"/>
  <c r="J192" i="24" s="1"/>
  <c r="J104" i="24" s="1"/>
  <c r="BK195" i="25"/>
  <c r="J195" i="25" s="1"/>
  <c r="J104" i="25" s="1"/>
  <c r="BK163" i="27"/>
  <c r="J163" i="27" s="1"/>
  <c r="J102" i="27" s="1"/>
  <c r="BK177" i="28"/>
  <c r="J177" i="28" s="1"/>
  <c r="J104" i="28" s="1"/>
  <c r="BK209" i="32"/>
  <c r="J209" i="32" s="1"/>
  <c r="J102" i="32" s="1"/>
  <c r="BK135" i="33"/>
  <c r="J135" i="33" s="1"/>
  <c r="J102" i="33" s="1"/>
  <c r="BK193" i="36"/>
  <c r="J193" i="36" s="1"/>
  <c r="J103" i="36" s="1"/>
  <c r="BK222" i="38"/>
  <c r="J222" i="38" s="1"/>
  <c r="J103" i="38" s="1"/>
  <c r="BK174" i="43"/>
  <c r="J174" i="43" s="1"/>
  <c r="J104" i="43" s="1"/>
  <c r="BK127" i="44"/>
  <c r="J127" i="44" s="1"/>
  <c r="J99" i="44" s="1"/>
  <c r="BK135" i="44"/>
  <c r="J135" i="44" s="1"/>
  <c r="J101" i="44" s="1"/>
  <c r="BK133" i="45"/>
  <c r="J133" i="45" s="1"/>
  <c r="J101" i="45" s="1"/>
  <c r="BK657" i="2"/>
  <c r="J657" i="2" s="1"/>
  <c r="J104" i="2" s="1"/>
  <c r="BK940" i="2"/>
  <c r="J940" i="2" s="1"/>
  <c r="J107" i="2" s="1"/>
  <c r="BK1946" i="2"/>
  <c r="J1946" i="2" s="1"/>
  <c r="J127" i="2" s="1"/>
  <c r="BK134" i="4"/>
  <c r="J134" i="4" s="1"/>
  <c r="J100" i="4" s="1"/>
  <c r="BK265" i="7"/>
  <c r="J265" i="7" s="1"/>
  <c r="J103" i="7" s="1"/>
  <c r="BK183" i="10"/>
  <c r="J183" i="10" s="1"/>
  <c r="J104" i="10" s="1"/>
  <c r="BK177" i="12"/>
  <c r="J177" i="12" s="1"/>
  <c r="J104" i="12" s="1"/>
  <c r="BK188" i="15"/>
  <c r="J188" i="15" s="1"/>
  <c r="J105" i="15" s="1"/>
  <c r="BK127" i="17"/>
  <c r="J127" i="17" s="1"/>
  <c r="J100" i="17" s="1"/>
  <c r="BK135" i="17"/>
  <c r="J135" i="17" s="1"/>
  <c r="J102" i="17" s="1"/>
  <c r="BK657" i="18"/>
  <c r="J657" i="18" s="1"/>
  <c r="J104" i="18" s="1"/>
  <c r="BK940" i="18"/>
  <c r="J940" i="18" s="1"/>
  <c r="J107" i="18" s="1"/>
  <c r="BK1293" i="18"/>
  <c r="J1293" i="18" s="1"/>
  <c r="J113" i="18" s="1"/>
  <c r="BK1961" i="18"/>
  <c r="J1961" i="18" s="1"/>
  <c r="J131" i="18" s="1"/>
  <c r="BK1965" i="18"/>
  <c r="J1965" i="18" s="1"/>
  <c r="J132" i="18" s="1"/>
  <c r="BK134" i="20"/>
  <c r="J134" i="20" s="1"/>
  <c r="J100" i="20" s="1"/>
  <c r="BK127" i="33"/>
  <c r="J127" i="33" s="1"/>
  <c r="J100" i="33" s="1"/>
  <c r="BK139" i="33"/>
  <c r="J139" i="33" s="1"/>
  <c r="J103" i="33" s="1"/>
  <c r="BK284" i="39"/>
  <c r="J284" i="39" s="1"/>
  <c r="J104" i="39" s="1"/>
  <c r="BK224" i="40"/>
  <c r="J224" i="40" s="1"/>
  <c r="J101" i="40" s="1"/>
  <c r="BK269" i="46"/>
  <c r="J269" i="46" s="1"/>
  <c r="J103" i="46" s="1"/>
  <c r="BK1293" i="2"/>
  <c r="J1293" i="2" s="1"/>
  <c r="J113" i="2" s="1"/>
  <c r="BK136" i="6"/>
  <c r="J136" i="6" s="1"/>
  <c r="J100" i="6" s="1"/>
  <c r="BK261" i="7"/>
  <c r="J261" i="7" s="1"/>
  <c r="J102" i="7" s="1"/>
  <c r="BK268" i="7"/>
  <c r="J268" i="7" s="1"/>
  <c r="J104" i="7" s="1"/>
  <c r="BK192" i="8"/>
  <c r="J192" i="8" s="1"/>
  <c r="J104" i="8" s="1"/>
  <c r="BK261" i="23"/>
  <c r="J261" i="23" s="1"/>
  <c r="J102" i="23" s="1"/>
  <c r="BK268" i="23"/>
  <c r="J268" i="23" s="1"/>
  <c r="J104" i="23" s="1"/>
  <c r="BK293" i="23"/>
  <c r="J293" i="23" s="1"/>
  <c r="J107" i="23" s="1"/>
  <c r="BK234" i="27"/>
  <c r="J234" i="27" s="1"/>
  <c r="J109" i="27" s="1"/>
  <c r="BK174" i="29"/>
  <c r="J174" i="29" s="1"/>
  <c r="J106" i="29" s="1"/>
  <c r="BK127" i="39"/>
  <c r="BK126" i="39" s="1"/>
  <c r="J126" i="39" s="1"/>
  <c r="J97" i="39" s="1"/>
  <c r="BK360" i="42"/>
  <c r="J360" i="42"/>
  <c r="J102" i="42" s="1"/>
  <c r="BK123" i="44"/>
  <c r="J123" i="44" s="1"/>
  <c r="J98" i="44" s="1"/>
  <c r="BK466" i="46"/>
  <c r="J466" i="46"/>
  <c r="J108" i="46" s="1"/>
  <c r="BK1917" i="2"/>
  <c r="J1917" i="2" s="1"/>
  <c r="J124" i="2" s="1"/>
  <c r="BK1950" i="2"/>
  <c r="J1950" i="2"/>
  <c r="J129" i="2" s="1"/>
  <c r="BK128" i="5"/>
  <c r="J128" i="5" s="1"/>
  <c r="J100" i="5" s="1"/>
  <c r="BK163" i="11"/>
  <c r="J163" i="11"/>
  <c r="J102" i="11" s="1"/>
  <c r="BK131" i="17"/>
  <c r="J131" i="17" s="1"/>
  <c r="J101" i="17" s="1"/>
  <c r="BK139" i="17"/>
  <c r="J139" i="17"/>
  <c r="J103" i="17" s="1"/>
  <c r="BK1917" i="18"/>
  <c r="J1917" i="18" s="1"/>
  <c r="J124" i="18" s="1"/>
  <c r="BK1969" i="18"/>
  <c r="J1969" i="18"/>
  <c r="J133" i="18" s="1"/>
  <c r="BK1973" i="18"/>
  <c r="J1973" i="18" s="1"/>
  <c r="J134" i="18" s="1"/>
  <c r="BK128" i="21"/>
  <c r="J128" i="21"/>
  <c r="J100" i="21" s="1"/>
  <c r="BK136" i="22"/>
  <c r="J136" i="22" s="1"/>
  <c r="J100" i="22" s="1"/>
  <c r="BK265" i="23"/>
  <c r="J265" i="23"/>
  <c r="J103" i="23" s="1"/>
  <c r="BK184" i="26"/>
  <c r="J184" i="26" s="1"/>
  <c r="J104" i="26" s="1"/>
  <c r="BK231" i="27"/>
  <c r="J231" i="27"/>
  <c r="J108" i="27" s="1"/>
  <c r="BK188" i="31"/>
  <c r="J188" i="31" s="1"/>
  <c r="J105" i="31" s="1"/>
  <c r="BK131" i="33"/>
  <c r="J131" i="33"/>
  <c r="J101" i="33" s="1"/>
  <c r="BK249" i="34"/>
  <c r="J249" i="34" s="1"/>
  <c r="J102" i="34" s="1"/>
  <c r="BK170" i="36"/>
  <c r="J170" i="36"/>
  <c r="J100" i="36" s="1"/>
  <c r="BK515" i="41"/>
  <c r="J515" i="41" s="1"/>
  <c r="J105" i="41" s="1"/>
  <c r="BK131" i="44"/>
  <c r="J131" i="44"/>
  <c r="J100" i="44" s="1"/>
  <c r="BK136" i="45"/>
  <c r="J136" i="45" s="1"/>
  <c r="J102" i="45" s="1"/>
  <c r="BK314" i="47"/>
  <c r="J314" i="47"/>
  <c r="J105" i="47" s="1"/>
  <c r="E115" i="47"/>
  <c r="BE130" i="47"/>
  <c r="BE149" i="47"/>
  <c r="BE187" i="47"/>
  <c r="BE196" i="47"/>
  <c r="BE222" i="47"/>
  <c r="BE236" i="47"/>
  <c r="BE240" i="47"/>
  <c r="BE249" i="47"/>
  <c r="BE276" i="47"/>
  <c r="BE312" i="47"/>
  <c r="J91" i="47"/>
  <c r="BE134" i="47"/>
  <c r="BE144" i="47"/>
  <c r="BE160" i="47"/>
  <c r="BE163" i="47"/>
  <c r="BE166" i="47"/>
  <c r="BE172" i="47"/>
  <c r="BE175" i="47"/>
  <c r="BE243" i="47"/>
  <c r="BE261" i="47"/>
  <c r="BE280" i="47"/>
  <c r="BE310" i="47"/>
  <c r="BE315" i="47"/>
  <c r="BE139" i="47"/>
  <c r="BE153" i="47"/>
  <c r="BE156" i="47"/>
  <c r="BE169" i="47"/>
  <c r="BE183" i="47"/>
  <c r="BE194" i="47"/>
  <c r="BE207" i="47"/>
  <c r="BE215" i="47"/>
  <c r="BE218" i="47"/>
  <c r="BE227" i="47"/>
  <c r="BE256" i="47"/>
  <c r="BE266" i="47"/>
  <c r="BE270" i="47"/>
  <c r="BE290" i="47"/>
  <c r="BE294" i="47"/>
  <c r="BE307" i="47"/>
  <c r="BE137" i="47"/>
  <c r="BE177" i="47"/>
  <c r="BE179" i="47"/>
  <c r="BE201" i="47"/>
  <c r="BE203" i="47"/>
  <c r="BE211" i="47"/>
  <c r="BE232" i="47"/>
  <c r="BE247" i="47"/>
  <c r="BE252" i="47"/>
  <c r="BE274" i="47"/>
  <c r="BE283" i="47"/>
  <c r="BE286" i="47"/>
  <c r="BE299" i="47"/>
  <c r="BE305" i="47"/>
  <c r="J124" i="46"/>
  <c r="BE133" i="46"/>
  <c r="BE152" i="46"/>
  <c r="BE160" i="46"/>
  <c r="BE166" i="46"/>
  <c r="BE169" i="46"/>
  <c r="BE172" i="46"/>
  <c r="BE205" i="46"/>
  <c r="BE218" i="46"/>
  <c r="BE230" i="46"/>
  <c r="BE233" i="46"/>
  <c r="BE236" i="46"/>
  <c r="BE254" i="46"/>
  <c r="BE270" i="46"/>
  <c r="BE330" i="46"/>
  <c r="BE335" i="46"/>
  <c r="BE343" i="46"/>
  <c r="BE360" i="46"/>
  <c r="BE409" i="46"/>
  <c r="BE418" i="46"/>
  <c r="BE442" i="46"/>
  <c r="BE445" i="46"/>
  <c r="BE454" i="46"/>
  <c r="BE137" i="46"/>
  <c r="BE140" i="46"/>
  <c r="BE143" i="46"/>
  <c r="BE157" i="46"/>
  <c r="BE175" i="46"/>
  <c r="BE178" i="46"/>
  <c r="BE191" i="46"/>
  <c r="BE240" i="46"/>
  <c r="BE243" i="46"/>
  <c r="BE257" i="46"/>
  <c r="BE296" i="46"/>
  <c r="BE303" i="46"/>
  <c r="BE324" i="46"/>
  <c r="BE354" i="46"/>
  <c r="BE357" i="46"/>
  <c r="BE363" i="46"/>
  <c r="BE368" i="46"/>
  <c r="BE377" i="46"/>
  <c r="BE401" i="46"/>
  <c r="BE435" i="46"/>
  <c r="BE448" i="46"/>
  <c r="BE451" i="46"/>
  <c r="BE460" i="46"/>
  <c r="E85" i="46"/>
  <c r="BE181" i="46"/>
  <c r="BE202" i="46"/>
  <c r="BE227" i="46"/>
  <c r="BE246" i="46"/>
  <c r="BE265" i="46"/>
  <c r="BE281" i="46"/>
  <c r="BE291" i="46"/>
  <c r="BE293" i="46"/>
  <c r="BE321" i="46"/>
  <c r="BE365" i="46"/>
  <c r="BE375" i="46"/>
  <c r="BE383" i="46"/>
  <c r="BE391" i="46"/>
  <c r="BE405" i="46"/>
  <c r="BE423" i="46"/>
  <c r="BE430" i="46"/>
  <c r="BE439" i="46"/>
  <c r="BE145" i="46"/>
  <c r="BE149" i="46"/>
  <c r="BE163" i="46"/>
  <c r="BE184" i="46"/>
  <c r="BE187" i="46"/>
  <c r="BE196" i="46"/>
  <c r="BE199" i="46"/>
  <c r="BE221" i="46"/>
  <c r="BE224" i="46"/>
  <c r="BE249" i="46"/>
  <c r="BE261" i="46"/>
  <c r="BE275" i="46"/>
  <c r="BE286" i="46"/>
  <c r="BE300" i="46"/>
  <c r="BE309" i="46"/>
  <c r="BE312" i="46"/>
  <c r="BE315" i="46"/>
  <c r="BE318" i="46"/>
  <c r="BE327" i="46"/>
  <c r="BE339" i="46"/>
  <c r="BE346" i="46"/>
  <c r="BE349" i="46"/>
  <c r="BE370" i="46"/>
  <c r="BE373" i="46"/>
  <c r="BE379" i="46"/>
  <c r="BE396" i="46"/>
  <c r="BE407" i="46"/>
  <c r="BE413" i="46"/>
  <c r="BE427" i="46"/>
  <c r="BE457" i="46"/>
  <c r="BE463" i="46"/>
  <c r="BE467" i="46"/>
  <c r="E85" i="45"/>
  <c r="J118" i="45"/>
  <c r="BE134" i="45"/>
  <c r="BE127" i="45"/>
  <c r="BE131" i="45"/>
  <c r="BE137" i="45"/>
  <c r="BE129" i="45"/>
  <c r="J89" i="44"/>
  <c r="F118" i="44"/>
  <c r="E85" i="44"/>
  <c r="BE128" i="44"/>
  <c r="BE132" i="44"/>
  <c r="BE136" i="44"/>
  <c r="F91" i="44"/>
  <c r="BE124" i="44"/>
  <c r="E118" i="43"/>
  <c r="F125" i="43"/>
  <c r="BE137" i="43"/>
  <c r="BE139" i="43"/>
  <c r="BE141" i="43"/>
  <c r="BE148" i="43"/>
  <c r="BE165" i="43"/>
  <c r="BE167" i="43"/>
  <c r="BE170" i="43"/>
  <c r="BE172" i="43"/>
  <c r="BE180" i="43"/>
  <c r="BE182" i="43"/>
  <c r="BE184" i="43"/>
  <c r="BE186" i="43"/>
  <c r="BE217" i="43"/>
  <c r="BE223" i="43"/>
  <c r="J89" i="43"/>
  <c r="BE178" i="43"/>
  <c r="BE188" i="43"/>
  <c r="BE197" i="43"/>
  <c r="BE209" i="43"/>
  <c r="BE211" i="43"/>
  <c r="BE213" i="43"/>
  <c r="BE219" i="43"/>
  <c r="BE221" i="43"/>
  <c r="F91" i="43"/>
  <c r="J92" i="43"/>
  <c r="J124" i="43"/>
  <c r="BE146" i="43"/>
  <c r="BE160" i="43"/>
  <c r="BE175" i="43"/>
  <c r="BE195" i="43"/>
  <c r="BE202" i="43"/>
  <c r="BE130" i="43"/>
  <c r="BE132" i="43"/>
  <c r="BE134" i="43"/>
  <c r="BE144" i="43"/>
  <c r="BE151" i="43"/>
  <c r="BE153" i="43"/>
  <c r="BE155" i="43"/>
  <c r="BE158" i="43"/>
  <c r="BE162" i="43"/>
  <c r="BE190" i="43"/>
  <c r="BE199" i="43"/>
  <c r="BE204" i="43"/>
  <c r="BE206" i="43"/>
  <c r="BE215" i="43"/>
  <c r="J89" i="42"/>
  <c r="F92" i="42"/>
  <c r="E114" i="42"/>
  <c r="BE135" i="42"/>
  <c r="BE137" i="42"/>
  <c r="BE147" i="42"/>
  <c r="BE175" i="42"/>
  <c r="BE183" i="42"/>
  <c r="BE187" i="42"/>
  <c r="BE191" i="42"/>
  <c r="BE195" i="42"/>
  <c r="BE197" i="42"/>
  <c r="BE201" i="42"/>
  <c r="BE214" i="42"/>
  <c r="BE220" i="42"/>
  <c r="BE228" i="42"/>
  <c r="BE255" i="42"/>
  <c r="BE265" i="42"/>
  <c r="BE271" i="42"/>
  <c r="BE275" i="42"/>
  <c r="BE279" i="42"/>
  <c r="BE285" i="42"/>
  <c r="BE295" i="42"/>
  <c r="BE299" i="42"/>
  <c r="BE305" i="42"/>
  <c r="BE307" i="42"/>
  <c r="BE311" i="42"/>
  <c r="BE313" i="42"/>
  <c r="BE356" i="42"/>
  <c r="BE358" i="42"/>
  <c r="BE368" i="42"/>
  <c r="BE388" i="42"/>
  <c r="BE390" i="42"/>
  <c r="BE392" i="42"/>
  <c r="BE411" i="42"/>
  <c r="BE417" i="42"/>
  <c r="BE423" i="42"/>
  <c r="BE425" i="42"/>
  <c r="BE427" i="42"/>
  <c r="J92" i="42"/>
  <c r="BE126" i="42"/>
  <c r="BE128" i="42"/>
  <c r="BE141" i="42"/>
  <c r="BE153" i="42"/>
  <c r="BE161" i="42"/>
  <c r="BE169" i="42"/>
  <c r="BE179" i="42"/>
  <c r="BE189" i="42"/>
  <c r="BE199" i="42"/>
  <c r="BE207" i="42"/>
  <c r="BE212" i="42"/>
  <c r="BE218" i="42"/>
  <c r="BE230" i="42"/>
  <c r="BE232" i="42"/>
  <c r="BE253" i="42"/>
  <c r="BE261" i="42"/>
  <c r="BE263" i="42"/>
  <c r="BE273" i="42"/>
  <c r="BE283" i="42"/>
  <c r="BE303" i="42"/>
  <c r="BE309" i="42"/>
  <c r="BE317" i="42"/>
  <c r="BE319" i="42"/>
  <c r="BE328" i="42"/>
  <c r="BE338" i="42"/>
  <c r="BE350" i="42"/>
  <c r="BE352" i="42"/>
  <c r="BE372" i="42"/>
  <c r="BE374" i="42"/>
  <c r="BE378" i="42"/>
  <c r="BE380" i="42"/>
  <c r="BE384" i="42"/>
  <c r="BE386" i="42"/>
  <c r="BE396" i="42"/>
  <c r="F91" i="42"/>
  <c r="BE131" i="42"/>
  <c r="BE133" i="42"/>
  <c r="BE143" i="42"/>
  <c r="BE155" i="42"/>
  <c r="BE157" i="42"/>
  <c r="BE163" i="42"/>
  <c r="BE165" i="42"/>
  <c r="BE167" i="42"/>
  <c r="BE171" i="42"/>
  <c r="BE173" i="42"/>
  <c r="BE203" i="42"/>
  <c r="BE205" i="42"/>
  <c r="BE210" i="42"/>
  <c r="BE236" i="42"/>
  <c r="BE238" i="42"/>
  <c r="BE243" i="42"/>
  <c r="BE245" i="42"/>
  <c r="BE247" i="42"/>
  <c r="BE249" i="42"/>
  <c r="BE251" i="42"/>
  <c r="BE259" i="42"/>
  <c r="BE267" i="42"/>
  <c r="BE277" i="42"/>
  <c r="BE281" i="42"/>
  <c r="BE291" i="42"/>
  <c r="BE315" i="42"/>
  <c r="BE321" i="42"/>
  <c r="BE324" i="42"/>
  <c r="BE326" i="42"/>
  <c r="BE336" i="42"/>
  <c r="BE344" i="42"/>
  <c r="BE346" i="42"/>
  <c r="BE354" i="42"/>
  <c r="BE361" i="42"/>
  <c r="BE364" i="42"/>
  <c r="BE376" i="42"/>
  <c r="BE382" i="42"/>
  <c r="BE394" i="42"/>
  <c r="BE400" i="42"/>
  <c r="BE404" i="42"/>
  <c r="BE406" i="42"/>
  <c r="BE413" i="42"/>
  <c r="BE419" i="42"/>
  <c r="J91" i="42"/>
  <c r="BE139" i="42"/>
  <c r="BE145" i="42"/>
  <c r="BE149" i="42"/>
  <c r="BE151" i="42"/>
  <c r="BE159" i="42"/>
  <c r="BE177" i="42"/>
  <c r="BE181" i="42"/>
  <c r="BE185" i="42"/>
  <c r="BE193" i="42"/>
  <c r="BE216" i="42"/>
  <c r="BE222" i="42"/>
  <c r="BE224" i="42"/>
  <c r="BE226" i="42"/>
  <c r="BE234" i="42"/>
  <c r="BE241" i="42"/>
  <c r="BE257" i="42"/>
  <c r="BE269" i="42"/>
  <c r="BE287" i="42"/>
  <c r="BE289" i="42"/>
  <c r="BE293" i="42"/>
  <c r="BE297" i="42"/>
  <c r="BE301" i="42"/>
  <c r="BE330" i="42"/>
  <c r="BE332" i="42"/>
  <c r="BE334" i="42"/>
  <c r="BE340" i="42"/>
  <c r="BE342" i="42"/>
  <c r="BE348" i="42"/>
  <c r="BE366" i="42"/>
  <c r="BE370" i="42"/>
  <c r="BE398" i="42"/>
  <c r="BE402" i="42"/>
  <c r="BE408" i="42"/>
  <c r="BE415" i="42"/>
  <c r="BE421" i="42"/>
  <c r="J127" i="40"/>
  <c r="J98" i="40" s="1"/>
  <c r="J91" i="41"/>
  <c r="F124" i="41"/>
  <c r="BE137" i="41"/>
  <c r="BE143" i="41"/>
  <c r="BE145" i="41"/>
  <c r="BE149" i="41"/>
  <c r="BE155" i="41"/>
  <c r="BE163" i="41"/>
  <c r="BE171" i="41"/>
  <c r="BE178" i="41"/>
  <c r="BE182" i="41"/>
  <c r="BE188" i="41"/>
  <c r="BE194" i="41"/>
  <c r="BE202" i="41"/>
  <c r="BE204" i="41"/>
  <c r="BE206" i="41"/>
  <c r="BE227" i="41"/>
  <c r="BE229" i="41"/>
  <c r="BE239" i="41"/>
  <c r="BE245" i="41"/>
  <c r="BE251" i="41"/>
  <c r="BE257" i="41"/>
  <c r="BE259" i="41"/>
  <c r="BE263" i="41"/>
  <c r="BE265" i="41"/>
  <c r="BE273" i="41"/>
  <c r="BE275" i="41"/>
  <c r="BE277" i="41"/>
  <c r="BE279" i="41"/>
  <c r="BE281" i="41"/>
  <c r="BE291" i="41"/>
  <c r="BE293" i="41"/>
  <c r="BE309" i="41"/>
  <c r="BE311" i="41"/>
  <c r="BE320" i="41"/>
  <c r="BE330" i="41"/>
  <c r="BE334" i="41"/>
  <c r="BE338" i="41"/>
  <c r="BE359" i="41"/>
  <c r="BE363" i="41"/>
  <c r="BE365" i="41"/>
  <c r="BE369" i="41"/>
  <c r="BE384" i="41"/>
  <c r="BE388" i="41"/>
  <c r="BE390" i="41"/>
  <c r="BE396" i="41"/>
  <c r="BE408" i="41"/>
  <c r="BE412" i="41"/>
  <c r="BE426" i="41"/>
  <c r="BE430" i="41"/>
  <c r="BE442" i="41"/>
  <c r="BE454" i="41"/>
  <c r="BE458" i="41"/>
  <c r="BE460" i="41"/>
  <c r="BE464" i="41"/>
  <c r="BE470" i="41"/>
  <c r="BE472" i="41"/>
  <c r="BE495" i="41"/>
  <c r="BE499" i="41"/>
  <c r="BE501" i="41"/>
  <c r="BE507" i="41"/>
  <c r="BE509" i="41"/>
  <c r="BE521" i="41"/>
  <c r="BE541" i="41"/>
  <c r="BE551" i="41"/>
  <c r="BE567" i="41"/>
  <c r="BE578" i="41"/>
  <c r="BE586" i="41"/>
  <c r="BE588" i="41"/>
  <c r="BE590" i="41"/>
  <c r="BE598" i="41"/>
  <c r="F92" i="41"/>
  <c r="J122" i="41"/>
  <c r="BE130" i="41"/>
  <c r="BE135" i="41"/>
  <c r="BE151" i="41"/>
  <c r="BE153" i="41"/>
  <c r="BE157" i="41"/>
  <c r="BE159" i="41"/>
  <c r="BE161" i="41"/>
  <c r="BE165" i="41"/>
  <c r="BE167" i="41"/>
  <c r="BE169" i="41"/>
  <c r="BE176" i="41"/>
  <c r="BE180" i="41"/>
  <c r="BE196" i="41"/>
  <c r="BE208" i="41"/>
  <c r="BE212" i="41"/>
  <c r="BE218" i="41"/>
  <c r="BE221" i="41"/>
  <c r="BE223" i="41"/>
  <c r="BE225" i="41"/>
  <c r="BE231" i="41"/>
  <c r="BE243" i="41"/>
  <c r="BE247" i="41"/>
  <c r="BE261" i="41"/>
  <c r="BE271" i="41"/>
  <c r="BE283" i="41"/>
  <c r="BE303" i="41"/>
  <c r="BE307" i="41"/>
  <c r="BE315" i="41"/>
  <c r="BE317" i="41"/>
  <c r="BE324" i="41"/>
  <c r="BE326" i="41"/>
  <c r="BE340" i="41"/>
  <c r="BE346" i="41"/>
  <c r="BE361" i="41"/>
  <c r="BE379" i="41"/>
  <c r="BE392" i="41"/>
  <c r="BE398" i="41"/>
  <c r="BE402" i="41"/>
  <c r="BE404" i="41"/>
  <c r="BE420" i="41"/>
  <c r="BE434" i="41"/>
  <c r="BE436" i="41"/>
  <c r="BE446" i="41"/>
  <c r="BE450" i="41"/>
  <c r="BE474" i="41"/>
  <c r="BE477" i="41"/>
  <c r="BE483" i="41"/>
  <c r="BE491" i="41"/>
  <c r="BE493" i="41"/>
  <c r="BE503" i="41"/>
  <c r="BE505" i="41"/>
  <c r="BE525" i="41"/>
  <c r="BE529" i="41"/>
  <c r="BE535" i="41"/>
  <c r="BE543" i="41"/>
  <c r="BE553" i="41"/>
  <c r="BE559" i="41"/>
  <c r="BE561" i="41"/>
  <c r="BE580" i="41"/>
  <c r="BE582" i="41"/>
  <c r="BE596" i="41"/>
  <c r="E85" i="41"/>
  <c r="J92" i="41"/>
  <c r="BE132" i="41"/>
  <c r="BE139" i="41"/>
  <c r="BE147" i="41"/>
  <c r="BE173" i="41"/>
  <c r="BE184" i="41"/>
  <c r="BE192" i="41"/>
  <c r="BE200" i="41"/>
  <c r="BE216" i="41"/>
  <c r="BE233" i="41"/>
  <c r="BE237" i="41"/>
  <c r="BE267" i="41"/>
  <c r="BE269" i="41"/>
  <c r="BE285" i="41"/>
  <c r="BE287" i="41"/>
  <c r="BE297" i="41"/>
  <c r="BE301" i="41"/>
  <c r="BE313" i="41"/>
  <c r="BE322" i="41"/>
  <c r="BE332" i="41"/>
  <c r="BE336" i="41"/>
  <c r="BE367" i="41"/>
  <c r="BE373" i="41"/>
  <c r="BE375" i="41"/>
  <c r="BE382" i="41"/>
  <c r="BE386" i="41"/>
  <c r="BE394" i="41"/>
  <c r="BE422" i="41"/>
  <c r="BE428" i="41"/>
  <c r="BE432" i="41"/>
  <c r="BE438" i="41"/>
  <c r="BE440" i="41"/>
  <c r="BE452" i="41"/>
  <c r="BE462" i="41"/>
  <c r="BE466" i="41"/>
  <c r="BE479" i="41"/>
  <c r="BE481" i="41"/>
  <c r="BE485" i="41"/>
  <c r="BE487" i="41"/>
  <c r="BE523" i="41"/>
  <c r="BE533" i="41"/>
  <c r="BE537" i="41"/>
  <c r="BE547" i="41"/>
  <c r="BE563" i="41"/>
  <c r="BE565" i="41"/>
  <c r="BE569" i="41"/>
  <c r="BE572" i="41"/>
  <c r="BE574" i="41"/>
  <c r="BE576" i="41"/>
  <c r="BE584" i="41"/>
  <c r="BE594" i="41"/>
  <c r="BE141" i="41"/>
  <c r="BE186" i="41"/>
  <c r="BE190" i="41"/>
  <c r="BE198" i="41"/>
  <c r="BE210" i="41"/>
  <c r="BE214" i="41"/>
  <c r="BE235" i="41"/>
  <c r="BE241" i="41"/>
  <c r="BE249" i="41"/>
  <c r="BE253" i="41"/>
  <c r="BE255" i="41"/>
  <c r="BE289" i="41"/>
  <c r="BE295" i="41"/>
  <c r="BE299" i="41"/>
  <c r="BE305" i="41"/>
  <c r="BE328" i="41"/>
  <c r="BE342" i="41"/>
  <c r="BE344" i="41"/>
  <c r="BE348" i="41"/>
  <c r="BE350" i="41"/>
  <c r="BE353" i="41"/>
  <c r="BE355" i="41"/>
  <c r="BE357" i="41"/>
  <c r="BE371" i="41"/>
  <c r="BE377" i="41"/>
  <c r="BE400" i="41"/>
  <c r="BE406" i="41"/>
  <c r="BE410" i="41"/>
  <c r="BE414" i="41"/>
  <c r="BE416" i="41"/>
  <c r="BE418" i="41"/>
  <c r="BE424" i="41"/>
  <c r="BE444" i="41"/>
  <c r="BE448" i="41"/>
  <c r="BE456" i="41"/>
  <c r="BE468" i="41"/>
  <c r="BE489" i="41"/>
  <c r="BE497" i="41"/>
  <c r="BE511" i="41"/>
  <c r="BE513" i="41"/>
  <c r="BE516" i="41"/>
  <c r="BE519" i="41"/>
  <c r="BE527" i="41"/>
  <c r="BE531" i="41"/>
  <c r="BE539" i="41"/>
  <c r="BE545" i="41"/>
  <c r="BE549" i="41"/>
  <c r="BE555" i="41"/>
  <c r="BE557" i="41"/>
  <c r="BE592" i="41"/>
  <c r="BE600" i="41"/>
  <c r="BE603" i="41"/>
  <c r="BE605" i="41"/>
  <c r="BE607" i="41"/>
  <c r="BE609" i="41"/>
  <c r="BE611" i="41"/>
  <c r="BE613" i="41"/>
  <c r="BE615" i="41"/>
  <c r="BE617" i="41"/>
  <c r="BE619" i="41"/>
  <c r="BK131" i="39"/>
  <c r="J131" i="39" s="1"/>
  <c r="J99" i="39"/>
  <c r="E85" i="40"/>
  <c r="F91" i="40"/>
  <c r="F122" i="40"/>
  <c r="BE128" i="40"/>
  <c r="BE134" i="40"/>
  <c r="BE161" i="40"/>
  <c r="BE211" i="40"/>
  <c r="BE229" i="40"/>
  <c r="BE270" i="40"/>
  <c r="J119" i="40"/>
  <c r="BE142" i="40"/>
  <c r="BE152" i="40"/>
  <c r="BE158" i="40"/>
  <c r="BE169" i="40"/>
  <c r="BE213" i="40"/>
  <c r="BE237" i="40"/>
  <c r="BE254" i="40"/>
  <c r="J127" i="39"/>
  <c r="J98" i="39"/>
  <c r="BE137" i="40"/>
  <c r="BE145" i="40"/>
  <c r="BE148" i="40"/>
  <c r="BE155" i="40"/>
  <c r="BE171" i="40"/>
  <c r="BE174" i="40"/>
  <c r="BE180" i="40"/>
  <c r="BE201" i="40"/>
  <c r="BE203" i="40"/>
  <c r="BE206" i="40"/>
  <c r="BE225" i="40"/>
  <c r="BE232" i="40"/>
  <c r="BE242" i="40"/>
  <c r="BE245" i="40"/>
  <c r="BE164" i="40"/>
  <c r="BE186" i="40"/>
  <c r="BE189" i="40"/>
  <c r="BE192" i="40"/>
  <c r="BE198" i="40"/>
  <c r="BE208" i="40"/>
  <c r="BE215" i="40"/>
  <c r="BE218" i="40"/>
  <c r="BE221" i="40"/>
  <c r="BE240" i="40"/>
  <c r="BE248" i="40"/>
  <c r="BE251" i="40"/>
  <c r="BE259" i="40"/>
  <c r="BE264" i="40"/>
  <c r="BE268" i="40"/>
  <c r="E85" i="39"/>
  <c r="F92" i="39"/>
  <c r="F121" i="39"/>
  <c r="BE133" i="39"/>
  <c r="BE145" i="39"/>
  <c r="BE181" i="39"/>
  <c r="BE194" i="39"/>
  <c r="BE225" i="39"/>
  <c r="BE230" i="39"/>
  <c r="BE246" i="39"/>
  <c r="BE262" i="39"/>
  <c r="BE304" i="39"/>
  <c r="BE306" i="39"/>
  <c r="J89" i="39"/>
  <c r="BE128" i="39"/>
  <c r="BE138" i="39"/>
  <c r="BE148" i="39"/>
  <c r="BE151" i="39"/>
  <c r="BE160" i="39"/>
  <c r="BE163" i="39"/>
  <c r="BE178" i="39"/>
  <c r="BE200" i="39"/>
  <c r="BE203" i="39"/>
  <c r="BE209" i="39"/>
  <c r="BE212" i="39"/>
  <c r="BE240" i="39"/>
  <c r="BE250" i="39"/>
  <c r="BE265" i="39"/>
  <c r="BE274" i="39"/>
  <c r="BE277" i="39"/>
  <c r="BE280" i="39"/>
  <c r="BE302" i="39"/>
  <c r="BE141" i="39"/>
  <c r="BE143" i="39"/>
  <c r="BE154" i="39"/>
  <c r="BE186" i="39"/>
  <c r="BE189" i="39"/>
  <c r="BE191" i="39"/>
  <c r="BE206" i="39"/>
  <c r="BE215" i="39"/>
  <c r="BE218" i="39"/>
  <c r="BE220" i="39"/>
  <c r="BE253" i="39"/>
  <c r="BE256" i="39"/>
  <c r="BE259" i="39"/>
  <c r="BE268" i="39"/>
  <c r="BE271" i="39"/>
  <c r="BE310" i="39"/>
  <c r="BE314" i="39"/>
  <c r="BE157" i="39"/>
  <c r="BE166" i="39"/>
  <c r="BE170" i="39"/>
  <c r="BE173" i="39"/>
  <c r="BE197" i="39"/>
  <c r="BE223" i="39"/>
  <c r="BE228" i="39"/>
  <c r="BE235" i="39"/>
  <c r="BE237" i="39"/>
  <c r="BE243" i="39"/>
  <c r="BE285" i="39"/>
  <c r="BE312" i="39"/>
  <c r="J89" i="38"/>
  <c r="E114" i="38"/>
  <c r="BE136" i="38"/>
  <c r="BE147" i="38"/>
  <c r="BE151" i="38"/>
  <c r="BE160" i="38"/>
  <c r="BE169" i="38"/>
  <c r="BE175" i="38"/>
  <c r="BE190" i="38"/>
  <c r="BE201" i="38"/>
  <c r="BE204" i="38"/>
  <c r="BE216" i="38"/>
  <c r="BE229" i="38"/>
  <c r="F92" i="38"/>
  <c r="BE144" i="38"/>
  <c r="BE163" i="38"/>
  <c r="BE171" i="38"/>
  <c r="BE178" i="38"/>
  <c r="BE180" i="38"/>
  <c r="BE213" i="38"/>
  <c r="BE219" i="38"/>
  <c r="F120" i="38"/>
  <c r="BE127" i="38"/>
  <c r="BE154" i="38"/>
  <c r="BE157" i="38"/>
  <c r="BE173" i="38"/>
  <c r="BE183" i="38"/>
  <c r="BE187" i="38"/>
  <c r="BE195" i="38"/>
  <c r="BE198" i="38"/>
  <c r="BE207" i="38"/>
  <c r="BE133" i="38"/>
  <c r="BE141" i="38"/>
  <c r="BE166" i="38"/>
  <c r="BE210" i="38"/>
  <c r="BE223" i="38"/>
  <c r="BE227" i="38"/>
  <c r="J89" i="37"/>
  <c r="E113" i="37"/>
  <c r="F119" i="37"/>
  <c r="F120" i="37"/>
  <c r="BE126" i="37"/>
  <c r="BE132" i="37"/>
  <c r="BE143" i="37"/>
  <c r="BE146" i="37"/>
  <c r="BE156" i="37"/>
  <c r="BE181" i="37"/>
  <c r="BE193" i="37"/>
  <c r="BE198" i="37"/>
  <c r="BE200" i="37"/>
  <c r="BE218" i="37"/>
  <c r="BE225" i="37"/>
  <c r="BE233" i="37"/>
  <c r="BE237" i="37"/>
  <c r="BE252" i="37"/>
  <c r="BE265" i="37"/>
  <c r="BE278" i="37"/>
  <c r="BE288" i="37"/>
  <c r="BE297" i="37"/>
  <c r="BE300" i="37"/>
  <c r="BE150" i="37"/>
  <c r="BE166" i="37"/>
  <c r="BE175" i="37"/>
  <c r="BE203" i="37"/>
  <c r="BE213" i="37"/>
  <c r="BE223" i="37"/>
  <c r="BE239" i="37"/>
  <c r="BE243" i="37"/>
  <c r="BE258" i="37"/>
  <c r="BE263" i="37"/>
  <c r="BE271" i="37"/>
  <c r="BE274" i="37"/>
  <c r="BE291" i="37"/>
  <c r="BE306" i="37"/>
  <c r="BE312" i="37"/>
  <c r="BE158" i="37"/>
  <c r="BE164" i="37"/>
  <c r="BE172" i="37"/>
  <c r="BE184" i="37"/>
  <c r="BE187" i="37"/>
  <c r="BE189" i="37"/>
  <c r="BE205" i="37"/>
  <c r="BE215" i="37"/>
  <c r="BE228" i="37"/>
  <c r="BE230" i="37"/>
  <c r="BE235" i="37"/>
  <c r="BE260" i="37"/>
  <c r="BE135" i="37"/>
  <c r="BE140" i="37"/>
  <c r="BE169" i="37"/>
  <c r="BE178" i="37"/>
  <c r="BE191" i="37"/>
  <c r="BE196" i="37"/>
  <c r="BE208" i="37"/>
  <c r="BE210" i="37"/>
  <c r="BE220" i="37"/>
  <c r="BE241" i="37"/>
  <c r="BE245" i="37"/>
  <c r="BE247" i="37"/>
  <c r="BE250" i="37"/>
  <c r="BE268" i="37"/>
  <c r="BE284" i="37"/>
  <c r="BE303" i="37"/>
  <c r="BE310" i="37"/>
  <c r="F92" i="36"/>
  <c r="BE147" i="36"/>
  <c r="BE157" i="36"/>
  <c r="BE164" i="36"/>
  <c r="BE179" i="36"/>
  <c r="BE187" i="36"/>
  <c r="BE190" i="36"/>
  <c r="E114" i="36"/>
  <c r="BE127" i="36"/>
  <c r="BE136" i="36"/>
  <c r="BE141" i="36"/>
  <c r="BE144" i="36"/>
  <c r="BE167" i="36"/>
  <c r="BE194" i="36"/>
  <c r="BE198" i="36"/>
  <c r="BE202" i="36"/>
  <c r="F91" i="36"/>
  <c r="BE184" i="36"/>
  <c r="J89" i="36"/>
  <c r="BE133" i="36"/>
  <c r="BE151" i="36"/>
  <c r="BE154" i="36"/>
  <c r="BE171" i="36"/>
  <c r="BE176" i="36"/>
  <c r="E114" i="35"/>
  <c r="F120" i="35"/>
  <c r="BE127" i="35"/>
  <c r="BE142" i="35"/>
  <c r="BE153" i="35"/>
  <c r="BE170" i="35"/>
  <c r="BE173" i="35"/>
  <c r="BE175" i="35"/>
  <c r="BE185" i="35"/>
  <c r="BE221" i="35"/>
  <c r="BE223" i="35"/>
  <c r="BE291" i="35"/>
  <c r="BE294" i="35"/>
  <c r="BE298" i="35"/>
  <c r="J89" i="35"/>
  <c r="BE133" i="35"/>
  <c r="BE147" i="35"/>
  <c r="BE187" i="35"/>
  <c r="BE191" i="35"/>
  <c r="BE193" i="35"/>
  <c r="BE212" i="35"/>
  <c r="BE236" i="35"/>
  <c r="BE239" i="35"/>
  <c r="BE276" i="35"/>
  <c r="BE279" i="35"/>
  <c r="BE285" i="35"/>
  <c r="F92" i="35"/>
  <c r="BE130" i="35"/>
  <c r="BE137" i="35"/>
  <c r="BE150" i="35"/>
  <c r="BE164" i="35"/>
  <c r="BE179" i="35"/>
  <c r="BE206" i="35"/>
  <c r="BE215" i="35"/>
  <c r="BE226" i="35"/>
  <c r="BE242" i="35"/>
  <c r="BE245" i="35"/>
  <c r="BE255" i="35"/>
  <c r="BE258" i="35"/>
  <c r="BE262" i="35"/>
  <c r="BE265" i="35"/>
  <c r="BE267" i="35"/>
  <c r="BE270" i="35"/>
  <c r="BE273" i="35"/>
  <c r="BE288" i="35"/>
  <c r="BE145" i="35"/>
  <c r="BE156" i="35"/>
  <c r="BE159" i="35"/>
  <c r="BE161" i="35"/>
  <c r="BE167" i="35"/>
  <c r="BE181" i="35"/>
  <c r="BE183" i="35"/>
  <c r="BE189" i="35"/>
  <c r="BE195" i="35"/>
  <c r="BE197" i="35"/>
  <c r="BE200" i="35"/>
  <c r="BE203" i="35"/>
  <c r="BE209" i="35"/>
  <c r="BE218" i="35"/>
  <c r="BE228" i="35"/>
  <c r="BE231" i="35"/>
  <c r="BE248" i="35"/>
  <c r="BE251" i="35"/>
  <c r="BE282" i="35"/>
  <c r="BE301" i="35"/>
  <c r="E85" i="34"/>
  <c r="F92" i="34"/>
  <c r="F118" i="34"/>
  <c r="BE125" i="34"/>
  <c r="BE130" i="34"/>
  <c r="BE140" i="34"/>
  <c r="BE149" i="34"/>
  <c r="BE152" i="34"/>
  <c r="BE172" i="34"/>
  <c r="BE185" i="34"/>
  <c r="BE190" i="34"/>
  <c r="BE197" i="34"/>
  <c r="BE243" i="34"/>
  <c r="J89" i="34"/>
  <c r="BE132" i="34"/>
  <c r="BE154" i="34"/>
  <c r="BE162" i="34"/>
  <c r="BE175" i="34"/>
  <c r="BE177" i="34"/>
  <c r="BE180" i="34"/>
  <c r="BE204" i="34"/>
  <c r="BE209" i="34"/>
  <c r="BE212" i="34"/>
  <c r="BE215" i="34"/>
  <c r="BE222" i="34"/>
  <c r="BE234" i="34"/>
  <c r="BE237" i="34"/>
  <c r="BE240" i="34"/>
  <c r="BE264" i="34"/>
  <c r="BE135" i="34"/>
  <c r="BE143" i="34"/>
  <c r="BE146" i="34"/>
  <c r="BE157" i="34"/>
  <c r="BE159" i="34"/>
  <c r="BE164" i="34"/>
  <c r="BE182" i="34"/>
  <c r="BE192" i="34"/>
  <c r="BE195" i="34"/>
  <c r="BE200" i="34"/>
  <c r="BE202" i="34"/>
  <c r="BE219" i="34"/>
  <c r="BE228" i="34"/>
  <c r="BE231" i="34"/>
  <c r="BE250" i="34"/>
  <c r="BE128" i="34"/>
  <c r="BE167" i="34"/>
  <c r="BE169" i="34"/>
  <c r="BE187" i="34"/>
  <c r="BE206" i="34"/>
  <c r="BE225" i="34"/>
  <c r="BE246" i="34"/>
  <c r="J93" i="33"/>
  <c r="E113" i="33"/>
  <c r="J122" i="33"/>
  <c r="BF128" i="33"/>
  <c r="BF136" i="33"/>
  <c r="BF140" i="33"/>
  <c r="J91" i="33"/>
  <c r="F93" i="33"/>
  <c r="F122" i="33"/>
  <c r="BF132" i="33"/>
  <c r="J118" i="32"/>
  <c r="BF140" i="32"/>
  <c r="BF156" i="32"/>
  <c r="BF185" i="32"/>
  <c r="BF188" i="32"/>
  <c r="BF200" i="32"/>
  <c r="E85" i="32"/>
  <c r="BF142" i="32"/>
  <c r="BF150" i="32"/>
  <c r="BF162" i="32"/>
  <c r="BF179" i="32"/>
  <c r="BF182" i="32"/>
  <c r="BF191" i="32"/>
  <c r="BF194" i="32"/>
  <c r="BF196" i="32"/>
  <c r="BF203" i="32"/>
  <c r="BF127" i="32"/>
  <c r="BF135" i="32"/>
  <c r="BF137" i="32"/>
  <c r="BF147" i="32"/>
  <c r="BF165" i="32"/>
  <c r="BF168" i="32"/>
  <c r="BF171" i="32"/>
  <c r="BF145" i="32"/>
  <c r="BF153" i="32"/>
  <c r="BF159" i="32"/>
  <c r="BF206" i="32"/>
  <c r="BF210" i="32"/>
  <c r="E116" i="31"/>
  <c r="BF140" i="31"/>
  <c r="BF143" i="31"/>
  <c r="BF148" i="31"/>
  <c r="BF150" i="31"/>
  <c r="BF162" i="31"/>
  <c r="BF165" i="31"/>
  <c r="BF181" i="31"/>
  <c r="BF195" i="31"/>
  <c r="BF133" i="31"/>
  <c r="BF137" i="31"/>
  <c r="BF168" i="31"/>
  <c r="BF197" i="31"/>
  <c r="J124" i="31"/>
  <c r="BF146" i="31"/>
  <c r="BF156" i="31"/>
  <c r="BF178" i="31"/>
  <c r="BF189" i="31"/>
  <c r="BF152" i="31"/>
  <c r="BF158" i="31"/>
  <c r="BF171" i="31"/>
  <c r="BF174" i="31"/>
  <c r="BF185" i="31"/>
  <c r="E85" i="30"/>
  <c r="BF135" i="30"/>
  <c r="BF141" i="30"/>
  <c r="BF143" i="30"/>
  <c r="BF145" i="30"/>
  <c r="BF165" i="30"/>
  <c r="BF186" i="30"/>
  <c r="BF191" i="30"/>
  <c r="BF193" i="30"/>
  <c r="BF199" i="30"/>
  <c r="BF213" i="30"/>
  <c r="BF139" i="30"/>
  <c r="BF153" i="30"/>
  <c r="BF155" i="30"/>
  <c r="BF157" i="30"/>
  <c r="BF161" i="30"/>
  <c r="BF163" i="30"/>
  <c r="BF167" i="30"/>
  <c r="BF182" i="30"/>
  <c r="BF184" i="30"/>
  <c r="BF201" i="30"/>
  <c r="BF217" i="30"/>
  <c r="J93" i="30"/>
  <c r="BF131" i="30"/>
  <c r="BF137" i="30"/>
  <c r="BF147" i="30"/>
  <c r="BF149" i="30"/>
  <c r="BF159" i="30"/>
  <c r="BF171" i="30"/>
  <c r="BF173" i="30"/>
  <c r="BF180" i="30"/>
  <c r="BF205" i="30"/>
  <c r="BF207" i="30"/>
  <c r="BF209" i="30"/>
  <c r="BF215" i="30"/>
  <c r="BF221" i="30"/>
  <c r="BF223" i="30"/>
  <c r="BF227" i="30"/>
  <c r="BF133" i="30"/>
  <c r="BF151" i="30"/>
  <c r="BF169" i="30"/>
  <c r="BF175" i="30"/>
  <c r="BF178" i="30"/>
  <c r="BF188" i="30"/>
  <c r="BF195" i="30"/>
  <c r="BF203" i="30"/>
  <c r="BF211" i="30"/>
  <c r="BF219" i="30"/>
  <c r="BF225" i="30"/>
  <c r="BF132" i="29"/>
  <c r="BF167" i="29"/>
  <c r="BF170" i="29"/>
  <c r="BF172" i="29"/>
  <c r="BF175" i="29"/>
  <c r="BF138" i="29"/>
  <c r="BF144" i="29"/>
  <c r="BF151" i="29"/>
  <c r="BF153" i="29"/>
  <c r="BF164" i="29"/>
  <c r="E116" i="29"/>
  <c r="J124" i="29"/>
  <c r="BF142" i="29"/>
  <c r="BF146" i="29"/>
  <c r="BF149" i="29"/>
  <c r="BF162" i="29"/>
  <c r="BF134" i="29"/>
  <c r="BF136" i="29"/>
  <c r="BF140" i="29"/>
  <c r="BF157" i="29"/>
  <c r="BF159" i="29"/>
  <c r="J186" i="27"/>
  <c r="J106" i="27" s="1"/>
  <c r="BK230" i="27"/>
  <c r="J230" i="27" s="1"/>
  <c r="J107" i="27" s="1"/>
  <c r="E114" i="28"/>
  <c r="J122" i="28"/>
  <c r="BF138" i="28"/>
  <c r="BF140" i="28"/>
  <c r="BF146" i="28"/>
  <c r="BF161" i="28"/>
  <c r="BF163" i="28"/>
  <c r="BF165" i="28"/>
  <c r="BF173" i="28"/>
  <c r="BF142" i="28"/>
  <c r="BF144" i="28"/>
  <c r="BF148" i="28"/>
  <c r="BF152" i="28"/>
  <c r="BF159" i="28"/>
  <c r="BF167" i="28"/>
  <c r="BF171" i="28"/>
  <c r="BF136" i="28"/>
  <c r="BF157" i="28"/>
  <c r="BF169" i="28"/>
  <c r="BF130" i="28"/>
  <c r="BF132" i="28"/>
  <c r="BF134" i="28"/>
  <c r="BF175" i="28"/>
  <c r="BF178" i="28"/>
  <c r="J93" i="27"/>
  <c r="BF137" i="27"/>
  <c r="BF147" i="27"/>
  <c r="BF149" i="27"/>
  <c r="BF153" i="27"/>
  <c r="BF161" i="27"/>
  <c r="BF169" i="27"/>
  <c r="BF171" i="27"/>
  <c r="BF177" i="27"/>
  <c r="BF198" i="27"/>
  <c r="BF202" i="27"/>
  <c r="BF204" i="27"/>
  <c r="BF210" i="27"/>
  <c r="BF135" i="27"/>
  <c r="BF151" i="27"/>
  <c r="BF159" i="27"/>
  <c r="BF167" i="27"/>
  <c r="BF173" i="27"/>
  <c r="BF184" i="27"/>
  <c r="BF187" i="27"/>
  <c r="BF206" i="27"/>
  <c r="BF216" i="27"/>
  <c r="BF226" i="27"/>
  <c r="BF232" i="27"/>
  <c r="BF139" i="27"/>
  <c r="BF141" i="27"/>
  <c r="BF155" i="27"/>
  <c r="BF157" i="27"/>
  <c r="BF164" i="27"/>
  <c r="BF200" i="27"/>
  <c r="BF212" i="27"/>
  <c r="BF214" i="27"/>
  <c r="BF224" i="27"/>
  <c r="BF228" i="27"/>
  <c r="E85" i="27"/>
  <c r="BF143" i="27"/>
  <c r="BF145" i="27"/>
  <c r="BF179" i="27"/>
  <c r="BF182" i="27"/>
  <c r="BF192" i="27"/>
  <c r="BF194" i="27"/>
  <c r="BF196" i="27"/>
  <c r="BF208" i="27"/>
  <c r="BF218" i="27"/>
  <c r="BF220" i="27"/>
  <c r="BF222" i="27"/>
  <c r="BF235" i="27"/>
  <c r="E85" i="26"/>
  <c r="BF138" i="26"/>
  <c r="BF146" i="26"/>
  <c r="BF180" i="26"/>
  <c r="BF182" i="26"/>
  <c r="BF191" i="26"/>
  <c r="J93" i="26"/>
  <c r="BF132" i="26"/>
  <c r="BF143" i="26"/>
  <c r="BF148" i="26"/>
  <c r="BF152" i="26"/>
  <c r="BF158" i="26"/>
  <c r="BF160" i="26"/>
  <c r="BF162" i="26"/>
  <c r="BF164" i="26"/>
  <c r="BF166" i="26"/>
  <c r="BF172" i="26"/>
  <c r="BF178" i="26"/>
  <c r="BF156" i="26"/>
  <c r="BF170" i="26"/>
  <c r="BF174" i="26"/>
  <c r="BF176" i="26"/>
  <c r="BF185" i="26"/>
  <c r="BF193" i="26"/>
  <c r="BF195" i="26"/>
  <c r="BF134" i="26"/>
  <c r="BF150" i="26"/>
  <c r="BF154" i="26"/>
  <c r="BF168" i="26"/>
  <c r="E115" i="25"/>
  <c r="BF132" i="25"/>
  <c r="BF134" i="25"/>
  <c r="BF168" i="25"/>
  <c r="BF172" i="25"/>
  <c r="BF196" i="25"/>
  <c r="BF203" i="25"/>
  <c r="J93" i="25"/>
  <c r="BF138" i="25"/>
  <c r="BF147" i="25"/>
  <c r="BF149" i="25"/>
  <c r="BF154" i="25"/>
  <c r="BF166" i="25"/>
  <c r="BF186" i="25"/>
  <c r="BF192" i="25"/>
  <c r="BF201" i="25"/>
  <c r="BF145" i="25"/>
  <c r="BF158" i="25"/>
  <c r="BF160" i="25"/>
  <c r="BF162" i="25"/>
  <c r="BF180" i="25"/>
  <c r="BF205" i="25"/>
  <c r="BF140" i="25"/>
  <c r="BF174" i="25"/>
  <c r="BF178" i="25"/>
  <c r="BF184" i="25"/>
  <c r="BF190" i="25"/>
  <c r="BF136" i="24"/>
  <c r="BF138" i="24"/>
  <c r="BF154" i="24"/>
  <c r="BF164" i="24"/>
  <c r="BF180" i="24"/>
  <c r="BF182" i="24"/>
  <c r="BF189" i="24"/>
  <c r="BF203" i="24"/>
  <c r="J93" i="24"/>
  <c r="BF132" i="24"/>
  <c r="BF142" i="24"/>
  <c r="BF145" i="24"/>
  <c r="BF152" i="24"/>
  <c r="BF168" i="24"/>
  <c r="BF170" i="24"/>
  <c r="BF178" i="24"/>
  <c r="BF199" i="24"/>
  <c r="BF201" i="24"/>
  <c r="BF160" i="24"/>
  <c r="BF174" i="24"/>
  <c r="BF184" i="24"/>
  <c r="BF193" i="24"/>
  <c r="E85" i="24"/>
  <c r="BF150" i="24"/>
  <c r="BF158" i="24"/>
  <c r="BF176" i="24"/>
  <c r="BF187" i="24"/>
  <c r="BF205" i="24"/>
  <c r="BF135" i="23"/>
  <c r="BF138" i="23"/>
  <c r="BF167" i="23"/>
  <c r="BF184" i="23"/>
  <c r="BF190" i="23"/>
  <c r="BF212" i="23"/>
  <c r="BF214" i="23"/>
  <c r="BF229" i="23"/>
  <c r="BF242" i="23"/>
  <c r="BF262" i="23"/>
  <c r="E85" i="23"/>
  <c r="BF132" i="23"/>
  <c r="BF144" i="23"/>
  <c r="BF150" i="23"/>
  <c r="BF153" i="23"/>
  <c r="BF161" i="23"/>
  <c r="BF195" i="23"/>
  <c r="BF234" i="23"/>
  <c r="BF239" i="23"/>
  <c r="BF257" i="23"/>
  <c r="BF266" i="23"/>
  <c r="BF294" i="23"/>
  <c r="J91" i="23"/>
  <c r="BF141" i="23"/>
  <c r="BF155" i="23"/>
  <c r="BF164" i="23"/>
  <c r="BF173" i="23"/>
  <c r="BF193" i="23"/>
  <c r="BF202" i="23"/>
  <c r="BF227" i="23"/>
  <c r="BF232" i="23"/>
  <c r="BF252" i="23"/>
  <c r="BF288" i="23"/>
  <c r="BF158" i="23"/>
  <c r="BF170" i="23"/>
  <c r="BF176" i="23"/>
  <c r="BF179" i="23"/>
  <c r="BF181" i="23"/>
  <c r="BF187" i="23"/>
  <c r="BF198" i="23"/>
  <c r="BF200" i="23"/>
  <c r="BF209" i="23"/>
  <c r="BF217" i="23"/>
  <c r="BF219" i="23"/>
  <c r="BF221" i="23"/>
  <c r="BF224" i="23"/>
  <c r="BF237" i="23"/>
  <c r="BF244" i="23"/>
  <c r="BF247" i="23"/>
  <c r="BF249" i="23"/>
  <c r="BF254" i="23"/>
  <c r="BF269" i="23"/>
  <c r="BF290" i="23"/>
  <c r="BF175" i="22"/>
  <c r="BF190" i="22"/>
  <c r="BF211" i="22"/>
  <c r="BF231" i="22"/>
  <c r="BF243" i="22"/>
  <c r="BF256" i="22"/>
  <c r="BF267" i="22"/>
  <c r="BF288" i="22"/>
  <c r="BF303" i="22"/>
  <c r="BF313" i="22"/>
  <c r="BF319" i="22"/>
  <c r="BF344" i="22"/>
  <c r="BF363" i="22"/>
  <c r="BF367" i="22"/>
  <c r="BF376" i="22"/>
  <c r="BF388" i="22"/>
  <c r="BF407" i="22"/>
  <c r="E122" i="22"/>
  <c r="J128" i="22"/>
  <c r="BF141" i="22"/>
  <c r="BF147" i="22"/>
  <c r="BF153" i="22"/>
  <c r="BF161" i="22"/>
  <c r="BF170" i="22"/>
  <c r="BF188" i="22"/>
  <c r="BF192" i="22"/>
  <c r="BF240" i="22"/>
  <c r="BF251" i="22"/>
  <c r="BF261" i="22"/>
  <c r="BF286" i="22"/>
  <c r="BF294" i="22"/>
  <c r="BF299" i="22"/>
  <c r="BF305" i="22"/>
  <c r="BF309" i="22"/>
  <c r="BF316" i="22"/>
  <c r="BF321" i="22"/>
  <c r="BF336" i="22"/>
  <c r="BF342" i="22"/>
  <c r="BF360" i="22"/>
  <c r="BF379" i="22"/>
  <c r="BF401" i="22"/>
  <c r="BF413" i="22"/>
  <c r="BF415" i="22"/>
  <c r="BF137" i="22"/>
  <c r="BF144" i="22"/>
  <c r="BF166" i="22"/>
  <c r="BF178" i="22"/>
  <c r="BF194" i="22"/>
  <c r="BF198" i="22"/>
  <c r="BF200" i="22"/>
  <c r="BF202" i="22"/>
  <c r="BF204" i="22"/>
  <c r="BF206" i="22"/>
  <c r="BF208" i="22"/>
  <c r="BF224" i="22"/>
  <c r="BF227" i="22"/>
  <c r="BF234" i="22"/>
  <c r="BF247" i="22"/>
  <c r="BF284" i="22"/>
  <c r="BF292" i="22"/>
  <c r="BF297" i="22"/>
  <c r="BF326" i="22"/>
  <c r="BF328" i="22"/>
  <c r="BF332" i="22"/>
  <c r="BF334" i="22"/>
  <c r="BF339" i="22"/>
  <c r="BF355" i="22"/>
  <c r="BF385" i="22"/>
  <c r="BF392" i="22"/>
  <c r="BF409" i="22"/>
  <c r="BF411" i="22"/>
  <c r="BF156" i="22"/>
  <c r="BF180" i="22"/>
  <c r="BF184" i="22"/>
  <c r="BF186" i="22"/>
  <c r="BF215" i="22"/>
  <c r="BF218" i="22"/>
  <c r="BF220" i="22"/>
  <c r="BF236" i="22"/>
  <c r="BF245" i="22"/>
  <c r="BF253" i="22"/>
  <c r="BF259" i="22"/>
  <c r="BF264" i="22"/>
  <c r="BF273" i="22"/>
  <c r="BF277" i="22"/>
  <c r="BF281" i="22"/>
  <c r="BF290" i="22"/>
  <c r="BF347" i="22"/>
  <c r="BF369" i="22"/>
  <c r="BF371" i="22"/>
  <c r="BF382" i="22"/>
  <c r="BF133" i="21"/>
  <c r="BF138" i="21"/>
  <c r="BF144" i="21"/>
  <c r="BF150" i="21"/>
  <c r="BF153" i="21"/>
  <c r="BF157" i="21"/>
  <c r="BF166" i="21"/>
  <c r="BF188" i="21"/>
  <c r="BF190" i="21"/>
  <c r="BF194" i="21"/>
  <c r="BF217" i="21"/>
  <c r="BF223" i="21"/>
  <c r="BF229" i="21"/>
  <c r="BF232" i="21"/>
  <c r="E114" i="21"/>
  <c r="J120" i="21"/>
  <c r="BF140" i="21"/>
  <c r="BF163" i="21"/>
  <c r="BF169" i="21"/>
  <c r="BF203" i="21"/>
  <c r="BF207" i="21"/>
  <c r="BF211" i="21"/>
  <c r="BF214" i="21"/>
  <c r="BF226" i="21"/>
  <c r="BF238" i="21"/>
  <c r="BF243" i="21"/>
  <c r="BF136" i="21"/>
  <c r="BF160" i="21"/>
  <c r="BF171" i="21"/>
  <c r="BF174" i="21"/>
  <c r="BF181" i="21"/>
  <c r="BF197" i="21"/>
  <c r="BF199" i="21"/>
  <c r="BF201" i="21"/>
  <c r="BF205" i="21"/>
  <c r="BF220" i="21"/>
  <c r="BF235" i="21"/>
  <c r="BF246" i="21"/>
  <c r="BF129" i="21"/>
  <c r="BF142" i="21"/>
  <c r="BF147" i="21"/>
  <c r="BF178" i="21"/>
  <c r="BF183" i="21"/>
  <c r="BF186" i="21"/>
  <c r="BF192" i="21"/>
  <c r="BF249" i="21"/>
  <c r="E85" i="20"/>
  <c r="J91" i="20"/>
  <c r="BF135" i="20"/>
  <c r="BF163" i="20"/>
  <c r="BF177" i="20"/>
  <c r="BF182" i="20"/>
  <c r="BF187" i="20"/>
  <c r="BF212" i="20"/>
  <c r="BF220" i="20"/>
  <c r="BF256" i="20"/>
  <c r="BF261" i="20"/>
  <c r="BF279" i="20"/>
  <c r="BF319" i="20"/>
  <c r="BF337" i="20"/>
  <c r="BF346" i="20"/>
  <c r="BF355" i="20"/>
  <c r="BF382" i="20"/>
  <c r="BF427" i="20"/>
  <c r="BF443" i="20"/>
  <c r="BF449" i="20"/>
  <c r="BF452" i="20"/>
  <c r="BF456" i="20"/>
  <c r="BF150" i="20"/>
  <c r="BF166" i="20"/>
  <c r="BF169" i="20"/>
  <c r="BF201" i="20"/>
  <c r="BF203" i="20"/>
  <c r="BF215" i="20"/>
  <c r="BF225" i="20"/>
  <c r="BF238" i="20"/>
  <c r="BF241" i="20"/>
  <c r="BF274" i="20"/>
  <c r="BF287" i="20"/>
  <c r="BF290" i="20"/>
  <c r="BF304" i="20"/>
  <c r="BF310" i="20"/>
  <c r="BF343" i="20"/>
  <c r="BF349" i="20"/>
  <c r="BF352" i="20"/>
  <c r="BF358" i="20"/>
  <c r="BF363" i="20"/>
  <c r="BF389" i="20"/>
  <c r="BF391" i="20"/>
  <c r="BF407" i="20"/>
  <c r="BF422" i="20"/>
  <c r="BF462" i="20"/>
  <c r="BF464" i="20"/>
  <c r="BF471" i="20"/>
  <c r="BF190" i="20"/>
  <c r="BF195" i="20"/>
  <c r="BF205" i="20"/>
  <c r="BF209" i="20"/>
  <c r="BF218" i="20"/>
  <c r="BF281" i="20"/>
  <c r="BF293" i="20"/>
  <c r="BF298" i="20"/>
  <c r="BF307" i="20"/>
  <c r="BF316" i="20"/>
  <c r="BF327" i="20"/>
  <c r="BF340" i="20"/>
  <c r="BF366" i="20"/>
  <c r="BF372" i="20"/>
  <c r="BF393" i="20"/>
  <c r="BF396" i="20"/>
  <c r="BF398" i="20"/>
  <c r="BF401" i="20"/>
  <c r="BF404" i="20"/>
  <c r="BF410" i="20"/>
  <c r="BF413" i="20"/>
  <c r="BF416" i="20"/>
  <c r="BF419" i="20"/>
  <c r="BF446" i="20"/>
  <c r="BF474" i="20"/>
  <c r="BF481" i="20"/>
  <c r="BF483" i="20"/>
  <c r="BF485" i="20"/>
  <c r="BF487" i="20"/>
  <c r="BF155" i="20"/>
  <c r="BF158" i="20"/>
  <c r="BF198" i="20"/>
  <c r="BF228" i="20"/>
  <c r="BF231" i="20"/>
  <c r="BF235" i="20"/>
  <c r="BF246" i="20"/>
  <c r="BF251" i="20"/>
  <c r="BF266" i="20"/>
  <c r="BF271" i="20"/>
  <c r="BF276" i="20"/>
  <c r="BF284" i="20"/>
  <c r="BF301" i="20"/>
  <c r="BF322" i="20"/>
  <c r="BF332" i="20"/>
  <c r="BF369" i="20"/>
  <c r="BF375" i="20"/>
  <c r="BF379" i="20"/>
  <c r="BF386" i="20"/>
  <c r="BF424" i="20"/>
  <c r="BF430" i="20"/>
  <c r="BF436" i="20"/>
  <c r="BF439" i="20"/>
  <c r="BF477" i="20"/>
  <c r="J91" i="19"/>
  <c r="BF125" i="19"/>
  <c r="BF131" i="19"/>
  <c r="BF135" i="19"/>
  <c r="BF139" i="19"/>
  <c r="BF149" i="19"/>
  <c r="E85" i="19"/>
  <c r="BF133" i="19"/>
  <c r="BF147" i="19"/>
  <c r="BF127" i="19"/>
  <c r="BF137" i="19"/>
  <c r="BF141" i="19"/>
  <c r="BF143" i="19"/>
  <c r="BF145" i="19"/>
  <c r="BF129" i="19"/>
  <c r="BF180" i="18"/>
  <c r="BF185" i="18"/>
  <c r="BF194" i="18"/>
  <c r="BF229" i="18"/>
  <c r="BF237" i="18"/>
  <c r="BF254" i="18"/>
  <c r="BF269" i="18"/>
  <c r="BF274" i="18"/>
  <c r="BF277" i="18"/>
  <c r="BF283" i="18"/>
  <c r="BF318" i="18"/>
  <c r="BF328" i="18"/>
  <c r="BF360" i="18"/>
  <c r="BF369" i="18"/>
  <c r="BF381" i="18"/>
  <c r="BF386" i="18"/>
  <c r="BF469" i="18"/>
  <c r="BF481" i="18"/>
  <c r="BF519" i="18"/>
  <c r="BF523" i="18"/>
  <c r="BF525" i="18"/>
  <c r="BF542" i="18"/>
  <c r="BF611" i="18"/>
  <c r="BF616" i="18"/>
  <c r="BF625" i="18"/>
  <c r="BF649" i="18"/>
  <c r="BF655" i="18"/>
  <c r="BF658" i="18"/>
  <c r="BF669" i="18"/>
  <c r="BF728" i="18"/>
  <c r="BF731" i="18"/>
  <c r="BF763" i="18"/>
  <c r="BF784" i="18"/>
  <c r="BF796" i="18"/>
  <c r="BF802" i="18"/>
  <c r="BF845" i="18"/>
  <c r="BF896" i="18"/>
  <c r="BF898" i="18"/>
  <c r="BF900" i="18"/>
  <c r="BF902" i="18"/>
  <c r="BF904" i="18"/>
  <c r="BF908" i="18"/>
  <c r="BF920" i="18"/>
  <c r="BF922" i="18"/>
  <c r="BF926" i="18"/>
  <c r="BF930" i="18"/>
  <c r="BF987" i="18"/>
  <c r="BF1044" i="18"/>
  <c r="BF1060" i="18"/>
  <c r="BF1071" i="18"/>
  <c r="BF1099" i="18"/>
  <c r="BF1101" i="18"/>
  <c r="BF1110" i="18"/>
  <c r="BF1113" i="18"/>
  <c r="BF1155" i="18"/>
  <c r="BF1171" i="18"/>
  <c r="BF1183" i="18"/>
  <c r="BF1185" i="18"/>
  <c r="BF1201" i="18"/>
  <c r="BF1226" i="18"/>
  <c r="BF1233" i="18"/>
  <c r="BF1253" i="18"/>
  <c r="BF1263" i="18"/>
  <c r="BF1290" i="18"/>
  <c r="BF1297" i="18"/>
  <c r="BF1299" i="18"/>
  <c r="BF1315" i="18"/>
  <c r="BF1317" i="18"/>
  <c r="BF1323" i="18"/>
  <c r="BF1331" i="18"/>
  <c r="BF1347" i="18"/>
  <c r="BF1359" i="18"/>
  <c r="BF1389" i="18"/>
  <c r="BF1397" i="18"/>
  <c r="BF1399" i="18"/>
  <c r="BF1434" i="18"/>
  <c r="BF1438" i="18"/>
  <c r="BF1462" i="18"/>
  <c r="BF1489" i="18"/>
  <c r="BF1498" i="18"/>
  <c r="BF1526" i="18"/>
  <c r="BF1544" i="18"/>
  <c r="BF1554" i="18"/>
  <c r="BF1558" i="18"/>
  <c r="BF1591" i="18"/>
  <c r="BF1593" i="18"/>
  <c r="BF1609" i="18"/>
  <c r="BF1621" i="18"/>
  <c r="BF1627" i="18"/>
  <c r="BF1637" i="18"/>
  <c r="BF1665" i="18"/>
  <c r="BF1671" i="18"/>
  <c r="BF1674" i="18"/>
  <c r="BF1676" i="18"/>
  <c r="BF1680" i="18"/>
  <c r="BF1695" i="18"/>
  <c r="BF1697" i="18"/>
  <c r="BF1707" i="18"/>
  <c r="BF1709" i="18"/>
  <c r="BF1727" i="18"/>
  <c r="BF1758" i="18"/>
  <c r="BF1767" i="18"/>
  <c r="BF1784" i="18"/>
  <c r="BF1790" i="18"/>
  <c r="BF1817" i="18"/>
  <c r="BF1829" i="18"/>
  <c r="BF1851" i="18"/>
  <c r="BF1868" i="18"/>
  <c r="BF1875" i="18"/>
  <c r="J91" i="18"/>
  <c r="BF159" i="18"/>
  <c r="BF172" i="18"/>
  <c r="BF245" i="18"/>
  <c r="BF251" i="18"/>
  <c r="BF287" i="18"/>
  <c r="BF292" i="18"/>
  <c r="BF338" i="18"/>
  <c r="BF354" i="18"/>
  <c r="BF372" i="18"/>
  <c r="BF378" i="18"/>
  <c r="BF405" i="18"/>
  <c r="BF419" i="18"/>
  <c r="BF492" i="18"/>
  <c r="BF521" i="18"/>
  <c r="BF540" i="18"/>
  <c r="BF557" i="18"/>
  <c r="BF566" i="18"/>
  <c r="BF572" i="18"/>
  <c r="BF602" i="18"/>
  <c r="BF630" i="18"/>
  <c r="BF681" i="18"/>
  <c r="BF704" i="18"/>
  <c r="BF771" i="18"/>
  <c r="BF778" i="18"/>
  <c r="BF817" i="18"/>
  <c r="BF822" i="18"/>
  <c r="BF828" i="18"/>
  <c r="BF831" i="18"/>
  <c r="BF865" i="18"/>
  <c r="BF886" i="18"/>
  <c r="BF910" i="18"/>
  <c r="BF912" i="18"/>
  <c r="BF916" i="18"/>
  <c r="BF918" i="18"/>
  <c r="BF961" i="18"/>
  <c r="BF974" i="18"/>
  <c r="BF979" i="18"/>
  <c r="BF1012" i="18"/>
  <c r="BF1027" i="18"/>
  <c r="BF1056" i="18"/>
  <c r="BF1108" i="18"/>
  <c r="BF1120" i="18"/>
  <c r="BF1144" i="18"/>
  <c r="BF1175" i="18"/>
  <c r="BF1179" i="18"/>
  <c r="BF1205" i="18"/>
  <c r="BF1246" i="18"/>
  <c r="BF1267" i="18"/>
  <c r="BF1269" i="18"/>
  <c r="BF1278" i="18"/>
  <c r="BF1288" i="18"/>
  <c r="BF1303" i="18"/>
  <c r="BF1305" i="18"/>
  <c r="BF1311" i="18"/>
  <c r="BF1321" i="18"/>
  <c r="BF1339" i="18"/>
  <c r="BF1341" i="18"/>
  <c r="BF1343" i="18"/>
  <c r="BF1345" i="18"/>
  <c r="BF1351" i="18"/>
  <c r="BF1367" i="18"/>
  <c r="BF1381" i="18"/>
  <c r="BF1385" i="18"/>
  <c r="BF1395" i="18"/>
  <c r="BF1422" i="18"/>
  <c r="BF1444" i="18"/>
  <c r="BF1477" i="18"/>
  <c r="BF1538" i="18"/>
  <c r="BF1550" i="18"/>
  <c r="BF1552" i="18"/>
  <c r="BF1564" i="18"/>
  <c r="BF1568" i="18"/>
  <c r="BF1587" i="18"/>
  <c r="BF1595" i="18"/>
  <c r="BF1597" i="18"/>
  <c r="BF1607" i="18"/>
  <c r="BF1613" i="18"/>
  <c r="BF1657" i="18"/>
  <c r="BF1678" i="18"/>
  <c r="BF1684" i="18"/>
  <c r="BF1699" i="18"/>
  <c r="BF1713" i="18"/>
  <c r="BF1717" i="18"/>
  <c r="BF1721" i="18"/>
  <c r="BF1723" i="18"/>
  <c r="BF1737" i="18"/>
  <c r="BF1743" i="18"/>
  <c r="BF1807" i="18"/>
  <c r="BF1827" i="18"/>
  <c r="BF1847" i="18"/>
  <c r="BF1856" i="18"/>
  <c r="BF1879" i="18"/>
  <c r="BF1902" i="18"/>
  <c r="E144" i="18"/>
  <c r="BF209" i="18"/>
  <c r="BF285" i="18"/>
  <c r="BF298" i="18"/>
  <c r="BF308" i="18"/>
  <c r="BF349" i="18"/>
  <c r="BF362" i="18"/>
  <c r="BF391" i="18"/>
  <c r="BF410" i="18"/>
  <c r="BF413" i="18"/>
  <c r="BF424" i="18"/>
  <c r="BF458" i="18"/>
  <c r="BF489" i="18"/>
  <c r="BF509" i="18"/>
  <c r="BF512" i="18"/>
  <c r="BF515" i="18"/>
  <c r="BF517" i="18"/>
  <c r="BF569" i="18"/>
  <c r="BF578" i="18"/>
  <c r="BF588" i="18"/>
  <c r="BF594" i="18"/>
  <c r="BF646" i="18"/>
  <c r="BF652" i="18"/>
  <c r="BF663" i="18"/>
  <c r="BF676" i="18"/>
  <c r="BF699" i="18"/>
  <c r="BF716" i="18"/>
  <c r="BF722" i="18"/>
  <c r="BF736" i="18"/>
  <c r="BF752" i="18"/>
  <c r="BF758" i="18"/>
  <c r="BF834" i="18"/>
  <c r="BF843" i="18"/>
  <c r="BF859" i="18"/>
  <c r="BF868" i="18"/>
  <c r="BF873" i="18"/>
  <c r="BF881" i="18"/>
  <c r="BF890" i="18"/>
  <c r="BF906" i="18"/>
  <c r="BF914" i="18"/>
  <c r="BF924" i="18"/>
  <c r="BF933" i="18"/>
  <c r="BF941" i="18"/>
  <c r="BF946" i="18"/>
  <c r="BF951" i="18"/>
  <c r="BF999" i="18"/>
  <c r="BF1008" i="18"/>
  <c r="BF1036" i="18"/>
  <c r="BF1040" i="18"/>
  <c r="BF1067" i="18"/>
  <c r="BF1096" i="18"/>
  <c r="BF1117" i="18"/>
  <c r="BF1122" i="18"/>
  <c r="BF1140" i="18"/>
  <c r="BF1151" i="18"/>
  <c r="BF1159" i="18"/>
  <c r="BF1248" i="18"/>
  <c r="BF1294" i="18"/>
  <c r="BF1301" i="18"/>
  <c r="BF1307" i="18"/>
  <c r="BF1327" i="18"/>
  <c r="BF1333" i="18"/>
  <c r="BF1349" i="18"/>
  <c r="BF1357" i="18"/>
  <c r="BF1361" i="18"/>
  <c r="BF1371" i="18"/>
  <c r="BF1373" i="18"/>
  <c r="BF1377" i="18"/>
  <c r="BF1379" i="18"/>
  <c r="BF1387" i="18"/>
  <c r="BF1391" i="18"/>
  <c r="BF1393" i="18"/>
  <c r="BF1407" i="18"/>
  <c r="BF1448" i="18"/>
  <c r="BF1482" i="18"/>
  <c r="BF1509" i="18"/>
  <c r="BF1516" i="18"/>
  <c r="BF1533" i="18"/>
  <c r="BF1547" i="18"/>
  <c r="BF1556" i="18"/>
  <c r="BF1572" i="18"/>
  <c r="BF1576" i="18"/>
  <c r="BF1581" i="18"/>
  <c r="BF1583" i="18"/>
  <c r="BF1601" i="18"/>
  <c r="BF1611" i="18"/>
  <c r="BF1615" i="18"/>
  <c r="BF1623" i="18"/>
  <c r="BF1629" i="18"/>
  <c r="BF1631" i="18"/>
  <c r="BF1633" i="18"/>
  <c r="BF1635" i="18"/>
  <c r="BF1639" i="18"/>
  <c r="BF1641" i="18"/>
  <c r="BF1643" i="18"/>
  <c r="BF1649" i="18"/>
  <c r="BF1651" i="18"/>
  <c r="BF1655" i="18"/>
  <c r="BF1659" i="18"/>
  <c r="BF1693" i="18"/>
  <c r="BF1701" i="18"/>
  <c r="BF1705" i="18"/>
  <c r="BF1719" i="18"/>
  <c r="BF1725" i="18"/>
  <c r="BF1753" i="18"/>
  <c r="BF1771" i="18"/>
  <c r="BF1779" i="18"/>
  <c r="BF1793" i="18"/>
  <c r="BF1820" i="18"/>
  <c r="BF1824" i="18"/>
  <c r="BF1862" i="18"/>
  <c r="BF167" i="18"/>
  <c r="BF200" i="18"/>
  <c r="BF204" i="18"/>
  <c r="BF220" i="18"/>
  <c r="BF226" i="18"/>
  <c r="BF261" i="18"/>
  <c r="BF266" i="18"/>
  <c r="BF323" i="18"/>
  <c r="BF331" i="18"/>
  <c r="BF343" i="18"/>
  <c r="BF346" i="18"/>
  <c r="BF399" i="18"/>
  <c r="BF484" i="18"/>
  <c r="BF506" i="18"/>
  <c r="BF597" i="18"/>
  <c r="BF622" i="18"/>
  <c r="BF635" i="18"/>
  <c r="BF697" i="18"/>
  <c r="BF734" i="18"/>
  <c r="BF746" i="18"/>
  <c r="BF790" i="18"/>
  <c r="BF805" i="18"/>
  <c r="BF812" i="18"/>
  <c r="BF825" i="18"/>
  <c r="BF839" i="18"/>
  <c r="BF879" i="18"/>
  <c r="BF888" i="18"/>
  <c r="BF892" i="18"/>
  <c r="BF894" i="18"/>
  <c r="BF936" i="18"/>
  <c r="BF955" i="18"/>
  <c r="BF965" i="18"/>
  <c r="BF971" i="18"/>
  <c r="BF983" i="18"/>
  <c r="BF995" i="18"/>
  <c r="BF1004" i="18"/>
  <c r="BF1023" i="18"/>
  <c r="BF1078" i="18"/>
  <c r="BF1082" i="18"/>
  <c r="BF1092" i="18"/>
  <c r="BF1125" i="18"/>
  <c r="BF1129" i="18"/>
  <c r="BF1131" i="18"/>
  <c r="BF1191" i="18"/>
  <c r="BF1193" i="18"/>
  <c r="BF1209" i="18"/>
  <c r="BF1222" i="18"/>
  <c r="BF1237" i="18"/>
  <c r="BF1257" i="18"/>
  <c r="BF1274" i="18"/>
  <c r="BF1283" i="18"/>
  <c r="BF1309" i="18"/>
  <c r="BF1313" i="18"/>
  <c r="BF1319" i="18"/>
  <c r="BF1325" i="18"/>
  <c r="BF1329" i="18"/>
  <c r="BF1335" i="18"/>
  <c r="BF1337" i="18"/>
  <c r="BF1353" i="18"/>
  <c r="BF1355" i="18"/>
  <c r="BF1363" i="18"/>
  <c r="BF1365" i="18"/>
  <c r="BF1369" i="18"/>
  <c r="BF1375" i="18"/>
  <c r="BF1383" i="18"/>
  <c r="BF1401" i="18"/>
  <c r="BF1405" i="18"/>
  <c r="BF1415" i="18"/>
  <c r="BF1419" i="18"/>
  <c r="BF1454" i="18"/>
  <c r="BF1472" i="18"/>
  <c r="BF1494" i="18"/>
  <c r="BF1502" i="18"/>
  <c r="BF1562" i="18"/>
  <c r="BF1585" i="18"/>
  <c r="BF1589" i="18"/>
  <c r="BF1599" i="18"/>
  <c r="BF1603" i="18"/>
  <c r="BF1605" i="18"/>
  <c r="BF1617" i="18"/>
  <c r="BF1619" i="18"/>
  <c r="BF1625" i="18"/>
  <c r="BF1647" i="18"/>
  <c r="BF1653" i="18"/>
  <c r="BF1661" i="18"/>
  <c r="BF1663" i="18"/>
  <c r="BF1667" i="18"/>
  <c r="BF1669" i="18"/>
  <c r="BF1682" i="18"/>
  <c r="BF1703" i="18"/>
  <c r="BF1711" i="18"/>
  <c r="BF1715" i="18"/>
  <c r="BF1731" i="18"/>
  <c r="BF1748" i="18"/>
  <c r="BF1795" i="18"/>
  <c r="BF1799" i="18"/>
  <c r="BF1844" i="18"/>
  <c r="BF1882" i="18"/>
  <c r="BF1906" i="18"/>
  <c r="BF1908" i="18"/>
  <c r="BF1911" i="18"/>
  <c r="BF1914" i="18"/>
  <c r="BF1918" i="18"/>
  <c r="BF1923" i="18"/>
  <c r="BF1932" i="18"/>
  <c r="BF1940" i="18"/>
  <c r="BF1943" i="18"/>
  <c r="BF1947" i="18"/>
  <c r="BF1951" i="18"/>
  <c r="BF1955" i="18"/>
  <c r="BF1958" i="18"/>
  <c r="BF1962" i="18"/>
  <c r="BF1966" i="18"/>
  <c r="BF1970" i="18"/>
  <c r="BF1974" i="18"/>
  <c r="E85" i="17"/>
  <c r="J119" i="17"/>
  <c r="BF128" i="17"/>
  <c r="F121" i="17"/>
  <c r="F94" i="17"/>
  <c r="BF132" i="17"/>
  <c r="BF136" i="17"/>
  <c r="BF140" i="17"/>
  <c r="F93" i="16"/>
  <c r="F94" i="16"/>
  <c r="BF135" i="16"/>
  <c r="BF142" i="16"/>
  <c r="BF147" i="16"/>
  <c r="BF159" i="16"/>
  <c r="BF165" i="16"/>
  <c r="BF179" i="16"/>
  <c r="BF188" i="16"/>
  <c r="BF191" i="16"/>
  <c r="BF194" i="16"/>
  <c r="BF203" i="16"/>
  <c r="BF210" i="16"/>
  <c r="J118" i="16"/>
  <c r="BF150" i="16"/>
  <c r="BF162" i="16"/>
  <c r="E85" i="16"/>
  <c r="BF127" i="16"/>
  <c r="BF137" i="16"/>
  <c r="BF140" i="16"/>
  <c r="BF145" i="16"/>
  <c r="BF185" i="16"/>
  <c r="BF206" i="16"/>
  <c r="BF153" i="16"/>
  <c r="BF156" i="16"/>
  <c r="BF168" i="16"/>
  <c r="BF171" i="16"/>
  <c r="BF182" i="16"/>
  <c r="BF196" i="16"/>
  <c r="BF200" i="16"/>
  <c r="E116" i="15"/>
  <c r="BF140" i="15"/>
  <c r="BF146" i="15"/>
  <c r="BF158" i="15"/>
  <c r="J93" i="15"/>
  <c r="F96" i="15"/>
  <c r="F126" i="15"/>
  <c r="BF137" i="15"/>
  <c r="BF143" i="15"/>
  <c r="BF148" i="15"/>
  <c r="BF168" i="15"/>
  <c r="BF171" i="15"/>
  <c r="BF174" i="15"/>
  <c r="BF178" i="15"/>
  <c r="BF189" i="15"/>
  <c r="BF195" i="15"/>
  <c r="BF197" i="15"/>
  <c r="BF133" i="15"/>
  <c r="BF181" i="15"/>
  <c r="BF150" i="15"/>
  <c r="BF152" i="15"/>
  <c r="BF156" i="15"/>
  <c r="BF162" i="15"/>
  <c r="BF165" i="15"/>
  <c r="BF185" i="15"/>
  <c r="F96" i="14"/>
  <c r="BF155" i="14"/>
  <c r="BF163" i="14"/>
  <c r="BF175" i="14"/>
  <c r="BF178" i="14"/>
  <c r="BF186" i="14"/>
  <c r="BF188" i="14"/>
  <c r="BF205" i="14"/>
  <c r="BF211" i="14"/>
  <c r="E85" i="14"/>
  <c r="BF133" i="14"/>
  <c r="BF135" i="14"/>
  <c r="BF137" i="14"/>
  <c r="BF139" i="14"/>
  <c r="BF149" i="14"/>
  <c r="BF151" i="14"/>
  <c r="BF169" i="14"/>
  <c r="BF207" i="14"/>
  <c r="BF217" i="14"/>
  <c r="BF219" i="14"/>
  <c r="BF225" i="14"/>
  <c r="BF227" i="14"/>
  <c r="F95" i="14"/>
  <c r="BF131" i="14"/>
  <c r="BF141" i="14"/>
  <c r="BF153" i="14"/>
  <c r="BF159" i="14"/>
  <c r="BF161" i="14"/>
  <c r="BF165" i="14"/>
  <c r="BF167" i="14"/>
  <c r="BF171" i="14"/>
  <c r="BF180" i="14"/>
  <c r="BF184" i="14"/>
  <c r="BF191" i="14"/>
  <c r="BF193" i="14"/>
  <c r="BF201" i="14"/>
  <c r="BF203" i="14"/>
  <c r="BF209" i="14"/>
  <c r="BF215" i="14"/>
  <c r="BF221" i="14"/>
  <c r="J93" i="14"/>
  <c r="BF143" i="14"/>
  <c r="BF145" i="14"/>
  <c r="BF147" i="14"/>
  <c r="BF157" i="14"/>
  <c r="BF173" i="14"/>
  <c r="BF182" i="14"/>
  <c r="BF195" i="14"/>
  <c r="BF199" i="14"/>
  <c r="BF213" i="14"/>
  <c r="BF223" i="14"/>
  <c r="J93" i="13"/>
  <c r="F96" i="13"/>
  <c r="E116" i="13"/>
  <c r="F126" i="13"/>
  <c r="BF132" i="13"/>
  <c r="BF134" i="13"/>
  <c r="BF138" i="13"/>
  <c r="BF142" i="13"/>
  <c r="BF146" i="13"/>
  <c r="BF149" i="13"/>
  <c r="BF151" i="13"/>
  <c r="BF164" i="13"/>
  <c r="BF167" i="13"/>
  <c r="BF136" i="13"/>
  <c r="BF140" i="13"/>
  <c r="BF162" i="13"/>
  <c r="BF170" i="13"/>
  <c r="BF175" i="13"/>
  <c r="BF144" i="13"/>
  <c r="BF153" i="13"/>
  <c r="BF157" i="13"/>
  <c r="BF159" i="13"/>
  <c r="BF172" i="13"/>
  <c r="J122" i="12"/>
  <c r="F125" i="12"/>
  <c r="BF130" i="12"/>
  <c r="BF134" i="12"/>
  <c r="BF146" i="12"/>
  <c r="BF157" i="12"/>
  <c r="BF165" i="12"/>
  <c r="BF167" i="12"/>
  <c r="BF169" i="12"/>
  <c r="BF178" i="12"/>
  <c r="E85" i="12"/>
  <c r="F95" i="12"/>
  <c r="BF132" i="12"/>
  <c r="BF142" i="12"/>
  <c r="BF144" i="12"/>
  <c r="BF159" i="12"/>
  <c r="BF173" i="12"/>
  <c r="BF136" i="12"/>
  <c r="BF140" i="12"/>
  <c r="BF152" i="12"/>
  <c r="BF161" i="12"/>
  <c r="BF171" i="12"/>
  <c r="BF138" i="12"/>
  <c r="BF148" i="12"/>
  <c r="BF163" i="12"/>
  <c r="BF175" i="12"/>
  <c r="E85" i="11"/>
  <c r="BF135" i="11"/>
  <c r="BF139" i="11"/>
  <c r="BF161" i="11"/>
  <c r="BF210" i="11"/>
  <c r="BF212" i="11"/>
  <c r="BF214" i="11"/>
  <c r="BF216" i="11"/>
  <c r="BF224" i="11"/>
  <c r="BF228" i="11"/>
  <c r="BF235" i="11"/>
  <c r="BF141" i="11"/>
  <c r="BF145" i="11"/>
  <c r="BF149" i="11"/>
  <c r="BF155" i="11"/>
  <c r="BF157" i="11"/>
  <c r="BF179" i="11"/>
  <c r="BF182" i="11"/>
  <c r="BF192" i="11"/>
  <c r="BF200" i="11"/>
  <c r="BF202" i="11"/>
  <c r="BF220" i="11"/>
  <c r="J93" i="11"/>
  <c r="F129" i="11"/>
  <c r="F130" i="11"/>
  <c r="BF137" i="11"/>
  <c r="BF143" i="11"/>
  <c r="BF159" i="11"/>
  <c r="BF164" i="11"/>
  <c r="BF167" i="11"/>
  <c r="BF169" i="11"/>
  <c r="BF171" i="11"/>
  <c r="BF173" i="11"/>
  <c r="BF177" i="11"/>
  <c r="BF194" i="11"/>
  <c r="BF198" i="11"/>
  <c r="BF204" i="11"/>
  <c r="BF206" i="11"/>
  <c r="BF218" i="11"/>
  <c r="BF232" i="11"/>
  <c r="BF147" i="11"/>
  <c r="BF151" i="11"/>
  <c r="BF153" i="11"/>
  <c r="BF184" i="11"/>
  <c r="BF187" i="11"/>
  <c r="BF196" i="11"/>
  <c r="BF208" i="11"/>
  <c r="BF222" i="11"/>
  <c r="BF226" i="11"/>
  <c r="F96" i="10"/>
  <c r="BF132" i="10"/>
  <c r="BF138" i="10"/>
  <c r="BF152" i="10"/>
  <c r="BF158" i="10"/>
  <c r="BF163" i="10"/>
  <c r="BF175" i="10"/>
  <c r="J93" i="10"/>
  <c r="BF134" i="10"/>
  <c r="BF159" i="10"/>
  <c r="BF167" i="10"/>
  <c r="BF173" i="10"/>
  <c r="BF179" i="10"/>
  <c r="BF181" i="10"/>
  <c r="BF192" i="10"/>
  <c r="BF194" i="10"/>
  <c r="F95" i="10"/>
  <c r="E115" i="10"/>
  <c r="BF143" i="10"/>
  <c r="BF146" i="10"/>
  <c r="BF161" i="10"/>
  <c r="BF165" i="10"/>
  <c r="BF169" i="10"/>
  <c r="BF171" i="10"/>
  <c r="BF177" i="10"/>
  <c r="BF184" i="10"/>
  <c r="BF190" i="10"/>
  <c r="BF148" i="10"/>
  <c r="BF150" i="10"/>
  <c r="BF154" i="10"/>
  <c r="BF156" i="10"/>
  <c r="F95" i="9"/>
  <c r="BF145" i="9"/>
  <c r="BF168" i="9"/>
  <c r="J93" i="9"/>
  <c r="E115" i="9"/>
  <c r="BF138" i="9"/>
  <c r="BF147" i="9"/>
  <c r="BF172" i="9"/>
  <c r="BF173" i="9"/>
  <c r="BF195" i="9"/>
  <c r="BF200" i="9"/>
  <c r="F96" i="9"/>
  <c r="BF134" i="9"/>
  <c r="BF140" i="9"/>
  <c r="BF158" i="9"/>
  <c r="BF166" i="9"/>
  <c r="BF189" i="9"/>
  <c r="BF191" i="9"/>
  <c r="BF204" i="9"/>
  <c r="BF132" i="9"/>
  <c r="BF149" i="9"/>
  <c r="BF154" i="9"/>
  <c r="BF160" i="9"/>
  <c r="BF162" i="9"/>
  <c r="BF177" i="9"/>
  <c r="BF179" i="9"/>
  <c r="BF183" i="9"/>
  <c r="BF185" i="9"/>
  <c r="BF202" i="9"/>
  <c r="BF145" i="8"/>
  <c r="BF154" i="8"/>
  <c r="BF160" i="8"/>
  <c r="BF168" i="8"/>
  <c r="BF187" i="8"/>
  <c r="BF189" i="8"/>
  <c r="F95" i="8"/>
  <c r="E115" i="8"/>
  <c r="BF132" i="8"/>
  <c r="BF136" i="8"/>
  <c r="BF142" i="8"/>
  <c r="BF150" i="8"/>
  <c r="BF164" i="8"/>
  <c r="BF176" i="8"/>
  <c r="BF203" i="8"/>
  <c r="F126" i="8"/>
  <c r="BF152" i="8"/>
  <c r="BF158" i="8"/>
  <c r="BF170" i="8"/>
  <c r="BF174" i="8"/>
  <c r="BF178" i="8"/>
  <c r="BF184" i="8"/>
  <c r="BF199" i="8"/>
  <c r="BF201" i="8"/>
  <c r="J93" i="8"/>
  <c r="BF138" i="8"/>
  <c r="BF180" i="8"/>
  <c r="BF182" i="8"/>
  <c r="BF193" i="8"/>
  <c r="BF205" i="8"/>
  <c r="E85" i="7"/>
  <c r="F93" i="7"/>
  <c r="BF138" i="7"/>
  <c r="BF144" i="7"/>
  <c r="BF150" i="7"/>
  <c r="BF153" i="7"/>
  <c r="BF155" i="7"/>
  <c r="BF184" i="7"/>
  <c r="BF187" i="7"/>
  <c r="BF195" i="7"/>
  <c r="BF198" i="7"/>
  <c r="BF202" i="7"/>
  <c r="BF212" i="7"/>
  <c r="BF221" i="7"/>
  <c r="BF234" i="7"/>
  <c r="BF237" i="7"/>
  <c r="BF239" i="7"/>
  <c r="BF244" i="7"/>
  <c r="BF247" i="7"/>
  <c r="BF254" i="7"/>
  <c r="BF257" i="7"/>
  <c r="BF262" i="7"/>
  <c r="BF266" i="7"/>
  <c r="F94" i="7"/>
  <c r="BF164" i="7"/>
  <c r="BF181" i="7"/>
  <c r="BF227" i="7"/>
  <c r="BF229" i="7"/>
  <c r="BF242" i="7"/>
  <c r="BF249" i="7"/>
  <c r="BF252" i="7"/>
  <c r="BF292" i="7"/>
  <c r="J123" i="7"/>
  <c r="BF141" i="7"/>
  <c r="BF158" i="7"/>
  <c r="BF167" i="7"/>
  <c r="BF170" i="7"/>
  <c r="BF193" i="7"/>
  <c r="BF200" i="7"/>
  <c r="BF214" i="7"/>
  <c r="BF217" i="7"/>
  <c r="BF219" i="7"/>
  <c r="BF224" i="7"/>
  <c r="BF232" i="7"/>
  <c r="BF289" i="7"/>
  <c r="BF132" i="7"/>
  <c r="BF135" i="7"/>
  <c r="BF161" i="7"/>
  <c r="BF173" i="7"/>
  <c r="BF176" i="7"/>
  <c r="BF179" i="7"/>
  <c r="BF190" i="7"/>
  <c r="BF209" i="7"/>
  <c r="BF269" i="7"/>
  <c r="BF288" i="7"/>
  <c r="F93" i="6"/>
  <c r="J128" i="6"/>
  <c r="BF161" i="6"/>
  <c r="BF198" i="6"/>
  <c r="BF224" i="6"/>
  <c r="BF227" i="6"/>
  <c r="BF231" i="6"/>
  <c r="BF243" i="6"/>
  <c r="BF245" i="6"/>
  <c r="BF247" i="6"/>
  <c r="BF259" i="6"/>
  <c r="BF261" i="6"/>
  <c r="BF264" i="6"/>
  <c r="BF281" i="6"/>
  <c r="BF290" i="6"/>
  <c r="BF303" i="6"/>
  <c r="BF309" i="6"/>
  <c r="BF313" i="6"/>
  <c r="BF342" i="6"/>
  <c r="BF347" i="6"/>
  <c r="BF379" i="6"/>
  <c r="BF388" i="6"/>
  <c r="BF408" i="6"/>
  <c r="BF409" i="6"/>
  <c r="F94" i="6"/>
  <c r="BF144" i="6"/>
  <c r="BF147" i="6"/>
  <c r="BF166" i="6"/>
  <c r="BF175" i="6"/>
  <c r="BF178" i="6"/>
  <c r="BF180" i="6"/>
  <c r="BF184" i="6"/>
  <c r="BF194" i="6"/>
  <c r="BF202" i="6"/>
  <c r="BF251" i="6"/>
  <c r="BF267" i="6"/>
  <c r="BF284" i="6"/>
  <c r="BF286" i="6"/>
  <c r="BF305" i="6"/>
  <c r="BF334" i="6"/>
  <c r="BF363" i="6"/>
  <c r="BF371" i="6"/>
  <c r="BF376" i="6"/>
  <c r="BF382" i="6"/>
  <c r="BF385" i="6"/>
  <c r="BF392" i="6"/>
  <c r="E85" i="6"/>
  <c r="BF192" i="6"/>
  <c r="BF204" i="6"/>
  <c r="BF206" i="6"/>
  <c r="BF211" i="6"/>
  <c r="BF215" i="6"/>
  <c r="BF234" i="6"/>
  <c r="BF236" i="6"/>
  <c r="BF240" i="6"/>
  <c r="BF253" i="6"/>
  <c r="BF256" i="6"/>
  <c r="BF273" i="6"/>
  <c r="BF288" i="6"/>
  <c r="BF292" i="6"/>
  <c r="BF294" i="6"/>
  <c r="BF321" i="6"/>
  <c r="BF326" i="6"/>
  <c r="BF328" i="6"/>
  <c r="BF336" i="6"/>
  <c r="BF339" i="6"/>
  <c r="BF344" i="6"/>
  <c r="BF355" i="6"/>
  <c r="BF369" i="6"/>
  <c r="BF401" i="6"/>
  <c r="BF410" i="6"/>
  <c r="BF412" i="6"/>
  <c r="BF137" i="6"/>
  <c r="BF141" i="6"/>
  <c r="BF153" i="6"/>
  <c r="BF156" i="6"/>
  <c r="BF170" i="6"/>
  <c r="BF186" i="6"/>
  <c r="BF188" i="6"/>
  <c r="BF190" i="6"/>
  <c r="BF200" i="6"/>
  <c r="BF208" i="6"/>
  <c r="BF218" i="6"/>
  <c r="BF220" i="6"/>
  <c r="BF277" i="6"/>
  <c r="BF297" i="6"/>
  <c r="BF299" i="6"/>
  <c r="BF316" i="6"/>
  <c r="BF319" i="6"/>
  <c r="BF332" i="6"/>
  <c r="BF360" i="6"/>
  <c r="BF367" i="6"/>
  <c r="BF407" i="6"/>
  <c r="E85" i="5"/>
  <c r="F94" i="5"/>
  <c r="J120" i="5"/>
  <c r="BF129" i="5"/>
  <c r="BF142" i="5"/>
  <c r="BF144" i="5"/>
  <c r="BF150" i="5"/>
  <c r="BF163" i="5"/>
  <c r="BF186" i="5"/>
  <c r="BE192" i="5"/>
  <c r="BF199" i="5"/>
  <c r="BF201" i="5"/>
  <c r="BF205" i="5"/>
  <c r="BF226" i="5"/>
  <c r="BF229" i="5"/>
  <c r="F93" i="5"/>
  <c r="BF140" i="5"/>
  <c r="BF147" i="5"/>
  <c r="BF153" i="5"/>
  <c r="BF157" i="5"/>
  <c r="BF169" i="5"/>
  <c r="BF171" i="5"/>
  <c r="BF183" i="5"/>
  <c r="BF190" i="5"/>
  <c r="BF207" i="5"/>
  <c r="BF220" i="5"/>
  <c r="BF238" i="5"/>
  <c r="BF136" i="5"/>
  <c r="BF174" i="5"/>
  <c r="BF178" i="5"/>
  <c r="BF181" i="5"/>
  <c r="BF188" i="5"/>
  <c r="BF133" i="5"/>
  <c r="BF138" i="5"/>
  <c r="BF160" i="5"/>
  <c r="BF166" i="5"/>
  <c r="BF194" i="5"/>
  <c r="BF197" i="5"/>
  <c r="BF203" i="5"/>
  <c r="BF211" i="5"/>
  <c r="BF214" i="5"/>
  <c r="BF217" i="5"/>
  <c r="BF223" i="5"/>
  <c r="BF232" i="5"/>
  <c r="BF235" i="5"/>
  <c r="BF243" i="5"/>
  <c r="BF246" i="5"/>
  <c r="BF249" i="5"/>
  <c r="E85" i="4"/>
  <c r="J91" i="4"/>
  <c r="BF166" i="4"/>
  <c r="BF169" i="4"/>
  <c r="BF201" i="4"/>
  <c r="BF203" i="4"/>
  <c r="BF231" i="4"/>
  <c r="BF256" i="4"/>
  <c r="BF293" i="4"/>
  <c r="BF307" i="4"/>
  <c r="BF310" i="4"/>
  <c r="BF337" i="4"/>
  <c r="BF340" i="4"/>
  <c r="BF343" i="4"/>
  <c r="BF355" i="4"/>
  <c r="BF358" i="4"/>
  <c r="BF372" i="4"/>
  <c r="BF393" i="4"/>
  <c r="BF396" i="4"/>
  <c r="BF398" i="4"/>
  <c r="BF401" i="4"/>
  <c r="BF407" i="4"/>
  <c r="BF424" i="4"/>
  <c r="BF427" i="4"/>
  <c r="BF439" i="4"/>
  <c r="BF443" i="4"/>
  <c r="BF462" i="4"/>
  <c r="BF471" i="4"/>
  <c r="BF474" i="4"/>
  <c r="BF477" i="4"/>
  <c r="BF483" i="4"/>
  <c r="BF485" i="4"/>
  <c r="F94" i="4"/>
  <c r="BF135" i="4"/>
  <c r="BF150" i="4"/>
  <c r="BF155" i="4"/>
  <c r="BF158" i="4"/>
  <c r="BF205" i="4"/>
  <c r="BF218" i="4"/>
  <c r="BF225" i="4"/>
  <c r="BF235" i="4"/>
  <c r="BF241" i="4"/>
  <c r="BF246" i="4"/>
  <c r="BF251" i="4"/>
  <c r="BF261" i="4"/>
  <c r="BF276" i="4"/>
  <c r="BF316" i="4"/>
  <c r="BF322" i="4"/>
  <c r="BF327" i="4"/>
  <c r="BF346" i="4"/>
  <c r="BF349" i="4"/>
  <c r="BF375" i="4"/>
  <c r="BF391" i="4"/>
  <c r="BF413" i="4"/>
  <c r="BF416" i="4"/>
  <c r="BF449" i="4"/>
  <c r="BF452" i="4"/>
  <c r="BF481" i="4"/>
  <c r="BF487" i="4"/>
  <c r="F93" i="4"/>
  <c r="BF177" i="4"/>
  <c r="BF187" i="4"/>
  <c r="BF195" i="4"/>
  <c r="BF198" i="4"/>
  <c r="BF209" i="4"/>
  <c r="BF215" i="4"/>
  <c r="BF220" i="4"/>
  <c r="BF228" i="4"/>
  <c r="BF238" i="4"/>
  <c r="BF266" i="4"/>
  <c r="BF271" i="4"/>
  <c r="BF274" i="4"/>
  <c r="BF284" i="4"/>
  <c r="BF290" i="4"/>
  <c r="BF304" i="4"/>
  <c r="BF319" i="4"/>
  <c r="BF352" i="4"/>
  <c r="BF363" i="4"/>
  <c r="BF366" i="4"/>
  <c r="BF369" i="4"/>
  <c r="BF386" i="4"/>
  <c r="BF389" i="4"/>
  <c r="BF410" i="4"/>
  <c r="BF422" i="4"/>
  <c r="BF446" i="4"/>
  <c r="BF163" i="4"/>
  <c r="BF182" i="4"/>
  <c r="BF190" i="4"/>
  <c r="BF212" i="4"/>
  <c r="BF279" i="4"/>
  <c r="BF281" i="4"/>
  <c r="BF287" i="4"/>
  <c r="BF298" i="4"/>
  <c r="BF301" i="4"/>
  <c r="BF332" i="4"/>
  <c r="BF379" i="4"/>
  <c r="BF382" i="4"/>
  <c r="BF404" i="4"/>
  <c r="BF419" i="4"/>
  <c r="BF430" i="4"/>
  <c r="BF436" i="4"/>
  <c r="BF456" i="4"/>
  <c r="BF464" i="4"/>
  <c r="J91" i="3"/>
  <c r="F94" i="3"/>
  <c r="J119" i="3"/>
  <c r="E85" i="3"/>
  <c r="F93" i="3"/>
  <c r="J118" i="3"/>
  <c r="BF131" i="3"/>
  <c r="BF129" i="3"/>
  <c r="BF135" i="3"/>
  <c r="BF137" i="3"/>
  <c r="BF139" i="3"/>
  <c r="BF141" i="3"/>
  <c r="BF143" i="3"/>
  <c r="BF145" i="3"/>
  <c r="BF147" i="3"/>
  <c r="BF149" i="3"/>
  <c r="BF125" i="3"/>
  <c r="BF127" i="3"/>
  <c r="BF133" i="3"/>
  <c r="J91" i="2"/>
  <c r="F94" i="2"/>
  <c r="J153" i="2"/>
  <c r="BF185" i="2"/>
  <c r="BF204" i="2"/>
  <c r="BF229" i="2"/>
  <c r="BF254" i="2"/>
  <c r="BF277" i="2"/>
  <c r="BF308" i="2"/>
  <c r="BF328" i="2"/>
  <c r="BF331" i="2"/>
  <c r="BF343" i="2"/>
  <c r="BF372" i="2"/>
  <c r="BF413" i="2"/>
  <c r="BF458" i="2"/>
  <c r="BF484" i="2"/>
  <c r="BF519" i="2"/>
  <c r="BF622" i="2"/>
  <c r="BF649" i="2"/>
  <c r="BF669" i="2"/>
  <c r="BF716" i="2"/>
  <c r="BF763" i="2"/>
  <c r="BF771" i="2"/>
  <c r="BF778" i="2"/>
  <c r="BF812" i="2"/>
  <c r="BF817" i="2"/>
  <c r="BF828" i="2"/>
  <c r="BF831" i="2"/>
  <c r="BF843" i="2"/>
  <c r="BF859" i="2"/>
  <c r="BF865" i="2"/>
  <c r="BF890" i="2"/>
  <c r="BF900" i="2"/>
  <c r="BF902" i="2"/>
  <c r="BF912" i="2"/>
  <c r="BF922" i="2"/>
  <c r="BF971" i="2"/>
  <c r="BF995" i="2"/>
  <c r="BF1036" i="2"/>
  <c r="BF1071" i="2"/>
  <c r="BF1082" i="2"/>
  <c r="BF1092" i="2"/>
  <c r="BF1101" i="2"/>
  <c r="BF1108" i="2"/>
  <c r="BF1155" i="2"/>
  <c r="BF1159" i="2"/>
  <c r="BF1183" i="2"/>
  <c r="BF1226" i="2"/>
  <c r="BF1233" i="2"/>
  <c r="BF1267" i="2"/>
  <c r="BF1290" i="2"/>
  <c r="BF1305" i="2"/>
  <c r="BF1307" i="2"/>
  <c r="BF1315" i="2"/>
  <c r="BF1327" i="2"/>
  <c r="BF1335" i="2"/>
  <c r="BF1339" i="2"/>
  <c r="BF1341" i="2"/>
  <c r="BF1351" i="2"/>
  <c r="BF1359" i="2"/>
  <c r="BF1371" i="2"/>
  <c r="BF1377" i="2"/>
  <c r="BF1383" i="2"/>
  <c r="BF1399" i="2"/>
  <c r="BF1405" i="2"/>
  <c r="BF1415" i="2"/>
  <c r="BF1477" i="2"/>
  <c r="BF1494" i="2"/>
  <c r="BF1516" i="2"/>
  <c r="BF1533" i="2"/>
  <c r="BF1552" i="2"/>
  <c r="BF1568" i="2"/>
  <c r="BF1576" i="2"/>
  <c r="BF1585" i="2"/>
  <c r="BF1591" i="2"/>
  <c r="BF1601" i="2"/>
  <c r="BF1607" i="2"/>
  <c r="BF1609" i="2"/>
  <c r="BF1615" i="2"/>
  <c r="BF1619" i="2"/>
  <c r="BF1621" i="2"/>
  <c r="BF1623" i="2"/>
  <c r="BF1635" i="2"/>
  <c r="BF1661" i="2"/>
  <c r="BF1667" i="2"/>
  <c r="BF1682" i="2"/>
  <c r="BF1695" i="2"/>
  <c r="BF1703" i="2"/>
  <c r="BF1711" i="2"/>
  <c r="BF1715" i="2"/>
  <c r="BF1743" i="2"/>
  <c r="BF1779" i="2"/>
  <c r="BF1824" i="2"/>
  <c r="BF1844" i="2"/>
  <c r="BF1847" i="2"/>
  <c r="BF1908" i="2"/>
  <c r="BF1911" i="2"/>
  <c r="BF1914" i="2"/>
  <c r="BF1918" i="2"/>
  <c r="BF1923" i="2"/>
  <c r="BF1932" i="2"/>
  <c r="BF1940" i="2"/>
  <c r="BF1943" i="2"/>
  <c r="BF1947" i="2"/>
  <c r="BF1951" i="2"/>
  <c r="BF1955" i="2"/>
  <c r="BF1958" i="2"/>
  <c r="BF1962" i="2"/>
  <c r="BF1966" i="2"/>
  <c r="BF1970" i="2"/>
  <c r="BF1974" i="2"/>
  <c r="E85" i="2"/>
  <c r="F93" i="2"/>
  <c r="BF159" i="2"/>
  <c r="BF167" i="2"/>
  <c r="BF172" i="2"/>
  <c r="BF245" i="2"/>
  <c r="BF318" i="2"/>
  <c r="BF378" i="2"/>
  <c r="BF386" i="2"/>
  <c r="BF405" i="2"/>
  <c r="BF509" i="2"/>
  <c r="BF512" i="2"/>
  <c r="BF540" i="2"/>
  <c r="BF557" i="2"/>
  <c r="BF578" i="2"/>
  <c r="BF588" i="2"/>
  <c r="BF597" i="2"/>
  <c r="BF625" i="2"/>
  <c r="BF655" i="2"/>
  <c r="BF681" i="2"/>
  <c r="BF704" i="2"/>
  <c r="BF722" i="2"/>
  <c r="BF731" i="2"/>
  <c r="BF736" i="2"/>
  <c r="BF790" i="2"/>
  <c r="BF825" i="2"/>
  <c r="BF839" i="2"/>
  <c r="BF873" i="2"/>
  <c r="BF888" i="2"/>
  <c r="BF892" i="2"/>
  <c r="BF904" i="2"/>
  <c r="BF908" i="2"/>
  <c r="BF916" i="2"/>
  <c r="BF924" i="2"/>
  <c r="BF926" i="2"/>
  <c r="BF933" i="2"/>
  <c r="BF946" i="2"/>
  <c r="BF955" i="2"/>
  <c r="BF961" i="2"/>
  <c r="BF965" i="2"/>
  <c r="BF983" i="2"/>
  <c r="BF1004" i="2"/>
  <c r="BF1023" i="2"/>
  <c r="BF1044" i="2"/>
  <c r="BF1056" i="2"/>
  <c r="BF1060" i="2"/>
  <c r="BF1078" i="2"/>
  <c r="BF1096" i="2"/>
  <c r="BF1099" i="2"/>
  <c r="BF1120" i="2"/>
  <c r="BF1129" i="2"/>
  <c r="BF1144" i="2"/>
  <c r="BF1175" i="2"/>
  <c r="BF1185" i="2"/>
  <c r="BF1193" i="2"/>
  <c r="BF1201" i="2"/>
  <c r="BF1209" i="2"/>
  <c r="BF1222" i="2"/>
  <c r="BF1248" i="2"/>
  <c r="BF1257" i="2"/>
  <c r="BF1274" i="2"/>
  <c r="BF1288" i="2"/>
  <c r="BF1301" i="2"/>
  <c r="BF1311" i="2"/>
  <c r="BF1317" i="2"/>
  <c r="BF1321" i="2"/>
  <c r="BF1333" i="2"/>
  <c r="BF1343" i="2"/>
  <c r="BF1347" i="2"/>
  <c r="BF1349" i="2"/>
  <c r="BF1353" i="2"/>
  <c r="BF1381" i="2"/>
  <c r="BF1387" i="2"/>
  <c r="BF1393" i="2"/>
  <c r="BF1419" i="2"/>
  <c r="BF1448" i="2"/>
  <c r="BF1454" i="2"/>
  <c r="BF1472" i="2"/>
  <c r="BF1498" i="2"/>
  <c r="BF1502" i="2"/>
  <c r="BF1538" i="2"/>
  <c r="BF1558" i="2"/>
  <c r="BF1562" i="2"/>
  <c r="BF1581" i="2"/>
  <c r="BF1583" i="2"/>
  <c r="BF1587" i="2"/>
  <c r="BF1589" i="2"/>
  <c r="BF1593" i="2"/>
  <c r="BF1599" i="2"/>
  <c r="BF1613" i="2"/>
  <c r="BF1633" i="2"/>
  <c r="BF1639" i="2"/>
  <c r="BF1651" i="2"/>
  <c r="BF1655" i="2"/>
  <c r="BF1657" i="2"/>
  <c r="BF1659" i="2"/>
  <c r="BF1671" i="2"/>
  <c r="BF1678" i="2"/>
  <c r="BF1684" i="2"/>
  <c r="BF1707" i="2"/>
  <c r="BF1713" i="2"/>
  <c r="BF1723" i="2"/>
  <c r="BF1725" i="2"/>
  <c r="BF1753" i="2"/>
  <c r="BF1758" i="2"/>
  <c r="BF1767" i="2"/>
  <c r="BF1784" i="2"/>
  <c r="BF1795" i="2"/>
  <c r="BF1799" i="2"/>
  <c r="BF1807" i="2"/>
  <c r="BF1851" i="2"/>
  <c r="BF1856" i="2"/>
  <c r="BF1868" i="2"/>
  <c r="BF1902" i="2"/>
  <c r="J93" i="2"/>
  <c r="BF200" i="2"/>
  <c r="BF220" i="2"/>
  <c r="BF226" i="2"/>
  <c r="BF261" i="2"/>
  <c r="BF266" i="2"/>
  <c r="BF285" i="2"/>
  <c r="BF298" i="2"/>
  <c r="BF323" i="2"/>
  <c r="BF338" i="2"/>
  <c r="BF346" i="2"/>
  <c r="BF354" i="2"/>
  <c r="BF362" i="2"/>
  <c r="BF469" i="2"/>
  <c r="BF481" i="2"/>
  <c r="BF489" i="2"/>
  <c r="BF492" i="2"/>
  <c r="BF525" i="2"/>
  <c r="BF542" i="2"/>
  <c r="BF566" i="2"/>
  <c r="BF569" i="2"/>
  <c r="BF572" i="2"/>
  <c r="BF594" i="2"/>
  <c r="BF646" i="2"/>
  <c r="BF652" i="2"/>
  <c r="BF658" i="2"/>
  <c r="BF676" i="2"/>
  <c r="BF699" i="2"/>
  <c r="BF752" i="2"/>
  <c r="BF758" i="2"/>
  <c r="BF796" i="2"/>
  <c r="BF805" i="2"/>
  <c r="BF822" i="2"/>
  <c r="BF879" i="2"/>
  <c r="BF881" i="2"/>
  <c r="BF894" i="2"/>
  <c r="BF896" i="2"/>
  <c r="BF898" i="2"/>
  <c r="BF910" i="2"/>
  <c r="BF914" i="2"/>
  <c r="BF941" i="2"/>
  <c r="BF951" i="2"/>
  <c r="BF974" i="2"/>
  <c r="BF979" i="2"/>
  <c r="BF987" i="2"/>
  <c r="BF999" i="2"/>
  <c r="BF1008" i="2"/>
  <c r="BF1027" i="2"/>
  <c r="BF1040" i="2"/>
  <c r="BF1067" i="2"/>
  <c r="BF1113" i="2"/>
  <c r="BF1122" i="2"/>
  <c r="BF1140" i="2"/>
  <c r="BF1237" i="2"/>
  <c r="BF1246" i="2"/>
  <c r="BF1253" i="2"/>
  <c r="BF1269" i="2"/>
  <c r="BF1294" i="2"/>
  <c r="BF1303" i="2"/>
  <c r="BF1319" i="2"/>
  <c r="BF1323" i="2"/>
  <c r="BF1331" i="2"/>
  <c r="BF1345" i="2"/>
  <c r="BF1357" i="2"/>
  <c r="BF1363" i="2"/>
  <c r="BF1367" i="2"/>
  <c r="BF1369" i="2"/>
  <c r="BF1373" i="2"/>
  <c r="BF1385" i="2"/>
  <c r="BF1401" i="2"/>
  <c r="BF1407" i="2"/>
  <c r="BF1434" i="2"/>
  <c r="BF1462" i="2"/>
  <c r="BF1482" i="2"/>
  <c r="BF1489" i="2"/>
  <c r="BF1509" i="2"/>
  <c r="BF1547" i="2"/>
  <c r="BF1550" i="2"/>
  <c r="BF1554" i="2"/>
  <c r="BF1564" i="2"/>
  <c r="BF1572" i="2"/>
  <c r="BF1611" i="2"/>
  <c r="BF1647" i="2"/>
  <c r="BF1665" i="2"/>
  <c r="BF1669" i="2"/>
  <c r="BF1674" i="2"/>
  <c r="BF1697" i="2"/>
  <c r="BF1699" i="2"/>
  <c r="BF1701" i="2"/>
  <c r="BF1709" i="2"/>
  <c r="BF1727" i="2"/>
  <c r="BF1731" i="2"/>
  <c r="BF1737" i="2"/>
  <c r="BF1748" i="2"/>
  <c r="BF1771" i="2"/>
  <c r="BF1790" i="2"/>
  <c r="BF1817" i="2"/>
  <c r="BF1820" i="2"/>
  <c r="BF1827" i="2"/>
  <c r="BF1875" i="2"/>
  <c r="BF1879" i="2"/>
  <c r="BF1882" i="2"/>
  <c r="BF1906" i="2"/>
  <c r="BF180" i="2"/>
  <c r="BF194" i="2"/>
  <c r="BF209" i="2"/>
  <c r="BF237" i="2"/>
  <c r="BF251" i="2"/>
  <c r="BF269" i="2"/>
  <c r="BF274" i="2"/>
  <c r="BF283" i="2"/>
  <c r="BF287" i="2"/>
  <c r="BF292" i="2"/>
  <c r="BF349" i="2"/>
  <c r="BF360" i="2"/>
  <c r="BF369" i="2"/>
  <c r="BF381" i="2"/>
  <c r="BF391" i="2"/>
  <c r="BF399" i="2"/>
  <c r="BF410" i="2"/>
  <c r="BF419" i="2"/>
  <c r="BF424" i="2"/>
  <c r="BF506" i="2"/>
  <c r="BF515" i="2"/>
  <c r="BF517" i="2"/>
  <c r="BF521" i="2"/>
  <c r="BF523" i="2"/>
  <c r="BF602" i="2"/>
  <c r="BF611" i="2"/>
  <c r="BF616" i="2"/>
  <c r="BF630" i="2"/>
  <c r="BF635" i="2"/>
  <c r="BF663" i="2"/>
  <c r="BF697" i="2"/>
  <c r="BF728" i="2"/>
  <c r="BF734" i="2"/>
  <c r="BF746" i="2"/>
  <c r="BF784" i="2"/>
  <c r="BF802" i="2"/>
  <c r="BF834" i="2"/>
  <c r="BF845" i="2"/>
  <c r="BF868" i="2"/>
  <c r="BF886" i="2"/>
  <c r="BF906" i="2"/>
  <c r="BF918" i="2"/>
  <c r="BF920" i="2"/>
  <c r="BF930" i="2"/>
  <c r="BF936" i="2"/>
  <c r="BF1012" i="2"/>
  <c r="BF1110" i="2"/>
  <c r="BF1117" i="2"/>
  <c r="BF1125" i="2"/>
  <c r="BF1131" i="2"/>
  <c r="BF1151" i="2"/>
  <c r="BF1171" i="2"/>
  <c r="BF1179" i="2"/>
  <c r="BF1191" i="2"/>
  <c r="BF1205" i="2"/>
  <c r="BF1263" i="2"/>
  <c r="BF1278" i="2"/>
  <c r="BF1283" i="2"/>
  <c r="BF1297" i="2"/>
  <c r="BF1299" i="2"/>
  <c r="BF1309" i="2"/>
  <c r="BF1313" i="2"/>
  <c r="BF1325" i="2"/>
  <c r="BF1329" i="2"/>
  <c r="BF1337" i="2"/>
  <c r="BF1355" i="2"/>
  <c r="BF1361" i="2"/>
  <c r="BF1365" i="2"/>
  <c r="BF1375" i="2"/>
  <c r="BF1379" i="2"/>
  <c r="BF1389" i="2"/>
  <c r="BF1391" i="2"/>
  <c r="BF1395" i="2"/>
  <c r="BF1397" i="2"/>
  <c r="BF1422" i="2"/>
  <c r="BF1438" i="2"/>
  <c r="BF1444" i="2"/>
  <c r="BF1526" i="2"/>
  <c r="BF1544" i="2"/>
  <c r="BF1556" i="2"/>
  <c r="BF1595" i="2"/>
  <c r="BF1597" i="2"/>
  <c r="BF1603" i="2"/>
  <c r="BF1605" i="2"/>
  <c r="BF1617" i="2"/>
  <c r="BF1625" i="2"/>
  <c r="BF1627" i="2"/>
  <c r="BF1629" i="2"/>
  <c r="BF1631" i="2"/>
  <c r="BF1637" i="2"/>
  <c r="BF1641" i="2"/>
  <c r="BF1643" i="2"/>
  <c r="BF1649" i="2"/>
  <c r="BF1653" i="2"/>
  <c r="BF1663" i="2"/>
  <c r="BF1676" i="2"/>
  <c r="BF1680" i="2"/>
  <c r="BF1693" i="2"/>
  <c r="BF1705" i="2"/>
  <c r="BF1717" i="2"/>
  <c r="BF1719" i="2"/>
  <c r="BF1721" i="2"/>
  <c r="BF1793" i="2"/>
  <c r="BF1829" i="2"/>
  <c r="BF1862" i="2"/>
  <c r="F39" i="2"/>
  <c r="F35" i="2"/>
  <c r="F38" i="4"/>
  <c r="F37" i="5"/>
  <c r="F39" i="6"/>
  <c r="F35" i="7"/>
  <c r="J37" i="8"/>
  <c r="F40" i="9"/>
  <c r="F39" i="10"/>
  <c r="F41" i="11"/>
  <c r="F40" i="11"/>
  <c r="F37" i="13"/>
  <c r="J37" i="13"/>
  <c r="F41" i="14"/>
  <c r="F37" i="15"/>
  <c r="F40" i="15"/>
  <c r="F37" i="16"/>
  <c r="F39" i="17"/>
  <c r="J35" i="18"/>
  <c r="AV96" i="1" s="1"/>
  <c r="F39" i="19"/>
  <c r="BD97" i="1" s="1"/>
  <c r="F37" i="20"/>
  <c r="BB98" i="1" s="1"/>
  <c r="F39" i="20"/>
  <c r="BD98" i="1" s="1"/>
  <c r="F35" i="22"/>
  <c r="AZ100" i="1" s="1"/>
  <c r="F38" i="23"/>
  <c r="BC101" i="1"/>
  <c r="J35" i="23"/>
  <c r="AV101" i="1" s="1"/>
  <c r="F41" i="24"/>
  <c r="BD103" i="1" s="1"/>
  <c r="F40" i="25"/>
  <c r="BC104" i="1" s="1"/>
  <c r="F39" i="26"/>
  <c r="BB105" i="1" s="1"/>
  <c r="F37" i="27"/>
  <c r="AZ106" i="1" s="1"/>
  <c r="F37" i="28"/>
  <c r="AZ107" i="1"/>
  <c r="F39" i="28"/>
  <c r="BB107" i="1" s="1"/>
  <c r="F40" i="29"/>
  <c r="BC108" i="1" s="1"/>
  <c r="F41" i="30"/>
  <c r="BD109" i="1" s="1"/>
  <c r="F41" i="31"/>
  <c r="BD110" i="1" s="1"/>
  <c r="F35" i="32"/>
  <c r="AZ111" i="1" s="1"/>
  <c r="F39" i="32"/>
  <c r="BD111" i="1" s="1"/>
  <c r="F36" i="34"/>
  <c r="F36" i="35"/>
  <c r="F34" i="36"/>
  <c r="F36" i="37"/>
  <c r="J34" i="38"/>
  <c r="F34" i="39"/>
  <c r="F36" i="40"/>
  <c r="F35" i="40"/>
  <c r="F36" i="41"/>
  <c r="F36" i="42"/>
  <c r="BC113" i="1" s="1"/>
  <c r="F34" i="43"/>
  <c r="F35" i="43"/>
  <c r="J34" i="44"/>
  <c r="F37" i="44"/>
  <c r="F37" i="45"/>
  <c r="F39" i="46"/>
  <c r="F36" i="47"/>
  <c r="AS95" i="1"/>
  <c r="F38" i="2"/>
  <c r="F37" i="3"/>
  <c r="F35" i="3"/>
  <c r="F37" i="4"/>
  <c r="J35" i="5"/>
  <c r="F38" i="6"/>
  <c r="F35" i="6"/>
  <c r="F38" i="7"/>
  <c r="F40" i="8"/>
  <c r="F41" i="8"/>
  <c r="F37" i="9"/>
  <c r="F41" i="9"/>
  <c r="F37" i="10"/>
  <c r="F37" i="11"/>
  <c r="J37" i="12"/>
  <c r="F39" i="12"/>
  <c r="F39" i="13"/>
  <c r="J37" i="14"/>
  <c r="F41" i="15"/>
  <c r="F38" i="16"/>
  <c r="J35" i="17"/>
  <c r="F35" i="18"/>
  <c r="AZ96" i="1" s="1"/>
  <c r="J35" i="19"/>
  <c r="AV97" i="1" s="1"/>
  <c r="F37" i="19"/>
  <c r="BB97" i="1"/>
  <c r="F38" i="20"/>
  <c r="BC98" i="1" s="1"/>
  <c r="F35" i="21"/>
  <c r="AZ99" i="1" s="1"/>
  <c r="F39" i="21"/>
  <c r="BD99" i="1" s="1"/>
  <c r="J35" i="22"/>
  <c r="AV100" i="1" s="1"/>
  <c r="F38" i="22"/>
  <c r="BC100" i="1" s="1"/>
  <c r="F35" i="23"/>
  <c r="AZ101" i="1"/>
  <c r="J37" i="24"/>
  <c r="AV103" i="1"/>
  <c r="J37" i="25"/>
  <c r="AV104" i="1" s="1"/>
  <c r="F40" i="26"/>
  <c r="BC105" i="1" s="1"/>
  <c r="J37" i="26"/>
  <c r="AV105" i="1" s="1"/>
  <c r="J37" i="27"/>
  <c r="AV106" i="1" s="1"/>
  <c r="F40" i="28"/>
  <c r="BC107" i="1"/>
  <c r="F41" i="28"/>
  <c r="BD107" i="1"/>
  <c r="J37" i="29"/>
  <c r="AV108" i="1" s="1"/>
  <c r="F37" i="30"/>
  <c r="AZ109" i="1" s="1"/>
  <c r="F39" i="30"/>
  <c r="BB109" i="1"/>
  <c r="J37" i="31"/>
  <c r="AV110" i="1" s="1"/>
  <c r="J35" i="32"/>
  <c r="AV111" i="1"/>
  <c r="F39" i="33"/>
  <c r="BD112" i="1"/>
  <c r="F37" i="33"/>
  <c r="BB112" i="1" s="1"/>
  <c r="J34" i="34"/>
  <c r="F35" i="35"/>
  <c r="F35" i="36"/>
  <c r="F36" i="36"/>
  <c r="F34" i="37"/>
  <c r="F37" i="37"/>
  <c r="F34" i="38"/>
  <c r="J34" i="39"/>
  <c r="F37" i="40"/>
  <c r="J34" i="41"/>
  <c r="J34" i="42"/>
  <c r="AW113" i="1" s="1"/>
  <c r="F36" i="43"/>
  <c r="J34" i="43"/>
  <c r="F37" i="43"/>
  <c r="F36" i="44"/>
  <c r="F38" i="45"/>
  <c r="J36" i="46"/>
  <c r="F37" i="47"/>
  <c r="F38" i="47"/>
  <c r="F37" i="2"/>
  <c r="F39" i="3"/>
  <c r="J35" i="4"/>
  <c r="F35" i="4"/>
  <c r="F39" i="5"/>
  <c r="J35" i="6"/>
  <c r="F39" i="7"/>
  <c r="J35" i="7"/>
  <c r="F37" i="8"/>
  <c r="J37" i="9"/>
  <c r="F41" i="10"/>
  <c r="F39" i="11"/>
  <c r="F37" i="12"/>
  <c r="F41" i="12"/>
  <c r="F41" i="13"/>
  <c r="F40" i="14"/>
  <c r="F39" i="15"/>
  <c r="F39" i="16"/>
  <c r="F37" i="17"/>
  <c r="F38" i="17"/>
  <c r="F38" i="18"/>
  <c r="BC96" i="1"/>
  <c r="F37" i="18"/>
  <c r="BB96" i="1" s="1"/>
  <c r="F37" i="23"/>
  <c r="BB101" i="1" s="1"/>
  <c r="F39" i="23"/>
  <c r="BD101" i="1" s="1"/>
  <c r="F39" i="24"/>
  <c r="BB103" i="1"/>
  <c r="F41" i="25"/>
  <c r="BD104" i="1" s="1"/>
  <c r="F37" i="25"/>
  <c r="AZ104" i="1"/>
  <c r="F41" i="26"/>
  <c r="BD105" i="1" s="1"/>
  <c r="F39" i="27"/>
  <c r="BB106" i="1" s="1"/>
  <c r="F41" i="27"/>
  <c r="BD106" i="1" s="1"/>
  <c r="F39" i="29"/>
  <c r="BB108" i="1"/>
  <c r="F37" i="29"/>
  <c r="AZ108" i="1" s="1"/>
  <c r="F40" i="30"/>
  <c r="BC109" i="1"/>
  <c r="F37" i="31"/>
  <c r="AZ110" i="1" s="1"/>
  <c r="F40" i="31"/>
  <c r="BC110" i="1" s="1"/>
  <c r="F37" i="32"/>
  <c r="BB111" i="1" s="1"/>
  <c r="F35" i="33"/>
  <c r="AZ112" i="1"/>
  <c r="F35" i="34"/>
  <c r="F37" i="34"/>
  <c r="F34" i="35"/>
  <c r="F37" i="36"/>
  <c r="J34" i="36"/>
  <c r="J34" i="37"/>
  <c r="F35" i="38"/>
  <c r="F37" i="38"/>
  <c r="F36" i="39"/>
  <c r="F37" i="39"/>
  <c r="F34" i="40"/>
  <c r="F35" i="41"/>
  <c r="F37" i="41"/>
  <c r="F37" i="42"/>
  <c r="BD113" i="1"/>
  <c r="F34" i="44"/>
  <c r="F35" i="44"/>
  <c r="J36" i="45"/>
  <c r="F37" i="46"/>
  <c r="J36" i="47"/>
  <c r="F39" i="47"/>
  <c r="J35" i="2"/>
  <c r="J35" i="3"/>
  <c r="F38" i="3"/>
  <c r="F39" i="4"/>
  <c r="F38" i="5"/>
  <c r="F37" i="6"/>
  <c r="F37" i="7"/>
  <c r="F39" i="8"/>
  <c r="F39" i="9"/>
  <c r="F40" i="10"/>
  <c r="J37" i="10"/>
  <c r="J37" i="11"/>
  <c r="F40" i="12"/>
  <c r="F40" i="13"/>
  <c r="F39" i="14"/>
  <c r="F37" i="14"/>
  <c r="J37" i="15"/>
  <c r="F35" i="16"/>
  <c r="J35" i="16"/>
  <c r="F35" i="17"/>
  <c r="F39" i="18"/>
  <c r="BD96" i="1" s="1"/>
  <c r="F35" i="19"/>
  <c r="AZ97" i="1"/>
  <c r="F38" i="19"/>
  <c r="BC97" i="1" s="1"/>
  <c r="F35" i="20"/>
  <c r="AZ98" i="1"/>
  <c r="J35" i="20"/>
  <c r="AV98" i="1" s="1"/>
  <c r="F38" i="21"/>
  <c r="BC99" i="1" s="1"/>
  <c r="J35" i="21"/>
  <c r="AV99" i="1" s="1"/>
  <c r="F37" i="21"/>
  <c r="BB99" i="1"/>
  <c r="F37" i="22"/>
  <c r="BB100" i="1" s="1"/>
  <c r="F39" i="22"/>
  <c r="BD100" i="1"/>
  <c r="F37" i="24"/>
  <c r="AZ103" i="1" s="1"/>
  <c r="F40" i="24"/>
  <c r="BC103" i="1" s="1"/>
  <c r="F39" i="25"/>
  <c r="BB104" i="1" s="1"/>
  <c r="F37" i="26"/>
  <c r="AZ105" i="1"/>
  <c r="F40" i="27"/>
  <c r="BC106" i="1" s="1"/>
  <c r="J37" i="28"/>
  <c r="AV107" i="1"/>
  <c r="F41" i="29"/>
  <c r="BD108" i="1" s="1"/>
  <c r="J37" i="30"/>
  <c r="AV109" i="1" s="1"/>
  <c r="F39" i="31"/>
  <c r="BB110" i="1" s="1"/>
  <c r="F38" i="32"/>
  <c r="BC111" i="1"/>
  <c r="F38" i="33"/>
  <c r="BC112" i="1" s="1"/>
  <c r="J35" i="33"/>
  <c r="AV112" i="1"/>
  <c r="F34" i="34"/>
  <c r="J34" i="35"/>
  <c r="F37" i="35"/>
  <c r="F35" i="37"/>
  <c r="F36" i="38"/>
  <c r="F35" i="39"/>
  <c r="J34" i="40"/>
  <c r="F34" i="41"/>
  <c r="F34" i="42"/>
  <c r="BA113" i="1" s="1"/>
  <c r="F35" i="42"/>
  <c r="BB113" i="1"/>
  <c r="F39" i="45"/>
  <c r="F36" i="45"/>
  <c r="F36" i="46"/>
  <c r="F38" i="46"/>
  <c r="J249" i="39" l="1"/>
  <c r="J103" i="39" s="1"/>
  <c r="BK248" i="39"/>
  <c r="J248" i="39" s="1"/>
  <c r="J102" i="39" s="1"/>
  <c r="T125" i="16"/>
  <c r="T124" i="16" s="1"/>
  <c r="T133" i="27"/>
  <c r="P125" i="39"/>
  <c r="R130" i="10"/>
  <c r="R129" i="10" s="1"/>
  <c r="P157" i="2"/>
  <c r="P124" i="42"/>
  <c r="AU113" i="1"/>
  <c r="P276" i="37"/>
  <c r="R127" i="5"/>
  <c r="R126" i="5" s="1"/>
  <c r="T128" i="47"/>
  <c r="T127" i="47" s="1"/>
  <c r="BK126" i="40"/>
  <c r="J126" i="40"/>
  <c r="J97" i="40"/>
  <c r="R155" i="29"/>
  <c r="R130" i="29" s="1"/>
  <c r="R130" i="9"/>
  <c r="R129" i="9"/>
  <c r="T130" i="8"/>
  <c r="T129" i="8" s="1"/>
  <c r="R157" i="2"/>
  <c r="P128" i="43"/>
  <c r="T124" i="42"/>
  <c r="T128" i="41"/>
  <c r="T126" i="40"/>
  <c r="T125" i="40"/>
  <c r="T125" i="35"/>
  <c r="T122" i="34"/>
  <c r="R129" i="30"/>
  <c r="T130" i="26"/>
  <c r="T129" i="26" s="1"/>
  <c r="T130" i="25"/>
  <c r="T129" i="25" s="1"/>
  <c r="T358" i="22"/>
  <c r="T159" i="22"/>
  <c r="T135" i="22"/>
  <c r="T155" i="13"/>
  <c r="R128" i="12"/>
  <c r="R128" i="47"/>
  <c r="R127" i="47" s="1"/>
  <c r="T128" i="43"/>
  <c r="R124" i="42"/>
  <c r="P124" i="38"/>
  <c r="P124" i="37"/>
  <c r="P123" i="37" s="1"/>
  <c r="R130" i="25"/>
  <c r="R129" i="25"/>
  <c r="R944" i="18"/>
  <c r="R156" i="18" s="1"/>
  <c r="T128" i="12"/>
  <c r="P944" i="2"/>
  <c r="P128" i="47"/>
  <c r="P127" i="47" s="1"/>
  <c r="R125" i="38"/>
  <c r="R124" i="38" s="1"/>
  <c r="P124" i="35"/>
  <c r="T130" i="24"/>
  <c r="T129" i="24"/>
  <c r="P159" i="6"/>
  <c r="P134" i="6" s="1"/>
  <c r="P153" i="4"/>
  <c r="P132" i="4" s="1"/>
  <c r="BK128" i="47"/>
  <c r="J128" i="47" s="1"/>
  <c r="J99" i="47" s="1"/>
  <c r="R125" i="36"/>
  <c r="R124" i="36"/>
  <c r="R234" i="35"/>
  <c r="R124" i="35" s="1"/>
  <c r="T944" i="18"/>
  <c r="P131" i="46"/>
  <c r="P130" i="46"/>
  <c r="T125" i="38"/>
  <c r="T124" i="38"/>
  <c r="T276" i="37"/>
  <c r="T123" i="37" s="1"/>
  <c r="P138" i="34"/>
  <c r="P122" i="34" s="1"/>
  <c r="P130" i="29"/>
  <c r="AU108" i="1"/>
  <c r="R128" i="28"/>
  <c r="P130" i="25"/>
  <c r="P129" i="25"/>
  <c r="AU104" i="1" s="1"/>
  <c r="R358" i="22"/>
  <c r="P159" i="22"/>
  <c r="P134" i="22" s="1"/>
  <c r="AU100" i="1" s="1"/>
  <c r="R153" i="20"/>
  <c r="R132" i="20"/>
  <c r="T157" i="18"/>
  <c r="T156" i="18" s="1"/>
  <c r="T130" i="13"/>
  <c r="T175" i="11"/>
  <c r="T133" i="11"/>
  <c r="R122" i="34"/>
  <c r="T130" i="29"/>
  <c r="P153" i="20"/>
  <c r="P132" i="20" s="1"/>
  <c r="AU98" i="1" s="1"/>
  <c r="R130" i="13"/>
  <c r="R175" i="11"/>
  <c r="BK175" i="27"/>
  <c r="J175" i="27" s="1"/>
  <c r="J104" i="27" s="1"/>
  <c r="P358" i="22"/>
  <c r="T157" i="2"/>
  <c r="R131" i="46"/>
  <c r="R130" i="46" s="1"/>
  <c r="P944" i="18"/>
  <c r="P129" i="14"/>
  <c r="P130" i="13"/>
  <c r="P129" i="7"/>
  <c r="T358" i="6"/>
  <c r="T134" i="6" s="1"/>
  <c r="R125" i="32"/>
  <c r="R124" i="32"/>
  <c r="P130" i="31"/>
  <c r="AU110" i="1"/>
  <c r="P175" i="27"/>
  <c r="P130" i="26"/>
  <c r="P129" i="26"/>
  <c r="AU105" i="1"/>
  <c r="R125" i="16"/>
  <c r="R124" i="16" s="1"/>
  <c r="T129" i="14"/>
  <c r="T130" i="10"/>
  <c r="T129" i="10" s="1"/>
  <c r="T130" i="9"/>
  <c r="T129" i="9" s="1"/>
  <c r="P358" i="6"/>
  <c r="R159" i="6"/>
  <c r="R134" i="6" s="1"/>
  <c r="T153" i="4"/>
  <c r="T132" i="4"/>
  <c r="R944" i="2"/>
  <c r="P128" i="41"/>
  <c r="R159" i="22"/>
  <c r="R134" i="22" s="1"/>
  <c r="T153" i="20"/>
  <c r="T132" i="20" s="1"/>
  <c r="R128" i="43"/>
  <c r="R128" i="41"/>
  <c r="R126" i="40"/>
  <c r="R125" i="40"/>
  <c r="P129" i="30"/>
  <c r="AU109" i="1"/>
  <c r="R133" i="27"/>
  <c r="P130" i="24"/>
  <c r="P129" i="24"/>
  <c r="AU103" i="1" s="1"/>
  <c r="P130" i="10"/>
  <c r="P129" i="10" s="1"/>
  <c r="P130" i="8"/>
  <c r="P129" i="8" s="1"/>
  <c r="T944" i="2"/>
  <c r="R131" i="39"/>
  <c r="R125" i="39" s="1"/>
  <c r="R130" i="15"/>
  <c r="R133" i="11"/>
  <c r="T159" i="6"/>
  <c r="R153" i="4"/>
  <c r="R132" i="4" s="1"/>
  <c r="R124" i="37"/>
  <c r="R123" i="37" s="1"/>
  <c r="T234" i="35"/>
  <c r="P133" i="27"/>
  <c r="AU106" i="1"/>
  <c r="P157" i="18"/>
  <c r="P156" i="18"/>
  <c r="AU96" i="1"/>
  <c r="P130" i="15"/>
  <c r="P128" i="12"/>
  <c r="P175" i="11"/>
  <c r="P133" i="11" s="1"/>
  <c r="BK944" i="2"/>
  <c r="J944" i="2"/>
  <c r="J108" i="2" s="1"/>
  <c r="BK135" i="6"/>
  <c r="J135" i="6"/>
  <c r="J99" i="6" s="1"/>
  <c r="BK159" i="6"/>
  <c r="J159" i="6" s="1"/>
  <c r="J103" i="6" s="1"/>
  <c r="BK126" i="17"/>
  <c r="J126" i="17" s="1"/>
  <c r="J99" i="17" s="1"/>
  <c r="BK157" i="18"/>
  <c r="J157" i="18"/>
  <c r="J99" i="18" s="1"/>
  <c r="BK135" i="22"/>
  <c r="J135" i="22"/>
  <c r="J99" i="22" s="1"/>
  <c r="BK159" i="22"/>
  <c r="J159" i="22" s="1"/>
  <c r="J103" i="22" s="1"/>
  <c r="BK130" i="25"/>
  <c r="J130" i="25" s="1"/>
  <c r="J101" i="25" s="1"/>
  <c r="BK130" i="26"/>
  <c r="J130" i="26"/>
  <c r="J101" i="26" s="1"/>
  <c r="BK150" i="28"/>
  <c r="BK128" i="28" s="1"/>
  <c r="J128" i="28" s="1"/>
  <c r="J100" i="28" s="1"/>
  <c r="J150" i="28"/>
  <c r="J102" i="28" s="1"/>
  <c r="BK155" i="29"/>
  <c r="J155" i="29" s="1"/>
  <c r="J103" i="29" s="1"/>
  <c r="BK197" i="30"/>
  <c r="J197" i="30" s="1"/>
  <c r="J104" i="30" s="1"/>
  <c r="BK131" i="31"/>
  <c r="J131" i="31"/>
  <c r="J101" i="31" s="1"/>
  <c r="BK125" i="35"/>
  <c r="J125" i="35"/>
  <c r="J97" i="35" s="1"/>
  <c r="BK234" i="35"/>
  <c r="J234" i="35" s="1"/>
  <c r="J100" i="35" s="1"/>
  <c r="BK125" i="36"/>
  <c r="J125" i="36" s="1"/>
  <c r="J97" i="36" s="1"/>
  <c r="BK174" i="36"/>
  <c r="J174" i="36"/>
  <c r="J101" i="36" s="1"/>
  <c r="BK124" i="42"/>
  <c r="J124" i="42"/>
  <c r="J96" i="42" s="1"/>
  <c r="BK128" i="43"/>
  <c r="J128" i="43" s="1"/>
  <c r="J96" i="43" s="1"/>
  <c r="BK358" i="6"/>
  <c r="J358" i="6" s="1"/>
  <c r="J107" i="6" s="1"/>
  <c r="BK130" i="7"/>
  <c r="J130" i="7"/>
  <c r="J99" i="7" s="1"/>
  <c r="BK130" i="8"/>
  <c r="J130" i="8"/>
  <c r="J101" i="8" s="1"/>
  <c r="BK175" i="11"/>
  <c r="J175" i="11" s="1"/>
  <c r="J104" i="11" s="1"/>
  <c r="BK230" i="11"/>
  <c r="J230" i="11" s="1"/>
  <c r="J107" i="11" s="1"/>
  <c r="BK150" i="12"/>
  <c r="BK128" i="12" s="1"/>
  <c r="J128" i="12" s="1"/>
  <c r="J34" i="12" s="1"/>
  <c r="J150" i="12"/>
  <c r="J102" i="12" s="1"/>
  <c r="BK155" i="13"/>
  <c r="BK130" i="13" s="1"/>
  <c r="J130" i="13" s="1"/>
  <c r="J100" i="13" s="1"/>
  <c r="J155" i="13"/>
  <c r="J103" i="13" s="1"/>
  <c r="BK160" i="15"/>
  <c r="J160" i="15" s="1"/>
  <c r="J103" i="15" s="1"/>
  <c r="BK125" i="16"/>
  <c r="J125" i="16" s="1"/>
  <c r="J99" i="16" s="1"/>
  <c r="BK1945" i="18"/>
  <c r="J1945" i="18"/>
  <c r="J126" i="18" s="1"/>
  <c r="BK153" i="20"/>
  <c r="J153" i="20"/>
  <c r="J101" i="20" s="1"/>
  <c r="BK125" i="32"/>
  <c r="J125" i="32" s="1"/>
  <c r="J99" i="32" s="1"/>
  <c r="BK128" i="41"/>
  <c r="J128" i="41" s="1"/>
  <c r="J96" i="41" s="1"/>
  <c r="BK131" i="46"/>
  <c r="J131" i="46"/>
  <c r="J99" i="46" s="1"/>
  <c r="J129" i="47"/>
  <c r="J100" i="47"/>
  <c r="BK1945" i="2"/>
  <c r="J1945" i="2"/>
  <c r="J126" i="2" s="1"/>
  <c r="BK290" i="7"/>
  <c r="J290" i="7"/>
  <c r="J106" i="7" s="1"/>
  <c r="BK130" i="9"/>
  <c r="J130" i="9"/>
  <c r="J101" i="9"/>
  <c r="BK130" i="10"/>
  <c r="J130" i="10"/>
  <c r="J101" i="10"/>
  <c r="BK358" i="22"/>
  <c r="J358" i="22"/>
  <c r="J107" i="22" s="1"/>
  <c r="BK260" i="23"/>
  <c r="J260" i="23"/>
  <c r="J101" i="23" s="1"/>
  <c r="BK130" i="24"/>
  <c r="J130" i="24"/>
  <c r="J101" i="24"/>
  <c r="BK124" i="37"/>
  <c r="J124" i="37"/>
  <c r="J97" i="37" s="1"/>
  <c r="BK125" i="38"/>
  <c r="J125" i="38"/>
  <c r="J97" i="38" s="1"/>
  <c r="BK235" i="40"/>
  <c r="J235" i="40"/>
  <c r="J103" i="40"/>
  <c r="BK157" i="2"/>
  <c r="J157" i="2"/>
  <c r="J99" i="2"/>
  <c r="BK1949" i="2"/>
  <c r="J1949" i="2"/>
  <c r="J128" i="2" s="1"/>
  <c r="BK123" i="3"/>
  <c r="J123" i="3"/>
  <c r="J99" i="3" s="1"/>
  <c r="BK133" i="4"/>
  <c r="J133" i="4"/>
  <c r="J99" i="4"/>
  <c r="BK153" i="4"/>
  <c r="J153" i="4"/>
  <c r="J101" i="4"/>
  <c r="BK127" i="5"/>
  <c r="J127" i="5"/>
  <c r="J99" i="5" s="1"/>
  <c r="BK260" i="7"/>
  <c r="J260" i="7"/>
  <c r="J101" i="7" s="1"/>
  <c r="BK197" i="14"/>
  <c r="J197" i="14" s="1"/>
  <c r="J104" i="14" s="1"/>
  <c r="BK131" i="15"/>
  <c r="J131" i="15" s="1"/>
  <c r="J101" i="15" s="1"/>
  <c r="BK944" i="18"/>
  <c r="J944" i="18" s="1"/>
  <c r="J108" i="18" s="1"/>
  <c r="BK1949" i="18"/>
  <c r="J1949" i="18" s="1"/>
  <c r="J128" i="18" s="1"/>
  <c r="BK123" i="19"/>
  <c r="J123" i="19" s="1"/>
  <c r="J99" i="19" s="1"/>
  <c r="BK133" i="20"/>
  <c r="J133" i="20" s="1"/>
  <c r="J99" i="20" s="1"/>
  <c r="BK127" i="21"/>
  <c r="J127" i="21" s="1"/>
  <c r="J99" i="21" s="1"/>
  <c r="BK130" i="23"/>
  <c r="J130" i="23" s="1"/>
  <c r="J99" i="23" s="1"/>
  <c r="BK292" i="23"/>
  <c r="J292" i="23" s="1"/>
  <c r="J106" i="23" s="1"/>
  <c r="BK129" i="30"/>
  <c r="J129" i="30" s="1"/>
  <c r="J34" i="30" s="1"/>
  <c r="AG109" i="1" s="1"/>
  <c r="BK160" i="31"/>
  <c r="J160" i="31"/>
  <c r="J103" i="31" s="1"/>
  <c r="BK126" i="33"/>
  <c r="J126" i="33"/>
  <c r="J99" i="33" s="1"/>
  <c r="BK123" i="34"/>
  <c r="J123" i="34" s="1"/>
  <c r="J97" i="34" s="1"/>
  <c r="BK138" i="34"/>
  <c r="J138" i="34" s="1"/>
  <c r="J99" i="34" s="1"/>
  <c r="BK276" i="37"/>
  <c r="J276" i="37"/>
  <c r="J100" i="37" s="1"/>
  <c r="BK193" i="38"/>
  <c r="J193" i="38"/>
  <c r="J101" i="38" s="1"/>
  <c r="BK122" i="44"/>
  <c r="J122" i="44" s="1"/>
  <c r="J97" i="44" s="1"/>
  <c r="BK125" i="45"/>
  <c r="J125" i="45" s="1"/>
  <c r="J99" i="45" s="1"/>
  <c r="BK125" i="39"/>
  <c r="J125" i="39" s="1"/>
  <c r="J96" i="39" s="1"/>
  <c r="F36" i="2"/>
  <c r="F38" i="14"/>
  <c r="J36" i="17"/>
  <c r="J36" i="18"/>
  <c r="AW96" i="1" s="1"/>
  <c r="AT96" i="1" s="1"/>
  <c r="F38" i="28"/>
  <c r="BA107" i="1" s="1"/>
  <c r="F38" i="30"/>
  <c r="BA109" i="1"/>
  <c r="BD102" i="1"/>
  <c r="J36" i="33"/>
  <c r="AW112" i="1"/>
  <c r="AT112" i="1"/>
  <c r="F33" i="34"/>
  <c r="F33" i="36"/>
  <c r="F33" i="37"/>
  <c r="J33" i="40"/>
  <c r="F33" i="41"/>
  <c r="F35" i="47"/>
  <c r="J36" i="2"/>
  <c r="J38" i="14"/>
  <c r="J36" i="16"/>
  <c r="J36" i="19"/>
  <c r="AW97" i="1"/>
  <c r="AT97" i="1" s="1"/>
  <c r="J36" i="20"/>
  <c r="AW98" i="1"/>
  <c r="AT98" i="1" s="1"/>
  <c r="F36" i="21"/>
  <c r="BA99" i="1"/>
  <c r="F36" i="22"/>
  <c r="BA100" i="1"/>
  <c r="F36" i="23"/>
  <c r="BA101" i="1"/>
  <c r="F38" i="24"/>
  <c r="BA103" i="1"/>
  <c r="F38" i="25"/>
  <c r="BA104" i="1"/>
  <c r="F38" i="26"/>
  <c r="BA105" i="1" s="1"/>
  <c r="F38" i="27"/>
  <c r="BA106" i="1"/>
  <c r="F38" i="29"/>
  <c r="BA108" i="1"/>
  <c r="J38" i="31"/>
  <c r="AW110" i="1"/>
  <c r="AT110" i="1" s="1"/>
  <c r="BB102" i="1"/>
  <c r="AX102" i="1" s="1"/>
  <c r="F36" i="33"/>
  <c r="BA112" i="1"/>
  <c r="J33" i="34"/>
  <c r="J33" i="36"/>
  <c r="J33" i="37"/>
  <c r="F33" i="40"/>
  <c r="J33" i="42"/>
  <c r="AV113" i="1" s="1"/>
  <c r="AT113" i="1" s="1"/>
  <c r="J33" i="43"/>
  <c r="J33" i="44"/>
  <c r="J35" i="45"/>
  <c r="F35" i="46"/>
  <c r="F36" i="3"/>
  <c r="F36" i="4"/>
  <c r="J36" i="5"/>
  <c r="J36" i="6"/>
  <c r="J36" i="7"/>
  <c r="F38" i="8"/>
  <c r="F38" i="9"/>
  <c r="F38" i="10"/>
  <c r="F38" i="11"/>
  <c r="F38" i="12"/>
  <c r="J38" i="13"/>
  <c r="F38" i="15"/>
  <c r="F36" i="16"/>
  <c r="F36" i="19"/>
  <c r="BA97" i="1"/>
  <c r="F36" i="20"/>
  <c r="BA98" i="1" s="1"/>
  <c r="J36" i="21"/>
  <c r="AW99" i="1"/>
  <c r="AT99" i="1" s="1"/>
  <c r="J36" i="22"/>
  <c r="AW100" i="1" s="1"/>
  <c r="AT100" i="1" s="1"/>
  <c r="J36" i="23"/>
  <c r="AW101" i="1"/>
  <c r="AT101" i="1" s="1"/>
  <c r="J38" i="24"/>
  <c r="AW103" i="1"/>
  <c r="AT103" i="1" s="1"/>
  <c r="J38" i="25"/>
  <c r="AW104" i="1"/>
  <c r="AT104" i="1" s="1"/>
  <c r="J38" i="26"/>
  <c r="AW105" i="1" s="1"/>
  <c r="AT105" i="1" s="1"/>
  <c r="J38" i="27"/>
  <c r="AW106" i="1"/>
  <c r="AT106" i="1" s="1"/>
  <c r="J38" i="29"/>
  <c r="AW108" i="1"/>
  <c r="AT108" i="1" s="1"/>
  <c r="BC102" i="1"/>
  <c r="AY102" i="1" s="1"/>
  <c r="F38" i="31"/>
  <c r="BA110" i="1"/>
  <c r="AZ102" i="1"/>
  <c r="AV102" i="1" s="1"/>
  <c r="J36" i="32"/>
  <c r="AW111" i="1"/>
  <c r="AT111" i="1" s="1"/>
  <c r="F33" i="35"/>
  <c r="F33" i="38"/>
  <c r="F33" i="39"/>
  <c r="J33" i="41"/>
  <c r="J35" i="47"/>
  <c r="J36" i="3"/>
  <c r="J36" i="4"/>
  <c r="F35" i="5"/>
  <c r="F36" i="5"/>
  <c r="F36" i="6"/>
  <c r="F36" i="7"/>
  <c r="J38" i="8"/>
  <c r="J38" i="9"/>
  <c r="J38" i="10"/>
  <c r="J38" i="11"/>
  <c r="J38" i="12"/>
  <c r="F38" i="13"/>
  <c r="J38" i="15"/>
  <c r="F36" i="17"/>
  <c r="F36" i="18"/>
  <c r="BA96" i="1" s="1"/>
  <c r="J38" i="28"/>
  <c r="AW107" i="1" s="1"/>
  <c r="AT107" i="1" s="1"/>
  <c r="J38" i="30"/>
  <c r="AW109" i="1"/>
  <c r="AT109" i="1" s="1"/>
  <c r="F36" i="32"/>
  <c r="BA111" i="1" s="1"/>
  <c r="J33" i="35"/>
  <c r="J33" i="38"/>
  <c r="J33" i="39"/>
  <c r="F33" i="42"/>
  <c r="AZ113" i="1"/>
  <c r="F33" i="43"/>
  <c r="F33" i="44"/>
  <c r="F35" i="45"/>
  <c r="J35" i="46"/>
  <c r="AN109" i="1" l="1"/>
  <c r="BK130" i="29"/>
  <c r="J130" i="29" s="1"/>
  <c r="J100" i="29" s="1"/>
  <c r="T124" i="35"/>
  <c r="T134" i="22"/>
  <c r="R156" i="2"/>
  <c r="T156" i="2"/>
  <c r="P156" i="2"/>
  <c r="BK133" i="11"/>
  <c r="J133" i="11" s="1"/>
  <c r="J100" i="11" s="1"/>
  <c r="BK129" i="14"/>
  <c r="J129" i="14"/>
  <c r="BK156" i="2"/>
  <c r="J156" i="2" s="1"/>
  <c r="J98" i="2" s="1"/>
  <c r="BK134" i="6"/>
  <c r="J134" i="6" s="1"/>
  <c r="J32" i="6" s="1"/>
  <c r="BK129" i="23"/>
  <c r="J129" i="23"/>
  <c r="J32" i="23" s="1"/>
  <c r="AG101" i="1" s="1"/>
  <c r="AN101" i="1" s="1"/>
  <c r="J98" i="23"/>
  <c r="BK129" i="25"/>
  <c r="J129" i="25"/>
  <c r="J100" i="25" s="1"/>
  <c r="BK130" i="31"/>
  <c r="J130" i="31" s="1"/>
  <c r="J100" i="31" s="1"/>
  <c r="BK124" i="35"/>
  <c r="J124" i="35" s="1"/>
  <c r="J96" i="35" s="1"/>
  <c r="BK124" i="36"/>
  <c r="J124" i="36"/>
  <c r="J96" i="36"/>
  <c r="BK121" i="44"/>
  <c r="J121" i="44"/>
  <c r="J30" i="44" s="1"/>
  <c r="BK129" i="7"/>
  <c r="J129" i="7"/>
  <c r="J98" i="7" s="1"/>
  <c r="BK129" i="8"/>
  <c r="J129" i="8"/>
  <c r="J34" i="8" s="1"/>
  <c r="BK125" i="17"/>
  <c r="J125" i="17" s="1"/>
  <c r="J98" i="17" s="1"/>
  <c r="BK134" i="22"/>
  <c r="J134" i="22"/>
  <c r="J98" i="22" s="1"/>
  <c r="J100" i="12"/>
  <c r="BK133" i="27"/>
  <c r="J133" i="27"/>
  <c r="J100" i="27" s="1"/>
  <c r="BK130" i="46"/>
  <c r="J130" i="46"/>
  <c r="J98" i="46" s="1"/>
  <c r="BK122" i="3"/>
  <c r="J122" i="3"/>
  <c r="J98" i="3"/>
  <c r="BK132" i="4"/>
  <c r="J132" i="4" s="1"/>
  <c r="J98" i="4" s="1"/>
  <c r="BK129" i="10"/>
  <c r="J129" i="10"/>
  <c r="J34" i="10" s="1"/>
  <c r="BK129" i="24"/>
  <c r="J129" i="24" s="1"/>
  <c r="J34" i="24" s="1"/>
  <c r="AG103" i="1" s="1"/>
  <c r="BK123" i="37"/>
  <c r="J123" i="37" s="1"/>
  <c r="J30" i="37" s="1"/>
  <c r="J100" i="30"/>
  <c r="BK127" i="47"/>
  <c r="J127" i="47"/>
  <c r="BK126" i="5"/>
  <c r="J126" i="5" s="1"/>
  <c r="J98" i="5" s="1"/>
  <c r="BK129" i="9"/>
  <c r="J129" i="9"/>
  <c r="J100" i="9" s="1"/>
  <c r="BK130" i="15"/>
  <c r="J130" i="15"/>
  <c r="J100" i="15" s="1"/>
  <c r="BK124" i="16"/>
  <c r="J124" i="16"/>
  <c r="J98" i="16"/>
  <c r="BK125" i="40"/>
  <c r="J125" i="40" s="1"/>
  <c r="J96" i="40" s="1"/>
  <c r="BK156" i="18"/>
  <c r="J156" i="18"/>
  <c r="J98" i="18" s="1"/>
  <c r="BK122" i="19"/>
  <c r="J122" i="19"/>
  <c r="J98" i="19" s="1"/>
  <c r="BK132" i="20"/>
  <c r="J132" i="20"/>
  <c r="J98" i="20"/>
  <c r="BK126" i="21"/>
  <c r="J126" i="21" s="1"/>
  <c r="J98" i="21" s="1"/>
  <c r="BK129" i="26"/>
  <c r="J129" i="26"/>
  <c r="BK124" i="32"/>
  <c r="J124" i="32" s="1"/>
  <c r="J32" i="32" s="1"/>
  <c r="AG111" i="1" s="1"/>
  <c r="BK125" i="33"/>
  <c r="J125" i="33" s="1"/>
  <c r="J98" i="33" s="1"/>
  <c r="BK122" i="34"/>
  <c r="J122" i="34"/>
  <c r="J96" i="34"/>
  <c r="BK124" i="38"/>
  <c r="J124" i="38"/>
  <c r="J96" i="38" s="1"/>
  <c r="BK124" i="45"/>
  <c r="J124" i="45" s="1"/>
  <c r="J98" i="45" s="1"/>
  <c r="J43" i="30"/>
  <c r="J43" i="12"/>
  <c r="J34" i="28"/>
  <c r="AG107" i="1" s="1"/>
  <c r="J30" i="41"/>
  <c r="J30" i="42"/>
  <c r="AG113" i="1"/>
  <c r="J34" i="29"/>
  <c r="AG108" i="1" s="1"/>
  <c r="BD95" i="1"/>
  <c r="AU102" i="1"/>
  <c r="AU95" i="1" s="1"/>
  <c r="J32" i="47"/>
  <c r="J34" i="26"/>
  <c r="AG105" i="1" s="1"/>
  <c r="BC95" i="1"/>
  <c r="AY95" i="1" s="1"/>
  <c r="J34" i="14"/>
  <c r="J30" i="43"/>
  <c r="BA102" i="1"/>
  <c r="AW102" i="1" s="1"/>
  <c r="AT102" i="1" s="1"/>
  <c r="J30" i="39"/>
  <c r="J34" i="13"/>
  <c r="AZ95" i="1"/>
  <c r="AV95" i="1" s="1"/>
  <c r="BB95" i="1"/>
  <c r="AX95" i="1" s="1"/>
  <c r="J43" i="24" l="1"/>
  <c r="J43" i="28"/>
  <c r="J39" i="41"/>
  <c r="J43" i="14"/>
  <c r="J43" i="13"/>
  <c r="J39" i="43"/>
  <c r="J41" i="47"/>
  <c r="J43" i="8"/>
  <c r="J41" i="6"/>
  <c r="J39" i="37"/>
  <c r="J41" i="32"/>
  <c r="J43" i="29"/>
  <c r="J43" i="10"/>
  <c r="J39" i="44"/>
  <c r="J41" i="23"/>
  <c r="J39" i="42"/>
  <c r="J43" i="26"/>
  <c r="J100" i="10"/>
  <c r="J98" i="32"/>
  <c r="J100" i="14"/>
  <c r="J100" i="26"/>
  <c r="J98" i="6"/>
  <c r="J96" i="44"/>
  <c r="J98" i="47"/>
  <c r="J100" i="8"/>
  <c r="J100" i="24"/>
  <c r="J96" i="37"/>
  <c r="J39" i="39"/>
  <c r="AN113" i="1"/>
  <c r="AN103" i="1"/>
  <c r="AN105" i="1"/>
  <c r="AN108" i="1"/>
  <c r="AN111" i="1"/>
  <c r="AN107" i="1"/>
  <c r="J32" i="46"/>
  <c r="J32" i="18"/>
  <c r="AG96" i="1" s="1"/>
  <c r="J32" i="4"/>
  <c r="J32" i="21"/>
  <c r="AG99" i="1" s="1"/>
  <c r="J32" i="33"/>
  <c r="AG112" i="1"/>
  <c r="J34" i="27"/>
  <c r="AG106" i="1"/>
  <c r="AN106" i="1" s="1"/>
  <c r="AX94" i="1"/>
  <c r="J34" i="25"/>
  <c r="AG104" i="1" s="1"/>
  <c r="J32" i="5"/>
  <c r="J30" i="40"/>
  <c r="J30" i="35"/>
  <c r="J34" i="15"/>
  <c r="J34" i="11"/>
  <c r="J32" i="3"/>
  <c r="W29" i="1"/>
  <c r="J30" i="36"/>
  <c r="J32" i="19"/>
  <c r="AG97" i="1"/>
  <c r="J32" i="7"/>
  <c r="J32" i="17"/>
  <c r="J30" i="38"/>
  <c r="J32" i="20"/>
  <c r="AG98" i="1" s="1"/>
  <c r="J34" i="9"/>
  <c r="J32" i="45"/>
  <c r="BA95" i="1"/>
  <c r="AW95" i="1" s="1"/>
  <c r="AT95" i="1" s="1"/>
  <c r="W32" i="1"/>
  <c r="J32" i="2"/>
  <c r="J32" i="16"/>
  <c r="J34" i="31"/>
  <c r="AG110" i="1" s="1"/>
  <c r="J32" i="22"/>
  <c r="AG100" i="1"/>
  <c r="J30" i="34"/>
  <c r="W33" i="1"/>
  <c r="J41" i="20" l="1"/>
  <c r="J39" i="38"/>
  <c r="J41" i="22"/>
  <c r="J43" i="11"/>
  <c r="J41" i="3"/>
  <c r="J41" i="4"/>
  <c r="J41" i="17"/>
  <c r="J41" i="16"/>
  <c r="J41" i="7"/>
  <c r="J41" i="2"/>
  <c r="J39" i="34"/>
  <c r="J43" i="25"/>
  <c r="J41" i="5"/>
  <c r="J43" i="15"/>
  <c r="J41" i="33"/>
  <c r="J43" i="27"/>
  <c r="J41" i="18"/>
  <c r="J41" i="46"/>
  <c r="J39" i="36"/>
  <c r="J41" i="19"/>
  <c r="J43" i="31"/>
  <c r="J41" i="45"/>
  <c r="J39" i="35"/>
  <c r="J41" i="21"/>
  <c r="J43" i="9"/>
  <c r="J39" i="40"/>
  <c r="AN96" i="1"/>
  <c r="AN112" i="1"/>
  <c r="AN97" i="1"/>
  <c r="AN98" i="1"/>
  <c r="AN110" i="1"/>
  <c r="AN99" i="1"/>
  <c r="AN100" i="1"/>
  <c r="AN104" i="1"/>
  <c r="AG102" i="1"/>
  <c r="AV94" i="1"/>
  <c r="AK29" i="1" s="1"/>
  <c r="W30" i="1"/>
  <c r="W31" i="1"/>
  <c r="AY94" i="1"/>
  <c r="AN102" i="1" l="1"/>
  <c r="AG95" i="1"/>
  <c r="AN95" i="1" s="1"/>
  <c r="AW94" i="1"/>
  <c r="AK30" i="1" s="1"/>
  <c r="AK26" i="1" l="1"/>
  <c r="AK35" i="1" s="1"/>
  <c r="AT94" i="1"/>
  <c r="AN94" i="1" l="1"/>
</calcChain>
</file>

<file path=xl/sharedStrings.xml><?xml version="1.0" encoding="utf-8"?>
<sst xmlns="http://schemas.openxmlformats.org/spreadsheetml/2006/main" count="89423" uniqueCount="7792">
  <si>
    <t>Export Komplet</t>
  </si>
  <si>
    <t/>
  </si>
  <si>
    <t>2.0</t>
  </si>
  <si>
    <t>False</t>
  </si>
  <si>
    <t>{4ab8501a-9f61-47c7-ba6a-4bdaa736c7dc}</t>
  </si>
  <si>
    <t>&gt;&gt;  skryté sloupce  &lt;&lt;</t>
  </si>
  <si>
    <t>0,01</t>
  </si>
  <si>
    <t>21</t>
  </si>
  <si>
    <t>12</t>
  </si>
  <si>
    <t>REKAPITULACE STAVBY</t>
  </si>
  <si>
    <t>v ---  níže se nacházejí doplnkové a pomocné údaje k sestavám  --- v</t>
  </si>
  <si>
    <t>0,001</t>
  </si>
  <si>
    <t>Kód:</t>
  </si>
  <si>
    <t>BODARCHITEKTI202401</t>
  </si>
  <si>
    <t>Stavba:</t>
  </si>
  <si>
    <t>ODUS Kamenice</t>
  </si>
  <si>
    <t>KSO:</t>
  </si>
  <si>
    <t>CC-CZ:</t>
  </si>
  <si>
    <t>Místo:</t>
  </si>
  <si>
    <t>Česká Kamenice</t>
  </si>
  <si>
    <t>Datum:</t>
  </si>
  <si>
    <t>8. 6. 2024</t>
  </si>
  <si>
    <t>Zadavatel:</t>
  </si>
  <si>
    <t>IČ:</t>
  </si>
  <si>
    <t xml:space="preserve"> </t>
  </si>
  <si>
    <t>DIČ:</t>
  </si>
  <si>
    <t>Zhotovitel:</t>
  </si>
  <si>
    <t>Projektant:</t>
  </si>
  <si>
    <t>BOD ARCHITEKTI-atelier bod architekti s.r.o.</t>
  </si>
  <si>
    <t>True</t>
  </si>
  <si>
    <t>Zpracovatel:</t>
  </si>
  <si>
    <t>Krajovský</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</si>
  <si>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</si>
  <si>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</si>
  <si>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</si>
  <si>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</si>
  <si>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</si>
  <si>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</si>
  <si>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</si>
  <si>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</si>
  <si>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</si>
  <si>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</si>
  <si>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</si>
  <si>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</si>
  <si>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</si>
  <si>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</si>
  <si>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</si>
  <si>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</si>
  <si>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</si>
  <si>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</si>
  <si>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</si>
  <si>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Zhotovitel</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</si>
  <si>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</si>
  <si>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</si>
  <si>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</si>
  <si>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</si>
  <si>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</si>
  <si>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</si>
  <si>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</si>
  <si>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</si>
  <si>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</si>
  <si>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</si>
  <si>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</si>
  <si>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</si>
  <si>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</si>
  <si>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</si>
  <si>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</si>
  <si>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</si>
  <si>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</si>
  <si>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</si>
  <si>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</si>
  <si>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</si>
  <si>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</si>
  <si>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</si>
  <si>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</si>
  <si>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</si>
  <si>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</si>
  <si>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STA</t>
  </si>
  <si>
    <t>1</t>
  </si>
  <si>
    <t>/</t>
  </si>
  <si>
    <t>a</t>
  </si>
  <si>
    <t>Soupis</t>
  </si>
  <si>
    <t>2</t>
  </si>
  <si>
    <t>{ea3a3b23-f25c-4466-bdfc-bfea51159af6}</t>
  </si>
  <si>
    <t>a1</t>
  </si>
  <si>
    <t>{4aa752a9-d72b-4dfc-b9dc-927a2896055a}</t>
  </si>
  <si>
    <t>b</t>
  </si>
  <si>
    <t>ZTI</t>
  </si>
  <si>
    <t>{fd4874b5-6e72-44e3-94ca-a8c17414fde5}</t>
  </si>
  <si>
    <t>c</t>
  </si>
  <si>
    <t>Vytápění</t>
  </si>
  <si>
    <t>{fe0798f6-a87c-4055-8ff7-7e32da8b03fe}</t>
  </si>
  <si>
    <t>d</t>
  </si>
  <si>
    <t>Elektrika silová</t>
  </si>
  <si>
    <t>{23ecb504-0f8d-4352-ae43-05fb644c7952}</t>
  </si>
  <si>
    <t>e</t>
  </si>
  <si>
    <t>fotovoltaika</t>
  </si>
  <si>
    <t>{d5ee8689-e021-4e48-b38c-64e516d07ccc}</t>
  </si>
  <si>
    <t>f</t>
  </si>
  <si>
    <t>Slaboproud</t>
  </si>
  <si>
    <t>Strukturovaná kabeláž</t>
  </si>
  <si>
    <t>3</t>
  </si>
  <si>
    <t>{56fb235c-bae4-47d8-a7ee-eb117a149288}</t>
  </si>
  <si>
    <t>{63200b1d-5145-48f1-9d24-b420573112ff}</t>
  </si>
  <si>
    <t>Video dohledový systém</t>
  </si>
  <si>
    <t>{5dbd51c6-a45d-47c3-89f9-930bdfe711e7}</t>
  </si>
  <si>
    <t>4</t>
  </si>
  <si>
    <t>poplachový, zabezpečovací a tísňový systém</t>
  </si>
  <si>
    <t>{f55c58fc-9a74-42e5-86fc-2058e3e194f2}</t>
  </si>
  <si>
    <t>5</t>
  </si>
  <si>
    <t>Elektronická kontrola vstupu</t>
  </si>
  <si>
    <t>{d8d1f39d-f052-4547-a905-8f9a60d5c987}</t>
  </si>
  <si>
    <t>6</t>
  </si>
  <si>
    <t>Domovní  videotelefon</t>
  </si>
  <si>
    <t>{1dd999ce-b5e7-47b9-b06a-7f94e916015a}</t>
  </si>
  <si>
    <t>7</t>
  </si>
  <si>
    <t>Komunikační systém sestra klient</t>
  </si>
  <si>
    <t>{7ce0a99c-64ec-404a-9988-c60f6c89e5c9}</t>
  </si>
  <si>
    <t>8</t>
  </si>
  <si>
    <t>Hrubé rozvody</t>
  </si>
  <si>
    <t>{e712f00a-50d8-4e11-8d62-05daf21841e7}</t>
  </si>
  <si>
    <t>g</t>
  </si>
  <si>
    <t>VZT</t>
  </si>
  <si>
    <t>{312d5a89-2388-4d72-8887-9eabdadd145f}</t>
  </si>
  <si>
    <t>h</t>
  </si>
  <si>
    <t>VRN-profese</t>
  </si>
  <si>
    <t>{b795fb36-1256-4e60-8d04-c606222952f2}</t>
  </si>
  <si>
    <t>SO 02</t>
  </si>
  <si>
    <t>{333694df-d5ad-438f-b718-e743d8687b2a}</t>
  </si>
  <si>
    <t>{6804a1ed-0acc-4bd5-8db9-4dfa8644e5ca}</t>
  </si>
  <si>
    <t>{1efa65f0-666e-4e5b-b46d-b48ca1417efc}</t>
  </si>
  <si>
    <t>{c59900e4-57bb-480a-a1db-ee50b2109fe1}</t>
  </si>
  <si>
    <t>{ca38f867-44bc-4b92-b5b3-71f5f190fed7}</t>
  </si>
  <si>
    <t>{c23f4be8-8827-405d-944f-af15e227d708}</t>
  </si>
  <si>
    <t>{dffe072b-35a6-423f-8064-9ff986a1d306}</t>
  </si>
  <si>
    <t>{9f5b3bef-8eba-4d76-a772-3cc6c8cd55ea}</t>
  </si>
  <si>
    <t>{741984ea-8e3b-4c37-8aed-3205535afaa1}</t>
  </si>
  <si>
    <t>{48952a4f-a736-4cac-9127-9885c788b50a}</t>
  </si>
  <si>
    <t>{a33b8acb-df6b-4489-b826-ae667db79c6d}</t>
  </si>
  <si>
    <t>{ba2b5388-b847-46c1-a325-817a7f3e8106}</t>
  </si>
  <si>
    <t>{a2abd616-c8c0-419f-be8e-1cba72bde116}</t>
  </si>
  <si>
    <t>{49273337-ed76-496e-9937-7d664899f181}</t>
  </si>
  <si>
    <t>{9544419f-61fd-4c3d-9dc2-e65d652db243}</t>
  </si>
  <si>
    <t>{096bc297-6056-46e3-8c0b-6d4325e7c0e7}</t>
  </si>
  <si>
    <t>{097acc1b-46b6-4cf9-a469-28c340288b4d}</t>
  </si>
  <si>
    <t>{ae50887f-e8b4-4c1f-be56-3322326d5025}</t>
  </si>
  <si>
    <t>{dbe3a0ea-df3b-4955-9d0f-2ca35f9b25e7}</t>
  </si>
  <si>
    <t>{c1664dd3-6473-4c77-8966-babc8f37afa4}</t>
  </si>
  <si>
    <t>{6b0e1f7c-b069-43b2-9a7a-836d6e18460b}</t>
  </si>
  <si>
    <t>{9b244f92-a205-4816-856c-1b945cd5372b}</t>
  </si>
  <si>
    <t>{eaef11f8-e701-4b34-b0b4-0a00c1afd00a}</t>
  </si>
  <si>
    <t>{5e4f4a30-6879-4c14-a04e-43c5c68b9910}</t>
  </si>
  <si>
    <t>{e810f09c-3cc6-4555-bdf1-d3d5bb3083c0}</t>
  </si>
  <si>
    <t>{e1be5f3b-0eef-4b71-bcce-901a0ed98ca8}</t>
  </si>
  <si>
    <t>SO 05.2</t>
  </si>
  <si>
    <t>D.1.3.2. KRAJINÁŘSKÉ ÚPRAVY 2</t>
  </si>
  <si>
    <t>{0ce46025-c47c-43f1-8eb8-fdcf2d5d14f8}</t>
  </si>
  <si>
    <t>{5d42f0e9-f08b-4342-8940-7a72db2cb2ef}</t>
  </si>
  <si>
    <t>{46c3df28-7803-44aa-a916-e1c809978fdd}</t>
  </si>
  <si>
    <t>{5adb7815-ad17-4ceb-a5f3-af8a17b1fcdb}</t>
  </si>
  <si>
    <t>Dopravní řešení - venky</t>
  </si>
  <si>
    <t>{96434c1a-fef1-4d5f-87bf-229ce319dae8}</t>
  </si>
  <si>
    <t>Dopravní řešení - uvnitř areálu</t>
  </si>
  <si>
    <t>{f62c9520-3ba8-4594-a652-61bd0ec2328b}</t>
  </si>
  <si>
    <t>KRYCÍ LIST SOUPISU PRACÍ</t>
  </si>
  <si>
    <t>Objekt:</t>
  </si>
  <si>
    <t>SO 01 - Bytový dům A  první etapa</t>
  </si>
  <si>
    <t>Soupis:</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</si>
  <si>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</si>
  <si>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</si>
  <si>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</si>
  <si>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</si>
  <si>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</si>
  <si>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</si>
  <si>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</si>
  <si>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</si>
  <si>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</si>
  <si>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</si>
  <si>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</si>
  <si>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</si>
  <si>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</si>
  <si>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</si>
  <si>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</si>
  <si>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</si>
  <si>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</si>
  <si>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</si>
  <si>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</si>
  <si>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741 - Elektroinstalace - silnoproud</t>
  </si>
  <si>
    <t xml:space="preserve">    761 - Výplně otvorů</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</si>
  <si>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</si>
  <si>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</si>
  <si>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</si>
  <si>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</si>
  <si>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</si>
  <si>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773 - Podlahy z litého teraca</t>
  </si>
  <si>
    <t xml:space="preserve">    775 - Podlahy skládané</t>
  </si>
  <si>
    <t xml:space="preserve">    777 - Podlahy lité</t>
  </si>
  <si>
    <t xml:space="preserve">    781 - Dokončovací práce - obklady</t>
  </si>
  <si>
    <t xml:space="preserve">    783 - Dokončovací práce - nátěry</t>
  </si>
  <si>
    <t xml:space="preserve">    784 - Dokončovací práce - malby a tapety</t>
  </si>
  <si>
    <t xml:space="preserve">M - Práce a dodávky </t>
  </si>
  <si>
    <t xml:space="preserve">    46-M - Profese</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</si>
  <si>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</si>
  <si>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</si>
  <si>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</si>
  <si>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</si>
  <si>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</si>
  <si>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</si>
  <si>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</si>
  <si>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</si>
  <si>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</si>
  <si>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</si>
  <si>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</si>
  <si>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</si>
  <si>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</si>
  <si>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</si>
  <si>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</si>
  <si>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</si>
  <si>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</si>
  <si>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</si>
  <si>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</si>
  <si>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</si>
  <si>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</si>
  <si>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</si>
  <si>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</si>
  <si>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</si>
  <si>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</si>
  <si>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131251105</t>
  </si>
  <si>
    <t>Hloubení nezapažených jam a zářezů strojně s urovnáním dna do předepsaného profilu a spádu v hornině třídy těžitelnosti I skupiny 3 přes 500 do 1 000 m3</t>
  </si>
  <si>
    <t>m3</t>
  </si>
  <si>
    <t>CS ÚRS 2024 01</t>
  </si>
  <si>
    <t>PP</t>
  </si>
  <si>
    <t>Online PSC</t>
  </si>
  <si>
    <t>https://podminky.urs.cz/item/CS_URS_2024_01/131251105</t>
  </si>
  <si>
    <t>VV</t>
  </si>
  <si>
    <t>terasy mimo objekt</t>
  </si>
  <si>
    <t>(14,11*2+10,61*8-0,985*4,89*2-1,05*3,415*8)*(1,09-0,49)</t>
  </si>
  <si>
    <t>výtah</t>
  </si>
  <si>
    <t>((4,375*2,765)+(6,849+5,239))*0,5*1,237</t>
  </si>
  <si>
    <t>Součet</t>
  </si>
  <si>
    <t>132251254</t>
  </si>
  <si>
    <t>Hloubení nezapažených rýh šířky přes 800 do 2 000 mm strojně s urovnáním dna do předepsaného profilu a spádu v hornině třídy těžitelnosti I skupiny 3 přes 100 do 500 m3</t>
  </si>
  <si>
    <t>https://podminky.urs.cz/item/CS_URS_2024_01/132251254</t>
  </si>
  <si>
    <t>(2+0,8)*0,5*0,6*241,535</t>
  </si>
  <si>
    <t>162751117</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</si>
  <si>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</si>
  <si>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https://podminky.urs.cz/item/CS_URS_2024_01/162751117</t>
  </si>
  <si>
    <t>P1.8</t>
  </si>
  <si>
    <t>-74,781*0,56</t>
  </si>
  <si>
    <t>115,305</t>
  </si>
  <si>
    <t>1,237*4,375*2,765</t>
  </si>
  <si>
    <t>171201221</t>
  </si>
  <si>
    <t>Poplatek za uložení stavebního odpadu na skládce (skládkovné) zeminy a kamení zatříděného do Katalogu odpadů pod kódem 17 05 04</t>
  </si>
  <si>
    <t>t</t>
  </si>
  <si>
    <t>https://podminky.urs.cz/item/CS_URS_2024_01/171201221</t>
  </si>
  <si>
    <t>88,392*1,8</t>
  </si>
  <si>
    <t>174151101</t>
  </si>
  <si>
    <t>Zásyp sypaninou z jakékoliv horniny strojně s uložením výkopku ve vrstvách se zhutněním jam, rýh nebo kolem objektů v těchto vykopávkách</t>
  </si>
  <si>
    <t>10</t>
  </si>
  <si>
    <t>https://podminky.urs.cz/item/CS_URS_2024_01/174151101</t>
  </si>
  <si>
    <t>59,826+202,889</t>
  </si>
  <si>
    <t>-115,305</t>
  </si>
  <si>
    <t>-1,237*4,375*2,765</t>
  </si>
  <si>
    <t>74,781*0,56</t>
  </si>
  <si>
    <t>181951112</t>
  </si>
  <si>
    <t>Úprava pláně vyrovnáním výškových rozdílů strojně v hornině třídy těžitelnosti I, skupiny 1 až 3 se zhutněním</t>
  </si>
  <si>
    <t>m2</t>
  </si>
  <si>
    <t>https://podminky.urs.cz/item/CS_URS_2024_01/181951112</t>
  </si>
  <si>
    <t>40,565*12,535+74,781</t>
  </si>
  <si>
    <t>Zakládání</t>
  </si>
  <si>
    <t>231R1</t>
  </si>
  <si>
    <t>Piloty průměr 900 mm,kompl prov bez výztuže (beton C25/30-XC2,XA1,výztuže,zemní práce)</t>
  </si>
  <si>
    <t>m</t>
  </si>
  <si>
    <t>14</t>
  </si>
  <si>
    <t>3,5*(13+13+13+13)</t>
  </si>
  <si>
    <t>231R2</t>
  </si>
  <si>
    <t>Piloty průměr 1200 mm,kompl prov bez výztuže (beton C25/30-XC2,XA1,výztuže,zemní práce)</t>
  </si>
  <si>
    <t>16</t>
  </si>
  <si>
    <t>5*2</t>
  </si>
  <si>
    <t>4,5*20</t>
  </si>
  <si>
    <t>9</t>
  </si>
  <si>
    <t>273321511</t>
  </si>
  <si>
    <t>Základy z betonu železového (bez výztuže) desky z betonu bez zvláštních nároků na prostředí tř. C 25/30-XCX,XF1</t>
  </si>
  <si>
    <t>18</t>
  </si>
  <si>
    <t>https://podminky.urs.cz/item/CS_URS_2024_01/273321511</t>
  </si>
  <si>
    <t>základová deska</t>
  </si>
  <si>
    <t>(40,565*12,535-2,015*3,215-0,8*0,97*2)*0,2</t>
  </si>
  <si>
    <t>(2,765*4,375+0,8*0,98*2)*0,3</t>
  </si>
  <si>
    <t>Mezisoučet</t>
  </si>
  <si>
    <t>deska na akustické podložce-výtahová šachta</t>
  </si>
  <si>
    <t>3,215*2,105*0,2</t>
  </si>
  <si>
    <t>273351121</t>
  </si>
  <si>
    <t>Bednění základů desek zřízení</t>
  </si>
  <si>
    <t>20</t>
  </si>
  <si>
    <t>https://podminky.urs.cz/item/CS_URS_2024_01/273351121</t>
  </si>
  <si>
    <t>0,2*2*(40,565+12,535)</t>
  </si>
  <si>
    <t>0,3*2*(2,765+4,375+0,97*2)</t>
  </si>
  <si>
    <t>11</t>
  </si>
  <si>
    <t>273351122</t>
  </si>
  <si>
    <t>Bednění základů desek odstranění</t>
  </si>
  <si>
    <t>22</t>
  </si>
  <si>
    <t>https://podminky.urs.cz/item/CS_URS_2024_01/273351122</t>
  </si>
  <si>
    <t>273361821</t>
  </si>
  <si>
    <t>Výztuž základů desek a pasů z betonářské oceli 10 505 (R) nebo BSt 500</t>
  </si>
  <si>
    <t>24</t>
  </si>
  <si>
    <t>https://podminky.urs.cz/item/CS_URS_2024_01/273361821</t>
  </si>
  <si>
    <t>deska</t>
  </si>
  <si>
    <t>0,135*(104,189+1,354)</t>
  </si>
  <si>
    <t>pasy</t>
  </si>
  <si>
    <t>0,135*115,305</t>
  </si>
  <si>
    <t>13</t>
  </si>
  <si>
    <t>274321511</t>
  </si>
  <si>
    <t>Základy z betonu železového (bez výztuže) pasy z betonu bez zvláštních nároků na prostředí tř. C 25/30-XC,XA1,XF1</t>
  </si>
  <si>
    <t>26</t>
  </si>
  <si>
    <t>https://podminky.urs.cz/item/CS_URS_2024_01/274321511</t>
  </si>
  <si>
    <t>0,8*0,6*2*(40,565+10,935*6-4,375*2)</t>
  </si>
  <si>
    <t>-0,25*0,6*2,465*2</t>
  </si>
  <si>
    <t>0,8*0,6*(2,515+3,055+2,755+2,64+2,925+3,045*2+3,035*2+3,055*2+2,645*2+3,045+2,515+2,775)</t>
  </si>
  <si>
    <t>0,6*0,6*0,75*2</t>
  </si>
  <si>
    <t>274351121</t>
  </si>
  <si>
    <t>Bednění základů pasů rovné zřízení</t>
  </si>
  <si>
    <t>28</t>
  </si>
  <si>
    <t>https://podminky.urs.cz/item/CS_URS_2024_01/274351121</t>
  </si>
  <si>
    <t>114,768/0,8*2</t>
  </si>
  <si>
    <t>0,54/0,6*2</t>
  </si>
  <si>
    <t>15</t>
  </si>
  <si>
    <t>274351122</t>
  </si>
  <si>
    <t>Bednění základů pasů rovné odstranění</t>
  </si>
  <si>
    <t>30</t>
  </si>
  <si>
    <t>https://podminky.urs.cz/item/CS_URS_2024_01/274351122</t>
  </si>
  <si>
    <t>279321347</t>
  </si>
  <si>
    <t>Základové zdi z betonu železového (bez výztuže) bez zvláštních nároků na prostředí tř. C 25/30-XC2,XA1,XF1</t>
  </si>
  <si>
    <t>32</t>
  </si>
  <si>
    <t>https://podminky.urs.cz/item/CS_URS_2024_01/279321347</t>
  </si>
  <si>
    <t>výtahová šachta</t>
  </si>
  <si>
    <t>(4,375+2,765)*2*0,9*0,25</t>
  </si>
  <si>
    <t>(3,875+2,215)*2*0,9*0,3</t>
  </si>
  <si>
    <t>17</t>
  </si>
  <si>
    <t>279351121</t>
  </si>
  <si>
    <t>Bednění základových zdí rovné oboustranné za každou stranu zřízení</t>
  </si>
  <si>
    <t>34</t>
  </si>
  <si>
    <t>https://podminky.urs.cz/item/CS_URS_2024_01/279351121</t>
  </si>
  <si>
    <t>(4,375+2,765)*2*0,9*2</t>
  </si>
  <si>
    <t>279351122</t>
  </si>
  <si>
    <t>Bednění základových zdí rovné oboustranné za každou stranu odstranění</t>
  </si>
  <si>
    <t>36</t>
  </si>
  <si>
    <t>https://podminky.urs.cz/item/CS_URS_2024_01/279351122</t>
  </si>
  <si>
    <t>19</t>
  </si>
  <si>
    <t>279351311</t>
  </si>
  <si>
    <t>Bednění základových zdí rovné jednostranné zřízení</t>
  </si>
  <si>
    <t>38</t>
  </si>
  <si>
    <t>https://podminky.urs.cz/item/CS_URS_2024_01/279351311</t>
  </si>
  <si>
    <t>(3,875+2,215)*2*0,9</t>
  </si>
  <si>
    <t>279351312</t>
  </si>
  <si>
    <t>Bednění základových zdí rovné jednostranné odstranění</t>
  </si>
  <si>
    <t>40</t>
  </si>
  <si>
    <t>https://podminky.urs.cz/item/CS_URS_2024_01/279351312</t>
  </si>
  <si>
    <t>279361821</t>
  </si>
  <si>
    <t>Výztuž základových zdí nosných svislých nebo odkloněných od svislice, rovinných nebo oblých, deskových nebo žebrových, včetně výztuže jejich žeber z betonářské oceli 10 505 (R) nebo BSt 500</t>
  </si>
  <si>
    <t>42</t>
  </si>
  <si>
    <t>https://podminky.urs.cz/item/CS_URS_2024_01/279361821</t>
  </si>
  <si>
    <t>6,502*0,105</t>
  </si>
  <si>
    <t>Svislé a kompletní konstrukce</t>
  </si>
  <si>
    <t>31110121R</t>
  </si>
  <si>
    <t>Vytvoření prostupů v základech a ve zdech-obsaženo v profesích</t>
  </si>
  <si>
    <t>44</t>
  </si>
  <si>
    <t>23</t>
  </si>
  <si>
    <t>31123000R</t>
  </si>
  <si>
    <t>Příplatek za pracnost zdění stěny do oblouku</t>
  </si>
  <si>
    <t>soubor</t>
  </si>
  <si>
    <t>46</t>
  </si>
  <si>
    <t>311235111</t>
  </si>
  <si>
    <t>Zdivo jednovrstvé z cihel děrovaných broušených na celoplošnou tenkovrstvou maltu, pevnost cihel přes P10 do P15, tl. zdiva 175 mm</t>
  </si>
  <si>
    <t>48</t>
  </si>
  <si>
    <t>https://podminky.urs.cz/item/CS_URS_2024_01/311235111</t>
  </si>
  <si>
    <t>(2,8+4,5)*0,5*2,595</t>
  </si>
  <si>
    <t>25</t>
  </si>
  <si>
    <t>311235121</t>
  </si>
  <si>
    <t>Zdivo jednovrstvé z cihel děrovaných broušených na celoplošnou tenkovrstvou maltu, pevnost cihel do P10, tl. zdiva 200 mm</t>
  </si>
  <si>
    <t>50</t>
  </si>
  <si>
    <t>https://podminky.urs.cz/item/CS_URS_2024_01/311235121</t>
  </si>
  <si>
    <t>dle det 03</t>
  </si>
  <si>
    <t>0,25*2*(9,162+36,935)</t>
  </si>
  <si>
    <t>311236331</t>
  </si>
  <si>
    <t>Zdivo jednovrstvé zvukově izolační z cihel děrovaných z broušených cihel na tenkovrstvou maltu, pevnost cihel do P15, tl. zdiva 300 mm</t>
  </si>
  <si>
    <t>52</t>
  </si>
  <si>
    <t>https://podminky.urs.cz/item/CS_URS_2024_01/311236331</t>
  </si>
  <si>
    <t>1np</t>
  </si>
  <si>
    <t>3,15*(6,375+3,255+1,6*2+4,7+4,69+4*4+3,76+1,96+0,6*2+1,78)</t>
  </si>
  <si>
    <t>3,15*(3,4+2,86+4*2+4,6+0,6*2+1,02+1,6*2+3,585+4,7+4,69+1,15)</t>
  </si>
  <si>
    <t>2np</t>
  </si>
  <si>
    <t>2,78*(6,375+1,6+0,6+4,7+1,6*2+4,7+4,69+4*4+3,76+0,6*2)</t>
  </si>
  <si>
    <t>2,78*(4,58+1,6+0,6+6+0,6+2,86+4*2+4,6+0,6*2+1,6*2+4,7+4,69)</t>
  </si>
  <si>
    <t>27</t>
  </si>
  <si>
    <t>311238650</t>
  </si>
  <si>
    <t>Zdivo jednovrstvé tepelně izolační z cihel děrovaných broušených s integrovanou izolací z hydrofobizované minerální vlny na tenkovrstvou maltu, součinitel prostupu tepla U přes 0,18 do 0,22, pevnost cihel P8, tl. zdiva 300 mm</t>
  </si>
  <si>
    <t>54</t>
  </si>
  <si>
    <t>https://podminky.urs.cz/item/CS_URS_2024_01/311238650</t>
  </si>
  <si>
    <t>3,15*(0,95+2,558+0,808+3,305)*4</t>
  </si>
  <si>
    <t>3,15*(0,643*11+0,893*3+3,335*7+6,053)</t>
  </si>
  <si>
    <t>2,78*(0,95+2,558+0,808+3,305)*4</t>
  </si>
  <si>
    <t>2,78*(0,643*12+0,943*2+3,335*7+6,053)</t>
  </si>
  <si>
    <t>dozdívky po osazení oken</t>
  </si>
  <si>
    <t>0,26*(3,15+2,78)*7</t>
  </si>
  <si>
    <t>311321814</t>
  </si>
  <si>
    <t>Nadzákladové zdi z betonu železového (bez výztuže) nosné pohledového (v přírodní barvě drtí a přísad) tř. C 25/30-XC1</t>
  </si>
  <si>
    <t>56</t>
  </si>
  <si>
    <t>https://podminky.urs.cz/item/CS_URS_2024_01/311321814</t>
  </si>
  <si>
    <t>(7,75-0,9)*3,275*0,3</t>
  </si>
  <si>
    <t>29</t>
  </si>
  <si>
    <t>311351121</t>
  </si>
  <si>
    <t>Bednění nadzákladových zdí nosných rovné oboustranné za každou stranu zřízení</t>
  </si>
  <si>
    <t>58</t>
  </si>
  <si>
    <t>https://podminky.urs.cz/item/CS_URS_2024_01/311351121</t>
  </si>
  <si>
    <t>(7,75-0,9)*3,275*2</t>
  </si>
  <si>
    <t>311351122</t>
  </si>
  <si>
    <t>Bednění nadzákladových zdí nosných rovné oboustranné za každou stranu odstranění</t>
  </si>
  <si>
    <t>60</t>
  </si>
  <si>
    <t>https://podminky.urs.cz/item/CS_URS_2024_01/311351122</t>
  </si>
  <si>
    <t>31</t>
  </si>
  <si>
    <t>3113512R1</t>
  </si>
  <si>
    <t>Ztracené jednostranné bednění obkladové zdí z fóliové překližky</t>
  </si>
  <si>
    <t>62</t>
  </si>
  <si>
    <t xml:space="preserve">pro betonovou fasádu </t>
  </si>
  <si>
    <t>(0,685+3,703+3,475+1,108)*6,79*4*1,1</t>
  </si>
  <si>
    <t>(1,108*2+3,475)*6,79*7*1,1</t>
  </si>
  <si>
    <t>3*6,79*2*1,1</t>
  </si>
  <si>
    <t>311351411</t>
  </si>
  <si>
    <t>Bednění kruhových otvorů oken zřízení</t>
  </si>
  <si>
    <t>64</t>
  </si>
  <si>
    <t>https://podminky.urs.cz/item/CS_URS_2024_01/311351411</t>
  </si>
  <si>
    <t>3,14*0,3*0,2*24</t>
  </si>
  <si>
    <t>33</t>
  </si>
  <si>
    <t>311351412</t>
  </si>
  <si>
    <t>Bednění kruhových otvorů oken odstranění</t>
  </si>
  <si>
    <t>66</t>
  </si>
  <si>
    <t>https://podminky.urs.cz/item/CS_URS_2024_01/311351412</t>
  </si>
  <si>
    <t>311351911</t>
  </si>
  <si>
    <t>Bednění nadzákladových zdí nosných Příplatek k cenám bednění za pohledový beton</t>
  </si>
  <si>
    <t>68</t>
  </si>
  <si>
    <t>https://podminky.urs.cz/item/CS_URS_2024_01/311351911</t>
  </si>
  <si>
    <t>35</t>
  </si>
  <si>
    <t>311361821</t>
  </si>
  <si>
    <t>Výztuž nadzákladových zdí nosných svislých nebo odkloněných od svislice, rovných nebo oblých z betonářské oceli 10 505 (R) nebo BSt 500</t>
  </si>
  <si>
    <t>70</t>
  </si>
  <si>
    <t>https://podminky.urs.cz/item/CS_URS_2024_01/311361821</t>
  </si>
  <si>
    <t>0,105*6,73</t>
  </si>
  <si>
    <t>3133217R1</t>
  </si>
  <si>
    <t>Obkladová zeď ze ŽB tř. C 30/37-XCX4,XF1 pohledového probarveného se speciálními požadavky,použit pouze bílý cement s pigmentací (15kg/m3),kamenivo těžené říční nedrcené, bez výztuže do ztraceného bednění z desek</t>
  </si>
  <si>
    <t>72</t>
  </si>
  <si>
    <t>(0,685+3,703+3,475+1,108)*6,79*4*0,2</t>
  </si>
  <si>
    <t>(1,108*2+3,475)*6,79*8*0,2</t>
  </si>
  <si>
    <t>1,3*1,95*0,5*2*6,79</t>
  </si>
  <si>
    <t>37</t>
  </si>
  <si>
    <t>3133217R2</t>
  </si>
  <si>
    <t>Příplatek za postupnou betonáž vč postupného bednění dle pokynů architektů</t>
  </si>
  <si>
    <t>74</t>
  </si>
  <si>
    <t>313351311</t>
  </si>
  <si>
    <t>Bednění nadzákladových zdí obkladových rovné jednostranné zřízení</t>
  </si>
  <si>
    <t>76</t>
  </si>
  <si>
    <t>https://podminky.urs.cz/item/CS_URS_2024_01/313351311</t>
  </si>
  <si>
    <t>pro betonovou fasádu</t>
  </si>
  <si>
    <t>(0,685+3,703+3,475+1,108)*6,79*4</t>
  </si>
  <si>
    <t>(1,108*2+3,475)*6,79*8</t>
  </si>
  <si>
    <t>39</t>
  </si>
  <si>
    <t>313351312</t>
  </si>
  <si>
    <t>Bednění nadzákladových zdí obkladových rovné jednostranné odstranění</t>
  </si>
  <si>
    <t>78</t>
  </si>
  <si>
    <t>https://podminky.urs.cz/item/CS_URS_2024_01/313351312</t>
  </si>
  <si>
    <t>80</t>
  </si>
  <si>
    <t>pro vnitřní vcyztužení a ochranu obvodového zdiva</t>
  </si>
  <si>
    <t>552,787</t>
  </si>
  <si>
    <t>41</t>
  </si>
  <si>
    <t>82</t>
  </si>
  <si>
    <t>313361821</t>
  </si>
  <si>
    <t>Výztuž nadzákladových zdí obkladových svislých nebo odkloněných od svislice, rovných nebo oblých z betonářské oceli 10 505 (R) nebo BSt 500-fasáda</t>
  </si>
  <si>
    <t>84</t>
  </si>
  <si>
    <t>https://podminky.urs.cz/item/CS_URS_2024_01/313361821</t>
  </si>
  <si>
    <t>0,105*127,77</t>
  </si>
  <si>
    <t>43</t>
  </si>
  <si>
    <t>340231101</t>
  </si>
  <si>
    <t>Pomocná vyzdívka tl 80 mm pro podlahové souvrství pod světlík u schodiště dle det 11</t>
  </si>
  <si>
    <t>86</t>
  </si>
  <si>
    <t>https://podminky.urs.cz/item/CS_URS_2024_01/340231101</t>
  </si>
  <si>
    <t>0,31*3,255</t>
  </si>
  <si>
    <t>342244201</t>
  </si>
  <si>
    <t>Příčky jednoduché z cihel děrovaných broušených, na tenkovrstvou maltu, pevnost cihel do P15, tl. příčky 80 mm</t>
  </si>
  <si>
    <t>88</t>
  </si>
  <si>
    <t>https://podminky.urs.cz/item/CS_URS_2024_01/342244201</t>
  </si>
  <si>
    <t>3,15*0,65*6</t>
  </si>
  <si>
    <t>2,78*0,65*6</t>
  </si>
  <si>
    <t>45</t>
  </si>
  <si>
    <t>345321515</t>
  </si>
  <si>
    <t>Zídky atikové z betonu železového bez výztuže tř. C 25/30-XC1</t>
  </si>
  <si>
    <t>90</t>
  </si>
  <si>
    <t>https://podminky.urs.cz/item/CS_URS_2024_01/345321515</t>
  </si>
  <si>
    <t>řez D-D výlez</t>
  </si>
  <si>
    <t>0,48*0,7*2*0,15</t>
  </si>
  <si>
    <t>345351005</t>
  </si>
  <si>
    <t>Bednění atikových zídek plnostěnných zřízení</t>
  </si>
  <si>
    <t>92</t>
  </si>
  <si>
    <t>https://podminky.urs.cz/item/CS_URS_2024_01/345351005</t>
  </si>
  <si>
    <t>0,672*2</t>
  </si>
  <si>
    <t>47</t>
  </si>
  <si>
    <t>345351006</t>
  </si>
  <si>
    <t>Bednění atikových zídek plnostěnných odstranění</t>
  </si>
  <si>
    <t>94</t>
  </si>
  <si>
    <t>https://podminky.urs.cz/item/CS_URS_2024_01/345351006</t>
  </si>
  <si>
    <t>345361821</t>
  </si>
  <si>
    <t>Výztuž atikových zídek z betonářské oceli 10 505 (R) nebo BSt 500</t>
  </si>
  <si>
    <t>96</t>
  </si>
  <si>
    <t>https://podminky.urs.cz/item/CS_URS_2024_01/345361821</t>
  </si>
  <si>
    <t>0,101*0,105</t>
  </si>
  <si>
    <t>Vodorovné konstrukce</t>
  </si>
  <si>
    <t>49</t>
  </si>
  <si>
    <t>41132464R</t>
  </si>
  <si>
    <t>Stropy deskové z betonu železového vodostavebního (bez výztuže) tř. C 30/37 pohledového probarveného se speciálními požadavky,použit pouze bílý cement s pigmentací (15kg/m3),kamenivo těžené říční nedrcené, plochých střech</t>
  </si>
  <si>
    <t>98</t>
  </si>
  <si>
    <t>atikový lem</t>
  </si>
  <si>
    <t>41132464R1</t>
  </si>
  <si>
    <t>Stropy deskové z betonu železového (bez výztuže) tř. C 30/37 pohledového probarveného se speciálními požadavky,použit pouze bílý cement s pigmentací (15kg/m3),kamenivo těžené říční nedrcené, plochých střech</t>
  </si>
  <si>
    <t>100</t>
  </si>
  <si>
    <t>nad 1np</t>
  </si>
  <si>
    <t>11,48*39,505*0,22</t>
  </si>
  <si>
    <t>-0,6*5,71*2+0,22</t>
  </si>
  <si>
    <t>-0,795*4,235*10*0,22</t>
  </si>
  <si>
    <t>3,275*1,8*0,22</t>
  </si>
  <si>
    <t>-(1,25*1,923+0,26*0,98)*0,22</t>
  </si>
  <si>
    <t>-2,42*1,94*3*0,22</t>
  </si>
  <si>
    <t>-3,275*2,42*0,22</t>
  </si>
  <si>
    <t>-(3,275*2,6*3,14*1,635*1,635*0,5)*0,22</t>
  </si>
  <si>
    <t>nad 2np</t>
  </si>
  <si>
    <t>-0,795*3,975*10*0,22</t>
  </si>
  <si>
    <t>-0,72*5,71*2*0,22</t>
  </si>
  <si>
    <t>-1,94*2,37*3*0,22</t>
  </si>
  <si>
    <t>-0,275*2,4*0,22</t>
  </si>
  <si>
    <t>-3,275*2,4*0,22-0,6*0,6*0,22</t>
  </si>
  <si>
    <t>-3,275*1,835*0,22</t>
  </si>
  <si>
    <t xml:space="preserve">náběhy u oken </t>
  </si>
  <si>
    <t>0,92*1,8*2*3*0,22</t>
  </si>
  <si>
    <t>1,1*1,5*2*3*0,265</t>
  </si>
  <si>
    <t>1,45*1,66*2*0,3</t>
  </si>
  <si>
    <t>1,1*2,1*2*0,265</t>
  </si>
  <si>
    <t>1,1*1,5*2*0,27*3</t>
  </si>
  <si>
    <t>0,92*1,64*2*0,22*3</t>
  </si>
  <si>
    <t>1,1*2,1*2*0,22</t>
  </si>
  <si>
    <t>1,45*1,66*2*0,26</t>
  </si>
  <si>
    <t>51</t>
  </si>
  <si>
    <t>102</t>
  </si>
  <si>
    <t>lodžie</t>
  </si>
  <si>
    <t>0,99*3,395*(0,215+0,2)*0,5*10</t>
  </si>
  <si>
    <t>0,765*4,89*(0,21+0,2)*0,5*2</t>
  </si>
  <si>
    <t>markýza (nad lodžií)</t>
  </si>
  <si>
    <t>(0,76*0,185+0,71*0,12)*4,89*2</t>
  </si>
  <si>
    <t>(0,99*0,185+0,705*0,12)*3,415*10</t>
  </si>
  <si>
    <t>411351011</t>
  </si>
  <si>
    <t>Bednění stropních konstrukcí - bez podpěrné konstrukce desek tloušťky stropní desky přes 5 do 25 cm zřízení</t>
  </si>
  <si>
    <t>104</t>
  </si>
  <si>
    <t>https://podminky.urs.cz/item/CS_URS_2024_01/411351011</t>
  </si>
  <si>
    <t>(73,742+84,659)/0,22</t>
  </si>
  <si>
    <t>0,22*(3,275+1,8)*2</t>
  </si>
  <si>
    <t>0,22*(1,923+1,51)*2</t>
  </si>
  <si>
    <t>0,22*(2,6*2+3,14*1,635*2*0,5)</t>
  </si>
  <si>
    <t>0,22*2*(11,48+39,505+0,6*2+0,795*5)</t>
  </si>
  <si>
    <t>0,22*0,6*4</t>
  </si>
  <si>
    <t>0,22*(11,475+39,505+0,795*10)*2</t>
  </si>
  <si>
    <t>0,22*2*(3,275+1,835)</t>
  </si>
  <si>
    <t>53</t>
  </si>
  <si>
    <t>411351012</t>
  </si>
  <si>
    <t>Bednění stropních konstrukcí - bez podpěrné konstrukce desek tloušťky stropní desky přes 5 do 25 cm odstranění</t>
  </si>
  <si>
    <t>106</t>
  </si>
  <si>
    <t>https://podminky.urs.cz/item/CS_URS_2024_01/411351012</t>
  </si>
  <si>
    <t>411354313</t>
  </si>
  <si>
    <t>Podpěrná konstrukce stropů - desek výška podepření do 4 m tloušťka stropu přes 15 do 25 cm zřízení</t>
  </si>
  <si>
    <t>108</t>
  </si>
  <si>
    <t>https://podminky.urs.cz/item/CS_URS_2024_01/411354313</t>
  </si>
  <si>
    <t>55</t>
  </si>
  <si>
    <t>411354314</t>
  </si>
  <si>
    <t>Podpěrná konstrukce stropů - desek, kleneb a skořepin výška podepření do 4 m tloušťka stropu přes 15 do 25 cm odstranění</t>
  </si>
  <si>
    <t>110</t>
  </si>
  <si>
    <t>https://podminky.urs.cz/item/CS_URS_2024_01/411354314</t>
  </si>
  <si>
    <t>411354711</t>
  </si>
  <si>
    <t>Bednění balkonových desek včetně podpěrné konstrukce výšky do 4 m půdorysně přímočarých zřízení</t>
  </si>
  <si>
    <t>112</t>
  </si>
  <si>
    <t>https://podminky.urs.cz/item/CS_URS_2024_01/411354711</t>
  </si>
  <si>
    <t>(0,99*3,395+0,2*3,395+0,215*3,395+0,215*0,99*2)*10</t>
  </si>
  <si>
    <t>(0,765*4,89+0,2*4,89+0,21*4,89+0,21*0,99*2)*2</t>
  </si>
  <si>
    <t>0,05*(3,395*10+4,89*2)</t>
  </si>
  <si>
    <t>markýza</t>
  </si>
  <si>
    <t>(1,47+0,2*2)*4,89*2</t>
  </si>
  <si>
    <t>(1,695+0,2*2)*3,415*10</t>
  </si>
  <si>
    <t>(1,47+0,2*2)*7,339*2</t>
  </si>
  <si>
    <t>(1,695+0,2*2)*22,79*2</t>
  </si>
  <si>
    <t>57</t>
  </si>
  <si>
    <t>411354712</t>
  </si>
  <si>
    <t>Bednění balkonových desek včetně podpěrné konstrukce výšky do 4 m půdorysně přímočarých odstranění</t>
  </si>
  <si>
    <t>114</t>
  </si>
  <si>
    <t>https://podminky.urs.cz/item/CS_URS_2024_01/411354712</t>
  </si>
  <si>
    <t>411354791</t>
  </si>
  <si>
    <t>Bednění balkonových desek včetně podpěrné konstrukce Příplatek k cenám za pohledový beton</t>
  </si>
  <si>
    <t>116</t>
  </si>
  <si>
    <t>https://podminky.urs.cz/item/CS_URS_2024_01/411354791</t>
  </si>
  <si>
    <t>59</t>
  </si>
  <si>
    <t>411359111</t>
  </si>
  <si>
    <t>Bednění stropních konstrukcí - bez podpěrné konstrukce Příplatek k cenám za pohledový beton</t>
  </si>
  <si>
    <t>118</t>
  </si>
  <si>
    <t>https://podminky.urs.cz/item/CS_URS_2024_01/411359111</t>
  </si>
  <si>
    <t>4113591R1</t>
  </si>
  <si>
    <t>Příplatek za pracnost při bednění stropní konstrukce pro kruhová světla (cca 51ks)</t>
  </si>
  <si>
    <t>120</t>
  </si>
  <si>
    <t>61</t>
  </si>
  <si>
    <t>4113591R2</t>
  </si>
  <si>
    <t>Lišty a prkna vkládaná do bednění dle detailů statických výkresůř a ASŘ pro vytvoření drážek</t>
  </si>
  <si>
    <t>122</t>
  </si>
  <si>
    <t>4113591R3</t>
  </si>
  <si>
    <t>Příplatek za barevnost betonu-lodžie,markýza.atikový lem,stropy</t>
  </si>
  <si>
    <t>124</t>
  </si>
  <si>
    <t>63</t>
  </si>
  <si>
    <t>4113591R4</t>
  </si>
  <si>
    <t>Příplatek za nové bednící překližkové desky s kresbou dřeva</t>
  </si>
  <si>
    <t>126</t>
  </si>
  <si>
    <t>4113591R5</t>
  </si>
  <si>
    <t>Příplatek za gletování betonu u atikového lemu-za úpravu povrchu přehlazením ocelovým hladítkem s poprášením cementem pro konečnou úpravu</t>
  </si>
  <si>
    <t>128</t>
  </si>
  <si>
    <t>65</t>
  </si>
  <si>
    <t>411361821</t>
  </si>
  <si>
    <t>Výztuž stropů prostě uložených, deskových, balkonových, plochých střech a pro zavěšení železobetonových podhledů z betonářské oceli 10 505 (R) nebo BSt 500</t>
  </si>
  <si>
    <t>130</t>
  </si>
  <si>
    <t>https://podminky.urs.cz/item/CS_URS_2024_01/411361821</t>
  </si>
  <si>
    <t>stropy</t>
  </si>
  <si>
    <t>0,125*172,856</t>
  </si>
  <si>
    <t>0,125*6,933</t>
  </si>
  <si>
    <t>žebro,průvlak</t>
  </si>
  <si>
    <t>0,125*1,95</t>
  </si>
  <si>
    <t>0,125*8,508</t>
  </si>
  <si>
    <t>0,115*11,352</t>
  </si>
  <si>
    <t>0,115*15,518</t>
  </si>
  <si>
    <t>4131230R01</t>
  </si>
  <si>
    <t>X1 - prefabrikovaný betonový prah na lodžiích 2NP,prvek kompletizovaný,kompl prov D+M dle podrobného popisu v tabulce</t>
  </si>
  <si>
    <t>kus</t>
  </si>
  <si>
    <t>132</t>
  </si>
  <si>
    <t>67</t>
  </si>
  <si>
    <t>41332242R</t>
  </si>
  <si>
    <t>Nosníky z betonu železového (bez výztuže) tř. C 25/30-XC1 pohledového probarveného se speciálními požadavky,použit pouze bílý cement s pigmentací (15kg/m3),kamenivo těžené říční nedrcené</t>
  </si>
  <si>
    <t>134</t>
  </si>
  <si>
    <t>žebro</t>
  </si>
  <si>
    <t>0,35*0,2*3,415</t>
  </si>
  <si>
    <t>2np řez 4-4</t>
  </si>
  <si>
    <t>0,7*0,2*3,275</t>
  </si>
  <si>
    <t>průvlak</t>
  </si>
  <si>
    <t>0,3*0,35*3,735</t>
  </si>
  <si>
    <t>1np řez 4-4</t>
  </si>
  <si>
    <t>0,3*0,575*3,275</t>
  </si>
  <si>
    <t>0,3*0,3*3,275</t>
  </si>
  <si>
    <t>413351121</t>
  </si>
  <si>
    <t>Bednění nosníků zřízení</t>
  </si>
  <si>
    <t>136</t>
  </si>
  <si>
    <t>https://podminky.urs.cz/item/CS_URS_2024_01/413351121</t>
  </si>
  <si>
    <t>(0,7+0,2)*2*3,275</t>
  </si>
  <si>
    <t>0,35*2*3,735*2</t>
  </si>
  <si>
    <t>0,57*3,275*2</t>
  </si>
  <si>
    <t>0,3*3*3,275</t>
  </si>
  <si>
    <t>0,35*3,415*2</t>
  </si>
  <si>
    <t>69</t>
  </si>
  <si>
    <t>413351122</t>
  </si>
  <si>
    <t>Bednění nosníků odstranění</t>
  </si>
  <si>
    <t>138</t>
  </si>
  <si>
    <t>https://podminky.urs.cz/item/CS_URS_2024_01/413351122</t>
  </si>
  <si>
    <t>413351191</t>
  </si>
  <si>
    <t>Bednění nosníků a průvlaků - bez podpěrné konstrukce Příplatek k cenám za pohledový beton</t>
  </si>
  <si>
    <t>140</t>
  </si>
  <si>
    <t>https://podminky.urs.cz/item/CS_URS_2024_01/413351191</t>
  </si>
  <si>
    <t>71</t>
  </si>
  <si>
    <t>41723821R</t>
  </si>
  <si>
    <t>Obezdívka ztužujícího věnce keramickými věncovkami včetně tepelné izolace PIR tl 70 mm jednostranná, výška věnce přes 210 do 250 mm-det 05</t>
  </si>
  <si>
    <t>142</t>
  </si>
  <si>
    <t>(11,775-5,41+0,75*2)*2</t>
  </si>
  <si>
    <t>(3,35+0,875)*4</t>
  </si>
  <si>
    <t>(0,875*2+3,35)*4*2</t>
  </si>
  <si>
    <t>417321515</t>
  </si>
  <si>
    <t>Ztužující pásy a věnce z betonu železového (bez výztuže) tř. C 25/30-XC1</t>
  </si>
  <si>
    <t>144</t>
  </si>
  <si>
    <t>https://podminky.urs.cz/item/CS_URS_2024_01/417321515</t>
  </si>
  <si>
    <t>nadvlak</t>
  </si>
  <si>
    <t>0,3*0,35*8,89</t>
  </si>
  <si>
    <t>0,3*0,35*3,015*6</t>
  </si>
  <si>
    <t>věnec</t>
  </si>
  <si>
    <t>0,3*0,275*3,275</t>
  </si>
  <si>
    <t>0,3*0,35*(3,715*2+4,665*2)</t>
  </si>
  <si>
    <t>73</t>
  </si>
  <si>
    <t>417351115</t>
  </si>
  <si>
    <t>Bednění bočnic ztužujících pásů a věnců včetně vzpěr zřízení</t>
  </si>
  <si>
    <t>146</t>
  </si>
  <si>
    <t>https://podminky.urs.cz/item/CS_URS_2024_01/417351115</t>
  </si>
  <si>
    <t>0,35*(8,89+3,015*6+3,715*2+4,665*2)*2</t>
  </si>
  <si>
    <t>0,275*3,275*2</t>
  </si>
  <si>
    <t>417351116</t>
  </si>
  <si>
    <t>Bednění bočnic ztužujících pásů a věnců včetně vzpěr odstranění</t>
  </si>
  <si>
    <t>148</t>
  </si>
  <si>
    <t>https://podminky.urs.cz/item/CS_URS_2024_01/417351116</t>
  </si>
  <si>
    <t>75</t>
  </si>
  <si>
    <t>417361821</t>
  </si>
  <si>
    <t>Výztuž ztužujících pásů a věnců z betonářské oceli 10 505 (R) nebo BSt 500</t>
  </si>
  <si>
    <t>150</t>
  </si>
  <si>
    <t>https://podminky.urs.cz/item/CS_URS_2024_01/417361821</t>
  </si>
  <si>
    <t>0,125*4,862</t>
  </si>
  <si>
    <t>430321414</t>
  </si>
  <si>
    <t>Schodišťové konstrukce z betonu železového (bez výztuže) stupně, schodnice, ramena, podesty s nosníky tř. C 25/30-XC1</t>
  </si>
  <si>
    <t>152</t>
  </si>
  <si>
    <t>https://podminky.urs.cz/item/CS_URS_2024_01/430321414</t>
  </si>
  <si>
    <t>podesta</t>
  </si>
  <si>
    <t>3,14*1,625*1,625*0,5*0,2+0,25*0,31*1,52</t>
  </si>
  <si>
    <t>ramena</t>
  </si>
  <si>
    <t>3,54*1,52*0,18</t>
  </si>
  <si>
    <t>3,15*1,52*0,18</t>
  </si>
  <si>
    <t>77</t>
  </si>
  <si>
    <t>430361821</t>
  </si>
  <si>
    <t>Výztuž schodišťových konstrukcí stupňů, schodnic, ramen, podest s nosníky z betonářské oceli 10 505 (R) nebo BSt 500</t>
  </si>
  <si>
    <t>154</t>
  </si>
  <si>
    <t>https://podminky.urs.cz/item/CS_URS_2024_01/430361821</t>
  </si>
  <si>
    <t>0,11*2,778</t>
  </si>
  <si>
    <t>431351121</t>
  </si>
  <si>
    <t>Bednění podest, podstupňových desek včetně podpěrné konstrukce výšky do 4 m půdorysně přímočarých zřízení</t>
  </si>
  <si>
    <t>156</t>
  </si>
  <si>
    <t>https://podminky.urs.cz/item/CS_URS_2024_01/431351121</t>
  </si>
  <si>
    <t>3,14*1,625*1,625*0,5+0,31*1,52</t>
  </si>
  <si>
    <t>1,52*(3,54+3,15)</t>
  </si>
  <si>
    <t>79</t>
  </si>
  <si>
    <t>431351122</t>
  </si>
  <si>
    <t>Bednění podest, podstupňových desek včetně podpěrné konstrukce výšky do 4 m půdorysně přímočarých odstranění</t>
  </si>
  <si>
    <t>158</t>
  </si>
  <si>
    <t>https://podminky.urs.cz/item/CS_URS_2024_01/431351122</t>
  </si>
  <si>
    <t>434311115</t>
  </si>
  <si>
    <t>Stupně dusané z betonu prostého nebo prokládaného kamenem na terén nebo na desku bez potěru, se zahlazením povrchu tř. C 20/25</t>
  </si>
  <si>
    <t>160</t>
  </si>
  <si>
    <t>https://podminky.urs.cz/item/CS_URS_2024_01/434311115</t>
  </si>
  <si>
    <t>1,52*20</t>
  </si>
  <si>
    <t>81</t>
  </si>
  <si>
    <t>434351141</t>
  </si>
  <si>
    <t>Bednění stupňů betonovaných na podstupňové desce nebo na terénu půdorysně přímočarých zřízení</t>
  </si>
  <si>
    <t>162</t>
  </si>
  <si>
    <t>https://podminky.urs.cz/item/CS_URS_2024_01/434351141</t>
  </si>
  <si>
    <t>(0,1675+0,3)*1,52*20</t>
  </si>
  <si>
    <t>44035120R</t>
  </si>
  <si>
    <t>Bednění střešních konstrukcí-náběhy u střešních oken-zřízení</t>
  </si>
  <si>
    <t>164</t>
  </si>
  <si>
    <t>0,92*1,8*2*3</t>
  </si>
  <si>
    <t>1,1*1,5*2*3</t>
  </si>
  <si>
    <t>1,45*1,66*2+1,1*2,1*2</t>
  </si>
  <si>
    <t>0,92*1,64*2*3</t>
  </si>
  <si>
    <t>1,1*2,1*2+1,45*1,66*2</t>
  </si>
  <si>
    <t>83</t>
  </si>
  <si>
    <t>440351204</t>
  </si>
  <si>
    <t>Bednění střešních konstrukcí-náběhy u střešních oken-odstranění</t>
  </si>
  <si>
    <t>166</t>
  </si>
  <si>
    <t>https://podminky.urs.cz/item/CS_URS_2024_01/440351204</t>
  </si>
  <si>
    <t>440351255</t>
  </si>
  <si>
    <t>Podpěrná konstrukce u náběhů oken zřízení</t>
  </si>
  <si>
    <t>168</t>
  </si>
  <si>
    <t>https://podminky.urs.cz/item/CS_URS_2024_01/440351255</t>
  </si>
  <si>
    <t>85</t>
  </si>
  <si>
    <t>440351256</t>
  </si>
  <si>
    <t>Podpěrná konstrukce u náběhů oken odstranění</t>
  </si>
  <si>
    <t>170</t>
  </si>
  <si>
    <t>https://podminky.urs.cz/item/CS_URS_2024_01/440351256</t>
  </si>
  <si>
    <t>41181170R</t>
  </si>
  <si>
    <t>Luxferové světlíky-prefabrikáty vel 1010x1010 mm pochozí,kompl prov D+M vč nosného límce,dle popisuv u P2.4 a det 02</t>
  </si>
  <si>
    <t>172</t>
  </si>
  <si>
    <t>Komunikace pozemní</t>
  </si>
  <si>
    <t>87</t>
  </si>
  <si>
    <t>56474000R</t>
  </si>
  <si>
    <t>Podklad nebo kryt z kameniva drceného vel. 4-8 mm s rozprostřením a zhutněním plochy jednotlivě do 100 m2, po zhutnění tl. 104-120 mm</t>
  </si>
  <si>
    <t>174</t>
  </si>
  <si>
    <t>74,781</t>
  </si>
  <si>
    <t>564750001</t>
  </si>
  <si>
    <t>Podklad nebo kryt z kameniva hrubého drceného vel. 8-16 mm s rozprostřením a zhutněním plochy jednotlivě do 100 m2, po zhutnění tl. 150 mm</t>
  </si>
  <si>
    <t>176</t>
  </si>
  <si>
    <t>https://podminky.urs.cz/item/CS_URS_2024_01/564750001</t>
  </si>
  <si>
    <t>89</t>
  </si>
  <si>
    <t>564750101</t>
  </si>
  <si>
    <t>Podklad nebo kryt z kameniva drceného vel. 16-32 mm s rozprostřením a zhutněním plochy jednotlivě do 100 m2, po zhutnění tl. 150 mm</t>
  </si>
  <si>
    <t>178</t>
  </si>
  <si>
    <t>https://podminky.urs.cz/item/CS_URS_2024_01/564750101</t>
  </si>
  <si>
    <t>Úpravy povrchů, podlahy a osazování výplní</t>
  </si>
  <si>
    <t>612142001</t>
  </si>
  <si>
    <t>Pletivo vnitřních ploch v ploše nebo pruzích, na plném podkladu sklovláknité vtlačené do tmelu včetně tmelu stěn u přechodu konstrukce a PUR desky</t>
  </si>
  <si>
    <t>180</t>
  </si>
  <si>
    <t>https://podminky.urs.cz/item/CS_URS_2024_01/612142001</t>
  </si>
  <si>
    <t>0,68*3,15*19</t>
  </si>
  <si>
    <t>91</t>
  </si>
  <si>
    <t>612341121</t>
  </si>
  <si>
    <t>Omítka sádrová nebo vápenosádrová vnitřních ploch nanášená ručně jednovrstvá, tloušťky do 10 mm hladká svislých konstrukcí stěn vč syst lišt a prvků</t>
  </si>
  <si>
    <t>182</t>
  </si>
  <si>
    <t>https://podminky.urs.cz/item/CS_URS_2024_01/612341121</t>
  </si>
  <si>
    <t>412,514</t>
  </si>
  <si>
    <t>-32,082</t>
  </si>
  <si>
    <t>-3,15*(2,4+2,335+0,6)*2</t>
  </si>
  <si>
    <t>-2,78*(2,4++2,335+0,6)*2</t>
  </si>
  <si>
    <t>-3,15*(2,5+0,6*2)*4</t>
  </si>
  <si>
    <t>2,78*(2,5+0,6*2)*6</t>
  </si>
  <si>
    <t>517,459*2</t>
  </si>
  <si>
    <t>-3,15*(0,9+3,235)</t>
  </si>
  <si>
    <t>-3,15*(3,255*2+2,063+1,825)*2+0,9*2,1*2</t>
  </si>
  <si>
    <t>-3,15*1,843*2</t>
  </si>
  <si>
    <t>-2,78*1,843*6</t>
  </si>
  <si>
    <t>2*(23,127+9,472)</t>
  </si>
  <si>
    <t>6221430R1</t>
  </si>
  <si>
    <t>X11 - soklová podmítková lišta,,kompl prov D+M dle podrobného popisu v tabulce</t>
  </si>
  <si>
    <t>184</t>
  </si>
  <si>
    <t>93</t>
  </si>
  <si>
    <t>62264500R</t>
  </si>
  <si>
    <t>Kamenické opracování povrchu betonu lodžie pemrlováním podlaha</t>
  </si>
  <si>
    <t>186</t>
  </si>
  <si>
    <t>P2.7</t>
  </si>
  <si>
    <t>3,78*10+4,33*2</t>
  </si>
  <si>
    <t>631311115</t>
  </si>
  <si>
    <t>Mazanina z betonu prostého bez zvýšených nároků na prostředí tl. přes 50 do 80 mm tř. C 20/25</t>
  </si>
  <si>
    <t>188</t>
  </si>
  <si>
    <t>https://podminky.urs.cz/item/CS_URS_2024_01/631311115</t>
  </si>
  <si>
    <t>koupelny - P1.2 a P2.2</t>
  </si>
  <si>
    <t>(48,36-0,9*0,9*8)*0,053</t>
  </si>
  <si>
    <t>(39,21-0,9*0,9*6)*0,063</t>
  </si>
  <si>
    <t>sprcha</t>
  </si>
  <si>
    <t>0,9*0,9*(0,033+0,053)*0,5*8</t>
  </si>
  <si>
    <t>0,9*0,9*(0,043+0,063)*0,5*6</t>
  </si>
  <si>
    <t>P1.4</t>
  </si>
  <si>
    <t>27,96*0,057</t>
  </si>
  <si>
    <t>95</t>
  </si>
  <si>
    <t>631311124</t>
  </si>
  <si>
    <t>Mazanina z betonu prostého bez zvýšených nároků na prostředí tl. přes 80 do 120 mm tř. C 16/20</t>
  </si>
  <si>
    <t>190</t>
  </si>
  <si>
    <t>https://podminky.urs.cz/item/CS_URS_2024_01/631311124</t>
  </si>
  <si>
    <t>(40,565*12,535-2,015*3,215-0,8*0,97*2)*0,1</t>
  </si>
  <si>
    <t>2,765*4,375*0,1</t>
  </si>
  <si>
    <t>631311125</t>
  </si>
  <si>
    <t>Mazanina z betonu prostého bez zvýšených nároků na prostředí tl. přes 80 do 120 mm tř. C 20/25</t>
  </si>
  <si>
    <t>192</t>
  </si>
  <si>
    <t>https://podminky.urs.cz/item/CS_URS_2024_01/631311125</t>
  </si>
  <si>
    <t>P1.6</t>
  </si>
  <si>
    <t>7,172*0,099</t>
  </si>
  <si>
    <t>97</t>
  </si>
  <si>
    <t>631319171</t>
  </si>
  <si>
    <t>Příplatek k cenám mazanin za stržení povrchu spodní vrstvy mazaniny latí před vložením výztuže nebo pletiva pro tl. obou vrstev mazaniny přes 50 do 80 mm</t>
  </si>
  <si>
    <t>194</t>
  </si>
  <si>
    <t>https://podminky.urs.cz/item/CS_URS_2024_01/631319171</t>
  </si>
  <si>
    <t>631319173</t>
  </si>
  <si>
    <t>Příplatek k cenám mazanin za stržení povrchu spodní vrstvy mazaniny latí před vložením výztuže nebo pletiva pro tl. obou vrstev mazaniny přes 80 do 120 mm</t>
  </si>
  <si>
    <t>196</t>
  </si>
  <si>
    <t>https://podminky.urs.cz/item/CS_URS_2024_01/631319173</t>
  </si>
  <si>
    <t>99</t>
  </si>
  <si>
    <t>6313192R1</t>
  </si>
  <si>
    <t>Úprava v betonu pro osazení zapuštěné venkovní rohože vel 1600x600 mm</t>
  </si>
  <si>
    <t>198</t>
  </si>
  <si>
    <t>631362021</t>
  </si>
  <si>
    <t>Výztuž mazanin ze svařovaných sítí z drátů typu KARI</t>
  </si>
  <si>
    <t>200</t>
  </si>
  <si>
    <t>https://podminky.urs.cz/item/CS_URS_2024_01/631362021</t>
  </si>
  <si>
    <t>koupelny</t>
  </si>
  <si>
    <t>(48,36+39,21)*1,3*0,00308</t>
  </si>
  <si>
    <t>27,96*1,3*0,00308</t>
  </si>
  <si>
    <t>7,172*1,3*0,0079</t>
  </si>
  <si>
    <t>101</t>
  </si>
  <si>
    <t>632441219</t>
  </si>
  <si>
    <t>Potěr anhydritový samonivelační litý tř. C 25, tl. přes 40 do 45 mm</t>
  </si>
  <si>
    <t>202</t>
  </si>
  <si>
    <t>https://podminky.urs.cz/item/CS_URS_2024_01/632441219</t>
  </si>
  <si>
    <t>tl 45 mm</t>
  </si>
  <si>
    <t>208,42+32,94</t>
  </si>
  <si>
    <t>632441220</t>
  </si>
  <si>
    <t>Potěr anhydritový samonivelační litý tř. C 25, tl. přes 45 do 50 mm</t>
  </si>
  <si>
    <t>204</t>
  </si>
  <si>
    <t>https://podminky.urs.cz/item/CS_URS_2024_01/632441220</t>
  </si>
  <si>
    <t>tl 47 mm</t>
  </si>
  <si>
    <t>199,42+83,79</t>
  </si>
  <si>
    <t>103</t>
  </si>
  <si>
    <t>632451031</t>
  </si>
  <si>
    <t>Potěr cementový vyrovnávací z malty (MC-15) v ploše tl. 10 mm</t>
  </si>
  <si>
    <t>206</t>
  </si>
  <si>
    <t>https://podminky.urs.cz/item/CS_URS_2024_01/632451031</t>
  </si>
  <si>
    <t>40,565*12,535</t>
  </si>
  <si>
    <t>63245103R</t>
  </si>
  <si>
    <t>Potěr cementový vyrovnávací z malty (MC-15) v ploše o průměrné (střední) tl. 10 až 40 mm</t>
  </si>
  <si>
    <t>208</t>
  </si>
  <si>
    <t>P3.1+2</t>
  </si>
  <si>
    <t>39,805*11,776-0,79*3,935*10-0,725*5,41*2</t>
  </si>
  <si>
    <t>-3,274*2,035</t>
  </si>
  <si>
    <t>-0,7*0,7</t>
  </si>
  <si>
    <t>-1,17*1,17*4</t>
  </si>
  <si>
    <t>105</t>
  </si>
  <si>
    <t>632451101</t>
  </si>
  <si>
    <t>Potěr anhydritový samonivelační tloušťky tl 2 až 5 mm</t>
  </si>
  <si>
    <t>210</t>
  </si>
  <si>
    <t>https://podminky.urs.cz/item/CS_URS_2024_01/632451101</t>
  </si>
  <si>
    <t>199,42+83,79+208,42+32,94</t>
  </si>
  <si>
    <t>4,161</t>
  </si>
  <si>
    <t>632451416</t>
  </si>
  <si>
    <t>Potěr pískocementový běžný tl. do 10 mm tř. C 25</t>
  </si>
  <si>
    <t>212</t>
  </si>
  <si>
    <t>https://podminky.urs.cz/item/CS_URS_2024_01/632451416</t>
  </si>
  <si>
    <t>P2.2</t>
  </si>
  <si>
    <t>48,36</t>
  </si>
  <si>
    <t>107</t>
  </si>
  <si>
    <t>214</t>
  </si>
  <si>
    <t>27,96</t>
  </si>
  <si>
    <t>632451456</t>
  </si>
  <si>
    <t>Potěr pískocementový běžný tl. přes 40 do 50 mm tř. C 25</t>
  </si>
  <si>
    <t>216</t>
  </si>
  <si>
    <t>https://podminky.urs.cz/item/CS_URS_2024_01/632451456</t>
  </si>
  <si>
    <t>P2.3</t>
  </si>
  <si>
    <t>39,54</t>
  </si>
  <si>
    <t>109</t>
  </si>
  <si>
    <t>632481213</t>
  </si>
  <si>
    <t>Separační vrstva k oddělení podlahových vrstev z polyetylénové fólie</t>
  </si>
  <si>
    <t>218</t>
  </si>
  <si>
    <t>https://podminky.urs.cz/item/CS_URS_2024_01/632481213</t>
  </si>
  <si>
    <t>679,64</t>
  </si>
  <si>
    <t>7,172</t>
  </si>
  <si>
    <t>634112117</t>
  </si>
  <si>
    <t>Obvodová dilatace mezi stěnou a mazaninou nebo potěrem podlahovým páskem z pěnového PE tl. do 10 mm</t>
  </si>
  <si>
    <t>220</t>
  </si>
  <si>
    <t>https://podminky.urs.cz/item/CS_URS_2024_01/634112117</t>
  </si>
  <si>
    <t>111</t>
  </si>
  <si>
    <t>637121111</t>
  </si>
  <si>
    <t>Okapový chodník z kameniva s udusáním a urovnáním povrchu z kačírku tl. do 100 mm (tl 74 mm)</t>
  </si>
  <si>
    <t>222</t>
  </si>
  <si>
    <t>https://podminky.urs.cz/item/CS_URS_2024_01/637121111</t>
  </si>
  <si>
    <t>dle det 06</t>
  </si>
  <si>
    <t>0,217*(3,875*12+3,92*4)</t>
  </si>
  <si>
    <t>Ostatní konstrukce a práce, bourání</t>
  </si>
  <si>
    <t>941221111</t>
  </si>
  <si>
    <t>Lešení řadové rámové těžké pracovní s podlahami s provozním zatížením tř. 4 do 300 kg/m2 šířky tř. SW09 od 0,9 do 1,2 m, výšky do 10 m montáž</t>
  </si>
  <si>
    <t>224</t>
  </si>
  <si>
    <t>https://podminky.urs.cz/item/CS_URS_2024_01/941221111</t>
  </si>
  <si>
    <t>(43,925+15,735)*5,6</t>
  </si>
  <si>
    <t>113</t>
  </si>
  <si>
    <t>941221211</t>
  </si>
  <si>
    <t>Lešení řadové rámové těžké pracovní s podlahami s provozním zatížením tř. 4 do 300 kg/m2 šířky tř. SW09 od 0,9 do 1,2 m, výšky do 10 m příplatek k ceně za každý den použití</t>
  </si>
  <si>
    <t>226</t>
  </si>
  <si>
    <t>https://podminky.urs.cz/item/CS_URS_2024_01/941221211</t>
  </si>
  <si>
    <t>(30+31+30)*334,096</t>
  </si>
  <si>
    <t>941221811</t>
  </si>
  <si>
    <t>Lešení řadové rámové těžké pracovní s podlahami s provozním zatížením tř. 4 do 300 kg/m2 šířky tř. SW09 od 0,9 do 1,2 m, výšky do 10 m demontáž</t>
  </si>
  <si>
    <t>228</t>
  </si>
  <si>
    <t>https://podminky.urs.cz/item/CS_URS_2024_01/941221811</t>
  </si>
  <si>
    <t>115</t>
  </si>
  <si>
    <t>944511111</t>
  </si>
  <si>
    <t>Síť ochranná zavěšená na konstrukci lešení z textilie z umělých vláken montáž</t>
  </si>
  <si>
    <t>230</t>
  </si>
  <si>
    <t>https://podminky.urs.cz/item/CS_URS_2024_01/944511111</t>
  </si>
  <si>
    <t>944511211</t>
  </si>
  <si>
    <t>Síť ochranná zavěšená na konstrukci lešení z textilie z umělých vláken příplatek k ceně za každý den použití</t>
  </si>
  <si>
    <t>232</t>
  </si>
  <si>
    <t>https://podminky.urs.cz/item/CS_URS_2024_01/944511211</t>
  </si>
  <si>
    <t>117</t>
  </si>
  <si>
    <t>944511811</t>
  </si>
  <si>
    <t>Síť ochranná zavěšená na konstrukci lešení z textilie z umělých vláken demontáž</t>
  </si>
  <si>
    <t>234</t>
  </si>
  <si>
    <t>https://podminky.urs.cz/item/CS_URS_2024_01/944511811</t>
  </si>
  <si>
    <t>952901111</t>
  </si>
  <si>
    <t>Vyčištění budov nebo objektů před předáním do užívání budov bytové nebo občanské výstavby, světlé výšky podlaží do 4 m</t>
  </si>
  <si>
    <t>236</t>
  </si>
  <si>
    <t>https://podminky.urs.cz/item/CS_URS_2024_01/952901111</t>
  </si>
  <si>
    <t>12,296*40,325*2</t>
  </si>
  <si>
    <t>119</t>
  </si>
  <si>
    <t>9531210R1</t>
  </si>
  <si>
    <t>Smykový nerezový trn VRd,min=15kN-D+M</t>
  </si>
  <si>
    <t>238</t>
  </si>
  <si>
    <t>16+16</t>
  </si>
  <si>
    <t>9531210R6</t>
  </si>
  <si>
    <t>X3 - akustické odhlučnění výtahu,kompl prov D+M dle podrobného popisu v tabulce</t>
  </si>
  <si>
    <t>240</t>
  </si>
  <si>
    <t>121</t>
  </si>
  <si>
    <t>953312113</t>
  </si>
  <si>
    <t>Vložky svislé do dilatačních spár z polystyrenových desek fasádních včetně dodání a osazení, v jakémkoliv zdivu přes 20 do 30 mm</t>
  </si>
  <si>
    <t>242</t>
  </si>
  <si>
    <t>https://podminky.urs.cz/item/CS_URS_2024_01/953312113</t>
  </si>
  <si>
    <t>mezi zákl pásy a podkl beton</t>
  </si>
  <si>
    <t>0,1*2*(2,515+4,305)*2</t>
  </si>
  <si>
    <t>0,1*2*(2,515+5,83)*2</t>
  </si>
  <si>
    <t>0,1*2*(3,055+3,045+4,305*2)</t>
  </si>
  <si>
    <t>0,1*2*(3,15+5,83)*2</t>
  </si>
  <si>
    <t>0,1*2*(2,755+1,92+3,71+2,755+2,64*2)</t>
  </si>
  <si>
    <t>0,1*2*(2,925*2+4,305+25,83)</t>
  </si>
  <si>
    <t>0,1*2*(2,775*2+3,615+1,93+1,82+2,775)</t>
  </si>
  <si>
    <t>0,1*2*(4,305+3,05+0,72+3,55+3,015+4,31)*2</t>
  </si>
  <si>
    <t>0,1*2*(2,64+3,71+1,92+2,1+2,665+3,71)*2</t>
  </si>
  <si>
    <t>95331212R</t>
  </si>
  <si>
    <t>Vložení pásku pod betonovou fasádu z desek extrudovaných včetně dodání</t>
  </si>
  <si>
    <t>244</t>
  </si>
  <si>
    <t>(0,685+3,703+3,475+1,108)*4*0,2</t>
  </si>
  <si>
    <t>(1,108*2+3,475)*7*0,2</t>
  </si>
  <si>
    <t>1,35*2*0,5*2</t>
  </si>
  <si>
    <t>123</t>
  </si>
  <si>
    <t>953611115</t>
  </si>
  <si>
    <t>Schodišťový prvek pro útlum kročejového hluku nosný a zvukově izolační-akustický box Vrd,min=50kN-D+M</t>
  </si>
  <si>
    <t>246</t>
  </si>
  <si>
    <t>https://podminky.urs.cz/item/CS_URS_2024_01/953611115</t>
  </si>
  <si>
    <t>953921111</t>
  </si>
  <si>
    <t>Dlaždice betonové na sucho kladené jednotlivě volně s mezerami pod stavitelné podložky dřevěné terasy,vel 300x300x40 mm</t>
  </si>
  <si>
    <t>248</t>
  </si>
  <si>
    <t>https://podminky.urs.cz/item/CS_URS_2024_01/953921111</t>
  </si>
  <si>
    <t>74,781*3,2/4</t>
  </si>
  <si>
    <t>125</t>
  </si>
  <si>
    <t>953943123</t>
  </si>
  <si>
    <t>Osazování drobných kovových předmětů výrobků ostatních jinde neuvedených do betonu se zajištěním polohy k bednění či k výztuži před zabetonováním hmotnosti přes 5 do 15 kg/kus</t>
  </si>
  <si>
    <t>250</t>
  </si>
  <si>
    <t>https://podminky.urs.cz/item/CS_URS_2024_01/953943123</t>
  </si>
  <si>
    <t>prvek pro kotvení sloupků balkonu</t>
  </si>
  <si>
    <t>M</t>
  </si>
  <si>
    <t>1361100R</t>
  </si>
  <si>
    <t>252</t>
  </si>
  <si>
    <t>127</t>
  </si>
  <si>
    <t>953943211</t>
  </si>
  <si>
    <t>X6 - Osazování drobných kovových předmětů kotvených do stěny hasicího přístroje</t>
  </si>
  <si>
    <t>254</t>
  </si>
  <si>
    <t>https://podminky.urs.cz/item/CS_URS_2024_01/953943211</t>
  </si>
  <si>
    <t>44932114</t>
  </si>
  <si>
    <t>přístroj hasicí ruční práškový s hasicí schopností 21A</t>
  </si>
  <si>
    <t>256</t>
  </si>
  <si>
    <t>129</t>
  </si>
  <si>
    <t>44932211</t>
  </si>
  <si>
    <t>přístroj hasicí ruční sněhový CO2 s hasící schopností 55B</t>
  </si>
  <si>
    <t>258</t>
  </si>
  <si>
    <t>44932114-1</t>
  </si>
  <si>
    <t>přístroj hasicí ruční práškový s hasicí schopností 34A</t>
  </si>
  <si>
    <t>260</t>
  </si>
  <si>
    <t>131</t>
  </si>
  <si>
    <t>953943R02</t>
  </si>
  <si>
    <t>X5 - Atypický větrací otvor s mřížkou / síťkou proti hmyzu,prvek kompletizovanýkompl prov D+M dle podrobného popisu v tabulce</t>
  </si>
  <si>
    <t>262</t>
  </si>
  <si>
    <t>953943R03</t>
  </si>
  <si>
    <t>X7 - nápis nad vstupními dveřmi - název objektu,prvek kompletizovaný,kompl prov D+M dle podrobného popisu v tabulce</t>
  </si>
  <si>
    <t>264</t>
  </si>
  <si>
    <t>133</t>
  </si>
  <si>
    <t>953943R04</t>
  </si>
  <si>
    <t>X8 - Dočasná konstrukce pro montáž výtahu - ocelový válcovaný profil,prvek kompletizovaný,kompl prov D+M dle podrobného popisu v tabulce</t>
  </si>
  <si>
    <t>266</t>
  </si>
  <si>
    <t>953943R05</t>
  </si>
  <si>
    <t>X9 - nerezový náběhový klín levý - sprchové kouty,prvek kompletizovaný,kompl prov D+M dle podrobného popisu v tabulce</t>
  </si>
  <si>
    <t>268</t>
  </si>
  <si>
    <t>135</t>
  </si>
  <si>
    <t>953943R06</t>
  </si>
  <si>
    <t>X10 - nerezový náběhový klín pravý - sprchové kouty,prvek kompletizovaný,kompl prov D+M dle podrobného popisu v tabulce</t>
  </si>
  <si>
    <t>270</t>
  </si>
  <si>
    <t>953943R07</t>
  </si>
  <si>
    <t>X12 - číslo popisné a číslo orientační,kompl prov D+M dle podrobného popisu v tabulce</t>
  </si>
  <si>
    <t>272</t>
  </si>
  <si>
    <t>137</t>
  </si>
  <si>
    <t>953943R08</t>
  </si>
  <si>
    <t>X16 - kolejnice na závěsy kratší,prvek kompletizovaný,kompl prov D+M dle podrobného popisu v tabulce</t>
  </si>
  <si>
    <t>274</t>
  </si>
  <si>
    <t>953943R09</t>
  </si>
  <si>
    <t>X17 - sprchový závěs s nerezovou kolejnicí,prvek kompletizovaný,kompl prov D+M dle podrobného popisu v tabulce</t>
  </si>
  <si>
    <t>276</t>
  </si>
  <si>
    <t>139</t>
  </si>
  <si>
    <t>953943R10</t>
  </si>
  <si>
    <t>X18 - závěsy 1NP byty,prvek kompletizovaný,kompl prov D+M dle podrobného popisu v tabulce</t>
  </si>
  <si>
    <t>278</t>
  </si>
  <si>
    <t>953943R11</t>
  </si>
  <si>
    <t>X19 - závěsy 2NP byty,prvek kompletizovaný,kompl prov D+M dle podrobného popisu v tabulce</t>
  </si>
  <si>
    <t>280</t>
  </si>
  <si>
    <t>141</t>
  </si>
  <si>
    <t>953943R12</t>
  </si>
  <si>
    <t>X20 - záclony 1NP byty a komcové místnosti,prvek kompletizovaný,kompl prov D+M dle podrobného popisu v tabulce</t>
  </si>
  <si>
    <t>282</t>
  </si>
  <si>
    <t>953943R13</t>
  </si>
  <si>
    <t>X21 - záclony 2NP byty a koncové místnosti,prvek kompletizovaný,kompl prov D+M dle podrobného popisu v tabulce</t>
  </si>
  <si>
    <t>284</t>
  </si>
  <si>
    <t>143</t>
  </si>
  <si>
    <t>953943R14</t>
  </si>
  <si>
    <t>X23 - závěsy ve společenské místnostii,prvek kompletizovaný,kompl prov D+M dle podrobného popisu v tabulce</t>
  </si>
  <si>
    <t>286</t>
  </si>
  <si>
    <t>953943R15</t>
  </si>
  <si>
    <t>X24 - závěsy ve společenské místnostii,prvek kompletizovaný,kompl prov D+M dle podrobného popisu v tabulce</t>
  </si>
  <si>
    <t>288</t>
  </si>
  <si>
    <t>145</t>
  </si>
  <si>
    <t>953943R16</t>
  </si>
  <si>
    <t>X25 - závěsy ve společenské místnostii,prvek kompletizovaný,kompl prov D+M dle podrobného popisu v tabulce</t>
  </si>
  <si>
    <t>290</t>
  </si>
  <si>
    <t>953943R17</t>
  </si>
  <si>
    <t>X26 - závěsy ve společenské místnostii,prvek kompletizovaný,kompl prov D+M dle podrobného popisu v tabulce</t>
  </si>
  <si>
    <t>292</t>
  </si>
  <si>
    <t>147</t>
  </si>
  <si>
    <t>953943R18</t>
  </si>
  <si>
    <t>X27 - koupelnový žebřík,prvek kompletizovaný,kompl prov D+M dle podrobného popisu v tabulce</t>
  </si>
  <si>
    <t>294</t>
  </si>
  <si>
    <t>95394532R</t>
  </si>
  <si>
    <t>Kotva do fasády četně vyvrtání otvoru pro malá a střední zatížení průměru 10 mm, užitné délky do 100 mm-Sklolaminátová kotva R10mm</t>
  </si>
  <si>
    <t>296</t>
  </si>
  <si>
    <t>160+160</t>
  </si>
  <si>
    <t>149</t>
  </si>
  <si>
    <t>953961114</t>
  </si>
  <si>
    <t>Trn R16 D+M s vyvrtáním otvoru do betonu, železobetonu nebo tvrdého kamene tmel, velikost M 16, hloubka 125 mm</t>
  </si>
  <si>
    <t>298</t>
  </si>
  <si>
    <t>https://podminky.urs.cz/item/CS_URS_2024_01/953961114</t>
  </si>
  <si>
    <t>974082115</t>
  </si>
  <si>
    <t>Vysekání rýh v omítce vápenné nebo vápenocementové stěn, šířky 100 mm pro zapuštěný sokl</t>
  </si>
  <si>
    <t>300</t>
  </si>
  <si>
    <t>https://podminky.urs.cz/item/CS_URS_2024_01/974082115</t>
  </si>
  <si>
    <t>151</t>
  </si>
  <si>
    <t>97408211R</t>
  </si>
  <si>
    <t>Vysekání rýh v omítce vápenné nebo vápenocementové stěn, šířky 215 mm pro zapuštěný sokl</t>
  </si>
  <si>
    <t>302</t>
  </si>
  <si>
    <t>19,2+155,776</t>
  </si>
  <si>
    <t>998</t>
  </si>
  <si>
    <t>Přesun hmot</t>
  </si>
  <si>
    <t>998011002</t>
  </si>
  <si>
    <t>Přesun hmot pro budovy občanské výstavby, bydlení, výrobu a služby s nosnou svislou konstrukcí zděnou z cihel, tvárnic nebo kamene vodorovná dopravní vzdálenost do 100 m základní pro budovy výšky přes 6 do 12 m</t>
  </si>
  <si>
    <t>304</t>
  </si>
  <si>
    <t>https://podminky.urs.cz/item/CS_URS_2024_01/998011002</t>
  </si>
  <si>
    <t>PSV</t>
  </si>
  <si>
    <t>Práce a dodávky PSV</t>
  </si>
  <si>
    <t>711</t>
  </si>
  <si>
    <t>Izolace proti vodě, vlhkosti a plynům</t>
  </si>
  <si>
    <t>153</t>
  </si>
  <si>
    <t>711111001</t>
  </si>
  <si>
    <t>Provedení izolace proti zemní vlhkosti natěradly a tmely za studena na ploše vodorovné V nátěrem penetračním</t>
  </si>
  <si>
    <t>306</t>
  </si>
  <si>
    <t>https://podminky.urs.cz/item/CS_URS_2024_01/711111001</t>
  </si>
  <si>
    <t>11163153</t>
  </si>
  <si>
    <t>emulze asfaltová penetrační</t>
  </si>
  <si>
    <t>litr</t>
  </si>
  <si>
    <t>308</t>
  </si>
  <si>
    <t>508,482*0,32 "Přepočtené koeficientem množství</t>
  </si>
  <si>
    <t>155</t>
  </si>
  <si>
    <t>711112001</t>
  </si>
  <si>
    <t>Provedení izolace proti zemní vlhkosti natěradly a tmely za studena na ploše svislé S nátěrem penetračním</t>
  </si>
  <si>
    <t>310</t>
  </si>
  <si>
    <t>https://podminky.urs.cz/item/CS_URS_2024_01/711112001</t>
  </si>
  <si>
    <t>0,916*2*(12,535+40,565)</t>
  </si>
  <si>
    <t>0,93*2*(2,765+4,375)</t>
  </si>
  <si>
    <t>312</t>
  </si>
  <si>
    <t>110,559*0,34 "Přepočtené koeficientem množství</t>
  </si>
  <si>
    <t>157</t>
  </si>
  <si>
    <t>711113115</t>
  </si>
  <si>
    <t>Izolace proti zemní vlhkosti natěradly a tmely za studena na ploše vodorovné V těsnicí hmotou dvousložkovou na bázi polymery modifikované živice vč syst prvků a úpravy rohů a koutů</t>
  </si>
  <si>
    <t>314</t>
  </si>
  <si>
    <t>https://podminky.urs.cz/item/CS_URS_2024_01/711113115</t>
  </si>
  <si>
    <t>39,21+27,96+48,36</t>
  </si>
  <si>
    <t>0,1*167,896</t>
  </si>
  <si>
    <t>711113125</t>
  </si>
  <si>
    <t>Izolace proti zemní vlhkosti natěradly a tmely za studena na ploše svislé S těsnicí hmotou dvousložkovou na bázi polymery modifikované živice vč syst prvků a úpravy rohů a koutů</t>
  </si>
  <si>
    <t>316</t>
  </si>
  <si>
    <t>https://podminky.urs.cz/item/CS_URS_2024_01/711113125</t>
  </si>
  <si>
    <t>159</t>
  </si>
  <si>
    <t>711141559</t>
  </si>
  <si>
    <t>Provedení izolace proti zemní vlhkosti pásy přitavením NAIP na ploše vodorovné V</t>
  </si>
  <si>
    <t>318</t>
  </si>
  <si>
    <t>https://podminky.urs.cz/item/CS_URS_2024_01/711141559</t>
  </si>
  <si>
    <t>508,482*2</t>
  </si>
  <si>
    <t>62853004</t>
  </si>
  <si>
    <t>pás asfaltový natavitelný modifikovaný SBS s vložkou ze skleněné tkaniny a spalitelnou PE fólií nebo jemnozrnným minerálním posypem na horním povrchu tl 4,0mm-např Glastek 40 speciál mineral</t>
  </si>
  <si>
    <t>320</t>
  </si>
  <si>
    <t>508,482*1,1655 "Přepočtené koeficientem množství</t>
  </si>
  <si>
    <t>161</t>
  </si>
  <si>
    <t>62855001</t>
  </si>
  <si>
    <t>pás asfaltový natavitelný modifikovaný SBS s vložkou z polyesterové rohože a spalitelnou PE fólií nebo jemnozrnným minerálním posypem na horním povrchu tl 4,0mm-např Elastek 40 speciál mineral</t>
  </si>
  <si>
    <t>322</t>
  </si>
  <si>
    <t>324</t>
  </si>
  <si>
    <t>7,172+0,2*5,515</t>
  </si>
  <si>
    <t>P1.7</t>
  </si>
  <si>
    <t>38,319+0,2*(5,515*9+6,99*2)</t>
  </si>
  <si>
    <t>163</t>
  </si>
  <si>
    <t>326</t>
  </si>
  <si>
    <t>59,317*1,1655 "Přepočtené koeficientem množství</t>
  </si>
  <si>
    <t>711142559</t>
  </si>
  <si>
    <t>Provedení izolace proti zemní vlhkosti pásy přitavením NAIP na ploše svislé S</t>
  </si>
  <si>
    <t>328</t>
  </si>
  <si>
    <t>https://podminky.urs.cz/item/CS_URS_2024_01/711142559</t>
  </si>
  <si>
    <t>110,559*2</t>
  </si>
  <si>
    <t>165</t>
  </si>
  <si>
    <t>330</t>
  </si>
  <si>
    <t>110,559*1,221 "Přepočtené koeficientem množství</t>
  </si>
  <si>
    <t>332</t>
  </si>
  <si>
    <t>167</t>
  </si>
  <si>
    <t>334</t>
  </si>
  <si>
    <t>dle det 06 tl 60 mm</t>
  </si>
  <si>
    <t>0,5*(0,725*4+0,79*2*10+3,355*12+3,183*4)</t>
  </si>
  <si>
    <t>0,2*71,692</t>
  </si>
  <si>
    <t>vnitřní strana u zdiva</t>
  </si>
  <si>
    <t>(0,15+0,185)*69,634</t>
  </si>
  <si>
    <t>pod kačírek -okap chodníček</t>
  </si>
  <si>
    <t>(0,074+0,09+0,217)*(3,875*12+3,92*4)</t>
  </si>
  <si>
    <t>336</t>
  </si>
  <si>
    <t>97,202*1,2 "Přepočtené koeficientem množství</t>
  </si>
  <si>
    <t>169</t>
  </si>
  <si>
    <t>711491172</t>
  </si>
  <si>
    <t>Provedení doplňků izolace proti vodě textilií na ploše vodorovné V vrstva ochranná</t>
  </si>
  <si>
    <t>338</t>
  </si>
  <si>
    <t>https://podminky.urs.cz/item/CS_URS_2024_01/711491172</t>
  </si>
  <si>
    <t>508,482</t>
  </si>
  <si>
    <t>P1.5</t>
  </si>
  <si>
    <t>3,275*2,165+0,2*2*(3,275+2,165)</t>
  </si>
  <si>
    <t>38,319+0,5*106,14</t>
  </si>
  <si>
    <t>2615261170</t>
  </si>
  <si>
    <t>netkaná geotextilie 500g/m2 (role/50m2)</t>
  </si>
  <si>
    <t>340</t>
  </si>
  <si>
    <t>609,137*1,05 "Přepočtené koeficientem množství</t>
  </si>
  <si>
    <t>171</t>
  </si>
  <si>
    <t>998711202</t>
  </si>
  <si>
    <t>Přesun hmot pro izolace proti vodě, vlhkosti a plynům stanovený procentní sazbou (%) z ceny vodorovná dopravní vzdálenost do 50 m v objektech výšky přes 6 do 12 m</t>
  </si>
  <si>
    <t>%</t>
  </si>
  <si>
    <t>342</t>
  </si>
  <si>
    <t>https://podminky.urs.cz/item/CS_URS_2024_01/998711202</t>
  </si>
  <si>
    <t>712</t>
  </si>
  <si>
    <t>Povlakové krytiny</t>
  </si>
  <si>
    <t>712311101</t>
  </si>
  <si>
    <t>Provedení povlakové krytiny střech plochých do 10° natěradly a tmely za studena nátěrem lakem penetračním nebo asfaltovým</t>
  </si>
  <si>
    <t>344</t>
  </si>
  <si>
    <t>https://podminky.urs.cz/item/CS_URS_2024_01/712311101</t>
  </si>
  <si>
    <t>0,25*2*(9,162+36,9035)</t>
  </si>
  <si>
    <t>0,32*2*(39,805+11,776)</t>
  </si>
  <si>
    <t>(1,45*1,6+1,1*2,1)*2</t>
  </si>
  <si>
    <t>173</t>
  </si>
  <si>
    <t>346</t>
  </si>
  <si>
    <t>508,291*0,32 "Přepočtené koeficientem množství</t>
  </si>
  <si>
    <t>712341559</t>
  </si>
  <si>
    <t>Provedení povlakové krytiny střech plochých do 10° pásy přitavením NAIP v plné ploše</t>
  </si>
  <si>
    <t>348</t>
  </si>
  <si>
    <t>https://podminky.urs.cz/item/CS_URS_2024_01/712341559</t>
  </si>
  <si>
    <t>175</t>
  </si>
  <si>
    <t>101015100R</t>
  </si>
  <si>
    <t>pás z SBS modifikovaného asfaltu s nosnou vložkou z AL folie kašírovanou skleněnými vlákny</t>
  </si>
  <si>
    <t>350</t>
  </si>
  <si>
    <t>423,15*1,1655 "Přepočtené koeficientem množství</t>
  </si>
  <si>
    <t>712361705</t>
  </si>
  <si>
    <t>Provedení povlakové krytiny střech plochých do 10° fólií lepená se svařovanými spoji</t>
  </si>
  <si>
    <t>352</t>
  </si>
  <si>
    <t>https://podminky.urs.cz/item/CS_URS_2024_01/712361705</t>
  </si>
  <si>
    <t>177</t>
  </si>
  <si>
    <t>28342833</t>
  </si>
  <si>
    <t>fólie hydroizolační střešní TPO (FPO) určená ke stabilizaci přitížením a do vegetačních střech tl 2,0mm</t>
  </si>
  <si>
    <t>354</t>
  </si>
  <si>
    <t>712391171</t>
  </si>
  <si>
    <t>Provedení povlakové krytiny střech plochých do 10° -ostatní práce provedení vrstvy textilní podkladní</t>
  </si>
  <si>
    <t>356</t>
  </si>
  <si>
    <t>https://podminky.urs.cz/item/CS_URS_2024_01/712391171</t>
  </si>
  <si>
    <t>179</t>
  </si>
  <si>
    <t>358</t>
  </si>
  <si>
    <t>452,246*1,155 "Přepočtené koeficientem množství</t>
  </si>
  <si>
    <t>712391172</t>
  </si>
  <si>
    <t>Provedení povlakové krytiny střech plochých do 10° -ostatní práce provedení vrstvy textilní ochranné</t>
  </si>
  <si>
    <t>360</t>
  </si>
  <si>
    <t>https://podminky.urs.cz/item/CS_URS_2024_01/712391172</t>
  </si>
  <si>
    <t>181</t>
  </si>
  <si>
    <t>2615261100</t>
  </si>
  <si>
    <t>netkaná geotextilie 300g/m2 (role/50m2)</t>
  </si>
  <si>
    <t>362</t>
  </si>
  <si>
    <t>712771331</t>
  </si>
  <si>
    <t>Provedení hydroakumulační vrstvy vegetační střechy z plastových nopových fólií s perforací, kladených volně na sraz, sklon střechy do 5°</t>
  </si>
  <si>
    <t>364</t>
  </si>
  <si>
    <t>https://podminky.urs.cz/item/CS_URS_2024_01/712771331</t>
  </si>
  <si>
    <t>39,805*11,776-0,79*3,935*10-0,725*4,41*2</t>
  </si>
  <si>
    <t>183</t>
  </si>
  <si>
    <t>DEK.2640240904</t>
  </si>
  <si>
    <t>HDPE nopová fólie v 40 mms prforací v horním povrchu,horní i spodní povrch kašírovaný PP textílií např GREENDEK 40 vegetační kompozit (0,82x1,75m)</t>
  </si>
  <si>
    <t>366</t>
  </si>
  <si>
    <t>712771401</t>
  </si>
  <si>
    <t>Provedení vegetační vrstvy vegetační střechy ze substrátu, tloušťky do 100 mm, sklon střechy do 5°</t>
  </si>
  <si>
    <t>368</t>
  </si>
  <si>
    <t>https://podminky.urs.cz/item/CS_URS_2024_01/712771401</t>
  </si>
  <si>
    <t>185</t>
  </si>
  <si>
    <t>10321001</t>
  </si>
  <si>
    <t>substrát vegetačních střech extenzivní suchomilných rostlin</t>
  </si>
  <si>
    <t>370</t>
  </si>
  <si>
    <t>240*0,08</t>
  </si>
  <si>
    <t>712771521</t>
  </si>
  <si>
    <t>Založení vegetace vegetační střechy položením vegetační nebo trávníkové rohože, sklon střechy do 5°</t>
  </si>
  <si>
    <t>372</t>
  </si>
  <si>
    <t>https://podminky.urs.cz/item/CS_URS_2024_01/712771521</t>
  </si>
  <si>
    <t>187</t>
  </si>
  <si>
    <t>69334504</t>
  </si>
  <si>
    <t>koberec rozchodníkový vegetačních střech</t>
  </si>
  <si>
    <t>374</t>
  </si>
  <si>
    <t>712771601</t>
  </si>
  <si>
    <t>Provedení ochranných pásů vegetační střechy po obvodu střechy, v místech střešních prostupům napojení na zeď apod. z praného říčního kameniva, tloušťky do 100 mm, šířky do 500 mm</t>
  </si>
  <si>
    <t>376</t>
  </si>
  <si>
    <t>https://podminky.urs.cz/item/CS_URS_2024_01/712771601</t>
  </si>
  <si>
    <t>189</t>
  </si>
  <si>
    <t>58337403</t>
  </si>
  <si>
    <t>kamenivo dekorační (kačírek) frakce 16/32</t>
  </si>
  <si>
    <t>378</t>
  </si>
  <si>
    <t>54*1,6524 "Přepočtené koeficientem množství</t>
  </si>
  <si>
    <t>71277161R</t>
  </si>
  <si>
    <t>Systémový profil zapažující vegetační souvrství střechy,kompl prov D+M</t>
  </si>
  <si>
    <t>380</t>
  </si>
  <si>
    <t>191</t>
  </si>
  <si>
    <t>712841559</t>
  </si>
  <si>
    <t>Provedení povlakové krytiny střech samostatným vytažením izolačního povlaku pásy přitavením na konstrukce převyšující úroveň střechy, NAIP</t>
  </si>
  <si>
    <t>382</t>
  </si>
  <si>
    <t>https://podminky.urs.cz/item/CS_URS_2024_01/712841559</t>
  </si>
  <si>
    <t>384</t>
  </si>
  <si>
    <t>85,157*1,2 "Přepočtené koeficientem množství</t>
  </si>
  <si>
    <t>193</t>
  </si>
  <si>
    <t>712861705</t>
  </si>
  <si>
    <t>Provedení povlakové krytiny střech samostatným vytažením izolačního povlaku fólií na konstrukce převyšující úroveň střechy, přilepenou se svařovanými spoji</t>
  </si>
  <si>
    <t>386</t>
  </si>
  <si>
    <t>https://podminky.urs.cz/item/CS_URS_2024_01/712861705</t>
  </si>
  <si>
    <t>388</t>
  </si>
  <si>
    <t>29,096*1,2 "Přepočtené koeficientem množství</t>
  </si>
  <si>
    <t>195</t>
  </si>
  <si>
    <t>998712212</t>
  </si>
  <si>
    <t>Přesun hmot pro povlakové krytiny stanovený procentní sazbou (%) z ceny vodorovná dopravní vzdálenost do 50 m s omezením mechanizace v objektech výšky přes 6 do 12 m</t>
  </si>
  <si>
    <t>390</t>
  </si>
  <si>
    <t>https://podminky.urs.cz/item/CS_URS_2024_01/998712212</t>
  </si>
  <si>
    <t>713</t>
  </si>
  <si>
    <t>Izolace tepelné</t>
  </si>
  <si>
    <t>713121111</t>
  </si>
  <si>
    <t>Montáž tepelné izolace podlah deskam (izolační materiál ve specifikaci) kladenými volně jednovrstvá</t>
  </si>
  <si>
    <t>392</t>
  </si>
  <si>
    <t>https://podminky.urs.cz/item/CS_URS_2024_01/713121111</t>
  </si>
  <si>
    <t>EPS 70 mm</t>
  </si>
  <si>
    <t>208,42+48,36+39,54+32,94</t>
  </si>
  <si>
    <t>EPS tl 80 mm</t>
  </si>
  <si>
    <t>199,42+39,21+83,79+27,96</t>
  </si>
  <si>
    <t>pěnosklo</t>
  </si>
  <si>
    <t>7,172+38,319</t>
  </si>
  <si>
    <t>EPS T35000</t>
  </si>
  <si>
    <t>199,42+39,21+83,79+27,96+208,42+48,36+39,54+32,94</t>
  </si>
  <si>
    <t>197</t>
  </si>
  <si>
    <t>28375911</t>
  </si>
  <si>
    <t>deska EPS 150 pro konstrukce s vysokým zatížením λ=0,035 tl 70mm</t>
  </si>
  <si>
    <t>394</t>
  </si>
  <si>
    <t>329,26*1,05 "Přepočtené koeficientem množství</t>
  </si>
  <si>
    <t>28375912</t>
  </si>
  <si>
    <t>deska EPS 150 pro konstrukce s vysokým zatížením λ=0,035 tl 80mm</t>
  </si>
  <si>
    <t>396</t>
  </si>
  <si>
    <t>350,38*1,05 "Přepočtené koeficientem množství</t>
  </si>
  <si>
    <t>199</t>
  </si>
  <si>
    <t>28376554</t>
  </si>
  <si>
    <t>deska polystyrénová pro snížení kročejového hluku (max. zatížení 4 kN/m2) tl 40mm</t>
  </si>
  <si>
    <t>398</t>
  </si>
  <si>
    <t>679,64*1,02 "Přepočtené koeficientem množství</t>
  </si>
  <si>
    <t>6348228R1</t>
  </si>
  <si>
    <t>deska tepelně izolační z pěnového skla ve spádu tl 90-55 mm</t>
  </si>
  <si>
    <t>400</t>
  </si>
  <si>
    <t>201</t>
  </si>
  <si>
    <t>71313114R</t>
  </si>
  <si>
    <t>Montáž tepelné izolace stavebních konstrukcí-doplňky a konstrukční součásti pro zateplení svislých částí stěn deskami (izolační materiál ve specifikaci) lepením celoplošně bez mechanického kotvení dle detailu</t>
  </si>
  <si>
    <t>402</t>
  </si>
  <si>
    <t>dle det 10,15</t>
  </si>
  <si>
    <t>u svislých stěn u dveří na terasu,lodžie a vstupní dveře</t>
  </si>
  <si>
    <t>3,15*12*2*2</t>
  </si>
  <si>
    <t>2837230R2</t>
  </si>
  <si>
    <t>blok z EPS Grey 100 š 230 mm, tl 100 mm</t>
  </si>
  <si>
    <t>404</t>
  </si>
  <si>
    <t>203</t>
  </si>
  <si>
    <t>713131141</t>
  </si>
  <si>
    <t>Montáž tepelné izolace stěn deskami (izolační materiál ve specifikaci) lepením celoplošně bez mechanického kotvení dle detailu</t>
  </si>
  <si>
    <t>406</t>
  </si>
  <si>
    <t>https://podminky.urs.cz/item/CS_URS_2024_01/713131141</t>
  </si>
  <si>
    <t>dle det 06,09,14 tl 90 mm</t>
  </si>
  <si>
    <t>0,918*2*(12,715+40,565)</t>
  </si>
  <si>
    <t>0,4*(0,725*4+0,79*2*10+3,355*12+3,183*4)</t>
  </si>
  <si>
    <t>28376441</t>
  </si>
  <si>
    <t>deska XPS hrana rovná a strukturovaný povrch 300kPA λ=0,035 tl 60mm</t>
  </si>
  <si>
    <t>408</t>
  </si>
  <si>
    <t>28,677*1,05 "Přepočtené koeficientem množství</t>
  </si>
  <si>
    <t>205</t>
  </si>
  <si>
    <t>2837644R</t>
  </si>
  <si>
    <t>deska XPS hrana rovná a strukturovaný povrch 300kPA λ=0,035 tl 90mm</t>
  </si>
  <si>
    <t>410</t>
  </si>
  <si>
    <t>97,822*1,05 "Přepočtené koeficientem množství</t>
  </si>
  <si>
    <t>713141136</t>
  </si>
  <si>
    <t>Montáž tepelné izolace střech plochých deskami (izolační materiál ve specifikaci) přilepenými za studena jednovrstvá nízkoexpanzní (PUR) pěnou</t>
  </si>
  <si>
    <t>412</t>
  </si>
  <si>
    <t>https://podminky.urs.cz/item/CS_URS_2024_01/713141136</t>
  </si>
  <si>
    <t>(0,165+0,25)*2*(9,162+36,935)</t>
  </si>
  <si>
    <t>207</t>
  </si>
  <si>
    <t>2837230R1</t>
  </si>
  <si>
    <t>deska EPS Grey 100 tl 100 mm pro ploché střechy</t>
  </si>
  <si>
    <t>414</t>
  </si>
  <si>
    <t>484,541*1,02 "Přepočtené koeficientem množství</t>
  </si>
  <si>
    <t>416</t>
  </si>
  <si>
    <t>pod obkladové stěny na základy dle det 06</t>
  </si>
  <si>
    <t>0,477*(3,875*12+3,703*4)</t>
  </si>
  <si>
    <t>0,26*(0,725*4+0,79*2*10)</t>
  </si>
  <si>
    <t>209</t>
  </si>
  <si>
    <t>6348228R</t>
  </si>
  <si>
    <t>deska tepelně izolační z pěnového skla tl 90 mm</t>
  </si>
  <si>
    <t>418</t>
  </si>
  <si>
    <t>34,108*1,05 "Přepočtené koeficientem množství</t>
  </si>
  <si>
    <t>713141336</t>
  </si>
  <si>
    <t>Montáž tepelné izolace střech plochých spádovými klíny v ploše přilepenými za studena nízkoexpanzní (PUR) pěnou</t>
  </si>
  <si>
    <t>420</t>
  </si>
  <si>
    <t>https://podminky.urs.cz/item/CS_URS_2024_01/713141336</t>
  </si>
  <si>
    <t>211</t>
  </si>
  <si>
    <t>28376101</t>
  </si>
  <si>
    <t>klín izolační spádový EPS GREY 100</t>
  </si>
  <si>
    <t>422</t>
  </si>
  <si>
    <t>713191114</t>
  </si>
  <si>
    <t>Montáž tepelné izolace stavebních konstrukcí - doplňky a konstrukční součásti podlah překrytí pásem textílie položeném volně</t>
  </si>
  <si>
    <t>424</t>
  </si>
  <si>
    <t>https://podminky.urs.cz/item/CS_URS_2024_01/713191114</t>
  </si>
  <si>
    <t>208,42+48,36+39,54+4,08+32,94</t>
  </si>
  <si>
    <t>213</t>
  </si>
  <si>
    <t>426</t>
  </si>
  <si>
    <t>333,34*1,1655 "Přepočtené koeficientem množství</t>
  </si>
  <si>
    <t>713191522</t>
  </si>
  <si>
    <t>Montáž tepelné izolace stavebních konstrukcí - doplňky a konstrukční součásti podkladového profilu pro zateplení spodní části oken a dveří šířky přes 50 do 100 mm výšky přes 100 do 200 mm</t>
  </si>
  <si>
    <t>428</t>
  </si>
  <si>
    <t>https://podminky.urs.cz/item/CS_URS_2024_01/713191522</t>
  </si>
  <si>
    <t>vstup na terasu dle det 09</t>
  </si>
  <si>
    <t>3,415*8+4,89*2</t>
  </si>
  <si>
    <t>215</t>
  </si>
  <si>
    <t>2837628R</t>
  </si>
  <si>
    <t>profil podkladový sendvičový s vloženou PURENIT vložkou pro zateplení spodní části oken a dveří vč fólie(25/40/15) š 84mm v 121mm dle det 09</t>
  </si>
  <si>
    <t>430</t>
  </si>
  <si>
    <t>37,1*1,2 "Přepočtené koeficientem množství</t>
  </si>
  <si>
    <t>7131915R1</t>
  </si>
  <si>
    <t>Blok PIR 80x500x350 mm vložený do zdiva pro kotvení akustické tronsole,kompl prov D+M dle det 12</t>
  </si>
  <si>
    <t>432</t>
  </si>
  <si>
    <t>217</t>
  </si>
  <si>
    <t>71319152R</t>
  </si>
  <si>
    <t>Montáž podkladového profilu z purenitu pro zateplení spodní části oken a dveří v 2.NP vč dodávky veškerých příslušných prvků dle detailu,kompl prov D+M dle det 08,13</t>
  </si>
  <si>
    <t>434</t>
  </si>
  <si>
    <t>dle det 08,13</t>
  </si>
  <si>
    <t>4,89*2+3,405*10</t>
  </si>
  <si>
    <t>998713202</t>
  </si>
  <si>
    <t>Přesun hmot pro izolace tepelné stanovený procentní sazbou (%) z ceny vodorovná dopravní vzdálenost do 50 m s užitím mechanizace v objektech výšky přes 6 do 12 m</t>
  </si>
  <si>
    <t>436</t>
  </si>
  <si>
    <t>https://podminky.urs.cz/item/CS_URS_2024_01/998713202</t>
  </si>
  <si>
    <t>714</t>
  </si>
  <si>
    <t>Akustická a protiotřesová opatření</t>
  </si>
  <si>
    <t>219</t>
  </si>
  <si>
    <t>714451011</t>
  </si>
  <si>
    <t>Montáž antivibračních rohoží stavebních konstrukcí a strojních zařízení celoplošně lepené vodorovně</t>
  </si>
  <si>
    <t>438</t>
  </si>
  <si>
    <t>https://podminky.urs.cz/item/CS_URS_2024_01/714451011</t>
  </si>
  <si>
    <t>3,275*2,165</t>
  </si>
  <si>
    <t>714451012</t>
  </si>
  <si>
    <t>Montáž antivibračních rohoží stavebních konstrukcí a strojních zařízení celoplošně lepené svisle</t>
  </si>
  <si>
    <t>440</t>
  </si>
  <si>
    <t>https://podminky.urs.cz/item/CS_URS_2024_01/714451012</t>
  </si>
  <si>
    <t>0,2*2*(3,275+2,165)</t>
  </si>
  <si>
    <t>221</t>
  </si>
  <si>
    <t>2724518R</t>
  </si>
  <si>
    <t>deska antivibrační recyklovaná pryž tl 24mm černá 1100kg/m3</t>
  </si>
  <si>
    <t>442</t>
  </si>
  <si>
    <t>998714202</t>
  </si>
  <si>
    <t>Přesun hmot pro akustická a protiotřesová opatření stanovený procentní sazbou (%) z ceny vodorovná dopravní vzdálenost do 50 m základní v objektech výšky přes 6 do 12 m</t>
  </si>
  <si>
    <t>444</t>
  </si>
  <si>
    <t>https://podminky.urs.cz/item/CS_URS_2024_01/998714202</t>
  </si>
  <si>
    <t>741</t>
  </si>
  <si>
    <t>Elektroinstalace - silnoproud</t>
  </si>
  <si>
    <t>223</t>
  </si>
  <si>
    <t>M29 - fotovoltaické solární panely,kompl prov D+M - viz elektro</t>
  </si>
  <si>
    <t>446</t>
  </si>
  <si>
    <t>761</t>
  </si>
  <si>
    <t>Výplně otvorů</t>
  </si>
  <si>
    <t>761000R01</t>
  </si>
  <si>
    <t>D101 - dveře kompletizované vč zárubně,prvek kompletizovaný,kompl prov D+M dle podrobného popisu v tabulce</t>
  </si>
  <si>
    <t>448</t>
  </si>
  <si>
    <t>225</t>
  </si>
  <si>
    <t>761000R02</t>
  </si>
  <si>
    <t>D102 - dveře kompletizované vč zárubně,prvek kompletizovaný,kompl prov D+M dle podrobného popisu v tabulce</t>
  </si>
  <si>
    <t>450</t>
  </si>
  <si>
    <t>761000R03</t>
  </si>
  <si>
    <t>D103- dveře kompletizované vč zárubně,prvek kompletizovaný,kompl prov D+M dle podrobného popisu v tabulce</t>
  </si>
  <si>
    <t>452</t>
  </si>
  <si>
    <t>227</t>
  </si>
  <si>
    <t>761000R04</t>
  </si>
  <si>
    <t>D104- dveře kompletizované vč zárubně,prvek kompletizovaný,kompl prov D+M dle podrobného popisu v tabulce</t>
  </si>
  <si>
    <t>454</t>
  </si>
  <si>
    <t>761000R05</t>
  </si>
  <si>
    <t>D201 - dveře kompletizované vč zárubně,prvek kompletizovaný,kompl prov D+M dle podrobného popisu v tabulce</t>
  </si>
  <si>
    <t>456</t>
  </si>
  <si>
    <t>229</t>
  </si>
  <si>
    <t>761000R06</t>
  </si>
  <si>
    <t>D202 - dveře kompletizované vč zárubně,prvek kompletizovaný,kompl prov D+M dle podrobného popisu v tabulce</t>
  </si>
  <si>
    <t>458</t>
  </si>
  <si>
    <t>761000R07</t>
  </si>
  <si>
    <t>D203 - dveře kompletizované vč zárubně,prvek kompletizovaný,kompl prov D+M dle podrobného popisu v tabulce</t>
  </si>
  <si>
    <t>460</t>
  </si>
  <si>
    <t>231</t>
  </si>
  <si>
    <t>761000R08</t>
  </si>
  <si>
    <t>D204 - dveře kompletizované vč zárubně,prvek kompletizovaný,kompl prov D+M dle podrobného popisu v tabulce</t>
  </si>
  <si>
    <t>462</t>
  </si>
  <si>
    <t>761000R09</t>
  </si>
  <si>
    <t>D205 - dveře kompletizované vč zárubně,prvek kompletizovaný,kompl prov D+M dle podrobného popisu v tabulce</t>
  </si>
  <si>
    <t>464</t>
  </si>
  <si>
    <t>233</t>
  </si>
  <si>
    <t>761000R10</t>
  </si>
  <si>
    <t>D206 - dveře kompletizované vč zárubně,prvek kompletizovaný,kompl prov D+M dle podrobného popisu v tabulce</t>
  </si>
  <si>
    <t>466</t>
  </si>
  <si>
    <t>761000R11</t>
  </si>
  <si>
    <t>D207 - dveře kompletizované vč zárubně,prvek kompletizovaný,kompl prov D+M dle podrobného popisu v tabulce</t>
  </si>
  <si>
    <t>468</t>
  </si>
  <si>
    <t>235</t>
  </si>
  <si>
    <t>761000R12</t>
  </si>
  <si>
    <t>D208 - dveře kompletizované vč zárubně,prvek kompletizovaný,kompl prov D+M dle podrobného popisu v tabulce</t>
  </si>
  <si>
    <t>470</t>
  </si>
  <si>
    <t>761000R13</t>
  </si>
  <si>
    <t>D209 - dveře kompletizované vč zárubně,prvek kompletizovaný,kompl prov D+M dle podrobného popisu v tabulce</t>
  </si>
  <si>
    <t>472</t>
  </si>
  <si>
    <t>237</t>
  </si>
  <si>
    <t>761000R14</t>
  </si>
  <si>
    <t>D210 - dveře kompletizované vč zárubně,prvek kompletizovaný,kompl prov D+M dle podrobného popisu v tabulce</t>
  </si>
  <si>
    <t>474</t>
  </si>
  <si>
    <t>761000R15</t>
  </si>
  <si>
    <t>D301 - dveře kompletizované vč zárubně,prvek kompletizovaný,kompl prov D+M dle podrobného popisu v tabulce</t>
  </si>
  <si>
    <t>476</t>
  </si>
  <si>
    <t>239</t>
  </si>
  <si>
    <t>761000R16</t>
  </si>
  <si>
    <t>D302 - dveře kompletizované vč zárubně,prvek kompletizovaný,kompl prov D+M dle podrobného popisu v tabulce</t>
  </si>
  <si>
    <t>478</t>
  </si>
  <si>
    <t>761000R17</t>
  </si>
  <si>
    <t>D303 - dveře kompletizované vč zárubně,prvek kompletizovaný,kompl prov D+M dle podrobného popisu v tabulce</t>
  </si>
  <si>
    <t>480</t>
  </si>
  <si>
    <t>241</t>
  </si>
  <si>
    <t>761000R18</t>
  </si>
  <si>
    <t>D304 - dveře kompletizované vč zárubně,prvek kompletizovaný,kompl prov D+M dle podrobného popisu v tabulce</t>
  </si>
  <si>
    <t>482</t>
  </si>
  <si>
    <t>761000R19</t>
  </si>
  <si>
    <t>D401 - dveře kompletizované vč zárubně,prvek kompletizovaný,kompl prov D+M dle podrobného popisu v tabulce</t>
  </si>
  <si>
    <t>484</t>
  </si>
  <si>
    <t>243</t>
  </si>
  <si>
    <t>761000R20</t>
  </si>
  <si>
    <t>D402 - dveře kompletizované vč zárubně,prvek kompletizovaný,kompl prov D+M dle podrobného popisu v tabulce</t>
  </si>
  <si>
    <t>486</t>
  </si>
  <si>
    <t>761000R21</t>
  </si>
  <si>
    <t>D403 - dveře kompletizované vč zárubně,prvek kompletizovaný,kompl prov D+M dle podrobného popisu v tabulce</t>
  </si>
  <si>
    <t>488</t>
  </si>
  <si>
    <t>245</t>
  </si>
  <si>
    <t>761000R22</t>
  </si>
  <si>
    <t>D404 - dveře kompletizované vč zárubně,prvek kompletizovaný,kompl prov D+M dle podrobného popisu v tabulce</t>
  </si>
  <si>
    <t>490</t>
  </si>
  <si>
    <t>761000R23</t>
  </si>
  <si>
    <t>D405 - dveře kompletizované vč zárubně,prvek kompletizovaný,kompl prov D+M dle podrobného popisu v tabulce</t>
  </si>
  <si>
    <t>492</t>
  </si>
  <si>
    <t>247</t>
  </si>
  <si>
    <t>761000R24</t>
  </si>
  <si>
    <t>D406 - dveře kompletizované vč zárubně,prvek kompletizovaný,kompl prov D+M dle podrobného popisu v tabulce</t>
  </si>
  <si>
    <t>494</t>
  </si>
  <si>
    <t>761000R25</t>
  </si>
  <si>
    <t>D407 - dveře kompletizované vč zárubně,prvek kompletizovaný,kompl prov D+M dle podrobného popisu v tabulce</t>
  </si>
  <si>
    <t>496</t>
  </si>
  <si>
    <t>249</t>
  </si>
  <si>
    <t>761000R26</t>
  </si>
  <si>
    <t>D408 - dveře kompletizované vč zárubně,prvek kompletizovaný,kompl prov D+M dle podrobného popisu v tabulce</t>
  </si>
  <si>
    <t>498</t>
  </si>
  <si>
    <t>761000R27</t>
  </si>
  <si>
    <t>D409 - dveře kompletizované vč zárubně,prvek kompletizovaný,kompl prov D+M dle podrobného popisu v tabulce</t>
  </si>
  <si>
    <t>500</t>
  </si>
  <si>
    <t>251</t>
  </si>
  <si>
    <t>761000R28</t>
  </si>
  <si>
    <t>D410 - dveře kompletizované vč zárubně,prvek kompletizovaný,kompl prov D+M dle podrobného popisu v tabulce</t>
  </si>
  <si>
    <t>502</t>
  </si>
  <si>
    <t>761000R29</t>
  </si>
  <si>
    <t>D411 - dveře kompletizované vč zárubně,prvek kompletizovaný,kompl prov D+M dle podrobného popisu v tabulce</t>
  </si>
  <si>
    <t>504</t>
  </si>
  <si>
    <t>253</t>
  </si>
  <si>
    <t>761000R30</t>
  </si>
  <si>
    <t>D412 - dveře kompletizované vč zárubně,prvek kompletizovaný,kompl prov D+M dle podrobného popisu v tabulce</t>
  </si>
  <si>
    <t>506</t>
  </si>
  <si>
    <t>761000R31</t>
  </si>
  <si>
    <t>D413 - dveře kompletizované vč zárubně,prvek kompletizovaný,kompl prov D+M dle podrobného popisu v tabulce</t>
  </si>
  <si>
    <t>508</t>
  </si>
  <si>
    <t>255</t>
  </si>
  <si>
    <t>761000R32</t>
  </si>
  <si>
    <t>D414 - dveře kompletizované vč zárubně,prvek kompletizovaný,kompl prov D+M dle podrobného popisu v tabulce</t>
  </si>
  <si>
    <t>510</t>
  </si>
  <si>
    <t>761000R33</t>
  </si>
  <si>
    <t>D501 - dveře kompletizované vč zárubně,prvek kompletizovaný,kompl prov D+M dle podrobného popisu v tabulce</t>
  </si>
  <si>
    <t>512</t>
  </si>
  <si>
    <t>257</t>
  </si>
  <si>
    <t>761000R34</t>
  </si>
  <si>
    <t>D502 - dveře kompletizované vč zárubně,prvek kompletizovaný,kompl prov D+M dle podrobného popisu v tabulce</t>
  </si>
  <si>
    <t>514</t>
  </si>
  <si>
    <t>761000R35</t>
  </si>
  <si>
    <t>D503 - dveře kompletizované vč zárubně,prvek kompletizovaný,kompl prov D+M dle podrobného popisu v tabulce</t>
  </si>
  <si>
    <t>516</t>
  </si>
  <si>
    <t>259</t>
  </si>
  <si>
    <t>761000R36</t>
  </si>
  <si>
    <t>D504 - dveře kompletizované vč zárubně,prvek kompletizovaný,kompl prov D+M dle podrobného popisu v tabulce</t>
  </si>
  <si>
    <t>518</t>
  </si>
  <si>
    <t>761000R37</t>
  </si>
  <si>
    <t>D505 - dveře kompletizované vč zárubně,prvek kompletizovaný,kompl prov D+M dle podrobného popisu v tabulce</t>
  </si>
  <si>
    <t>520</t>
  </si>
  <si>
    <t>261</t>
  </si>
  <si>
    <t>761000R38</t>
  </si>
  <si>
    <t>D506 - dveře kompletizované vč zárubně,prvek kompletizovaný,kompl prov D+M dle podrobného popisu v tabulce</t>
  </si>
  <si>
    <t>522</t>
  </si>
  <si>
    <t>761000R39</t>
  </si>
  <si>
    <t>D507 - dveře kompletizované vč zárubně,prvek kompletizovaný,kompl prov D+M dle podrobného popisu v tabulce</t>
  </si>
  <si>
    <t>524</t>
  </si>
  <si>
    <t>263</t>
  </si>
  <si>
    <t>761000R40</t>
  </si>
  <si>
    <t>D508 - dveře kompletizované vč zárubně,prvek kompletizovaný,kompl prov D+M dle podrobného popisu v tabulce</t>
  </si>
  <si>
    <t>526</t>
  </si>
  <si>
    <t>761000R41</t>
  </si>
  <si>
    <t>D509 - dveře kompletizované vč zárubně,prvek kompletizovaný,kompl prov D+M dle podrobného popisu v tabulce</t>
  </si>
  <si>
    <t>528</t>
  </si>
  <si>
    <t>265</t>
  </si>
  <si>
    <t>761000R42</t>
  </si>
  <si>
    <t>D510 - dveře kompletizované vč zárubně,prvek kompletizovaný,kompl prov D+M dle podrobného popisu v tabulce</t>
  </si>
  <si>
    <t>530</t>
  </si>
  <si>
    <t>761000R43</t>
  </si>
  <si>
    <t>D511 - dveře kompletizované vč zárubně,prvek kompletizovaný,kompl prov D+M dle podrobného popisu v tabulce</t>
  </si>
  <si>
    <t>532</t>
  </si>
  <si>
    <t>267</t>
  </si>
  <si>
    <t>761000R44</t>
  </si>
  <si>
    <t>D512 - dveře kompletizované vč zárubně,prvek kompletizovaný,kompl prov D+M dle podrobného popisu v tabulce</t>
  </si>
  <si>
    <t>534</t>
  </si>
  <si>
    <t>761000R45</t>
  </si>
  <si>
    <t>D513 - dveře kompletizované vč zárubně,prvek kompletizovaný,kompl prov D+M dle podrobného popisu v tabulce</t>
  </si>
  <si>
    <t>536</t>
  </si>
  <si>
    <t>269</t>
  </si>
  <si>
    <t>761000R46</t>
  </si>
  <si>
    <t>D514 - dveře kompletizované vč zárubně,prvek kompletizovaný,kompl prov D+M dle podrobného popisu v tabulce</t>
  </si>
  <si>
    <t>538</t>
  </si>
  <si>
    <t>761000R47</t>
  </si>
  <si>
    <t>D601 - dveře kompletizované vč zárubně,prvek kompletizovaný,kompl prov D+M dle podrobného popisu v tabulce</t>
  </si>
  <si>
    <t>540</t>
  </si>
  <si>
    <t>271</t>
  </si>
  <si>
    <t>761000R48</t>
  </si>
  <si>
    <t>D602 - dveře kompletizované vč zárubně,prvek kompletizovaný,kompl prov D+M dle podrobného popisu v tabulce</t>
  </si>
  <si>
    <t>542</t>
  </si>
  <si>
    <t>761000R49</t>
  </si>
  <si>
    <t>D603 - dveře kompletizované vč zárubně,prvek kompletizovaný,kompl prov D+M dle podrobného popisu v tabulce</t>
  </si>
  <si>
    <t>544</t>
  </si>
  <si>
    <t>273</t>
  </si>
  <si>
    <t>761000R50</t>
  </si>
  <si>
    <t>D604 - dveře kompletizované vč zárubně,prvek kompletizovaný,kompl prov D+M dle podrobného popisu v tabulce</t>
  </si>
  <si>
    <t>546</t>
  </si>
  <si>
    <t>761000R51</t>
  </si>
  <si>
    <t>D701 - dveře kompletizované vč zárubně,prvek kompletizovaný,kompl prov D+M dle podrobného popisu v tabulce</t>
  </si>
  <si>
    <t>548</t>
  </si>
  <si>
    <t>275</t>
  </si>
  <si>
    <t>761000R52</t>
  </si>
  <si>
    <t>D702 - dveře kompletizované vč zárubně,prvek kompletizovaný,kompl prov D+M dle podrobného popisu v tabulce</t>
  </si>
  <si>
    <t>550</t>
  </si>
  <si>
    <t>998761202</t>
  </si>
  <si>
    <t>Přesun hmot stanovený procentní sazbou (%) z ceny vodorovná dopravní vzdálenost do 50 m v objektech výšky přes 6 do 12 m</t>
  </si>
  <si>
    <t>552</t>
  </si>
  <si>
    <t>https://podminky.urs.cz/item/CS_URS_2024_01/998761202</t>
  </si>
  <si>
    <t>762</t>
  </si>
  <si>
    <t>Konstrukce tesařské</t>
  </si>
  <si>
    <t>277</t>
  </si>
  <si>
    <t>76252621R</t>
  </si>
  <si>
    <t>Dřevěné profily vel 60/40 mm impregnované pomocné pro vynesení zdvojené podlahy,kompl prov D+M</t>
  </si>
  <si>
    <t>554</t>
  </si>
  <si>
    <t>762951002</t>
  </si>
  <si>
    <t>Montáž terasy podkladního roštu z profilů plných, osové vzdálenosti podpěr přes 300 do 420 mm</t>
  </si>
  <si>
    <t>556</t>
  </si>
  <si>
    <t>https://podminky.urs.cz/item/CS_URS_2024_01/762951002</t>
  </si>
  <si>
    <t>38,319</t>
  </si>
  <si>
    <t>279</t>
  </si>
  <si>
    <t>61198142</t>
  </si>
  <si>
    <t>terasový hranol 45x70mm exotická dřevina</t>
  </si>
  <si>
    <t>558</t>
  </si>
  <si>
    <t>113,1*3,2 "Přepočtené koeficientem množství</t>
  </si>
  <si>
    <t>762951101</t>
  </si>
  <si>
    <t>Montáž terasy Příplatek k cenám za výškové vyrovnání podkladního roštu pomocí vyrovnávacích terčů do 65 mm</t>
  </si>
  <si>
    <t>560</t>
  </si>
  <si>
    <t>https://podminky.urs.cz/item/CS_URS_2024_01/762951101</t>
  </si>
  <si>
    <t>281</t>
  </si>
  <si>
    <t>762952024</t>
  </si>
  <si>
    <t>Montáž terasy nášlapné vrstvy z prken z dřevin tvrdých nebo neobyčejně tvrdých, s broušením, omytím a kartáčováním, bez povrchové úpravy, spojovaných skrytými spojkami, šířky přes 135 mm</t>
  </si>
  <si>
    <t>562</t>
  </si>
  <si>
    <t>https://podminky.urs.cz/item/CS_URS_2024_01/762952024</t>
  </si>
  <si>
    <t>1,05*3,415*8</t>
  </si>
  <si>
    <t>0,985*4,89*2</t>
  </si>
  <si>
    <t>10,61*8+14,11*2</t>
  </si>
  <si>
    <t>-38,319</t>
  </si>
  <si>
    <t>61198134</t>
  </si>
  <si>
    <t>profil terasový dřevěný bangkirai š 145mm tl 25mm</t>
  </si>
  <si>
    <t>564</t>
  </si>
  <si>
    <t>113,1*1,08 "Přepočtené koeficientem množství</t>
  </si>
  <si>
    <t>283</t>
  </si>
  <si>
    <t>762953002</t>
  </si>
  <si>
    <t>Montáž terasy nátěr dřevěných teras olejem, včetně očištění dvojnásobně</t>
  </si>
  <si>
    <t>566</t>
  </si>
  <si>
    <t>https://podminky.urs.cz/item/CS_URS_2024_01/762953002</t>
  </si>
  <si>
    <t>113,1</t>
  </si>
  <si>
    <t>(0,045+0,07)*2*361,92</t>
  </si>
  <si>
    <t>998762202</t>
  </si>
  <si>
    <t>Přesun hmot pro konstrukce tesařské stanovený procentní sazbou (%) z ceny vodorovná dopravní vzdálenost do 50 m v objektech výšky přes 6 do 12 m</t>
  </si>
  <si>
    <t>568</t>
  </si>
  <si>
    <t>https://podminky.urs.cz/item/CS_URS_2024_01/998762202</t>
  </si>
  <si>
    <t>763</t>
  </si>
  <si>
    <t>Konstrukce suché výstavby</t>
  </si>
  <si>
    <t>285</t>
  </si>
  <si>
    <t>763111411</t>
  </si>
  <si>
    <t>Příčka ze sádrokartonových desek s nosnou konstrukcí z jednoduchých ocelových profilů UW, CW dvojitě opláštěná deskami standardními A tl. 2 x 12,5 mm s izolací, EI 60, příčka tl. 100 mm, profil 50, Rw do 51 dB</t>
  </si>
  <si>
    <t>570</t>
  </si>
  <si>
    <t>https://podminky.urs.cz/item/CS_URS_2024_01/763111411</t>
  </si>
  <si>
    <t>3,15*0,9</t>
  </si>
  <si>
    <t>763111414</t>
  </si>
  <si>
    <t>Příčka ze sádrokartonových desek s nosnou konstrukcí z jednoduchých ocelových profilů UW, CW dvojitě opláštěná deskami standardními A tl. 2 x 12,5 mm s izolací, EI 60, příčka tl. 125 mm, profil 75, Rw do 53 dB</t>
  </si>
  <si>
    <t>572</t>
  </si>
  <si>
    <t>https://podminky.urs.cz/item/CS_URS_2024_01/763111414</t>
  </si>
  <si>
    <t>3,15*(2,045*2+2,775*4)</t>
  </si>
  <si>
    <t>2,78*(2,045*2+2,775*6)</t>
  </si>
  <si>
    <t>287</t>
  </si>
  <si>
    <t>763111417</t>
  </si>
  <si>
    <t>Příčka ze sádrokartonových desek s nosnou konstrukcí z jednoduchých ocelových profilů UW, CW dvojitě opláštěná deskami standardními A tl. 2 x 12,5 mm s izolací, EI 60, příčka tl. 150 mm, profil 100, Rw do 56 dB</t>
  </si>
  <si>
    <t>574</t>
  </si>
  <si>
    <t>https://podminky.urs.cz/item/CS_URS_2024_01/763111417</t>
  </si>
  <si>
    <t>3,15*(3,035+0,9)</t>
  </si>
  <si>
    <t>3,15*(4*2+3,4*2+3,4*2)</t>
  </si>
  <si>
    <t>2,78*(4*2+3,4*6)</t>
  </si>
  <si>
    <t>odpočet pouzdra</t>
  </si>
  <si>
    <t>-1*2,1*14</t>
  </si>
  <si>
    <t>76311141R</t>
  </si>
  <si>
    <t>576</t>
  </si>
  <si>
    <t>3,15*3,255</t>
  </si>
  <si>
    <t>289</t>
  </si>
  <si>
    <t>763111717</t>
  </si>
  <si>
    <t>Příčka ze sádrokartonových desek ostatní konstrukce a práce na příčkách ze sádrokartonových desek základní penetrační nátěr (oboustranný)</t>
  </si>
  <si>
    <t>578</t>
  </si>
  <si>
    <t>https://podminky.urs.cz/item/CS_URS_2024_01/763111717</t>
  </si>
  <si>
    <t>2,835+105,506+129,987+10,253</t>
  </si>
  <si>
    <t>7631117R1</t>
  </si>
  <si>
    <t>Příplatek za impregnované desky 2x12,5 mm (koupelny)</t>
  </si>
  <si>
    <t>580</t>
  </si>
  <si>
    <t>3,15*(2,385+2,045)*2</t>
  </si>
  <si>
    <t>3,15*(2,285+2,5)*4</t>
  </si>
  <si>
    <t>2,78*(2,385+2,045)*2</t>
  </si>
  <si>
    <t>2,78*(2,285+2,5)*6</t>
  </si>
  <si>
    <t>291</t>
  </si>
  <si>
    <t>763111761</t>
  </si>
  <si>
    <t>Příplatek k cenám za zahuštění profilů u příček a předstěn s nosnou konstrukcí z jednoduchých profilů na vzdálenost 31 cm</t>
  </si>
  <si>
    <t>582</t>
  </si>
  <si>
    <t>https://podminky.urs.cz/item/CS_URS_2024_01/763111761</t>
  </si>
  <si>
    <t>248,581+232,684</t>
  </si>
  <si>
    <t>7631117R2</t>
  </si>
  <si>
    <t>Příplatek za protipožární desky 2x12,5 mm (poštovní schránky)</t>
  </si>
  <si>
    <t>584</t>
  </si>
  <si>
    <t>293</t>
  </si>
  <si>
    <t>7631117R3</t>
  </si>
  <si>
    <t>Příplatek za Žáruvzdorné desky vermikulit (nika v chodbách)</t>
  </si>
  <si>
    <t>586</t>
  </si>
  <si>
    <t>41,52</t>
  </si>
  <si>
    <t>76311334R</t>
  </si>
  <si>
    <t>Stěna předsazená ze sádrokartonových desek s nosnou konstrukcí ze zdvojených ocelových profilů UW, CW s mezerou, CW profily navzájem spojeny páskem sádry dvojitě opláštěná deskami impregnovanými H2 tl. 2 x 12,5 mm s izolací, EI 60, Rw do 54 dB, příčka tl.</t>
  </si>
  <si>
    <t>588</t>
  </si>
  <si>
    <t>Stěna předsazená ze sádrokartonových desek s nosnou konstrukcí ze zdvojených ocelových profilů UW, CW s mezerou, CW profily navzájem spojeny páskem sádry dvojitě opláštěná deskami impregnovanými H2 tl. 2 x 12,5 mm s izolací, EI 60, Rw do 54 dB, příčka tl. 260 - 285 mm, profil 100</t>
  </si>
  <si>
    <t>3,15*1,843*2</t>
  </si>
  <si>
    <t>2,78*1,813*6</t>
  </si>
  <si>
    <t>295</t>
  </si>
  <si>
    <t>76312145R</t>
  </si>
  <si>
    <t>Stěna předsazená ze sádrokartonových desek s nosnou konstrukcí z ocelových profilů CW, UW dvojitě opláštěná deskami standardními A tl. 2 x 12,5 mm bez izolace, EI 30, stěna tl. 158 mm, profil 100</t>
  </si>
  <si>
    <t>590</t>
  </si>
  <si>
    <t>3,15*2,705*2</t>
  </si>
  <si>
    <t>2,78*2,705*2</t>
  </si>
  <si>
    <t>76312146R1</t>
  </si>
  <si>
    <t>Stěna předsazená ze sádrokartonových desek s nosnou konstrukcí z ocelových profilů CW, UW dvojitě opláštěná deskami impregnovanými H2 tl. 2 x 12,5 mm s izolací, EI 45, stěna tl. 155-158 mm, profil 100</t>
  </si>
  <si>
    <t>592</t>
  </si>
  <si>
    <t>3,15*(2,558+2,335)*2</t>
  </si>
  <si>
    <t>3,15*2,5*4</t>
  </si>
  <si>
    <t>2,78*(2,558+2,335)*2</t>
  </si>
  <si>
    <t>2,78*2,5*6</t>
  </si>
  <si>
    <t>297</t>
  </si>
  <si>
    <t>76312146R2</t>
  </si>
  <si>
    <t>Stěna předsazená ze sádrokartonových desek s nosnou konstrukcí z ocelových profilů CW, UW dvojitě opláštěná deskami impregnovanými H2 tl. 2 x 12,5 mm s izolací, EI 45, stěna tl. 265-230 mm, profil 100</t>
  </si>
  <si>
    <t>594</t>
  </si>
  <si>
    <t>3,15*0,6*6</t>
  </si>
  <si>
    <t>2,78*0,6*8</t>
  </si>
  <si>
    <t>763121714</t>
  </si>
  <si>
    <t>Stěna předsazená ze sádrokartonových desek ostatní konstrukce a práce na předsazených stěnách ze sádrokartonových desek základní penetrační nátěr</t>
  </si>
  <si>
    <t>596</t>
  </si>
  <si>
    <t>https://podminky.urs.cz/item/CS_URS_2024_01/763121714</t>
  </si>
  <si>
    <t>41,852+32,082+134,066+24,684</t>
  </si>
  <si>
    <t>299</t>
  </si>
  <si>
    <t>763131551</t>
  </si>
  <si>
    <t>Podhled ze sádrokartonových desek jednovrstvá zavěšená spodní konstrukce z ocelových profilů CD, UD jednoduše opláštěná deskou impregnovanou H2, tl. 12,5 mm, bez izolace</t>
  </si>
  <si>
    <t>598</t>
  </si>
  <si>
    <t>https://podminky.urs.cz/item/CS_URS_2024_01/763131551</t>
  </si>
  <si>
    <t>mč 1.07.b</t>
  </si>
  <si>
    <t>2,53</t>
  </si>
  <si>
    <t>763131714</t>
  </si>
  <si>
    <t>Podhled ze sádrokartonových desek ostatní práce a konstrukce na podhledech ze sádrokartonových desek základní penetrační nátěr</t>
  </si>
  <si>
    <t>600</t>
  </si>
  <si>
    <t>https://podminky.urs.cz/item/CS_URS_2024_01/763131714</t>
  </si>
  <si>
    <t>301</t>
  </si>
  <si>
    <t>763172322</t>
  </si>
  <si>
    <t>Montáž dvířek pro konstrukce ze sádrokartonových desek revizních jednoplášťových pro příčky a předsazené stěny velikost (šxv) 300 x 300 mm</t>
  </si>
  <si>
    <t>602</t>
  </si>
  <si>
    <t>https://podminky.urs.cz/item/CS_URS_2024_01/763172322</t>
  </si>
  <si>
    <t>59030711</t>
  </si>
  <si>
    <t>X14 - skrytá dvířka v koupelnách (1.NP ve všech bytech u sprcháčů u kanalizace 30x30, skrytá dvířka s mozaikou) dle podrobného popisu v tabulce</t>
  </si>
  <si>
    <t>604</t>
  </si>
  <si>
    <t>303</t>
  </si>
  <si>
    <t>76317232R</t>
  </si>
  <si>
    <t>Montáž dvířek pro konstrukce ze sádrokartonových desek revizních jednoplášťových pro příčky a předsazené stěny velikost (šxv) 300 x 400 mm</t>
  </si>
  <si>
    <t>606</t>
  </si>
  <si>
    <t>5903071R</t>
  </si>
  <si>
    <t>X15 - skrytá dvířka v koupelnách (ve všech koupelnách 30x40 mezi umyvadlem a sprcháčem, skrytá dvířka s mozaikou) dle podrobného popisu v tabulce</t>
  </si>
  <si>
    <t>608</t>
  </si>
  <si>
    <t>305</t>
  </si>
  <si>
    <t>7631723R1</t>
  </si>
  <si>
    <t>X22 - skrytá dvířka na chodbě,prvek kompletizovaný.,kompl prov D+M dle podrobného popisu v tabulce</t>
  </si>
  <si>
    <t>610</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</si>
  <si>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</si>
  <si>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</si>
  <si>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612</t>
  </si>
  <si>
    <t>https://podminky.urs.cz/item/CS_URS_2024_01/998763402</t>
  </si>
  <si>
    <t>764</t>
  </si>
  <si>
    <t>Konstrukce klempířské</t>
  </si>
  <si>
    <t>307</t>
  </si>
  <si>
    <t>764304R01</t>
  </si>
  <si>
    <t>K4 - oplechování střešních světlíků,kompl prov D+M dle podrobného popisu v tabulce</t>
  </si>
  <si>
    <t>614</t>
  </si>
  <si>
    <t>764306R01</t>
  </si>
  <si>
    <t>K2 - zákryv montážního otvoru k oknům ve 1.NP,kompl prov D+M dle podrobného popisu v tabulce</t>
  </si>
  <si>
    <t>616</t>
  </si>
  <si>
    <t>10*3,415+2*4,89</t>
  </si>
  <si>
    <t>309</t>
  </si>
  <si>
    <t>764306R02</t>
  </si>
  <si>
    <t>K3- zákryv montážního otvoru k oknům ve 1.NP,kompl prov D+M dle podrobného popisu v tabulce</t>
  </si>
  <si>
    <t>618</t>
  </si>
  <si>
    <t>998764202</t>
  </si>
  <si>
    <t>Přesun hmot pro konstrukce klempířské stanovený procentní sazbou (%) z ceny vodorovná dopravní vzdálenost do 50 m s užitím mechanizace v objektech výšky přes 6 do 12 m</t>
  </si>
  <si>
    <t>620</t>
  </si>
  <si>
    <t>https://podminky.urs.cz/item/CS_URS_2024_01/998764202</t>
  </si>
  <si>
    <t>766</t>
  </si>
  <si>
    <t>Konstrukce truhlářské</t>
  </si>
  <si>
    <t>311</t>
  </si>
  <si>
    <t>766417211</t>
  </si>
  <si>
    <t>Montáž obložení stěn rošt podkladový pro vytvoření mezery mezi zdivem a bedněním fasády</t>
  </si>
  <si>
    <t>622</t>
  </si>
  <si>
    <t>https://podminky.urs.cz/item/CS_URS_2024_01/766417211</t>
  </si>
  <si>
    <t>1422</t>
  </si>
  <si>
    <t>60514114</t>
  </si>
  <si>
    <t>řezivo jehličnaté lať impregnovaná dl 4 m</t>
  </si>
  <si>
    <t>624</t>
  </si>
  <si>
    <t>313</t>
  </si>
  <si>
    <t>766810R01</t>
  </si>
  <si>
    <t>M1 - kuchyňská sestava - prvek kompletizovaný,kompl prov - D+M dle podrobného popisu v tabulce</t>
  </si>
  <si>
    <t>626</t>
  </si>
  <si>
    <t>766810R02</t>
  </si>
  <si>
    <t>M2 - kuchyňská sestava - prvek kompletizovaný,kompl prov - D+M dle podrobného popisu v tabulce</t>
  </si>
  <si>
    <t>628</t>
  </si>
  <si>
    <t>315</t>
  </si>
  <si>
    <t>766810R03</t>
  </si>
  <si>
    <t>M3 - kuchyňská sestava - prvek kompletizovaný,kompl prov - D+M dle podrobného popisu v tabulce</t>
  </si>
  <si>
    <t>630</t>
  </si>
  <si>
    <t>766810R04</t>
  </si>
  <si>
    <t>M4 - kuchyňská sestava - prvek kompletizovaný,kompl prov - D+M dle podrobného popisu v tabulce</t>
  </si>
  <si>
    <t>632</t>
  </si>
  <si>
    <t>317</t>
  </si>
  <si>
    <t>766810R05</t>
  </si>
  <si>
    <t>M5 - kuchyňská sestava - prvek kompletizovaný,kompl prov - D+M dle podrobného popisu v tabulce</t>
  </si>
  <si>
    <t>634</t>
  </si>
  <si>
    <t>766810R06</t>
  </si>
  <si>
    <t>M6 - kuchyňská sestava - prvek kompletizovaný,kompl prov - D+M dle podrobného popisu v tabulce</t>
  </si>
  <si>
    <t>636</t>
  </si>
  <si>
    <t>319</t>
  </si>
  <si>
    <t>766810R07</t>
  </si>
  <si>
    <t>M7 - kuchyňská sestava - prvek kompletizovaný,kompl prov - D+M dle podrobného popisu v tabulce</t>
  </si>
  <si>
    <t>638</t>
  </si>
  <si>
    <t>766810R08</t>
  </si>
  <si>
    <t>M8 - kuchyňská sestava - prvek kompletizovaný,kompl prov - D+M dle podrobného popisu v tabulce</t>
  </si>
  <si>
    <t>640</t>
  </si>
  <si>
    <t>321</t>
  </si>
  <si>
    <t>766810R09</t>
  </si>
  <si>
    <t>M9 - kuchyňská sestava - prvek kompletizovaný,kompl prov - D+M dle podrobného popisu v tabulce</t>
  </si>
  <si>
    <t>642</t>
  </si>
  <si>
    <t>766810R10</t>
  </si>
  <si>
    <t>M10 - kuchyňská sestava - prvek kompletizovaný,kompl prov - D+M dle podrobného popisu v tabulce</t>
  </si>
  <si>
    <t>644</t>
  </si>
  <si>
    <t>323</t>
  </si>
  <si>
    <t>766810R11</t>
  </si>
  <si>
    <t>M11 - kuchyňská sestava - prvek kompletizovaný,kompl prov - D+M dle podrobného popisu v tabulce</t>
  </si>
  <si>
    <t>646</t>
  </si>
  <si>
    <t>766810R12</t>
  </si>
  <si>
    <t>M12 - kuchyňská sestava - prvek kompletizovaný,kompl prov - D+M dle podrobného popisu v tabulce</t>
  </si>
  <si>
    <t>648</t>
  </si>
  <si>
    <t>325</t>
  </si>
  <si>
    <t>766810R13</t>
  </si>
  <si>
    <t>M13 - šatní skříň - prvek kompletizovaný,kompl prov - D+M dle podrobného popisu v tabulce</t>
  </si>
  <si>
    <t>650</t>
  </si>
  <si>
    <t>766810R14</t>
  </si>
  <si>
    <t>M14 - šatní skříň -prvek kompletizovaný,kompl prov - D+M dle podrobného popisu v tabulce</t>
  </si>
  <si>
    <t>652</t>
  </si>
  <si>
    <t>327</t>
  </si>
  <si>
    <t>766810R15</t>
  </si>
  <si>
    <t>M15 - šatní skříň - prvek kompletizovaný,kompl prov - D+M dle podrobného popisu v tabulce</t>
  </si>
  <si>
    <t>654</t>
  </si>
  <si>
    <t>766810R16</t>
  </si>
  <si>
    <t>M16 - šatní skříň - prvek kompletizovaný,kompl prov - D+M dle podrobného popisu v tabulce</t>
  </si>
  <si>
    <t>656</t>
  </si>
  <si>
    <t>329</t>
  </si>
  <si>
    <t>766810R17</t>
  </si>
  <si>
    <t>M17 - šatní skříň - prvek kompletizovaný,kompl prov - D+M dle podrobného popisu v tabulce</t>
  </si>
  <si>
    <t>658</t>
  </si>
  <si>
    <t>766810R18</t>
  </si>
  <si>
    <t>M18 - šatní skříň - prvek kompletizovaný,kompl prov - D+M dle podrobného popisu v tabulce</t>
  </si>
  <si>
    <t>660</t>
  </si>
  <si>
    <t>331</t>
  </si>
  <si>
    <t>766810R19</t>
  </si>
  <si>
    <t>M19 - vestavná sestava skříní - prvek kompletizovaný,kompl prov - D+M dle podrobného popisu v tabulce</t>
  </si>
  <si>
    <t>662</t>
  </si>
  <si>
    <t>766810R20</t>
  </si>
  <si>
    <t>M20 - vestavná sestava skříní4 - prvek kompletizovaný,kompl prov - D+M dle podrobného popisu v tabulce</t>
  </si>
  <si>
    <t>664</t>
  </si>
  <si>
    <t>333</t>
  </si>
  <si>
    <t>766810R30</t>
  </si>
  <si>
    <t>M30 - INTEGROVANÉ LŮŽKO ve skříňce- prvek kompletizovaný,kompl prov - D+M dle podrobného popisu v tabulce</t>
  </si>
  <si>
    <t>666</t>
  </si>
  <si>
    <t>766810R31</t>
  </si>
  <si>
    <t>M31 - Vestavná sestava skříní a polic do obývákové niky - prvek kompletizovaný,kompl prov - D+M dle podrobného popisu v tabulce</t>
  </si>
  <si>
    <t>668</t>
  </si>
  <si>
    <t>335</t>
  </si>
  <si>
    <t>766810R32</t>
  </si>
  <si>
    <t>M32 - Altán - prvek kompletizovaný,kompl prov - D+M dle podrobného popisu v tabulce</t>
  </si>
  <si>
    <t>670</t>
  </si>
  <si>
    <t>76662R002</t>
  </si>
  <si>
    <t>O2 - Dveře skleněné atrium-chodba,prvek kompletizovaný,kompl prov - D+M dle podrobného popisu v tabulce</t>
  </si>
  <si>
    <t>672</t>
  </si>
  <si>
    <t>337</t>
  </si>
  <si>
    <t>76662R003</t>
  </si>
  <si>
    <t>O3 - Dveře skleněné chodba-zázemí,prvek kompletizovaný,kompl prov - D+M dle podrobného popisu v tabulce</t>
  </si>
  <si>
    <t>674</t>
  </si>
  <si>
    <t>76662R004</t>
  </si>
  <si>
    <t>O4 - Větrací kruhové prosklené okénko průměru 300 mm,prvek kompletizovaný,kompl prov - D+M dle podrobného popisu v tabulce</t>
  </si>
  <si>
    <t>676</t>
  </si>
  <si>
    <t>339</t>
  </si>
  <si>
    <t>76662R005</t>
  </si>
  <si>
    <t>O5 - Okno běžné 1.NP,prvek kompletizovaný,kompl prov - D+M dle podrobného popisu v tabulce</t>
  </si>
  <si>
    <t>678</t>
  </si>
  <si>
    <t>76660R006</t>
  </si>
  <si>
    <t>O6 - Okno velké 1.NP,prvek kompletizovaný,kompl prov - D+M dle podrobného popisu v tabulce</t>
  </si>
  <si>
    <t>680</t>
  </si>
  <si>
    <t>341</t>
  </si>
  <si>
    <t>76662R007</t>
  </si>
  <si>
    <t>O7 - Okno běžné 2.NP,prvek kompletizovaný,kompl prov - D+M dle podrobného popisu v tabulce</t>
  </si>
  <si>
    <t>682</t>
  </si>
  <si>
    <t>76662R008</t>
  </si>
  <si>
    <t>O8 - Okno velké 2.NP,prvek kompletizovaný,kompl prov - D+M dle podrobného popisu v tabulce</t>
  </si>
  <si>
    <t>684</t>
  </si>
  <si>
    <t>343</t>
  </si>
  <si>
    <t>998766202</t>
  </si>
  <si>
    <t>Přesun hmot pro konstrukce truhlářské stanovený procentní sazbou (%) z ceny vodorovná dopravní vzdálenost do 50 m základní v objektech výšky přes 6 do 12 m</t>
  </si>
  <si>
    <t>686</t>
  </si>
  <si>
    <t>https://podminky.urs.cz/item/CS_URS_2024_01/998766202</t>
  </si>
  <si>
    <t>767</t>
  </si>
  <si>
    <t>Konstrukce zámečnické</t>
  </si>
  <si>
    <t>767130R01</t>
  </si>
  <si>
    <t>Z1 - oplechování vstupní niky do bytů a skříňka na chodbě–pant vlevo,prvek kompletizovaný,kompl prov - D+M dle podrobného popisu v tabulce</t>
  </si>
  <si>
    <t>688</t>
  </si>
  <si>
    <t>345</t>
  </si>
  <si>
    <t>767130R02</t>
  </si>
  <si>
    <t>Z2 - oplechování vstupní niky do bytů a skříňka na chodbě–pant vpravo,prvek kompletizovaný,kompl prov - D+M dle podrobného popisu v tabulce</t>
  </si>
  <si>
    <t>690</t>
  </si>
  <si>
    <t>767130R03</t>
  </si>
  <si>
    <t>Z11 - oplechování okenního otvoru a bezrámového okna,prvek kompletizovaný,kompl prov - D+M dle podrobného popisu v tabulce</t>
  </si>
  <si>
    <t>692</t>
  </si>
  <si>
    <t>347</t>
  </si>
  <si>
    <t>767130R04</t>
  </si>
  <si>
    <t>Z12 - oplechování okenního otvoru a bezrámového okna,prvek kompletizovaný,kompl prov - D+M dle podrobného popisu v tabulce</t>
  </si>
  <si>
    <t>694</t>
  </si>
  <si>
    <t>767130R05</t>
  </si>
  <si>
    <t>Z123 - oplechování okenního otvoru a bezrámového okna,prvek kompletizovaný,kompl prov - D+M dle podrobného popisu v tabulce</t>
  </si>
  <si>
    <t>696</t>
  </si>
  <si>
    <t>349</t>
  </si>
  <si>
    <t>7671611R1</t>
  </si>
  <si>
    <t>Z7 - zábradlí na lodžii - kratší,prvek kompletizovaný,kompl prov - D+M dle podrobného popisu v tabulce</t>
  </si>
  <si>
    <t>698</t>
  </si>
  <si>
    <t>7671611R2</t>
  </si>
  <si>
    <t>Z8 - zábradlí na lodžii - delší,prvek kompletizovaný,kompl prov - D+M dle podrobného popisu v tabulce</t>
  </si>
  <si>
    <t>700</t>
  </si>
  <si>
    <t>351</t>
  </si>
  <si>
    <t>7671651R1</t>
  </si>
  <si>
    <t>Z3 - madlo na schodišti - delší,prvek kompletizovaný,kompl prov - D+M dle podrobného popisu v tabulce</t>
  </si>
  <si>
    <t>702</t>
  </si>
  <si>
    <t>7671651R2</t>
  </si>
  <si>
    <t>Z4 - madlo na schodišti - kratší,prvek kompletizovaný,kompl prov - D+M dle podrobného popisu v tabulce</t>
  </si>
  <si>
    <t>704</t>
  </si>
  <si>
    <t>353</t>
  </si>
  <si>
    <t>7671651R3</t>
  </si>
  <si>
    <t>Z5 - madlo na chodbě - kratší,prvek kompletizovaný,kompl prov - D+M dle podrobného popisu v tabulce</t>
  </si>
  <si>
    <t>706</t>
  </si>
  <si>
    <t>7671651R4</t>
  </si>
  <si>
    <t>Z6 - madlo na chodbě - delší,prvek kompletizovaný,kompl prov - D+M dle podrobného popisu v tabulce</t>
  </si>
  <si>
    <t>708</t>
  </si>
  <si>
    <t>355</t>
  </si>
  <si>
    <t>76731600R</t>
  </si>
  <si>
    <t>O10 - výlez na střechu,prvek kompletizovaný,kompl prov D+M dle podrobného popisu v tabulce</t>
  </si>
  <si>
    <t>710</t>
  </si>
  <si>
    <t>767316310</t>
  </si>
  <si>
    <t>Montáž světlíků bodových do 1 m2</t>
  </si>
  <si>
    <t>https://podminky.urs.cz/item/CS_URS_2024_01/767316310</t>
  </si>
  <si>
    <t>357</t>
  </si>
  <si>
    <t>5624530R</t>
  </si>
  <si>
    <t>O9 - světlík,prvek kompletizovaný dle podrobného popisu v tabulce</t>
  </si>
  <si>
    <t>767531R01</t>
  </si>
  <si>
    <t>M21 - Rohožka textilní systémová volná před dveřmi bytů včetně zapuštěného nerez.rámu,prvek kompletizovaný,kompl prov - D+M dle podrobného popisu v tabulce</t>
  </si>
  <si>
    <t>716</t>
  </si>
  <si>
    <t>359</t>
  </si>
  <si>
    <t>767531R02</t>
  </si>
  <si>
    <t>M22 - Rohožka textilní systémová volná před dveřmi bytů včetně zapuštěného nerez.rámu,prvek kompletizovaný,kompl prov - D+M dle podrobného popisu v tabulce</t>
  </si>
  <si>
    <t>718</t>
  </si>
  <si>
    <t>767531R03</t>
  </si>
  <si>
    <t>M23 - Vnitřní čistící zona obsahuje pryžové vlnovce proložené duralovými nosnými segmenty,prvek kompletizovaný,kompl prov - D+M dle podrobného popisu v tabulce</t>
  </si>
  <si>
    <t>720</t>
  </si>
  <si>
    <t>361</t>
  </si>
  <si>
    <t>767531R04</t>
  </si>
  <si>
    <t>M24 - Ocelová nerezová čistící mříž z lisovaného pororoštu,prvek kompletizovaný,kompl prov - D+M dle podrobného popisu v tabulce</t>
  </si>
  <si>
    <t>722</t>
  </si>
  <si>
    <t>767541117</t>
  </si>
  <si>
    <t>Nosná konstrukce pro zdvojené podlahy (včetně dodávky materiálu) pro prostory s lehkým provozem z kovových rektifikačních stojek modulu 600 x 600 mm výšky přes 300 do 400 mm</t>
  </si>
  <si>
    <t>724</t>
  </si>
  <si>
    <t>https://podminky.urs.cz/item/CS_URS_2024_01/767541117</t>
  </si>
  <si>
    <t>mezi stropní deskou a podlahou 2np</t>
  </si>
  <si>
    <t>P2.5</t>
  </si>
  <si>
    <t>32,94</t>
  </si>
  <si>
    <t>363</t>
  </si>
  <si>
    <t>76761591R</t>
  </si>
  <si>
    <t>Těsnění okolo kruhových oken deskami PIR tl 50 mm,kompl prov D+M dle det 04</t>
  </si>
  <si>
    <t>726</t>
  </si>
  <si>
    <t>767620R01</t>
  </si>
  <si>
    <t>O1 - Sestava vstupních dveří,prvek kompletizovaný,kompl prov - D+M dle podrobného popisu v tabulce</t>
  </si>
  <si>
    <t>728</t>
  </si>
  <si>
    <t>365</t>
  </si>
  <si>
    <t>7678121R1</t>
  </si>
  <si>
    <t>M25 - výklopná markýza–kratší okenní otvor–1NP,prvek kompletizovaný,kompl prov - D+M dle podrobného popisu v tabulce</t>
  </si>
  <si>
    <t>730</t>
  </si>
  <si>
    <t>7678121R2</t>
  </si>
  <si>
    <t>M26 - výklopná markýza–delší okenní otvor–1NP,prvek kompletizovaný,kompl prov - D+M dle podrobného popisu v tabulce</t>
  </si>
  <si>
    <t>732</t>
  </si>
  <si>
    <t>367</t>
  </si>
  <si>
    <t>7678121R3</t>
  </si>
  <si>
    <t>M27 - výklopná markýza–kratší okenní otvor–2NP,prvek kompletizovaný,kompl prov - D+M dle podrobného popisu v tabulce</t>
  </si>
  <si>
    <t>734</t>
  </si>
  <si>
    <t>7678121R4</t>
  </si>
  <si>
    <t>M28 - výklopná markýza–delší okenní otvor–2NP,prvek kompletizovaný,kompl prov - D+M dle podrobného popisu v tabulce</t>
  </si>
  <si>
    <t>736</t>
  </si>
  <si>
    <t>369</t>
  </si>
  <si>
    <t>7678211R1</t>
  </si>
  <si>
    <t>Z10 - sestava poštovních schránek,prvek kompletizovaný,kompl prov - D+M dle podrobného popisu v tabulce</t>
  </si>
  <si>
    <t>738</t>
  </si>
  <si>
    <t>7678321R1</t>
  </si>
  <si>
    <t>Z14 - šachtový žebřík z nerezové oceli s protiskluznou úpravou, kotvený do stěny,prvek kompletizovaný,kompl prov - D+M dle podrobného popisu v tabulce</t>
  </si>
  <si>
    <t>740</t>
  </si>
  <si>
    <t>371</t>
  </si>
  <si>
    <t>7678321R2</t>
  </si>
  <si>
    <t>Z15 - šachtový žebřík z nerezové oceli s protiskluznou úpravou, kotvený do stěny,prvek kompletizovaný,kompl prov - D+M dle podrobného popisu v tabulce</t>
  </si>
  <si>
    <t>742</t>
  </si>
  <si>
    <t>7678321R3</t>
  </si>
  <si>
    <t>Z16 - nerezové madlo,prvek kompletizovaný,kompl prov - D+M dle podrobného popisu v tabulce</t>
  </si>
  <si>
    <t>744</t>
  </si>
  <si>
    <t>373</t>
  </si>
  <si>
    <t>767995R01</t>
  </si>
  <si>
    <t>Z9 - čelní stěna výtahové šachty,prvek kompletizovaný,kompl prov - D+M dle podrobného popisu v tabulce</t>
  </si>
  <si>
    <t>746</t>
  </si>
  <si>
    <t>767995R02</t>
  </si>
  <si>
    <t>Z17 - Podlahový poklop revizní šachty,prvek kompletizovaný,kompl prov - D+M dle podrobného popisu v tabulce</t>
  </si>
  <si>
    <t>748</t>
  </si>
  <si>
    <t>375</t>
  </si>
  <si>
    <t>767995R04</t>
  </si>
  <si>
    <t>Z19 - oplocení,prvek kompletizovaný,kompl prov - D+M dle podrobného popisu v tabulce</t>
  </si>
  <si>
    <t>750</t>
  </si>
  <si>
    <t>767995R05</t>
  </si>
  <si>
    <t>Z20 - branka v oplocení,prvek kompletizovaný,kompl prov - D+M dle podrobného popisu v tabulce</t>
  </si>
  <si>
    <t>752</t>
  </si>
  <si>
    <t>377</t>
  </si>
  <si>
    <t>767995R06</t>
  </si>
  <si>
    <t>Z21 - přístřešek na nářadí, popelnice, atd.,prvek kompletizovaný,kompl prov - D+M dle podrobného popisu v tabulce</t>
  </si>
  <si>
    <t>754</t>
  </si>
  <si>
    <t>767995R07</t>
  </si>
  <si>
    <t>Z22 - ukončovací profil dřevěné terasy,prvek kompletizovaný,kompl prov - D+M dle podrobného popisu v tabulce</t>
  </si>
  <si>
    <t>756</t>
  </si>
  <si>
    <t>379</t>
  </si>
  <si>
    <t>767995R08</t>
  </si>
  <si>
    <t>Z23 - pamětní deska bod architekti (základní kámen), ve slepém okénku ,kompl prov - D+M dle podrobného popisu v tabulce</t>
  </si>
  <si>
    <t>758</t>
  </si>
  <si>
    <t>998767202</t>
  </si>
  <si>
    <t>Přesun hmot pro zámečnické konstrukce stanovený procentní sazbou (%) z ceny vodorovná dopravní vzdálenost do 50 m základní v objektech výšky přes 6 do 12 m</t>
  </si>
  <si>
    <t>760</t>
  </si>
  <si>
    <t>https://podminky.urs.cz/item/CS_URS_2024_01/998767202</t>
  </si>
  <si>
    <t>773</t>
  </si>
  <si>
    <t>Podlahy z litého teraca</t>
  </si>
  <si>
    <t>381</t>
  </si>
  <si>
    <t>773221211</t>
  </si>
  <si>
    <t>Obklady schodišť barevným litým teracem stupňů tloušťky do 20 mm bez zábradlí rovných</t>
  </si>
  <si>
    <t>https://podminky.urs.cz/item/CS_URS_2024_01/773221211</t>
  </si>
  <si>
    <t>P2.6</t>
  </si>
  <si>
    <t>0,3*1,52*20</t>
  </si>
  <si>
    <t>773223100</t>
  </si>
  <si>
    <t>Obklady schodišť barevným litým teracem čel stupňů tloušťky do 20 mm</t>
  </si>
  <si>
    <t>https://podminky.urs.cz/item/CS_URS_2024_01/773223100</t>
  </si>
  <si>
    <t>0,168*1,52*20</t>
  </si>
  <si>
    <t>383</t>
  </si>
  <si>
    <t>77322909R</t>
  </si>
  <si>
    <t>Příplatek za úpravy na ukončení schodišťových stupňů</t>
  </si>
  <si>
    <t>dle detailu</t>
  </si>
  <si>
    <t>773291113</t>
  </si>
  <si>
    <t>Příprava podkladu před provedením teracových podlah schodiště vysátí</t>
  </si>
  <si>
    <t>768</t>
  </si>
  <si>
    <t>https://podminky.urs.cz/item/CS_URS_2024_01/773291113</t>
  </si>
  <si>
    <t>0,468*1,52*20</t>
  </si>
  <si>
    <t>385</t>
  </si>
  <si>
    <t>773291173</t>
  </si>
  <si>
    <t>Příprava podkladu před provedením teracových podlah schodiště penetrační nátěr</t>
  </si>
  <si>
    <t>770</t>
  </si>
  <si>
    <t>https://podminky.urs.cz/item/CS_URS_2024_01/773291173</t>
  </si>
  <si>
    <t>7734232R1</t>
  </si>
  <si>
    <t>Soklíky z barevného litého teraca tloušťky do 20 mm rovné s požlábkem (fabionem), výšky 215 mm</t>
  </si>
  <si>
    <t>772</t>
  </si>
  <si>
    <t>3,14*3,255*0,5</t>
  </si>
  <si>
    <t>3,76*2+3,76*2-2,115</t>
  </si>
  <si>
    <t>14,59*2+0,585*8+0,65*8+0,6*2</t>
  </si>
  <si>
    <t>3,585*2+0,65*4+2,4</t>
  </si>
  <si>
    <t>(2,735+3,008)*2-2,115</t>
  </si>
  <si>
    <t>29,16*2+0,585*12+0,7*4+0,65*12</t>
  </si>
  <si>
    <t>387</t>
  </si>
  <si>
    <t>7734242R2</t>
  </si>
  <si>
    <t>Soklíky z barevného litého teraca tloušťky do 20 mm schodišťové šikmé, výšky 215 mm</t>
  </si>
  <si>
    <t>774</t>
  </si>
  <si>
    <t>0,48*2*20</t>
  </si>
  <si>
    <t>773521260</t>
  </si>
  <si>
    <t>Podlaha z barevného litého teraca prostá tloušťky do 20 mm</t>
  </si>
  <si>
    <t>776</t>
  </si>
  <si>
    <t>https://podminky.urs.cz/item/CS_URS_2024_01/773521260</t>
  </si>
  <si>
    <t>3,14*1,628*1,628*0,5</t>
  </si>
  <si>
    <t>389</t>
  </si>
  <si>
    <t>77352126R</t>
  </si>
  <si>
    <t>Podlaha z barevného litého teraca broušeného tloušťky do 20 mm vč dilatačních celků</t>
  </si>
  <si>
    <t>778</t>
  </si>
  <si>
    <t>P1.3</t>
  </si>
  <si>
    <t>32,2+8,61+9,3+33,68</t>
  </si>
  <si>
    <t>773591111</t>
  </si>
  <si>
    <t>Příprava podkladu před provedením teracových podlah podlah vysátí</t>
  </si>
  <si>
    <t>780</t>
  </si>
  <si>
    <t>https://podminky.urs.cz/item/CS_URS_2024_01/773591111</t>
  </si>
  <si>
    <t>83,79+39,54</t>
  </si>
  <si>
    <t>391</t>
  </si>
  <si>
    <t>773591171</t>
  </si>
  <si>
    <t>Příprava podkladu před provedením teracových podlah podlah penetrační nátěr</t>
  </si>
  <si>
    <t>782</t>
  </si>
  <si>
    <t>https://podminky.urs.cz/item/CS_URS_2024_01/773591171</t>
  </si>
  <si>
    <t>7735131R1</t>
  </si>
  <si>
    <t>X2 - nerezová dilatační pásovina pro teraco podlahu (sklobeton, rohože, ),prvek kompletizovaný,kompl prov D+M dle podrobného popisu v tabulce</t>
  </si>
  <si>
    <t>784</t>
  </si>
  <si>
    <t>393</t>
  </si>
  <si>
    <t>998773202</t>
  </si>
  <si>
    <t>Přesun hmot pro podlahy teracové lité stanovený procentní sazbou (%) z ceny vodorovná dopravní vzdálenost do 50 m v objektech výšky přes 6 do 12 m</t>
  </si>
  <si>
    <t>786</t>
  </si>
  <si>
    <t>https://podminky.urs.cz/item/CS_URS_2024_01/998773202</t>
  </si>
  <si>
    <t>775</t>
  </si>
  <si>
    <t>Podlahy skládané</t>
  </si>
  <si>
    <t>775111311</t>
  </si>
  <si>
    <t>Příprava podkladu skládaných podlah a stěn vysátí podlah</t>
  </si>
  <si>
    <t>788</t>
  </si>
  <si>
    <t>https://podminky.urs.cz/item/CS_URS_2024_01/775111311</t>
  </si>
  <si>
    <t>P1.1+P2.1+P2.5</t>
  </si>
  <si>
    <t>199,42+208,42+32,94</t>
  </si>
  <si>
    <t>P1.2+P2.2</t>
  </si>
  <si>
    <t>39,21+48,36</t>
  </si>
  <si>
    <t>395</t>
  </si>
  <si>
    <t>775121321</t>
  </si>
  <si>
    <t>Příprava podkladu skládaných podlah a stěn penetrace neředěná podlah</t>
  </si>
  <si>
    <t>790</t>
  </si>
  <si>
    <t>https://podminky.urs.cz/item/CS_URS_2024_01/775121321</t>
  </si>
  <si>
    <t>775413411</t>
  </si>
  <si>
    <t>Montáž lišty obvodové připevněné vruty</t>
  </si>
  <si>
    <t>792</t>
  </si>
  <si>
    <t>https://podminky.urs.cz/item/CS_URS_2024_01/775413411</t>
  </si>
  <si>
    <t>397</t>
  </si>
  <si>
    <t>6141820R</t>
  </si>
  <si>
    <t>lišta soklová dřevěná dub výšky 100 mm zapuštěná ošetřená voskem</t>
  </si>
  <si>
    <t>794</t>
  </si>
  <si>
    <t>879,5*1,08 "Přepočtené koeficientem množství</t>
  </si>
  <si>
    <t>775429121</t>
  </si>
  <si>
    <t>Montáž lišty přechodové (vyrovnávací) připevněné vruty</t>
  </si>
  <si>
    <t>796</t>
  </si>
  <si>
    <t>https://podminky.urs.cz/item/CS_URS_2024_01/775429121</t>
  </si>
  <si>
    <t>399</t>
  </si>
  <si>
    <t>7754291R1</t>
  </si>
  <si>
    <t>X13 - přechodové lišty (změna podlahy),kompl prov D+M dle podrobného popisu v tabulce</t>
  </si>
  <si>
    <t>798</t>
  </si>
  <si>
    <t>775511411</t>
  </si>
  <si>
    <t>Podlahy vlysové masivní lepené rybinový, řemenový, průpletový vzor s tmelením a broušením, bez povrchové úpravy a olištování z vlysů tl. do 22 mm šířky přes 40 do 50 mm, délky přes 240 do 300 mm dub, třída I</t>
  </si>
  <si>
    <t>800</t>
  </si>
  <si>
    <t>https://podminky.urs.cz/item/CS_URS_2024_01/775511411</t>
  </si>
  <si>
    <t>P1.1</t>
  </si>
  <si>
    <t>(37,7+3,47+16,6)*2</t>
  </si>
  <si>
    <t>(4,5+16,47)*4</t>
  </si>
  <si>
    <t>P2.1</t>
  </si>
  <si>
    <t>4,5*6+16,47*4</t>
  </si>
  <si>
    <t>16,47*2</t>
  </si>
  <si>
    <t>401</t>
  </si>
  <si>
    <t>775591411</t>
  </si>
  <si>
    <t>Skládané podlahy - ostatní práce dokončovací nátěr olejem a voskování</t>
  </si>
  <si>
    <t>802</t>
  </si>
  <si>
    <t>https://podminky.urs.cz/item/CS_URS_2024_01/775591411</t>
  </si>
  <si>
    <t>998775202</t>
  </si>
  <si>
    <t>Přesun hmot pro podlahy skládané stanovený procentní sazbou (%) z ceny vodorovná dopravní vzdálenost do 50 m v objektech výšky přes 6 do 12 m</t>
  </si>
  <si>
    <t>804</t>
  </si>
  <si>
    <t>https://podminky.urs.cz/item/CS_URS_2024_01/998775202</t>
  </si>
  <si>
    <t>777</t>
  </si>
  <si>
    <t>Podlahy lité</t>
  </si>
  <si>
    <t>403</t>
  </si>
  <si>
    <t>777111111</t>
  </si>
  <si>
    <t>Příprava podkladu před provedením litých podlah vysátí</t>
  </si>
  <si>
    <t>806</t>
  </si>
  <si>
    <t>https://podminky.urs.cz/item/CS_URS_2024_01/777111111</t>
  </si>
  <si>
    <t>87,57+27,96</t>
  </si>
  <si>
    <t>777121105</t>
  </si>
  <si>
    <t>Vyrovnání podkladu cementovou stěrkou tloušťky do 3 mm, plochy přes 1,0 m2</t>
  </si>
  <si>
    <t>808</t>
  </si>
  <si>
    <t>https://podminky.urs.cz/item/CS_URS_2024_01/777121105</t>
  </si>
  <si>
    <t>P1.2</t>
  </si>
  <si>
    <t>39,21</t>
  </si>
  <si>
    <t>405</t>
  </si>
  <si>
    <t>777511105</t>
  </si>
  <si>
    <t>Krycí stěrka dekorativní epoxidová, tloušťky přes 2 do 3 mm,barva dle řešení architekta</t>
  </si>
  <si>
    <t>810</t>
  </si>
  <si>
    <t>https://podminky.urs.cz/item/CS_URS_2024_01/777511105</t>
  </si>
  <si>
    <t>6,23+6,67+6,09+8,97</t>
  </si>
  <si>
    <t>7775111R2</t>
  </si>
  <si>
    <t>Pryskyřičná voděodolná stěrka vč laku a penetrace,barva dle barevného řešení,tl 2 mm,kompl prov D+M</t>
  </si>
  <si>
    <t>812</t>
  </si>
  <si>
    <t>2,53+6,66+6,66+5,84*4</t>
  </si>
  <si>
    <t>6,66*2+5,84*6</t>
  </si>
  <si>
    <t>407</t>
  </si>
  <si>
    <t>998777202</t>
  </si>
  <si>
    <t>Přesun hmot pro podlahy lité stanovený procentní sazbou (%) z ceny vodorovná dopravní vzdálenost do 50 m základní v objektech výšky přes 6 do 12 m</t>
  </si>
  <si>
    <t>814</t>
  </si>
  <si>
    <t>https://podminky.urs.cz/item/CS_URS_2024_01/998777202</t>
  </si>
  <si>
    <t>781</t>
  </si>
  <si>
    <t>Dokončovací práce - obklady</t>
  </si>
  <si>
    <t>781121011</t>
  </si>
  <si>
    <t>Příprava podkladu před provedením obkladu nátěr penetrační na stěnu</t>
  </si>
  <si>
    <t>816</t>
  </si>
  <si>
    <t>https://podminky.urs.cz/item/CS_URS_2024_01/781121011</t>
  </si>
  <si>
    <t>409</t>
  </si>
  <si>
    <t>781484511</t>
  </si>
  <si>
    <t>Montáž obkladů vnitřních stěn z mozaikových lepenců keramických nebo skleněných lepených flexibilním lepidlem dílce vel. 500 x 500 mm</t>
  </si>
  <si>
    <t>818</t>
  </si>
  <si>
    <t>za kuchyňskou linkou</t>
  </si>
  <si>
    <t>1,18*(0,654+2,475)*14</t>
  </si>
  <si>
    <t>1,18*(0,65*2+2,4+2,705)*4</t>
  </si>
  <si>
    <t>2,95*2*(3,255+1,825)</t>
  </si>
  <si>
    <t>2,95*2*(3,255+2,063)</t>
  </si>
  <si>
    <t>2,95*2*(1,5+1,12+0,9*2)</t>
  </si>
  <si>
    <t>2,95*2*(2,985+2,335)*2</t>
  </si>
  <si>
    <t>2,95*2*(2,5+2,285)*4</t>
  </si>
  <si>
    <t>2,6*2*(2,335+2,985)*2</t>
  </si>
  <si>
    <t>2,6*2*(2,5+2,285)*6</t>
  </si>
  <si>
    <t>dveře</t>
  </si>
  <si>
    <t>-2,1*(0,9*6+1*4+0,9*2+1*6)</t>
  </si>
  <si>
    <t>59761209</t>
  </si>
  <si>
    <t>mozaika keramická nemrazuvzdorná do interiéru lepená na síti povrch hladký/lesklý tl do 10mm základní prvek přes 200 do 400ks/m2</t>
  </si>
  <si>
    <t>820</t>
  </si>
  <si>
    <t>81,923*1,1 "Přepočtené koeficientem množství</t>
  </si>
  <si>
    <t>411</t>
  </si>
  <si>
    <t>59761204</t>
  </si>
  <si>
    <t>mozaika keramická hladká černá na podlahu i stěnu pro interiér i exteriér (5x5)-set 300mx300mm</t>
  </si>
  <si>
    <t>822</t>
  </si>
  <si>
    <t>781495211</t>
  </si>
  <si>
    <t>Čištění vnitřních ploch po provedení obkladu stěn chemickými prostředky</t>
  </si>
  <si>
    <t>824</t>
  </si>
  <si>
    <t>https://podminky.urs.cz/item/CS_URS_2024_01/781495211</t>
  </si>
  <si>
    <t>413</t>
  </si>
  <si>
    <t>781495215</t>
  </si>
  <si>
    <t>Obklad - dokončující práce pracnější řezání obkladaček kamenického rohu (jolly hrana) klasický střep obkladu mozaiky</t>
  </si>
  <si>
    <t>826</t>
  </si>
  <si>
    <t>https://podminky.urs.cz/item/CS_URS_2024_01/781495215</t>
  </si>
  <si>
    <t>998781202</t>
  </si>
  <si>
    <t>Přesun hmot pro obklady keramické stanovený procentní sazbou (%) z ceny vodorovná dopravní vzdálenost do 50 m v objektech výšky přes 6 do 12 m</t>
  </si>
  <si>
    <t>828</t>
  </si>
  <si>
    <t>https://podminky.urs.cz/item/CS_URS_2024_01/998781202</t>
  </si>
  <si>
    <t>783</t>
  </si>
  <si>
    <t>Dokončovací práce - nátěry</t>
  </si>
  <si>
    <t>415</t>
  </si>
  <si>
    <t>78381710R</t>
  </si>
  <si>
    <t>Krycí (ochranný ) bezprašný nátěr betonových podhledů</t>
  </si>
  <si>
    <t>830</t>
  </si>
  <si>
    <t>208,42+48,36+39,54+32,94+16,634+3,54*1,52+3,15*1,52</t>
  </si>
  <si>
    <t>783933161</t>
  </si>
  <si>
    <t>Penetrační nátěr betonových podlah pórovitých ( např. z cihelné dlažby, betonu apod.) disperzní</t>
  </si>
  <si>
    <t>832</t>
  </si>
  <si>
    <t>https://podminky.urs.cz/item/CS_URS_2024_01/783933161</t>
  </si>
  <si>
    <t>508,291</t>
  </si>
  <si>
    <t>Dokončovací práce - malby a tapety</t>
  </si>
  <si>
    <t>417</t>
  </si>
  <si>
    <t>784181121</t>
  </si>
  <si>
    <t>Penetrace podkladu jednonásobná hloubková akrylátová bezbarvá v místnostech výšky do 3,80 m</t>
  </si>
  <si>
    <t>834</t>
  </si>
  <si>
    <t>https://podminky.urs.cz/item/CS_URS_2024_01/784181121</t>
  </si>
  <si>
    <t>2*(9,472+10,253+129,987+105,506+2,835)</t>
  </si>
  <si>
    <t>412,514+517,459*2+23,127*2</t>
  </si>
  <si>
    <t>-431,628</t>
  </si>
  <si>
    <t>1*2,1*14</t>
  </si>
  <si>
    <t>784211101</t>
  </si>
  <si>
    <t>Malby z malířských směsí oděruvzdorných za mokra dvojnásobné, bílé za mokra oděruvzdorné výborně v místnostech výšky do 3,80 m</t>
  </si>
  <si>
    <t>836</t>
  </si>
  <si>
    <t>https://podminky.urs.cz/item/CS_URS_2024_01/784211101</t>
  </si>
  <si>
    <t>419</t>
  </si>
  <si>
    <t>78421116R</t>
  </si>
  <si>
    <t>Příplatek k cenám dvojnásobných maleb za další vrstvu pro celkovou trojnásobnou malbu</t>
  </si>
  <si>
    <t>838</t>
  </si>
  <si>
    <t xml:space="preserve">Práce a dodávky </t>
  </si>
  <si>
    <t>46-M</t>
  </si>
  <si>
    <t>Profese</t>
  </si>
  <si>
    <t>01</t>
  </si>
  <si>
    <t>X4 - Výtah osobní (1500kg/20 osob),D+M+lešení</t>
  </si>
  <si>
    <t>840</t>
  </si>
  <si>
    <t>VRN</t>
  </si>
  <si>
    <t>Vedlejší rozpočtové náklady</t>
  </si>
  <si>
    <t>VRN1</t>
  </si>
  <si>
    <t>Průzkumné, geodetické a projektové práce</t>
  </si>
  <si>
    <t>421</t>
  </si>
  <si>
    <t>013254000</t>
  </si>
  <si>
    <t>Dokumentace skutečného provedení stavby</t>
  </si>
  <si>
    <t>842</t>
  </si>
  <si>
    <t>https://podminky.urs.cz/item/CS_URS_2024_01/013254000</t>
  </si>
  <si>
    <t>VRN3</t>
  </si>
  <si>
    <t>Zařízení staveniště</t>
  </si>
  <si>
    <t>030001000</t>
  </si>
  <si>
    <t>844</t>
  </si>
  <si>
    <t>https://podminky.urs.cz/item/CS_URS_2024_01/030001000</t>
  </si>
  <si>
    <t>423</t>
  </si>
  <si>
    <t>032803000</t>
  </si>
  <si>
    <t>Ostatní vybavení staveniště-jeřáb</t>
  </si>
  <si>
    <t>846</t>
  </si>
  <si>
    <t>https://podminky.urs.cz/item/CS_URS_2024_01/032803000</t>
  </si>
  <si>
    <t>VRN4</t>
  </si>
  <si>
    <t>Inženýrská činnost</t>
  </si>
  <si>
    <t>045002000</t>
  </si>
  <si>
    <t>Kompletační a koordinační činnost</t>
  </si>
  <si>
    <t>848</t>
  </si>
  <si>
    <t>https://podminky.urs.cz/item/CS_URS_2024_01/045002000</t>
  </si>
  <si>
    <t>VRN6</t>
  </si>
  <si>
    <t>Územní vlivy</t>
  </si>
  <si>
    <t>425</t>
  </si>
  <si>
    <t>060001000</t>
  </si>
  <si>
    <t>850</t>
  </si>
  <si>
    <t>https://podminky.urs.cz/item/CS_URS_2024_01/060001000</t>
  </si>
  <si>
    <t>VRN7</t>
  </si>
  <si>
    <t>Provozní vlivy</t>
  </si>
  <si>
    <t>070001000</t>
  </si>
  <si>
    <t>852</t>
  </si>
  <si>
    <t>https://podminky.urs.cz/item/CS_URS_2024_01/070001000</t>
  </si>
  <si>
    <t>VRN9</t>
  </si>
  <si>
    <t>Ostatní náklady</t>
  </si>
  <si>
    <t>427</t>
  </si>
  <si>
    <t>090001000</t>
  </si>
  <si>
    <t>854</t>
  </si>
  <si>
    <t>https://podminky.urs.cz/item/CS_URS_2024_01/090001000</t>
  </si>
  <si>
    <t xml:space="preserve">    766 - Konstrukce truhlářské - dodávka vč montáže a kotvení</t>
  </si>
  <si>
    <t>Konstrukce truhlářské - dodávka vč montáže a kotvení</t>
  </si>
  <si>
    <t>766821R01</t>
  </si>
  <si>
    <t>jídelní stůl –pokoje</t>
  </si>
  <si>
    <t>766821R02</t>
  </si>
  <si>
    <t>jídelní stůl –společenská místnost</t>
  </si>
  <si>
    <t>766821R03</t>
  </si>
  <si>
    <t>židle</t>
  </si>
  <si>
    <t>766821R04</t>
  </si>
  <si>
    <t>pohovka</t>
  </si>
  <si>
    <t>766821R05</t>
  </si>
  <si>
    <t>venkovní stolek</t>
  </si>
  <si>
    <t>766821R06</t>
  </si>
  <si>
    <t>venkovní židle</t>
  </si>
  <si>
    <t>766821R07</t>
  </si>
  <si>
    <t>schůdky</t>
  </si>
  <si>
    <t>766821R08</t>
  </si>
  <si>
    <t>pracovní stolek</t>
  </si>
  <si>
    <t>766821R09</t>
  </si>
  <si>
    <t>pracovní židle</t>
  </si>
  <si>
    <t>766821R10</t>
  </si>
  <si>
    <t>kávový stolek</t>
  </si>
  <si>
    <t>766821R11</t>
  </si>
  <si>
    <t>závěsný držák televizoru</t>
  </si>
  <si>
    <t>766821R12</t>
  </si>
  <si>
    <t>televizor</t>
  </si>
  <si>
    <t>766821R13</t>
  </si>
  <si>
    <t>pračka se sušičkou</t>
  </si>
  <si>
    <t>b - ZTI</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</si>
  <si>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</si>
  <si>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</si>
  <si>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</si>
  <si>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</si>
  <si>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</si>
  <si>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 xml:space="preserve">    732 - Ústřední vytápění - strojovny</t>
  </si>
  <si>
    <t xml:space="preserve">    733 - Ústřední vytápění - rozvodné potrubí</t>
  </si>
  <si>
    <t xml:space="preserve">    734 - Ústřední vytápění - armatury</t>
  </si>
  <si>
    <t>Ostatní - Ostatní</t>
  </si>
  <si>
    <t>312101215</t>
  </si>
  <si>
    <t>Vytvoření prostupů přes 0,20 do 0,35 m2 ve zdech výplňových osazením vložek z trub, dílců, tvarovek</t>
  </si>
  <si>
    <t>-1214197396</t>
  </si>
  <si>
    <t>Vytvoření prostupů nebo suchých kanálků v betonových zdech výplňových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přes 0,20 do 0,35 m2</t>
  </si>
  <si>
    <t>https://podminky.urs.cz/item/CS_URS_2024_01/312101215</t>
  </si>
  <si>
    <t>prostupy střechou 100x100</t>
  </si>
  <si>
    <t>16*0,3</t>
  </si>
  <si>
    <t>prostupy stropem 100x100</t>
  </si>
  <si>
    <t>prostupy  základem</t>
  </si>
  <si>
    <t>35*0,6</t>
  </si>
  <si>
    <t>4*0,6</t>
  </si>
  <si>
    <t>6*0,6</t>
  </si>
  <si>
    <t>9*0,6</t>
  </si>
  <si>
    <t>nosnou  stěnou</t>
  </si>
  <si>
    <t>30*0,5</t>
  </si>
  <si>
    <t>28614158</t>
  </si>
  <si>
    <t>trubka kanalizační PP korugovaná DN 600x6000mm s hrdlem SN10</t>
  </si>
  <si>
    <t>470595557</t>
  </si>
  <si>
    <t>57*1,01 'Přepočtené koeficientem množství</t>
  </si>
  <si>
    <t>721</t>
  </si>
  <si>
    <t>Zdravotechnika - vnitřní kanalizace</t>
  </si>
  <si>
    <t>721173401</t>
  </si>
  <si>
    <t>Potrubí kanalizační z PVC SN 4 svodné DN 110</t>
  </si>
  <si>
    <t>-654930119</t>
  </si>
  <si>
    <t>Potrubí z trub PVC SN4 svodné (ležaté) DN 110</t>
  </si>
  <si>
    <t>https://podminky.urs.cz/item/CS_URS_2024_01/721173401</t>
  </si>
  <si>
    <t>721173402</t>
  </si>
  <si>
    <t>Potrubí kanalizační z PVC SN 4 svodné DN 125</t>
  </si>
  <si>
    <t>-883701590</t>
  </si>
  <si>
    <t>Potrubí z trub PVC SN4 svodné (ležaté) DN 125</t>
  </si>
  <si>
    <t>https://podminky.urs.cz/item/CS_URS_2024_01/721173402</t>
  </si>
  <si>
    <t>60+36,5</t>
  </si>
  <si>
    <t>721173403</t>
  </si>
  <si>
    <t>Potrubí kanalizační z PVC SN 4 svodné DN 160</t>
  </si>
  <si>
    <t>333353650</t>
  </si>
  <si>
    <t>Potrubí z trub PVC SN4 svodné (ležaté) DN 160</t>
  </si>
  <si>
    <t>https://podminky.urs.cz/item/CS_URS_2024_01/721173403</t>
  </si>
  <si>
    <t>721173404</t>
  </si>
  <si>
    <t>Potrubí kanalizační z PVC SN 4 svodné DN 200</t>
  </si>
  <si>
    <t>-506777528</t>
  </si>
  <si>
    <t>Potrubí z trub PVC SN4 svodné (ležaté) DN 200</t>
  </si>
  <si>
    <t>https://podminky.urs.cz/item/CS_URS_2024_01/721173404</t>
  </si>
  <si>
    <t>721173405</t>
  </si>
  <si>
    <t>Potrubí kanalizační z PVC SN 4 svodné DN 250</t>
  </si>
  <si>
    <t>-1657269339</t>
  </si>
  <si>
    <t>Potrubí z trub PVC SN4 svodné (ležaté) DN 250</t>
  </si>
  <si>
    <t>https://podminky.urs.cz/item/CS_URS_2024_01/721173405</t>
  </si>
  <si>
    <t>chránička</t>
  </si>
  <si>
    <t>2*0,7</t>
  </si>
  <si>
    <t>9*0,9</t>
  </si>
  <si>
    <t>721174024</t>
  </si>
  <si>
    <t>Potrubí kanalizační z PP odpadní DN 75</t>
  </si>
  <si>
    <t>-171376249</t>
  </si>
  <si>
    <t>Potrubí z trub polypropylenových odpadní (svislé) DN 75</t>
  </si>
  <si>
    <t>https://podminky.urs.cz/item/CS_URS_2024_01/721174024</t>
  </si>
  <si>
    <t>2+3,5</t>
  </si>
  <si>
    <t>721174025</t>
  </si>
  <si>
    <t>Potrubí kanalizační z PP odpadní DN 110</t>
  </si>
  <si>
    <t>544152031</t>
  </si>
  <si>
    <t>Potrubí z trub polypropylenových odpadní (svislé) DN 110</t>
  </si>
  <si>
    <t>https://podminky.urs.cz/item/CS_URS_2024_01/721174025</t>
  </si>
  <si>
    <t>25+55</t>
  </si>
  <si>
    <t>721174041</t>
  </si>
  <si>
    <t>Potrubí kanalizační z PP připojovací DN 32</t>
  </si>
  <si>
    <t>-644321579</t>
  </si>
  <si>
    <t>Potrubí z trub polypropylenových připojovací DN 32</t>
  </si>
  <si>
    <t>https://podminky.urs.cz/item/CS_URS_2024_01/721174041</t>
  </si>
  <si>
    <t>721174043</t>
  </si>
  <si>
    <t>Potrubí kanalizační z PP připojovací DN 50</t>
  </si>
  <si>
    <t>-834145495</t>
  </si>
  <si>
    <t>Potrubí z trub polypropylenových připojovací DN 50</t>
  </si>
  <si>
    <t>https://podminky.urs.cz/item/CS_URS_2024_01/721174043</t>
  </si>
  <si>
    <t>16+2+8+66</t>
  </si>
  <si>
    <t>721174044</t>
  </si>
  <si>
    <t>Potrubí kanalizační z PP připojovací DN 75</t>
  </si>
  <si>
    <t>2114082427</t>
  </si>
  <si>
    <t>Potrubí z trub polypropylenových připojovací DN 75</t>
  </si>
  <si>
    <t>https://podminky.urs.cz/item/CS_URS_2024_01/721174044</t>
  </si>
  <si>
    <t>721174045</t>
  </si>
  <si>
    <t>Potrubí kanalizační z PP připojovací DN 110</t>
  </si>
  <si>
    <t>-416654843</t>
  </si>
  <si>
    <t>Potrubí z trub polypropylenových připojovací DN 110</t>
  </si>
  <si>
    <t>https://podminky.urs.cz/item/CS_URS_2024_01/721174045</t>
  </si>
  <si>
    <t>28615603</t>
  </si>
  <si>
    <t>čistící tvarovka odpadní pro vysoké teploty HTRE DN 110</t>
  </si>
  <si>
    <t>-1770263496</t>
  </si>
  <si>
    <t>28615602</t>
  </si>
  <si>
    <t>čistící tvarovka odpadní pro vysoké teploty HTRE DN 75</t>
  </si>
  <si>
    <t>-1344478826</t>
  </si>
  <si>
    <t>2810310167</t>
  </si>
  <si>
    <t>Svislá střešní sanační vpust TOPWET s integrovanou bitumenovou manžetou, průměr 110 mm</t>
  </si>
  <si>
    <t>1557978135</t>
  </si>
  <si>
    <t>10+6</t>
  </si>
  <si>
    <t>721175212</t>
  </si>
  <si>
    <t>Potrubí kanalizační z PP odpadní odhlučněné třívrstvé DN 110</t>
  </si>
  <si>
    <t>1926717569</t>
  </si>
  <si>
    <t>Plastové potrubí odhlučněné třívrstvé odpadní (svislé) DN 110</t>
  </si>
  <si>
    <t>https://podminky.urs.cz/item/CS_URS_2024_01/721175212</t>
  </si>
  <si>
    <t>721211405</t>
  </si>
  <si>
    <t>Vpusť podlahová s vodorovným odtokem DN 40/50 s automatickým a ručním uzávěrem proti vzduté vodě mřížka nerez 115x115</t>
  </si>
  <si>
    <t>605664295</t>
  </si>
  <si>
    <t>Podlahové vpusti s vodorovným odtokem DN 40/50 s automatickým a ručním uzávěrem, mřížka nerez 115x115</t>
  </si>
  <si>
    <t>https://podminky.urs.cz/item/CS_URS_2024_01/721211405</t>
  </si>
  <si>
    <t>721219128</t>
  </si>
  <si>
    <t>Montáž odtokového sprchového žlabu délky do 1050 mm</t>
  </si>
  <si>
    <t>1907153476</t>
  </si>
  <si>
    <t>Odtokové sprchové žlaby montáž odtokových sprchových žlabů ostatních typů délky do 1050 mm</t>
  </si>
  <si>
    <t>https://podminky.urs.cz/item/CS_URS_2024_01/721219128</t>
  </si>
  <si>
    <t>55233200</t>
  </si>
  <si>
    <t>žlab sprchového koutu se zápachovou uzávěrkou rohový</t>
  </si>
  <si>
    <t>105006517</t>
  </si>
  <si>
    <t>žlab sprchového koutu se zápachovou uzávěrkou š 700mm</t>
  </si>
  <si>
    <t>721239114</t>
  </si>
  <si>
    <t>Montáž střešního vtoku svislý odtok do DN 160 ostatní typ</t>
  </si>
  <si>
    <t>1347692446</t>
  </si>
  <si>
    <t>Střešní vtoky (vpusti) montáž střešních vtoků ostatních typů se svislým odtokem do DN 160</t>
  </si>
  <si>
    <t>https://podminky.urs.cz/item/CS_URS_2024_01/721239114</t>
  </si>
  <si>
    <t>721290111</t>
  </si>
  <si>
    <t>Zkouška těsnosti potrubí kanalizace vodou DN do 125</t>
  </si>
  <si>
    <t>22888477</t>
  </si>
  <si>
    <t>Zkouška těsnosti kanalizace v objektech vodou do DN 125</t>
  </si>
  <si>
    <t>https://podminky.urs.cz/item/CS_URS_2024_01/721290111</t>
  </si>
  <si>
    <t>721290112</t>
  </si>
  <si>
    <t>Zkouška těsnosti potrubí kanalizace vodou DN 150/DN 200</t>
  </si>
  <si>
    <t>1275830035</t>
  </si>
  <si>
    <t>Zkouška těsnosti kanalizace v objektech vodou DN 150 nebo DN 200</t>
  </si>
  <si>
    <t>https://podminky.urs.cz/item/CS_URS_2024_01/721290112</t>
  </si>
  <si>
    <t>998721122</t>
  </si>
  <si>
    <t>Přesun hmot tonážní pro vnitřní kanalizaci ruční v objektech v přes 6 do 12 m</t>
  </si>
  <si>
    <t>-88991437</t>
  </si>
  <si>
    <t>Přesun hmot pro vnitřní kanalizaci stanovený z hmotnosti přesunovaného materiálu vodorovná dopravní vzdálenost do 50 m ruční (bez užití mechanizace) v objektech výšky přes 6 do 12 m</t>
  </si>
  <si>
    <t>https://podminky.urs.cz/item/CS_URS_2024_01/998721122</t>
  </si>
  <si>
    <t>Zdravotechnika - vnitřní vodovod</t>
  </si>
  <si>
    <t>722140115</t>
  </si>
  <si>
    <t>Potrubí vodovodní z ušlechtilé oceli spojované lisováním D 35x 1,5 mm</t>
  </si>
  <si>
    <t>532149717</t>
  </si>
  <si>
    <t>Potrubí z ocelových trubek z ušlechtilé oceli (nerez) spojované lisováním PN 16 do 85°C Ø 35/1,5</t>
  </si>
  <si>
    <t>https://podminky.urs.cz/item/CS_URS_2024_01/722140115</t>
  </si>
  <si>
    <t>722140117</t>
  </si>
  <si>
    <t>Potrubí vodovodní z ušlechtilé oceli spojované lisováním D 54x2 mm</t>
  </si>
  <si>
    <t>-1422281513</t>
  </si>
  <si>
    <t>Potrubí z ocelových trubek z ušlechtilé oceli (nerez) spojované lisováním PN 16 do 85°C Ø 54/2</t>
  </si>
  <si>
    <t>https://podminky.urs.cz/item/CS_URS_2024_01/722140117</t>
  </si>
  <si>
    <t>722175002</t>
  </si>
  <si>
    <t>Potrubí vodovodní plastové PP-RCT svar polyfúze D 20x2,8 mm</t>
  </si>
  <si>
    <t>592434587</t>
  </si>
  <si>
    <t>Potrubí z plastových trubek z polypropylenu PP-RCT svařovaných polyfúzně D 20 x 2,8</t>
  </si>
  <si>
    <t>https://podminky.urs.cz/item/CS_URS_2024_01/722175002</t>
  </si>
  <si>
    <t>19+18+61+6+54+28+2</t>
  </si>
  <si>
    <t>722175003</t>
  </si>
  <si>
    <t>Potrubí vodovodní plastové PP-RCT svar polyfúze D 25x3,5 mm</t>
  </si>
  <si>
    <t>27164390</t>
  </si>
  <si>
    <t>Potrubí z plastových trubek z polypropylenu PP-RCT svařovaných polyfúzně D 25 x 3,5</t>
  </si>
  <si>
    <t>https://podminky.urs.cz/item/CS_URS_2024_01/722175003</t>
  </si>
  <si>
    <t>51+82+32+12+43</t>
  </si>
  <si>
    <t>722175004</t>
  </si>
  <si>
    <t>Potrubí vodovodní plastové PP-RCT svar polyfúze D 32x4,4 mm</t>
  </si>
  <si>
    <t>62748724</t>
  </si>
  <si>
    <t>Potrubí z plastových trubek z polypropylenu PP-RCT svařovaných polyfúzně D 32 x 4,4</t>
  </si>
  <si>
    <t>https://podminky.urs.cz/item/CS_URS_2024_01/722175004</t>
  </si>
  <si>
    <t>58+4+71+5</t>
  </si>
  <si>
    <t>722175005</t>
  </si>
  <si>
    <t>Potrubí vodovodní plastové PP-RCT svar polyfúze D 40x5,5 mm</t>
  </si>
  <si>
    <t>-829751080</t>
  </si>
  <si>
    <t>Potrubí z plastových trubek z polypropylenu PP-RCT svařovaných polyfúzně D 40 x 5,5</t>
  </si>
  <si>
    <t>https://podminky.urs.cz/item/CS_URS_2024_01/722175005</t>
  </si>
  <si>
    <t>4+41+6+5+65+2+2</t>
  </si>
  <si>
    <t>722175006</t>
  </si>
  <si>
    <t>Potrubí vodovodní plastové PP-RCT svar polyfúze D 50x6,9 mm</t>
  </si>
  <si>
    <t>61483033</t>
  </si>
  <si>
    <t>Potrubí z plastových trubek z polypropylenu PP-RCT svařovaných polyfúzně D 50 x 6,9</t>
  </si>
  <si>
    <t>https://podminky.urs.cz/item/CS_URS_2024_01/722175006</t>
  </si>
  <si>
    <t>2+4+2+2+2</t>
  </si>
  <si>
    <t>722175007</t>
  </si>
  <si>
    <t>Potrubí vodovodní plastové PP-RCT svar polyfúze D 63x8,6 mm</t>
  </si>
  <si>
    <t>-1735869950</t>
  </si>
  <si>
    <t>Potrubí z plastových trubek z polypropylenu PP-RCT svařovaných polyfúzně D 63 x 8,6</t>
  </si>
  <si>
    <t>https://podminky.urs.cz/item/CS_URS_2024_01/722175007</t>
  </si>
  <si>
    <t>6+4+1</t>
  </si>
  <si>
    <t>722176115</t>
  </si>
  <si>
    <t>Montáž potrubí plastové spojované svary polyfuzně D přes 32 do 40 mm</t>
  </si>
  <si>
    <t>-1603192499</t>
  </si>
  <si>
    <t>Montáž potrubí z plastových trub svařovaných polyfuzně D přes 32 do 40 mm</t>
  </si>
  <si>
    <t>https://podminky.urs.cz/item/CS_URS_2024_01/722176115</t>
  </si>
  <si>
    <t>28613841</t>
  </si>
  <si>
    <t>potrubí vodovodní jednovrstvé HDPE-100 D 40x2,4mm PN10</t>
  </si>
  <si>
    <t>-1471369229</t>
  </si>
  <si>
    <t>722176117</t>
  </si>
  <si>
    <t>Montáž potrubí plastové spojované svary polyfuzně D přes 50 do 63 mm</t>
  </si>
  <si>
    <t>-940823592</t>
  </si>
  <si>
    <t>Montáž potrubí z plastových trub svařovaných polyfuzně D přes 50 do 63 mm</t>
  </si>
  <si>
    <t>https://podminky.urs.cz/item/CS_URS_2024_01/722176117</t>
  </si>
  <si>
    <t>28613843</t>
  </si>
  <si>
    <t>potrubí vodovodní jednovrstvé HDPE-100 D 63x3,8mm PN10</t>
  </si>
  <si>
    <t>560802879</t>
  </si>
  <si>
    <t>722181231</t>
  </si>
  <si>
    <t>Ochrana vodovodního potrubí přilepenými termoizolačními trubicemi z PE tl přes 9 do 13 mm DN do 22 mm</t>
  </si>
  <si>
    <t>911637482</t>
  </si>
  <si>
    <t>Ochrana potrubí termoizolačními trubicemi z pěnového polyetylenu PE přilepenými v příčných a podélných spojích, tloušťky izolace přes 9 do 13 mm, vnitřního průměru izolace DN do 22 mm</t>
  </si>
  <si>
    <t>https://podminky.urs.cz/item/CS_URS_2024_01/722181231</t>
  </si>
  <si>
    <t>722181232</t>
  </si>
  <si>
    <t>Ochrana vodovodního potrubí přilepenými termoizolačními trubicemi z PE tl přes 9 do 13 mm DN přes 22 do 45 mm</t>
  </si>
  <si>
    <t>1266326139</t>
  </si>
  <si>
    <t>Ochrana potrubí termoizolačními trubicemi z pěnového polyetylenu PE přilepenými v příčných a podélných spojích, tloušťky izolace přes 9 do 13 mm, vnitřního průměru izolace DN přes 22 do 45 mm</t>
  </si>
  <si>
    <t>https://podminky.urs.cz/item/CS_URS_2024_01/722181232</t>
  </si>
  <si>
    <t>722181233</t>
  </si>
  <si>
    <t>Ochrana vodovodního potrubí přilepenými termoizolačními trubicemi z PE tl přes 9 do 13 mm DN přes 45 do 63 mm</t>
  </si>
  <si>
    <t>-2009104662</t>
  </si>
  <si>
    <t>Ochrana potrubí termoizolačními trubicemi z pěnového polyetylenu PE přilepenými v příčných a podélných spojích, tloušťky izolace přes 9 do 13 mm, vnitřního průměru izolace DN přes 45 do 63 mm</t>
  </si>
  <si>
    <t>https://podminky.urs.cz/item/CS_URS_2024_01/722181233</t>
  </si>
  <si>
    <t>722190401</t>
  </si>
  <si>
    <t>Vyvedení a upevnění výpustku DN do 25</t>
  </si>
  <si>
    <t>691094515</t>
  </si>
  <si>
    <t>Zřízení přípojek na potrubí vyvedení a upevnění výpustek do DN 25</t>
  </si>
  <si>
    <t>https://podminky.urs.cz/item/CS_URS_2024_01/722190401</t>
  </si>
  <si>
    <t>722224116</t>
  </si>
  <si>
    <t>Kohout plnicí nebo vypouštěcí G 3/4" PN 10 s jedním závitem</t>
  </si>
  <si>
    <t>1907353429</t>
  </si>
  <si>
    <t>Armatury s jedním závitem kohouty plnicí a vypouštěcí PN 10 G 3/4"</t>
  </si>
  <si>
    <t>https://podminky.urs.cz/item/CS_URS_2024_01/722224116</t>
  </si>
  <si>
    <t>6+7</t>
  </si>
  <si>
    <t>722231072</t>
  </si>
  <si>
    <t>Ventil zpětný mosazný G 1/2" PN 10 do 110°C se dvěma závity</t>
  </si>
  <si>
    <t>1988487357</t>
  </si>
  <si>
    <t>Armatury se dvěma závity ventily zpětné mosazné PN 10 do 110°C G 1/2"</t>
  </si>
  <si>
    <t>https://podminky.urs.cz/item/CS_URS_2024_01/722231072</t>
  </si>
  <si>
    <t>722231075</t>
  </si>
  <si>
    <t>Ventil zpětný mosazný G 5/4" PN 10 do 110°C se dvěma závity</t>
  </si>
  <si>
    <t>-53854546</t>
  </si>
  <si>
    <t>Armatury se dvěma závity ventily zpětné mosazné PN 10 do 110°C G 5/4"</t>
  </si>
  <si>
    <t>https://podminky.urs.cz/item/CS_URS_2024_01/722231075</t>
  </si>
  <si>
    <t>722231077</t>
  </si>
  <si>
    <t>Ventil zpětný mosazný G 2" PN 10 do 110°C se dvěma závity</t>
  </si>
  <si>
    <t>-1128336323</t>
  </si>
  <si>
    <t>Armatury se dvěma závity ventily zpětné mosazné PN 10 do 110°C G 2"</t>
  </si>
  <si>
    <t>https://podminky.urs.cz/item/CS_URS_2024_01/722231077</t>
  </si>
  <si>
    <t>722231141</t>
  </si>
  <si>
    <t>Ventil závitový pojistný rohový G 1/2"</t>
  </si>
  <si>
    <t>417983855</t>
  </si>
  <si>
    <t>Armatury se dvěma závity ventily pojistné rohové G 1/2"</t>
  </si>
  <si>
    <t>https://podminky.urs.cz/item/CS_URS_2024_01/722231141</t>
  </si>
  <si>
    <t>722231232</t>
  </si>
  <si>
    <t>Ventil elektromagnetický G 1/2" PN 12 do 80°C bez proudu zavřeno se dvěma závity</t>
  </si>
  <si>
    <t>673400645</t>
  </si>
  <si>
    <t>Armatury se dvěma závity ventily elektromagnetické PN 12 do 80°C bez proudu zavřeno G 1/2"</t>
  </si>
  <si>
    <t>https://podminky.urs.cz/item/CS_URS_2024_01/722231232</t>
  </si>
  <si>
    <t>dopouštění vytápění</t>
  </si>
  <si>
    <t>722231245</t>
  </si>
  <si>
    <t>Ventil elektromagnetický G 5/4" PN 16 do 130°C bez proudu zavřeno se dvěma závity</t>
  </si>
  <si>
    <t>-1026263925</t>
  </si>
  <si>
    <t>Armatury se dvěma závity ventily elektromagnetické PN 16 do 130°C bez proudu zavřeno G 5/4"</t>
  </si>
  <si>
    <t>https://podminky.urs.cz/item/CS_URS_2024_01/722231245</t>
  </si>
  <si>
    <t>722232043</t>
  </si>
  <si>
    <t>Kohout kulový přímý G 1/2" PN 42 do 185°C vnitřní závit</t>
  </si>
  <si>
    <t>1449097381</t>
  </si>
  <si>
    <t>Armatury se dvěma závity kulové kohouty PN 42 do 185 °C přímé vnitřní závit G 1/2"</t>
  </si>
  <si>
    <t>https://podminky.urs.cz/item/CS_URS_2024_01/722232043</t>
  </si>
  <si>
    <t>722232044</t>
  </si>
  <si>
    <t>Kohout kulový přímý G 3/4" PN 42 do 185°C vnitřní závit</t>
  </si>
  <si>
    <t>-1331416199</t>
  </si>
  <si>
    <t>Armatury se dvěma závity kulové kohouty PN 42 do 185 °C přímé vnitřní závit G 3/4"</t>
  </si>
  <si>
    <t>https://podminky.urs.cz/item/CS_URS_2024_01/722232044</t>
  </si>
  <si>
    <t>2+43</t>
  </si>
  <si>
    <t>722232046</t>
  </si>
  <si>
    <t>Kohout kulový přímý G 5/4" PN 42 do 185°C vnitřní závit</t>
  </si>
  <si>
    <t>-1105373396</t>
  </si>
  <si>
    <t>Armatury se dvěma závity kulové kohouty PN 42 do 185 °C přímé vnitřní závit G 5/4"</t>
  </si>
  <si>
    <t>https://podminky.urs.cz/item/CS_URS_2024_01/722232046</t>
  </si>
  <si>
    <t>1+4</t>
  </si>
  <si>
    <t>722232048</t>
  </si>
  <si>
    <t>Kohout kulový přímý G 2" PN 42 do 185°C vnitřní závit</t>
  </si>
  <si>
    <t>-1463820685</t>
  </si>
  <si>
    <t>Armatury se dvěma závity kulové kohouty PN 42 do 185 °C přímé vnitřní závit G 2"</t>
  </si>
  <si>
    <t>https://podminky.urs.cz/item/CS_URS_2024_01/722232048</t>
  </si>
  <si>
    <t>4+1</t>
  </si>
  <si>
    <t>722232063</t>
  </si>
  <si>
    <t>Kohout kulový přímý G 1" PN 42 do 185°C vnitřní závit s vypouštěním</t>
  </si>
  <si>
    <t>-1138269358</t>
  </si>
  <si>
    <t>Armatury se dvěma závity kulové kohouty PN 42 do 185 °C přímé vnitřní závit s vypouštěním G 1"</t>
  </si>
  <si>
    <t>https://podminky.urs.cz/item/CS_URS_2024_01/722232063</t>
  </si>
  <si>
    <t>722232064</t>
  </si>
  <si>
    <t>Kohout kulový přímý G 5/4" PN 42 do 185°C vnitřní závit s vypouštěním</t>
  </si>
  <si>
    <t>-1398190664</t>
  </si>
  <si>
    <t>Armatury se dvěma závity kulové kohouty PN 42 do 185 °C přímé vnitřní závit s vypouštěním G 5/4"</t>
  </si>
  <si>
    <t>https://podminky.urs.cz/item/CS_URS_2024_01/722232064</t>
  </si>
  <si>
    <t>722232065</t>
  </si>
  <si>
    <t>Kohout kulový přímý G 6/4" PN 42 do 185°C vnitřní závit s vypouštěním</t>
  </si>
  <si>
    <t>-1740722481</t>
  </si>
  <si>
    <t>Armatury se dvěma závity kulové kohouty PN 42 do 185 °C přímé vnitřní závit s vypouštěním G 6/4"</t>
  </si>
  <si>
    <t>https://podminky.urs.cz/item/CS_URS_2024_01/722232065</t>
  </si>
  <si>
    <t>722232066</t>
  </si>
  <si>
    <t>Kohout kulový přímý G 2" PN 42 do 185°C vnitřní závit s vypouštěním</t>
  </si>
  <si>
    <t>1189071534</t>
  </si>
  <si>
    <t>Armatury se dvěma závity kulové kohouty PN 42 do 185 °C přímé vnitřní závit s vypouštěním G 2"</t>
  </si>
  <si>
    <t>https://podminky.urs.cz/item/CS_URS_2024_01/722232066</t>
  </si>
  <si>
    <t>722234232</t>
  </si>
  <si>
    <t>Úprava vody magnetická G 3/4" PN 10 do 100°C se dvěma závity</t>
  </si>
  <si>
    <t>909631555</t>
  </si>
  <si>
    <t>Armatury se dvěma závity zařízení pro magnetickou úpravu vody PN 10 do 100°C G 3/4"</t>
  </si>
  <si>
    <t>https://podminky.urs.cz/item/CS_URS_2024_01/722234232</t>
  </si>
  <si>
    <t>722234266</t>
  </si>
  <si>
    <t>Filtr mosazný G 5/4" PN 20 do 80°C s 2x vnitřním závitem</t>
  </si>
  <si>
    <t>275929597</t>
  </si>
  <si>
    <t>Armatury se dvěma závity filtry mosazný PN 20 do 80 °C G 5/4"</t>
  </si>
  <si>
    <t>https://podminky.urs.cz/item/CS_URS_2024_01/722234266</t>
  </si>
  <si>
    <t>722250133</t>
  </si>
  <si>
    <t>Hydrantový systém s tvarově stálou hadicí D 25 x 30 m celoplechový</t>
  </si>
  <si>
    <t>-1780194422</t>
  </si>
  <si>
    <t>Požární příslušenství a armatury hydrantový systém s tvarově stálou hadicí celoplechový D 25 x 30 m</t>
  </si>
  <si>
    <t>https://podminky.urs.cz/item/CS_URS_2024_01/722250133</t>
  </si>
  <si>
    <t>722270101a</t>
  </si>
  <si>
    <t>Sestava vodoměrová závitová G 3/4"</t>
  </si>
  <si>
    <t>1888009748</t>
  </si>
  <si>
    <t>Vodoměrové sestavy závitové G 3/4"</t>
  </si>
  <si>
    <t>dopouštění top.systému</t>
  </si>
  <si>
    <t>722270102</t>
  </si>
  <si>
    <t>Sestava vodoměrová závitová G 1"</t>
  </si>
  <si>
    <t>-294985409</t>
  </si>
  <si>
    <t>Vodoměrové sestavy závitové G 1"</t>
  </si>
  <si>
    <t>https://podminky.urs.cz/item/CS_URS_2024_01/722270102</t>
  </si>
  <si>
    <t>722290226</t>
  </si>
  <si>
    <t>Zkouška těsnosti vodovodního potrubí závitového DN do 50</t>
  </si>
  <si>
    <t>-1935244718</t>
  </si>
  <si>
    <t>Zkoušky, proplach a desinfekce vodovodního potrubí zkoušky těsnosti vodovodního potrubí závitového do DN 50</t>
  </si>
  <si>
    <t>https://podminky.urs.cz/item/CS_URS_2024_01/722290226</t>
  </si>
  <si>
    <t>722290234</t>
  </si>
  <si>
    <t>Proplach a dezinfekce vodovodního potrubí DN do 80</t>
  </si>
  <si>
    <t>-1250154114</t>
  </si>
  <si>
    <t>Zkoušky, proplach a desinfekce vodovodního potrubí proplach a desinfekce vodovodního potrubí do DN 80</t>
  </si>
  <si>
    <t>https://podminky.urs.cz/item/CS_URS_2024_01/722290234</t>
  </si>
  <si>
    <t>722290246</t>
  </si>
  <si>
    <t>Zkouška těsnosti vodovodního potrubí plastového DN do 40</t>
  </si>
  <si>
    <t>-345070045</t>
  </si>
  <si>
    <t>Zkoušky, proplach a desinfekce vodovodního potrubí zkoušky těsnosti vodovodního potrubí plastového do DN 40</t>
  </si>
  <si>
    <t>https://podminky.urs.cz/item/CS_URS_2024_01/722290246</t>
  </si>
  <si>
    <t>722290249</t>
  </si>
  <si>
    <t>Zkouška těsnosti vodovodního potrubí plastového DN přes 40 do 90</t>
  </si>
  <si>
    <t>-441794521</t>
  </si>
  <si>
    <t>Zkoušky, proplach a desinfekce vodovodního potrubí zkoušky těsnosti vodovodního potrubí plastového přes DN 40 do DN 90</t>
  </si>
  <si>
    <t>https://podminky.urs.cz/item/CS_URS_2024_01/722290249</t>
  </si>
  <si>
    <t>Zdravotechnika - strojní vybavení</t>
  </si>
  <si>
    <t>724233015</t>
  </si>
  <si>
    <t>Nádoba expanzní tlaková pro akumulační ohřev TV průtočná s membránou závitové připojení PN 1,0 o objemu 33 l</t>
  </si>
  <si>
    <t>-1772714452</t>
  </si>
  <si>
    <t>Nádoby expanzní tlakové pro rozvody pitné vody s membránou bez pojistného ventilu se závitovým připojením průtočné PN 1,0 o objemu 33 l</t>
  </si>
  <si>
    <t>https://podminky.urs.cz/item/CS_URS_2024_01/724233015</t>
  </si>
  <si>
    <t>724242222</t>
  </si>
  <si>
    <t>Filtr domácí na studenou vodu G 3/4" se zpětným proplachem</t>
  </si>
  <si>
    <t>1084016916</t>
  </si>
  <si>
    <t>Zařízení pro úpravu vody filtry domácí na studenou vodu se zpětným proplachem G 3/4"</t>
  </si>
  <si>
    <t>https://podminky.urs.cz/item/CS_URS_2024_01/724242222</t>
  </si>
  <si>
    <t>725</t>
  </si>
  <si>
    <t>Zdravotechnika - zařizovací předměty</t>
  </si>
  <si>
    <t>725119125</t>
  </si>
  <si>
    <t>Montáž klozetových mís závěsných na nosné stěny</t>
  </si>
  <si>
    <t>1021294003</t>
  </si>
  <si>
    <t>Zařízení záchodů montáž klozetových mís závěsných na nosné stěny</t>
  </si>
  <si>
    <t>https://podminky.urs.cz/item/CS_URS_2024_01/725119125</t>
  </si>
  <si>
    <t>64236051</t>
  </si>
  <si>
    <t>klozet keramický bílý závěsný hluboké splachování pro handicapované</t>
  </si>
  <si>
    <t>-1357904186</t>
  </si>
  <si>
    <t>64236021</t>
  </si>
  <si>
    <t>klozet keramický bílý závěsný hluboké splachování 490x360x350mm</t>
  </si>
  <si>
    <t>-1576382252</t>
  </si>
  <si>
    <t>725219102</t>
  </si>
  <si>
    <t>Montáž umyvadla připevněného na šrouby do zdiva</t>
  </si>
  <si>
    <t>245644533</t>
  </si>
  <si>
    <t>Umyvadla montáž umyvadel ostatních typů na šrouby</t>
  </si>
  <si>
    <t>https://podminky.urs.cz/item/CS_URS_2024_01/725219102</t>
  </si>
  <si>
    <t>64211005</t>
  </si>
  <si>
    <t>umyvadlo keramické závěsné bílé 550x420mm</t>
  </si>
  <si>
    <t>1359417376</t>
  </si>
  <si>
    <t>725311125</t>
  </si>
  <si>
    <t>Dřez jednoduchý nerezový se zápachovou uzávěrkou rohový se dvěma odkapními plochami 952x502 mm</t>
  </si>
  <si>
    <t>-1031150714</t>
  </si>
  <si>
    <t>Dřezy bez výtokových armatur jednoduché se zápachovou uzávěrkou nerezové rohové a vestavné se dvěma odkapními plochami 952x502 mm</t>
  </si>
  <si>
    <t>https://podminky.urs.cz/item/CS_URS_2024_01/725311125</t>
  </si>
  <si>
    <t>725331111</t>
  </si>
  <si>
    <t>Výlevka bez výtokových armatur keramická se sklopnou plastovou mřížkou 500 mm</t>
  </si>
  <si>
    <t>1537873196</t>
  </si>
  <si>
    <t>Výlevky bez výtokových armatur a splachovací nádrže keramické se sklopnou plastovou mřížkou 425 mm</t>
  </si>
  <si>
    <t>https://podminky.urs.cz/item/CS_URS_2024_01/725331111</t>
  </si>
  <si>
    <t>725531101</t>
  </si>
  <si>
    <t>Elektrický ohřívač zásobníkový přepadový beztlakový 5 l / 2 kW</t>
  </si>
  <si>
    <t>796101582</t>
  </si>
  <si>
    <t>Elektrické ohřívače zásobníkové beztlakové přepadové objem nádrže (příkon) 5 l (2,0 kW)</t>
  </si>
  <si>
    <t>https://podminky.urs.cz/item/CS_URS_2024_01/725531101</t>
  </si>
  <si>
    <t>725813111</t>
  </si>
  <si>
    <t>Ventil rohový bez připojovací trubičky nebo flexi hadičky G 1/2"</t>
  </si>
  <si>
    <t>1328218231</t>
  </si>
  <si>
    <t>Ventily rohové bez připojovací trubičky nebo flexi hadičky G 1/2"</t>
  </si>
  <si>
    <t>https://podminky.urs.cz/item/CS_URS_2024_01/725813111</t>
  </si>
  <si>
    <t>725813112</t>
  </si>
  <si>
    <t>Ventil rohový pračkový G 3/4"</t>
  </si>
  <si>
    <t>1534162821</t>
  </si>
  <si>
    <t>Ventily rohové bez připojovací trubičky nebo flexi hadičky pračkové G 3/4"</t>
  </si>
  <si>
    <t>https://podminky.urs.cz/item/CS_URS_2024_01/725813112</t>
  </si>
  <si>
    <t>725821316</t>
  </si>
  <si>
    <t>Baterie dřezová nástěnná páková s otáčivým plochým ústím a délkou ramínka 300 mm</t>
  </si>
  <si>
    <t>254047981</t>
  </si>
  <si>
    <t>Baterie dřezové nástěnné pákové s otáčivým plochým ústím a délkou ramínka 300 mm</t>
  </si>
  <si>
    <t>https://podminky.urs.cz/item/CS_URS_2024_01/725821316</t>
  </si>
  <si>
    <t>725821329</t>
  </si>
  <si>
    <t>Baterie dřezová stojánková páková s vytahovací sprškou</t>
  </si>
  <si>
    <t>1118802455</t>
  </si>
  <si>
    <t>Baterie dřezové stojánkové pákové s otáčivým ústím a délkou ramínka s vytahovací sprškou</t>
  </si>
  <si>
    <t>https://podminky.urs.cz/item/CS_URS_2024_01/725821329</t>
  </si>
  <si>
    <t>725829122</t>
  </si>
  <si>
    <t>Montáž baterie umyvadlové nástěnné termostatické ostatní typ</t>
  </si>
  <si>
    <t>-754670910</t>
  </si>
  <si>
    <t>Baterie umyvadlové montáž ostatních typů nástěnných termostatických</t>
  </si>
  <si>
    <t>https://podminky.urs.cz/item/CS_URS_2024_01/725829122</t>
  </si>
  <si>
    <t>55144039</t>
  </si>
  <si>
    <t>baterie umyvadlová automatická 2 vody</t>
  </si>
  <si>
    <t>-409484870</t>
  </si>
  <si>
    <t>725841351</t>
  </si>
  <si>
    <t>Baterie sprchová automatická s termostatickým ventilem</t>
  </si>
  <si>
    <t>-1663281539</t>
  </si>
  <si>
    <t>Baterie sprchové automatické s termostatickým ventilem</t>
  </si>
  <si>
    <t>https://podminky.urs.cz/item/CS_URS_2024_01/725841351</t>
  </si>
  <si>
    <t>725861101</t>
  </si>
  <si>
    <t>Zápachová uzávěrka pro umyvadla DN 32</t>
  </si>
  <si>
    <t>-631919126</t>
  </si>
  <si>
    <t>Zápachové uzávěrky zařizovacích předmětů pro umyvadla DN 32</t>
  </si>
  <si>
    <t>https://podminky.urs.cz/item/CS_URS_2024_01/725861101</t>
  </si>
  <si>
    <t>725865502</t>
  </si>
  <si>
    <t>Odpadní souprava DN 40 s přívodem vody G 3/4</t>
  </si>
  <si>
    <t>1009908339</t>
  </si>
  <si>
    <t>Zápachové uzávěrky zařizovacích předmětů odpadní soupravy se zápachovou uzávěrkou DN 40 s přívodem vody G 3/4</t>
  </si>
  <si>
    <t>https://podminky.urs.cz/item/CS_URS_2024_01/725865502</t>
  </si>
  <si>
    <t>4+3</t>
  </si>
  <si>
    <t>Zdravotechnika - předstěnové instalace</t>
  </si>
  <si>
    <t>726111001</t>
  </si>
  <si>
    <t>Instalační předstěna pro umyvadlo s nastavitelnou hl 80 až 190 mm do masivní zděné kce</t>
  </si>
  <si>
    <t>347065708</t>
  </si>
  <si>
    <t>Předstěnové instalační systémy pro zazdění do masivních zděných konstrukcí pro umyvadla, s nastavitelnou hloubkou 80 až 190 mm</t>
  </si>
  <si>
    <t>https://podminky.urs.cz/item/CS_URS_2024_01/726111001</t>
  </si>
  <si>
    <t>726111031</t>
  </si>
  <si>
    <t>Instalační předstěna pro klozet s ovládáním zepředu v 1080 mm závěsný do masivní zděné kce</t>
  </si>
  <si>
    <t>2143485421</t>
  </si>
  <si>
    <t>Předstěnové instalační systémy pro zazdění do masivních zděných konstrukcí pro závěsné klozety ovládání zepředu, stavební výška 1080 mm</t>
  </si>
  <si>
    <t>https://podminky.urs.cz/item/CS_URS_2024_01/726111031</t>
  </si>
  <si>
    <t>Ústřední vytápění - strojovny</t>
  </si>
  <si>
    <t>732331771</t>
  </si>
  <si>
    <t>Příslušenství k expanzním nádobám souprava s upínací páskou</t>
  </si>
  <si>
    <t>-132116424</t>
  </si>
  <si>
    <t>Nádoby expanzní tlakové pro topné a chladicí soustavy příslušenství k expanzním nádobám souprava s upínací páskou</t>
  </si>
  <si>
    <t>https://podminky.urs.cz/item/CS_URS_2024_01/732331771</t>
  </si>
  <si>
    <t>732331772</t>
  </si>
  <si>
    <t>Příslušenství k expanzním nádobám konzole nastavitelná</t>
  </si>
  <si>
    <t>49141962</t>
  </si>
  <si>
    <t>Nádoby expanzní tlakové pro topné a chladicí soustavy příslušenství k expanzním nádobám konzole nastavitelná</t>
  </si>
  <si>
    <t>https://podminky.urs.cz/item/CS_URS_2024_01/732331772</t>
  </si>
  <si>
    <t>732331777</t>
  </si>
  <si>
    <t>Příslušenství k expanzním nádobám bezpečnostní uzávěr G 3/4 k měření tlaku</t>
  </si>
  <si>
    <t>-2098907930</t>
  </si>
  <si>
    <t>Nádoby expanzní tlakové pro topné a chladicí soustavy příslušenství k expanzním nádobám bezpečnostní uzávěr k měření tlaku G 3/4</t>
  </si>
  <si>
    <t>https://podminky.urs.cz/item/CS_URS_2024_01/732331777</t>
  </si>
  <si>
    <t>732421207</t>
  </si>
  <si>
    <t>Čerpadlo teplovodní mokroběžné závitové cirkulační DN 32 výtlak do 4,0 m průtok 2,3 m3/h pro TUV</t>
  </si>
  <si>
    <t>-398739150</t>
  </si>
  <si>
    <t>Čerpadla teplovodní mokroběžná závitová cirkulační pro TUV (elektronicky řízená) PN 10, do 80°C DN přípojky/dopravní výška H (m) - čerpací výkon Q (m3/h) DN 32 / do 4,0 m / 2,3 m3/h</t>
  </si>
  <si>
    <t>https://podminky.urs.cz/item/CS_URS_2024_01/732421207</t>
  </si>
  <si>
    <t>733</t>
  </si>
  <si>
    <t>Ústřední vytápění - rozvodné potrubí</t>
  </si>
  <si>
    <t>733121244</t>
  </si>
  <si>
    <t>Potrubí ocelové hladké bezešvé v kotelnách nebo strojovnách spojované svařováním D 273x7,0 mm  chránička</t>
  </si>
  <si>
    <t>1562474113</t>
  </si>
  <si>
    <t>Potrubí z trubek ocelových hladkých spojovaných svařováním černých bezešvých v kotelnách a strojovnách Ø 273/7,0</t>
  </si>
  <si>
    <t>https://podminky.urs.cz/item/CS_URS_2024_01/733121244</t>
  </si>
  <si>
    <t>7*0,9</t>
  </si>
  <si>
    <t>28611620</t>
  </si>
  <si>
    <t>čistící kus kanalizace plastové KG DN 160 se 4 šrouby</t>
  </si>
  <si>
    <t>-1948347894</t>
  </si>
  <si>
    <t>733121245</t>
  </si>
  <si>
    <t>Potrubí ocelové hladké bezešvé v kotelnách nebo strojovnách spojované svařováním D 324x8,0 mm  chránička</t>
  </si>
  <si>
    <t>-1253771024</t>
  </si>
  <si>
    <t>Potrubí z trubek ocelových hladkých spojovaných svařováním černých bezešvých v kotelnách a strojovnách D 324/8,0</t>
  </si>
  <si>
    <t>https://podminky.urs.cz/item/CS_URS_2024_01/733121245</t>
  </si>
  <si>
    <t>2,7</t>
  </si>
  <si>
    <t>Ústřední vytápění - armatury</t>
  </si>
  <si>
    <t>734220112</t>
  </si>
  <si>
    <t>Ventil závitový regulační přímý G 1/2 PN 25 do 120°C vyvažovací bez vypouštění</t>
  </si>
  <si>
    <t>-967992180</t>
  </si>
  <si>
    <t>Ventily regulační závitové vyvažovací přímé bez vypouštění PN 25 do 120°C G 1/2</t>
  </si>
  <si>
    <t>https://podminky.urs.cz/item/CS_URS_2024_01/734220112</t>
  </si>
  <si>
    <t>734220113</t>
  </si>
  <si>
    <t>Ventil závitový regulační přímý G 3/4 PN 25 do 120°C vyvažovací bez vypouštění</t>
  </si>
  <si>
    <t>-236219638</t>
  </si>
  <si>
    <t>Ventily regulační závitové vyvažovací přímé bez vypouštění PN 25 do 120°C G 3/4</t>
  </si>
  <si>
    <t>https://podminky.urs.cz/item/CS_URS_2024_01/734220113</t>
  </si>
  <si>
    <t>734411103</t>
  </si>
  <si>
    <t>Teploměr technický s pevným stonkem a jímkou zadní připojení průměr 63 mm délky 100 mm</t>
  </si>
  <si>
    <t>-58805506</t>
  </si>
  <si>
    <t>Teploměry technické s pevným stonkem a jímkou zadní připojení (axiální) průměr 63 mm délka stonku 100 mm</t>
  </si>
  <si>
    <t>https://podminky.urs.cz/item/CS_URS_2024_01/734411103</t>
  </si>
  <si>
    <t>Ostatní</t>
  </si>
  <si>
    <t>Automatická myčka nádobí dodávka a montáž- přesná specifikace dle PD</t>
  </si>
  <si>
    <t>ks</t>
  </si>
  <si>
    <t>1334778412</t>
  </si>
  <si>
    <t>02</t>
  </si>
  <si>
    <t>Automatická  pračka  dodávka a montáž- přesná specifikace dle PD</t>
  </si>
  <si>
    <t>-630286585</t>
  </si>
  <si>
    <t>03</t>
  </si>
  <si>
    <t>Pažnice a těsnící manžeta DN 250</t>
  </si>
  <si>
    <t>-1283284902</t>
  </si>
  <si>
    <t xml:space="preserve">Prostupy střechou, stropem </t>
  </si>
  <si>
    <t>04</t>
  </si>
  <si>
    <t>šachta do  zelené  střechy</t>
  </si>
  <si>
    <t>632678536</t>
  </si>
  <si>
    <t>c - Vytápění</t>
  </si>
  <si>
    <t xml:space="preserve">    735 - Ústřední vytápění - otopná tělesa</t>
  </si>
  <si>
    <t>721173316</t>
  </si>
  <si>
    <t>Potrubí kanalizační z PVC SN 4 dešťové DN 125</t>
  </si>
  <si>
    <t>776162476</t>
  </si>
  <si>
    <t>Potrubí z trub PVC SN4 dešťové DN 125</t>
  </si>
  <si>
    <t>https://podminky.urs.cz/item/CS_URS_2024_01/721173316</t>
  </si>
  <si>
    <t>732331617</t>
  </si>
  <si>
    <t>Nádoba tlaková expanzní pro topnou a chladicí soustavu s membránou závitové připojení PN 0,6 o objemu 80 l</t>
  </si>
  <si>
    <t>1757513153</t>
  </si>
  <si>
    <t>Nádoby expanzní tlakové pro topné a chladicí soustavy s membránou bez pojistného ventilu se závitovým připojením PN 0,6 o objemu 80 l</t>
  </si>
  <si>
    <t>https://podminky.urs.cz/item/CS_URS_2024_01/732331617</t>
  </si>
  <si>
    <t>CS ÚRS 2020 01</t>
  </si>
  <si>
    <t>-1650945579</t>
  </si>
  <si>
    <t>Nádoby expanzní tlakové příslušenství k expanzním nádobám souprava s upínací páskou</t>
  </si>
  <si>
    <t>-1446860997</t>
  </si>
  <si>
    <t>Nádoby expanzní tlakové příslušenství k expanzním nádobám konzole nastavitelná</t>
  </si>
  <si>
    <t>-1718827609</t>
  </si>
  <si>
    <t>Nádoby expanzní tlakové příslušenství k expanzním nádobám bezpečnostní uzávěr k měření tlaku G 3/4</t>
  </si>
  <si>
    <t>732422105</t>
  </si>
  <si>
    <t>Čerpadlo teplovodní mokroběžné přírubové cirkulační DN 50 výtlak do 9,0 m průtok 24,0 m3/h pro TUV</t>
  </si>
  <si>
    <t>1728857992</t>
  </si>
  <si>
    <t>Čerpadla teplovodní přírubová mokroběžná cirkulační pro TUV PN 6/10, do 80°C DN příruby/dopravní výška H (m) - čerpací výkon Q (m3/h) DN 50 / do 9,0 m / 24,0 m3/h</t>
  </si>
  <si>
    <t>732511303</t>
  </si>
  <si>
    <t>Separátor vzduchu solárních systémů G 3/4" F/F</t>
  </si>
  <si>
    <t>-445309055</t>
  </si>
  <si>
    <t>Automatické odvzdušňovací ventily a separátory vzduchu solárních systémů separátory vzduchu G 3/4" F/F</t>
  </si>
  <si>
    <t>https://podminky.urs.cz/item/CS_URS_2024_01/732511303</t>
  </si>
  <si>
    <t>732522119</t>
  </si>
  <si>
    <t>Tepelné čerpadlo vzduch/voda venkovní jednotka topný výkon/příkon 13,0/5,11 kW</t>
  </si>
  <si>
    <t>2014528982</t>
  </si>
  <si>
    <t>Tepelná čerpadla vzduch/voda venkovní jednotka topný výkon/příkon 13,0/5,11 kW</t>
  </si>
  <si>
    <t>PSC</t>
  </si>
  <si>
    <t xml:space="preserve">Poznámka k souboru cen:_x000D_
1. V cenách jsou započteny i náklady na: a) uzavírací a bezpečnostní armatury, b) připojovací tvarovky. 2. V cenách nejsou započteny náklady na rozdělovače a sběrače primárních okruhů tepelných čerpadel, umístěných ve strojovně; tyto práce se oceňují cenami souboru cen 732 11-51.. části A02 tohoto katalogu. 3. Náklady, které nejsou v cenách započteny, se oceňují příslušnými cenami části A03 Potrubí tohoto katalogu a jsou to: a) propojení tepelných čerpadel, nádrží a zásobníků se sekundárními rozvody, b) potrubí primárních okruhů, c) prostupové manžety pro potrubí primárních okruhů, d) napouštění potrubí primárních okruhů, e) ochrana potrubí primárních okruhů. </t>
  </si>
  <si>
    <t>732522132</t>
  </si>
  <si>
    <t>Tepelné čerpadlo vzduch/voda vnitřní jednotka se zásobníkem o objemu 185 l / výkonu 9,0 kW</t>
  </si>
  <si>
    <t>1561826296</t>
  </si>
  <si>
    <t>Tepelná čerpadla vzduch/voda vnitřní jednotka s vestavným zásobníkem o objemu a výkonu 185/9,0 kW</t>
  </si>
  <si>
    <t>998732102</t>
  </si>
  <si>
    <t>Přesun hmot tonážní pro strojovny v objektech v do 12 m</t>
  </si>
  <si>
    <t>-545473866</t>
  </si>
  <si>
    <t>Přesun hmot pro strojovny  stanovený z hmotnosti přesunovaného materiálu vodorovná dopravní vzdálenost do 50 m v objektech výšky přes 6 do 12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</si>
  <si>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</si>
  <si>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733223205</t>
  </si>
  <si>
    <t>Potrubí měděné tvrdé spojované tvrdým pájením D 28x1,5 mm</t>
  </si>
  <si>
    <t>-102527020</t>
  </si>
  <si>
    <t>Potrubí z trubek měděných tvrdých spojovaných tvrdým pájením Ø 28/1,5</t>
  </si>
  <si>
    <t>https://podminky.urs.cz/item/CS_URS_2024_01/733223205</t>
  </si>
  <si>
    <t>733223206</t>
  </si>
  <si>
    <t>Potrubí měděné tvrdé spojované tvrdým pájením D 35x1,5 mm</t>
  </si>
  <si>
    <t>1244331175</t>
  </si>
  <si>
    <t>Potrubí z trubek měděných tvrdých spojovaných tvrdým pájením Ø 35/1,5</t>
  </si>
  <si>
    <t>https://podminky.urs.cz/item/CS_URS_2024_01/733223206</t>
  </si>
  <si>
    <t>733223207</t>
  </si>
  <si>
    <t>Potrubí měděné tvrdé spojované tvrdým pájením D 42x1,5 mm</t>
  </si>
  <si>
    <t>-1841960252</t>
  </si>
  <si>
    <t>Potrubí z trubek měděných tvrdých spojovaných tvrdým pájením Ø 42/1,5</t>
  </si>
  <si>
    <t>https://podminky.urs.cz/item/CS_URS_2024_01/733223207</t>
  </si>
  <si>
    <t>733291101</t>
  </si>
  <si>
    <t>Zkouška těsnosti potrubí měděné D do 35x1,5</t>
  </si>
  <si>
    <t>-1801296043</t>
  </si>
  <si>
    <t>Zkoušky těsnosti potrubí z trubek měděných Ø do 35/1,5</t>
  </si>
  <si>
    <t>https://podminky.urs.cz/item/CS_URS_2024_01/733291101</t>
  </si>
  <si>
    <t>733291102</t>
  </si>
  <si>
    <t>Zkouška těsnosti potrubí měděné do D 64x2</t>
  </si>
  <si>
    <t>-611872377</t>
  </si>
  <si>
    <t>Zkoušky těsnosti potrubí z trubek měděných  Ø přes 35/1,5 do 64/2,0</t>
  </si>
  <si>
    <t>733811242</t>
  </si>
  <si>
    <t>Ochrana potrubí ústředního vytápění termoizolačními trubicemi z PE tl přes 13 do 20 mm DN přes 22 do 45 mm</t>
  </si>
  <si>
    <t>-264942735</t>
  </si>
  <si>
    <t>Ochrana potrubí termoizolačními trubicemi z pěnového polyetylenu PE přilepenými v příčných a podélných spojích, tloušťky izolace přes 13 do 20 mm, vnitřního průměru izolace DN přes 22 do 45 mm</t>
  </si>
  <si>
    <t>https://podminky.urs.cz/item/CS_URS_2024_01/733811242</t>
  </si>
  <si>
    <t>998733112</t>
  </si>
  <si>
    <t>Přesun hmot tonážní pro rozvody potrubí s omezením mechanizace v objektech v přes 6 do 12 m</t>
  </si>
  <si>
    <t>-1322141862</t>
  </si>
  <si>
    <t>Přesun hmot pro rozvody potrubí stanovený z hmotnosti přesunovaného materiálu vodorovná dopravní vzdálenost do 50 m s omezením mechanizace v objektech výšky přes 6 do 12 m</t>
  </si>
  <si>
    <t>https://podminky.urs.cz/item/CS_URS_2024_01/998733112</t>
  </si>
  <si>
    <t>734211120</t>
  </si>
  <si>
    <t>Ventil závitový odvzdušňovací G 1/2 PN 14 do 120°C automatický</t>
  </si>
  <si>
    <t>-1207267347</t>
  </si>
  <si>
    <t>Ventily odvzdušňovací závitové automatické PN 14 do 120°C G 1/2</t>
  </si>
  <si>
    <t>https://podminky.urs.cz/item/CS_URS_2024_01/734211120</t>
  </si>
  <si>
    <t>734242415</t>
  </si>
  <si>
    <t>Ventil závitový zpětný přímý G 5/4 PN 16 do 110°C</t>
  </si>
  <si>
    <t>1464083725</t>
  </si>
  <si>
    <t>Ventily zpětné závitové PN 16 do 110°C přímé G 5/4</t>
  </si>
  <si>
    <t>734242416</t>
  </si>
  <si>
    <t>Ventil závitový zpětný přímý G 6/4 PN 16 do 110°C</t>
  </si>
  <si>
    <t>-257277382</t>
  </si>
  <si>
    <t>Ventily zpětné závitové PN 16 do 110°C přímé G 6/4</t>
  </si>
  <si>
    <t>https://podminky.urs.cz/item/CS_URS_2024_01/734242416</t>
  </si>
  <si>
    <t>734251135</t>
  </si>
  <si>
    <t>Ventil pojistný čepový rohový G 1 PN 16 do 200°C</t>
  </si>
  <si>
    <t>-1191946853</t>
  </si>
  <si>
    <t>Ventily pojistné závitové a čepové rohové PN 16 do 200°C (P 10 287 616) G 1</t>
  </si>
  <si>
    <t>734261236</t>
  </si>
  <si>
    <t>Šroubení topenářské přímé G 5/4 PN 16 do 120°C</t>
  </si>
  <si>
    <t>428161625</t>
  </si>
  <si>
    <t>Šroubení topenářské PN 16 do 120°C přímé G 5/4</t>
  </si>
  <si>
    <t>734291123</t>
  </si>
  <si>
    <t>Kohout plnící a vypouštěcí G 1/2 PN 10 do 90°C závitový</t>
  </si>
  <si>
    <t>-1058694641</t>
  </si>
  <si>
    <t>Ostatní armatury kohouty plnicí a vypouštěcí PN 10 do 90°C G 1/2</t>
  </si>
  <si>
    <t>734291246</t>
  </si>
  <si>
    <t>Filtr závitový přímý G 1 1/2 PN 16 do 130°C s vnitřními závity</t>
  </si>
  <si>
    <t>-15329039</t>
  </si>
  <si>
    <t>Ostatní armatury filtry závitové PN 16 do 130°C přímé s vnitřními závity G 1 1/2</t>
  </si>
  <si>
    <t>734291249.R</t>
  </si>
  <si>
    <t>Měření spotřeby tepla 0,6m3/hod topení/chlazení</t>
  </si>
  <si>
    <t>-1602666242</t>
  </si>
  <si>
    <t>734291265</t>
  </si>
  <si>
    <t>Filtr závitový přímý G 1 1/4 PN 30 do 110°C s vnitřními závity</t>
  </si>
  <si>
    <t>-1703360241</t>
  </si>
  <si>
    <t>Ostatní armatury filtry závitové PN 30 do 110°C přímé s vnitřními závity G 1 1/4</t>
  </si>
  <si>
    <t>734295025</t>
  </si>
  <si>
    <t>Směšovací armatura závitová trojcestná DN 50 se servomotorem</t>
  </si>
  <si>
    <t>-93533996</t>
  </si>
  <si>
    <t>Směšovací armatury  závitové trojcestné se servomotorem DN 50</t>
  </si>
  <si>
    <t>734411101</t>
  </si>
  <si>
    <t>Teploměr technický s pevným stonkem a jímkou zadní připojení průměr 63 mm délky 50 mm</t>
  </si>
  <si>
    <t>799362924</t>
  </si>
  <si>
    <t>Teploměry technické s pevným stonkem a jímkou zadní připojení (axiální) průměr 63 mm délka stonku 50 mm</t>
  </si>
  <si>
    <t>734421101</t>
  </si>
  <si>
    <t>Tlakoměr s pevným stonkem a zpětnou klapkou tlak 0-16 bar průměr 50 mm spodní připojení</t>
  </si>
  <si>
    <t>846044320</t>
  </si>
  <si>
    <t>Tlakoměry s pevným stonkem a zpětnou klapkou spodní připojení (radiální) tlaku 0–16 bar průměru 50 mm</t>
  </si>
  <si>
    <t>734424101</t>
  </si>
  <si>
    <t>Kondenzační smyčka k přivaření zahnutá PN 250 do 300°C</t>
  </si>
  <si>
    <t>1695625454</t>
  </si>
  <si>
    <t>Tlakoměry kondenzační smyčky k přivaření, PN 250 do 300°C zahnuté</t>
  </si>
  <si>
    <t>998734102</t>
  </si>
  <si>
    <t>Přesun hmot tonážní pro armatury v objektech v do 12 m</t>
  </si>
  <si>
    <t>-1531983004</t>
  </si>
  <si>
    <t>Přesun hmot pro armatury  stanovený z hmotnosti přesunovaného materiálu vodorovná dopravní vzdálenost do 50 m v objektech výšky přes 6 do 12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</si>
  <si>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</si>
  <si>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735</t>
  </si>
  <si>
    <t>Ústřední vytápění - otopná tělesa</t>
  </si>
  <si>
    <t>735511031</t>
  </si>
  <si>
    <t>Podlahové vytápění - rozvodné potrubí polyethylen PE-Xa 20x2,0 mm pro kari síť rozteč 50 mm</t>
  </si>
  <si>
    <t>1455672806</t>
  </si>
  <si>
    <t>Trubkové teplovodní podlahové vytápění rozvod s přichycením ke kari síti potrubí polyethylen PE-Xa rozvodné potrubí 20x2 mm, rozteč 50 mm</t>
  </si>
  <si>
    <t>https://podminky.urs.cz/item/CS_URS_2024_01/735511031</t>
  </si>
  <si>
    <t>735511055</t>
  </si>
  <si>
    <t>Podlahové vytápění - vodící lišta pro uchycení potrubí D 20 mm</t>
  </si>
  <si>
    <t>-1287212831</t>
  </si>
  <si>
    <t>Trubkové teplovodní podlahové vytápění rozvod s uchycením ve vodící liště vodící lišta, D potrubí 20 mm</t>
  </si>
  <si>
    <t>https://podminky.urs.cz/item/CS_URS_2024_01/735511055</t>
  </si>
  <si>
    <t>735511063</t>
  </si>
  <si>
    <t>Podlahové vytápění - ochranná trubka potrubí podlahového topení</t>
  </si>
  <si>
    <t>810339917</t>
  </si>
  <si>
    <t>Trubkové teplovodní podlahové vytápění doplňkové prvky ochranná trubka</t>
  </si>
  <si>
    <t>https://podminky.urs.cz/item/CS_URS_2024_01/735511063</t>
  </si>
  <si>
    <t>735511082</t>
  </si>
  <si>
    <t>Podlahové vytápění - rozdělovač mosazný s průtokoměry tříokruhový</t>
  </si>
  <si>
    <t>1336157863</t>
  </si>
  <si>
    <t>Trubkové teplovodní podlahové vytápění rozdělovače mosazné s průtokoměry tříokruhové</t>
  </si>
  <si>
    <t xml:space="preserve">Poznámka k souboru cen:_x000D_
1. Montáž tepelné izolace se oceňuje cenou 713 12-1... </t>
  </si>
  <si>
    <t>735511085</t>
  </si>
  <si>
    <t>Podlahové vytápění - rozdělovač mosazný s průtokoměry šestiokruhový</t>
  </si>
  <si>
    <t>-56458800</t>
  </si>
  <si>
    <t>Trubkové teplovodní podlahové vytápění rozdělovače mosazné s průtokoměry šestiokruhové</t>
  </si>
  <si>
    <t>https://podminky.urs.cz/item/CS_URS_2024_01/735511085</t>
  </si>
  <si>
    <t>735511086</t>
  </si>
  <si>
    <t>Podlahové vytápění - rozdělovač mosazný s průtokoměry sedmiokruhový</t>
  </si>
  <si>
    <t>1289163563</t>
  </si>
  <si>
    <t>Trubkové teplovodní podlahové vytápění rozdělovače mosazné s průtokoměry sedmiokruhové</t>
  </si>
  <si>
    <t>https://podminky.urs.cz/item/CS_URS_2024_01/735511086</t>
  </si>
  <si>
    <t>735511102</t>
  </si>
  <si>
    <t>Podlahové vytápění - skříň podomítková pro rozdělovač s 2-6 okruhy</t>
  </si>
  <si>
    <t>-1977522454</t>
  </si>
  <si>
    <t>Trubkové teplovodní podlahové vytápění skříně rozdělovače pod omítku, pro rozdělovač s počtem okruhů 2-6</t>
  </si>
  <si>
    <t>735511103</t>
  </si>
  <si>
    <t>Podlahové vytápění - skříň podomítková pro rozdělovač s 6-9 okruhy</t>
  </si>
  <si>
    <t>-1244931564</t>
  </si>
  <si>
    <t>Trubkové teplovodní podlahové vytápění skříně rozdělovače pod omítku, pro rozdělovač s počtem okruhů 6-9</t>
  </si>
  <si>
    <t>735511136</t>
  </si>
  <si>
    <t>Podlahové vytápění - sada pro připojení měřiče tepla</t>
  </si>
  <si>
    <t>-821334995</t>
  </si>
  <si>
    <t>Trubkové teplovodní podlahové vytápění sada pro připojení měřiče tepla</t>
  </si>
  <si>
    <t>735511139</t>
  </si>
  <si>
    <t>Podlahové vytápění - svěrné šroubení se závitem EK 3/4" pro připojení potrubí 18x2,0 mm na rozdělovač</t>
  </si>
  <si>
    <t>889669114</t>
  </si>
  <si>
    <t>Trubkové teplovodní podlahové vytápění připojovací šroubení rozdělovače, potrubí 18x2,0 mm</t>
  </si>
  <si>
    <t>735511143</t>
  </si>
  <si>
    <t>Podlahové vytápění - elektrotermická hlavice (termopohon)</t>
  </si>
  <si>
    <t>-1263681531</t>
  </si>
  <si>
    <t>Trubkové teplovodní podlahové vytápění regulační zařízení elektrotermická hlavice</t>
  </si>
  <si>
    <t>735511144</t>
  </si>
  <si>
    <t>Podlahové topení - elektronický rozvaděč pro připojení max 6 prostorových termostatů</t>
  </si>
  <si>
    <t>721637718</t>
  </si>
  <si>
    <t>Trubkové teplovodní podlahové vytápění regulační zařízení elektronický rozvaděč</t>
  </si>
  <si>
    <t>735531002</t>
  </si>
  <si>
    <t>Montáž stropního kapilárního vytápění chlazení</t>
  </si>
  <si>
    <t>-904608003</t>
  </si>
  <si>
    <t>Montáž elektrického podlahového vytápění topné rohože položení samolepící topné rohože 100 W/m2</t>
  </si>
  <si>
    <t>d - Elektrika silová</t>
  </si>
  <si>
    <t xml:space="preserve">    997 - Přesun sutě</t>
  </si>
  <si>
    <t xml:space="preserve">    742 - Elektroinstalace - slaboproud</t>
  </si>
  <si>
    <t>M - Práce a dodávky M</t>
  </si>
  <si>
    <t xml:space="preserve">    21-M - Elektromontáže</t>
  </si>
  <si>
    <t xml:space="preserve">    22-M - Montáže technologických zařízení pro dopravní stavby</t>
  </si>
  <si>
    <t xml:space="preserve">    46-M - Zemní práce při extr.mont.pracích</t>
  </si>
  <si>
    <t>HZS - Hodinové zúčtovací sazby</t>
  </si>
  <si>
    <t>612135101</t>
  </si>
  <si>
    <t>Hrubá výplň rýh ve stěnách maltou jakékoli šířky rýhy</t>
  </si>
  <si>
    <t>-875997058</t>
  </si>
  <si>
    <t>Hrubá výplň rýh maltou  jakékoli šířky rýhy ve stěnách</t>
  </si>
  <si>
    <t xml:space="preserve">Poznámka k souboru cen:_x000D_
1. V cenách nejsou započteny náklady na omítku rýh, tyto se ocení příšlušnými cenami tohoto katalogu. </t>
  </si>
  <si>
    <t>952901107</t>
  </si>
  <si>
    <t>Čištění budov omytí dvojitých nebo zdvojených oken nebo balkonových dveří pl přes 1,5 do 2,5 m2</t>
  </si>
  <si>
    <t>1804820879</t>
  </si>
  <si>
    <t>Čištění budov při provádění oprav a udržovacích prací oken dvojitých nebo zdvojených omytím, plochy do přes 1,5 do 2,5 m2</t>
  </si>
  <si>
    <t>https://podminky.urs.cz/item/CS_URS_2024_01/952901107</t>
  </si>
  <si>
    <t>952902021</t>
  </si>
  <si>
    <t>Čištění budov zametení hladkých podlah</t>
  </si>
  <si>
    <t>-1216473784</t>
  </si>
  <si>
    <t>Čištění budov při provádění oprav a udržovacích prací podlah hladkých zametením</t>
  </si>
  <si>
    <t>https://podminky.urs.cz/item/CS_URS_2024_01/952902021</t>
  </si>
  <si>
    <t>977131116</t>
  </si>
  <si>
    <t>Vrty příklepovými vrtáky D přes 16 do 20 mm do cihelného zdiva nebo prostého betonu</t>
  </si>
  <si>
    <t>725813058</t>
  </si>
  <si>
    <t>Vrty příklepovými vrtáky do cihelného zdiva nebo prostého betonu průměru přes 16 do 20 mm</t>
  </si>
  <si>
    <t>https://podminky.urs.cz/item/CS_URS_2024_01/977131116</t>
  </si>
  <si>
    <t>150*0,1</t>
  </si>
  <si>
    <t>997</t>
  </si>
  <si>
    <t>Přesun sutě</t>
  </si>
  <si>
    <t>997013213</t>
  </si>
  <si>
    <t>Vnitrostaveništní doprava suti a vybouraných hmot pro budovy v do 12 m ručně</t>
  </si>
  <si>
    <t>1709068952</t>
  </si>
  <si>
    <t>Vnitrostaveništní doprava suti a vybouraných hmot  vodorovně do 50 m svisle ručně pro budovy a haly výšky přes 9 do 12 m</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</si>
  <si>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</si>
  <si>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997013631</t>
  </si>
  <si>
    <t>Poplatek za uložení na skládce (skládkovné) stavebního odpadu směsného kód odpadu 17 09 04</t>
  </si>
  <si>
    <t>-777147044</t>
  </si>
  <si>
    <t>Poplatek za uložení stavebního odpadu na skládce (skládkovné) směsného stavebního a demoličního zatříděného do Katalogu odpadů pod kódem 17 09 04</t>
  </si>
  <si>
    <t xml:space="preserve">Poznámka k souboru cen:_x000D_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</si>
  <si>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735511141.R</t>
  </si>
  <si>
    <t>KNX akční člen Reg K/6X24/230/0  16A dod a mont.</t>
  </si>
  <si>
    <t>-1551968203</t>
  </si>
  <si>
    <t>https://podminky.urs.cz/item/CS_URS_2024_01/735511141.R</t>
  </si>
  <si>
    <t>735511142</t>
  </si>
  <si>
    <t>Podlahové vytápění - prostorový termostat programovatelný týdenní</t>
  </si>
  <si>
    <t>1894665776</t>
  </si>
  <si>
    <t>Trubkové teplovodní podlahové vytápění regulační zařízení prostorový termostat programovatelný</t>
  </si>
  <si>
    <t>https://podminky.urs.cz/item/CS_URS_2024_01/735511142</t>
  </si>
  <si>
    <t>741110021</t>
  </si>
  <si>
    <t>Montáž trubka plastová tuhá D přes 16 do 23 mm uložená pod omítku</t>
  </si>
  <si>
    <t>694438338</t>
  </si>
  <si>
    <t>Montáž trubek elektroinstalačních s nasunutím nebo našroubováním do krabic plastových tuhých, uložených pod omítku, vnější Ø přes 16 do 23 mm</t>
  </si>
  <si>
    <t>https://podminky.urs.cz/item/CS_URS_2024_01/741110021</t>
  </si>
  <si>
    <t>950+650+590+950</t>
  </si>
  <si>
    <t>10.152.908</t>
  </si>
  <si>
    <t>KOPOS Trubka ohebná 1416E průměr 16 320N MONOFLEX s drátem,balení 50m</t>
  </si>
  <si>
    <t>-114521641</t>
  </si>
  <si>
    <t>1428,57142857143*1,05 'Přepočtené koeficientem množství</t>
  </si>
  <si>
    <t>11.202.381</t>
  </si>
  <si>
    <t>KOPOS Trubka ohebná 2325/LPE-2_A50D, EN LPE 125N, pr. 25, černá, balení 50m</t>
  </si>
  <si>
    <t>914364644</t>
  </si>
  <si>
    <t>741112061</t>
  </si>
  <si>
    <t>Montáž krabice přístrojová zapuštěná plastová kruhová</t>
  </si>
  <si>
    <t>-786165814</t>
  </si>
  <si>
    <t>Montáž krabic elektroinstalačních bez napojení na trubky a lišty, demontáže a montáže víčka a přístroje přístrojových zapuštěných plastových kruhových</t>
  </si>
  <si>
    <t>546+28+6+36</t>
  </si>
  <si>
    <t>1000203131</t>
  </si>
  <si>
    <t>2390 Přístrojová krabice</t>
  </si>
  <si>
    <t>239940509</t>
  </si>
  <si>
    <t>34571532</t>
  </si>
  <si>
    <t>krabice přístrojová odbočná s víčkem z PH, 107x107mm, hloubka 50mm</t>
  </si>
  <si>
    <t>-1051627294</t>
  </si>
  <si>
    <t>1000112598</t>
  </si>
  <si>
    <t>KOPOS KO 125/1L NA  KRABICE ODBOČNÁ</t>
  </si>
  <si>
    <t>-268689745</t>
  </si>
  <si>
    <t>741112101</t>
  </si>
  <si>
    <t>Montáž rozvodka zapuštěná plastová kruhová</t>
  </si>
  <si>
    <t>-1634848549</t>
  </si>
  <si>
    <t>Montáž krabic elektroinstalačních bez napojení na trubky a lišty, demontáže a montáže víčka a přístroje rozvodek se zapojením vodičů na svorkovnici zapuštěných plastových kruhových</t>
  </si>
  <si>
    <t>741112311.R</t>
  </si>
  <si>
    <t>Dodávka a montáž svorek pro pospojování 10x6mm</t>
  </si>
  <si>
    <t>-2140387715</t>
  </si>
  <si>
    <t>Montáž krabic pancéřových bez napojení na trubky a lišty a demontáže a montáže víčka rozvodek se zapojením vodičů na svorkovnici kovových kruhových</t>
  </si>
  <si>
    <t>741120001</t>
  </si>
  <si>
    <t>Montáž vodič Cu izolovaný plný a laněný žíla 0,35-6 mm2 pod omítku (CY)</t>
  </si>
  <si>
    <t>-865282495</t>
  </si>
  <si>
    <t>Montáž vodičů izolovaných měděných bez ukončení uložených pod omítku plných a laněných (CY), průřezu žíly 0,35 až 6 mm2</t>
  </si>
  <si>
    <t>34140825</t>
  </si>
  <si>
    <t>vodič silový s Cu jádrem 4mm2</t>
  </si>
  <si>
    <t>1999371683</t>
  </si>
  <si>
    <t>34140826</t>
  </si>
  <si>
    <t>vodič silový s Cu jádrem 6mm2</t>
  </si>
  <si>
    <t>1844759093</t>
  </si>
  <si>
    <t>741120003</t>
  </si>
  <si>
    <t>Montáž vodič Cu izolovaný plný a laněný žíla 10-16 mm2 pod omítku (CY)</t>
  </si>
  <si>
    <t>1710414671</t>
  </si>
  <si>
    <t>Montáž vodičů izolovaných měděných bez ukončení uložených pod omítku plných a laněných (CY), průřezu žíly 10 až 16 mm2</t>
  </si>
  <si>
    <t>34141359</t>
  </si>
  <si>
    <t>vodič ohebný s Cu jádrem propojovací pro 450/750V 16mm2</t>
  </si>
  <si>
    <t>-1242212001</t>
  </si>
  <si>
    <t>741122011</t>
  </si>
  <si>
    <t>Montáž kabel Cu bez ukončení uložený pod omítku plný kulatý 2x1,5 až 2,5 mm2 (CYKY)</t>
  </si>
  <si>
    <t>264354289</t>
  </si>
  <si>
    <t>Montáž kabelů měděných bez ukončení uložených pod omítku plných kulatých (CYKY), počtu a průřezu žil 2x1,5 až 2,5 mm2</t>
  </si>
  <si>
    <t>34111005</t>
  </si>
  <si>
    <t>kabel silový s Cu jádrem 1kV 2x1,5mm2</t>
  </si>
  <si>
    <t>1939268614</t>
  </si>
  <si>
    <t>310*1,2 'Přepočtené koeficientem množství</t>
  </si>
  <si>
    <t>741122015</t>
  </si>
  <si>
    <t>Montáž kabel Cu bez ukončení uložený pod omítku plný kulatý 3x1,5 mm2 (CYKY)</t>
  </si>
  <si>
    <t>-980164474</t>
  </si>
  <si>
    <t>Montáž kabelů měděných bez ukončení uložených pod omítku plných kulatých (CYKY), počtu a průřezu žil 3x1,5 mm2</t>
  </si>
  <si>
    <t>420+2400+30</t>
  </si>
  <si>
    <t>34111030</t>
  </si>
  <si>
    <t>kabel silový s Cu jádrem 1kV 3x1,5mm2</t>
  </si>
  <si>
    <t>-630279951</t>
  </si>
  <si>
    <t>2820*1,2 'Přepočtené koeficientem množství</t>
  </si>
  <si>
    <t>10.049.379</t>
  </si>
  <si>
    <t>1-CXKE-R 3J1,5 (3Cx1,5)</t>
  </si>
  <si>
    <t>-810173518</t>
  </si>
  <si>
    <t>741122016</t>
  </si>
  <si>
    <t>Montáž kabel Cu bez ukončení uložený pod omítku plný kulatý 3x2,5 až 6 mm2 (CYKY)</t>
  </si>
  <si>
    <t>1546664918</t>
  </si>
  <si>
    <t>Montáž kabelů měděných bez ukončení uložených pod omítku plných kulatých (CYKY), počtu a průřezu žil 3x2,5 až 6 mm2</t>
  </si>
  <si>
    <t>5200</t>
  </si>
  <si>
    <t>34111036</t>
  </si>
  <si>
    <t>kabel silový s Cu jádrem 1kV 3x2,5mm2</t>
  </si>
  <si>
    <t>1364000056</t>
  </si>
  <si>
    <t>4982,03592814371*1,2 'Přepočtené koeficientem množství</t>
  </si>
  <si>
    <t>741122031</t>
  </si>
  <si>
    <t>Montáž kabel Cu bez ukončení uložený pod omítku plný kulatý 5x1,5 až 2,5 mm2 (CYKY)</t>
  </si>
  <si>
    <t>-264159811</t>
  </si>
  <si>
    <t>Montáž kabelů měděných bez ukončení uložených pod omítku plných kulatých (CYKY), počtu a průřezu žil 5x1,5 až 2,5 mm2</t>
  </si>
  <si>
    <t>120+240</t>
  </si>
  <si>
    <t>34111094</t>
  </si>
  <si>
    <t>kabel silový s Cu jádrem 1kV 5x2,5mm2</t>
  </si>
  <si>
    <t>-1711453505</t>
  </si>
  <si>
    <t>233,333333333333*1,2 'Přepočtené koeficientem množství</t>
  </si>
  <si>
    <t>34111090</t>
  </si>
  <si>
    <t>kabel instalační jádro Cu plné izolace PVC plášť PVC 450/750V (CYKY) 5x1,5mm2</t>
  </si>
  <si>
    <t>261517147</t>
  </si>
  <si>
    <t>741122032</t>
  </si>
  <si>
    <t>Montáž kabel Cu bez ukončení uložený pod omítku plný kulatý 5x4 až 6 mm2 (CYKY)</t>
  </si>
  <si>
    <t>-1966456333</t>
  </si>
  <si>
    <t>Montáž kabelů měděných bez ukončení uložených pod omítku plných kulatých (CYKY), počtu a průřezu žil 5x4 až 6 mm2</t>
  </si>
  <si>
    <t>30+30</t>
  </si>
  <si>
    <t>34111098</t>
  </si>
  <si>
    <t>kabel silový s Cu jádrem 1kV 5x4mm2</t>
  </si>
  <si>
    <t>-803641100</t>
  </si>
  <si>
    <t>30*1,2 'Přepočtené koeficientem množství</t>
  </si>
  <si>
    <t>34111100</t>
  </si>
  <si>
    <t>kabel instalační jádro Cu plné izolace PVC plášť PVC 450/750V (CYKY) 5x6mm2</t>
  </si>
  <si>
    <t>940536889</t>
  </si>
  <si>
    <t>34113034</t>
  </si>
  <si>
    <t>kabel instalační jádro Cu plné izolace PVC plášť PVC 450/750V (CYKY) 5x10mm2</t>
  </si>
  <si>
    <t>367337558</t>
  </si>
  <si>
    <t>741122033</t>
  </si>
  <si>
    <t>Montáž kabel Cu bez ukončení uložený pod omítku plný kulatý 5x10mm2 (CYKY)</t>
  </si>
  <si>
    <t>-228751974</t>
  </si>
  <si>
    <t>Montáž kabelů měděných bez ukončení uložených pod omítku plných kulatých (CYKY), počtu a průřezu žil 5x10mm2</t>
  </si>
  <si>
    <t>741130003</t>
  </si>
  <si>
    <t>Ukončení vodič izolovaný do 4 mm2 v rozváděči nebo na přístroji</t>
  </si>
  <si>
    <t>-1483992340</t>
  </si>
  <si>
    <t>Ukončení vodičů izolovaných s označením a zapojením v rozváděči nebo na přístroji, průřezu žíly do 4 mm2</t>
  </si>
  <si>
    <t>741130006</t>
  </si>
  <si>
    <t>Ukončení vodič izolovaný do 16 mm2 v rozváděči nebo na přístroji</t>
  </si>
  <si>
    <t>-1418406778</t>
  </si>
  <si>
    <t>Ukončení vodičů izolovaných s označením a zapojením v rozváděči nebo na přístroji, průřezu žíly do 16 mm2</t>
  </si>
  <si>
    <t>https://podminky.urs.cz/item/CS_URS_2024_01/741130006</t>
  </si>
  <si>
    <t>741130011</t>
  </si>
  <si>
    <t>Ukončení vodič izolovaný do 50 mm2 v rozváděči nebo na přístroji</t>
  </si>
  <si>
    <t>1716891924</t>
  </si>
  <si>
    <t>Ukončení vodičů izolovaných s označením a zapojením v rozváděči nebo na přístroji, průřezu žíly do 50 mm2</t>
  </si>
  <si>
    <t>https://podminky.urs.cz/item/CS_URS_2024_01/741130011</t>
  </si>
  <si>
    <t>741130022</t>
  </si>
  <si>
    <t>Ukončení vodič izolovaný do 4 mm2 na svorkovnici</t>
  </si>
  <si>
    <t>1153776953</t>
  </si>
  <si>
    <t>Ukončení vodičů izolovaných s označením a zapojením na svorkovnici s otevřením a uzavřením krytu, průřezu žíly do 4 mm2</t>
  </si>
  <si>
    <t>741130025</t>
  </si>
  <si>
    <t>Ukončení vodič izolovaný do 16 mm2 na svorkovnici</t>
  </si>
  <si>
    <t>1375375986</t>
  </si>
  <si>
    <t>Ukončení vodičů izolovaných s označením a zapojením na svorkovnici s otevřením a uzavřením krytu, průřezu žíly do 16 mm2</t>
  </si>
  <si>
    <t>https://podminky.urs.cz/item/CS_URS_2024_01/741130025</t>
  </si>
  <si>
    <t>741132001</t>
  </si>
  <si>
    <t>Ukončení kabelů 2x1,5 mm2 smršťovací koncovkou nebo páskou s letováním</t>
  </si>
  <si>
    <t>1957519138</t>
  </si>
  <si>
    <t>Ukončení kabelů smršťovací koncovkou nebo páskou se zapojením s letováním počtu a průřezu žil do 2x1,5 mm2</t>
  </si>
  <si>
    <t>https://podminky.urs.cz/item/CS_URS_2024_01/741132001</t>
  </si>
  <si>
    <t>741310001</t>
  </si>
  <si>
    <t>Montáž vypínač nástěnný 1-jednopólový prostředí normální</t>
  </si>
  <si>
    <t>151239951</t>
  </si>
  <si>
    <t>Montáž spínačů jedno nebo dvoupólových nástěnných se zapojením vodičů, pro prostředí normální vypínačů, řazení 1-jednopólových</t>
  </si>
  <si>
    <t>35+20</t>
  </si>
  <si>
    <t>žaluziový</t>
  </si>
  <si>
    <t>741310013</t>
  </si>
  <si>
    <t>Montáž ovladač nástěnný 1/0So-tlačítkový zapínací s orientační doutnavkou prostředí normální</t>
  </si>
  <si>
    <t>740716346</t>
  </si>
  <si>
    <t>Montáž spínačů jedno nebo dvoupólových nástěnných se zapojením vodičů, pro prostředí normální ovladačů, řazení 1/0So-tlačítkových zapínacích s orientační doutnavkou</t>
  </si>
  <si>
    <t>741310021</t>
  </si>
  <si>
    <t>Montáž přepínač nástěnný 5-sériový prostředí normální</t>
  </si>
  <si>
    <t>-42210152</t>
  </si>
  <si>
    <t>Montáž spínačů jedno nebo dvoupólových nástěnných se zapojením vodičů, pro prostředí normální přepínačů, řazení 5-sériových</t>
  </si>
  <si>
    <t>4+4</t>
  </si>
  <si>
    <t>741310024</t>
  </si>
  <si>
    <t>Montáž přepínač nástěnný 6+6 dvojitý střídavý prostředí normální se zapojením vodičů</t>
  </si>
  <si>
    <t>-1450610261</t>
  </si>
  <si>
    <t>Montáž spínačů jedno nebo dvoupólových nástěnných se zapojením vodičů, pro prostředí normální přepínačů, řazení 6+6 dvojitých střídavých</t>
  </si>
  <si>
    <t>https://podminky.urs.cz/item/CS_URS_2024_01/741310024</t>
  </si>
  <si>
    <t>ABB.355352289D2</t>
  </si>
  <si>
    <t>Přepínač dvojitý střídavý, řazení 6+6</t>
  </si>
  <si>
    <t>888739779</t>
  </si>
  <si>
    <t>10.034.656</t>
  </si>
  <si>
    <t>Žaluziový vypínač Unica č.1/0+1/0 marfil, 2 moduly</t>
  </si>
  <si>
    <t>-1891395679</t>
  </si>
  <si>
    <t>34535575</t>
  </si>
  <si>
    <t>spínač řazení 6 10A bílý, IP43</t>
  </si>
  <si>
    <t>-1641384214</t>
  </si>
  <si>
    <t>spínač řazení 5 10A bílý, slonová kost</t>
  </si>
  <si>
    <t>34535587</t>
  </si>
  <si>
    <t>spínač řazení 1/0 10A alabastr, slon.kost</t>
  </si>
  <si>
    <t>-1486372924</t>
  </si>
  <si>
    <t>spínač řazení 5 10A alabastr, slon.kost</t>
  </si>
  <si>
    <t>34535572</t>
  </si>
  <si>
    <t>spínač řazení 5 10A 3553-01289 bílý</t>
  </si>
  <si>
    <t>-1223087356</t>
  </si>
  <si>
    <t>741310124</t>
  </si>
  <si>
    <t>Montáž přepínač (polo)zapuštěný bezšroubové připojení 6+1-sériový střídavý se zapojením vodičů</t>
  </si>
  <si>
    <t>1666879242</t>
  </si>
  <si>
    <t>Montáž spínačů jedno nebo dvoupólových polozapuštěných nebo zapuštěných se zapojením vodičů bezšroubové připojení přepínačů, řazení 6+1-sériových střídavých</t>
  </si>
  <si>
    <t>https://podminky.urs.cz/item/CS_URS_2024_01/741310124</t>
  </si>
  <si>
    <t>741310412</t>
  </si>
  <si>
    <t>Montáž spínač tří/čtyřpólový nástěnný do 25 A venkovní nebo mokré</t>
  </si>
  <si>
    <t>-1828289587</t>
  </si>
  <si>
    <t>Montáž spínačů tří nebo čtyřpólových nástěnných se zapojením vodičů, pro prostředí venkovní nebo mokré do 25 A</t>
  </si>
  <si>
    <t>741311004</t>
  </si>
  <si>
    <t>Montáž čidlo pohybu nástěnné se zapojením vodičů</t>
  </si>
  <si>
    <t>932342584</t>
  </si>
  <si>
    <t>Montáž spínačů speciálních se zapojením vodičů čidla pohybu nástěnného</t>
  </si>
  <si>
    <t>6+1</t>
  </si>
  <si>
    <t>741312042.R</t>
  </si>
  <si>
    <t>TLAČÍTKO POD SKLEM (central stop, total stop) '10A, 230V,</t>
  </si>
  <si>
    <t>-1124467271</t>
  </si>
  <si>
    <t>Montáž odpojovačů bez zapojení vodičů do 1 kV na ruční pohon třípólových do 2000 A</t>
  </si>
  <si>
    <t>741313001</t>
  </si>
  <si>
    <t>Montáž zásuvka (polo)zapuštěná bezšroubové připojení 2P+PE se zapojením vodičů</t>
  </si>
  <si>
    <t>891514648</t>
  </si>
  <si>
    <t>Montáž zásuvek domovních se zapojením vodičů bezšroubové připojení polozapuštěných nebo zapuštěných 10/16 A, provedení 2P + PE</t>
  </si>
  <si>
    <t>741313005</t>
  </si>
  <si>
    <t>Montáž zásuvka (polo)zapuštěná bezšroubové připojení 2P + PE s přepěťovou ochranou</t>
  </si>
  <si>
    <t>14445642</t>
  </si>
  <si>
    <t>Montáž zásuvek domovních se zapojením vodičů bezšroubové připojení polozapuštěných nebo zapuštěných 10/16 A, provedení 2P + PE s ochrannými clonkami a přepěťovou ochranou</t>
  </si>
  <si>
    <t>741330602</t>
  </si>
  <si>
    <t>Montáž relé návěstní se zapojením vodičů</t>
  </si>
  <si>
    <t>-1736725984</t>
  </si>
  <si>
    <t>Montáž relé návěstních se zapojením vodičů</t>
  </si>
  <si>
    <t>https://podminky.urs.cz/item/CS_URS_2024_01/741330602</t>
  </si>
  <si>
    <t>741331075</t>
  </si>
  <si>
    <t>Montáž termostatu bez zapojení vodičů</t>
  </si>
  <si>
    <t>-274079261</t>
  </si>
  <si>
    <t>Montáž měřicích přístrojů bez zapojení vodičů termostatu</t>
  </si>
  <si>
    <t>https://podminky.urs.cz/item/CS_URS_2024_01/741331075</t>
  </si>
  <si>
    <t>10.042.637</t>
  </si>
  <si>
    <t xml:space="preserve">Termostat </t>
  </si>
  <si>
    <t>946396367</t>
  </si>
  <si>
    <t>Termostat ETV 1990</t>
  </si>
  <si>
    <t>741372021</t>
  </si>
  <si>
    <t>Montáž svítidlo LED interiérové přisazené nástěnné hranaté nebo kruhové do 0,09 m2 se zapojením vodičů</t>
  </si>
  <si>
    <t>-1370089529</t>
  </si>
  <si>
    <t>Montáž svítidel s integrovaným zdrojem LED se zapojením vodičů interiérových přisazených nástěnných hranatých nebo kruhových, plochy do 0,09 m2</t>
  </si>
  <si>
    <t>https://podminky.urs.cz/item/CS_URS_2024_01/741372021</t>
  </si>
  <si>
    <t>53+24+30+5+14+3</t>
  </si>
  <si>
    <t>741372042</t>
  </si>
  <si>
    <t>Montáž svítidlo LED bytové přisazené stropní páskové lištové</t>
  </si>
  <si>
    <t>-596420865</t>
  </si>
  <si>
    <t>Montáž svítidel LED se zapojením vodičů bytových nebo společenských místností přisazených stropních páskových lištových</t>
  </si>
  <si>
    <t>741372051</t>
  </si>
  <si>
    <t>Montáž svítidlo LED bytové přisazené stropní reflektorové bez čidla</t>
  </si>
  <si>
    <t>363776390</t>
  </si>
  <si>
    <t>Montáž svítidel LED se zapojením vodičů bytových nebo společenských místností přisazených stropních reflektorových bez pohybového čidla</t>
  </si>
  <si>
    <t>100+3</t>
  </si>
  <si>
    <t>741390921.R</t>
  </si>
  <si>
    <t>Dodávka a montáž reflexní piktogram směrový</t>
  </si>
  <si>
    <t>799441929</t>
  </si>
  <si>
    <t>Výměna součástí spotřebičů s demontáží poškozených součástí a namontováním nových a s konečným vyzkoušením plastových krytů zářivkových svítidel zaklapávacích</t>
  </si>
  <si>
    <t>34774017</t>
  </si>
  <si>
    <t>LED pásek 24V přes 20W/m</t>
  </si>
  <si>
    <t>-1017094285</t>
  </si>
  <si>
    <t>10.069.937</t>
  </si>
  <si>
    <t>ELKOEP Relé SMR-T supermultifunkční</t>
  </si>
  <si>
    <t>-504997019</t>
  </si>
  <si>
    <t>Elektroinstalace - slaboproud</t>
  </si>
  <si>
    <t>742110102</t>
  </si>
  <si>
    <t>Montáž kabelového žlabu pro slaboproud šířky do 150 mm</t>
  </si>
  <si>
    <t>-1193977560</t>
  </si>
  <si>
    <t>Montáž kabelového žlabu šířky do 150 mm</t>
  </si>
  <si>
    <t>https://podminky.urs.cz/item/CS_URS_2024_01/742110102</t>
  </si>
  <si>
    <t>34575600</t>
  </si>
  <si>
    <t>žlab kabelový drátěný galvanicky zinkovaný 150/100mm</t>
  </si>
  <si>
    <t>-613240567</t>
  </si>
  <si>
    <t>34121050</t>
  </si>
  <si>
    <t>kabel sdělovací s Cu jádrem 5x2x0,5mm</t>
  </si>
  <si>
    <t>-335939343</t>
  </si>
  <si>
    <t>120*1,2 'Přepočtené koeficientem množství</t>
  </si>
  <si>
    <t>742124002</t>
  </si>
  <si>
    <t>Montáž kabelů datových FTP, UTP, STP pro vnitřní rozvody do trubky</t>
  </si>
  <si>
    <t>-1464044219</t>
  </si>
  <si>
    <t>https://podminky.urs.cz/item/CS_URS_2024_01/742124002</t>
  </si>
  <si>
    <t>elektrotopení</t>
  </si>
  <si>
    <t>1250</t>
  </si>
  <si>
    <t>elektroinstalace markýzy</t>
  </si>
  <si>
    <t>11.337.448</t>
  </si>
  <si>
    <t>ABB Kabel YCYM 2x2x0,8 sběrnicový (100m)</t>
  </si>
  <si>
    <t>1757541585</t>
  </si>
  <si>
    <t>25*1,1 'Přepočtené koeficientem množství</t>
  </si>
  <si>
    <t>Práce a dodávky M</t>
  </si>
  <si>
    <t>21-M</t>
  </si>
  <si>
    <t>Elektromontáže</t>
  </si>
  <si>
    <t>210280003</t>
  </si>
  <si>
    <t>Zkoušky a prohlídky el rozvodů a zařízení celková prohlídka pro objem mtž prací do 1 000 000 Kč</t>
  </si>
  <si>
    <t>-135753358</t>
  </si>
  <si>
    <t>Zkoušky a prohlídky elektrických rozvodů a zařízení  celková prohlídka, zkoušení, měření a vyhotovení revizní zprávy pro objem montážních prací přes 500 do 1000 tisíc Kč</t>
  </si>
  <si>
    <t xml:space="preserve">Poznámka k souboru cen:_x000D_
1. Ceny -0001 až -0010 jsou určeny pro objem montážních prací včetně nákladů na nosný a podružný materiál. </t>
  </si>
  <si>
    <t>210280010</t>
  </si>
  <si>
    <t>Příplatek k celkové prohlídce za dalších i započatých 500 000 Kč přes 1 000 000 Kč</t>
  </si>
  <si>
    <t>-118397567</t>
  </si>
  <si>
    <t>Zkoušky a prohlídky elektrických rozvodů a zařízení  celková prohlídka, zkoušení, měření a vyhotovení revizní zprávy pro objem montážních prací Příplatek k ceně -0003 za každých dalších i započatých 500 tisíc Kč přes 1000 tisíc Kč</t>
  </si>
  <si>
    <t>22-M</t>
  </si>
  <si>
    <t>Montáže technologických zařízení pro dopravní stavby</t>
  </si>
  <si>
    <t>220322002.R</t>
  </si>
  <si>
    <t xml:space="preserve">Montáž čidla, snímače </t>
  </si>
  <si>
    <t>-1682132164</t>
  </si>
  <si>
    <t>Montáž součástí EZS čidla, snímače nebo sirény</t>
  </si>
  <si>
    <t>1453875</t>
  </si>
  <si>
    <t xml:space="preserve">POVETRNOSTNI CIDLO </t>
  </si>
  <si>
    <t>948499078</t>
  </si>
  <si>
    <t>220322007.R</t>
  </si>
  <si>
    <t>Montáž komunikačního modulu IRC do krabice včetně dodávka</t>
  </si>
  <si>
    <t>919596207</t>
  </si>
  <si>
    <t>Zemní práce při extr.mont.pracích</t>
  </si>
  <si>
    <t>468081311</t>
  </si>
  <si>
    <t>Vybourání otvorů pro elektroinstalace ve zdivu cihelném pl do 0,0225 m2 tl do 15 cm</t>
  </si>
  <si>
    <t>-466790784</t>
  </si>
  <si>
    <t>Vybourání otvorů ve zdivu cihelném plochy do 0,0225 m2 a tloušťky do 15 cm</t>
  </si>
  <si>
    <t>https://podminky.urs.cz/item/CS_URS_2024_01/468081311</t>
  </si>
  <si>
    <t>468081411</t>
  </si>
  <si>
    <t>Vybourání otvorů pro elektroinstalace ve zdivu betonovém pl do 0,02 m2 tl do 15 cm</t>
  </si>
  <si>
    <t>1671270212</t>
  </si>
  <si>
    <t>Vybourání otvorů ve zdivu betonovém plochy do 0,0225 m2 a tloušťky do 15 cm</t>
  </si>
  <si>
    <t>https://podminky.urs.cz/item/CS_URS_2024_01/468081411</t>
  </si>
  <si>
    <t>468091311</t>
  </si>
  <si>
    <t>Vysekání kapes a výklenků ve zdivu cihelném pro krabice 7x7x5 cm</t>
  </si>
  <si>
    <t>-917769258</t>
  </si>
  <si>
    <t>Vysekání kapes nebo výklenků ve zdivu pro osazení kotevních prvků nebo elektroinstalačního zařízení cihelném, velikosti 7x7x5 cm</t>
  </si>
  <si>
    <t>https://podminky.urs.cz/item/CS_URS_2024_01/468091311</t>
  </si>
  <si>
    <t>468101411</t>
  </si>
  <si>
    <t>Vysekání rýh pro montáž trubek a kabelů v cihelných zdech hl do 3 cm a š do 3 cm</t>
  </si>
  <si>
    <t>-990437119</t>
  </si>
  <si>
    <t>Vysekání rýh pro montáž trubek a kabelů v cihelných zdech hloubky do 3 cm a šířky do 3 cm</t>
  </si>
  <si>
    <t>https://podminky.urs.cz/item/CS_URS_2024_01/468101411</t>
  </si>
  <si>
    <t>468101422</t>
  </si>
  <si>
    <t>Vysekání rýh pro montáž trubek a kabelů v cihelných zdech hl přes 3 do 5 cm a š přes 5 do 7 cm</t>
  </si>
  <si>
    <t>-371454366</t>
  </si>
  <si>
    <t>Vysekání rýh pro montáž trubek a kabelů v cihelných zdech hloubky přes 3 do 5 cm a šířky přes 5 do 7 cm</t>
  </si>
  <si>
    <t>https://podminky.urs.cz/item/CS_URS_2024_01/468101422</t>
  </si>
  <si>
    <t>HZS</t>
  </si>
  <si>
    <t>Hodinové zúčtovací sazby</t>
  </si>
  <si>
    <t>HZS3132</t>
  </si>
  <si>
    <t>Hodinová zúčtovací sazba elektromontér VN a VVN odborný</t>
  </si>
  <si>
    <t>hod</t>
  </si>
  <si>
    <t>1383665994</t>
  </si>
  <si>
    <t>Hodinové zúčtovací sazby montáží technologických zařízení  při externích montážích elektromontér VN a VVN odborný</t>
  </si>
  <si>
    <t>koordinace s ostatními profesemi</t>
  </si>
  <si>
    <t>spolupráce s revizním technikem</t>
  </si>
  <si>
    <t>oživení systému  regulace vytápění</t>
  </si>
  <si>
    <t>HZS4211</t>
  </si>
  <si>
    <t>Hodinová zúčtovací sazba revizní technik</t>
  </si>
  <si>
    <t>1866590501</t>
  </si>
  <si>
    <t>Hodinové zúčtovací sazby ostatních profesí  revizní a kontrolní činnost revizní technik</t>
  </si>
  <si>
    <t>provedení  revizních  zkoušek</t>
  </si>
  <si>
    <t>06</t>
  </si>
  <si>
    <t>Rozváděč RH-B-viz v.č D.1.1.4.5.-05_x000D_
skříňové provedení (800x1800x250 mm_x000D_
hl.vypínač 80A + VC '100A, 400V, IP40/20, Ik&lt;10kA</t>
  </si>
  <si>
    <t>-1305540959</t>
  </si>
  <si>
    <t>07</t>
  </si>
  <si>
    <t>Rozváděč RBx - viz v.č.D.1.1.4.5.-06_x000D_
zapuštěná rozvodnice 400x300x105 mm_x000D_
(jističochrániče v jednomodulovém provedení) '63A, 400V, IP40/20, Ik&lt;6kA</t>
  </si>
  <si>
    <t>31631058</t>
  </si>
  <si>
    <t>08</t>
  </si>
  <si>
    <t>Rozváděč RK-B - viz v.č.D.1.1.4.5.-06_x000D_
zapuštěná rozvodnice 287x361x112 mm_x000D_
(jističochrániče v jednomodulovém provedení) '63A, 400V, IP40/20, Ik&lt;6kA</t>
  </si>
  <si>
    <t>1004426708</t>
  </si>
  <si>
    <t>21a</t>
  </si>
  <si>
    <t>Přepážky - vodotěsný prostup do budovy,'Rozebratelný prostup s kombinovanou ochranou a multidiametrální technologií D+M</t>
  </si>
  <si>
    <t>1972608273</t>
  </si>
  <si>
    <t>Rozebratelný prostup s kombinovanou ochranou a multidiametrální technologií</t>
  </si>
  <si>
    <t>Protipožární přepážky -  odolnost 30min, ' Protip.průchod stěnou t 30cm</t>
  </si>
  <si>
    <t>1646447428</t>
  </si>
  <si>
    <t>e - fotovoltaika</t>
  </si>
  <si>
    <t>741120101</t>
  </si>
  <si>
    <t>Montáž vodič Cu izolovaný plný a laněný s PVC pláštěm žíla 0,15-16 mm2 zatažený (např. CY, CHAH-V)</t>
  </si>
  <si>
    <t>1396308700</t>
  </si>
  <si>
    <t>Montáž vodičů izolovaných měděných bez ukončení uložených v trubkách nebo lištách zatažených plných a laněných s PVC pláštěm, bezhalogenových, ohniodolných (např. CY, CHAH-V) průřezu žíly 0,15 až 16 mm2</t>
  </si>
  <si>
    <t>https://podminky.urs.cz/item/CS_URS_2024_01/741120101</t>
  </si>
  <si>
    <t>34141142</t>
  </si>
  <si>
    <t>vodič propojovací jádro Cu lanované izolace PVC 450/750V (H07V-R) 1x16mm2</t>
  </si>
  <si>
    <t>-995490485</t>
  </si>
  <si>
    <t>60*1,15 'Přepočtené koeficientem množství</t>
  </si>
  <si>
    <t>741120324</t>
  </si>
  <si>
    <t>Montáž fotovoltaických kabelů uložených pevně průměru přes 4 do 6 mm</t>
  </si>
  <si>
    <t>-200956956</t>
  </si>
  <si>
    <t>Montáž fotovoltaických kabelů bez ukončení, uložených pevně, průměru přes 4 do 6 mm</t>
  </si>
  <si>
    <t>https://podminky.urs.cz/item/CS_URS_2024_01/741120324</t>
  </si>
  <si>
    <t>34111851</t>
  </si>
  <si>
    <t>kabel fotovoltaický černý nebo červený průměr 6mm</t>
  </si>
  <si>
    <t>302917334</t>
  </si>
  <si>
    <t>630*1,2 'Přepočtené koeficientem množství</t>
  </si>
  <si>
    <t>741122122</t>
  </si>
  <si>
    <t>Montáž kabel Cu plný kulatý žíla 3x1,5 až 6 mm2 zatažený v trubkách (např. CYKY)</t>
  </si>
  <si>
    <t>-564087487</t>
  </si>
  <si>
    <t>Montáž kabelů měděných bez ukončení uložených v trubkách zatažených plných kulatých nebo bezhalogenových (např. CYKY) počtu a průřezu žil 3x1,5 až 6 mm2</t>
  </si>
  <si>
    <t>https://podminky.urs.cz/item/CS_URS_2024_01/741122122</t>
  </si>
  <si>
    <t>20+70</t>
  </si>
  <si>
    <t>kabel instalační jádro Cu plné izolace PVC plášť PVC 450/750V (CYKY) 3x1,5mm2</t>
  </si>
  <si>
    <t>1156440512</t>
  </si>
  <si>
    <t>90*1,15 'Přepočtené koeficientem množství</t>
  </si>
  <si>
    <t>kabel instalační jádro Cu plné izolace PVC plášť PVC 450/750V (CYKY) 3x2,5mm2</t>
  </si>
  <si>
    <t>-1954288839</t>
  </si>
  <si>
    <t>741122143</t>
  </si>
  <si>
    <t>Montáž kabel Cu plný kulatý žíla 5x4 až 6 mm2 zatažený v trubkách (např. CYKY)</t>
  </si>
  <si>
    <t>1648009087</t>
  </si>
  <si>
    <t>Montáž kabelů měděných bez ukončení uložených v trubkách zatažených plných kulatých nebo bezhalogenových (např. CYKY) počtu a průřezu žil 5x4 až 6 mm2</t>
  </si>
  <si>
    <t>https://podminky.urs.cz/item/CS_URS_2024_01/741122143</t>
  </si>
  <si>
    <t>kabel instalační jádro Cu plné izolace PVC plášť PVC 450/750V (CYKY) 5x4mm2</t>
  </si>
  <si>
    <t>387559504</t>
  </si>
  <si>
    <t>15*1,15 'Přepočtené koeficientem množství</t>
  </si>
  <si>
    <t>741122144</t>
  </si>
  <si>
    <t>Montáž kabel Cu plný kulatý žíla 5x10 mm2 zatažený v trubkách (např. CYKY)</t>
  </si>
  <si>
    <t>-1502199162</t>
  </si>
  <si>
    <t>Montáž kabelů měděných bez ukončení uložených v trubkách zatažených plných kulatých nebo bezhalogenových (např. CYKY) počtu a průřezu žil 5x10 mm2</t>
  </si>
  <si>
    <t>https://podminky.urs.cz/item/CS_URS_2024_01/741122144</t>
  </si>
  <si>
    <t>-1302292327</t>
  </si>
  <si>
    <t>741130001</t>
  </si>
  <si>
    <t>Ukončení vodič izolovaný do 2,5 mm2 v rozváděči nebo na přístroji</t>
  </si>
  <si>
    <t>-1223457337</t>
  </si>
  <si>
    <t>Ukončení vodičů izolovaných s označením a zapojením v rozváděči nebo na přístroji, průřezu žíly do 2,5 mm2</t>
  </si>
  <si>
    <t>https://podminky.urs.cz/item/CS_URS_2024_01/741130001</t>
  </si>
  <si>
    <t>741130004</t>
  </si>
  <si>
    <t>Ukončení vodič izolovaný do 6 mm2 v rozváděči nebo na přístroji</t>
  </si>
  <si>
    <t>-749725783</t>
  </si>
  <si>
    <t>Ukončení vodičů izolovaných s označením a zapojením v rozváděči nebo na přístroji, průřezu žíly do 6 mm2</t>
  </si>
  <si>
    <t>https://podminky.urs.cz/item/CS_URS_2024_01/741130004</t>
  </si>
  <si>
    <t>-793696014</t>
  </si>
  <si>
    <t>741130420</t>
  </si>
  <si>
    <t>Nalisování konektorů na fotovoltaický kabel</t>
  </si>
  <si>
    <t>-420572363</t>
  </si>
  <si>
    <t>Montáž fotovoltaických kabelů nalisování konektoru na fotovoltaický kabel</t>
  </si>
  <si>
    <t>https://podminky.urs.cz/item/CS_URS_2024_01/741130420</t>
  </si>
  <si>
    <t>34111853</t>
  </si>
  <si>
    <t>konektor kabelový pár (samec-samice) pro fotovoltaiku</t>
  </si>
  <si>
    <t>-2060821156</t>
  </si>
  <si>
    <t>741132134</t>
  </si>
  <si>
    <t>Ukončení kabelů 4x25 mm2 smršťovací koncovkou nebo páskem bez letování</t>
  </si>
  <si>
    <t>-580377364</t>
  </si>
  <si>
    <t>Ukončení kabelů smršťovací koncovkou nebo páskou se zapojením bez letování, počtu a průřezu žil 4x25 mm2</t>
  </si>
  <si>
    <t>https://podminky.urs.cz/item/CS_URS_2024_01/741132134</t>
  </si>
  <si>
    <t>741132145</t>
  </si>
  <si>
    <t>Ukončení kabelů 5x1,5 až 4 mm2 smršťovací koncovkou nebo páskem bez letování</t>
  </si>
  <si>
    <t>342927479</t>
  </si>
  <si>
    <t>Ukončení kabelů smršťovací koncovkou nebo páskou se zapojením bez letování, počtu a průřezu žil 5x1,5 až 4 mm2</t>
  </si>
  <si>
    <t>https://podminky.urs.cz/item/CS_URS_2024_01/741132145</t>
  </si>
  <si>
    <t>741132147</t>
  </si>
  <si>
    <t>Ukončení kabelů 5x10 mm2 smršťovací koncovkou nebo páskem bez letování</t>
  </si>
  <si>
    <t>-946632439</t>
  </si>
  <si>
    <t>Ukončení kabelů smršťovací koncovkou nebo páskou se zapojením bez letování, počtu a průřezu žil 5x10 mm2</t>
  </si>
  <si>
    <t>https://podminky.urs.cz/item/CS_URS_2024_01/741132147</t>
  </si>
  <si>
    <t>741410042</t>
  </si>
  <si>
    <t>Montáž drátu nebo lana uzemňovacího průřezu do 10 mm v průmysl výstavbě v zemi</t>
  </si>
  <si>
    <t>-1276799794</t>
  </si>
  <si>
    <t>Montáž uzemňovacího vedení s upevněním, propojením a připojením pomocí svorek v zemi s izolací spojů drátu nebo lana Ø do 10 mm v průmyslové výstavbě</t>
  </si>
  <si>
    <t>https://podminky.urs.cz/item/CS_URS_2024_01/741410042</t>
  </si>
  <si>
    <t>35441072</t>
  </si>
  <si>
    <t>drát D 8mm FeZn pro hromosvod</t>
  </si>
  <si>
    <t>kg</t>
  </si>
  <si>
    <t>865971005</t>
  </si>
  <si>
    <t>741420022</t>
  </si>
  <si>
    <t>Montáž svorka hromosvodná se 3 a více šrouby</t>
  </si>
  <si>
    <t>-853145288</t>
  </si>
  <si>
    <t>Montáž hromosvodného vedení svorek se 3 a více šrouby</t>
  </si>
  <si>
    <t>https://podminky.urs.cz/item/CS_URS_2024_01/741420022</t>
  </si>
  <si>
    <t>35441895</t>
  </si>
  <si>
    <t>svorka připojovací k připojení kovových částí</t>
  </si>
  <si>
    <t>-1065986959</t>
  </si>
  <si>
    <t>35441885</t>
  </si>
  <si>
    <t>svorka spojovací pro lano D 8-10mm</t>
  </si>
  <si>
    <t>-418234313</t>
  </si>
  <si>
    <t>741420024.R</t>
  </si>
  <si>
    <t>Montáž  a dodávka svorka hromosvodná na konstrukce</t>
  </si>
  <si>
    <t>1348078330</t>
  </si>
  <si>
    <t>popisovací štítky-svorka</t>
  </si>
  <si>
    <t>výstražná  tabulka -  svorka</t>
  </si>
  <si>
    <t>741711011</t>
  </si>
  <si>
    <t>Montáž nosné konstrukce fotovoltaických panelů na ploché střeše nosníky</t>
  </si>
  <si>
    <t>367220111</t>
  </si>
  <si>
    <t>Montáž nosné konstrukce fotovoltaických panelů umístěné na ploché střeše</t>
  </si>
  <si>
    <t>https://podminky.urs.cz/item/CS_URS_2024_01/741711011</t>
  </si>
  <si>
    <t>42412402</t>
  </si>
  <si>
    <t>konstrukce nosná na rovné až mírně skloněné střechy a volná prostranství, standardní sklon 45°, pro vertikálně orientovaný panel, set pro 1 kus</t>
  </si>
  <si>
    <t>506232874</t>
  </si>
  <si>
    <t>741721211</t>
  </si>
  <si>
    <t>Montáž fotovoltaických panelů krystalických na plochou střechu výkonu přes 300 Wp</t>
  </si>
  <si>
    <t>831269246</t>
  </si>
  <si>
    <t>Montáž fotovoltaických panelů výkonu přes 300 Wp, umístěných na ploché střeše krystalických</t>
  </si>
  <si>
    <t>https://podminky.urs.cz/item/CS_URS_2024_01/741721211</t>
  </si>
  <si>
    <t>35002030</t>
  </si>
  <si>
    <t>panel fotovoltaický monokrystalický 450Wp</t>
  </si>
  <si>
    <t>795019765</t>
  </si>
  <si>
    <t>35672016</t>
  </si>
  <si>
    <t>měnič fotovoltaický třífázový beztransformátorový maximální vstupní výkon 10000W, maximální výstupní výkon 10000W</t>
  </si>
  <si>
    <t>-1482553499</t>
  </si>
  <si>
    <t>741730015</t>
  </si>
  <si>
    <t>Montáž střídače napětí DC/AC síťového třífázového pro fotovoltaické systémy, max. výstupní výkon přes 8500 do 10000 W</t>
  </si>
  <si>
    <t>-2022715817</t>
  </si>
  <si>
    <t>Montáž střídače napětí DC/AC fotovoltaických systémů včetně osazení a připojení síťového DC/AC (On - grid) třífázového, maximální výstupní výkon přes 8 500 do 10 000 W</t>
  </si>
  <si>
    <t>https://podminky.urs.cz/item/CS_URS_2024_01/741730015</t>
  </si>
  <si>
    <t>741732063</t>
  </si>
  <si>
    <t>Montáž výkonového optimizéru na panel max. výkon přes 650 W</t>
  </si>
  <si>
    <t>294651121</t>
  </si>
  <si>
    <t>Montáž stejnosměrného měniče napětí DC/DC fotovoltaických systémů výkonového optimizéru, výstupní výkon přes 650 W</t>
  </si>
  <si>
    <t>https://podminky.urs.cz/item/CS_URS_2024_01/741732063</t>
  </si>
  <si>
    <t>35671256</t>
  </si>
  <si>
    <t>optimizér přídavný na panel jemnovitý DC výkon 700W</t>
  </si>
  <si>
    <t>-1011190749</t>
  </si>
  <si>
    <t>741761002</t>
  </si>
  <si>
    <t>Montáž hlavní jednotky monitorovacího zařízení fotovoltaických systémů přes 1 do 6 střídačů</t>
  </si>
  <si>
    <t>-1922773028</t>
  </si>
  <si>
    <t>Montáž monitorovacího zařízení fotovoltaických systémů hlavní jednotky přes 1 do 6 střídačů</t>
  </si>
  <si>
    <t>https://podminky.urs.cz/item/CS_URS_2024_01/741761002</t>
  </si>
  <si>
    <t>40561082</t>
  </si>
  <si>
    <t>hlavní jednotka monitoringu až pro 6 střídačů, pro menší instalace, lze připojit kromě střídače nebo elektroměru i senzory a zařízení na výstupu</t>
  </si>
  <si>
    <t>-667666983</t>
  </si>
  <si>
    <t>741761008</t>
  </si>
  <si>
    <t>Montáž sběrnice k hlavní jednotce pro připojení dalších modulů</t>
  </si>
  <si>
    <t>1933062406</t>
  </si>
  <si>
    <t>Montáž monitorovacího zařízení fotovoltaických systémů sběrnice hlavní jednotky pro připojení dalších modulů</t>
  </si>
  <si>
    <t>https://podminky.urs.cz/item/CS_URS_2024_01/741761008</t>
  </si>
  <si>
    <t>40561089</t>
  </si>
  <si>
    <t>sběrnice k hlavní jednotce monitoringu pro připojení dalších modulů</t>
  </si>
  <si>
    <t>1115018044</t>
  </si>
  <si>
    <t>741761011</t>
  </si>
  <si>
    <t>Montáž rozšiřujícího modulu monitorovacího zařízení fotovoltaických systémů pro odesílání SMS zpráv</t>
  </si>
  <si>
    <t>2095946961</t>
  </si>
  <si>
    <t>Montáž monitorovacího zařízení fotovoltaických systémů rozšiřujícího modulu pro odesílání SMS zpráv</t>
  </si>
  <si>
    <t>https://podminky.urs.cz/item/CS_URS_2024_01/741761011</t>
  </si>
  <si>
    <t>40561085</t>
  </si>
  <si>
    <t>rozšířující modul monitoringu pro odesílání SMS zpráv</t>
  </si>
  <si>
    <t>1541981588</t>
  </si>
  <si>
    <t>741761012</t>
  </si>
  <si>
    <t>Montáž rozšiřujícího modulu monitorovacího zařízení fotovoltaických systémů pro řízení výkonu elektrárny</t>
  </si>
  <si>
    <t>1753838696</t>
  </si>
  <si>
    <t>Montáž monitorovacího zařízení fotovoltaických systémů rozšiřujícího modulu pro řízení výkonu elektrárny</t>
  </si>
  <si>
    <t>https://podminky.urs.cz/item/CS_URS_2024_01/741761012</t>
  </si>
  <si>
    <t>40561086</t>
  </si>
  <si>
    <t>rozšířující modul monitoringu pro řízení výkonu elektrárny</t>
  </si>
  <si>
    <t>-1542049188</t>
  </si>
  <si>
    <t>741761015</t>
  </si>
  <si>
    <t>Montáž rozšířujícího modulu pro vzdálený odečet dat z elektroměru</t>
  </si>
  <si>
    <t>-1732188629</t>
  </si>
  <si>
    <t>Montáž monitorovacího zařízení fotovoltaických systémů rozšiřujícího modulu pro vzdálený odečet dat z elektroměru</t>
  </si>
  <si>
    <t>https://podminky.urs.cz/item/CS_URS_2024_01/741761015</t>
  </si>
  <si>
    <t>40561095</t>
  </si>
  <si>
    <t>rozšiřující modul určený pro vzdálený odečet elektroměrů, plynoměrů, vodoměrů na webový portál pomocí Ethernetu</t>
  </si>
  <si>
    <t>201995164</t>
  </si>
  <si>
    <t>741810003</t>
  </si>
  <si>
    <t>Celková prohlídka elektrického rozvodu a zařízení přes 0,5 do 1 milionu Kč</t>
  </si>
  <si>
    <t>2025768018</t>
  </si>
  <si>
    <t>Zkoušky a prohlídky elektrických rozvodů a zařízení celková prohlídka a vyhotovení revizní zprávy pro objem montážních prací přes 500 do 1000 tis. Kč</t>
  </si>
  <si>
    <t>https://podminky.urs.cz/item/CS_URS_2024_01/741810003</t>
  </si>
  <si>
    <t>998741122</t>
  </si>
  <si>
    <t>Přesun hmot tonážní pro silnoproud ruční v objektech v přes 6 do 12 m</t>
  </si>
  <si>
    <t>1654841136</t>
  </si>
  <si>
    <t>Přesun hmot pro silnoproud stanovený z hmotnosti přesunovaného materiálu vodorovná dopravní vzdálenost do 50 m ruční (bez užití mechanizace) v objektech výšky přes 6 do 12 m</t>
  </si>
  <si>
    <t>https://podminky.urs.cz/item/CS_URS_2024_01/998741122</t>
  </si>
  <si>
    <t>210020811</t>
  </si>
  <si>
    <t>Montáž se zhotovením přepážek v kabelovém kanálu průchozím včetně dveří dodávka a  montáž</t>
  </si>
  <si>
    <t>2028096668</t>
  </si>
  <si>
    <t>Montáž a zhotovení ohnivzdorných konstrukcí pro elektrozařízení ucpávek v kabelovém kanálu průchozím včetně dveří</t>
  </si>
  <si>
    <t>https://podminky.urs.cz/item/CS_URS_2024_01/210020811</t>
  </si>
  <si>
    <t>220260732.R</t>
  </si>
  <si>
    <t xml:space="preserve">Dodávka a  montáž kabelového žlabu  62/50 s víkem </t>
  </si>
  <si>
    <t>-1756637065</t>
  </si>
  <si>
    <t>-275117872</t>
  </si>
  <si>
    <t>Hodinové zúčtovací sazby montáží technologických zařízení při externích montážích elektromontér VN a VVN odborný</t>
  </si>
  <si>
    <t>https://podminky.urs.cz/item/CS_URS_2024_01/HZS3132</t>
  </si>
  <si>
    <t>vyhledání  připojovacího místa</t>
  </si>
  <si>
    <t>zabezpečení pracoviště</t>
  </si>
  <si>
    <t>oživení střídače</t>
  </si>
  <si>
    <t>dopojení datové rozhraní</t>
  </si>
  <si>
    <t>zkušební provoz</t>
  </si>
  <si>
    <t>zaučení obsluhy</t>
  </si>
  <si>
    <t>revizní technik</t>
  </si>
  <si>
    <t>Rozvaděč R-FV-AC viz v.č.D.1.1.4.5-05_x000D_
nástěnná rozvodnice 500x600x250mm EI30DP1-S, IP40/20, Ik&lt;10kA_x000D_
přívod vrchem,  vývody vrchem, 80A, 400V_x000D_
Výzbroj viz výkres.</t>
  </si>
  <si>
    <t>160196695</t>
  </si>
  <si>
    <t>Rozvaděč R-FV-DC viz v.č.D.1.1.4.5-05_x000D_
nástěnná rozvodnice 500x600x250mm EI30DP1-S, IP40/20, Ik&lt;10kA_x000D_
přívod vrchem,  vývody vrchem, 1000VDC_x000D_
Výzbroj viz výkres.</t>
  </si>
  <si>
    <t>-174150765</t>
  </si>
  <si>
    <t>049303000</t>
  </si>
  <si>
    <t>Náklady vzniklé v souvislosti s předáním stavby</t>
  </si>
  <si>
    <t>…</t>
  </si>
  <si>
    <t>1024</t>
  </si>
  <si>
    <t>1962561901</t>
  </si>
  <si>
    <t>https://podminky.urs.cz/item/CS_URS_2024_01/049303000</t>
  </si>
  <si>
    <t>dokumentace skutečného provedení</t>
  </si>
  <si>
    <t>vypracování  provozního předpisu</t>
  </si>
  <si>
    <t>zpracování a podání žádosti o licenci eru</t>
  </si>
  <si>
    <t>nastavení monitoringu FVE,dálkové ovládání</t>
  </si>
  <si>
    <t>f - Slaboproud</t>
  </si>
  <si>
    <t>Úroveň 3:</t>
  </si>
  <si>
    <t>1 - Strukturovaná kabeláž</t>
  </si>
  <si>
    <t>-1346478110</t>
  </si>
  <si>
    <t>1252006329</t>
  </si>
  <si>
    <t>741320103</t>
  </si>
  <si>
    <t>Montáž jistič jednopólový nn do 25 A s krytem</t>
  </si>
  <si>
    <t>-840704082</t>
  </si>
  <si>
    <t>Montáž jističů se zapojením vodičů jednopólových nn do 25 A s krytem</t>
  </si>
  <si>
    <t>35822111</t>
  </si>
  <si>
    <t>jistič 1pólový-charakteristika B 16A</t>
  </si>
  <si>
    <t>240831957</t>
  </si>
  <si>
    <t>742121001</t>
  </si>
  <si>
    <t>Montáž kabelů sdělovacích pro vnitřní rozvody do 15 žil</t>
  </si>
  <si>
    <t>-1616469079</t>
  </si>
  <si>
    <t>Montáž kabelů sdělovacích pro vnitřní rozvody počtu žil do 15</t>
  </si>
  <si>
    <t xml:space="preserve">Poznámka k souboru cen:_x000D_
1. Ceny lze použít i pro ocenění koaxiálních kabelů. </t>
  </si>
  <si>
    <t>2720+30</t>
  </si>
  <si>
    <t>34121070</t>
  </si>
  <si>
    <t>kabel sdělovací s Cu jádrem 25x2x0,5mm</t>
  </si>
  <si>
    <t>-553601665</t>
  </si>
  <si>
    <t>34121056.R</t>
  </si>
  <si>
    <t>UTP 4p cat.6 LSOH</t>
  </si>
  <si>
    <t>481277700</t>
  </si>
  <si>
    <t>kabel sdělovací s Cu jádrem 10x2x0,5mm</t>
  </si>
  <si>
    <t>742330001</t>
  </si>
  <si>
    <t>Montáž rozvaděče nástěnného</t>
  </si>
  <si>
    <t>530250519</t>
  </si>
  <si>
    <t>Montáž strukturované kabeláže rozvaděče nástěnného</t>
  </si>
  <si>
    <t>RACK 19" 42 U, 800x600</t>
  </si>
  <si>
    <t>-1095442380</t>
  </si>
  <si>
    <t>742330021</t>
  </si>
  <si>
    <t>Montáž ventilační jedotky dodávka a montáž 4x ventilátor, termostat</t>
  </si>
  <si>
    <t>-49542076</t>
  </si>
  <si>
    <t>Montáž strukturované kabeláže příslušenství a ostatní práce k rozvaděčům police</t>
  </si>
  <si>
    <t>742330023</t>
  </si>
  <si>
    <t>Montáž vyvazovacíhoho panelu 1U</t>
  </si>
  <si>
    <t>1620872805</t>
  </si>
  <si>
    <t>Montáž strukturované kabeláže příslušenství a ostatní práce k rozvaděčům vyvazovacíhoho panelu 1U</t>
  </si>
  <si>
    <t>vyvazovací panel 1U</t>
  </si>
  <si>
    <t>-1445837523</t>
  </si>
  <si>
    <t>742330024</t>
  </si>
  <si>
    <t>Montáž patch panelu 24 portů UTP/FTP</t>
  </si>
  <si>
    <t>2133816568</t>
  </si>
  <si>
    <t>Montáž strukturované kabeláže příslušenství a ostatní práce k rozvaděčům patch panelu 24 portů UTP/FTP</t>
  </si>
  <si>
    <t>Patch panel 25xRJ45 cat.6 plně osazený  2x 1</t>
  </si>
  <si>
    <t>280968706</t>
  </si>
  <si>
    <t>Patch panel 25xRJ45 cat.3 zakončení poboček telefonní ústředny 1x v RACK rozvaděči p.č.1</t>
  </si>
  <si>
    <t>742330025</t>
  </si>
  <si>
    <t>Montáž patch panelu IDSN, 50 portů</t>
  </si>
  <si>
    <t>2023465515</t>
  </si>
  <si>
    <t>Montáž strukturované kabeláže příslušenství a ostatní práce k rozvaděčům patch panelu IDSN, 50 portů</t>
  </si>
  <si>
    <t>-1054580170</t>
  </si>
  <si>
    <t>05</t>
  </si>
  <si>
    <t>průchozí panel  1x1 do RACK rozvaděče</t>
  </si>
  <si>
    <t>1493039783</t>
  </si>
  <si>
    <t xml:space="preserve">Rozvodný panel 5x230V  2x1 </t>
  </si>
  <si>
    <t>308381621</t>
  </si>
  <si>
    <t>742330041</t>
  </si>
  <si>
    <t>Montáž datové jednozásuvky</t>
  </si>
  <si>
    <t>1622723288</t>
  </si>
  <si>
    <t>Montáž strukturované kabeláže zásuvek datových pod omítku, do nábytku, do parapetního žlabu nebo podlahové krabice jednozásuvky</t>
  </si>
  <si>
    <t>37451241</t>
  </si>
  <si>
    <t>zásuvka data 1xRJ45 bílá</t>
  </si>
  <si>
    <t>968484050</t>
  </si>
  <si>
    <t>742330101</t>
  </si>
  <si>
    <t>Měření metalického segmentu s vyhotovením protokolu</t>
  </si>
  <si>
    <t>-2057254293</t>
  </si>
  <si>
    <t>Montáž strukturované kabeláže měření segmentu metalického s vyhotovením protokolu</t>
  </si>
  <si>
    <t>HZS1302</t>
  </si>
  <si>
    <t>Hodinová zúčtovací sazba zedník specialista</t>
  </si>
  <si>
    <t>1050010134</t>
  </si>
  <si>
    <t>Hodinové zúčtovací sazby profesí HSV  provádění konstrukcí zedník specialista</t>
  </si>
  <si>
    <t>pomocné stavební, koordinační a bourací práce</t>
  </si>
  <si>
    <t>Seznámení obsluhy s provozem zařízení</t>
  </si>
  <si>
    <t>sou</t>
  </si>
  <si>
    <t>320482281</t>
  </si>
  <si>
    <t>Revize systému</t>
  </si>
  <si>
    <t>181277188</t>
  </si>
  <si>
    <t>Požární ucpávky prostupů kabeláže, požární odolnost 45 minut (z protipožárního tmelu), 4x1</t>
  </si>
  <si>
    <t>-1988206691</t>
  </si>
  <si>
    <t>Skříň MIS1b, kompletně vystrojená LS svorkovnicemi pro 25 párů, 1x1 - zakončení vnitří trasy přípravy pro možnost připojení přípojky CETIN</t>
  </si>
  <si>
    <t>-665634581</t>
  </si>
  <si>
    <t>2 - STA</t>
  </si>
  <si>
    <t>-634316306</t>
  </si>
  <si>
    <t>1647528104</t>
  </si>
  <si>
    <t>-308457539</t>
  </si>
  <si>
    <t>-1932036713</t>
  </si>
  <si>
    <t>34140842.R</t>
  </si>
  <si>
    <t>Kabel Koax 75</t>
  </si>
  <si>
    <t>1682870338</t>
  </si>
  <si>
    <t>vodič izolovaný s Cu jádrem 4mm2</t>
  </si>
  <si>
    <t>34140844.R</t>
  </si>
  <si>
    <t>kabel koax 75 stabilní</t>
  </si>
  <si>
    <t>-1513325200</t>
  </si>
  <si>
    <t>vodič izolovaný s Cu jádrem 6mm2</t>
  </si>
  <si>
    <t>-26136214</t>
  </si>
  <si>
    <t>1320+150</t>
  </si>
  <si>
    <t>742420011</t>
  </si>
  <si>
    <t>Montáž FM a UHF antény</t>
  </si>
  <si>
    <t>1257542788</t>
  </si>
  <si>
    <t>Montáž společné televizní antény FM antény</t>
  </si>
  <si>
    <t>anténa UHF</t>
  </si>
  <si>
    <t>-960428096</t>
  </si>
  <si>
    <t>Anténa FM</t>
  </si>
  <si>
    <t>-1228010715</t>
  </si>
  <si>
    <t>742420021</t>
  </si>
  <si>
    <t>Montáž antenního stožáru včetně upevňovacího materiálu</t>
  </si>
  <si>
    <t>56455222</t>
  </si>
  <si>
    <t>Montáž společné televizní antény antenního stožáru včetně upevňovacího materiálu</t>
  </si>
  <si>
    <t>Anténní stožár pro instalaci antén, výška 3m, D=40mm, Kotvení pro anténní stožár, pro uchycení stožáru s střešní konstrukci, trojnožka zatížená betonovýma patkama, výložné rameno</t>
  </si>
  <si>
    <t>-626597568</t>
  </si>
  <si>
    <t>Anténní stožár pro instalaci antén, výška 3m, D=40mm, Kotvení pro anténní stožár, pro uchycení stožáru s střešní konstrukci, trojnožka zatížená betonovýma patkama</t>
  </si>
  <si>
    <t>742420041</t>
  </si>
  <si>
    <t>Montáž anténního domovního zesilovače</t>
  </si>
  <si>
    <t>-400849557</t>
  </si>
  <si>
    <t>Montáž společné televizní antény antenního domovního zesilovače</t>
  </si>
  <si>
    <t>Širokopásmový zesilovač: 1 vstup TV/ SAT, 2 výstupy, zesílení 16 ± 1,0 dB (TV), 30 ± 1,5 dB (SAT), zvlnění v pásmu ± 1,0 dB (TV), ± 3,0 dB (SAT), regulace zesílení 15 dB (TV), 12 dB (SAT), fixní náklon 10 dB (SAT), šumové číslo 6 dB (TV), 7,5 dB (SAT), ma</t>
  </si>
  <si>
    <t>295275243</t>
  </si>
  <si>
    <t>742420061</t>
  </si>
  <si>
    <t>Montáž rozvodnice STA</t>
  </si>
  <si>
    <t>-840222451</t>
  </si>
  <si>
    <t>Montáž společné televizní antény rozvodnice STA</t>
  </si>
  <si>
    <t xml:space="preserve">Plachový rozvaděč vč. kliníkového rámu pro 9 modulů a zdroj </t>
  </si>
  <si>
    <t>-322641582</t>
  </si>
  <si>
    <t>742420081</t>
  </si>
  <si>
    <t>Montáž systémového zdroje do rozvaděče</t>
  </si>
  <si>
    <t>-1088807576</t>
  </si>
  <si>
    <t>Montáž společné televizní antény systémového zdroje do rozvaděče</t>
  </si>
  <si>
    <t>napájecí zdroj 24V/1,7A</t>
  </si>
  <si>
    <t>-287658783</t>
  </si>
  <si>
    <t>742420121</t>
  </si>
  <si>
    <t>Montáž televizní zásuvky koncové nebo průběžné</t>
  </si>
  <si>
    <t>-257269607</t>
  </si>
  <si>
    <t>Montáž společné televizní antény televizní zásuvky koncové nebo průběžné</t>
  </si>
  <si>
    <t>37451121</t>
  </si>
  <si>
    <t>zásuvka tv+r bílá</t>
  </si>
  <si>
    <t>-896620432</t>
  </si>
  <si>
    <t>742420201</t>
  </si>
  <si>
    <t>Nastavení zesilovače dle úrovně na zásuvkách</t>
  </si>
  <si>
    <t>-889535696</t>
  </si>
  <si>
    <t>Montáž společné televizní antény nastavení zesilovače dle úrovně na zásuvkách</t>
  </si>
  <si>
    <t>-881231352</t>
  </si>
  <si>
    <t>-50221932</t>
  </si>
  <si>
    <t>597602706</t>
  </si>
  <si>
    <t>Seznámení obsluhy s provozem na zařízení</t>
  </si>
  <si>
    <t>771685162</t>
  </si>
  <si>
    <t>3 - Video dohledový systém</t>
  </si>
  <si>
    <t>-1843121809</t>
  </si>
  <si>
    <t>1514942221</t>
  </si>
  <si>
    <t>464297016</t>
  </si>
  <si>
    <t>Kabel UTP  4p. Cat 6 LSOH</t>
  </si>
  <si>
    <t>-1036066162</t>
  </si>
  <si>
    <t>166,666666666667*1,2 'Přepočtené koeficientem množství</t>
  </si>
  <si>
    <t>742230001</t>
  </si>
  <si>
    <t>Montáž DVR nebo NAS, nahrávacího zařízení pro kamery</t>
  </si>
  <si>
    <t>1755853174</t>
  </si>
  <si>
    <t>Montáž kamerového systému DVR nebo NAS, nahrávacího zařízení pro kamery</t>
  </si>
  <si>
    <t>Síťové záznamové zařízení: ekonomický NVR pro 8 IP kamer, až 8MP, H.265, 8x PoE, HDMI, 4K, I/O, bez HDD</t>
  </si>
  <si>
    <t>-645827991</t>
  </si>
  <si>
    <t>HDD bez šuplíku, 4000GB, vhodný pro DVR, pro NVR, pro provoz 24/7, rozhraní SATA III</t>
  </si>
  <si>
    <t>-1758112039</t>
  </si>
  <si>
    <t>742230002</t>
  </si>
  <si>
    <t>Montáž PC pro sledování kamerového systému, OS, monitor, klávesnice myš</t>
  </si>
  <si>
    <t>1391034437</t>
  </si>
  <si>
    <t>Montáž kamerového systému PC pro sledování kamerového systému, OS, monitor, klávesnice myš</t>
  </si>
  <si>
    <t>Pracovní stanice: standardní PC s monitorem pro zobrazení kamer, včetně základního SW pro sledování kamer s licencí do 6 kamer</t>
  </si>
  <si>
    <t>691385358</t>
  </si>
  <si>
    <t>742230003</t>
  </si>
  <si>
    <t>Montáž venkovní kamery</t>
  </si>
  <si>
    <t>197622563</t>
  </si>
  <si>
    <t>Montáž kamerového systému venkovní kamery</t>
  </si>
  <si>
    <t>4.0 Megapixelová, R6, IP venkovní antivandal miniDome kamera s IR přísvitem, 1/2.8" Progressive Scan CMOS, komprese H.264/MJPEG/H.264+, max.rozlišení 1920x1080/25fps, objektiv: 2,8mm (4 a 6mm volitelně) @ F1.2, úhel zobrazení: 2.8mm(103.5°), 4mm(79°), 6mm</t>
  </si>
  <si>
    <t>1291603892</t>
  </si>
  <si>
    <t>742230005</t>
  </si>
  <si>
    <t>Montáž venkovního kamerového krytu</t>
  </si>
  <si>
    <t>-1376851947</t>
  </si>
  <si>
    <t>Montáž kamerového systému venkovního kamerového krytu</t>
  </si>
  <si>
    <t>Kryt pro skrytou montáž kabelů kamery, rozměry: Φ135mm</t>
  </si>
  <si>
    <t>1890061617</t>
  </si>
  <si>
    <t>742230007</t>
  </si>
  <si>
    <t>Montáž konzoly pro kryt nebo kameru</t>
  </si>
  <si>
    <t>1240191046</t>
  </si>
  <si>
    <t>Montáž kamerového systému konzoly pro kryt nebo kameru</t>
  </si>
  <si>
    <t>Montážní patice pro osazní kamer na teď/ na roh</t>
  </si>
  <si>
    <t>506840207</t>
  </si>
  <si>
    <t>742230101</t>
  </si>
  <si>
    <t>Licence k připojení jedné kamery k SW</t>
  </si>
  <si>
    <t>-250634934</t>
  </si>
  <si>
    <t>Montáž kamerového systému nastavení a instalace licence k připojení jedné kamery k SW</t>
  </si>
  <si>
    <t>742230102</t>
  </si>
  <si>
    <t>Instalace a nastavení SW pro sledování kamer</t>
  </si>
  <si>
    <t>1341614279</t>
  </si>
  <si>
    <t>Montáž kamerového systému nastavení a instalace instalace a nastavení SW pro sledování kamer</t>
  </si>
  <si>
    <t>742230103</t>
  </si>
  <si>
    <t>Nastavení záběru podle přání uživatele</t>
  </si>
  <si>
    <t>-278201771</t>
  </si>
  <si>
    <t>Montáž kamerového systému nastavení a instalace nastavení záběru podle přání uživatele</t>
  </si>
  <si>
    <t>742330026</t>
  </si>
  <si>
    <t>Montáž panelu pro 24 x optický konektor</t>
  </si>
  <si>
    <t>279533504</t>
  </si>
  <si>
    <t>Montáž strukturované kabeláže příslušenství a ostatní práce k rozvaděčům panelu pro 24 x optický konektor včetně vany</t>
  </si>
  <si>
    <t>Patch panel 24x RJ45, Cat.6, UTP (plně osazený)</t>
  </si>
  <si>
    <t>-900420099</t>
  </si>
  <si>
    <t>742330027.R</t>
  </si>
  <si>
    <t>Patch kabel  Cat.6 UTP 2m dod. a mont.</t>
  </si>
  <si>
    <t>2058003206</t>
  </si>
  <si>
    <t>Montáž strukturované kabeláže příslušenství a ostatní práce k rozvaděčům modulu 6x optický konektor</t>
  </si>
  <si>
    <t>742330028</t>
  </si>
  <si>
    <t>Montáž konektoru SC, MM, 50/125 um</t>
  </si>
  <si>
    <t>-1612843941</t>
  </si>
  <si>
    <t>Montáž strukturované kabeláže příslušenství a ostatní práce k rozvaděčům konektoru MM/SM</t>
  </si>
  <si>
    <t>Konektor RJ45 Cat.6, UTP</t>
  </si>
  <si>
    <t>-1298868098</t>
  </si>
  <si>
    <t>-1659158527</t>
  </si>
  <si>
    <t>pomocné stavební práce</t>
  </si>
  <si>
    <t>-1449093747</t>
  </si>
  <si>
    <t>1218326916</t>
  </si>
  <si>
    <t>-729264869</t>
  </si>
  <si>
    <t>4 - poplachový, zabezpečovací a tísňový systém</t>
  </si>
  <si>
    <t>D1 - Zařízení</t>
  </si>
  <si>
    <t>D2 - Trasy</t>
  </si>
  <si>
    <t>D3 - Ostatní</t>
  </si>
  <si>
    <t>D1</t>
  </si>
  <si>
    <t>Zařízení</t>
  </si>
  <si>
    <t>Pol1</t>
  </si>
  <si>
    <t>Ústředna EZS: sběrnicová, 8 podsystémů, až 192 zón</t>
  </si>
  <si>
    <t>1586978031</t>
  </si>
  <si>
    <t>Pol2</t>
  </si>
  <si>
    <t>Komunikátor / vysílač pro připojení systému na PCO vybrané hlídací agentury</t>
  </si>
  <si>
    <t>-927524865</t>
  </si>
  <si>
    <t>Pol3</t>
  </si>
  <si>
    <t>Konvertor RS232/422 na Ethernet. a Modul určený pro komunikaci s ústřednami přes LAN / INTERNET. Pro síťovou komunikaci je použit chráněný protokol HTTPS pro kryptování emailů je podpora SSL. Modul obsahuje web server a lze jej využít pro základní uživate</t>
  </si>
  <si>
    <t>356960831</t>
  </si>
  <si>
    <t>Konvertor RS232/422 na Ethernet. a Modul určený pro komunikaci s ústřednami přes LAN / INTERNET. Pro síťovou komunikaci je použit chráněný protokol HTTPS pro kryptování emailů je podpora SSL. Modul obsahuje web server a lze jej využít pro základní uživatelské ovládání nebo monitorování ústředny z libovolného PC v síti LAN/internet</t>
  </si>
  <si>
    <t>Pol4</t>
  </si>
  <si>
    <t>GSM komunikátor</t>
  </si>
  <si>
    <t>-1530922506</t>
  </si>
  <si>
    <t>Pol5</t>
  </si>
  <si>
    <t>Transformátor:  15/50 VA</t>
  </si>
  <si>
    <t>1655389688</t>
  </si>
  <si>
    <t>Pol6</t>
  </si>
  <si>
    <t>Akumulátor  12 V / 18 Ah</t>
  </si>
  <si>
    <t>-925807952</t>
  </si>
  <si>
    <t>Pol7</t>
  </si>
  <si>
    <t>Zdroj spínaný - 1,7 A</t>
  </si>
  <si>
    <t>318542120</t>
  </si>
  <si>
    <t>Pol8</t>
  </si>
  <si>
    <t>Box pro ústřednu, ZDP, záložní zdroj</t>
  </si>
  <si>
    <t>-1880517761</t>
  </si>
  <si>
    <t>Pol9</t>
  </si>
  <si>
    <t>PIR detektor pohybu: 12x12 m</t>
  </si>
  <si>
    <t>-1757369031</t>
  </si>
  <si>
    <t>Pol10</t>
  </si>
  <si>
    <t>Hlásič požáru kombinovaný (teplotní+kouřový), autoreset</t>
  </si>
  <si>
    <t>1241375907</t>
  </si>
  <si>
    <t>Pol11</t>
  </si>
  <si>
    <t>Klávesnice LCD, dva řádky, modrý podsvit</t>
  </si>
  <si>
    <t>816862084</t>
  </si>
  <si>
    <t>Pol12</t>
  </si>
  <si>
    <t>Sběrnicový modul - koncentrátor pro 8 smyček</t>
  </si>
  <si>
    <t>208980996</t>
  </si>
  <si>
    <t>Pol13</t>
  </si>
  <si>
    <t>Siréna vnitřní</t>
  </si>
  <si>
    <t>-1144833572</t>
  </si>
  <si>
    <t>Pol14</t>
  </si>
  <si>
    <t>Drobný montážní materiál</t>
  </si>
  <si>
    <t>kpl</t>
  </si>
  <si>
    <t>287365283</t>
  </si>
  <si>
    <t>D2</t>
  </si>
  <si>
    <t>Trasy</t>
  </si>
  <si>
    <t>Pol16</t>
  </si>
  <si>
    <t>Drobný montážní materiál elektro</t>
  </si>
  <si>
    <t>-1068683024</t>
  </si>
  <si>
    <t>D3</t>
  </si>
  <si>
    <t>Pol20</t>
  </si>
  <si>
    <t>Naprogramování, konfigurace systému</t>
  </si>
  <si>
    <t>Kpl</t>
  </si>
  <si>
    <t>1370275827</t>
  </si>
  <si>
    <t>Pol21</t>
  </si>
  <si>
    <t>Kontrola metalické kabeláže</t>
  </si>
  <si>
    <t>2072894475</t>
  </si>
  <si>
    <t>Pol22</t>
  </si>
  <si>
    <t>338041876</t>
  </si>
  <si>
    <t>Pol23</t>
  </si>
  <si>
    <t>Uživatelský program v české a anglické verzi určený konečnému uživateli. Software lze použít pro 1 instalaci, vždy pro konkrétní ústřednu</t>
  </si>
  <si>
    <t>-227377137</t>
  </si>
  <si>
    <t>-617489836</t>
  </si>
  <si>
    <t>-1575698891</t>
  </si>
  <si>
    <t>552836894</t>
  </si>
  <si>
    <t>-602590982</t>
  </si>
  <si>
    <t>-1202842740</t>
  </si>
  <si>
    <t>1200+100</t>
  </si>
  <si>
    <t>ADI.0079945.URS</t>
  </si>
  <si>
    <t>ADI-PRO venkovní instal. kabel CAT5E, FTP, PE, Fca, box 305m, černý</t>
  </si>
  <si>
    <t>-23782081</t>
  </si>
  <si>
    <t>2000001751</t>
  </si>
  <si>
    <t>Kabel flexibilní CYSY - H05VV-F 2x1,5 černá měděný</t>
  </si>
  <si>
    <t>-1147365520</t>
  </si>
  <si>
    <t>742210021</t>
  </si>
  <si>
    <t>Montáž požárně odolné skříňky EI/EV, 30/F P pro ústřednu EPS</t>
  </si>
  <si>
    <t>1773568175</t>
  </si>
  <si>
    <t>Montáž skříňky požárně odolné EI/EV, 30/F30 P pro ústřednu EPS</t>
  </si>
  <si>
    <t>742210151</t>
  </si>
  <si>
    <t>Montáž tlačítkového hlásiče se sklíčkem</t>
  </si>
  <si>
    <t>1099106525</t>
  </si>
  <si>
    <t>Montáž hlásiče tlačítkového se sklíčkem</t>
  </si>
  <si>
    <t>742220003</t>
  </si>
  <si>
    <t>Montáž ústředny PZTS přes 48 do 520 zón a 32 podsystémů s komunikátorem na PCO a zdrojem</t>
  </si>
  <si>
    <t>-322298212</t>
  </si>
  <si>
    <t>Montáž ústředny PZTS s komunikátorem na PCO a zdrojem přes 48 do 520 zón a 32 podsystémů</t>
  </si>
  <si>
    <t>742220031</t>
  </si>
  <si>
    <t>Montáž koncentrátoru nebo expanderu v krytu</t>
  </si>
  <si>
    <t>-1344703344</t>
  </si>
  <si>
    <t>Montáž koncentrátoru nebo expanderu pro PZTS</t>
  </si>
  <si>
    <t>742220141</t>
  </si>
  <si>
    <t>Montáž ovládací klávesnice pro dodanou ústřednu</t>
  </si>
  <si>
    <t>-335275192</t>
  </si>
  <si>
    <t>Montáž klávesnice pro dodanou ústřednu</t>
  </si>
  <si>
    <t>742220161</t>
  </si>
  <si>
    <t>Montáž akumulátoru 12V</t>
  </si>
  <si>
    <t>1215794385</t>
  </si>
  <si>
    <t>742220172</t>
  </si>
  <si>
    <t>Montáž komunikátoru GSM do ústředny</t>
  </si>
  <si>
    <t>-1110175659</t>
  </si>
  <si>
    <t>Montáž komunikátoru do ústředny GSM</t>
  </si>
  <si>
    <t>742220181</t>
  </si>
  <si>
    <t>Montáž transformátoru pro ústřednu</t>
  </si>
  <si>
    <t>1473508015</t>
  </si>
  <si>
    <t>742220211</t>
  </si>
  <si>
    <t>Montáž zálohového napájecího zdroje s dobíječem a akumulátorem</t>
  </si>
  <si>
    <t>-1917750584</t>
  </si>
  <si>
    <t>Montáž zálohového napájecího  zdroje s dobíječem a akumulátorem</t>
  </si>
  <si>
    <t>742220232</t>
  </si>
  <si>
    <t>Montáž detektoru na stěnu nebo na strop</t>
  </si>
  <si>
    <t>-96645529</t>
  </si>
  <si>
    <t>Montáž příslušenství pro PZTS detektor na stěnu nebo na strop</t>
  </si>
  <si>
    <t>742220255</t>
  </si>
  <si>
    <t>Montáž sirény vnitřní pro vyhlášení poplachu</t>
  </si>
  <si>
    <t>1098681245</t>
  </si>
  <si>
    <t>Montáž příslušenství pro PZTS siréna vnitřní pro vyhlášení poplachu</t>
  </si>
  <si>
    <t>742220401</t>
  </si>
  <si>
    <t>Programování základních parametrů ústředny PZTS</t>
  </si>
  <si>
    <t>1230097298</t>
  </si>
  <si>
    <t>Nastavení a oživení PZTS programování základních parametrů ústředny</t>
  </si>
  <si>
    <t>742220402</t>
  </si>
  <si>
    <t>Programování systému na jeden detektor PZTS</t>
  </si>
  <si>
    <t>-1997475154</t>
  </si>
  <si>
    <t>Nastavení a oživení PZTS programování systému na jeden detektor</t>
  </si>
  <si>
    <t>742220411</t>
  </si>
  <si>
    <t>Oživení systému na jeden detektor PZTS</t>
  </si>
  <si>
    <t>1516821425</t>
  </si>
  <si>
    <t>Nastavení a oživení PZTS oživení systému na jeden detektor</t>
  </si>
  <si>
    <t>742220421</t>
  </si>
  <si>
    <t>Instalace přístupového SW PZTS</t>
  </si>
  <si>
    <t>-209070438</t>
  </si>
  <si>
    <t>Nastavení a oživení PZTS instalace přístupového SW</t>
  </si>
  <si>
    <t>742220501</t>
  </si>
  <si>
    <t>Provedení zkoušky TIČR pro PZTS</t>
  </si>
  <si>
    <t>1174185438</t>
  </si>
  <si>
    <t>Zkoušky a revize PZTS zkoušky TIČR</t>
  </si>
  <si>
    <t>742220511</t>
  </si>
  <si>
    <t>Výchozí revize systému PZTS</t>
  </si>
  <si>
    <t>678701746</t>
  </si>
  <si>
    <t>Zkoušky a revize PZTS revize výchozí systému PZTS</t>
  </si>
  <si>
    <t>220450004</t>
  </si>
  <si>
    <t>Montáž karty do Chassis optického konvertoru SM, MM, SNMP</t>
  </si>
  <si>
    <t>570993833</t>
  </si>
  <si>
    <t>Montáž karty do chassis optického konvertoru SM, MM, SNMP</t>
  </si>
  <si>
    <t>1210985055</t>
  </si>
  <si>
    <t>Pomocné stavební práce</t>
  </si>
  <si>
    <t>5 - Elektronická kontrola vstupu</t>
  </si>
  <si>
    <t>-235117369</t>
  </si>
  <si>
    <t>Revize systému,seznámení s obsluhou</t>
  </si>
  <si>
    <t>-506619457</t>
  </si>
  <si>
    <t>Řídící dveřní jednotka: 2x spínací relé pro ovládání dveří, oboustranný průchod pro 2 dveře, paměť přístupových práv, komunikace po ETHERNETU</t>
  </si>
  <si>
    <t>-871418631</t>
  </si>
  <si>
    <t>Čtečka ID karet</t>
  </si>
  <si>
    <t>141413768</t>
  </si>
  <si>
    <t>Napájecí zdroj zálohovaný, 230/12V, 2,75 A, Akumulátor 7 Ah,</t>
  </si>
  <si>
    <t>976607064</t>
  </si>
  <si>
    <t>Elektromechanický zámek, samozamykačí, s panikovou funkcí</t>
  </si>
  <si>
    <t>889925610</t>
  </si>
  <si>
    <t>Personifikační jednotka, pro načítání ID karet do PC pro přidělování přístupových práv</t>
  </si>
  <si>
    <t>-1742792538</t>
  </si>
  <si>
    <t>Switch, 8port, Gigabit,WebManagement., 24x 10/100/1000, 16x PoE 30W, PoE budget 300W</t>
  </si>
  <si>
    <t>1595006128</t>
  </si>
  <si>
    <t>SW pro docházku a kontrolu vstupu do 100 osob</t>
  </si>
  <si>
    <t>-1963099341</t>
  </si>
  <si>
    <t>Identifikační indukční karta (množství karet je pouze odhad, nutno specifikovat uživatelem)</t>
  </si>
  <si>
    <t>1304897623</t>
  </si>
  <si>
    <t>-95269201</t>
  </si>
  <si>
    <t>34121046</t>
  </si>
  <si>
    <t>kabel UTP  Cat 6. LSOH</t>
  </si>
  <si>
    <t>-1381675837</t>
  </si>
  <si>
    <t>kabel sdělovací s Cu jádrem 3x2x0,5mm</t>
  </si>
  <si>
    <t>34126114.R</t>
  </si>
  <si>
    <t>kabel cysy 3x2,5</t>
  </si>
  <si>
    <t>1861293187</t>
  </si>
  <si>
    <t>kabel sdělovací Cu, podélně vodotěsný 3x4x0,4</t>
  </si>
  <si>
    <t>34126115.R</t>
  </si>
  <si>
    <t>kabel CYSY  2x1</t>
  </si>
  <si>
    <t>-2056572306</t>
  </si>
  <si>
    <t>kabel sdělovací Cu, podélně vodotěsný 5x4x0,4</t>
  </si>
  <si>
    <t>742220081</t>
  </si>
  <si>
    <t>Montáž čtečky bezkontaktních karet bez PIN</t>
  </si>
  <si>
    <t>-1521630724</t>
  </si>
  <si>
    <t>Montáž čtečky bezkontaktních karet</t>
  </si>
  <si>
    <t>742220111</t>
  </si>
  <si>
    <t>Montáž docházkového terminálu s LCD displejem</t>
  </si>
  <si>
    <t>211168221</t>
  </si>
  <si>
    <t>-1113036755</t>
  </si>
  <si>
    <t>277439645</t>
  </si>
  <si>
    <t>171818318</t>
  </si>
  <si>
    <t>104291098</t>
  </si>
  <si>
    <t>742320032</t>
  </si>
  <si>
    <t>Montáž elektrického otvírače 12 V a stavitelnou střelkou</t>
  </si>
  <si>
    <t>-1646051744</t>
  </si>
  <si>
    <t>Montáž elektricky ovládaných zámků ostatní prvky elektrického otvírače 12 V a stavitelnou střelkou</t>
  </si>
  <si>
    <t>300805003</t>
  </si>
  <si>
    <t>6 - Domovní  videotelefon</t>
  </si>
  <si>
    <t>D2 - Ostatní</t>
  </si>
  <si>
    <t>Pol24</t>
  </si>
  <si>
    <t>Řídící modul s kamerou a 1-tlač:., Řídící modul s kamerou a 1-tlačítkem; IP systém videotelefonů 2. generace; kamera má funkci WDR a rozlišení 2Mpx (1920x1080); úhel záběru 180°; rozhraní LAN 10/100Mbps; RS485; 2x NO/NC kontakt pro dva zámky; trvalý napěť</t>
  </si>
  <si>
    <t>-391779366</t>
  </si>
  <si>
    <t>Řídící modul s kamerou a 1-tlač:., Řídící modul s kamerou a 1-tlačítkem; IP systém videotelefonů 2. generace; kamera má funkci WDR a rozlišení 2Mpx (1920x1080); úhel záběru 180°; rozhraní LAN 10/100Mbps; RS485; 2x NO/NC kontakt pro dva zámky; trvalý napěťový výstup 12V/max. 1A pro libovolní použití; v nočním režimu je jmenovka podsvětlena; podpora standardního SIP protokolu; napájení 12 Vdc nebo standardní PoE, IEEE802.3af; pracovní prostředí -40°C až +60°C.</t>
  </si>
  <si>
    <t>Pol25</t>
  </si>
  <si>
    <t>Modul s 3,5" displejem a podsvíc. tlačítky:  Modul s barevným 3,5" LCD displejem pro modulární systém videotelefonů 2. generace; zobrazuje aktuální činnost systému nebo umožňuje zobrazit jmenný seznam účastníku s možností jejich výběru a zazvonění; ovládá</t>
  </si>
  <si>
    <t>603060623</t>
  </si>
  <si>
    <t>Modul s 3,5" displejem a podsvíc. tlačítky:  Modul s barevným 3,5" LCD displejem pro modulární systém videotelefonů 2. generace; zobrazuje aktuální činnost systému nebo umožňuje zobrazit jmenný seznam účastníku s možností jejich výběru a zazvonění; ovládání je prováděno pomocí čtyřech bočních tlačítek; v nečinnosti je tento modul zhasnutý; určeno pro IP systém i 2-vodičový systém.</t>
  </si>
  <si>
    <t>Pol26</t>
  </si>
  <si>
    <t>Modul RFID čtečky (Emmarine / Mifare): technologie karet je nutno odsouhlasit investorem</t>
  </si>
  <si>
    <t>849306410</t>
  </si>
  <si>
    <t>Pol27</t>
  </si>
  <si>
    <t>Zápustná instalační krabice s rámečkem pro 3 mosuly, 2. gen.: Komplet plastové zápustné instalační krabička pod omítku a litinového rámečku pro 3 moduly; možnost instalace více krabiček vedle sebe. Rozměry krycího rámečku 338 x 124 x 4 mm; rozměry plastov</t>
  </si>
  <si>
    <t>261342144</t>
  </si>
  <si>
    <t>Zápustná instalační krabice s rámečkem pro 3 mosuly, 2. gen.: Komplet plastové zápustné instalační krabička pod omítku a litinového rámečku pro 3 moduly; možnost instalace více krabiček vedle sebe. Rozměry krycího rámečku 338 x 124 x 4 mm; rozměry plastové montážní krabičky 338.8 x 134 x 56mm; určeno pro IP systém i 2-vodičový systém</t>
  </si>
  <si>
    <t>Pol28</t>
  </si>
  <si>
    <t>PoE Switch, 18/16 PoE switch, 16x PoE port (100Mbit), 2x uplink port (Gigabit), 2x SFP slot</t>
  </si>
  <si>
    <t>-1950713106</t>
  </si>
  <si>
    <t>Pol29</t>
  </si>
  <si>
    <t>IP videotelefon 7", LAN, černý, tlačítkové ovládání: IP videotelefon s tlačítkovým ovládáním, 7" TFT LCD nedotykový displej, rozlišení 1024 x 600, rozhraní LAN, podpora standardního SIP protokolu, interní paměť 64 MB, Flash 16 MB, NEUMOŽŇUJE volání na mob</t>
  </si>
  <si>
    <t>2024844258</t>
  </si>
  <si>
    <t>IP videotelefon 7", LAN, černý, tlačítkové ovládání: IP videotelefon s tlačítkovým ovládáním, 7" TFT LCD nedotykový displej, rozlišení 1024 x 600, rozhraní LAN, podpora standardního SIP protokolu, interní paměť 64 MB, Flash 16 MB, NEUMOŽŇUJE volání na mobilní aplikací, lze zobrazovat až 16 CCTV kamer z kamerových systémů Hikvision (RTSP stream), 8x alarmový vstup pro senzory(detektor kouře, magnet atd.), vestavěný všesměrový mikrofon, zabudovaný reproduktor, napájení 12V DC/1A nebo PoE (IEEE802.3af), rozměry 200 x 140 x 23 mm, systém 2. generace</t>
  </si>
  <si>
    <t>Pol30</t>
  </si>
  <si>
    <t>Zvonkové tlačítko u jednotlivých bytů</t>
  </si>
  <si>
    <t>-691568886</t>
  </si>
  <si>
    <t>Pol32</t>
  </si>
  <si>
    <t>Drobný montážní materiál, konektory, stahovací pásky apod.</t>
  </si>
  <si>
    <t>847875766</t>
  </si>
  <si>
    <t>Pol33</t>
  </si>
  <si>
    <t>-1404377826</t>
  </si>
  <si>
    <t>Pol34</t>
  </si>
  <si>
    <t>1494945067</t>
  </si>
  <si>
    <t>Pol35</t>
  </si>
  <si>
    <t>993759202</t>
  </si>
  <si>
    <t>1364128330</t>
  </si>
  <si>
    <t>-666707216</t>
  </si>
  <si>
    <t>40*1,2 'Přepočtené koeficientem množství</t>
  </si>
  <si>
    <t>-1068598088</t>
  </si>
  <si>
    <t>395785339</t>
  </si>
  <si>
    <t>-1254133757</t>
  </si>
  <si>
    <t>-211871408</t>
  </si>
  <si>
    <t>kabel CYSY  2x1,5</t>
  </si>
  <si>
    <t>644896892</t>
  </si>
  <si>
    <t>104092461</t>
  </si>
  <si>
    <t>7 - Komunikační systém sestra klient</t>
  </si>
  <si>
    <t>Pol36</t>
  </si>
  <si>
    <t>Hlavní terminál systému, IP komunikace, dotykový barevný displej, USB interface, VoIP-LAN, centralizace systému do míst stálé služby, možnosl libovolného počtu terminálů na oddělení, až 10 oddělení ve sdruženém provozu, neomezený počet volacích míst, vyvo</t>
  </si>
  <si>
    <t>-206012541</t>
  </si>
  <si>
    <t>Hlavní terminál systému, IP komunikace, dotykový barevný displej, USB interface, VoIP-LAN, centralizace systému do míst stálé služby, možnosl libovolného počtu terminálů na oddělení, až 10 oddělení ve sdruženém provozu, neomezený počet volacích míst, vyvolávání účastníka pomocí zrychlené volby, centrální hlášení, archivace pacienstsých volání, 10,4 " barevný dotykový displej, noční provoz, PHP server,</t>
  </si>
  <si>
    <t>Pol37</t>
  </si>
  <si>
    <t>Napájecí zdroj systému 24V/8A, obsahuje vestavěny registrační server pro management a uložení konfigurace všech koncových prvků systému, RS-485 server pro řízení čteček karet,  uzpůsobený pro vestavbu VoIP serveru a transformátor el. Zámku.</t>
  </si>
  <si>
    <t>625972735</t>
  </si>
  <si>
    <t>Pol38</t>
  </si>
  <si>
    <t>SW licence pro provoz účastníka</t>
  </si>
  <si>
    <t>1029492399</t>
  </si>
  <si>
    <t>Pol39</t>
  </si>
  <si>
    <t>Kabel k terminálu (2m) - systémový kabel pro připojení terminálu k rozvodu</t>
  </si>
  <si>
    <t>1377384442</t>
  </si>
  <si>
    <t>Pol40</t>
  </si>
  <si>
    <t>Adaptér k hlavnímu terminálu</t>
  </si>
  <si>
    <t>-798656167</t>
  </si>
  <si>
    <t>Pol41</t>
  </si>
  <si>
    <t>Kabel telefonní přípojky</t>
  </si>
  <si>
    <t>1884206442</t>
  </si>
  <si>
    <t>Pol42</t>
  </si>
  <si>
    <t>Univerzální ukládací police 19"/1U</t>
  </si>
  <si>
    <t>649966601</t>
  </si>
  <si>
    <t>Pol43</t>
  </si>
  <si>
    <t>Analog/VoIP brána</t>
  </si>
  <si>
    <t>920568296</t>
  </si>
  <si>
    <t>Pol44</t>
  </si>
  <si>
    <t>Zásuvka hlavního terminálu</t>
  </si>
  <si>
    <t>413802410</t>
  </si>
  <si>
    <t>Pol45</t>
  </si>
  <si>
    <t>Telefonní zásuvka IN-OUT</t>
  </si>
  <si>
    <t>1754980048</t>
  </si>
  <si>
    <t>Pol46</t>
  </si>
  <si>
    <t>Telefonní interface (pro analog. přístr.)</t>
  </si>
  <si>
    <t>-1595062369</t>
  </si>
  <si>
    <t>Pol47</t>
  </si>
  <si>
    <t>Datový SWITCH pro systém pro 24 portů</t>
  </si>
  <si>
    <t>1835898362</t>
  </si>
  <si>
    <t>Pol48</t>
  </si>
  <si>
    <t>Napájecí injektor 24 portů/19"</t>
  </si>
  <si>
    <t>-951554074</t>
  </si>
  <si>
    <t>Pol49</t>
  </si>
  <si>
    <t>Svorkovnice napájení 24V s el. Pojistkou</t>
  </si>
  <si>
    <t>1221060243</t>
  </si>
  <si>
    <t>Pol50</t>
  </si>
  <si>
    <t>Svítidlo signalizační LED</t>
  </si>
  <si>
    <t>162257860</t>
  </si>
  <si>
    <t>Pol51</t>
  </si>
  <si>
    <t>Pokojový terminál s hovorem</t>
  </si>
  <si>
    <t>-1666000093</t>
  </si>
  <si>
    <t>Pol52</t>
  </si>
  <si>
    <t>Zásuvka pacienta s držákem a reproduktorem</t>
  </si>
  <si>
    <t>212563150</t>
  </si>
  <si>
    <t>Pol53</t>
  </si>
  <si>
    <t>Terminál pacienta s tlačítkem volání druhé sestry</t>
  </si>
  <si>
    <t>-1838813730</t>
  </si>
  <si>
    <t>Pol54</t>
  </si>
  <si>
    <t>Táhlo nouzového volání</t>
  </si>
  <si>
    <t>592048756</t>
  </si>
  <si>
    <t>Pol55</t>
  </si>
  <si>
    <t>RACK rozvaděč, 18U, kompletní vč. napájecího panelu 230V</t>
  </si>
  <si>
    <t>388468924</t>
  </si>
  <si>
    <t>Pol56</t>
  </si>
  <si>
    <t>UPS - Záložní zdroj 1400VA, 230V</t>
  </si>
  <si>
    <t>1474116421</t>
  </si>
  <si>
    <t>Pol57</t>
  </si>
  <si>
    <t>SW licence modulů: licence provozu účastníka, databáze historie volání, prohlížeč historie, virtuální SQL server</t>
  </si>
  <si>
    <t>-259823240</t>
  </si>
  <si>
    <t>Pol58</t>
  </si>
  <si>
    <t>Konektor včetně ochrany a proměření RJ45</t>
  </si>
  <si>
    <t>135677730</t>
  </si>
  <si>
    <t>Pol59</t>
  </si>
  <si>
    <t>Kabel UTP Cat.6, LS0H</t>
  </si>
  <si>
    <t>150414474</t>
  </si>
  <si>
    <t>Pol60</t>
  </si>
  <si>
    <t>Instalační rámeček malý</t>
  </si>
  <si>
    <t>1850836493</t>
  </si>
  <si>
    <t>Pol61</t>
  </si>
  <si>
    <t>Instalační rámeček střední</t>
  </si>
  <si>
    <t>-697530093</t>
  </si>
  <si>
    <t>Pol62</t>
  </si>
  <si>
    <t>Instalační rámeček velký</t>
  </si>
  <si>
    <t>-156390032</t>
  </si>
  <si>
    <t>Pol63</t>
  </si>
  <si>
    <t>Pomocný montážní materiál: zdící materiál, kompletační materiál, hmožninky, vruty, stahovací pásky</t>
  </si>
  <si>
    <t>-823255630</t>
  </si>
  <si>
    <t>Pol64</t>
  </si>
  <si>
    <t>Pomocné montážní práce: zednické výpomoci, bourací práce, koordinační práce</t>
  </si>
  <si>
    <t>1080277766</t>
  </si>
  <si>
    <t>Pol65</t>
  </si>
  <si>
    <t>Seznámení obsluhy s provozem a obsluhou zařízení</t>
  </si>
  <si>
    <t>-1570566883</t>
  </si>
  <si>
    <t>Pol66</t>
  </si>
  <si>
    <t>-1064261882</t>
  </si>
  <si>
    <t>Pol68</t>
  </si>
  <si>
    <t>1704149211</t>
  </si>
  <si>
    <t>742360005</t>
  </si>
  <si>
    <t>Montáž lůžkové jednotky s osvětlením a klávesnicí</t>
  </si>
  <si>
    <t>205802063</t>
  </si>
  <si>
    <t>Montáž systému pacient-sestra komunikačních prvků lůžkové jednotky s osvětlením a klávesnicí</t>
  </si>
  <si>
    <t>742360012</t>
  </si>
  <si>
    <t>Montáž závěsu lůžkové jednotky s konektorem</t>
  </si>
  <si>
    <t>-533055728</t>
  </si>
  <si>
    <t>Montáž systému pacient-sestra komunikačních prvků závěsu lůžkové jednotky s konektorem</t>
  </si>
  <si>
    <t>742360022</t>
  </si>
  <si>
    <t>Montáž komunikační jednotky s displejem</t>
  </si>
  <si>
    <t>-773800204</t>
  </si>
  <si>
    <t>Montáž systému pacient-sestra komunikačních prvků komunikační jednotky s displejem</t>
  </si>
  <si>
    <t>742360041</t>
  </si>
  <si>
    <t>Montáž služební jednotky s displejem</t>
  </si>
  <si>
    <t>-1592867252</t>
  </si>
  <si>
    <t>Montáž systému pacient-sestra komunikačních prvků služební jednotky s displejem</t>
  </si>
  <si>
    <t>742360102</t>
  </si>
  <si>
    <t>Montáž volací šňůry s nouzovým voláním</t>
  </si>
  <si>
    <t>-873509703</t>
  </si>
  <si>
    <t>Montáž systému pacient-sestra signalizačních prvků volací šňůry s nouzovým voláním</t>
  </si>
  <si>
    <t>742360111</t>
  </si>
  <si>
    <t>Montáž závěsu volací šňůry pro ZLJ</t>
  </si>
  <si>
    <t>-1732378347</t>
  </si>
  <si>
    <t>Montáž systému pacient-sestra signalizačních prvků závěs volací šňůry pro závěs lůžkové jednotky</t>
  </si>
  <si>
    <t>742360124</t>
  </si>
  <si>
    <t>Montáž zásuvky PS</t>
  </si>
  <si>
    <t>-1576694287</t>
  </si>
  <si>
    <t>Montáž systému pacient-sestra signalizačních prvků zásuvky pacient - sestra</t>
  </si>
  <si>
    <t>742360127</t>
  </si>
  <si>
    <t>Montáž terminálu personálu</t>
  </si>
  <si>
    <t>-173452956</t>
  </si>
  <si>
    <t>Montáž systému pacient-sestra signalizačních prvků terminálu personálu</t>
  </si>
  <si>
    <t>742360161</t>
  </si>
  <si>
    <t>Montáž táhla nouzového volání</t>
  </si>
  <si>
    <t>1286997104</t>
  </si>
  <si>
    <t>Montáž systému pacient-sestra signalizačních prvků táhla nouzového volání</t>
  </si>
  <si>
    <t>742360201</t>
  </si>
  <si>
    <t>Montáž svítidla</t>
  </si>
  <si>
    <t>-1462537525</t>
  </si>
  <si>
    <t>Montáž systému pacient-sestra signalizačních prvků svítidla</t>
  </si>
  <si>
    <t>742360301</t>
  </si>
  <si>
    <t>Montáž switch modulu</t>
  </si>
  <si>
    <t>-1769012495</t>
  </si>
  <si>
    <t>Montáž systému pacient-sestra síťových prvků switch modulu</t>
  </si>
  <si>
    <t>742360302</t>
  </si>
  <si>
    <t>Montáž napáječe</t>
  </si>
  <si>
    <t>1878050616</t>
  </si>
  <si>
    <t>Montáž systému pacient-sestra síťových prvků napáječe</t>
  </si>
  <si>
    <t>742360401</t>
  </si>
  <si>
    <t>Instalace SW pacient-sestra</t>
  </si>
  <si>
    <t>-860254846</t>
  </si>
  <si>
    <t>Montáž systému pacient-sestra nastavení a oživení systému instalace SW pacient-sestra</t>
  </si>
  <si>
    <t>742360411</t>
  </si>
  <si>
    <t>SW licence účastníka</t>
  </si>
  <si>
    <t>1706698186</t>
  </si>
  <si>
    <t>Montáž systému pacient-sestra nastavení a oživení systému SW licence účastníka</t>
  </si>
  <si>
    <t>742360421</t>
  </si>
  <si>
    <t>Kontrola a otestování rozvodného vedení</t>
  </si>
  <si>
    <t>-648364673</t>
  </si>
  <si>
    <t>Montáž systému pacient-sestra nastavení a oživení systému kontrola a otestování rozvodného vedení</t>
  </si>
  <si>
    <t>8 - Hrubé rozvody</t>
  </si>
  <si>
    <t>742110001</t>
  </si>
  <si>
    <t>Montáž trubek pro slaboproud plastových ohebných uložených pod omítku se zasekáním</t>
  </si>
  <si>
    <t>976102669</t>
  </si>
  <si>
    <t>Montáž trubek elektroinstalačních plastových ohebných uložených pod omítku včetně zasekání</t>
  </si>
  <si>
    <t>1280</t>
  </si>
  <si>
    <t>34571050</t>
  </si>
  <si>
    <t>trubka elektroinstalační ohebná EN 500 86-1141 (chránička) D 16/21,2mm</t>
  </si>
  <si>
    <t>121745649</t>
  </si>
  <si>
    <t>304,761904761905*1,05 'Přepočtené koeficientem množství</t>
  </si>
  <si>
    <t>34571051</t>
  </si>
  <si>
    <t>trubka elektroinstalační ohebná EN 500 86-1141 (chránička) D 22,9/28,5mm</t>
  </si>
  <si>
    <t>1307980099</t>
  </si>
  <si>
    <t>247,619047619048*1,05 'Přepočtené koeficientem množství</t>
  </si>
  <si>
    <t>34571350</t>
  </si>
  <si>
    <t>trubka elektroinstalační ohebná dvouplášťová korugovaná (chránička) D 32/40mm, HDPE+LDPE</t>
  </si>
  <si>
    <t>-1714949984</t>
  </si>
  <si>
    <t>142,857142857143*1,05 'Přepočtené koeficientem množství</t>
  </si>
  <si>
    <t>34571352</t>
  </si>
  <si>
    <t>trubka elektroinstalační ohebná dvouplášťová korugovaná (chránička) D 52/63mm, HDPE+LDPE</t>
  </si>
  <si>
    <t>1615218063</t>
  </si>
  <si>
    <t>34571351</t>
  </si>
  <si>
    <t>trubka elektroinstalační ohebná dvouplášťová korugovaná (chránička) D 41/50mm, HDPE+LDPE</t>
  </si>
  <si>
    <t>390165591</t>
  </si>
  <si>
    <t>34571354</t>
  </si>
  <si>
    <t>trubka elektroinstalační ohebná dvouplášťová korugovaná (chránička) D 75/90mm, HDPE+LDPE</t>
  </si>
  <si>
    <t>1998445947</t>
  </si>
  <si>
    <t>742110501</t>
  </si>
  <si>
    <t>Montáž krabic pro slaboproud zapuštěných plastových odbočných kruhových s víčkem a se zasekáním</t>
  </si>
  <si>
    <t>-2108672972</t>
  </si>
  <si>
    <t>Montáž krabic elektroinstalačních s víčkem zapuštěných plastových včetně zasekání odbočných kruhových</t>
  </si>
  <si>
    <t>178+88</t>
  </si>
  <si>
    <t>34571519</t>
  </si>
  <si>
    <t>krabice univerzální odbočná z PH s víčkem, D 73,5mmx43mm</t>
  </si>
  <si>
    <t>199613214</t>
  </si>
  <si>
    <t>34571521</t>
  </si>
  <si>
    <t>krabice univerzální rozvodná z PH s víčkem a svorkovnicí krabicovou šroubovací s vodiči 12x4mm2 D 73,5mmx43mm</t>
  </si>
  <si>
    <t>1958875460</t>
  </si>
  <si>
    <t>468081314</t>
  </si>
  <si>
    <t>Vybourání otvorů pro elektroinstalace ve zdivu cihelném pl do 0,0225 m2 tl přes 45 do 60 cm</t>
  </si>
  <si>
    <t>-1920760143</t>
  </si>
  <si>
    <t>Vybourání otvorů ve zdivu cihelném plochy do 0,0225 m2 a tloušťky přes 45 do 60 cm</t>
  </si>
  <si>
    <t>https://podminky.urs.cz/item/CS_URS_2024_01/468081314</t>
  </si>
  <si>
    <t>468081512</t>
  </si>
  <si>
    <t>Vybourání otvorů pro elektroinstalace ve zdivu železobetonovém pl do 0,09 m2 tl přes 15 do 30 cm</t>
  </si>
  <si>
    <t>108510755</t>
  </si>
  <si>
    <t>Vybourání otvorů ve zdivu železobetonovém plochy do 0,09 m2 a tloušťky přes 15 do 30 cm</t>
  </si>
  <si>
    <t>https://podminky.urs.cz/item/CS_URS_2024_01/468081512</t>
  </si>
  <si>
    <t>468111112</t>
  </si>
  <si>
    <t>Frézování drážek pro vodiče ve stěnách z cihel do 5x5 cm</t>
  </si>
  <si>
    <t>-77491926</t>
  </si>
  <si>
    <t>Frézování drážek pro vodiče ve stěnách z cihel, rozměru do 5x5 cm</t>
  </si>
  <si>
    <t>https://podminky.urs.cz/item/CS_URS_2024_01/468111112</t>
  </si>
  <si>
    <t>469971111</t>
  </si>
  <si>
    <t>Svislá doprava suti a vybouraných hmot při elektromontážích za první podlaží</t>
  </si>
  <si>
    <t>65730311</t>
  </si>
  <si>
    <t>Odvoz suti a vybouraných hmot svislá doprava suti a vybouraných hmot za první podlaží</t>
  </si>
  <si>
    <t>https://podminky.urs.cz/item/CS_URS_2024_01/469971111</t>
  </si>
  <si>
    <t>469971121</t>
  </si>
  <si>
    <t>Příplatek ke svislé dopravě suti a vybouraných hmot při elektromontážích za každé další podlaží</t>
  </si>
  <si>
    <t>262663394</t>
  </si>
  <si>
    <t>Odvoz suti a vybouraných hmot svislá doprava suti a vybouraných hmot Příplatek k ceně za každé další podlaží</t>
  </si>
  <si>
    <t>https://podminky.urs.cz/item/CS_URS_2024_01/469971121</t>
  </si>
  <si>
    <t>3,318*2 'Přepočtené koeficientem množství</t>
  </si>
  <si>
    <t>469972111</t>
  </si>
  <si>
    <t>Odvoz suti a vybouraných hmot při elektromontážích do 1 km</t>
  </si>
  <si>
    <t>628044361</t>
  </si>
  <si>
    <t>Odvoz suti a vybouraných hmot odvoz suti a vybouraných hmot do 1 km</t>
  </si>
  <si>
    <t>https://podminky.urs.cz/item/CS_URS_2024_01/469972111</t>
  </si>
  <si>
    <t>469972121</t>
  </si>
  <si>
    <t>Příplatek k odvozu suti a vybouraných hmot při elektromontážích za každý další 1 km</t>
  </si>
  <si>
    <t>74669071</t>
  </si>
  <si>
    <t>Odvoz suti a vybouraných hmot odvoz suti a vybouraných hmot Příplatek k ceně za každý další i započatý 1 km</t>
  </si>
  <si>
    <t>https://podminky.urs.cz/item/CS_URS_2024_01/469972121</t>
  </si>
  <si>
    <t>3,318*30 'Přepočtené koeficientem množství</t>
  </si>
  <si>
    <t>469973116</t>
  </si>
  <si>
    <t>-1099483980</t>
  </si>
  <si>
    <t>Poplatek za uložení stavebního odpadu (skládkovné) na skládce směsného stavebního a demoličního zatříděného do Katalogu odpadů pod kódem 17 09 04</t>
  </si>
  <si>
    <t>https://podminky.urs.cz/item/CS_URS_2024_01/469973116</t>
  </si>
  <si>
    <t>1434212187</t>
  </si>
  <si>
    <t>Nespecifikovane stavební práce- pomocné práce</t>
  </si>
  <si>
    <t>Požární ucpávky prostupů kabeláže</t>
  </si>
  <si>
    <t>1393201214</t>
  </si>
  <si>
    <t>Drobný a proužný materiál</t>
  </si>
  <si>
    <t>-28387913</t>
  </si>
  <si>
    <t>g - VZT</t>
  </si>
  <si>
    <t xml:space="preserve">    751 - Vzduchotechnika</t>
  </si>
  <si>
    <t>751</t>
  </si>
  <si>
    <t>Vzduchotechnika</t>
  </si>
  <si>
    <t>751122051</t>
  </si>
  <si>
    <t>Montáž ventilátoru radiálního nízkotlakého podhledového základního D do 100 mm</t>
  </si>
  <si>
    <t>-216995031</t>
  </si>
  <si>
    <t>Montáž ventilátoru radiálního nízkotlakého podhledového základního, průměru do 100 mm</t>
  </si>
  <si>
    <t>https://podminky.urs.cz/item/CS_URS_2024_01/751122051</t>
  </si>
  <si>
    <t>zař.1</t>
  </si>
  <si>
    <t>zař  3</t>
  </si>
  <si>
    <t>54233103</t>
  </si>
  <si>
    <t>ventilátor radiální malý plastový spínač časový a snímač vlhkosti D 100mm</t>
  </si>
  <si>
    <t>212823380</t>
  </si>
  <si>
    <t>751311094</t>
  </si>
  <si>
    <t>Montáž vyústi čtyřhranné do čtyřhranného potrubí přes 0,150 do 0,200 m2</t>
  </si>
  <si>
    <t>1360738825</t>
  </si>
  <si>
    <t>Montáž vyústi čtyřhranné do čtyřhranného potrubí, průřezu přes 0,150 do 0,200 m2</t>
  </si>
  <si>
    <t>https://podminky.urs.cz/item/CS_URS_2024_01/751311094</t>
  </si>
  <si>
    <t>42972672</t>
  </si>
  <si>
    <t>výustka komfortní jednořadá Al 400x400mm</t>
  </si>
  <si>
    <t>673198445</t>
  </si>
  <si>
    <t>751322012</t>
  </si>
  <si>
    <t>Montáž talířového ventilu D přes 100 do 200 mm</t>
  </si>
  <si>
    <t>1791776290</t>
  </si>
  <si>
    <t>Montáž talířových ventilů, anemostatů, dýz talířového ventilu, průměru přes 100 do 200 mm</t>
  </si>
  <si>
    <t>https://podminky.urs.cz/item/CS_URS_2024_01/751322012</t>
  </si>
  <si>
    <t>42972202</t>
  </si>
  <si>
    <t>ventil talířový pro přívod a odvod vzduchu plastový D 125mm</t>
  </si>
  <si>
    <t>1825418913</t>
  </si>
  <si>
    <t>751344112</t>
  </si>
  <si>
    <t>Montáž tlumiče hluku pro kruhové potrubí D přes 100 do 200 mm</t>
  </si>
  <si>
    <t>2014600819</t>
  </si>
  <si>
    <t>Montáž tlumičů hluku pro kruhové potrubí, průměru přes 100 do 200 mm</t>
  </si>
  <si>
    <t>https://podminky.urs.cz/item/CS_URS_2024_01/751344112</t>
  </si>
  <si>
    <t>751510041</t>
  </si>
  <si>
    <t>Vzduchotechnické potrubí z pozinkovaného plechu kruhové spirálně vinutá trouba bez příruby D do 100 mm</t>
  </si>
  <si>
    <t>2065381191</t>
  </si>
  <si>
    <t>Vzduchotechnické potrubí z pozinkovaného plechu kruhové, trouba spirálně vinutá bez příruby, průměru do 100 mm</t>
  </si>
  <si>
    <t>https://podminky.urs.cz/item/CS_URS_2024_01/751510041</t>
  </si>
  <si>
    <t>751510042</t>
  </si>
  <si>
    <t>Vzduchotechnické potrubí z pozinkovaného plechu kruhové spirálně vinutá trouba bez příruby D přes 100 do 200 mm</t>
  </si>
  <si>
    <t>-45515062</t>
  </si>
  <si>
    <t>Vzduchotechnické potrubí z pozinkovaného plechu kruhové, trouba spirálně vinutá bez příruby, průměru přes 100 do 200 mm</t>
  </si>
  <si>
    <t>https://podminky.urs.cz/item/CS_URS_2024_01/751510042</t>
  </si>
  <si>
    <t>751510043</t>
  </si>
  <si>
    <t>Vzduchotechnické potrubí z pozinkovaného plechu kruhové spirálně vinutá trouba bez příruby D přes 200 do 300 mm</t>
  </si>
  <si>
    <t>-749608733</t>
  </si>
  <si>
    <t>Vzduchotechnické potrubí z pozinkovaného plechu kruhové, trouba spirálně vinutá bez příruby, průměru přes 200 do 300 mm</t>
  </si>
  <si>
    <t>https://podminky.urs.cz/item/CS_URS_2024_01/751510043</t>
  </si>
  <si>
    <t>751511025</t>
  </si>
  <si>
    <t>Montáž potrubí plechového skupiny I čtyřhranného s přírubou tloušťky plechu 0,8 mm přes 0,79 do 1,13 m2</t>
  </si>
  <si>
    <t>195190874</t>
  </si>
  <si>
    <t>Montáž potrubí plechového skupiny I čtyřhranného s přírubou tloušťky plechu 0,8 mm, průřezu přes 0,79 do 1,13 m2</t>
  </si>
  <si>
    <t>https://podminky.urs.cz/item/CS_URS_2024_01/751511025</t>
  </si>
  <si>
    <t>42982118</t>
  </si>
  <si>
    <t>trouba čtyřhranná Pz průřez do 1,13m2</t>
  </si>
  <si>
    <t>-574882717</t>
  </si>
  <si>
    <t>0,3*1,2 'Přepočtené koeficientem množství</t>
  </si>
  <si>
    <t>751525082</t>
  </si>
  <si>
    <t>Montáž potrubí plastového kruhového bez příruby D přes 100 do 200 mm</t>
  </si>
  <si>
    <t>-940873423</t>
  </si>
  <si>
    <t>Montáž potrubí plastového kruhového bez příruby, průměru přes 100 do 200 mm</t>
  </si>
  <si>
    <t>https://podminky.urs.cz/item/CS_URS_2024_01/751525082</t>
  </si>
  <si>
    <t>42981650</t>
  </si>
  <si>
    <t>trouba pevná PVC D 125mm do 45°C</t>
  </si>
  <si>
    <t>-1500935136</t>
  </si>
  <si>
    <t>10*1,2 'Přepočtené koeficientem množství</t>
  </si>
  <si>
    <t>751537111</t>
  </si>
  <si>
    <t>Montáž potrubí kruhového ohebného izolovaného minerální vatou z Al laminátu D do 100 mm-125mm</t>
  </si>
  <si>
    <t>-705758212</t>
  </si>
  <si>
    <t>Montáž potrubí ohebného kruhového izolovaného minerální vatou z Al laminátu, průměru do 100 mm-125mm</t>
  </si>
  <si>
    <t>https://podminky.urs.cz/item/CS_URS_2024_01/751537111</t>
  </si>
  <si>
    <t>zařízení 1</t>
  </si>
  <si>
    <t>zařízení 2</t>
  </si>
  <si>
    <t>42981954</t>
  </si>
  <si>
    <t>hadice ohebná z Al laminátu vyztužená drátem s tepelnou a zvukovou izolací, délka 10m, D 82mm</t>
  </si>
  <si>
    <t>726413608</t>
  </si>
  <si>
    <t>25*1,2 'Přepočtené koeficientem množství</t>
  </si>
  <si>
    <t>751572031</t>
  </si>
  <si>
    <t>Uchycení potrubí kruhového na montovanou konstrukci z nosníků kotvenou do betonu D do 100 mm</t>
  </si>
  <si>
    <t>1188177556</t>
  </si>
  <si>
    <t>Závěs kruhového potrubí na montovanou konstrukci z nosníku, kotvenou do betonu průměru potrubí do 100 mm</t>
  </si>
  <si>
    <t>https://podminky.urs.cz/item/CS_URS_2024_01/751572031</t>
  </si>
  <si>
    <t>751572032</t>
  </si>
  <si>
    <t>Uchycení potrubí kruhového na montovanou konstrukci z nosníků kotvenou do betonu D přes 100 do 200 mm</t>
  </si>
  <si>
    <t>1991758186</t>
  </si>
  <si>
    <t>Závěs kruhového potrubí na montovanou konstrukci z nosníku, kotvenou do betonu průměru potrubí přes 100 do 200 mm</t>
  </si>
  <si>
    <t>https://podminky.urs.cz/item/CS_URS_2024_01/751572032</t>
  </si>
  <si>
    <t>751572033</t>
  </si>
  <si>
    <t>Uchycení potrubí kruhového na montovanou konstrukci z nosníků kotvenou do betonu D přes 200 do 300 mm</t>
  </si>
  <si>
    <t>-788734602</t>
  </si>
  <si>
    <t>Závěs kruhového potrubí na montovanou konstrukci z nosníku, kotvenou do betonu průměru potrubí přes 200 do 300 mm</t>
  </si>
  <si>
    <t>https://podminky.urs.cz/item/CS_URS_2024_01/751572033</t>
  </si>
  <si>
    <t>751611113</t>
  </si>
  <si>
    <t>Montáž centrální vzduchotechnické jednotky s rekuperací tepla stojaté s výměnou vzduchu do 300 m3/h</t>
  </si>
  <si>
    <t>-801750769</t>
  </si>
  <si>
    <t>Montáž vzduchotechnické jednotky s rekuperací tepla centrální stojaté s výměnou vzduchu do 300 m3/h</t>
  </si>
  <si>
    <t>https://podminky.urs.cz/item/CS_URS_2024_01/751611113</t>
  </si>
  <si>
    <t>42944127</t>
  </si>
  <si>
    <t>jednotka VZT stojatá/podstropní s rekuperací tepla a ovládací jednotkou do 300m3/hod</t>
  </si>
  <si>
    <t>1588771546</t>
  </si>
  <si>
    <t>998751121</t>
  </si>
  <si>
    <t>Přesun hmot tonážní pro vzduchotechniku ruční v objektech v do 12 m</t>
  </si>
  <si>
    <t>-2113456815</t>
  </si>
  <si>
    <t>Přesun hmot pro vzduchotechniku stanovený z hmotnosti přesunovaného materiálu vodorovná dopravní vzdálenost do 100 m ruční (bez užití mechanizace) v objektech výšky do 12 m</t>
  </si>
  <si>
    <t>https://podminky.urs.cz/item/CS_URS_2024_01/998751121</t>
  </si>
  <si>
    <t>783314101</t>
  </si>
  <si>
    <t>Základní jednonásobný syntetický nátěr zámečnických konstrukcí</t>
  </si>
  <si>
    <t>-1051985210</t>
  </si>
  <si>
    <t>Základní nátěr zámečnických konstrukcí jednonásobný syntetický</t>
  </si>
  <si>
    <t>https://podminky.urs.cz/item/CS_URS_2024_01/783314101</t>
  </si>
  <si>
    <t>783315101</t>
  </si>
  <si>
    <t>Mezinátěr jednonásobný syntetický standardní zámečnických konstrukcí</t>
  </si>
  <si>
    <t>-57028586</t>
  </si>
  <si>
    <t>Mezinátěr zámečnických konstrukcí jednonásobný syntetický standardní</t>
  </si>
  <si>
    <t>https://podminky.urs.cz/item/CS_URS_2024_01/783315101</t>
  </si>
  <si>
    <t>783317101</t>
  </si>
  <si>
    <t>Krycí jednonásobný syntetický standardní nátěr zámečnických konstrukcí</t>
  </si>
  <si>
    <t>1239867105</t>
  </si>
  <si>
    <t>Krycí nátěr (email) zámečnických konstrukcí jednonásobný syntetický standardní</t>
  </si>
  <si>
    <t>https://podminky.urs.cz/item/CS_URS_2024_01/783317101</t>
  </si>
  <si>
    <t>HZS3212</t>
  </si>
  <si>
    <t>Hodinová zúčtovací sazba montér vzduchotechniky a chlazení odborný</t>
  </si>
  <si>
    <t>500273585</t>
  </si>
  <si>
    <t>Hodinové zúčtovací sazby montáží technologických zařízení na stavebních objektech montér vzduchotechniky odborný</t>
  </si>
  <si>
    <t>https://podminky.urs.cz/item/CS_URS_2024_01/HZS3212</t>
  </si>
  <si>
    <t>Příprava ke komplexnímu vyzkoušení</t>
  </si>
  <si>
    <t>Komplexní  vyzkoušení</t>
  </si>
  <si>
    <t>Zkušební provoz</t>
  </si>
  <si>
    <t>Zaučení obsluhy</t>
  </si>
  <si>
    <t>h - VRN-profese</t>
  </si>
  <si>
    <t>-2002008803</t>
  </si>
  <si>
    <t>040001000</t>
  </si>
  <si>
    <t>225921881</t>
  </si>
  <si>
    <t>https://podminky.urs.cz/item/CS_URS_2024_01/040001000</t>
  </si>
  <si>
    <t>-835974321</t>
  </si>
  <si>
    <t>1981956090</t>
  </si>
  <si>
    <t>a - Stavební část  Bytový dům B</t>
  </si>
  <si>
    <t>M - Práce a dodávky</t>
  </si>
  <si>
    <t>2125561306</t>
  </si>
  <si>
    <t>573003451</t>
  </si>
  <si>
    <t>771290415</t>
  </si>
  <si>
    <t>1943617820</t>
  </si>
  <si>
    <t>-327537516</t>
  </si>
  <si>
    <t>-1850654042</t>
  </si>
  <si>
    <t>705823452</t>
  </si>
  <si>
    <t>-927813463</t>
  </si>
  <si>
    <t>-1668232550</t>
  </si>
  <si>
    <t>-282195392</t>
  </si>
  <si>
    <t>343049510</t>
  </si>
  <si>
    <t>-814758337</t>
  </si>
  <si>
    <t>-420620636</t>
  </si>
  <si>
    <t>2062006947</t>
  </si>
  <si>
    <t>-1289054052</t>
  </si>
  <si>
    <t>-215963755</t>
  </si>
  <si>
    <t>599288452</t>
  </si>
  <si>
    <t>-1274002992</t>
  </si>
  <si>
    <t>1664516535</t>
  </si>
  <si>
    <t>274216546</t>
  </si>
  <si>
    <t>-1056272219</t>
  </si>
  <si>
    <t>441537650</t>
  </si>
  <si>
    <t>512774330</t>
  </si>
  <si>
    <t>-31654550</t>
  </si>
  <si>
    <t>769639680</t>
  </si>
  <si>
    <t>1536273934</t>
  </si>
  <si>
    <t>1338663078</t>
  </si>
  <si>
    <t>-24860077</t>
  </si>
  <si>
    <t>1124571458</t>
  </si>
  <si>
    <t>-1156751445</t>
  </si>
  <si>
    <t>-601264243</t>
  </si>
  <si>
    <t>-2037377195</t>
  </si>
  <si>
    <t>-1887596111</t>
  </si>
  <si>
    <t>1040278265</t>
  </si>
  <si>
    <t>-1278366633</t>
  </si>
  <si>
    <t>-812439319</t>
  </si>
  <si>
    <t>1379177584</t>
  </si>
  <si>
    <t>-761223449</t>
  </si>
  <si>
    <t>-228665897</t>
  </si>
  <si>
    <t>1734493051</t>
  </si>
  <si>
    <t>1035073664</t>
  </si>
  <si>
    <t>195565995</t>
  </si>
  <si>
    <t>1519349687</t>
  </si>
  <si>
    <t>-1267445581</t>
  </si>
  <si>
    <t>-832163156</t>
  </si>
  <si>
    <t>-1150049346</t>
  </si>
  <si>
    <t>1536314800</t>
  </si>
  <si>
    <t>1795485588</t>
  </si>
  <si>
    <t>-1094976426</t>
  </si>
  <si>
    <t>-1033459978</t>
  </si>
  <si>
    <t>560268753</t>
  </si>
  <si>
    <t>-311900451</t>
  </si>
  <si>
    <t>-737199572</t>
  </si>
  <si>
    <t>-417358350</t>
  </si>
  <si>
    <t>-1382880794</t>
  </si>
  <si>
    <t>1425064557</t>
  </si>
  <si>
    <t>1475524292</t>
  </si>
  <si>
    <t>-1844970743</t>
  </si>
  <si>
    <t>-116262565</t>
  </si>
  <si>
    <t>1694992780</t>
  </si>
  <si>
    <t>2103859506</t>
  </si>
  <si>
    <t>-1203390658</t>
  </si>
  <si>
    <t>-1711077102</t>
  </si>
  <si>
    <t>-1804713316</t>
  </si>
  <si>
    <t>-263649673</t>
  </si>
  <si>
    <t>-1144220416</t>
  </si>
  <si>
    <t>610200779</t>
  </si>
  <si>
    <t>464333273</t>
  </si>
  <si>
    <t>-1194826483</t>
  </si>
  <si>
    <t>-1792483637</t>
  </si>
  <si>
    <t>-383988577</t>
  </si>
  <si>
    <t>1194004429</t>
  </si>
  <si>
    <t>1036383874</t>
  </si>
  <si>
    <t>-39146313</t>
  </si>
  <si>
    <t>2013521213</t>
  </si>
  <si>
    <t>-1021004124</t>
  </si>
  <si>
    <t>-467720948</t>
  </si>
  <si>
    <t>1644536928</t>
  </si>
  <si>
    <t>1805016241</t>
  </si>
  <si>
    <t>297366468</t>
  </si>
  <si>
    <t>1142207174</t>
  </si>
  <si>
    <t>359713878</t>
  </si>
  <si>
    <t>1843201400</t>
  </si>
  <si>
    <t>-2078784345</t>
  </si>
  <si>
    <t>-1429478612</t>
  </si>
  <si>
    <t>251814704</t>
  </si>
  <si>
    <t>157274977</t>
  </si>
  <si>
    <t>1281004567</t>
  </si>
  <si>
    <t>-1474629387</t>
  </si>
  <si>
    <t>795927805</t>
  </si>
  <si>
    <t>-1545470441</t>
  </si>
  <si>
    <t>-182932780</t>
  </si>
  <si>
    <t>854003751</t>
  </si>
  <si>
    <t>-154047729</t>
  </si>
  <si>
    <t>-1040318417</t>
  </si>
  <si>
    <t>-1562955102</t>
  </si>
  <si>
    <t>-278670317</t>
  </si>
  <si>
    <t>-503415188</t>
  </si>
  <si>
    <t>-1874560094</t>
  </si>
  <si>
    <t>-1553243786</t>
  </si>
  <si>
    <t>1429677267</t>
  </si>
  <si>
    <t>770045245</t>
  </si>
  <si>
    <t>-1801307445</t>
  </si>
  <si>
    <t>-842498805</t>
  </si>
  <si>
    <t>-501715021</t>
  </si>
  <si>
    <t>131732609</t>
  </si>
  <si>
    <t>-1808858447</t>
  </si>
  <si>
    <t>1644209805</t>
  </si>
  <si>
    <t>-571156984</t>
  </si>
  <si>
    <t>1053717200</t>
  </si>
  <si>
    <t>-350033626</t>
  </si>
  <si>
    <t>1655197914</t>
  </si>
  <si>
    <t>466646239</t>
  </si>
  <si>
    <t>9947875</t>
  </si>
  <si>
    <t>-79109336</t>
  </si>
  <si>
    <t>-539231521</t>
  </si>
  <si>
    <t>-2068130247</t>
  </si>
  <si>
    <t>1177133856</t>
  </si>
  <si>
    <t>-1912233099</t>
  </si>
  <si>
    <t>-2124779526</t>
  </si>
  <si>
    <t>-1593173824</t>
  </si>
  <si>
    <t>-602247772</t>
  </si>
  <si>
    <t>-979378872</t>
  </si>
  <si>
    <t>520430912</t>
  </si>
  <si>
    <t>562643453</t>
  </si>
  <si>
    <t>1775142326</t>
  </si>
  <si>
    <t>315772120</t>
  </si>
  <si>
    <t>1012644090</t>
  </si>
  <si>
    <t>-1511301527</t>
  </si>
  <si>
    <t>-506790699</t>
  </si>
  <si>
    <t>-870118344</t>
  </si>
  <si>
    <t>793281069</t>
  </si>
  <si>
    <t>612339644</t>
  </si>
  <si>
    <t>1801379415</t>
  </si>
  <si>
    <t>-1808759472</t>
  </si>
  <si>
    <t>-1099538094</t>
  </si>
  <si>
    <t>668248267</t>
  </si>
  <si>
    <t>574123732</t>
  </si>
  <si>
    <t>-1966889705</t>
  </si>
  <si>
    <t>-1510120175</t>
  </si>
  <si>
    <t>1576157618</t>
  </si>
  <si>
    <t>-190759907</t>
  </si>
  <si>
    <t>972337378</t>
  </si>
  <si>
    <t>481424056</t>
  </si>
  <si>
    <t>1619512656</t>
  </si>
  <si>
    <t>206185836</t>
  </si>
  <si>
    <t>800796696</t>
  </si>
  <si>
    <t>211648330</t>
  </si>
  <si>
    <t>1489810597</t>
  </si>
  <si>
    <t>-1852242747</t>
  </si>
  <si>
    <t>1926188847</t>
  </si>
  <si>
    <t>-422172850</t>
  </si>
  <si>
    <t>1996266437</t>
  </si>
  <si>
    <t>565679077</t>
  </si>
  <si>
    <t>80518100</t>
  </si>
  <si>
    <t>1682973178</t>
  </si>
  <si>
    <t>-17928638</t>
  </si>
  <si>
    <t>1581710910</t>
  </si>
  <si>
    <t>1248585627</t>
  </si>
  <si>
    <t>-1812997547</t>
  </si>
  <si>
    <t>1249108258</t>
  </si>
  <si>
    <t>-42576145</t>
  </si>
  <si>
    <t>-98516219</t>
  </si>
  <si>
    <t>651012723</t>
  </si>
  <si>
    <t>1360805125</t>
  </si>
  <si>
    <t>-1079704718</t>
  </si>
  <si>
    <t>-1953966500</t>
  </si>
  <si>
    <t>1612019797</t>
  </si>
  <si>
    <t>-1297370487</t>
  </si>
  <si>
    <t>2084899119</t>
  </si>
  <si>
    <t>-951098164</t>
  </si>
  <si>
    <t>1763084409</t>
  </si>
  <si>
    <t>-323886096</t>
  </si>
  <si>
    <t>967252121</t>
  </si>
  <si>
    <t>-1931891811</t>
  </si>
  <si>
    <t>38966098</t>
  </si>
  <si>
    <t>1355166652</t>
  </si>
  <si>
    <t>1273470828</t>
  </si>
  <si>
    <t>2615261170.1</t>
  </si>
  <si>
    <t>-1041481362</t>
  </si>
  <si>
    <t>790730334</t>
  </si>
  <si>
    <t>-1478745209</t>
  </si>
  <si>
    <t>-1346206242</t>
  </si>
  <si>
    <t>-2047818174</t>
  </si>
  <si>
    <t>-1043379326</t>
  </si>
  <si>
    <t>-218096748</t>
  </si>
  <si>
    <t>906350834</t>
  </si>
  <si>
    <t>-1029659204</t>
  </si>
  <si>
    <t>-234295371</t>
  </si>
  <si>
    <t>1880801350</t>
  </si>
  <si>
    <t>425284134</t>
  </si>
  <si>
    <t>-2054712106</t>
  </si>
  <si>
    <t>1274106900</t>
  </si>
  <si>
    <t>962807358</t>
  </si>
  <si>
    <t>-7595535</t>
  </si>
  <si>
    <t>-708245033</t>
  </si>
  <si>
    <t>-1124859045</t>
  </si>
  <si>
    <t>2035443367</t>
  </si>
  <si>
    <t>-1525994083</t>
  </si>
  <si>
    <t>-986619602</t>
  </si>
  <si>
    <t>845752730</t>
  </si>
  <si>
    <t>1150155421</t>
  </si>
  <si>
    <t>1621098586</t>
  </si>
  <si>
    <t>-954807717</t>
  </si>
  <si>
    <t>-182860805</t>
  </si>
  <si>
    <t>-214378235</t>
  </si>
  <si>
    <t>1838555873</t>
  </si>
  <si>
    <t>2095648677</t>
  </si>
  <si>
    <t>861558030</t>
  </si>
  <si>
    <t>1865449849</t>
  </si>
  <si>
    <t>-599287410</t>
  </si>
  <si>
    <t>1983081296</t>
  </si>
  <si>
    <t>-902427936</t>
  </si>
  <si>
    <t>-113813347</t>
  </si>
  <si>
    <t>1225743043</t>
  </si>
  <si>
    <t>256817395</t>
  </si>
  <si>
    <t>1813975741</t>
  </si>
  <si>
    <t>-1866442850</t>
  </si>
  <si>
    <t>1211810001</t>
  </si>
  <si>
    <t>1854825132</t>
  </si>
  <si>
    <t>-1169151411</t>
  </si>
  <si>
    <t>847202005</t>
  </si>
  <si>
    <t>695719914</t>
  </si>
  <si>
    <t>2044349915</t>
  </si>
  <si>
    <t>1084047753</t>
  </si>
  <si>
    <t>864109902</t>
  </si>
  <si>
    <t>1907469487</t>
  </si>
  <si>
    <t>1987406225</t>
  </si>
  <si>
    <t>-1820031851</t>
  </si>
  <si>
    <t>-1597211517</t>
  </si>
  <si>
    <t>1863720325</t>
  </si>
  <si>
    <t>-1995394985</t>
  </si>
  <si>
    <t>259056222</t>
  </si>
  <si>
    <t>1649439590</t>
  </si>
  <si>
    <t>-42922487</t>
  </si>
  <si>
    <t>-1242877795</t>
  </si>
  <si>
    <t>1784219928</t>
  </si>
  <si>
    <t>1231974779</t>
  </si>
  <si>
    <t>1714396411</t>
  </si>
  <si>
    <t>-821249313</t>
  </si>
  <si>
    <t>466162905</t>
  </si>
  <si>
    <t>-200427876</t>
  </si>
  <si>
    <t>-1307268507</t>
  </si>
  <si>
    <t>101533615</t>
  </si>
  <si>
    <t>-632991442</t>
  </si>
  <si>
    <t>179424550</t>
  </si>
  <si>
    <t>1044528702</t>
  </si>
  <si>
    <t>1752329783</t>
  </si>
  <si>
    <t>1952784109</t>
  </si>
  <si>
    <t>1686987934</t>
  </si>
  <si>
    <t>738986521</t>
  </si>
  <si>
    <t>-341825359</t>
  </si>
  <si>
    <t>644588564</t>
  </si>
  <si>
    <t>147807387</t>
  </si>
  <si>
    <t>1421535693</t>
  </si>
  <si>
    <t>-120156062</t>
  </si>
  <si>
    <t>1849603375</t>
  </si>
  <si>
    <t>-1145395952</t>
  </si>
  <si>
    <t>1124910761</t>
  </si>
  <si>
    <t>870140689</t>
  </si>
  <si>
    <t>1775083261</t>
  </si>
  <si>
    <t>-730949166</t>
  </si>
  <si>
    <t>-502901816</t>
  </si>
  <si>
    <t>-978528917</t>
  </si>
  <si>
    <t>-925840584</t>
  </si>
  <si>
    <t>1532366932</t>
  </si>
  <si>
    <t>-2051956860</t>
  </si>
  <si>
    <t>980267240</t>
  </si>
  <si>
    <t>1789339441</t>
  </si>
  <si>
    <t>463726272</t>
  </si>
  <si>
    <t>-1296799858</t>
  </si>
  <si>
    <t>46524324</t>
  </si>
  <si>
    <t>-424011620</t>
  </si>
  <si>
    <t>-1952367103</t>
  </si>
  <si>
    <t>-431162051</t>
  </si>
  <si>
    <t>1759082058</t>
  </si>
  <si>
    <t>1411564812</t>
  </si>
  <si>
    <t>988581355</t>
  </si>
  <si>
    <t>-349528377</t>
  </si>
  <si>
    <t>516915003</t>
  </si>
  <si>
    <t>1618788241</t>
  </si>
  <si>
    <t>-1308937809</t>
  </si>
  <si>
    <t>262138658</t>
  </si>
  <si>
    <t>-1258467146</t>
  </si>
  <si>
    <t>1396647117</t>
  </si>
  <si>
    <t>-1469796525</t>
  </si>
  <si>
    <t>-1337547121</t>
  </si>
  <si>
    <t>2037565580</t>
  </si>
  <si>
    <t>-179560111</t>
  </si>
  <si>
    <t>1906833136</t>
  </si>
  <si>
    <t>1020523836</t>
  </si>
  <si>
    <t>-521781928</t>
  </si>
  <si>
    <t>-1233285197</t>
  </si>
  <si>
    <t>463846787</t>
  </si>
  <si>
    <t>-221480008</t>
  </si>
  <si>
    <t>-2048228689</t>
  </si>
  <si>
    <t>189256767</t>
  </si>
  <si>
    <t>1889814752</t>
  </si>
  <si>
    <t>1618925774</t>
  </si>
  <si>
    <t>1764284234</t>
  </si>
  <si>
    <t>1129908975</t>
  </si>
  <si>
    <t>1345309017</t>
  </si>
  <si>
    <t>507581918</t>
  </si>
  <si>
    <t>-202891845</t>
  </si>
  <si>
    <t>765204619</t>
  </si>
  <si>
    <t>-1532185476</t>
  </si>
  <si>
    <t>-172306793</t>
  </si>
  <si>
    <t>-1394118110</t>
  </si>
  <si>
    <t>-553219300</t>
  </si>
  <si>
    <t>1145082327</t>
  </si>
  <si>
    <t>-1235333654</t>
  </si>
  <si>
    <t>-472362785</t>
  </si>
  <si>
    <t>-512773851</t>
  </si>
  <si>
    <t>395904282</t>
  </si>
  <si>
    <t>1626415522</t>
  </si>
  <si>
    <t>-1647341136</t>
  </si>
  <si>
    <t>1808340916</t>
  </si>
  <si>
    <t>1320896999</t>
  </si>
  <si>
    <t>1719889284</t>
  </si>
  <si>
    <t>1267254031</t>
  </si>
  <si>
    <t>1036375748</t>
  </si>
  <si>
    <t>-1471445454</t>
  </si>
  <si>
    <t>-1488662631</t>
  </si>
  <si>
    <t>-1828812314</t>
  </si>
  <si>
    <t>1312828133</t>
  </si>
  <si>
    <t>452108897</t>
  </si>
  <si>
    <t>2145875429</t>
  </si>
  <si>
    <t>373774834</t>
  </si>
  <si>
    <t>-947675435</t>
  </si>
  <si>
    <t>-1361935721</t>
  </si>
  <si>
    <t>1183933722</t>
  </si>
  <si>
    <t>712809063</t>
  </si>
  <si>
    <t>1917882328</t>
  </si>
  <si>
    <t>1698193968</t>
  </si>
  <si>
    <t>1970921646</t>
  </si>
  <si>
    <t>1628769210</t>
  </si>
  <si>
    <t>620469583</t>
  </si>
  <si>
    <t>-727293180</t>
  </si>
  <si>
    <t>-1099243820</t>
  </si>
  <si>
    <t>1213996509</t>
  </si>
  <si>
    <t>952266952</t>
  </si>
  <si>
    <t>-340027369</t>
  </si>
  <si>
    <t>-1386678302</t>
  </si>
  <si>
    <t>-2101633375</t>
  </si>
  <si>
    <t>451278475</t>
  </si>
  <si>
    <t>-1603212392</t>
  </si>
  <si>
    <t>763050231</t>
  </si>
  <si>
    <t>-1147084183</t>
  </si>
  <si>
    <t>-1480308793</t>
  </si>
  <si>
    <t>398003414</t>
  </si>
  <si>
    <t>-1154612089</t>
  </si>
  <si>
    <t>-665292770</t>
  </si>
  <si>
    <t>-32082969</t>
  </si>
  <si>
    <t>44581735</t>
  </si>
  <si>
    <t>957320945</t>
  </si>
  <si>
    <t>744663067</t>
  </si>
  <si>
    <t>572479823</t>
  </si>
  <si>
    <t>813705610</t>
  </si>
  <si>
    <t>-798588142</t>
  </si>
  <si>
    <t>-2052032082</t>
  </si>
  <si>
    <t>-1313314801</t>
  </si>
  <si>
    <t>20945840</t>
  </si>
  <si>
    <t>2098497346</t>
  </si>
  <si>
    <t>-1555781912</t>
  </si>
  <si>
    <t>682423074</t>
  </si>
  <si>
    <t>-95853536</t>
  </si>
  <si>
    <t>-1723013454</t>
  </si>
  <si>
    <t>278836068</t>
  </si>
  <si>
    <t>-1422996165</t>
  </si>
  <si>
    <t>2073594923</t>
  </si>
  <si>
    <t>-110966430</t>
  </si>
  <si>
    <t>2061207981</t>
  </si>
  <si>
    <t>-730494114</t>
  </si>
  <si>
    <t>-1580506325</t>
  </si>
  <si>
    <t>-1483021770</t>
  </si>
  <si>
    <t>535424921</t>
  </si>
  <si>
    <t>1638706550</t>
  </si>
  <si>
    <t>-233420935</t>
  </si>
  <si>
    <t>-26751500</t>
  </si>
  <si>
    <t>248718570</t>
  </si>
  <si>
    <t>668291237</t>
  </si>
  <si>
    <t>1174101729</t>
  </si>
  <si>
    <t>-801287461</t>
  </si>
  <si>
    <t>-110101082</t>
  </si>
  <si>
    <t>202627931</t>
  </si>
  <si>
    <t>-248067823</t>
  </si>
  <si>
    <t>914195850</t>
  </si>
  <si>
    <t>-1880396349</t>
  </si>
  <si>
    <t>-495467432</t>
  </si>
  <si>
    <t>1462252918</t>
  </si>
  <si>
    <t>506549670</t>
  </si>
  <si>
    <t>768108246</t>
  </si>
  <si>
    <t>1398900471</t>
  </si>
  <si>
    <t>-754451750</t>
  </si>
  <si>
    <t>-1920972320</t>
  </si>
  <si>
    <t>-369134484</t>
  </si>
  <si>
    <t>1572590781</t>
  </si>
  <si>
    <t>-1456299017</t>
  </si>
  <si>
    <t>-1887919890</t>
  </si>
  <si>
    <t>-2131479483</t>
  </si>
  <si>
    <t>-855751307</t>
  </si>
  <si>
    <t>-1816904986</t>
  </si>
  <si>
    <t>-2047826757</t>
  </si>
  <si>
    <t>-1909722918</t>
  </si>
  <si>
    <t>-681069800</t>
  </si>
  <si>
    <t>-168834918</t>
  </si>
  <si>
    <t>-680869087</t>
  </si>
  <si>
    <t>-261027485</t>
  </si>
  <si>
    <t>220477936</t>
  </si>
  <si>
    <t>-1963754796</t>
  </si>
  <si>
    <t>221556191</t>
  </si>
  <si>
    <t>-354454803</t>
  </si>
  <si>
    <t>-126949122</t>
  </si>
  <si>
    <t>-86427502</t>
  </si>
  <si>
    <t>-1540776668</t>
  </si>
  <si>
    <t>-2056261492</t>
  </si>
  <si>
    <t>-803727515</t>
  </si>
  <si>
    <t>-803375908</t>
  </si>
  <si>
    <t>-1083468512</t>
  </si>
  <si>
    <t>799111000</t>
  </si>
  <si>
    <t>Práce a dodávky</t>
  </si>
  <si>
    <t>2129802772</t>
  </si>
  <si>
    <t>1072746277</t>
  </si>
  <si>
    <t>-1756972544</t>
  </si>
  <si>
    <t>1048892410</t>
  </si>
  <si>
    <t>-1932343450</t>
  </si>
  <si>
    <t>1303011406</t>
  </si>
  <si>
    <t>1372472754</t>
  </si>
  <si>
    <t>168765249</t>
  </si>
  <si>
    <t>724125968</t>
  </si>
  <si>
    <t>2055728090</t>
  </si>
  <si>
    <t>-1078400558</t>
  </si>
  <si>
    <t>-1085164963</t>
  </si>
  <si>
    <t>1719318891</t>
  </si>
  <si>
    <t>-1657247437</t>
  </si>
  <si>
    <t>-339227518</t>
  </si>
  <si>
    <t>461154247</t>
  </si>
  <si>
    <t>1334594566</t>
  </si>
  <si>
    <t>1341795346</t>
  </si>
  <si>
    <t>-1511390698</t>
  </si>
  <si>
    <t>1501640694</t>
  </si>
  <si>
    <t>-814145696</t>
  </si>
  <si>
    <t>-732746120</t>
  </si>
  <si>
    <t>-1387619891</t>
  </si>
  <si>
    <t>57*1,01 "Přepočtené koeficientem množství</t>
  </si>
  <si>
    <t>1773190729</t>
  </si>
  <si>
    <t>678850041</t>
  </si>
  <si>
    <t>-1605585758</t>
  </si>
  <si>
    <t>-714502012</t>
  </si>
  <si>
    <t>-1536604936</t>
  </si>
  <si>
    <t>935336286</t>
  </si>
  <si>
    <t>55218046</t>
  </si>
  <si>
    <t>2074327474</t>
  </si>
  <si>
    <t>1951682791</t>
  </si>
  <si>
    <t>375456425</t>
  </si>
  <si>
    <t>1393735526</t>
  </si>
  <si>
    <t>682995612</t>
  </si>
  <si>
    <t>-591853133</t>
  </si>
  <si>
    <t>1131753653</t>
  </si>
  <si>
    <t>813347159</t>
  </si>
  <si>
    <t>1640919475</t>
  </si>
  <si>
    <t>-1243297396</t>
  </si>
  <si>
    <t>1291768076</t>
  </si>
  <si>
    <t>334006811</t>
  </si>
  <si>
    <t>-58620814</t>
  </si>
  <si>
    <t>1593708701</t>
  </si>
  <si>
    <t>-1708576986</t>
  </si>
  <si>
    <t>-1789112628</t>
  </si>
  <si>
    <t>773487155</t>
  </si>
  <si>
    <t>-1399342309</t>
  </si>
  <si>
    <t>824663670</t>
  </si>
  <si>
    <t>-1640827486</t>
  </si>
  <si>
    <t>1358447068</t>
  </si>
  <si>
    <t>459380783</t>
  </si>
  <si>
    <t>537495475</t>
  </si>
  <si>
    <t>-1044528042</t>
  </si>
  <si>
    <t>-1074681326</t>
  </si>
  <si>
    <t>1973302936</t>
  </si>
  <si>
    <t>-998697158</t>
  </si>
  <si>
    <t>827220762</t>
  </si>
  <si>
    <t>2015954742</t>
  </si>
  <si>
    <t>1410019550</t>
  </si>
  <si>
    <t>350642381</t>
  </si>
  <si>
    <t>-1738486444</t>
  </si>
  <si>
    <t>1004408629</t>
  </si>
  <si>
    <t>-695333849</t>
  </si>
  <si>
    <t>332654954</t>
  </si>
  <si>
    <t>1369058980</t>
  </si>
  <si>
    <t>-255273544</t>
  </si>
  <si>
    <t>-935576194</t>
  </si>
  <si>
    <t>-1058827287</t>
  </si>
  <si>
    <t>198289839</t>
  </si>
  <si>
    <t>-1943536656</t>
  </si>
  <si>
    <t>21188969</t>
  </si>
  <si>
    <t>-495336267</t>
  </si>
  <si>
    <t>1670307037</t>
  </si>
  <si>
    <t>-621056012</t>
  </si>
  <si>
    <t>-1137684523</t>
  </si>
  <si>
    <t>-1827039463</t>
  </si>
  <si>
    <t>1090668438</t>
  </si>
  <si>
    <t>-284852330</t>
  </si>
  <si>
    <t>-1785792278</t>
  </si>
  <si>
    <t>44962125</t>
  </si>
  <si>
    <t>-768964568</t>
  </si>
  <si>
    <t>765123956</t>
  </si>
  <si>
    <t>-1149974625</t>
  </si>
  <si>
    <t>2026228108</t>
  </si>
  <si>
    <t>1717462518</t>
  </si>
  <si>
    <t>-853171232</t>
  </si>
  <si>
    <t>1410184042</t>
  </si>
  <si>
    <t>-461243877</t>
  </si>
  <si>
    <t>-2136578879</t>
  </si>
  <si>
    <t>-911305941</t>
  </si>
  <si>
    <t>-2041141355</t>
  </si>
  <si>
    <t>1510055947</t>
  </si>
  <si>
    <t>-1413689927</t>
  </si>
  <si>
    <t>1153830661</t>
  </si>
  <si>
    <t>-1454124125</t>
  </si>
  <si>
    <t>-295731196</t>
  </si>
  <si>
    <t>1731028504</t>
  </si>
  <si>
    <t>-427324584</t>
  </si>
  <si>
    <t>-355684865</t>
  </si>
  <si>
    <t>561614904</t>
  </si>
  <si>
    <t>382835775</t>
  </si>
  <si>
    <t>1020853869</t>
  </si>
  <si>
    <t>-1312765239</t>
  </si>
  <si>
    <t>943906590</t>
  </si>
  <si>
    <t>440383534</t>
  </si>
  <si>
    <t>264738847</t>
  </si>
  <si>
    <t>-1633018653</t>
  </si>
  <si>
    <t>682151331</t>
  </si>
  <si>
    <t>332154129</t>
  </si>
  <si>
    <t>2115102367</t>
  </si>
  <si>
    <t>-1371526663</t>
  </si>
  <si>
    <t>894048789</t>
  </si>
  <si>
    <t>1648163144</t>
  </si>
  <si>
    <t>-1784912765</t>
  </si>
  <si>
    <t>1026807013</t>
  </si>
  <si>
    <t>489023646</t>
  </si>
  <si>
    <t>1022686975</t>
  </si>
  <si>
    <t>-2044673470</t>
  </si>
  <si>
    <t>Prostupy střechou, stropem</t>
  </si>
  <si>
    <t>-723186718</t>
  </si>
  <si>
    <t>-1363567752</t>
  </si>
  <si>
    <t>-999326521</t>
  </si>
  <si>
    <t>-1346294551</t>
  </si>
  <si>
    <t>1690614561</t>
  </si>
  <si>
    <t>-170209202</t>
  </si>
  <si>
    <t>697690267</t>
  </si>
  <si>
    <t>376660414</t>
  </si>
  <si>
    <t>-1970929262</t>
  </si>
  <si>
    <t>-223302568</t>
  </si>
  <si>
    <t>1975146567</t>
  </si>
  <si>
    <t>1239658171</t>
  </si>
  <si>
    <t>-923724686</t>
  </si>
  <si>
    <t>196559853</t>
  </si>
  <si>
    <t>-1569488373</t>
  </si>
  <si>
    <t>-13722984</t>
  </si>
  <si>
    <t>101615554</t>
  </si>
  <si>
    <t>-79730453</t>
  </si>
  <si>
    <t>598889552</t>
  </si>
  <si>
    <t>-573202528</t>
  </si>
  <si>
    <t>-94545911</t>
  </si>
  <si>
    <t>-2013239253</t>
  </si>
  <si>
    <t>-1694708867</t>
  </si>
  <si>
    <t>360328534</t>
  </si>
  <si>
    <t>302677356</t>
  </si>
  <si>
    <t>-281605882</t>
  </si>
  <si>
    <t>-532843783</t>
  </si>
  <si>
    <t>-1104089720</t>
  </si>
  <si>
    <t>-1065566053</t>
  </si>
  <si>
    <t>-2005989569</t>
  </si>
  <si>
    <t>1135122490</t>
  </si>
  <si>
    <t>-953737932</t>
  </si>
  <si>
    <t>-426078972</t>
  </si>
  <si>
    <t>179084032</t>
  </si>
  <si>
    <t>1481168074</t>
  </si>
  <si>
    <t>-921532032</t>
  </si>
  <si>
    <t>1893154260</t>
  </si>
  <si>
    <t>19132338</t>
  </si>
  <si>
    <t>1217573288</t>
  </si>
  <si>
    <t>-2120792956</t>
  </si>
  <si>
    <t>-1044416533</t>
  </si>
  <si>
    <t>-1573968724</t>
  </si>
  <si>
    <t>-1488244233</t>
  </si>
  <si>
    <t>-1099467334</t>
  </si>
  <si>
    <t>1126158808</t>
  </si>
  <si>
    <t>-632043809</t>
  </si>
  <si>
    <t>1655778380</t>
  </si>
  <si>
    <t>1803811510</t>
  </si>
  <si>
    <t>-1651342077</t>
  </si>
  <si>
    <t>-1391245543</t>
  </si>
  <si>
    <t>1454382592</t>
  </si>
  <si>
    <t>1572549890</t>
  </si>
  <si>
    <t>1528186535</t>
  </si>
  <si>
    <t>105266876</t>
  </si>
  <si>
    <t>1157723358</t>
  </si>
  <si>
    <t>1428,57142857143*1,05 "Přepočtené koeficientem množství</t>
  </si>
  <si>
    <t>-1380857079</t>
  </si>
  <si>
    <t>-520301118</t>
  </si>
  <si>
    <t>1053491248</t>
  </si>
  <si>
    <t>691777887</t>
  </si>
  <si>
    <t>684074866</t>
  </si>
  <si>
    <t>1005479698</t>
  </si>
  <si>
    <t>1708529217</t>
  </si>
  <si>
    <t>182754482</t>
  </si>
  <si>
    <t>-620804537</t>
  </si>
  <si>
    <t>1646053090</t>
  </si>
  <si>
    <t>1601878447</t>
  </si>
  <si>
    <t>-96863327</t>
  </si>
  <si>
    <t>-350931546</t>
  </si>
  <si>
    <t>-1412989730</t>
  </si>
  <si>
    <t>310*1,2 "Přepočtené koeficientem množství</t>
  </si>
  <si>
    <t>1801538408</t>
  </si>
  <si>
    <t>-1364351033</t>
  </si>
  <si>
    <t>2820*1,2 "Přepočtené koeficientem množství</t>
  </si>
  <si>
    <t>357903744</t>
  </si>
  <si>
    <t>449024469</t>
  </si>
  <si>
    <t>-1965807688</t>
  </si>
  <si>
    <t>4982,03592814371*1,2 "Přepočtené koeficientem množství</t>
  </si>
  <si>
    <t>-1576988613</t>
  </si>
  <si>
    <t>-1422922768</t>
  </si>
  <si>
    <t>233,333333333333*1,2 "Přepočtené koeficientem množství</t>
  </si>
  <si>
    <t>-876465463</t>
  </si>
  <si>
    <t>991749314</t>
  </si>
  <si>
    <t>-1980993072</t>
  </si>
  <si>
    <t>30*1,2 "Přepočtené koeficientem množství</t>
  </si>
  <si>
    <t>-1706183223</t>
  </si>
  <si>
    <t>544726902</t>
  </si>
  <si>
    <t>1620852294</t>
  </si>
  <si>
    <t>1582690399</t>
  </si>
  <si>
    <t>-1582809452</t>
  </si>
  <si>
    <t>-2010032252</t>
  </si>
  <si>
    <t>141434086</t>
  </si>
  <si>
    <t>-1676825850</t>
  </si>
  <si>
    <t>927858051</t>
  </si>
  <si>
    <t>1132098502</t>
  </si>
  <si>
    <t>88427736</t>
  </si>
  <si>
    <t>-1565792427</t>
  </si>
  <si>
    <t>642851000</t>
  </si>
  <si>
    <t>-52056849</t>
  </si>
  <si>
    <t>-178822486</t>
  </si>
  <si>
    <t>-1529650157</t>
  </si>
  <si>
    <t>-1331036390</t>
  </si>
  <si>
    <t>-1286069135</t>
  </si>
  <si>
    <t>-288446601</t>
  </si>
  <si>
    <t>1116880428</t>
  </si>
  <si>
    <t>-736062595</t>
  </si>
  <si>
    <t>435838368</t>
  </si>
  <si>
    <t>1060444885</t>
  </si>
  <si>
    <t>334621859</t>
  </si>
  <si>
    <t>414890471</t>
  </si>
  <si>
    <t>1694416781</t>
  </si>
  <si>
    <t>237504701</t>
  </si>
  <si>
    <t>716393359</t>
  </si>
  <si>
    <t>-1267998887</t>
  </si>
  <si>
    <t>-165366037</t>
  </si>
  <si>
    <t>565618130</t>
  </si>
  <si>
    <t>-996533083</t>
  </si>
  <si>
    <t>1191128340</t>
  </si>
  <si>
    <t>-257636546</t>
  </si>
  <si>
    <t>1740863601</t>
  </si>
  <si>
    <t>-513810707</t>
  </si>
  <si>
    <t>120*1,2 "Přepočtené koeficientem množství</t>
  </si>
  <si>
    <t>-1048543933</t>
  </si>
  <si>
    <t>1206170366</t>
  </si>
  <si>
    <t>25*1,1 "Přepočtené koeficientem množství</t>
  </si>
  <si>
    <t>5305860</t>
  </si>
  <si>
    <t>-1622710580</t>
  </si>
  <si>
    <t>1992102488</t>
  </si>
  <si>
    <t>-1576473643</t>
  </si>
  <si>
    <t>POVETRNOSTNI CIDLO</t>
  </si>
  <si>
    <t>1193400149</t>
  </si>
  <si>
    <t>1195501864</t>
  </si>
  <si>
    <t>1844589568</t>
  </si>
  <si>
    <t>-1666114881</t>
  </si>
  <si>
    <t>-1301396917</t>
  </si>
  <si>
    <t>419137215</t>
  </si>
  <si>
    <t>2084626240</t>
  </si>
  <si>
    <t>175763896</t>
  </si>
  <si>
    <t>-554777642</t>
  </si>
  <si>
    <t>Rozváděč RH-B-viz v.č D.1.1.4.5.-05
skříňové provedení (800x1800x250 mm
hl.vypínač 80A + VC '100A, 400V, IP40/20, Ik&lt;10kA</t>
  </si>
  <si>
    <t>260664335</t>
  </si>
  <si>
    <t>Rozváděč RBx - viz v.č.D.1.1.4.5.-06
zapuštěná rozvodnice 400x300x105 mm
(jističochrániče v jednomodulovém provedení) '63A, 400V, IP40/20, Ik&lt;6kA</t>
  </si>
  <si>
    <t>-352482950</t>
  </si>
  <si>
    <t>Rozváděč RK-B - viz v.č.D.1.1.4.5.-06
zapuštěná rozvodnice 287x361x112 mm
(jističochrániče v jednomodulovém provedení) '63A, 400V, IP40/20, Ik&lt;6kA</t>
  </si>
  <si>
    <t>-776331888</t>
  </si>
  <si>
    <t>164984843</t>
  </si>
  <si>
    <t>-49868858</t>
  </si>
  <si>
    <t>1007778416</t>
  </si>
  <si>
    <t>60*1,15 "Přepočtené koeficientem množství</t>
  </si>
  <si>
    <t>180704227</t>
  </si>
  <si>
    <t>-1620765411</t>
  </si>
  <si>
    <t>630*1,2 "Přepočtené koeficientem množství</t>
  </si>
  <si>
    <t>-1299472633</t>
  </si>
  <si>
    <t>640627473</t>
  </si>
  <si>
    <t>90*1,15 "Přepočtené koeficientem množství</t>
  </si>
  <si>
    <t>1353616885</t>
  </si>
  <si>
    <t>-1124075117</t>
  </si>
  <si>
    <t>1399217306</t>
  </si>
  <si>
    <t>15*1,15 "Přepočtené koeficientem množství</t>
  </si>
  <si>
    <t>-245047034</t>
  </si>
  <si>
    <t>-540746137</t>
  </si>
  <si>
    <t>-197330407</t>
  </si>
  <si>
    <t>436439525</t>
  </si>
  <si>
    <t>2146388010</t>
  </si>
  <si>
    <t>-1228700080</t>
  </si>
  <si>
    <t>-1339577359</t>
  </si>
  <si>
    <t>1115796041</t>
  </si>
  <si>
    <t>651460100</t>
  </si>
  <si>
    <t>994360155</t>
  </si>
  <si>
    <t>-774281744</t>
  </si>
  <si>
    <t>-1923608959</t>
  </si>
  <si>
    <t>1185107203</t>
  </si>
  <si>
    <t>-2122910864</t>
  </si>
  <si>
    <t>173436283</t>
  </si>
  <si>
    <t>1360746027</t>
  </si>
  <si>
    <t>836567432</t>
  </si>
  <si>
    <t>1152038423</t>
  </si>
  <si>
    <t>-1442040157</t>
  </si>
  <si>
    <t>-921442618</t>
  </si>
  <si>
    <t>42149145</t>
  </si>
  <si>
    <t>840113849</t>
  </si>
  <si>
    <t>1931027450</t>
  </si>
  <si>
    <t>415921093</t>
  </si>
  <si>
    <t>-1492169646</t>
  </si>
  <si>
    <t>1949535081</t>
  </si>
  <si>
    <t>-817153444</t>
  </si>
  <si>
    <t>1234744863</t>
  </si>
  <si>
    <t>-1749911793</t>
  </si>
  <si>
    <t>322720972</t>
  </si>
  <si>
    <t>-1446963535</t>
  </si>
  <si>
    <t>-1433317966</t>
  </si>
  <si>
    <t>879496613</t>
  </si>
  <si>
    <t>820532187</t>
  </si>
  <si>
    <t>1011609917</t>
  </si>
  <si>
    <t>-1460569459</t>
  </si>
  <si>
    <t>-1595888404</t>
  </si>
  <si>
    <t>252527784</t>
  </si>
  <si>
    <t>Dodávka a  montáž kabelového žlabu  62/50 s víkem</t>
  </si>
  <si>
    <t>1904795357</t>
  </si>
  <si>
    <t>-1796614138</t>
  </si>
  <si>
    <t>Rozvaděč R-FV-AC viz v.č.D.1.1.4.5-05
nástěnná rozvodnice 500x600x250mm EI30DP1-S, IP40/20, Ik&lt;10kA
přívod vrchem,  vývody vrchem, 80A, 400V
Výzbroj viz výkres.</t>
  </si>
  <si>
    <t>1086040299</t>
  </si>
  <si>
    <t>Rozvaděč R-FV-DC viz v.č.D.1.1.4.5-05
nástěnná rozvodnice 500x600x250mm EI30DP1-S, IP40/20, Ik&lt;10kA
přívod vrchem,  vývody vrchem, 1000VDC
Výzbroj viz výkres.</t>
  </si>
  <si>
    <t>1896315694</t>
  </si>
  <si>
    <t>1261500251</t>
  </si>
  <si>
    <t>-846580073</t>
  </si>
  <si>
    <t>-619478385</t>
  </si>
  <si>
    <t>764524436</t>
  </si>
  <si>
    <t>1995674758</t>
  </si>
  <si>
    <t>-928167994</t>
  </si>
  <si>
    <t>1533228644</t>
  </si>
  <si>
    <t>1325870819</t>
  </si>
  <si>
    <t>-230544629</t>
  </si>
  <si>
    <t>864997370</t>
  </si>
  <si>
    <t>159400888</t>
  </si>
  <si>
    <t>-11264752</t>
  </si>
  <si>
    <t>1950998449</t>
  </si>
  <si>
    <t>-1851744414</t>
  </si>
  <si>
    <t>-1100814816</t>
  </si>
  <si>
    <t>43819867</t>
  </si>
  <si>
    <t>759480938</t>
  </si>
  <si>
    <t>1638349355</t>
  </si>
  <si>
    <t>Rozvodný panel 5x230V  2x1</t>
  </si>
  <si>
    <t>-1746719332</t>
  </si>
  <si>
    <t>-468382273</t>
  </si>
  <si>
    <t>846080841</t>
  </si>
  <si>
    <t>1181221391</t>
  </si>
  <si>
    <t>320230896</t>
  </si>
  <si>
    <t>562821120</t>
  </si>
  <si>
    <t>-734506542</t>
  </si>
  <si>
    <t>-843904215</t>
  </si>
  <si>
    <t>1612009296</t>
  </si>
  <si>
    <t>845304534</t>
  </si>
  <si>
    <t>1334377391</t>
  </si>
  <si>
    <t>1753937467</t>
  </si>
  <si>
    <t>-2100997580</t>
  </si>
  <si>
    <t>-772262849</t>
  </si>
  <si>
    <t>-925891494</t>
  </si>
  <si>
    <t>1636784445</t>
  </si>
  <si>
    <t>-554630626</t>
  </si>
  <si>
    <t>1434401581</t>
  </si>
  <si>
    <t>-1308397796</t>
  </si>
  <si>
    <t>1366745902</t>
  </si>
  <si>
    <t>1306970682</t>
  </si>
  <si>
    <t>1585494196</t>
  </si>
  <si>
    <t>371498728</t>
  </si>
  <si>
    <t>-1684822072</t>
  </si>
  <si>
    <t>Plachový rozvaděč vč. kliníkového rámu pro 9 modulů a zdroj</t>
  </si>
  <si>
    <t>1395719182</t>
  </si>
  <si>
    <t>-2013628305</t>
  </si>
  <si>
    <t>1370281536</t>
  </si>
  <si>
    <t>-687824889</t>
  </si>
  <si>
    <t>2008003345</t>
  </si>
  <si>
    <t>-1594001951</t>
  </si>
  <si>
    <t>1628915685</t>
  </si>
  <si>
    <t>-2141764851</t>
  </si>
  <si>
    <t>2123949040</t>
  </si>
  <si>
    <t>1796007101</t>
  </si>
  <si>
    <t>-2146291444</t>
  </si>
  <si>
    <t>-653346239</t>
  </si>
  <si>
    <t>-1900800174</t>
  </si>
  <si>
    <t>166,666666666667*1,2 "Přepočtené koeficientem množství</t>
  </si>
  <si>
    <t>103539336</t>
  </si>
  <si>
    <t>-580232407</t>
  </si>
  <si>
    <t>1686575837</t>
  </si>
  <si>
    <t>858463807</t>
  </si>
  <si>
    <t>1148595259</t>
  </si>
  <si>
    <t>1296482746</t>
  </si>
  <si>
    <t>1516897913</t>
  </si>
  <si>
    <t>379111913</t>
  </si>
  <si>
    <t>1004993705</t>
  </si>
  <si>
    <t>-291292204</t>
  </si>
  <si>
    <t>1891788739</t>
  </si>
  <si>
    <t>1254602505</t>
  </si>
  <si>
    <t>-388526864</t>
  </si>
  <si>
    <t>-1492161524</t>
  </si>
  <si>
    <t>817106469</t>
  </si>
  <si>
    <t>-665603254</t>
  </si>
  <si>
    <t>-1069955923</t>
  </si>
  <si>
    <t>-891455748</t>
  </si>
  <si>
    <t>-847877035</t>
  </si>
  <si>
    <t>-1180982488</t>
  </si>
  <si>
    <t>-1377923558</t>
  </si>
  <si>
    <t>112622217</t>
  </si>
  <si>
    <t>-477544415</t>
  </si>
  <si>
    <t>1956578443</t>
  </si>
  <si>
    <t>-104642984</t>
  </si>
  <si>
    <t>1871309531</t>
  </si>
  <si>
    <t>-1430392802</t>
  </si>
  <si>
    <t>1628927513</t>
  </si>
  <si>
    <t>-57995737</t>
  </si>
  <si>
    <t>1366465869</t>
  </si>
  <si>
    <t>-1533641244</t>
  </si>
  <si>
    <t>-1979327665</t>
  </si>
  <si>
    <t>552393486</t>
  </si>
  <si>
    <t>1723533014</t>
  </si>
  <si>
    <t>-1149961595</t>
  </si>
  <si>
    <t>1597502818</t>
  </si>
  <si>
    <t>994255568</t>
  </si>
  <si>
    <t>-533776002</t>
  </si>
  <si>
    <t>-114882946</t>
  </si>
  <si>
    <t>1186745277</t>
  </si>
  <si>
    <t>-148498117</t>
  </si>
  <si>
    <t>-2143078769</t>
  </si>
  <si>
    <t>-947814966</t>
  </si>
  <si>
    <t>-19853924</t>
  </si>
  <si>
    <t>1091389332</t>
  </si>
  <si>
    <t>-2068767660</t>
  </si>
  <si>
    <t>-525973703</t>
  </si>
  <si>
    <t>871597027</t>
  </si>
  <si>
    <t>-305629012</t>
  </si>
  <si>
    <t>-249300407</t>
  </si>
  <si>
    <t>139602703</t>
  </si>
  <si>
    <t>-1208082908</t>
  </si>
  <si>
    <t>1059856494</t>
  </si>
  <si>
    <t>1960321053</t>
  </si>
  <si>
    <t>-907878780</t>
  </si>
  <si>
    <t>496606265</t>
  </si>
  <si>
    <t>2122636378</t>
  </si>
  <si>
    <t>819503791</t>
  </si>
  <si>
    <t>1691749065</t>
  </si>
  <si>
    <t>529153793</t>
  </si>
  <si>
    <t>-1876371706</t>
  </si>
  <si>
    <t>-681565632</t>
  </si>
  <si>
    <t>122834587</t>
  </si>
  <si>
    <t>-876845460</t>
  </si>
  <si>
    <t>-1753963757</t>
  </si>
  <si>
    <t>-277575726</t>
  </si>
  <si>
    <t>-1137998421</t>
  </si>
  <si>
    <t>1587856893</t>
  </si>
  <si>
    <t>1496800426</t>
  </si>
  <si>
    <t>2139180277</t>
  </si>
  <si>
    <t>1400128029</t>
  </si>
  <si>
    <t>258621496</t>
  </si>
  <si>
    <t>-2102062704</t>
  </si>
  <si>
    <t>-1374055760</t>
  </si>
  <si>
    <t>378498351</t>
  </si>
  <si>
    <t>-417526729</t>
  </si>
  <si>
    <t>-952909047</t>
  </si>
  <si>
    <t>1094540231</t>
  </si>
  <si>
    <t>-1556513120</t>
  </si>
  <si>
    <t>2103649542</t>
  </si>
  <si>
    <t>1822501505</t>
  </si>
  <si>
    <t>2076206928</t>
  </si>
  <si>
    <t>432608630</t>
  </si>
  <si>
    <t>-760273103</t>
  </si>
  <si>
    <t>1977340289</t>
  </si>
  <si>
    <t>418039417</t>
  </si>
  <si>
    <t>1874847862</t>
  </si>
  <si>
    <t>261388090</t>
  </si>
  <si>
    <t>-26058450</t>
  </si>
  <si>
    <t>1265244422</t>
  </si>
  <si>
    <t>627982122</t>
  </si>
  <si>
    <t>1331282841</t>
  </si>
  <si>
    <t>1961252375</t>
  </si>
  <si>
    <t>83765908</t>
  </si>
  <si>
    <t>-62892279</t>
  </si>
  <si>
    <t>1922675397</t>
  </si>
  <si>
    <t>197692011</t>
  </si>
  <si>
    <t>718261515</t>
  </si>
  <si>
    <t>1266534889</t>
  </si>
  <si>
    <t>-1387256682</t>
  </si>
  <si>
    <t>1801277161</t>
  </si>
  <si>
    <t>-1794600797</t>
  </si>
  <si>
    <t>-822966609</t>
  </si>
  <si>
    <t>40*1,2 "Přepočtené koeficientem množství</t>
  </si>
  <si>
    <t>-443021098</t>
  </si>
  <si>
    <t>-1089225051</t>
  </si>
  <si>
    <t>480810858</t>
  </si>
  <si>
    <t>427072337</t>
  </si>
  <si>
    <t>882127103</t>
  </si>
  <si>
    <t>1400690140</t>
  </si>
  <si>
    <t>248477265</t>
  </si>
  <si>
    <t>433935041</t>
  </si>
  <si>
    <t>1429028586</t>
  </si>
  <si>
    <t>1060722326</t>
  </si>
  <si>
    <t>-1432823492</t>
  </si>
  <si>
    <t>-288179848</t>
  </si>
  <si>
    <t>-1517562734</t>
  </si>
  <si>
    <t>1961028700</t>
  </si>
  <si>
    <t>1193849888</t>
  </si>
  <si>
    <t>1010138556</t>
  </si>
  <si>
    <t>-403692363</t>
  </si>
  <si>
    <t>-793955869</t>
  </si>
  <si>
    <t>-424458645</t>
  </si>
  <si>
    <t>1964538985</t>
  </si>
  <si>
    <t>-2017345432</t>
  </si>
  <si>
    <t>-1968877558</t>
  </si>
  <si>
    <t>774020337</t>
  </si>
  <si>
    <t>-1152806586</t>
  </si>
  <si>
    <t>457871034</t>
  </si>
  <si>
    <t>-493055627</t>
  </si>
  <si>
    <t>1403134381</t>
  </si>
  <si>
    <t>-1100646060</t>
  </si>
  <si>
    <t>620715689</t>
  </si>
  <si>
    <t>1406623408</t>
  </si>
  <si>
    <t>337769857</t>
  </si>
  <si>
    <t>885921681</t>
  </si>
  <si>
    <t>87287234</t>
  </si>
  <si>
    <t>-1897576</t>
  </si>
  <si>
    <t>-462465757</t>
  </si>
  <si>
    <t>-460402218</t>
  </si>
  <si>
    <t>1624512813</t>
  </si>
  <si>
    <t>-870260969</t>
  </si>
  <si>
    <t>1203033222</t>
  </si>
  <si>
    <t>986101950</t>
  </si>
  <si>
    <t>-773549525</t>
  </si>
  <si>
    <t>-1932481669</t>
  </si>
  <si>
    <t>-1692497233</t>
  </si>
  <si>
    <t>1723591035</t>
  </si>
  <si>
    <t>-567693774</t>
  </si>
  <si>
    <t>-1658002154</t>
  </si>
  <si>
    <t>-935369166</t>
  </si>
  <si>
    <t>1855789275</t>
  </si>
  <si>
    <t>-1867508333</t>
  </si>
  <si>
    <t>927923931</t>
  </si>
  <si>
    <t>-1618248656</t>
  </si>
  <si>
    <t>674620646</t>
  </si>
  <si>
    <t>-44538253</t>
  </si>
  <si>
    <t>702327682</t>
  </si>
  <si>
    <t>-1922609507</t>
  </si>
  <si>
    <t>304,761904761905*1,05 "Přepočtené koeficientem množství</t>
  </si>
  <si>
    <t>-904752233</t>
  </si>
  <si>
    <t>247,619047619048*1,05 "Přepočtené koeficientem množství</t>
  </si>
  <si>
    <t>1598954381</t>
  </si>
  <si>
    <t>142,857142857143*1,05 "Přepočtené koeficientem množství</t>
  </si>
  <si>
    <t>560603169</t>
  </si>
  <si>
    <t>1942831189</t>
  </si>
  <si>
    <t>387465482</t>
  </si>
  <si>
    <t>-415613435</t>
  </si>
  <si>
    <t>-523715356</t>
  </si>
  <si>
    <t>32781156</t>
  </si>
  <si>
    <t>2127242550</t>
  </si>
  <si>
    <t>176214880</t>
  </si>
  <si>
    <t>511271401</t>
  </si>
  <si>
    <t>835662225</t>
  </si>
  <si>
    <t>-50553800</t>
  </si>
  <si>
    <t>3,318*2 "Přepočtené koeficientem množství</t>
  </si>
  <si>
    <t>-903136029</t>
  </si>
  <si>
    <t>832600907</t>
  </si>
  <si>
    <t>3,318*30 "Přepočtené koeficientem množství</t>
  </si>
  <si>
    <t>-1763727011</t>
  </si>
  <si>
    <t>890442347</t>
  </si>
  <si>
    <t>-1782284897</t>
  </si>
  <si>
    <t>1332466651</t>
  </si>
  <si>
    <t>677799538</t>
  </si>
  <si>
    <t>-2131566580</t>
  </si>
  <si>
    <t>232242385</t>
  </si>
  <si>
    <t>-1927295357</t>
  </si>
  <si>
    <t>1930946961</t>
  </si>
  <si>
    <t>358965378</t>
  </si>
  <si>
    <t>1294875275</t>
  </si>
  <si>
    <t>80603625</t>
  </si>
  <si>
    <t>-2111492193</t>
  </si>
  <si>
    <t>683609576</t>
  </si>
  <si>
    <t>1594108972</t>
  </si>
  <si>
    <t>-84062509</t>
  </si>
  <si>
    <t>0,3*1,2 "Přepočtené koeficientem množství</t>
  </si>
  <si>
    <t>352568096</t>
  </si>
  <si>
    <t>-1254726229</t>
  </si>
  <si>
    <t>10*1,2 "Přepočtené koeficientem množství</t>
  </si>
  <si>
    <t>1004202056</t>
  </si>
  <si>
    <t>-712954676</t>
  </si>
  <si>
    <t>25*1,2 "Přepočtené koeficientem množství</t>
  </si>
  <si>
    <t>752424175</t>
  </si>
  <si>
    <t>-105105317</t>
  </si>
  <si>
    <t>-1857668367</t>
  </si>
  <si>
    <t>632262219</t>
  </si>
  <si>
    <t>-856370079</t>
  </si>
  <si>
    <t>1528221743</t>
  </si>
  <si>
    <t>-1865931727</t>
  </si>
  <si>
    <t>2026596307</t>
  </si>
  <si>
    <t>1553762635</t>
  </si>
  <si>
    <t>-525432486</t>
  </si>
  <si>
    <t>426169505</t>
  </si>
  <si>
    <t>-1808143061</t>
  </si>
  <si>
    <t>-784917301</t>
  </si>
  <si>
    <t>-1537490147</t>
  </si>
  <si>
    <t>SO 04.10 - Veřejné osvětlení</t>
  </si>
  <si>
    <t>741110053</t>
  </si>
  <si>
    <t>Montáž trubka plastová ohebná D přes 35 mm uložená volně</t>
  </si>
  <si>
    <t>1811039593</t>
  </si>
  <si>
    <t>Montáž trubek elektroinstalačních s nasunutím nebo našroubováním do krabic plastových ohebných, uložených volně, vnější Ø přes 35 mm</t>
  </si>
  <si>
    <t>https://podminky.urs.cz/item/CS_URS_2024_01/741110053</t>
  </si>
  <si>
    <t>462882398</t>
  </si>
  <si>
    <t>34571810</t>
  </si>
  <si>
    <t>spojka šroubovací pro chráničky optického kabelu D 75mm</t>
  </si>
  <si>
    <t>1570783437</t>
  </si>
  <si>
    <t>spojka šroubovací pro chráničky optického kabelu D 50mm</t>
  </si>
  <si>
    <t>-1361797173</t>
  </si>
  <si>
    <t>-691125222</t>
  </si>
  <si>
    <t>210100173</t>
  </si>
  <si>
    <t>Ukončení kabelů smršťovací koncovkou nebo páskou se zapojením bez letování žíly do 3x4 mm2</t>
  </si>
  <si>
    <t>-1902258527</t>
  </si>
  <si>
    <t>Ukončení kabelů smršťovací koncovkou nebo páskou se zapojením bez letování počtu a průřezu žil 3 x 1,5 až 4 mm2</t>
  </si>
  <si>
    <t>https://podminky.urs.cz/item/CS_URS_2024_01/210100173</t>
  </si>
  <si>
    <t>210100252</t>
  </si>
  <si>
    <t>Ukončení kabelů smršťovací koncovkou nebo páskou se zapojením bez letování žíly do 4x25 mm2</t>
  </si>
  <si>
    <t>-2116592043</t>
  </si>
  <si>
    <t>Ukončení kabelů smršťovací koncovkou nebo páskou se zapojením bez letování počtu a průřezu žil 4 x 25 mm2</t>
  </si>
  <si>
    <t>https://podminky.urs.cz/item/CS_URS_2024_01/210100252</t>
  </si>
  <si>
    <t>210191502</t>
  </si>
  <si>
    <t>Montáž skříní pojistkových tenkocementových přípojkových v pilíři SP 3 až 5/1 bez zapojení vodičů</t>
  </si>
  <si>
    <t>631167926</t>
  </si>
  <si>
    <t>Montáž skříní bez zapojení vodičů tenkocementových v pilíři přípojkových, typ [SP 3 až 5/1]</t>
  </si>
  <si>
    <t>https://podminky.urs.cz/item/CS_URS_2024_01/210191502</t>
  </si>
  <si>
    <t>210203901</t>
  </si>
  <si>
    <t>Montáž svítidel LED se zapojením vodičů průmyslových nebo venkovních na výložník nebo dřík</t>
  </si>
  <si>
    <t>903074423</t>
  </si>
  <si>
    <t>https://podminky.urs.cz/item/CS_URS_2024_01/210203901</t>
  </si>
  <si>
    <t>34774022</t>
  </si>
  <si>
    <t>svítidlo parkové na sloupek LED IP66 30-40W 3000-5000lm</t>
  </si>
  <si>
    <t>-393984447</t>
  </si>
  <si>
    <t>210203902</t>
  </si>
  <si>
    <t>Montáž svítidel LED se zapojením vodičů průmyslových nebo venkovních na sloupek parkový</t>
  </si>
  <si>
    <t>168904294</t>
  </si>
  <si>
    <t>https://podminky.urs.cz/item/CS_URS_2024_01/210203902</t>
  </si>
  <si>
    <t>34774021</t>
  </si>
  <si>
    <t>svítidlo parkové na sloupek LED IP66 do 30W do 3000lm</t>
  </si>
  <si>
    <t>237147373</t>
  </si>
  <si>
    <t>210204002</t>
  </si>
  <si>
    <t>Montáž stožárů osvětlení parkových ocelových</t>
  </si>
  <si>
    <t>782068316</t>
  </si>
  <si>
    <t>https://podminky.urs.cz/item/CS_URS_2024_01/210204002</t>
  </si>
  <si>
    <t>8500610011</t>
  </si>
  <si>
    <t>Stožár osvětlovací K 5,5-133/89/60 Z 5,5 m</t>
  </si>
  <si>
    <t>-1829479014</t>
  </si>
  <si>
    <t>210204103</t>
  </si>
  <si>
    <t>Montáž výložníků osvětlení jednoramenných sloupových hmotnosti do 35 kg</t>
  </si>
  <si>
    <t>2107185910</t>
  </si>
  <si>
    <t>Montáž výložníků osvětlení jednoramenných sloupových, hmotnosti do 35 kg</t>
  </si>
  <si>
    <t>https://podminky.urs.cz/item/CS_URS_2024_01/210204103</t>
  </si>
  <si>
    <t>31674001</t>
  </si>
  <si>
    <t>výložník rovný jednoduchý k osvětlovacím stožárům uličním vyložení 1000mm</t>
  </si>
  <si>
    <t>1145266837</t>
  </si>
  <si>
    <t>210204121</t>
  </si>
  <si>
    <t>Montáž patic stožárů osvětlení parkových litinových</t>
  </si>
  <si>
    <t>-2109947843</t>
  </si>
  <si>
    <t>https://podminky.urs.cz/item/CS_URS_2024_01/210204121</t>
  </si>
  <si>
    <t>210204201</t>
  </si>
  <si>
    <t>Montáž elektrovýzbroje stožárů osvětlení 1 okruh</t>
  </si>
  <si>
    <t>1501559621</t>
  </si>
  <si>
    <t>https://podminky.urs.cz/item/CS_URS_2024_01/210204201</t>
  </si>
  <si>
    <t>31674130</t>
  </si>
  <si>
    <t>výzbroj stožárová SV 6.10.4</t>
  </si>
  <si>
    <t>1506851827</t>
  </si>
  <si>
    <t>210204221</t>
  </si>
  <si>
    <t>Montáž manžety stožárové průměru do 150 mm</t>
  </si>
  <si>
    <t>784409713</t>
  </si>
  <si>
    <t>Montáž ostatních doplňků osvětlení manžety stožárové, průměru do 150 mm</t>
  </si>
  <si>
    <t>https://podminky.urs.cz/item/CS_URS_2024_01/210204221</t>
  </si>
  <si>
    <t>31674121</t>
  </si>
  <si>
    <t>manžeta plastová ochranná na stožár d=89mm</t>
  </si>
  <si>
    <t>-1860012359</t>
  </si>
  <si>
    <t>210220001</t>
  </si>
  <si>
    <t>Montáž uzemňovacího vedení vodičů FeZn pomocí svorek na povrchu páskou do 120 mm2</t>
  </si>
  <si>
    <t>-2056755761</t>
  </si>
  <si>
    <t>Montáž uzemňovacího vedení s upevněním, propojením a připojením pomocí svorek na povrchu vodičů FeZn páskou průřezu do 120 mm2</t>
  </si>
  <si>
    <t>https://podminky.urs.cz/item/CS_URS_2024_01/210220001</t>
  </si>
  <si>
    <t>35442062</t>
  </si>
  <si>
    <t>pás zemnící 30x4mm FeZn</t>
  </si>
  <si>
    <t>1704038657</t>
  </si>
  <si>
    <t>210220002</t>
  </si>
  <si>
    <t>Montáž uzemňovacích vedení vodičů FeZn pomocí svorek na povrchu drátem nebo lanem do průměru 10 mm</t>
  </si>
  <si>
    <t>-1483155283</t>
  </si>
  <si>
    <t>Montáž uzemňovacího vedení s upevněním, propojením a připojením pomocí svorek na povrchu vodičů FeZn drátem nebo lanem průměru do 10 mm</t>
  </si>
  <si>
    <t>https://podminky.urs.cz/item/CS_URS_2024_01/210220002</t>
  </si>
  <si>
    <t>35441073</t>
  </si>
  <si>
    <t>drát D 10mm FeZn</t>
  </si>
  <si>
    <t>1268993851</t>
  </si>
  <si>
    <t>210220111</t>
  </si>
  <si>
    <t>Montáž hromosvodného vedení svodových vodičů bez podpěr průměru do 10 mm</t>
  </si>
  <si>
    <t>-1084556347</t>
  </si>
  <si>
    <t>Montáž hromosvodného vedení svodových vodičů bez podpěr, průměru do 10 mm</t>
  </si>
  <si>
    <t>https://podminky.urs.cz/item/CS_URS_2024_01/210220111</t>
  </si>
  <si>
    <t>-1523205360</t>
  </si>
  <si>
    <t>210220302</t>
  </si>
  <si>
    <t>Montáž svorek hromosvodných se 3 a více šrouby</t>
  </si>
  <si>
    <t>-304979012</t>
  </si>
  <si>
    <t>https://podminky.urs.cz/item/CS_URS_2024_01/210220302</t>
  </si>
  <si>
    <t>1485257373</t>
  </si>
  <si>
    <t>458208012</t>
  </si>
  <si>
    <t>35431164</t>
  </si>
  <si>
    <t>svorka univerzální pro lano 25-95mm2</t>
  </si>
  <si>
    <t>1379827203</t>
  </si>
  <si>
    <t>210812011</t>
  </si>
  <si>
    <t>Montáž kabelu Cu plného nebo laněného do 1 kV žíly 3x1,5 až 6 mm2 (např. CYKY) bez ukončení uloženého volně nebo v liště</t>
  </si>
  <si>
    <t>-112287244</t>
  </si>
  <si>
    <t>Montáž izolovaných kabelů měděných do 1 kV bez ukončení plných nebo laněných kulatých (např. CYKY, CHKE-R) uložených volně nebo v liště počtu a průřezu žil 3x1,5 až 6 mm2</t>
  </si>
  <si>
    <t>https://podminky.urs.cz/item/CS_URS_2024_01/210812011</t>
  </si>
  <si>
    <t>-837916902</t>
  </si>
  <si>
    <t>45*1,15 'Přepočtené koeficientem množství</t>
  </si>
  <si>
    <t>210902012</t>
  </si>
  <si>
    <t>Montáž kabelu Al do 1 kV plného nebo laněného kulatého žíly 4x25 mm2 (např. AYKY) bez ukončení uloženého volně</t>
  </si>
  <si>
    <t>1391026069</t>
  </si>
  <si>
    <t>Montáž izolovaných kabelů hliníkových do 1 kV bez ukončení plných nebo laněných kulatých (např. AYKY) uložených volně počtu a průřezu žil 4x25 mm2</t>
  </si>
  <si>
    <t>https://podminky.urs.cz/item/CS_URS_2024_01/210902012</t>
  </si>
  <si>
    <t>34113270</t>
  </si>
  <si>
    <t>kabel silový závěsný s nosným lankem jádro Al izolace PVC plášť PVC 0,6/1kV (1-AYKYz) 4x25mm2</t>
  </si>
  <si>
    <t>1731756195</t>
  </si>
  <si>
    <t>425*1,15 'Přepočtené koeficientem množství</t>
  </si>
  <si>
    <t>460010011</t>
  </si>
  <si>
    <t>Vytyčení trasy vedení vzdušného silového nn v terénu přehledném</t>
  </si>
  <si>
    <t>km</t>
  </si>
  <si>
    <t>-1632082113</t>
  </si>
  <si>
    <t>Vytyčení trasy vedení vzdušného (nadzemního) silového v terénu přehledném nn</t>
  </si>
  <si>
    <t>https://podminky.urs.cz/item/CS_URS_2024_01/460010011</t>
  </si>
  <si>
    <t>460131114</t>
  </si>
  <si>
    <t>Hloubení nezapažených jam při elektromontážích ručně v hornině tř II skupiny 4</t>
  </si>
  <si>
    <t>387830561</t>
  </si>
  <si>
    <t>Hloubení nezapažených jam ručně včetně urovnání dna s přemístěním výkopku do vzdálenosti 3 m od okraje jámy nebo s naložením na dopravní prostředek v hornině třídy těžitelnosti II skupiny 4</t>
  </si>
  <si>
    <t>https://podminky.urs.cz/item/CS_URS_2024_01/460131114</t>
  </si>
  <si>
    <t>460161152</t>
  </si>
  <si>
    <t>Hloubení kabelových rýh ručně š 35 cm hl 60 cm v hornině tř I skupiny 3</t>
  </si>
  <si>
    <t>-2098088412</t>
  </si>
  <si>
    <t>Hloubení zapažených i nezapažených kabelových rýh ručně včetně urovnání dna s přemístěním výkopku do vzdálenosti 3 m od okraje jámy nebo s naložením na dopravní prostředek šířky 35 cm hloubky 60 cm v hornině třídy těžitelnosti I skupiny 3</t>
  </si>
  <si>
    <t>https://podminky.urs.cz/item/CS_URS_2024_01/460161152</t>
  </si>
  <si>
    <t>460161153</t>
  </si>
  <si>
    <t>Hloubení kabelových rýh ručně š 35 cm hl 60 cm v hornině tř II skupiny 4</t>
  </si>
  <si>
    <t>469135567</t>
  </si>
  <si>
    <t>Hloubení zapažených i nezapažených kabelových rýh ručně včetně urovnání dna s přemístěním výkopku do vzdálenosti 3 m od okraje jámy nebo s naložením na dopravní prostředek šířky 35 cm hloubky 60 cm v hornině třídy těžitelnosti II skupiny 4</t>
  </si>
  <si>
    <t>https://podminky.urs.cz/item/CS_URS_2024_01/460161153</t>
  </si>
  <si>
    <t>460391124</t>
  </si>
  <si>
    <t>Zásyp jam při elektromontážích ručně se zhutněním z hornin třídy II skupiny 4</t>
  </si>
  <si>
    <t>1414775712</t>
  </si>
  <si>
    <t>Zásyp jam ručně s uložením výkopku ve vrstvách a úpravou povrchu s přemístění sypaniny ze vzdálenosti do 10 m se zhutněním z horniny třídy těžitelnosti II skupiny 4</t>
  </si>
  <si>
    <t>https://podminky.urs.cz/item/CS_URS_2024_01/460391124</t>
  </si>
  <si>
    <t>460431162</t>
  </si>
  <si>
    <t>Zásyp kabelových rýh ručně se zhutněním š 35 cm hl 60 cm z horniny tř I skupiny 3</t>
  </si>
  <si>
    <t>634343643</t>
  </si>
  <si>
    <t>Zásyp kabelových rýh ručně s přemístění sypaniny ze vzdálenosti do 10 m, s uložením výkopku ve vrstvách včetně zhutnění a úpravy povrchu šířky 35 cm hloubky 60 cm z horniny třídy těžitelnosti I skupiny 3</t>
  </si>
  <si>
    <t>https://podminky.urs.cz/item/CS_URS_2024_01/460431162</t>
  </si>
  <si>
    <t>460431163</t>
  </si>
  <si>
    <t>Zásyp kabelových rýh ručně se zhutněním š 35 cm hl 60 cm z horniny tř II skupiny 4</t>
  </si>
  <si>
    <t>389876439</t>
  </si>
  <si>
    <t>Zásyp kabelových rýh ručně s přemístění sypaniny ze vzdálenosti do 10 m, s uložením výkopku ve vrstvách včetně zhutnění a úpravy povrchu šířky 35 cm hloubky 60 cm z horniny třídy těžitelnosti II skupiny 4</t>
  </si>
  <si>
    <t>https://podminky.urs.cz/item/CS_URS_2024_01/460431163</t>
  </si>
  <si>
    <t>460641113</t>
  </si>
  <si>
    <t>Základové konstrukce při elektromontážích z monolitického betonu tř. C 16/20</t>
  </si>
  <si>
    <t>1184711857</t>
  </si>
  <si>
    <t>Základové konstrukce základ bez bednění do rostlé zeminy z monolitického betonu tř. C 16/20</t>
  </si>
  <si>
    <t>https://podminky.urs.cz/item/CS_URS_2024_01/460641113</t>
  </si>
  <si>
    <t>460671111</t>
  </si>
  <si>
    <t>Výstražná fólie pro krytí kabelů šířky přes 10 do 20 cm</t>
  </si>
  <si>
    <t>1384851500</t>
  </si>
  <si>
    <t>Výstražné prvky pro krytí kabelů včetně vyrovnání povrchu rýhy, rozvinutí a uložení fólie, šířky přes 10 do 20 cm</t>
  </si>
  <si>
    <t>https://podminky.urs.cz/item/CS_URS_2024_01/460671111</t>
  </si>
  <si>
    <t>460861111</t>
  </si>
  <si>
    <t>Zemní značky včetně hloubením jámy - kabelový označník</t>
  </si>
  <si>
    <t>-661613092</t>
  </si>
  <si>
    <t>Zemní značky včetně hloubení jámy, hutnění a urovnání povrchu, natření a očíslování značek kabelový označník</t>
  </si>
  <si>
    <t>https://podminky.urs.cz/item/CS_URS_2024_01/460861111</t>
  </si>
  <si>
    <t>2122597582</t>
  </si>
  <si>
    <t>vyhledání  připojovacího  místa</t>
  </si>
  <si>
    <t>napojení  na stávající  rozvod</t>
  </si>
  <si>
    <t>koordinace s profesemi</t>
  </si>
  <si>
    <t>provedení revizních zkoušek</t>
  </si>
  <si>
    <t>HZS4132</t>
  </si>
  <si>
    <t>Hodinová zúčtovací sazba jeřábník specialista</t>
  </si>
  <si>
    <t>77989101</t>
  </si>
  <si>
    <t>Hodinové zúčtovací sazby ostatních profesí obsluha stavebních strojů a zařízení jeřábník specialista</t>
  </si>
  <si>
    <t>https://podminky.urs.cz/item/CS_URS_2024_01/HZS4132</t>
  </si>
  <si>
    <t>SO 04.11 - Závlaha</t>
  </si>
  <si>
    <t xml:space="preserve">    8 - Trubní vedení</t>
  </si>
  <si>
    <t>111351112</t>
  </si>
  <si>
    <t>Sloupnutí drnu před instalací závlahového potrubí délky pruhu přes 400 do 800 m</t>
  </si>
  <si>
    <t>302227659</t>
  </si>
  <si>
    <t>Sloupnutí drnu pro instalaci závlahového potrubí šířka záběru do 50 cm délky pruhu přes 400 do 800 m</t>
  </si>
  <si>
    <t>https://podminky.urs.cz/item/CS_URS_2024_01/111351112</t>
  </si>
  <si>
    <t>132153411</t>
  </si>
  <si>
    <t>Hloubení rýh pro závlahy rýhovačem hloubky do 30 cm šířky do 15 cm délky přes 400 do 800 m</t>
  </si>
  <si>
    <t>-817456682</t>
  </si>
  <si>
    <t>Hloubení rýh pro závlahy rýhovačem pro potrubí do DN 100 v horninách třídy těžitelnosti I a II, skupiny 1 až 4 hloubky do 30 cm, šířky do 15 cm, délky přes 400 do 800 m</t>
  </si>
  <si>
    <t>https://podminky.urs.cz/item/CS_URS_2024_01/132153411</t>
  </si>
  <si>
    <t>181511112</t>
  </si>
  <si>
    <t>Vrácení sloupnutého drnu na původní místo délky pruhu přes 400 do 800 m</t>
  </si>
  <si>
    <t>1550304102</t>
  </si>
  <si>
    <t>Vrácení sloupnutého drnu na původní místo šířka záběru do 50 cm délky pruhu přes 400 do 800 m</t>
  </si>
  <si>
    <t>https://podminky.urs.cz/item/CS_URS_2024_01/181511112</t>
  </si>
  <si>
    <t>Trubní vedení</t>
  </si>
  <si>
    <t>871143101</t>
  </si>
  <si>
    <t>Kapková závlaha osazená na povrchu</t>
  </si>
  <si>
    <t>1781243321</t>
  </si>
  <si>
    <t>Kapková závlaha osazená na povrchu kapková hadice</t>
  </si>
  <si>
    <t>https://podminky.urs.cz/item/CS_URS_2024_01/871143101</t>
  </si>
  <si>
    <t>400+300</t>
  </si>
  <si>
    <t>871143111</t>
  </si>
  <si>
    <t>Montáž odkapávače na hadici</t>
  </si>
  <si>
    <t>-802960464</t>
  </si>
  <si>
    <t>Kapková závlaha osazená na povrchu montáž odkapávače na hadici</t>
  </si>
  <si>
    <t>https://podminky.urs.cz/item/CS_URS_2024_01/871143111</t>
  </si>
  <si>
    <t>28655695</t>
  </si>
  <si>
    <t>odkapávač pro turbulentní proudění 4 l/h</t>
  </si>
  <si>
    <t>-594680050</t>
  </si>
  <si>
    <t>871162101</t>
  </si>
  <si>
    <t>Potrubí pro závlahy v otevřeném výkopu LDPE PE 40 SDR 11 PN6 25x2,3</t>
  </si>
  <si>
    <t>-1758279402</t>
  </si>
  <si>
    <t>Potrubí pro závlahy v otevřeném výkopu LDPE 40 SDR 11 PN6 PE 25x2,3</t>
  </si>
  <si>
    <t>https://podminky.urs.cz/item/CS_URS_2024_01/871162101</t>
  </si>
  <si>
    <t>871172101</t>
  </si>
  <si>
    <t>Potrubí pro závlahy v otevřeném výkopu LDPE PE 40 SDR 11 PN6 32x2,9</t>
  </si>
  <si>
    <t>-1514401141</t>
  </si>
  <si>
    <t>Potrubí pro závlahy v otevřeném výkopu LDPE 40 SDR 11 PN6 PE 32x2,9</t>
  </si>
  <si>
    <t>https://podminky.urs.cz/item/CS_URS_2024_01/871172101</t>
  </si>
  <si>
    <t>871172201</t>
  </si>
  <si>
    <t>Potrubí pro závlahy v otevřeném výkopu HDPE PE 100 SDR 17 PN10 32x1,9</t>
  </si>
  <si>
    <t>-1821610898</t>
  </si>
  <si>
    <t>Potrubí pro závlahy v otevřeném výkopu HDPE 100 SDR17 PN10 PE 32x1,9</t>
  </si>
  <si>
    <t>https://podminky.urs.cz/item/CS_URS_2024_01/871172201</t>
  </si>
  <si>
    <t>879311101</t>
  </si>
  <si>
    <t>Montáž a nastavení postřikovače rozprašovacího napojení 1/2"</t>
  </si>
  <si>
    <t>-896392353</t>
  </si>
  <si>
    <t>Montáž a nastavení postřikovače včetně napojení na rozvodné potrubí rozprašovacího napojení 1/2"</t>
  </si>
  <si>
    <t>https://podminky.urs.cz/item/CS_URS_2024_01/879311101</t>
  </si>
  <si>
    <t>28655605</t>
  </si>
  <si>
    <t>postřikovač, vstup 1/2", výsuv 30cm, bez trysky s bočním připojením, se zabudovaným zpětným ventilem</t>
  </si>
  <si>
    <t>-940603289</t>
  </si>
  <si>
    <t>879311102.R</t>
  </si>
  <si>
    <t>filtrační plášt</t>
  </si>
  <si>
    <t>1590627083</t>
  </si>
  <si>
    <t xml:space="preserve">
filtrační plášt</t>
  </si>
  <si>
    <t>893812201</t>
  </si>
  <si>
    <t>Šachta pro připojení na ruční zavlažování s rychlopřípojným ventilem kovovým 3/4"</t>
  </si>
  <si>
    <t>-441973592</t>
  </si>
  <si>
    <t>Ventilová šachta pro připojení zahradní hadice pro ruční zavlažování s rychlopřípojným ventilem kovovým 3/4"</t>
  </si>
  <si>
    <t>https://podminky.urs.cz/item/CS_URS_2024_01/893812201</t>
  </si>
  <si>
    <t>893812215</t>
  </si>
  <si>
    <t>Ventilová šachta standardní obdélníková rozměru do 50x38 cm</t>
  </si>
  <si>
    <t>-213737782</t>
  </si>
  <si>
    <t>Ventilová šachta standardní obdélníková, výšky 30 cm rozměru do 50x38 cm</t>
  </si>
  <si>
    <t>https://podminky.urs.cz/item/CS_URS_2024_01/893812215</t>
  </si>
  <si>
    <t>899921111</t>
  </si>
  <si>
    <t>Montáž elektromagnetického ventilu pro závlahový systém 1"</t>
  </si>
  <si>
    <t>-211258191</t>
  </si>
  <si>
    <t>Montáž elektromagnetického ventilu G 1" jednoho kusu</t>
  </si>
  <si>
    <t>https://podminky.urs.cz/item/CS_URS_2024_01/899921111</t>
  </si>
  <si>
    <t>40541020</t>
  </si>
  <si>
    <t>ventil elektromagnetický, 1" vnější závit, cívka AC-24 V, bez regulace průtoku</t>
  </si>
  <si>
    <t>-1159851494</t>
  </si>
  <si>
    <t>28654299</t>
  </si>
  <si>
    <t>přechodka PPR s vnějším kovovým závitem D 32x1"</t>
  </si>
  <si>
    <t>793290384</t>
  </si>
  <si>
    <t>1+4+1+4+2</t>
  </si>
  <si>
    <t>28654298</t>
  </si>
  <si>
    <t>přechodka PPR s vnějším kovovým závitem D 25x3/4"</t>
  </si>
  <si>
    <t>-1319834806</t>
  </si>
  <si>
    <t>31942574</t>
  </si>
  <si>
    <t>šroubení přechod 1"</t>
  </si>
  <si>
    <t>-1019859684</t>
  </si>
  <si>
    <t>31942528</t>
  </si>
  <si>
    <t>šroubení T-kus vnější závit trubkový (voda) 1"x1"x1"</t>
  </si>
  <si>
    <t>1380719776</t>
  </si>
  <si>
    <t>31942482</t>
  </si>
  <si>
    <t>dvojvsuvka s vnějším závitem mosaz 1"</t>
  </si>
  <si>
    <t>-926806355</t>
  </si>
  <si>
    <t>31940004</t>
  </si>
  <si>
    <t>šroubení mosazné k vodoměrům 5/4"</t>
  </si>
  <si>
    <t>sada</t>
  </si>
  <si>
    <t>1085203741</t>
  </si>
  <si>
    <t>48455736</t>
  </si>
  <si>
    <t>hadice připojovací flexi pro topení FM 1" 300mm</t>
  </si>
  <si>
    <t>547939299</t>
  </si>
  <si>
    <t>hadice připojovací flexi pro topení FM 1/2" 300mm</t>
  </si>
  <si>
    <t>28654381</t>
  </si>
  <si>
    <t>přechodka PPR plastová s převlečnou maticí 20x1/2"</t>
  </si>
  <si>
    <t>-622262914</t>
  </si>
  <si>
    <t>28654382</t>
  </si>
  <si>
    <t>přechodka PPR plastová s převlečnou maticí 20x3/4"</t>
  </si>
  <si>
    <t>-705469629</t>
  </si>
  <si>
    <t>28654837</t>
  </si>
  <si>
    <t>koleno 90° svěrné PP-B pro PE potrubí d32</t>
  </si>
  <si>
    <t>-571069636</t>
  </si>
  <si>
    <t>899921142</t>
  </si>
  <si>
    <t>Lamelový filtr závlahového systému na potrubí 1"</t>
  </si>
  <si>
    <t>-136004596</t>
  </si>
  <si>
    <t>Filtr závlahového systému na potrubí LDPE nebo HDPE lamelový 1"</t>
  </si>
  <si>
    <t>https://podminky.urs.cz/item/CS_URS_2024_01/899921142</t>
  </si>
  <si>
    <t>899922111</t>
  </si>
  <si>
    <t>Čerpadlo pro čerpání závlahové vody ze studny nebo jímky automatické H 36 m Q 95 l/min</t>
  </si>
  <si>
    <t>1661032627</t>
  </si>
  <si>
    <t>Čerpadlo pro čerpání závlahové vody ze studny nebo jímky automatické dopravní výška H (m) a maximální průtok Q (l/min) 36 m / 95 l/min</t>
  </si>
  <si>
    <t>https://podminky.urs.cz/item/CS_URS_2024_01/899922111</t>
  </si>
  <si>
    <t>899922121</t>
  </si>
  <si>
    <t>Čerpadlo pro čerpání závlahové vody ze studny nebo jímky spouštěné H 55 m Q 75 l/min bez příslušenství</t>
  </si>
  <si>
    <t>1565633204</t>
  </si>
  <si>
    <t>Čerpadlo pro čerpání závlahové vody ze studny nebo jímky spouštěné, bez příslušenství dopravní výška H (m) a maximální průtok Q (l/min) 55 m / 75 l/min</t>
  </si>
  <si>
    <t>https://podminky.urs.cz/item/CS_URS_2024_01/899922121</t>
  </si>
  <si>
    <t>899922311</t>
  </si>
  <si>
    <t>Presscontrol pro ovládání závlahového čerpadla napojení 1"</t>
  </si>
  <si>
    <t>-405953091</t>
  </si>
  <si>
    <t>Příslušenství pro ovládání čerpadel presscontrol napojení 1"</t>
  </si>
  <si>
    <t>https://podminky.urs.cz/item/CS_URS_2024_01/899922311</t>
  </si>
  <si>
    <t>899922331</t>
  </si>
  <si>
    <t>Tlakový spínač pro čerpadla 230/400 V do 4 bar</t>
  </si>
  <si>
    <t>1608833020</t>
  </si>
  <si>
    <t>Příslušenství pro ovládání čerpadel tlakový spínač 230/400 V do 4 bar</t>
  </si>
  <si>
    <t>https://podminky.urs.cz/item/CS_URS_2024_01/899922331</t>
  </si>
  <si>
    <t>899922353</t>
  </si>
  <si>
    <t>Ponorná sonda pro snímání jedné hladiny kabel délky 15 m</t>
  </si>
  <si>
    <t>1245901498</t>
  </si>
  <si>
    <t>Příslušenství pro ovládání čerpadel ponorná sonda pro snímání jedné hladiny, kabel délky 15 m</t>
  </si>
  <si>
    <t>https://podminky.urs.cz/item/CS_URS_2024_01/899922353</t>
  </si>
  <si>
    <t>899922362</t>
  </si>
  <si>
    <t>Ponorná sonda pro snímání min. a max. hladiny kabel délky 20 + 5 m</t>
  </si>
  <si>
    <t>1517414398</t>
  </si>
  <si>
    <t>Příslušenství pro ovládání čerpadel ponorná sonda pro snímání min. a max. hladiny, kabel délky 20 + 5 m</t>
  </si>
  <si>
    <t>https://podminky.urs.cz/item/CS_URS_2024_01/899922362</t>
  </si>
  <si>
    <t>899922513</t>
  </si>
  <si>
    <t>Montáž a nastavení řídicí jednotky závlahového systému napájené ze sítě v exteriéru do 24 sekcí</t>
  </si>
  <si>
    <t>1930201536</t>
  </si>
  <si>
    <t>https://podminky.urs.cz/item/CS_URS_2024_01/899922513</t>
  </si>
  <si>
    <t>40561102</t>
  </si>
  <si>
    <t>jednotka řídící pro 4-24 sekcí, pro vnější prostředí, ovládací napětí AC-24 V, součástí je transformátor 220 V</t>
  </si>
  <si>
    <t>1485124589</t>
  </si>
  <si>
    <t>899922701</t>
  </si>
  <si>
    <t>Montáž senzoru srážek připojeného kabelem</t>
  </si>
  <si>
    <t>-1129790020</t>
  </si>
  <si>
    <t>https://podminky.urs.cz/item/CS_URS_2024_01/899922701</t>
  </si>
  <si>
    <t>40561071</t>
  </si>
  <si>
    <t>čidlo srážek, kabel 8m</t>
  </si>
  <si>
    <t>933560495</t>
  </si>
  <si>
    <t>899924111</t>
  </si>
  <si>
    <t>Tlaková zkouška závlahového potrubí z LDPE nebo HDPE DN do 32</t>
  </si>
  <si>
    <t>1147390840</t>
  </si>
  <si>
    <t>Tlaková zkouška závlahového potrubí z LDPE nebo HDPE do DN 32</t>
  </si>
  <si>
    <t>https://podminky.urs.cz/item/CS_URS_2024_01/899924111</t>
  </si>
  <si>
    <t>899924201</t>
  </si>
  <si>
    <t>Zprovoznění a odzkoušení závlahy do 500 m2 zavlažované plochy</t>
  </si>
  <si>
    <t>1581749107</t>
  </si>
  <si>
    <t>https://podminky.urs.cz/item/CS_URS_2024_01/899924201</t>
  </si>
  <si>
    <t>-2123562512</t>
  </si>
  <si>
    <t>-304187993</t>
  </si>
  <si>
    <t>722232045</t>
  </si>
  <si>
    <t>Kohout kulový přímý G 1" PN 42 do 185°C vnitřní závit</t>
  </si>
  <si>
    <t>-1739621009</t>
  </si>
  <si>
    <t>Armatury se dvěma závity kulové kohouty PN 42 do 185 °C přímé vnitřní závit G 1"</t>
  </si>
  <si>
    <t>https://podminky.urs.cz/item/CS_URS_2024_01/722232045</t>
  </si>
  <si>
    <t>722234265</t>
  </si>
  <si>
    <t>Filtr mosazný G 1" PN 20 do 80°C s 2x vnitřním závitem</t>
  </si>
  <si>
    <t>-67551201</t>
  </si>
  <si>
    <t>Armatury se dvěma závity filtry mosazný PN 20 do 80 °C G 1"</t>
  </si>
  <si>
    <t>https://podminky.urs.cz/item/CS_URS_2024_01/722234265</t>
  </si>
  <si>
    <t>-693673155</t>
  </si>
  <si>
    <t>722263212</t>
  </si>
  <si>
    <t>Vodoměr závitový vícevtokový mokroběžný do 100°C G 3/4"x 190 mm Qn 2,5 m3/h horizontální</t>
  </si>
  <si>
    <t>1130364034</t>
  </si>
  <si>
    <t>Vodoměry pro vodu do 100°C závitové horizontální vícevtokové mokroběžné G 3/4"x 190 mm Qn 2,5</t>
  </si>
  <si>
    <t>https://podminky.urs.cz/item/CS_URS_2024_01/722263212</t>
  </si>
  <si>
    <t>734242414</t>
  </si>
  <si>
    <t>Ventil závitový zpětný přímý G 1 PN 16 do 110°C</t>
  </si>
  <si>
    <t>503665158</t>
  </si>
  <si>
    <t>Ventily zpětné závitové PN 16 do 110°C přímé G 1</t>
  </si>
  <si>
    <t>https://podminky.urs.cz/item/CS_URS_2024_01/734242414</t>
  </si>
  <si>
    <t>734261335</t>
  </si>
  <si>
    <t>Šroubení topenářské rohové G 1 PN 16 do 120°C</t>
  </si>
  <si>
    <t>498788709</t>
  </si>
  <si>
    <t>Šroubení topenářské PN 16 do 120°C rohové G 1</t>
  </si>
  <si>
    <t>https://podminky.urs.cz/item/CS_URS_2024_01/734261335</t>
  </si>
  <si>
    <t>741110442</t>
  </si>
  <si>
    <t>Montáž hadice ochranná pryžová s nasunutím do krabic D přes 40 do 63 mm uložená volně</t>
  </si>
  <si>
    <t>-684053047</t>
  </si>
  <si>
    <t>Montáž hadic ochranných s nasunutím do krabic pryžových, uložených volně, vnitřní Ø přes 40 do 63 mm</t>
  </si>
  <si>
    <t>https://podminky.urs.cz/item/CS_URS_2024_01/741110442</t>
  </si>
  <si>
    <t>1185968</t>
  </si>
  <si>
    <t>TRUBKA KOPOFLEX 50 CERVENA KF 09050 BA</t>
  </si>
  <si>
    <t>452188609</t>
  </si>
  <si>
    <t>Montáž kabel Cu bez ukončení uložený pod omítku plný kulatý 3x1,5 mm2 (např. CYKY)</t>
  </si>
  <si>
    <t>-509758155</t>
  </si>
  <si>
    <t>Montáž kabelů měděných bez ukončení uložených pod omítku plných kulatých (např. CYKY), počtu a průřezu žil 3x1,5 mm2</t>
  </si>
  <si>
    <t>https://podminky.urs.cz/item/CS_URS_2024_01/741122015</t>
  </si>
  <si>
    <t>373146657</t>
  </si>
  <si>
    <t>200*1,15 'Přepočtené koeficientem množství</t>
  </si>
  <si>
    <t>741122021</t>
  </si>
  <si>
    <t>Montáž kabel Cu bez ukončení uložený pod omítku plný kulatý 4x1,5 mm2 (např. CYKY)</t>
  </si>
  <si>
    <t>28184126</t>
  </si>
  <si>
    <t>Montáž kabelů měděných bez ukončení uložených pod omítku plných kulatých (např. CYKY), počtu a průřezu žil 4x1,5 mm2</t>
  </si>
  <si>
    <t>https://podminky.urs.cz/item/CS_URS_2024_01/741122021</t>
  </si>
  <si>
    <t>34111060</t>
  </si>
  <si>
    <t>kabel instalační jádro Cu plné izolace PVC plášť PVC 450/750V (CYKY) 4x1,5mm2</t>
  </si>
  <si>
    <t>2121458529</t>
  </si>
  <si>
    <t>100*1,15 'Přepočtené koeficientem množství</t>
  </si>
  <si>
    <t>Montáž kabel Cu bez ukončení uložený pod omítku plný kulatý 5x1,5 až 2,5 mm2 (např. CYKY)</t>
  </si>
  <si>
    <t>-1010189902</t>
  </si>
  <si>
    <t>Montáž kabelů měděných bez ukončení uložených pod omítku plných kulatých (např. CYKY), počtu a průřezu žil 5x1,5 až 2,5 mm2</t>
  </si>
  <si>
    <t>https://podminky.urs.cz/item/CS_URS_2024_01/741122031</t>
  </si>
  <si>
    <t>1120835613</t>
  </si>
  <si>
    <t>741122041</t>
  </si>
  <si>
    <t>Montáž kabel Cu bez ukončení uložený pod omítku plný kulatý 7x1,5 až 2,5 mm2 (např. CYKY)</t>
  </si>
  <si>
    <t>479016042</t>
  </si>
  <si>
    <t>Montáž kabelů měděných bez ukončení uložených pod omítku plných kulatých (např. CYKY), počtu a průřezu žil 7x1,5 až 2,5 mm2</t>
  </si>
  <si>
    <t>https://podminky.urs.cz/item/CS_URS_2024_01/741122041</t>
  </si>
  <si>
    <t>34111110</t>
  </si>
  <si>
    <t>kabel instalační jádro Cu plné izolace PVC plášť PVC 450/750V (CYKY) 7x1,5mm2</t>
  </si>
  <si>
    <t>1809710582</t>
  </si>
  <si>
    <t>741124701</t>
  </si>
  <si>
    <t>Montáž kabel Cu stíněný ovládací žíly 2 až 19x0,8 mm2 uložený volně (např. JYTY)</t>
  </si>
  <si>
    <t>816896880</t>
  </si>
  <si>
    <t>Montáž kabelů měděných ovládacích bez ukončení uložených volně stíněných ovládacích s plným jádrem (např. JYTY) počtu a průměru žil 2 až 19x0,8 mm2</t>
  </si>
  <si>
    <t>https://podminky.urs.cz/item/CS_URS_2024_01/741124701</t>
  </si>
  <si>
    <t>34113142</t>
  </si>
  <si>
    <t>kabel ovládací průmyslový stíněný laminovanou Al fólií s příložným Cu drátem jádro Cu plné izolace PVC plášť PVC 225V (JE-Y(St)Y...Bd) 8x2x0,80mm2</t>
  </si>
  <si>
    <t>1331038261</t>
  </si>
  <si>
    <t>80*1,15 'Přepočtené koeficientem množství</t>
  </si>
  <si>
    <t>742330029</t>
  </si>
  <si>
    <t>Montáž konektoru SM, MM</t>
  </si>
  <si>
    <t>283520361</t>
  </si>
  <si>
    <t>https://podminky.urs.cz/item/CS_URS_2024_01/742330029</t>
  </si>
  <si>
    <t>1250157</t>
  </si>
  <si>
    <t xml:space="preserve">KONEKTOR </t>
  </si>
  <si>
    <t>2084487004</t>
  </si>
  <si>
    <t>KONEKTOR AMPHENOL T3427 000</t>
  </si>
  <si>
    <t>SO 04.2 - Přípojka kanalizace 1 etapa</t>
  </si>
  <si>
    <t>132354104</t>
  </si>
  <si>
    <t>Hloubení rýh zapažených š do 800 mm v hornině třídy těžitelnosti II skupiny 4 objem přes 100 m3 strojně</t>
  </si>
  <si>
    <t>1099011580</t>
  </si>
  <si>
    <t>Hloubení zapažených rýh šířky do 800 mm strojně s urovnáním dna do předepsaného profilu a spádu v hornině třídy těžitelnosti II skupiny 4 přes 100 m3</t>
  </si>
  <si>
    <t>https://podminky.urs.cz/item/CS_URS_2024_01/132354104</t>
  </si>
  <si>
    <t>výkop pro  potrubí pe  40 a 32</t>
  </si>
  <si>
    <t>79*0,8*1,5</t>
  </si>
  <si>
    <t>162351124</t>
  </si>
  <si>
    <t>Vodorovné přemístění přes 500 do 1000 m výkopku/sypaniny z hornin třídy těžitelnosti II skupiny 4 a 5</t>
  </si>
  <si>
    <t>1341537710</t>
  </si>
  <si>
    <t>Vodorovné přemístění výkopku nebo sypaniny po suchu na obvyklém dopravním prostředku, bez naložení výkopku, avšak se složením bez rozhrnutí z horniny třídy těžitelnosti II skupiny 4 a 5 na vzdálenost přes 500 do 1 000 m</t>
  </si>
  <si>
    <t>https://podminky.urs.cz/item/CS_URS_2024_01/162351124</t>
  </si>
  <si>
    <t>171201231</t>
  </si>
  <si>
    <t>Poplatek za uložení zeminy a kamení na recyklační skládce (skládkovné) kód odpadu 17 05 04</t>
  </si>
  <si>
    <t>742067247</t>
  </si>
  <si>
    <t>Poplatek za uložení stavebního odpadu na recyklační skládce (skládkovné) zeminy a kamení zatříděného do Katalogu odpadů pod kódem 17 05 04</t>
  </si>
  <si>
    <t>https://podminky.urs.cz/item/CS_URS_2024_01/171201231</t>
  </si>
  <si>
    <t>40*1,5</t>
  </si>
  <si>
    <t>171251201</t>
  </si>
  <si>
    <t>Uložení sypaniny na skládky nebo meziskládky</t>
  </si>
  <si>
    <t>901937907</t>
  </si>
  <si>
    <t>Uložení sypaniny na skládky nebo meziskládky bez hutnění s upravením uložené sypaniny do předepsaného tvaru</t>
  </si>
  <si>
    <t>https://podminky.urs.cz/item/CS_URS_2024_01/171251201</t>
  </si>
  <si>
    <t>175151101</t>
  </si>
  <si>
    <t>Obsypání potrubí strojně sypaninou bez prohození, uloženou do 3 m</t>
  </si>
  <si>
    <t>928908075</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</si>
  <si>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</si>
  <si>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https://podminky.urs.cz/item/CS_URS_2024_01/175151101</t>
  </si>
  <si>
    <t>58337308</t>
  </si>
  <si>
    <t>štěrkopísek frakce 0/2</t>
  </si>
  <si>
    <t>473001778</t>
  </si>
  <si>
    <t>31,9191919191919*2 'Přepočtené koeficientem množství</t>
  </si>
  <si>
    <t>871241141</t>
  </si>
  <si>
    <t>Montáž potrubí z PE100 RC SDR 11 otevřený výkop svařovaných na tupo d 90 x 8,2 mm</t>
  </si>
  <si>
    <t>-1520163745</t>
  </si>
  <si>
    <t>Montáž vodovodního potrubí z polyetylenu PE100 RC v otevřeném výkopu svařovaných na tupo SDR 11/PN16 d 90 x 8,2 mm</t>
  </si>
  <si>
    <t>https://podminky.urs.cz/item/CS_URS_2024_01/871241141</t>
  </si>
  <si>
    <t>28613556</t>
  </si>
  <si>
    <t>potrubí vodovodní dvouvrstvé PE100 RC SDR11 90x8,2mm</t>
  </si>
  <si>
    <t>-1617352178</t>
  </si>
  <si>
    <t>9*1,015 'Přepočtené koeficientem množství</t>
  </si>
  <si>
    <t>894411121.R</t>
  </si>
  <si>
    <t>Zřízení šachet kanalizačních z betonových dílců na potrubí DN přes 200 do 300 dno beton tř. C 25/30</t>
  </si>
  <si>
    <t>-112473886</t>
  </si>
  <si>
    <t>Zřízení šachet kanalizačních z betonových dílců výšky vstupu do 1,50 m s obložením dna betonem tř. C 25/30, na potrubí DN přes 200 do 300</t>
  </si>
  <si>
    <t>RŠ 2,3,4,5 a 6</t>
  </si>
  <si>
    <t>RŠ 7</t>
  </si>
  <si>
    <t>899721112</t>
  </si>
  <si>
    <t>Signalizační vodič DN přes 150 mm na potrubí</t>
  </si>
  <si>
    <t>767063751</t>
  </si>
  <si>
    <t>Signalizační vodič na potrubí DN nad 150 mm</t>
  </si>
  <si>
    <t>https://podminky.urs.cz/item/CS_URS_2024_01/899721112</t>
  </si>
  <si>
    <t>899722111</t>
  </si>
  <si>
    <t>Krytí potrubí z plastů výstražnou fólií z PVC do 20 cm</t>
  </si>
  <si>
    <t>-547725936</t>
  </si>
  <si>
    <t>Krytí potrubí z plastů výstražnou fólií z PVC šířky do 20 cm</t>
  </si>
  <si>
    <t>https://podminky.urs.cz/item/CS_URS_2024_01/899722111</t>
  </si>
  <si>
    <t>998271228</t>
  </si>
  <si>
    <t>Příplatek k přesunu hmot pro kanalizace hloubené zděné za zvětšený přesun hmot přes 3000 do 5000 m</t>
  </si>
  <si>
    <t>-1873190505</t>
  </si>
  <si>
    <t>Přesun hmot pro kanalizace (stoky) hloubené zděné Příplatek k cenám za zvětšený přesun přes vymezenou dopravní vzdálenost přes 3000 do 5000 m</t>
  </si>
  <si>
    <t>https://podminky.urs.cz/item/CS_URS_2024_01/998271228</t>
  </si>
  <si>
    <t>-1205477920</t>
  </si>
  <si>
    <t>1358117972</t>
  </si>
  <si>
    <t>3+1,5</t>
  </si>
  <si>
    <t>846403901</t>
  </si>
  <si>
    <t>721290113</t>
  </si>
  <si>
    <t>Zkouška těsnosti potrubí kanalizace vodou DN 250/DN 300</t>
  </si>
  <si>
    <t>-788257954</t>
  </si>
  <si>
    <t>Zkouška těsnosti kanalizace v objektech vodou DN 250 nebo DN 300</t>
  </si>
  <si>
    <t>https://podminky.urs.cz/item/CS_URS_2024_01/721290113</t>
  </si>
  <si>
    <t>-935010357</t>
  </si>
  <si>
    <t>-217325489</t>
  </si>
  <si>
    <t>Čerpací stanice odpadních vod dodávka  a  montáž</t>
  </si>
  <si>
    <t>-118723524</t>
  </si>
  <si>
    <t>4erpací stanice odpadních vod- betonová šachta 2,76x2,76x3,94.zákrytová deska + 3x poklop B125,  trubní rozvody  2xDN 50/DN80+ lávky,  2x ponorné čerpadlo kalové s  řezacím zařízením H max 14m Qmax 16m3/hod.MaR a připojení elektro.</t>
  </si>
  <si>
    <t>Navrtávka a utěsnění  stávající  betonové šachty</t>
  </si>
  <si>
    <t>1042549271</t>
  </si>
  <si>
    <t>SO 04.4 - Přípojka vodovod 1 a 2 etapa</t>
  </si>
  <si>
    <t>-1611391860</t>
  </si>
  <si>
    <t>90*0,8*1,5</t>
  </si>
  <si>
    <t>1628114030</t>
  </si>
  <si>
    <t>1243238613</t>
  </si>
  <si>
    <t>990060886</t>
  </si>
  <si>
    <t>361295160</t>
  </si>
  <si>
    <t>-1148595095</t>
  </si>
  <si>
    <t>36,3636363636364*2 'Přepočtené koeficientem množství</t>
  </si>
  <si>
    <t>857212122</t>
  </si>
  <si>
    <t>Montáž litinových tvarovek jednoosých přírubových otevřený výkop DN 50</t>
  </si>
  <si>
    <t>-1614062549</t>
  </si>
  <si>
    <t>Montáž litinových tvarovek na potrubí litinovém tlakovém jednoosých na potrubí z trub přírubových v otevřeném výkopu, kanálu nebo v šachtě DN 50</t>
  </si>
  <si>
    <t>https://podminky.urs.cz/item/CS_URS_2024_01/857212122</t>
  </si>
  <si>
    <t>VS1,2,3</t>
  </si>
  <si>
    <t>55253218</t>
  </si>
  <si>
    <t>tvarovka přírubová litinová vodovodní PN10/40 DN 50 dl 350mm</t>
  </si>
  <si>
    <t>-1155641725</t>
  </si>
  <si>
    <t>857232122</t>
  </si>
  <si>
    <t>Montáž litinových tvarovek jednoosých přírubových otevřený výkop DN 65</t>
  </si>
  <si>
    <t>-134778991</t>
  </si>
  <si>
    <t>Montáž litinových tvarovek na potrubí litinovém tlakovém jednoosých na potrubí z trub přírubových v otevřeném výkopu, kanálu nebo v šachtě DN 65</t>
  </si>
  <si>
    <t>https://podminky.urs.cz/item/CS_URS_2024_01/857232122</t>
  </si>
  <si>
    <t>vs1,2,3</t>
  </si>
  <si>
    <t>55253223</t>
  </si>
  <si>
    <t>tvarovka přírubová litinová vodovodní PN10/40 DN 65 dl 150mm</t>
  </si>
  <si>
    <t>-1781016609</t>
  </si>
  <si>
    <t>871161211</t>
  </si>
  <si>
    <t>Montáž potrubí z PE100 RC SDR 11 otevřený výkop svařovaných elektrotvarovkou d 32 x 3,0 mm</t>
  </si>
  <si>
    <t>670218317</t>
  </si>
  <si>
    <t>Montáž vodovodního potrubí z polyetylenu PE100 RC v otevřeném výkopu svařovaných elektrotvarovkou SDR 11/PN16 d 32 x 3,0 mm</t>
  </si>
  <si>
    <t>https://podminky.urs.cz/item/CS_URS_2024_01/871161211</t>
  </si>
  <si>
    <t>28613524</t>
  </si>
  <si>
    <t>potrubí vodovodní třívrstvé PE100 RC SDR11 32x3,0mm</t>
  </si>
  <si>
    <t>-1317066092</t>
  </si>
  <si>
    <t>871211211</t>
  </si>
  <si>
    <t>Montáž potrubí z PE100 RC SDR 11 otevřený výkop svařovaných elektrotvarovkou d 63 x 5,8 mm</t>
  </si>
  <si>
    <t>-358192406</t>
  </si>
  <si>
    <t>Montáž vodovodního potrubí z polyetylenu PE100 RC v otevřeném výkopu svařovaných elektrotvarovkou SDR 11/PN16 d 63 x 5,8 mm</t>
  </si>
  <si>
    <t>https://podminky.urs.cz/item/CS_URS_2024_01/871211211</t>
  </si>
  <si>
    <t>28613527</t>
  </si>
  <si>
    <t>potrubí vodovodní třívrstvé PE100 RC SDR11 63x5,80mm</t>
  </si>
  <si>
    <t>277920852</t>
  </si>
  <si>
    <t>90*1,015 'Přepočtené koeficientem množství</t>
  </si>
  <si>
    <t>871231211</t>
  </si>
  <si>
    <t>Montáž potrubí z PE100 RC SDR 11 otevřený výkop svařovaných elektrotvarovkou d 75 x 6,8 mm</t>
  </si>
  <si>
    <t>-334879327</t>
  </si>
  <si>
    <t>Montáž vodovodního potrubí z polyetylenu PE100 RC v otevřeném výkopu svařovaných elektrotvarovkou SDR 11/PN16 d 75 x 6,8 mm</t>
  </si>
  <si>
    <t>https://podminky.urs.cz/item/CS_URS_2024_01/871231211</t>
  </si>
  <si>
    <t>28613504</t>
  </si>
  <si>
    <t>potrubí vodovodní dvouvrstvé PE100 RC SDR11 75x6,8mm</t>
  </si>
  <si>
    <t>208212460</t>
  </si>
  <si>
    <t>877181101</t>
  </si>
  <si>
    <t>Montáž elektrospojek na vodovodním potrubí z PE trub d 50</t>
  </si>
  <si>
    <t>708363829</t>
  </si>
  <si>
    <t>Montáž tvarovek na vodovodním plastovém potrubí z polyetylenu PE 100 elektrotvarovek SDR 11/PN16 spojek, oblouků nebo redukcí d 50</t>
  </si>
  <si>
    <t>https://podminky.urs.cz/item/CS_URS_2024_01/877181101</t>
  </si>
  <si>
    <t>28614957</t>
  </si>
  <si>
    <t>elektrotvarovka T-kus rovnoramenný PE 100 PN16 D 50mm</t>
  </si>
  <si>
    <t>-2133328979</t>
  </si>
  <si>
    <t>28614972</t>
  </si>
  <si>
    <t>elektroredukce PE 100 PN16 D 50-32mm</t>
  </si>
  <si>
    <t>-400836566</t>
  </si>
  <si>
    <t>28615023</t>
  </si>
  <si>
    <t>elektrozáslepka SDR11 PE 100 PN16 D 63mm</t>
  </si>
  <si>
    <t>-1566453040</t>
  </si>
  <si>
    <t>877231101</t>
  </si>
  <si>
    <t>Montáž elektrospojek na vodovodním potrubí z PE trub d 75</t>
  </si>
  <si>
    <t>879438808</t>
  </si>
  <si>
    <t>Montáž tvarovek na vodovodním plastovém potrubí z polyetylenu PE 100 elektrotvarovek SDR 11/PN16 spojek, oblouků nebo redukcí d 75</t>
  </si>
  <si>
    <t>https://podminky.urs.cz/item/CS_URS_2024_01/877231101</t>
  </si>
  <si>
    <t>28614960</t>
  </si>
  <si>
    <t>elektrotvarovka T-kus rovnoramenný PE 100 PN16 D 90mm</t>
  </si>
  <si>
    <t>1900573783</t>
  </si>
  <si>
    <t>28614977</t>
  </si>
  <si>
    <t>elektroredukce PE 100 PN16 D 90-63mm</t>
  </si>
  <si>
    <t>-1882281896</t>
  </si>
  <si>
    <t>891211112</t>
  </si>
  <si>
    <t>Montáž vodovodních šoupátek otevřený výkop DN 50</t>
  </si>
  <si>
    <t>737166452</t>
  </si>
  <si>
    <t>Montáž vodovodních armatur na potrubí šoupátek nebo klapek uzavíracích v otevřeném výkopu nebo v šachtách s osazením zemní soupravy (bez poklopů) DN 50</t>
  </si>
  <si>
    <t>https://podminky.urs.cz/item/CS_URS_2024_01/891211112</t>
  </si>
  <si>
    <t>42291072</t>
  </si>
  <si>
    <t>souprava zemní pro šoupátka DN 40-50mm Rd 1,5m</t>
  </si>
  <si>
    <t>-1490391036</t>
  </si>
  <si>
    <t>891211322</t>
  </si>
  <si>
    <t>Montáž vodovodních šoupátek vevařovacích PE konec SDR11 PN16 otevřený výkop DN 50/63</t>
  </si>
  <si>
    <t>-1960388911</t>
  </si>
  <si>
    <t>Montáž vodovodních armatur na potrubí šoupátek vevařovacích v otevřeném výkopu nebo v šachtách s ručním kolečkem svařovaných na tupo s PE konci SDR 11 PN16 DN 50/63</t>
  </si>
  <si>
    <t>https://podminky.urs.cz/item/CS_URS_2024_01/891211322</t>
  </si>
  <si>
    <t>42221147</t>
  </si>
  <si>
    <t>šoupátko s PE vevařovacími konci voda PN10 DN 50/63 PE 100</t>
  </si>
  <si>
    <t>-79209171</t>
  </si>
  <si>
    <t>891214121</t>
  </si>
  <si>
    <t>Montáž kompenzátorů nebo montážních vložek DN 50</t>
  </si>
  <si>
    <t>-136441115</t>
  </si>
  <si>
    <t>Montáž vodovodních armatur na potrubí kompenzátorů ucpávkových a gumových nebo montážních vložek DN 50</t>
  </si>
  <si>
    <t>https://podminky.urs.cz/item/CS_URS_2024_01/891214121</t>
  </si>
  <si>
    <t>42273004</t>
  </si>
  <si>
    <t>montážní vložka přírubová litinová DN 50 PN 16</t>
  </si>
  <si>
    <t>-1049612931</t>
  </si>
  <si>
    <t>891231322</t>
  </si>
  <si>
    <t>Montáž vodovodních šoupátek vevařovacích PE konec SDR11 PN16 otevřený výkop DN 65/75</t>
  </si>
  <si>
    <t>1358835832</t>
  </si>
  <si>
    <t>Montáž vodovodních armatur na potrubí šoupátek vevařovacích v otevřeném výkopu nebo v šachtách s ručním kolečkem svařovaných na tupo s PE konci SDR 11 PN16 DN 65/75</t>
  </si>
  <si>
    <t>https://podminky.urs.cz/item/CS_URS_2024_01/891231322</t>
  </si>
  <si>
    <t>42221148</t>
  </si>
  <si>
    <t>šoupátko s PE vevařovacími konci voda PN10 DN 65/75 PE 100</t>
  </si>
  <si>
    <t>-1612679996</t>
  </si>
  <si>
    <t>891241112</t>
  </si>
  <si>
    <t>Montáž vodovodních šoupátek otevřený výkop DN 80</t>
  </si>
  <si>
    <t>-1229623539</t>
  </si>
  <si>
    <t>Montáž vodovodních armatur na potrubí šoupátek nebo klapek uzavíracích v otevřeném výkopu nebo v šachtách s osazením zemní soupravy (bez poklopů) DN 80</t>
  </si>
  <si>
    <t>https://podminky.urs.cz/item/CS_URS_2024_01/891241112</t>
  </si>
  <si>
    <t>42291073</t>
  </si>
  <si>
    <t>souprava zemní pro šoupátka DN 65-80mm Rd 1,5m</t>
  </si>
  <si>
    <t>-998830853</t>
  </si>
  <si>
    <t>891241322</t>
  </si>
  <si>
    <t>Montáž vodovodních šoupátek vevařovacích PE konec SDR11 PN16 otevřený výkop DN 80/90</t>
  </si>
  <si>
    <t>-253085431</t>
  </si>
  <si>
    <t>Montáž vodovodních armatur na potrubí šoupátek vevařovacích v otevřeném výkopu nebo v šachtách s ručním kolečkem svařovaných na tupo s PE konci SDR 11 PN16 DN 80/90</t>
  </si>
  <si>
    <t>https://podminky.urs.cz/item/CS_URS_2024_01/891241322</t>
  </si>
  <si>
    <t>42221149</t>
  </si>
  <si>
    <t>šoupátko s PE vevařovacími konci voda PN10 DN 80/90 PE 100</t>
  </si>
  <si>
    <t>-1777158335</t>
  </si>
  <si>
    <t>891247112</t>
  </si>
  <si>
    <t>Montáž hydrantů podzemních DN 80</t>
  </si>
  <si>
    <t>1050442412</t>
  </si>
  <si>
    <t>Montáž vodovodních armatur na potrubí hydrantů podzemních (bez osazení poklopů) DN 80</t>
  </si>
  <si>
    <t>https://podminky.urs.cz/item/CS_URS_2024_01/891247112</t>
  </si>
  <si>
    <t>42273591</t>
  </si>
  <si>
    <t>hydrant podzemní DN 80 PN 16 jednoduchý uzávěr krycí v 1500mm</t>
  </si>
  <si>
    <t>-1174521691</t>
  </si>
  <si>
    <t>42291452</t>
  </si>
  <si>
    <t>poklop litinový hydrantový DN 80</t>
  </si>
  <si>
    <t>-732438221</t>
  </si>
  <si>
    <t>56230640</t>
  </si>
  <si>
    <t>deska podkladová uličního poklopu plastového tuhých souprav</t>
  </si>
  <si>
    <t>-1361155044</t>
  </si>
  <si>
    <t>56230638</t>
  </si>
  <si>
    <t>deska podkladová uličního poklopu plastového hydrantového</t>
  </si>
  <si>
    <t>1853918373</t>
  </si>
  <si>
    <t>56230633</t>
  </si>
  <si>
    <t>poklop uliční šoupátkový kulatý plastový PA s litinovým víkem</t>
  </si>
  <si>
    <t>-1390644668</t>
  </si>
  <si>
    <t>HWL.40008007516</t>
  </si>
  <si>
    <t>PŘÍRUBA S2000 80/75</t>
  </si>
  <si>
    <t>-231782306</t>
  </si>
  <si>
    <t>HWL.504508009016</t>
  </si>
  <si>
    <t>KOLENO PATNÍ S 2000 80/90</t>
  </si>
  <si>
    <t>1830836288</t>
  </si>
  <si>
    <t>893362111</t>
  </si>
  <si>
    <t>Šachty armaturní z ŽB se stropem z dílců půdorysné pl přes 5,50 do 6,50 m2</t>
  </si>
  <si>
    <t>-492776334</t>
  </si>
  <si>
    <t>Šachty armaturní ze železového betonu se stropem z dílců, vnitřní půdorysné plochy přes 5,50 do 6,50 m2</t>
  </si>
  <si>
    <t>https://podminky.urs.cz/item/CS_URS_2024_01/893362111</t>
  </si>
  <si>
    <t>59341133</t>
  </si>
  <si>
    <t>deska stropní plná PZD 3290x580x130mm</t>
  </si>
  <si>
    <t>-1307534107</t>
  </si>
  <si>
    <t>893811112</t>
  </si>
  <si>
    <t>Osazení vodoměrné šachty hranaté z PP samonosné pro běžné zatížení pl do 1,1 m2 hl přes 1,2 do 1,4 m</t>
  </si>
  <si>
    <t>-93000758</t>
  </si>
  <si>
    <t>Osazení vodoměrné šachty z polypropylenu PP samonosné pro běžné zatížení hranaté, půdorysné plochy do 1,1 m2, světlé hloubky přes 1,2 m do 1,4 m</t>
  </si>
  <si>
    <t>https://podminky.urs.cz/item/CS_URS_2024_01/893811112</t>
  </si>
  <si>
    <t>vš3</t>
  </si>
  <si>
    <t>56230553</t>
  </si>
  <si>
    <t>šachta plastová vodoměrná samonosná hranatá 0,9/1,2/1,4m</t>
  </si>
  <si>
    <t>-578824173</t>
  </si>
  <si>
    <t>899103112</t>
  </si>
  <si>
    <t>Osazení poklopů litinových, ocelových nebo železobetonových včetně rámů pro třídu zatížení B125, C250</t>
  </si>
  <si>
    <t>-1665199466</t>
  </si>
  <si>
    <t>https://podminky.urs.cz/item/CS_URS_2024_01/899103112</t>
  </si>
  <si>
    <t>28661770</t>
  </si>
  <si>
    <t>poklop šachtový litinový, betonový rám DN 400 pro třídu zatížení B125</t>
  </si>
  <si>
    <t>-168127793</t>
  </si>
  <si>
    <t>899401112</t>
  </si>
  <si>
    <t>Osazení poklopů litinových šoupátkových</t>
  </si>
  <si>
    <t>1112868355</t>
  </si>
  <si>
    <t>https://podminky.urs.cz/item/CS_URS_2024_01/899401112</t>
  </si>
  <si>
    <t>899401113</t>
  </si>
  <si>
    <t>Osazení poklopů litinových hydrantových</t>
  </si>
  <si>
    <t>-557134780</t>
  </si>
  <si>
    <t>https://podminky.urs.cz/item/CS_URS_2024_01/899401113</t>
  </si>
  <si>
    <t>899914112</t>
  </si>
  <si>
    <t>Montáž ocelové chráničky D 219 x 10 mm</t>
  </si>
  <si>
    <t>687830484</t>
  </si>
  <si>
    <t>Montáž ocelové chráničky v otevřeném výkopu vnějšího průměru D 219 x 10 mm</t>
  </si>
  <si>
    <t>https://podminky.urs.cz/item/CS_URS_2024_01/899914112</t>
  </si>
  <si>
    <t>14011106</t>
  </si>
  <si>
    <t>trubka ocelová bezešvá hladká jakost 11 353 219x6,3mm</t>
  </si>
  <si>
    <t>-1894794403</t>
  </si>
  <si>
    <t>722262151</t>
  </si>
  <si>
    <t>Vodoměr přírubový šroubový do 40°C DN 40 horizontální</t>
  </si>
  <si>
    <t>-970109052</t>
  </si>
  <si>
    <t>Vodoměry pro vodu do 40°C přírubové šroubové horizontální DN 50</t>
  </si>
  <si>
    <t>https://podminky.urs.cz/item/CS_URS_2024_01/722262151</t>
  </si>
  <si>
    <t>722270101</t>
  </si>
  <si>
    <t>1503002721</t>
  </si>
  <si>
    <t>https://podminky.urs.cz/item/CS_URS_2024_01/722270101</t>
  </si>
  <si>
    <t>734121314</t>
  </si>
  <si>
    <t>Ventil přírubový zpětný samočinný přímý DN 50 PN 16 do 300°C do vodorovného potrubí</t>
  </si>
  <si>
    <t>-1202343701</t>
  </si>
  <si>
    <t>Ventily zpětné přírubové samočinné přímé do vodorovného potrubí PN 16 do 300°C (Z 16 117 616) DN 50</t>
  </si>
  <si>
    <t>https://podminky.urs.cz/item/CS_URS_2024_01/734121314</t>
  </si>
  <si>
    <t>734152332</t>
  </si>
  <si>
    <t>Šoupátko přírubové třmenové DN 50 PN 16 do 200°C těsnící sedlo mosaz/mosaz</t>
  </si>
  <si>
    <t>179772450</t>
  </si>
  <si>
    <t>Šoupátka přírubová třmenová s ručním kolem PN 16 do 200°C DN 50</t>
  </si>
  <si>
    <t>https://podminky.urs.cz/item/CS_URS_2024_01/734152332</t>
  </si>
  <si>
    <t>734163426</t>
  </si>
  <si>
    <t>Filtr DN 50 PN 16 do 300°C z uhlíkové oceli s vypouštěcí zátkou</t>
  </si>
  <si>
    <t>298708919</t>
  </si>
  <si>
    <t>Filtry z uhlíkové oceli s čístícím víkem nebo vypouštěcí zátkou PN 16 do 300°C DN 50</t>
  </si>
  <si>
    <t>https://podminky.urs.cz/item/CS_URS_2024_01/734163426</t>
  </si>
  <si>
    <t>734172225</t>
  </si>
  <si>
    <t>Mezikus přírubový bez protipřírub z ocelových trubek hladkých redukovaný DN 65/50</t>
  </si>
  <si>
    <t>-1454131449</t>
  </si>
  <si>
    <t>Mezikusy, přírubové spoje mezikusy přírubové bez protipřírub z ocelových trubek hladkých redukované DN 65/ 50</t>
  </si>
  <si>
    <t>https://podminky.urs.cz/item/CS_URS_2024_01/734172225</t>
  </si>
  <si>
    <t>734172227</t>
  </si>
  <si>
    <t>Mezikus přírubový bez protipřírub z ocelových trubek hladkých redukovaný DN 80/65</t>
  </si>
  <si>
    <t>1594780421</t>
  </si>
  <si>
    <t>Mezikusy, přírubové spoje mezikusy přírubové bez protipřírub z ocelových trubek hladkých redukované DN 80/ 65</t>
  </si>
  <si>
    <t>https://podminky.urs.cz/item/CS_URS_2024_01/734172227</t>
  </si>
  <si>
    <t>734291124</t>
  </si>
  <si>
    <t>Kohout plnící a vypouštěcí G 3/4 PN 10 do 90°C závitový</t>
  </si>
  <si>
    <t>1835511554</t>
  </si>
  <si>
    <t>Ostatní armatury kohouty plnicí a vypouštěcí PN 10 do 90°C G 3/4</t>
  </si>
  <si>
    <t>https://podminky.urs.cz/item/CS_URS_2024_01/734291124</t>
  </si>
  <si>
    <t>Provedení prostupů stěnou DN 125</t>
  </si>
  <si>
    <t>1434818839</t>
  </si>
  <si>
    <t>provedení  prostupů stěnou  DN 100</t>
  </si>
  <si>
    <t>1691569148</t>
  </si>
  <si>
    <t>SO 04.5 - Areálový rozvod užitkové vody, přívod závlahy,rozvod dešťové vody</t>
  </si>
  <si>
    <t>-1452080475</t>
  </si>
  <si>
    <t>99*0,8*1,5</t>
  </si>
  <si>
    <t>-408811398</t>
  </si>
  <si>
    <t>-1065605418</t>
  </si>
  <si>
    <t>142858728</t>
  </si>
  <si>
    <t>-304920223</t>
  </si>
  <si>
    <t>1492565069</t>
  </si>
  <si>
    <t>40*2 'Přepočtené koeficientem množství</t>
  </si>
  <si>
    <t>871161141</t>
  </si>
  <si>
    <t>Montáž potrubí z PE100 RC SDR 11 otevřený výkop svařovaných na tupo d 32 x 3,0 mm</t>
  </si>
  <si>
    <t>743870633</t>
  </si>
  <si>
    <t>Montáž vodovodního potrubí z polyetylenu PE100 RC v otevřeném výkopu svařovaných na tupo SDR 11/PN16 d 32 x 3,0 mm</t>
  </si>
  <si>
    <t>https://podminky.urs.cz/item/CS_URS_2024_01/871161141</t>
  </si>
  <si>
    <t>572177554</t>
  </si>
  <si>
    <t>33*1,015 'Přepočtené koeficientem množství</t>
  </si>
  <si>
    <t>871171141</t>
  </si>
  <si>
    <t>Montáž potrubí z PE100 RC SDR 11 otevřený výkop svařovaných na tupo d 40 x 3,7 mm</t>
  </si>
  <si>
    <t>-1020134941</t>
  </si>
  <si>
    <t>Montáž vodovodního potrubí z polyetylenu PE100 RC v otevřeném výkopu svařovaných na tupo SDR 11/PN16 d 40 x 3,7 mm</t>
  </si>
  <si>
    <t>https://podminky.urs.cz/item/CS_URS_2024_01/871171141</t>
  </si>
  <si>
    <t>28613525</t>
  </si>
  <si>
    <t>potrubí vodovodní třívrstvé PE100 RC SDR11 40x3,70mm</t>
  </si>
  <si>
    <t>-3099726</t>
  </si>
  <si>
    <t>56*1,015 'Přepočtené koeficientem množství</t>
  </si>
  <si>
    <t>879181111</t>
  </si>
  <si>
    <t>Montáž vodovodní přípojky na potrubí DN 40</t>
  </si>
  <si>
    <t>-2088518089</t>
  </si>
  <si>
    <t>Montáž napojení vodovodní přípojky v otevřeném výkopu DN 40</t>
  </si>
  <si>
    <t>https://podminky.urs.cz/item/CS_URS_2024_01/879181111</t>
  </si>
  <si>
    <t>893811163</t>
  </si>
  <si>
    <t>Osazení vodoměrné šachty kruhové z PP samonosné pro běžné zatížení D do 1,2 m hl přes 1,4 do 1,6 m</t>
  </si>
  <si>
    <t>1962994589</t>
  </si>
  <si>
    <t>Osazení vodoměrné šachty z polypropylenu PP samonosné pro běžné zatížení kruhové, průměru D do 1,2 m, světlé hloubky přes 1,4 m do 1,6 m</t>
  </si>
  <si>
    <t>https://podminky.urs.cz/item/CS_URS_2024_01/893811163</t>
  </si>
  <si>
    <t>19761223</t>
  </si>
  <si>
    <t>přechodka svěrná mosazná-vnější závit pro plastové předizolované potrubí PE-Xa SDR 11, PN6, d 40-5/4"</t>
  </si>
  <si>
    <t>426547824</t>
  </si>
  <si>
    <t>19761222</t>
  </si>
  <si>
    <t>přechodka svěrná mosazná-vnější závit pro plastové předizolované potrubí PE-Xa SDR 11, PN6, d 32-1"</t>
  </si>
  <si>
    <t>2060706160</t>
  </si>
  <si>
    <t>56230594</t>
  </si>
  <si>
    <t>šachta plastová vodoměrná samonosná kruhová 1,2/1,5m</t>
  </si>
  <si>
    <t>-1044603689</t>
  </si>
  <si>
    <t>883816064</t>
  </si>
  <si>
    <t>28661760</t>
  </si>
  <si>
    <t>poklop šachtový litinový, litinový rám na betonový kónus DN 315 pro třídu zatížení B125</t>
  </si>
  <si>
    <t>270256357</t>
  </si>
  <si>
    <t>-1252218930</t>
  </si>
  <si>
    <t>-1642667755</t>
  </si>
  <si>
    <t>998271201</t>
  </si>
  <si>
    <t>Přesun hmot pro kanalizace hloubené zděné otevřený výkop</t>
  </si>
  <si>
    <t>-1042412748</t>
  </si>
  <si>
    <t>Přesun hmot pro kanalizace (stoky) hloubené zděné v otevřeném výkopu dopravní vzdálenost do 15 m</t>
  </si>
  <si>
    <t>https://podminky.urs.cz/item/CS_URS_2024_01/998271201</t>
  </si>
  <si>
    <t>-385623582</t>
  </si>
  <si>
    <t>441858066</t>
  </si>
  <si>
    <t>-1623903426</t>
  </si>
  <si>
    <t>722231234</t>
  </si>
  <si>
    <t>Ventil elektromagnetický G 1" PN 12 do 80°C bez proudu zavřeno se dvěma závity</t>
  </si>
  <si>
    <t>45339690</t>
  </si>
  <si>
    <t>Armatury se dvěma závity ventily elektromagnetické PN 12 do 80°C bez proudu zavřeno G 1"</t>
  </si>
  <si>
    <t>https://podminky.urs.cz/item/CS_URS_2024_01/722231234</t>
  </si>
  <si>
    <t>-1049152478</t>
  </si>
  <si>
    <t>-974573347</t>
  </si>
  <si>
    <t>1611360</t>
  </si>
  <si>
    <t>-1333955426</t>
  </si>
  <si>
    <t>583519920</t>
  </si>
  <si>
    <t>661945482</t>
  </si>
  <si>
    <t>724141133</t>
  </si>
  <si>
    <t>Čerpadlo vodovodní samonasávací výška 48,9 m průtok 5,6 m3/h s el. motorem s potrubím a sacím košem</t>
  </si>
  <si>
    <t>-583140718</t>
  </si>
  <si>
    <t>Čerpadla vodovodní strojní bez potrubí samonasávací v bloku s elektromotorem včetně sacího koše dopravní výška H (m) a maximální průtok Q (m3/h) 48,9 m/5,6 m3/h</t>
  </si>
  <si>
    <t>https://podminky.urs.cz/item/CS_URS_2024_01/724141133</t>
  </si>
  <si>
    <t>zahradní  vodovodní sloupek s možností  na připojení na hadici a vypouštění 1/2" přesná specifikace dle PD</t>
  </si>
  <si>
    <t>408097795</t>
  </si>
  <si>
    <t>Přívod elektro a zapojení ponorného čerpadla do 15m</t>
  </si>
  <si>
    <t>1812680439</t>
  </si>
  <si>
    <t>SO 04.6 - Přípojka NN, Altán</t>
  </si>
  <si>
    <t>171152501</t>
  </si>
  <si>
    <t>Zhutnění podloží z hornin soudržných nebo nesoudržných pod násypy</t>
  </si>
  <si>
    <t>-1717309229</t>
  </si>
  <si>
    <t>Zhutnění podloží pod násypy z rostlé horniny třídy těžitelnosti I a II, skupiny 1 až 4 z hornin soudružných a nesoudržných</t>
  </si>
  <si>
    <t>https://podminky.urs.cz/item/CS_URS_2024_01/171152501</t>
  </si>
  <si>
    <t>-25168621</t>
  </si>
  <si>
    <t>186+8+156</t>
  </si>
  <si>
    <t>1030124045</t>
  </si>
  <si>
    <t>19130075 Kabuflex R 75 černé ohebné v kruzích po 50 m</t>
  </si>
  <si>
    <t>-1956326051</t>
  </si>
  <si>
    <t>FRANKISCHE 19130075 Kabuflex R 75 černé ohebné v kruzích po 50 m</t>
  </si>
  <si>
    <t>177,142857142857*1,05 'Přepočtené koeficientem množství</t>
  </si>
  <si>
    <t>1030124056</t>
  </si>
  <si>
    <t xml:space="preserve"> 19132110 Kabuflex R 110 červené ohebné v kruzích po 50 m</t>
  </si>
  <si>
    <t>-333226374</t>
  </si>
  <si>
    <t>FRANKISCHE 19132110 Kabuflex R 110 červené ohebné v kruzích po 50 m</t>
  </si>
  <si>
    <t>1030124042</t>
  </si>
  <si>
    <t>FRANKISCHE 19130040 Kabuflex R 40 černé ohebné v kruzích po 50 m</t>
  </si>
  <si>
    <t>-141910886</t>
  </si>
  <si>
    <t>741120401</t>
  </si>
  <si>
    <t>Montáž vodič Cu izolovaný drátovací plný a laněný žíla 0,35-6 mm2 v rozváděči (např. CY)</t>
  </si>
  <si>
    <t>1652865195</t>
  </si>
  <si>
    <t>Montáž vodičů izolovaných měděných drátovacích bez ukončení v rozváděčích plných a laněných (např. CY), průřezu žily 0,35 až 6 mm2</t>
  </si>
  <si>
    <t>https://podminky.urs.cz/item/CS_URS_2024_01/741120401</t>
  </si>
  <si>
    <t>-334592637</t>
  </si>
  <si>
    <t>-965058287</t>
  </si>
  <si>
    <t>36*1,15 'Přepočtené koeficientem množství</t>
  </si>
  <si>
    <t>Montáž kabel Cu bez ukončení uložený pod omítku plný kulatý 3x2,5 až 6 mm2 (např. CYKY)</t>
  </si>
  <si>
    <t>1870765391</t>
  </si>
  <si>
    <t>Montáž kabelů měděných bez ukončení uložených pod omítku plných kulatých (např. CYKY), počtu a průřezu žil 3x2,5 až 6 mm2</t>
  </si>
  <si>
    <t>https://podminky.urs.cz/item/CS_URS_2024_01/741122016</t>
  </si>
  <si>
    <t>1753420122</t>
  </si>
  <si>
    <t>741122025</t>
  </si>
  <si>
    <t>Montáž kabel Cu bez ukončení uložený pod omítku plný kulatý 4x16 až 25 mm2 (např. CYKY)</t>
  </si>
  <si>
    <t>-8479787</t>
  </si>
  <si>
    <t>Montáž kabelů měděných bez ukončení uložených pod omítku plných kulatých (např. CYKY), počtu a průřezu žil 4x16 až 25 mm2</t>
  </si>
  <si>
    <t>https://podminky.urs.cz/item/CS_URS_2024_01/741122025</t>
  </si>
  <si>
    <t>34111610</t>
  </si>
  <si>
    <t>kabel silový jádro Cu izolace PVC plášť PVC 0,6/1kV (1-CYKY) 4x25mm2</t>
  </si>
  <si>
    <t>550030159</t>
  </si>
  <si>
    <t>140*1,15 'Přepočtené koeficientem množství</t>
  </si>
  <si>
    <t>741122025.R</t>
  </si>
  <si>
    <t>Montáž kabel Cu bez ukončení uložený pod omítku plný kulatý 4x50 mm2 (např. CYKY)</t>
  </si>
  <si>
    <t>-1325821472</t>
  </si>
  <si>
    <t>Montáž kabelů měděných bez ukončení uložených pod omítku plných kulatých (např. CYKY), počtu a průřezu žil 4x50 mm2</t>
  </si>
  <si>
    <t>34113127</t>
  </si>
  <si>
    <t>kabel silový jádro Cu izolace PVC plášť PVC 0,6/1kV (1-CYKY) 4x50mm2</t>
  </si>
  <si>
    <t>-53428077</t>
  </si>
  <si>
    <t>3*1,15 'Přepočtené koeficientem množství</t>
  </si>
  <si>
    <t>-519564241</t>
  </si>
  <si>
    <t>120+72</t>
  </si>
  <si>
    <t>kabel instalační jádro Cu plné izolace PVC plášť PVC 450/750V (CYKY) 5x2,5mm2</t>
  </si>
  <si>
    <t>-306329765</t>
  </si>
  <si>
    <t>192*1,15 'Přepočtené koeficientem množství</t>
  </si>
  <si>
    <t>Montáž kabel Cu bez ukončení uložený pod omítku plný kulatý 5x4 až 6 mm2 (např. CYKY)</t>
  </si>
  <si>
    <t>-1606887479</t>
  </si>
  <si>
    <t>Montáž kabelů měděných bez ukončení uložených pod omítku plných kulatých (např. CYKY), počtu a průřezu žil 5x4 až 6 mm2</t>
  </si>
  <si>
    <t>https://podminky.urs.cz/item/CS_URS_2024_01/741122032</t>
  </si>
  <si>
    <t>36+36</t>
  </si>
  <si>
    <t>-879689590</t>
  </si>
  <si>
    <t>-320836277</t>
  </si>
  <si>
    <t>Montáž kabel Cu bez ukončení uložený pod omítku plný kulatý 5x10 mm2 (např. CYKY)</t>
  </si>
  <si>
    <t>-1757137619</t>
  </si>
  <si>
    <t>Montáž kabelů měděných bez ukončení uložených pod omítku plných kulatých (např. CYKY), počtu a průřezu žil 5x10 mm2</t>
  </si>
  <si>
    <t>https://podminky.urs.cz/item/CS_URS_2024_01/741122033</t>
  </si>
  <si>
    <t>1308298356</t>
  </si>
  <si>
    <t>10*1,15 'Přepočtené koeficientem množství</t>
  </si>
  <si>
    <t>-954500688</t>
  </si>
  <si>
    <t>Ukončení vodičů izolovaných s označením a zapojením v rozváděči nebo na přístroji, průřezu žíly do 4 mm2</t>
  </si>
  <si>
    <t>https://podminky.urs.cz/item/CS_URS_2024_01/741130003</t>
  </si>
  <si>
    <t>12033479</t>
  </si>
  <si>
    <t>-946368475</t>
  </si>
  <si>
    <t>1821031447</t>
  </si>
  <si>
    <t>741130007</t>
  </si>
  <si>
    <t>Ukončení vodič izolovaný do 25 mm2 v rozváděči nebo na přístroji</t>
  </si>
  <si>
    <t>-336240212</t>
  </si>
  <si>
    <t>Ukončení vodičů izolovaných s označením a zapojením v rozváděči nebo na přístroji, průřezu žíly do 25 mm2</t>
  </si>
  <si>
    <t>https://podminky.urs.cz/item/CS_URS_2024_01/741130007</t>
  </si>
  <si>
    <t>-666164273</t>
  </si>
  <si>
    <t>741310031</t>
  </si>
  <si>
    <t>Montáž spínač nástěnný 1-jednopólový prostředí venkovní/mokré se zapojením vodičů</t>
  </si>
  <si>
    <t>1195338127</t>
  </si>
  <si>
    <t>Montáž spínačů jedno nebo dvoupólových nástěnných se zapojením vodičů, pro prostředí venkovní nebo mokré spínačů, řazení 1-jednopólových</t>
  </si>
  <si>
    <t>https://podminky.urs.cz/item/CS_URS_2024_01/741310031</t>
  </si>
  <si>
    <t>34535029</t>
  </si>
  <si>
    <t>spínač nástěnný jednopólový, řazení 1, Al, IP66, šroubové svorky</t>
  </si>
  <si>
    <t>104573500</t>
  </si>
  <si>
    <t>741313082</t>
  </si>
  <si>
    <t>Montáž zásuvka chráněná v krabici šroubové připojení 2P+PE prostředí venkovní, mokré se zapojením vodičů</t>
  </si>
  <si>
    <t>1350401575</t>
  </si>
  <si>
    <t>Montáž zásuvek domovních se zapojením vodičů šroubové připojení venkovní nebo mokré, provedení 2P + PE</t>
  </si>
  <si>
    <t>https://podminky.urs.cz/item/CS_URS_2024_01/741313082</t>
  </si>
  <si>
    <t>34555227</t>
  </si>
  <si>
    <t>zásuvka nástěnná jednonásobná s víčkem a kovovou šroub. průchodkou, Al, IP55, šroubové svorky</t>
  </si>
  <si>
    <t>531370775</t>
  </si>
  <si>
    <t>741372062</t>
  </si>
  <si>
    <t>Montáž svítidlo LED interiérové přisazené stropní hranaté nebo kruhové přes 0,09 do 0,36 m2 se zapojením vodičů</t>
  </si>
  <si>
    <t>1593517319</t>
  </si>
  <si>
    <t>Montáž svítidel s integrovaným zdrojem LED se zapojením vodičů interiérových přisazených stropních hranatých nebo kruhových, plochy přes 0,09 do 0,36 m2</t>
  </si>
  <si>
    <t>https://podminky.urs.cz/item/CS_URS_2024_01/741372062</t>
  </si>
  <si>
    <t>34825003</t>
  </si>
  <si>
    <t>svítidlo interiérové stropní přisazené kruhové D 300-450mm 1900-2500lm</t>
  </si>
  <si>
    <t>-953207379</t>
  </si>
  <si>
    <t>741410041</t>
  </si>
  <si>
    <t>Montáž drátu nebo lana uzemňovacího průměru do 10 mm v městské zástavbě v zemi</t>
  </si>
  <si>
    <t>-1727110275</t>
  </si>
  <si>
    <t>Montáž uzemňovacího vedení s upevněním, propojením a připojením pomocí svorek v zemi s izolací spojů drátu nebo lana Ø do 10 mm v městské zástavbě</t>
  </si>
  <si>
    <t>https://podminky.urs.cz/item/CS_URS_2024_01/741410041</t>
  </si>
  <si>
    <t>9+40</t>
  </si>
  <si>
    <t>-972325925</t>
  </si>
  <si>
    <t>741420021</t>
  </si>
  <si>
    <t>Montáž svorka hromosvodná se 2 šrouby</t>
  </si>
  <si>
    <t>1511969708</t>
  </si>
  <si>
    <t>Montáž hromosvodného vedení svorek se 2 šrouby</t>
  </si>
  <si>
    <t>https://podminky.urs.cz/item/CS_URS_2024_01/741420021</t>
  </si>
  <si>
    <t>-1587478666</t>
  </si>
  <si>
    <t>-1106659444</t>
  </si>
  <si>
    <t>https://podminky.urs.cz/item/CS_URS_2024_01/742121001</t>
  </si>
  <si>
    <t>34121263</t>
  </si>
  <si>
    <t>kabel datový jádro Cu plné plášť PVC (U/UTP) kategorie 6</t>
  </si>
  <si>
    <t>-770026971</t>
  </si>
  <si>
    <t>460010016</t>
  </si>
  <si>
    <t>Vytyčení trasy vedení vzdušného silového nn v terénu nepřehledném</t>
  </si>
  <si>
    <t>-1669027109</t>
  </si>
  <si>
    <t>Vytyčení trasy vedení vzdušného (nadzemního) silového v terénu nepřehledném nn</t>
  </si>
  <si>
    <t>https://podminky.urs.cz/item/CS_URS_2024_01/460010016</t>
  </si>
  <si>
    <t>-474809955</t>
  </si>
  <si>
    <t>804321443</t>
  </si>
  <si>
    <t>460161293</t>
  </si>
  <si>
    <t>Hloubení kabelových rýh ručně š 50 cm hl 100 cm v hornině tř II skupiny 4</t>
  </si>
  <si>
    <t>1303215986</t>
  </si>
  <si>
    <t>Hloubení zapažených i nezapažených kabelových rýh ručně včetně urovnání dna s přemístěním výkopku do vzdálenosti 3 m od okraje jámy nebo s naložením na dopravní prostředek šířky 50 cm hloubky 100 cm v hornině třídy těžitelnosti II skupiny 4</t>
  </si>
  <si>
    <t>https://podminky.urs.cz/item/CS_URS_2024_01/460161293</t>
  </si>
  <si>
    <t>1483466235</t>
  </si>
  <si>
    <t>58911123</t>
  </si>
  <si>
    <t>460431313</t>
  </si>
  <si>
    <t>Zásyp kabelových rýh ručně se zhutněním š 50 cm hl 100 cm z horniny tř II skupiny 4</t>
  </si>
  <si>
    <t>-990903229</t>
  </si>
  <si>
    <t>Zásyp kabelových rýh ručně s přemístění sypaniny ze vzdálenosti do 10 m, s uložením výkopku ve vrstvách včetně zhutnění a úpravy povrchu šířky 50 cm hloubky 100 cm z hornině třídy těžitelnosti II skupiny 4</t>
  </si>
  <si>
    <t>https://podminky.urs.cz/item/CS_URS_2024_01/460431313</t>
  </si>
  <si>
    <t>1111692287</t>
  </si>
  <si>
    <t>-309081622</t>
  </si>
  <si>
    <t>469981111</t>
  </si>
  <si>
    <t>Přesun hmot pro pomocné stavební práce při elektromotážích</t>
  </si>
  <si>
    <t>-1760838111</t>
  </si>
  <si>
    <t>Přesun hmot pro pomocné stavební práce při elektromontážích dopravní vzdálenost do 1 000 m</t>
  </si>
  <si>
    <t>https://podminky.urs.cz/item/CS_URS_2024_01/469981111</t>
  </si>
  <si>
    <t>469981211</t>
  </si>
  <si>
    <t>Příplatek k přesunu hmot pro pomocné stavební práce při elektromotážích ZKD 1000 m</t>
  </si>
  <si>
    <t>856520543</t>
  </si>
  <si>
    <t>Přesun hmot pro pomocné stavební práce při elektromontážích Příplatek k ceně za zvětšený přesun přes vymezenou největší dopravní vzdálenost za každých dalších i započatých 1000 m</t>
  </si>
  <si>
    <t>https://podminky.urs.cz/item/CS_URS_2024_01/469981211</t>
  </si>
  <si>
    <t>0,15*10 'Přepočtené koeficientem množství</t>
  </si>
  <si>
    <t>-951970073</t>
  </si>
  <si>
    <t>Vyhledání připojovacího místa a trasy,zaměření okolních inženýrských sítí</t>
  </si>
  <si>
    <t>Napojení na stávající rozvod</t>
  </si>
  <si>
    <t>koordinace s ostaními  profesemi</t>
  </si>
  <si>
    <t>Provedení revizních zkoušek</t>
  </si>
  <si>
    <t>8+8</t>
  </si>
  <si>
    <t>Rozvaděč R-NS viz v.č.D.1.1.4.5-05_x000D_
venkovní pilíř, termoset, UV odolný, 600x(1475+700)x250mm, IP44/20, Ik&lt;10kA_x000D_
přívod/vývod spodem, 80A, 400V, uzamykatelné dveře_x000D_
-1x vypínač 160A/3 vč. vyp.cívky 230V_x000D_
-3x jistič do 40C/4_x000D_
-3xchránič 40A/4P/0,03, typ A</t>
  </si>
  <si>
    <t>1222882750</t>
  </si>
  <si>
    <t>Rozvaděč R-NS viz v.č.D.1.1.4.5-05
venkovní pilíř, termoset, UV odolný, 600x(1475+700)x250mm, IP44/20, Ik&lt;10kA
přívod/vývod spodem, 80A, 400V, uzamykatelné dveře
-1x vypínač 160A/3 vč. vyp.cívky 230V
-3x jistič do 40C/4
-3xchránič 40A/4P/0,03, typ A, char.G
-2x jistič do 10A/1
-1xModbus TCP/IP root meter
-1x síťový switch
-1x modem
Výzbroj viz výkres.</t>
  </si>
  <si>
    <t>Nabíjecí stanice_x000D_
+ Pro vnitřní i venkovní použití (IP 54)_x000D_
+ V souladu s ČSN EN 61851, certifikace TÜV_x000D_
+ Kompaktní konstrukce odolná proti povětrnostním vlivům, materiál odpuzující nečistoty_x000D_
+ Odolné proti nárazu, nerozbitné (stupeň och</t>
  </si>
  <si>
    <t>-672314514</t>
  </si>
  <si>
    <t>Nabíjecí stanice
+ Pro vnitřní i venkovní použití (IP 54)
+ V souladu s ČSN EN 61851, certifikace TÜV
+ Kompaktní konstrukce odolná proti povětrnostním vlivům, materiál odpuzující nečistoty
+ Odolné proti nárazu, nerozbitné (stupeň ochrany před vnějšími mechanickými rázy IK 10)
+ Možnost účtování přes rozhraní OCPP
+ Ověřování pomocí RFID
+ Kabel 5m+zásuvka Typ 2
+ Nabíjecí výkon 3,7 až 22kW
+ Rozměry v490 x š274 x h180mm
+ Hmotnost 3,5kg
+ Teplotní rozsah -30 až +50°C
+ Signalizace stavu nabití
+ Materiál krytu-polykarbonát
+ Rozhraní Modbus RTU
+ Nezávislý load balancin s možností nezávislého FTP
+odolnost vůči UV</t>
  </si>
  <si>
    <t>Nerezový sloupek pro 1-2 nabíjecí stanice</t>
  </si>
  <si>
    <t>-58556376</t>
  </si>
  <si>
    <t>Nerezový sloupek pro 1-2 nabíjecí stanice
D150, výška 1500mm, roznášecí kruhová deska D350x10</t>
  </si>
  <si>
    <t>Mechanická ochrana proti nárazu</t>
  </si>
  <si>
    <t>-2104275712</t>
  </si>
  <si>
    <t>Mechanická ochrana proti nárazu
tvarovaná pozink. trubka D100, 2x roznášecí kruhová deska D200x8</t>
  </si>
  <si>
    <t>BETONOVÝ ZÁKLAD PRO NAB.STANICI A MECHANICKÁ OCHRANA</t>
  </si>
  <si>
    <t>-871736413</t>
  </si>
  <si>
    <t>BETONOVÝ ZÁKLAD PRO NAB.STANICI A MECHANICKÁ OCHRANA
 H500 x Š700 xD700 mm</t>
  </si>
  <si>
    <t>Rozvaděč RE viz v.č.D.1.1.4.5-05_x000D_
zapuštěná rozvodnice 600x1200x250mm, IP44/20, Ik&lt;10kA_x000D_
přívod/vývod spodem, 80A, 400V_x000D_
Výzbroj viz výkres.</t>
  </si>
  <si>
    <t>440059945</t>
  </si>
  <si>
    <t>Rozvaděč RE viz v.č.D.1.1.4.5-05
zapuštěná rozvodnice 600x1200x250mm, IP44/20, Ik&lt;10kA
přívod/vývod spodem, 80A, 400V
Výzbroj viz výkres.</t>
  </si>
  <si>
    <t>SO 04.9 - Dešťová kanalizace</t>
  </si>
  <si>
    <t>551789088</t>
  </si>
  <si>
    <t>výkop kanalizace</t>
  </si>
  <si>
    <t>132*0,8*1,5</t>
  </si>
  <si>
    <t>-511063853</t>
  </si>
  <si>
    <t>1429680482</t>
  </si>
  <si>
    <t>95*1,5</t>
  </si>
  <si>
    <t>1648489303</t>
  </si>
  <si>
    <t>259347210</t>
  </si>
  <si>
    <t>-1132122984</t>
  </si>
  <si>
    <t>53,3333333333333*2 'Přepočtené koeficientem množství</t>
  </si>
  <si>
    <t>452141112</t>
  </si>
  <si>
    <t>Osazení plastových podkladních a vyrovnávacích prstenců nebo adaptérů pro šachty a vpusti včetně zalití do DN 500 v přes 50 do 100 mm</t>
  </si>
  <si>
    <t>-1621314245</t>
  </si>
  <si>
    <t>Osazení plastových podkladních a vyrovnávacích prvků pro šachty a vpusti prstenců nebo adaptérů včetně zalití cementovou maltou s kamenivem průměru do DN 500, výšky přes 50 do 100 mm</t>
  </si>
  <si>
    <t>https://podminky.urs.cz/item/CS_URS_2024_01/452141112</t>
  </si>
  <si>
    <t>28659018</t>
  </si>
  <si>
    <t>prstenec vyrovnávací plastový plochý pro šachty a vpusti DN 435 v 100mm</t>
  </si>
  <si>
    <t>-1461477474</t>
  </si>
  <si>
    <t>871350310</t>
  </si>
  <si>
    <t>Montáž kanalizačního potrubí hladkého plnostěnného SN 10 z polypropylenu DN 200</t>
  </si>
  <si>
    <t>-1582019209</t>
  </si>
  <si>
    <t>Montáž kanalizačního potrubí z polypropylenu PP hladkého plnostěnného SN 10 DN 200</t>
  </si>
  <si>
    <t>https://podminky.urs.cz/item/CS_URS_2024_01/871350310</t>
  </si>
  <si>
    <t>28617004</t>
  </si>
  <si>
    <t>trubka kanalizační PP plnostěnná třívrstvá DN 200x1000mm SN10</t>
  </si>
  <si>
    <t>-1765833885</t>
  </si>
  <si>
    <t>21*1,015 'Přepočtené koeficientem množství</t>
  </si>
  <si>
    <t>-148029769</t>
  </si>
  <si>
    <t>DŠ5</t>
  </si>
  <si>
    <t>FRK.51240610</t>
  </si>
  <si>
    <t>RigoLimit V - objektová šachta s vírovým regulátorem</t>
  </si>
  <si>
    <t>-387284396</t>
  </si>
  <si>
    <t>894812171</t>
  </si>
  <si>
    <t>Revizní a čistící šachta z PP DN 315 mříž dešťová litinová do teleskopu pro třídu zatížení D400</t>
  </si>
  <si>
    <t>930325358</t>
  </si>
  <si>
    <t>Revizní a čistící šachta z polypropylenu PP pro hladké trouby DN 315 mříž (pro třídu zatížení) dešťová litinová do teleskopu (D400)</t>
  </si>
  <si>
    <t>https://podminky.urs.cz/item/CS_URS_2024_01/894812171</t>
  </si>
  <si>
    <t>895270101</t>
  </si>
  <si>
    <t>Proplachovací a kontrolní šachta z PE-HD pro drenáže liniových staveb šachtové dno DN 400/250 průchozí</t>
  </si>
  <si>
    <t>-1684028028</t>
  </si>
  <si>
    <t>Proplachovací a kontrolní šachta z PE-HD pro drenáže liniových staveb DN 400 užitné výšky do 500 mm šachtové dno (DN šachty/DN vedení) DN 400/250 průchozí</t>
  </si>
  <si>
    <t>https://podminky.urs.cz/item/CS_URS_2024_01/895270101</t>
  </si>
  <si>
    <t>Dš 1-4</t>
  </si>
  <si>
    <t>895270131</t>
  </si>
  <si>
    <t>Proplachovací a kontrolní šachta z PE-HD DN 400 pro drenáže liniových staveb šachtové prodloužení světlé hloubky 3000 mm</t>
  </si>
  <si>
    <t>1247487763</t>
  </si>
  <si>
    <t>Proplachovací a kontrolní šachta z PE-HD pro drenáže liniových staveb DN 400 užitné výšky do 500 mm šachtové prodloužení světlé hloubky 3000 mm</t>
  </si>
  <si>
    <t>https://podminky.urs.cz/item/CS_URS_2024_01/895270131</t>
  </si>
  <si>
    <t>895270135</t>
  </si>
  <si>
    <t>Příplatek k rourám proplachovací a kontrolní šachty z PE-HD DN 400 pro drenáže liniových staveb za uříznutí šachtové roury</t>
  </si>
  <si>
    <t>-1569204557</t>
  </si>
  <si>
    <t>Proplachovací a kontrolní šachta z PE-HD pro drenáže liniových staveb DN 400 užitné výšky do 500 mm Příplatek k ceně -0131 za uříznutí šachtového prodloužení</t>
  </si>
  <si>
    <t>https://podminky.urs.cz/item/CS_URS_2024_01/895270135</t>
  </si>
  <si>
    <t>895270151</t>
  </si>
  <si>
    <t>Proplachovací a kontrolní šachta z PE-HD DN 400 pro drenáže liniových staveb redukce DN 250/100-200</t>
  </si>
  <si>
    <t>641397784</t>
  </si>
  <si>
    <t>Proplachovací a kontrolní šachta z PE-HD pro drenáže liniových staveb DN 400 užitné výšky do 500 mm redukce DN 250/100-200</t>
  </si>
  <si>
    <t>https://podminky.urs.cz/item/CS_URS_2024_01/895270151</t>
  </si>
  <si>
    <t>895270222</t>
  </si>
  <si>
    <t>Proplachovací a kontrolní šachta z PE-HD DN 400 pro drenáže liniových staveb poklop litinový pro třídu zatížení B 125</t>
  </si>
  <si>
    <t>931963017</t>
  </si>
  <si>
    <t>Proplachovací a kontrolní šachta z PE-HD pro drenáže liniových staveb DN 400 užitné výšky do 500 mm poklop litinový pro třídu zatížení B 125</t>
  </si>
  <si>
    <t>https://podminky.urs.cz/item/CS_URS_2024_01/895270222</t>
  </si>
  <si>
    <t>895941302</t>
  </si>
  <si>
    <t>Osazení vpusti uliční DN 450 z betonových dílců dno s kalištěm</t>
  </si>
  <si>
    <t>-19553934</t>
  </si>
  <si>
    <t>Osazení vpusti uliční z betonových dílců DN 450 dno s kalištěm</t>
  </si>
  <si>
    <t>https://podminky.urs.cz/item/CS_URS_2024_01/895941302</t>
  </si>
  <si>
    <t>59224495</t>
  </si>
  <si>
    <t>vpusť uliční DN 450 kaliště nízké 450/240x50mm</t>
  </si>
  <si>
    <t>1375636061</t>
  </si>
  <si>
    <t>895941312</t>
  </si>
  <si>
    <t>Osazení vpusti uliční DN 450 z betonových dílců skruž horní 195 mm</t>
  </si>
  <si>
    <t>-146693638</t>
  </si>
  <si>
    <t>Osazení vpusti uliční z betonových dílců DN 450 skruž horní 195 mm</t>
  </si>
  <si>
    <t>https://podminky.urs.cz/item/CS_URS_2024_01/895941312</t>
  </si>
  <si>
    <t>59223856</t>
  </si>
  <si>
    <t>skruž betonová horní pro uliční vpusť 450x195x50mm</t>
  </si>
  <si>
    <t>-221067601</t>
  </si>
  <si>
    <t>895941331</t>
  </si>
  <si>
    <t>Osazení vpusti uliční DN 450 z betonových dílců skruž průběžná s výtokem</t>
  </si>
  <si>
    <t>973746490</t>
  </si>
  <si>
    <t>Osazení vpusti uliční z betonových dílců DN 450 skruž průběžná s výtokem</t>
  </si>
  <si>
    <t>https://podminky.urs.cz/item/CS_URS_2024_01/895941331</t>
  </si>
  <si>
    <t>PFB.1111007</t>
  </si>
  <si>
    <t>Dílce dešťové vpustě  TBV-Q 45/45 SO 20</t>
  </si>
  <si>
    <t>661072990</t>
  </si>
  <si>
    <t>897172121.R</t>
  </si>
  <si>
    <t>Betonová akumulační nádrž na deštovou vodu 9m3 dodávka a montáž přesná specifikace dle PD</t>
  </si>
  <si>
    <t>-1016857395</t>
  </si>
  <si>
    <t>897172122</t>
  </si>
  <si>
    <t>Betonová akumulační nádrž na deštovou vodu 13m3 dodávka a montáž přesná specifikace dle PD</t>
  </si>
  <si>
    <t>-1499130753</t>
  </si>
  <si>
    <t>https://podminky.urs.cz/item/CS_URS_2024_01/897172122</t>
  </si>
  <si>
    <t>1566193077</t>
  </si>
  <si>
    <t>1021989882</t>
  </si>
  <si>
    <t>935923213</t>
  </si>
  <si>
    <t>Kalový koš vpusti obrubníkového odvodnění dlouhý</t>
  </si>
  <si>
    <t>-1516224170</t>
  </si>
  <si>
    <t>Obrubníkový odvodňovací žlab z polymerbetonu vpusť příslušenství kalový koš dlouhý</t>
  </si>
  <si>
    <t>https://podminky.urs.cz/item/CS_URS_2024_01/935923213</t>
  </si>
  <si>
    <t>-1791266529</t>
  </si>
  <si>
    <t>998271225</t>
  </si>
  <si>
    <t>Příplatek k přesunu hmot pro kanalizace hloubené zděné za zvětšený přesun hmot přes 500 do 1000 m</t>
  </si>
  <si>
    <t>-381426480</t>
  </si>
  <si>
    <t>Přesun hmot pro kanalizace (stoky) hloubené zděné Příplatek k cenám za zvětšený přesun přes vymezenou dopravní vzdálenost přes 500 do 1000 m</t>
  </si>
  <si>
    <t>https://podminky.urs.cz/item/CS_URS_2024_01/998271225</t>
  </si>
  <si>
    <t>721111125</t>
  </si>
  <si>
    <t>Montáž potrubí kanalizační kameninové hrdlové s integrovaným spojem DN 250</t>
  </si>
  <si>
    <t>248907051</t>
  </si>
  <si>
    <t>Potrubí z kameninových trub montáž kameninového potrubí DN 250</t>
  </si>
  <si>
    <t>https://podminky.urs.cz/item/CS_URS_2024_01/721111125</t>
  </si>
  <si>
    <t>59710705</t>
  </si>
  <si>
    <t>trouba kameninová glazovaná DN 250 dl 2,50m spojovací systém C Třída 240</t>
  </si>
  <si>
    <t>-1343071603</t>
  </si>
  <si>
    <t>-767043494</t>
  </si>
  <si>
    <t>-821110966</t>
  </si>
  <si>
    <t>-940385413</t>
  </si>
  <si>
    <t>533444915</t>
  </si>
  <si>
    <t>-1555273407</t>
  </si>
  <si>
    <t>38+25,5+36+21</t>
  </si>
  <si>
    <t>-157864499</t>
  </si>
  <si>
    <t>5,1+6,4</t>
  </si>
  <si>
    <t>998721121</t>
  </si>
  <si>
    <t>Přesun hmot tonážní pro vnitřní kanalizaci ruční v objektech v do 6 m</t>
  </si>
  <si>
    <t>-1772296016</t>
  </si>
  <si>
    <t>Přesun hmot pro vnitřní kanalizaci stanovený z hmotnosti přesunovaného materiálu vodorovná dopravní vzdálenost do 50 m ruční (bez užití mechanizace) v objektech výšky do 6 m</t>
  </si>
  <si>
    <t>https://podminky.urs.cz/item/CS_URS_2024_01/998721121</t>
  </si>
  <si>
    <t>navrtávka a utěsnění do stávající stoky DN 200</t>
  </si>
  <si>
    <t>-1181147813</t>
  </si>
  <si>
    <t>Vsazení odbočky pro zaústění</t>
  </si>
  <si>
    <t>1747811611</t>
  </si>
  <si>
    <t>SO 05.1 - D.1.3.2. KRAJINÁŘSKÉ ÚPRAVY 1</t>
  </si>
  <si>
    <t>PŘÍPRAVNÉ PRÁCE - PŘÍPRAVNÉ PRÁCE</t>
  </si>
  <si>
    <t>PŘÍPRAVNÉ PRÁCE VEGE - PŘÍPRAVNÉ PRÁCE VEGE</t>
  </si>
  <si>
    <t>VÝSADBA VZROSTLÉHO L - VÝSADBA VZROSTLÉHO L</t>
  </si>
  <si>
    <t>VÝSADBA KEŘŮ - VÝSADBA KEŘŮ</t>
  </si>
  <si>
    <t>VÝSADBA POPÍNAVÝCH D - VÝSADBA POPÍNAVÝCH D</t>
  </si>
  <si>
    <t>ZALOŽENÍ TRVALKOVÝCH - ZALOŽENÍ TRVALKOVÝCH</t>
  </si>
  <si>
    <t>VÝSADBA CIBULOVIN DO - VÝSADBA CIBULOVIN DO</t>
  </si>
  <si>
    <t>ZALOŽENÍ VYVÝŠENÝCH - ZALOŽENÍ VYVÝŠENÝCH</t>
  </si>
  <si>
    <t>ZALOŽENÍ TRAVO-BYLIN - ZALOŽENÍ TRAVO-BYLIN</t>
  </si>
  <si>
    <t>ZALOŽENÍ ŠTĚRKOVÉHO - ZALOŽENÍ ŠTĚRKOVÉHO</t>
  </si>
  <si>
    <t>VEDLEJŠÍ ROZPOČTOVÉ - VEDLEJŠÍ ROZPOČTOVÉ</t>
  </si>
  <si>
    <t>PŘÍPRAVNÉ PRÁCE</t>
  </si>
  <si>
    <t>specifikace</t>
  </si>
  <si>
    <t>Vzorkování materiálů - dle TZ tohoto SO</t>
  </si>
  <si>
    <t>012103000</t>
  </si>
  <si>
    <t>Geodetické práce před výstavbou. Přesné geodetické mobiliáře dle tohoto SO dle projektové dokumentace, koordinace vyznačení sítí jejich správci a udržování vytyčení v průběhu stavby</t>
  </si>
  <si>
    <t>PŘÍPRAVNÉ PRÁCE VEGE</t>
  </si>
  <si>
    <t>112151011R</t>
  </si>
  <si>
    <t>Volné kácení stromů s rozřezáním a odvětvením D kmene do 100 mm</t>
  </si>
  <si>
    <t>112151312</t>
  </si>
  <si>
    <t>Kácení stromu bez postupného spouštění koruny a kmene D přes 0,2 do 0,3 m</t>
  </si>
  <si>
    <t>112155215</t>
  </si>
  <si>
    <t>Štěpkování solitérních stromků a větví průměru kmene do 300 mm s naložením</t>
  </si>
  <si>
    <t>112201111R</t>
  </si>
  <si>
    <t>Odstranění pařezů D do 0,2 m v rovině a svahu do 1:5 s odklizením do 20 m a zasypáním jámy</t>
  </si>
  <si>
    <t>112201112</t>
  </si>
  <si>
    <t>Odstranění pařezů D přes 0,2 do 0,3 m v rovině a svahu do 1:5 s odklizením do 20 m a zasypáním jámy</t>
  </si>
  <si>
    <t>111212211</t>
  </si>
  <si>
    <t>Odstranění nevhodných dřevin do 100 m2 v do 1 m s odstraněním pařezů v rovině nebo svahu do 1:5</t>
  </si>
  <si>
    <t>111212351</t>
  </si>
  <si>
    <t>Odstranění nevhodných dřevin do 100 m2 v přes 1 m s odstraněním pařezů v rovině nebo svahu do 1:5</t>
  </si>
  <si>
    <t>112155311</t>
  </si>
  <si>
    <t>Štěpkování keřového porostu středně hustého s naložením</t>
  </si>
  <si>
    <t>184806153</t>
  </si>
  <si>
    <t>Řez keřů netrnitých průklestem D koruny přes 3 do 5 m</t>
  </si>
  <si>
    <t>184852233</t>
  </si>
  <si>
    <t>Řez stromu zdravotní o ploše koruny do 30 m2 lezeckou technikou</t>
  </si>
  <si>
    <t>184852133</t>
  </si>
  <si>
    <t>Řez stromu bezpečnostní o ploše koruny do 30 m2 lezeckou technikou</t>
  </si>
  <si>
    <t>112155115R</t>
  </si>
  <si>
    <t>Štěpkování větví s vyřezáním silných větví a naložením na dopravní prostředek - větve z ořezu</t>
  </si>
  <si>
    <t>m³</t>
  </si>
  <si>
    <t>184818232</t>
  </si>
  <si>
    <t>Ochrana kmene průměru přes 300 do 500 mm bedněním výšky do 2 m</t>
  </si>
  <si>
    <t>184818235</t>
  </si>
  <si>
    <t>Ochrana kmene průměru přes 900 do 1100 mm bedněním výšky do 2 m</t>
  </si>
  <si>
    <t>18481824R</t>
  </si>
  <si>
    <t>Péče o dřeviny v průběhu stavby</t>
  </si>
  <si>
    <t>183117432</t>
  </si>
  <si>
    <t>Plošné sejmutí zeminy v kořenové zóně stromu pneumatickým rýčem hl přes 150 do 300 mm v rovině nebo svahu do 1:5</t>
  </si>
  <si>
    <t>167111102</t>
  </si>
  <si>
    <t>Nakládání výkopku z hornin třídy těžitelnosti II skupiny 4 a 5 ručně, koeficient nakypření 1,3</t>
  </si>
  <si>
    <t>997013501</t>
  </si>
  <si>
    <t>Odvoz suti a vybouraných hmot na skládku nebo meziskládku do 1 km se složením</t>
  </si>
  <si>
    <t>997013509</t>
  </si>
  <si>
    <t>Příplatek k odvozu suti a vybouraných hmot na skládku ZKD 1 km přes 1 km</t>
  </si>
  <si>
    <t>997013655</t>
  </si>
  <si>
    <t>Poplatek za uložení na skládce (skládkovné) zeminy a kamení kód odpadu 17 05 04</t>
  </si>
  <si>
    <t>VÝSADBA VZROSTLÉHO L</t>
  </si>
  <si>
    <t>specifikace.1</t>
  </si>
  <si>
    <t>Ruční zdrsnění boků prokořenitelného prostoru - u tří stromů u východního vstupu</t>
  </si>
  <si>
    <t>m²</t>
  </si>
  <si>
    <t>Zhotovení dělící vrstvy ze štěrku fr. 8/16 v tloušťce 50mm</t>
  </si>
  <si>
    <t>Štěrk fr. 8/16 dodávka</t>
  </si>
  <si>
    <t>184 10-2117</t>
  </si>
  <si>
    <t>Umístění stromu s balem do výsadbové jámy, vyvýškování, vycentrování. Výsadba dřeviny s balem D přes 0,8 do 1 m do jamky se zalitím v rovině a svahu do 1:5</t>
  </si>
  <si>
    <t>174111101R</t>
  </si>
  <si>
    <t>Vysypání výsadbové jámy výsadbovým substrátem, ruční statické hutnění po vrstvách 10cm</t>
  </si>
  <si>
    <t>specifikace.2</t>
  </si>
  <si>
    <t>Strukturální substrát výsadbový (směs viz TZ) dodávka</t>
  </si>
  <si>
    <t>Zálivka vysazeného stromu vodou, 200l, vč.vody (vodné stočné)</t>
  </si>
  <si>
    <t>185 85-1121</t>
  </si>
  <si>
    <t>Dovoz vody pro zálivku rostlin za vzdálenost do 1000 m</t>
  </si>
  <si>
    <t>185 85-1129</t>
  </si>
  <si>
    <t>Příplatek k dovozu vody pro zálivku rostlin do 1000 m ZKD 1000 m</t>
  </si>
  <si>
    <t>184 21-5211</t>
  </si>
  <si>
    <t>Podzemní ukotvení kmene dřevin do volné zeminy tř. 1 až 4 obvodu kmene do 250 mm</t>
  </si>
  <si>
    <t>specifikace.3</t>
  </si>
  <si>
    <t>Zemní kova včetně kari sítě (soubor) - dodávka</t>
  </si>
  <si>
    <t>184215131R</t>
  </si>
  <si>
    <t>Zřízení oplocení z kůlů s příčkami proti psí moči ( 3x dřevěný kůl Ø 8cm, délka 1m, s fazetou a špicí, bezbarvá impregnace a 3 řady horizontální příčky),</t>
  </si>
  <si>
    <t>specifikace.4</t>
  </si>
  <si>
    <t>Dřevěný kůl Ø 8cm, délka 1m, s fazetou a špicí, bezbarvá impregnace</t>
  </si>
  <si>
    <t>specifikace.5</t>
  </si>
  <si>
    <t>Dřevěná horizontální příčka příčka (9ks/strom ochrna proti spí moči) - půlkulatina průměr 8cm, délka 85cm, transparentní impregnace; spojeno stavebními hřeby, délka 100mm</t>
  </si>
  <si>
    <t>184 50-1141</t>
  </si>
  <si>
    <t>Zhotovení obalu z rákosové nebo kokosové rohože v rovině a svahu do 1:5</t>
  </si>
  <si>
    <t>specifikace.6</t>
  </si>
  <si>
    <t>Rákosová rohož - rákos ohradový neloupaný 60x160cm</t>
  </si>
  <si>
    <t>184852322</t>
  </si>
  <si>
    <t>Výchovný řez - alejové stromy přes 4 do 6m, ošetření poškozených částí stromu, vč. odstranění dřevní hmoty</t>
  </si>
  <si>
    <t>184911161</t>
  </si>
  <si>
    <t>Mulčování záhonů kačírkem tl vrstvy přes 0,05 do 0,1 m v rovině a svahu do 1:5</t>
  </si>
  <si>
    <t>specifikace.7</t>
  </si>
  <si>
    <t>Štěrk drcený 16/32mm tl. 100mm</t>
  </si>
  <si>
    <t>specifikace.8</t>
  </si>
  <si>
    <t>Skladba mlatu -   - štěrk drcený vibrovaný 0/8 (ref. Tegra Plazadur) + drcené kamenivo frakce 4/8mm v poměru 3:2) tl. 100mm</t>
  </si>
  <si>
    <t>specifikace.9</t>
  </si>
  <si>
    <t>Náklady na sazenici - Prunus serrula 'Sunset Boulevard' - VK, 3xp. 16-18, bal</t>
  </si>
  <si>
    <t>specifikace.10</t>
  </si>
  <si>
    <t>Náklady na sazenici - Styphnolobium japonicum 'Regent' - VK, 3xp. 16-18, bal</t>
  </si>
  <si>
    <t>183 10-1221</t>
  </si>
  <si>
    <t>Jamky pro výsadbu s výměnou 50 % půdy zeminy tř 1 až 4 obj přes 0,4 do 1 m3 v rovině a svahu do 1:5</t>
  </si>
  <si>
    <t>162 25-1102</t>
  </si>
  <si>
    <t>Vodorovné přemístění přes 20 do 50 m výkopku/sypaniny z horniny třídy těžitelnosti I skupiny 1 až 3</t>
  </si>
  <si>
    <t>171 25-1101</t>
  </si>
  <si>
    <t>Uložení sypaniny do násypů nezhutněných strojně</t>
  </si>
  <si>
    <t>167 15-1101</t>
  </si>
  <si>
    <t>Nakládání výkopku z hornin třídy těžitelnosti I skupiny 1 až 3 do 100 m3</t>
  </si>
  <si>
    <t>162 75-1117</t>
  </si>
  <si>
    <t>Vodorovné přemístění přes 9 000 do 10000 m výkopku/sypaniny z horniny třídy těžitelnosti I skupiny 1 až 3</t>
  </si>
  <si>
    <t>162 75-1119</t>
  </si>
  <si>
    <t>Příplatek k vodorovnému přemístění výkopku/sypaniny z horniny třídy těžitelnosti I skupiny 1 až 3 ZKD 1000 m přes 10000 m</t>
  </si>
  <si>
    <t>171 20-1231</t>
  </si>
  <si>
    <t>Poplatek za uložení zeminy a kamení na recyklační skládce (skládkovné) kód odpadu 17 05 04</t>
  </si>
  <si>
    <t>specifikace.11</t>
  </si>
  <si>
    <t>Prolití výsadbové jámy vodou – 150l/jámu, vč. vody (vodné stočné)</t>
  </si>
  <si>
    <t>184102116</t>
  </si>
  <si>
    <t>Výsadba dřeviny s balem D přes 0,6 do 0,8 m do jamky se zalitím v rovině a svahu do 1:5</t>
  </si>
  <si>
    <t>specifikace.12</t>
  </si>
  <si>
    <t>Substrát - ornice-kompost-písek v poměru 2:2:1 (0,5m³/strom), parametry pěstebních substrátů a zemin dle ČSN 83 9011</t>
  </si>
  <si>
    <t>specifikace.13</t>
  </si>
  <si>
    <t>Aplikace půdních kondicionerů do pěstebního substrátu (dávkování 1,5kg/m3 substrátu na strom, 1kg/m3 substrátu solitérní keř) - promísení</t>
  </si>
  <si>
    <t>specifikace.14</t>
  </si>
  <si>
    <t>Půdní kondicioner  obsahující kombinaci více jak 20 složek hydroabsorbentů, hnojiv a růstových prekurzorů. Hydroabsorbenty musí zajistit vodu a živiny po dobu 8 let - dodávka, ref. TerraCottem Universal</t>
  </si>
  <si>
    <t>184 21-5133</t>
  </si>
  <si>
    <t>Ukotvení kmene dřevin třemi kůly D do 0,1 m dl přes 2 do 3 m</t>
  </si>
  <si>
    <t>specifikace.15</t>
  </si>
  <si>
    <t>Dřevěný kůl Ø 8cm, s fazetou a špicí, bezbarvá impregnace úvazkový popruh, délka 3m</t>
  </si>
  <si>
    <t>specifikace.16</t>
  </si>
  <si>
    <t>Úvazkový popruh</t>
  </si>
  <si>
    <t>184 21-5133R</t>
  </si>
  <si>
    <t>specifikace.17</t>
  </si>
  <si>
    <t>Dřevěný kůl Ø 8cm, s fazetou a špicí, bezbarvá impregnace úvazkový popruh, délka 1,5m</t>
  </si>
  <si>
    <t>specifikace.18</t>
  </si>
  <si>
    <t>Dřevěná horizontální příčka příčka (9ks/strom ochrna proti spí moči) - půlkulatina průměr 8cm, délka 100cm, transparentní impregnace; spojeno stavebními hřeby</t>
  </si>
  <si>
    <t>184501131</t>
  </si>
  <si>
    <t>Zhotovení obalu z juty ve dvou vrstvách v rovině a svahu do 1:5</t>
  </si>
  <si>
    <t>specifikace.19</t>
  </si>
  <si>
    <t>Jutová bandáž</t>
  </si>
  <si>
    <t>specifikace.20</t>
  </si>
  <si>
    <t>Instalace chráničky kmene proti poškození strunovou sekačkou</t>
  </si>
  <si>
    <t>specifikace.21</t>
  </si>
  <si>
    <t>Chránička kmene proti poškození strunovou sekačkou (chránička zelená)</t>
  </si>
  <si>
    <t>184 21-5413</t>
  </si>
  <si>
    <t>Zhotovení závlahové mísy dřevin D přes 1,0 m v rovině nebo na svahu do 1:5</t>
  </si>
  <si>
    <t>specifikace.22</t>
  </si>
  <si>
    <t>Borka mulčovací drobná (15-40 mm frakce) tl.10cm</t>
  </si>
  <si>
    <t>specifikace.23</t>
  </si>
  <si>
    <t>Zálivka vysazeného stromu vodou, 150l, vč. vody (vodné stočné)</t>
  </si>
  <si>
    <t>184 85-2321</t>
  </si>
  <si>
    <t>Řez stromu výchovný špičáků a keřových stromů v do 4 m</t>
  </si>
  <si>
    <t>183106614R</t>
  </si>
  <si>
    <t>Ochrana stromu protikořenovou clonou v rovině nebo na svahu do 1:5 hl přes 1000 do 1400 mm - panely</t>
  </si>
  <si>
    <t>specifikace.24</t>
  </si>
  <si>
    <t>Protikořenové panely (ref. RootBlock)</t>
  </si>
  <si>
    <t>specifikace.25</t>
  </si>
  <si>
    <t>Náklady na sazenici - Juglans regia - VK, 3xp. 14-16, bal</t>
  </si>
  <si>
    <t>specifikace.26</t>
  </si>
  <si>
    <t>Náklady na sazenici - Prunus avium - VK, 3xp. 14-16, bal</t>
  </si>
  <si>
    <t>specifikace.27</t>
  </si>
  <si>
    <t>Náklady na sazenici - Prunus avium 'Plena' - VK, 3xp. 20-25, bal</t>
  </si>
  <si>
    <t>specifikace.28</t>
  </si>
  <si>
    <t>Náklady na sazenici - Prunus domestica - VK, 3xp. 14-16, bal</t>
  </si>
  <si>
    <t>specifikace.29</t>
  </si>
  <si>
    <t>Náklady na sazenici - Prunus italica - VK, 3xp. 14-16, bal</t>
  </si>
  <si>
    <t>specifikace.30</t>
  </si>
  <si>
    <t>Náklady na sazenici - Prunus subhirtella 'Fukubana' - VK, 3xp. 14-16, bal</t>
  </si>
  <si>
    <t>specifikace.31</t>
  </si>
  <si>
    <t>Náklady na sazenici - Quercus palustris - VK, 3xp. 16-18, bal</t>
  </si>
  <si>
    <t>specifikace.32</t>
  </si>
  <si>
    <t>Náklady na sazenici - Koelreuteria paniculata - Sol, 4xp 300-350 – vícekmen</t>
  </si>
  <si>
    <t>specifikace.33</t>
  </si>
  <si>
    <t>Náklady na sazenici - Acer ginnala - Sol, 4xp 300 – vícekmen</t>
  </si>
  <si>
    <t>specifikace.34</t>
  </si>
  <si>
    <t>Náklady na sazenici - Acer campestre - Sol, 4xp 300 – vícekmen</t>
  </si>
  <si>
    <t>specifikace.35</t>
  </si>
  <si>
    <t>Náklady na sazenici - Prunus 'Accolade' - deštníkoví vícekmen (umbrella shape multi stem) 4xp 300, bal</t>
  </si>
  <si>
    <t>specifikace.36</t>
  </si>
  <si>
    <t>Náklady na sazenici - Prunus yedoensis - Sol, 4xp 300 – vícekmen</t>
  </si>
  <si>
    <t>VÝSADBA KEŘŮ</t>
  </si>
  <si>
    <t>183101213R</t>
  </si>
  <si>
    <t>Jamky pro výsadbu s výměnou 50 % půdy zeminy tř 1 až 4 obj do 0,01 m3 v rovině a svahu do 1:5</t>
  </si>
  <si>
    <t>184102112</t>
  </si>
  <si>
    <t>Výsadba dřeviny s balem D přes 0,2 do 0,3 m do jamky se zalitím v rovině a svahu do 1:5</t>
  </si>
  <si>
    <t>specifikace.37</t>
  </si>
  <si>
    <t>Aplikace a zásobní hnojivo ref. Silvamix Forte – 2 tableta/rostlina, vč. dodávky  hnojiva</t>
  </si>
  <si>
    <t>184 80-6151</t>
  </si>
  <si>
    <t>Řez keřů netrnitých průklestem D koruny do 1,5 m</t>
  </si>
  <si>
    <t>185 80-4312</t>
  </si>
  <si>
    <t>Zalití rostlin vodou plocha přes 20 m2</t>
  </si>
  <si>
    <t>specifikace.38</t>
  </si>
  <si>
    <t>Voda vodné, stočné</t>
  </si>
  <si>
    <t>specifikace.39</t>
  </si>
  <si>
    <t>Náklady na sazenici - Caryopteris clandodensis ´Sterling Silver´10L, 60-80</t>
  </si>
  <si>
    <t>specifikace.40</t>
  </si>
  <si>
    <t>Náklady na sazenici - Hydrangea paniculata ´Vanille Fraise´10L, 60-80</t>
  </si>
  <si>
    <t>specifikace.41</t>
  </si>
  <si>
    <t>Náklady na sazenici - Hydrangea quercifolia 10L, 60-80</t>
  </si>
  <si>
    <t>specifikace.42</t>
  </si>
  <si>
    <t>Náklady na sazenici - Paeonia suffruticosa ´Rou Fu Rong´ 10L, 60-80</t>
  </si>
  <si>
    <t>specifikace.43</t>
  </si>
  <si>
    <t>Náklady na sazenici - Paeonia suffruticosa poloplná, bílá 10L, 60-80</t>
  </si>
  <si>
    <t>specifikace.44</t>
  </si>
  <si>
    <t>Náklady na sazenici - Perovskia atriplicifolia ´Blue Spire´ 5L, 60-80</t>
  </si>
  <si>
    <t>specifikace.45</t>
  </si>
  <si>
    <t>Náklady na sazenici - Philadelphus ´Snowbelle´ 10L, 60-80</t>
  </si>
  <si>
    <t>specifikace.46</t>
  </si>
  <si>
    <t>Náklady na sazenici - Syringa meyeri ´Palibin´10L, 60-80</t>
  </si>
  <si>
    <t>VÝSADBA POPÍNAVÝCH D</t>
  </si>
  <si>
    <t>183 10-1113</t>
  </si>
  <si>
    <t>Hloubení jamek bez výměny půdy zeminy tř 1 až 4 obj přes 0,02 do 0,05 m3 v rovině a svahu do 1:5</t>
  </si>
  <si>
    <t>184 10-2111</t>
  </si>
  <si>
    <t>Výsadba dřeviny s balem D přes 0,1 do 0,2 m do jamky se zalitím v rovině a svahu do 1:5</t>
  </si>
  <si>
    <t>specifikace.47</t>
  </si>
  <si>
    <t>Vyvedení pnoucích rostlin na plot / zídku</t>
  </si>
  <si>
    <t>specifikace.48</t>
  </si>
  <si>
    <t>Bambusová tyčka 60 cm x průměr cca 0,5 cm - dodávka</t>
  </si>
  <si>
    <t>specifikace.49</t>
  </si>
  <si>
    <t>Instalce chráničky</t>
  </si>
  <si>
    <t>specifikace.50</t>
  </si>
  <si>
    <t>Kovová chránička kmene proti poškození strunovou sekačkou - dodávka</t>
  </si>
  <si>
    <t>specifikace.51</t>
  </si>
  <si>
    <t>Zásobní hnojivo</t>
  </si>
  <si>
    <t>184 91-1421</t>
  </si>
  <si>
    <t>Mulčování rostlin kůrou tl do 0,1 m v rovině a svahu do 1:5</t>
  </si>
  <si>
    <t>specifikace.52</t>
  </si>
  <si>
    <t>Borka mulčovací drobná (15-40 mm frakce, uleželá) tl.10cm</t>
  </si>
  <si>
    <t>specifikace.53</t>
  </si>
  <si>
    <t>Zálivka vysazeného keře vodou, 25l, vč. vody (vodné stočné)</t>
  </si>
  <si>
    <t>184806187</t>
  </si>
  <si>
    <t>Řez růží pnoucích / řez popínavek</t>
  </si>
  <si>
    <t>specifikace.54</t>
  </si>
  <si>
    <t>Náklady na sazenici - Parthenocissus quinquefolia, RK3, 60-100</t>
  </si>
  <si>
    <t>ZALOŽENÍ TRVALKOVÝCH</t>
  </si>
  <si>
    <t>184813511</t>
  </si>
  <si>
    <t>Chemické odplevelení před založením kultury postřikem na široko v rovině a svahu do 1:5 ručně (2x)</t>
  </si>
  <si>
    <t>specifikace.55</t>
  </si>
  <si>
    <t>Cena postřiku (dodávka) - totální herbicid</t>
  </si>
  <si>
    <t>l</t>
  </si>
  <si>
    <t>183402121</t>
  </si>
  <si>
    <t>Rozrušení půdy souvislé pl přes 100 do 500 m2 hl přes 50 do 150 mm v rovině a svahu do 1:5</t>
  </si>
  <si>
    <t>183 40-3114</t>
  </si>
  <si>
    <t>Obdělání půdy kultivátorováním v rovině a svahu do 1:5</t>
  </si>
  <si>
    <t>181311105</t>
  </si>
  <si>
    <t>Rozprostření ornice tl vrstvy přes 250 do 300 mm v rovině nebo ve svahu do 1:5 ručně</t>
  </si>
  <si>
    <t>specifikace.56</t>
  </si>
  <si>
    <t>Substrát vegetační vrstvy štěrkové záhony- dodávka</t>
  </si>
  <si>
    <t>specifikace.57</t>
  </si>
  <si>
    <t>Odstranění zbytků plevelů, kořenů a kamenů nad 3cm</t>
  </si>
  <si>
    <t>183 40-3153</t>
  </si>
  <si>
    <t>Obdělání půdy hrabáním v rovině a svahu do 1:5</t>
  </si>
  <si>
    <t>183101113</t>
  </si>
  <si>
    <t>183 21-1322</t>
  </si>
  <si>
    <t>Výsadba květin krytokořenných průměru kontejneru přes 80 do 120 mm</t>
  </si>
  <si>
    <t>specifikace.58</t>
  </si>
  <si>
    <t>Aplikace a zásobní hnojivo ref. Silvamix Forte – 1 tableta/rostlina, vč. dodávky  hnojiva</t>
  </si>
  <si>
    <t>184911161R</t>
  </si>
  <si>
    <t>Mulčování záhonů drceným kamenivem při tl. mulče 50-100mm v rovině nebo svahu do 1:5</t>
  </si>
  <si>
    <t>specifikace.59</t>
  </si>
  <si>
    <t>Dodávka mulčovacího materiálu, výška mulčovací vrstvy 6cm.</t>
  </si>
  <si>
    <t>185 80-4111</t>
  </si>
  <si>
    <t>Ošetření vysazených květin v rovině a svahu do 1:5</t>
  </si>
  <si>
    <t>185 80-4511</t>
  </si>
  <si>
    <t>Odplevelení záhonu květin v rovině a svahu do 1:5</t>
  </si>
  <si>
    <t>185 80-4312.1</t>
  </si>
  <si>
    <t>Zalití rostlin vodou plocha přes 20 m2</t>
  </si>
  <si>
    <t>specifikace.60</t>
  </si>
  <si>
    <t>Náklady na sazenici - Alchemilla mollis - K9</t>
  </si>
  <si>
    <t>specifikace.61</t>
  </si>
  <si>
    <t>Náklady na sazenici - Anemone hybrida ´Whirlwind´ - K11</t>
  </si>
  <si>
    <t>specifikace.62</t>
  </si>
  <si>
    <t>Náklady na sazenici - Anemone tomentosa ´Serenade´- K11</t>
  </si>
  <si>
    <t>specifikace.63</t>
  </si>
  <si>
    <t>Náklady na sazenici - Aquilegia vulgaris ´Grandmother´s Garden´- K9</t>
  </si>
  <si>
    <t>specifikace.64</t>
  </si>
  <si>
    <t>Náklady na sazenici - Aquilegia vulgaris´Nivea´ - K9</t>
  </si>
  <si>
    <t>specifikace.65</t>
  </si>
  <si>
    <t>Náklady na sazenici - Aruncus aethusifolius ´Horatio´ - K11</t>
  </si>
  <si>
    <t>specifikace.66</t>
  </si>
  <si>
    <t>Náklady na sazenici - Aruncus diocus ´Kneiffii´ - K11</t>
  </si>
  <si>
    <t>specifikace.67</t>
  </si>
  <si>
    <t>Náklady na sazenici - Aster ageratoides 'Eko Murasaki' - K9</t>
  </si>
  <si>
    <t>specifikace.68</t>
  </si>
  <si>
    <t>Náklady na sazenici - Athyrium filix-femina - K9</t>
  </si>
  <si>
    <t>specifikace.69</t>
  </si>
  <si>
    <t>Náklady na sazenici - Campanula persicifolia - K9</t>
  </si>
  <si>
    <t>specifikace.70</t>
  </si>
  <si>
    <t>Náklady na sazenici - Aster divaricatus 'Beth Catto' - K9</t>
  </si>
  <si>
    <t>specifikace.71</t>
  </si>
  <si>
    <t>Náklady na sazenici - Carex morrowii ´Irish Green´ - K9</t>
  </si>
  <si>
    <t>specifikace.72</t>
  </si>
  <si>
    <t>Náklady na sazenici - Carex pendula - K9</t>
  </si>
  <si>
    <t>specifikace.73</t>
  </si>
  <si>
    <t>Náklady na sazenici - Coreopsis verticillata ´Grandiflora´ - K9</t>
  </si>
  <si>
    <t>specifikace.74</t>
  </si>
  <si>
    <t>Náklady na sazenici - Dicentra spectabilis ´Alba´- K9</t>
  </si>
  <si>
    <t>specifikace.75</t>
  </si>
  <si>
    <t>Náklady na sazenici - Geranium 'Gewart' ROZANNE - K9</t>
  </si>
  <si>
    <t>specifikace.76</t>
  </si>
  <si>
    <t>Náklady na sazenici - Helleborus foetidus - K9</t>
  </si>
  <si>
    <t>specifikace.77</t>
  </si>
  <si>
    <t>Náklady na sazenici - Helleborus orientalis ´Double Ellen Red´ - K11</t>
  </si>
  <si>
    <t>specifikace.78</t>
  </si>
  <si>
    <t>Náklady na sazenici - Hemerocallis ´Corky´ - K11</t>
  </si>
  <si>
    <t>specifikace.79</t>
  </si>
  <si>
    <t>Náklady na sazenici - Hemerocallis lilioasphoodelus - K11</t>
  </si>
  <si>
    <t>specifikace.80</t>
  </si>
  <si>
    <t>Náklady na sazenici - Kalimeris incisa 'Madiva' - K9</t>
  </si>
  <si>
    <t>specifikace.81</t>
  </si>
  <si>
    <t>Náklady na sazenici - Luzula sylvatica- K9</t>
  </si>
  <si>
    <t>specifikace.82</t>
  </si>
  <si>
    <t>Náklady na sazenici - Molinia arundinacea'Black Arrows' - K9</t>
  </si>
  <si>
    <t>specifikace.83</t>
  </si>
  <si>
    <t>Náklady na sazenici - Pennisetum alopecuroides ´Hameln´ alt. ´Cassian´ - K9</t>
  </si>
  <si>
    <t>specifikace.84</t>
  </si>
  <si>
    <t>Náklady na sazenici - Phlox maculata ´Alpha´ - K9</t>
  </si>
  <si>
    <t>specifikace.85</t>
  </si>
  <si>
    <t>Náklady na sazenici - Phlox maculata 'Delta' - K9</t>
  </si>
  <si>
    <t>specifikace.86</t>
  </si>
  <si>
    <t>Náklady na sazenici - Phlox ´Mt Fuji´ - K9</t>
  </si>
  <si>
    <t>specifikace.87</t>
  </si>
  <si>
    <t>Náklady na sazenici - Viola odorata - K9</t>
  </si>
  <si>
    <t>VÝSADBA CIBULOVIN DO</t>
  </si>
  <si>
    <t>183101113 R</t>
  </si>
  <si>
    <t>Hloubení jamek bez výměny půdy zeminy tř 1 až 4 obj do 0,01 m3 v rovině a svahu do 1:5</t>
  </si>
  <si>
    <t>183 21-1313</t>
  </si>
  <si>
    <t>Výsadba cibulí nebo hlíz</t>
  </si>
  <si>
    <t>specifikace.88</t>
  </si>
  <si>
    <t>Podsyp cibulovin štěrkopískem</t>
  </si>
  <si>
    <t>specifikace.89</t>
  </si>
  <si>
    <t>Štěrkopísek</t>
  </si>
  <si>
    <t>specifikace.90</t>
  </si>
  <si>
    <t>Náklady na cibuli - Camassia leichtlinii ´Alba´ - 14+ I. Jakost</t>
  </si>
  <si>
    <t>specifikace.91</t>
  </si>
  <si>
    <t>Náklady na cibuli - Eranthis hyeamlis 4/5 - I. Jakost</t>
  </si>
  <si>
    <t>specifikace.92</t>
  </si>
  <si>
    <t>Náklady na cibuli - Galanthus nivalis 5/6 - I. Jakost</t>
  </si>
  <si>
    <t>specifikace.93</t>
  </si>
  <si>
    <t>Náklady na cibuli - Hyacinthoides hispanica ´Rose Queen´ 8/9 - I. Jakost</t>
  </si>
  <si>
    <t>specifikace.94</t>
  </si>
  <si>
    <t>Náklady na cibuli - Hyacinthoides hispanica ´White City´ 8/9 - I. Jakost</t>
  </si>
  <si>
    <t>specifikace.95</t>
  </si>
  <si>
    <t>Náklady na cibuli - Hyacinthoides hispanica ‘Excelsior’ 8/9 - I. Jakost</t>
  </si>
  <si>
    <t>specifikace.96</t>
  </si>
  <si>
    <t>Náklady na cibuli - Lilium candidum 22/24 - I. Jakost</t>
  </si>
  <si>
    <t>specifikace.97</t>
  </si>
  <si>
    <t>Náklady na cibuli - Muscari armeniacum 8/9 - I. Jakost</t>
  </si>
  <si>
    <t>specifikace.98</t>
  </si>
  <si>
    <t>Náklady na cibuli - Narcissus ´Mount Hood´ - 12/14 - I. Jakost</t>
  </si>
  <si>
    <t>specifikace.99</t>
  </si>
  <si>
    <t>Náklady na cibuli - Narcissus ´White Cheerfulness´ 12/14 - I. Jakost</t>
  </si>
  <si>
    <t>specifikace.100</t>
  </si>
  <si>
    <t>Náklady na cibuli - Narcissus ‘Tete a Tete’ - 12/14 - I. Jakost</t>
  </si>
  <si>
    <t>specifikace.101</t>
  </si>
  <si>
    <t>Náklady na cibuli - Narcissus triandrus ‘Thalia’ 10/12 - I. Jakost</t>
  </si>
  <si>
    <t>specifikace.102</t>
  </si>
  <si>
    <t>Náklady na cibuli - Puschkinia scilloides var. libatonica ´Alba´ 5/6 - I. Jakost</t>
  </si>
  <si>
    <t>specifikace.103</t>
  </si>
  <si>
    <t>Náklady na cibuli - Puschkinia scilloides var. libatonica 5/6 - I. Jakost</t>
  </si>
  <si>
    <t>specifikace.104</t>
  </si>
  <si>
    <t>Náklady na cibuli - Scilla siberica ´Alba´ 7/8 - I. Jakost</t>
  </si>
  <si>
    <t>ZALOŽENÍ VYVÝŠENÝCH</t>
  </si>
  <si>
    <t>specifikace.105</t>
  </si>
  <si>
    <t>Dodávka sadby zeleniny - směs dle dohody s AD a vegetačního období</t>
  </si>
  <si>
    <t>ZALOŽENÍ TRAVO-BYLIN</t>
  </si>
  <si>
    <t>184853511</t>
  </si>
  <si>
    <t>Chemické odplevelení před založením kultury přes 20 m2 postřikem na široko v rovině a svahu do 1:5 strojně</t>
  </si>
  <si>
    <t>specifikace.106</t>
  </si>
  <si>
    <t>Cena postřiku pro dvojí odplevelení (totální herbicid)</t>
  </si>
  <si>
    <t>183 40-3114.1</t>
  </si>
  <si>
    <t>Obdělání půdy kultivátorováním v rovině a svahu do 1:5</t>
  </si>
  <si>
    <t>183403111</t>
  </si>
  <si>
    <t>Obdělání půdy nakopáním na hl přes 0,05 do 0,1 m v rovině a svahu do 1:5</t>
  </si>
  <si>
    <t>181351004</t>
  </si>
  <si>
    <t>Rozprostření ornice tl vrstvy přes 200 do 250 mm pl do 100 m2 v rovině nebo ve svahu do 1:5 strojně</t>
  </si>
  <si>
    <t>specifikace.107</t>
  </si>
  <si>
    <t>Substrát vegetační vrstvy substrát trávníkový (travobylinné porosty) - dodávka</t>
  </si>
  <si>
    <t>specifikace.108</t>
  </si>
  <si>
    <t>Substrát vegetační vrstvy substrát trávníkový (luční porosty) - dodávka</t>
  </si>
  <si>
    <t>185802113</t>
  </si>
  <si>
    <t>Hnojení půdy umělým hnojivem na široko v rovině a svahu do 1:5</t>
  </si>
  <si>
    <t>specifikace.109</t>
  </si>
  <si>
    <t>Hnojivo, ref. Basacote ® Plus 6M 16+8+12(+2+5) balované zásobní hnojivo s dobou účinku až 6 měsíců. 100g/m2</t>
  </si>
  <si>
    <t>181411141</t>
  </si>
  <si>
    <t>Založení parterového trávníku výsevem pl do 1000 m2 v rovině a ve svahu do 1:5</t>
  </si>
  <si>
    <t>specifikace.110</t>
  </si>
  <si>
    <t>Osivo - dodávka</t>
  </si>
  <si>
    <t>181411151</t>
  </si>
  <si>
    <t>Založení parkového trávníku travním kobercem pl do 1000 m2 v rovině a ve svahu do 1:5</t>
  </si>
  <si>
    <t>185 80-3211</t>
  </si>
  <si>
    <t>Uválcování trávníku v rovině a svahu do 1:5 - travobylinný i luční</t>
  </si>
  <si>
    <t>185 80-4312.2</t>
  </si>
  <si>
    <t>Zalití rostlin vodou plocha přes 20 m2 - 5x veškeré plochy</t>
  </si>
  <si>
    <t>111 15-1111</t>
  </si>
  <si>
    <t>Pokosení trávníku parterového pl do 1000 m2 s odvozem do 20 km v rovině a svahu do 1:5</t>
  </si>
  <si>
    <t>111151131</t>
  </si>
  <si>
    <t>Pokosení trávníku lučního pl do 1000 m2 s odvozem do 20 km v rovině a svahu do 1:5</t>
  </si>
  <si>
    <t>185 81-1211</t>
  </si>
  <si>
    <t>Vyhrabání trávníku souvislé pl do 1000 m2 v rovině a svahu do 1:5</t>
  </si>
  <si>
    <t>712 77-3911R</t>
  </si>
  <si>
    <t>Doplnění vegetace za nevzešlou nebo uhynulou rozhozem osiva</t>
  </si>
  <si>
    <t>specifikace.111</t>
  </si>
  <si>
    <t>Zajištění osetých ploch před vstupem osob plastovou páskou připevněnou na kůly</t>
  </si>
  <si>
    <t>bm</t>
  </si>
  <si>
    <t>ZALOŽENÍ ŠTĚRKOVÉHO</t>
  </si>
  <si>
    <t>181 41-1131</t>
  </si>
  <si>
    <t>Založení parkového trávníku výsevem pl do 1000 m2 v rovině a ve svahu do 1:5</t>
  </si>
  <si>
    <t>185 80-3211.1</t>
  </si>
  <si>
    <t>Uválcování trávníku v rovině a svahu do 1:5</t>
  </si>
  <si>
    <t>998231311R</t>
  </si>
  <si>
    <t>Přesun hmot pro sadovnické a krajinářské úpravy vodorovně (doprava substrátů a materiálu, dovoz, staveništní přesun)</t>
  </si>
  <si>
    <t>VEDLEJŠÍ ROZPOČTOVÉ</t>
  </si>
  <si>
    <t>30001000</t>
  </si>
  <si>
    <t>Zařízení staveniště pro krajinářské úpravy - část mobiliář</t>
  </si>
  <si>
    <t>390 02-000</t>
  </si>
  <si>
    <t>Zrušení zařízení staveniště</t>
  </si>
  <si>
    <t>045203000</t>
  </si>
  <si>
    <t>Kompletační činnost</t>
  </si>
  <si>
    <t>045303000</t>
  </si>
  <si>
    <t>Koordinační činnost</t>
  </si>
  <si>
    <t>specifikace.112</t>
  </si>
  <si>
    <t>Úklid staveniště</t>
  </si>
  <si>
    <t>43203003</t>
  </si>
  <si>
    <t>Rozbory celkem - Agrochemický rozbor půdy</t>
  </si>
  <si>
    <t>13294000</t>
  </si>
  <si>
    <t>Ostatní dokumentace - dílenská dokumentace</t>
  </si>
  <si>
    <t>065002000</t>
  </si>
  <si>
    <t>Mimostaveništní doprava materiálů, pokud není uvedeno v rámci položek jinak</t>
  </si>
  <si>
    <t>SO 05.2 - D.1.3.2. KRAJINÁŘSKÉ ÚPRAVY 2</t>
  </si>
  <si>
    <t>Náklady na sazenici - Malus toringo - VK, 3xp. 14-16, bal</t>
  </si>
  <si>
    <t>Náklady na sazenici - Syringa reticulata 'Ivory Silk' - VK, 3xp. 14-16, bal</t>
  </si>
  <si>
    <t>SO 05.3 - ČÁST PRO DOPRAVU</t>
  </si>
  <si>
    <t>D1 - VÝKOP MLATU</t>
  </si>
  <si>
    <t>D2 - VÝKOP VÝSADBOVÝCH JAM</t>
  </si>
  <si>
    <t>D3 - VÝKOP KOŘENOVÝCH CEST</t>
  </si>
  <si>
    <t>D4 - VÝKOP DRENŮ</t>
  </si>
  <si>
    <t>D5 - DRENY</t>
  </si>
  <si>
    <t>D6 - ZÁBRANY - PROTI PÁDU OSOB</t>
  </si>
  <si>
    <t>D7 - OBRUBY</t>
  </si>
  <si>
    <t>D8 - JÍLOVÉ PŘEHRÁZKY</t>
  </si>
  <si>
    <t>D9 - STRUKTURÁLNÍ SUBSTRÁT</t>
  </si>
  <si>
    <t>D10 - DOČASNÉ BEDNĚNÍ</t>
  </si>
  <si>
    <t>D11 - ZÁTOPOVÁ ZKOUŠKA</t>
  </si>
  <si>
    <t xml:space="preserve">D12 - MLAT - samotný mlatový povrch mimo plochy výsadbových jam o velikosti 2x2m na strom </t>
  </si>
  <si>
    <t>VÝKOP MLATU</t>
  </si>
  <si>
    <t>122351103</t>
  </si>
  <si>
    <t>Odkopávky a prokopávky nezapažené v hornině třídy těžitelnosti II skupiny 4 objem do 100 m3 strojně</t>
  </si>
  <si>
    <t>997013501R</t>
  </si>
  <si>
    <t>Odvoz suti a vybouraných hmot na skládku nebo meziskládku do 1 km se složením - odvoz výkopku na depo investora</t>
  </si>
  <si>
    <t>VÝKOP VÝSADBOVÝCH JAM</t>
  </si>
  <si>
    <t>122351102</t>
  </si>
  <si>
    <t>Odkopávky a prokopávky nezapažené v hornině třídy těžitelnosti II skupiny 4 objem do 50 m3 strojně</t>
  </si>
  <si>
    <t>VÝKOP KOŘENOVÝCH CEST</t>
  </si>
  <si>
    <t>D4</t>
  </si>
  <si>
    <t>VÝKOP DRENŮ</t>
  </si>
  <si>
    <t>D5</t>
  </si>
  <si>
    <t>DRENY</t>
  </si>
  <si>
    <t>Vysypání drenážní jamky štěrkem fr 32/64, vrstva 10cm, mechanické hutnění po vrstvách 30cm včetně instalace drenážní trubky dl. 1 m, Ø200mm obalenou netkanou textilii (200g/m²)</t>
  </si>
  <si>
    <t>Štěrk frakce 32/64 - dodávka</t>
  </si>
  <si>
    <t>Soubor - drenážní trubka dl. 1 bm Ø200mm obalená netkanou textilii (200g/m²) dodávka</t>
  </si>
  <si>
    <t>D6</t>
  </si>
  <si>
    <t>ZÁBRANY - PROTI PÁDU OSOB</t>
  </si>
  <si>
    <t>119 00-3217</t>
  </si>
  <si>
    <t>Mobilní plotová zábrana vyplněná dráty výšky do 1,5m pro zabezpečení výkopu - zřízení</t>
  </si>
  <si>
    <t>119 00-3218</t>
  </si>
  <si>
    <t>Mobilní plotová zábrana vyplněná dráty výšky do 1,5m pro zabezpečení výkopu - odstranění</t>
  </si>
  <si>
    <t>D7</t>
  </si>
  <si>
    <t>OBRUBY</t>
  </si>
  <si>
    <t>Instalace ocelové pásoviny pro výsadbu stromů do mlatu (dodávka + montáž)</t>
  </si>
  <si>
    <t>Zhotovení základů pro instalaci pásoviny (dodávka + montáž)</t>
  </si>
  <si>
    <t>D8</t>
  </si>
  <si>
    <t>JÍLOVÉ PŘEHRÁZKY</t>
  </si>
  <si>
    <t>Zhotovení jílové přehrázky (bentonit) - zhotovení za vlhka, zasypání po vyschnutí</t>
  </si>
  <si>
    <t>D9</t>
  </si>
  <si>
    <t>STRUKTURÁLNÍ SUBSTRÁT</t>
  </si>
  <si>
    <t>174112101R</t>
  </si>
  <si>
    <t>Vysypání prokořenitelného prostoru strukturálním substrátem vrstva 85  a 35cm, mechanické hutnění po vrstvách 30cm</t>
  </si>
  <si>
    <t>Strukturální substrát (směs viz TZ) vrstva 35 a 85cm dodávka</t>
  </si>
  <si>
    <t>Zakrytí strukturálního substrátu před vymýváním deštěm pomocí netkané textilie 200g/m²</t>
  </si>
  <si>
    <t>Netkané textilie 200g/m²</t>
  </si>
  <si>
    <t>Zkoušky a revize - rozbor ph strukturního substrátu</t>
  </si>
  <si>
    <t>Promísení strukturního substrátu včetně dopravy od místa mísení do jámy pro prokořenitelný prostor</t>
  </si>
  <si>
    <t>strukturální substrát bude mísen na vhodné ploše v místě stavby. Detailní postup popsán v TZ strukturální substrát m³ +  strukturální substrát výsad</t>
  </si>
  <si>
    <t>D10</t>
  </si>
  <si>
    <t>DOČASNÉ BEDNĚNÍ</t>
  </si>
  <si>
    <t>Zhotovení dočasného dřevěného bednění ve výsadbové jámě (dodávka vč. montáže) (viz TZ)</t>
  </si>
  <si>
    <t>Odstranění dočasného dřevěného bednění ve výsadbové jámě</t>
  </si>
  <si>
    <t>Vypracování dílenské projektové dokumentace - dočasného bednění pro výsadbu v strukturním substrátu</t>
  </si>
  <si>
    <t>D11</t>
  </si>
  <si>
    <t>ZÁTOPOVÁ ZKOUŠKA</t>
  </si>
  <si>
    <t>Zajištění zátopové zkoušky prokořenitelného prostoru - 200l/strom - vodné, stočné</t>
  </si>
  <si>
    <t>185 85-1121R</t>
  </si>
  <si>
    <t>Dovoz vody pro zátopovou zkoušku na vzdálenost do 1000 m</t>
  </si>
  <si>
    <t>D12</t>
  </si>
  <si>
    <t xml:space="preserve">MLAT - samotný mlatový povrch mimo plochy výsadbových jam o velikosti 2x2m na strom </t>
  </si>
  <si>
    <t>Pol15</t>
  </si>
  <si>
    <t>Zřízení vrstvy z geotextilie v rovině nebo ve sklonu do 1:5 š do 3 m</t>
  </si>
  <si>
    <t>Pol17</t>
  </si>
  <si>
    <t>dělící geotextilie 300g/m2</t>
  </si>
  <si>
    <t>Pol18</t>
  </si>
  <si>
    <t>štěrk drcený 0/32mm tl. 240mm</t>
  </si>
  <si>
    <t>Pol19</t>
  </si>
  <si>
    <t>dynamická vrstva zhotovení</t>
  </si>
  <si>
    <t>Pol69</t>
  </si>
  <si>
    <t>dynamická vrstva - dodávka</t>
  </si>
  <si>
    <t>Pol70</t>
  </si>
  <si>
    <t>krycí vrstva zhotovení</t>
  </si>
  <si>
    <t>Pol71</t>
  </si>
  <si>
    <t>krycí vrstva - dodávka</t>
  </si>
  <si>
    <t>Pol72</t>
  </si>
  <si>
    <t>vzorkování barev : Barevnost povrchu bude vyvzorkována a odsouhlasena AD na stavbě</t>
  </si>
  <si>
    <t>SO 06 - VRN  - profese areálové</t>
  </si>
  <si>
    <t>1949995272</t>
  </si>
  <si>
    <t>1619307201</t>
  </si>
  <si>
    <t>744679025</t>
  </si>
  <si>
    <t>-439109765</t>
  </si>
  <si>
    <t>SO 07 -  Dopravní řešení a komunikace</t>
  </si>
  <si>
    <t>00 - Vedlejší a ostatní náklady</t>
  </si>
  <si>
    <t>VRN - Vedlejší a ostatní rozpočtové náklady</t>
  </si>
  <si>
    <t>Vedlejší a ostatní rozpočtové náklady</t>
  </si>
  <si>
    <t>012103001</t>
  </si>
  <si>
    <t>Vytýčení inženýrských sítí a případné zajištění ochrany inženýrských sítí</t>
  </si>
  <si>
    <t>404289453</t>
  </si>
  <si>
    <t>012103002</t>
  </si>
  <si>
    <t>Zajištění vytýčení stavby a zaměření skutečného provedení</t>
  </si>
  <si>
    <t>1964583331</t>
  </si>
  <si>
    <t>Dokumentace skutečného provedení stavby v digitální podobě</t>
  </si>
  <si>
    <t>82891324</t>
  </si>
  <si>
    <t>936965417</t>
  </si>
  <si>
    <t>043154000</t>
  </si>
  <si>
    <t>Zkoušky hutnicí</t>
  </si>
  <si>
    <t>-1758427701</t>
  </si>
  <si>
    <t>"předpoklad 1 zkouška na 100 mb zemní pláně"2</t>
  </si>
  <si>
    <t>as</t>
  </si>
  <si>
    <t>1295</t>
  </si>
  <si>
    <t>kdl</t>
  </si>
  <si>
    <t>dr1</t>
  </si>
  <si>
    <t>nás</t>
  </si>
  <si>
    <t>mř</t>
  </si>
  <si>
    <t>0,6</t>
  </si>
  <si>
    <t>sd</t>
  </si>
  <si>
    <t>24,12</t>
  </si>
  <si>
    <t>skl</t>
  </si>
  <si>
    <t>774,67</t>
  </si>
  <si>
    <t>odk</t>
  </si>
  <si>
    <t>823,55</t>
  </si>
  <si>
    <t>or</t>
  </si>
  <si>
    <t>D.1.3.1_1 - Dopravní řešení - venky</t>
  </si>
  <si>
    <t>hlr</t>
  </si>
  <si>
    <t>1,12</t>
  </si>
  <si>
    <t>op6</t>
  </si>
  <si>
    <t>ch</t>
  </si>
  <si>
    <t>172,2</t>
  </si>
  <si>
    <t>moz</t>
  </si>
  <si>
    <t>zdl</t>
  </si>
  <si>
    <t>dl80</t>
  </si>
  <si>
    <t>sp</t>
  </si>
  <si>
    <t>vl</t>
  </si>
  <si>
    <t>12,4</t>
  </si>
  <si>
    <t>z</t>
  </si>
  <si>
    <t>39,06</t>
  </si>
  <si>
    <t>sut</t>
  </si>
  <si>
    <t>1416,066</t>
  </si>
  <si>
    <t>ml0</t>
  </si>
  <si>
    <t>113107223</t>
  </si>
  <si>
    <t>Odstranění podkladu z kameniva drceného tl přes 200 do 300 mm strojně pl přes 200 m2</t>
  </si>
  <si>
    <t>-170146690</t>
  </si>
  <si>
    <t>"tl.300 mm"2110,0</t>
  </si>
  <si>
    <t>113107242</t>
  </si>
  <si>
    <t>Odstranění podkladu živičného tl přes 50 do 100 mm strojně pl přes 200 m2</t>
  </si>
  <si>
    <t>428285143</t>
  </si>
  <si>
    <t>"odstranění asfaltu v místě napojení nové komunikace"2110,0</t>
  </si>
  <si>
    <t>113107336</t>
  </si>
  <si>
    <t>Odstranění podkladu z betonu vyztuženého sítěmi tl přes 100 do 150 mm strojně pl do 50 m2</t>
  </si>
  <si>
    <t>-1769142304</t>
  </si>
  <si>
    <t>"uborání beton.chodníků"15,0</t>
  </si>
  <si>
    <t>122351105</t>
  </si>
  <si>
    <t>Odkopávky a prokopávky nezapažené v hornině třídy těžitelnosti II skupiny 4 objem do 1000 m3 strojně</t>
  </si>
  <si>
    <t>673299686</t>
  </si>
  <si>
    <t>132351101</t>
  </si>
  <si>
    <t>Hloubení rýh nezapažených š do 800 mm v hornině třídy těžitelnosti II skupiny 4 objem do 20 m3 strojně</t>
  </si>
  <si>
    <t>-1917880169</t>
  </si>
  <si>
    <t>"hloubení rýhy pro základ opěrky"(5,5+1,5)*0,4*0,4</t>
  </si>
  <si>
    <t>162251122</t>
  </si>
  <si>
    <t>Vodorovné přemístění přes 20 do 50 m výkopku/sypaniny z horniny třídy těžitelnosti II skupiny 4 a 5</t>
  </si>
  <si>
    <t>2051326850</t>
  </si>
  <si>
    <t>Vodorovné přemístění přes 9 000 do 10000 m výkopku/sypaniny z horniny třídy těžitelnosti I skupiny 1 až 3</t>
  </si>
  <si>
    <t>1702472717</t>
  </si>
  <si>
    <t>odk-nás+hlr</t>
  </si>
  <si>
    <t>"dovoz ornice"or*0,15</t>
  </si>
  <si>
    <t>162751119</t>
  </si>
  <si>
    <t>Příplatek k vodorovnému přemístění výkopku/sypaniny z horniny třídy těžitelnosti I skupiny 1 až 3 ZKD 1000 m přes 10000 m</t>
  </si>
  <si>
    <t>1091737491</t>
  </si>
  <si>
    <t>817,42*2 "Přepočtené koeficientem množství</t>
  </si>
  <si>
    <t>167103101</t>
  </si>
  <si>
    <t>Nakládání výkopku ze zemin schopných zúrodnění</t>
  </si>
  <si>
    <t>430072865</t>
  </si>
  <si>
    <t>or*0,15</t>
  </si>
  <si>
    <t>167151112</t>
  </si>
  <si>
    <t>Nakládání výkopku z hornin třídy těžitelnosti II skupiny 4 a 5 přes 100 m3</t>
  </si>
  <si>
    <t>-959173282</t>
  </si>
  <si>
    <t>171151103</t>
  </si>
  <si>
    <t>Uložení sypaniny z hornin soudržných do násypů zhutněných strojně</t>
  </si>
  <si>
    <t>-2101412962</t>
  </si>
  <si>
    <t>50,0</t>
  </si>
  <si>
    <t>171201201</t>
  </si>
  <si>
    <t>-477296702</t>
  </si>
  <si>
    <t>44330582</t>
  </si>
  <si>
    <t>skl*1,8</t>
  </si>
  <si>
    <t>Zásyp jam, šachet rýh nebo kolem objektů sypaninou se zhutněním</t>
  </si>
  <si>
    <t>-1964260165</t>
  </si>
  <si>
    <t>dr1*0,4*(0,5-0,35)</t>
  </si>
  <si>
    <t>58343930</t>
  </si>
  <si>
    <t>kamenivo drcené hrubé frakce 16/32</t>
  </si>
  <si>
    <t>884226265</t>
  </si>
  <si>
    <t>sd*1,7</t>
  </si>
  <si>
    <t>180405114</t>
  </si>
  <si>
    <t>Založení trávníku ve vegetačních prefabrikátech výsevem směsi substrátu a semene v rovině a ve svahu do 1:5</t>
  </si>
  <si>
    <t>687758300</t>
  </si>
  <si>
    <t>"30% podíl substrátu"0,3*z</t>
  </si>
  <si>
    <t>00572410</t>
  </si>
  <si>
    <t>osivo směs travní parková</t>
  </si>
  <si>
    <t>2005185566</t>
  </si>
  <si>
    <t>11,718*0,02 "Přepočtené koeficientem množství</t>
  </si>
  <si>
    <t>10371500</t>
  </si>
  <si>
    <t>substrát pro trávníky VL</t>
  </si>
  <si>
    <t>948233108</t>
  </si>
  <si>
    <t>11,718*0,08 "Přepočtené koeficientem množství</t>
  </si>
  <si>
    <t>181351103</t>
  </si>
  <si>
    <t>Rozprostření ornice tl vrstvy do 200 mm pl přes 100 do 500 m2 v rovině nebo ve svahu do 1:5 strojně</t>
  </si>
  <si>
    <t>-308845103</t>
  </si>
  <si>
    <t>"trávníky"145,0</t>
  </si>
  <si>
    <t>"zatravněná parkovací stání"140,0</t>
  </si>
  <si>
    <t>181411131</t>
  </si>
  <si>
    <t>Založení parkového trávníku výsevem pl do 1000 m2 v rovině a ve svahu do 1:5</t>
  </si>
  <si>
    <t>52626148</t>
  </si>
  <si>
    <t>-2127747781</t>
  </si>
  <si>
    <t>285*0,02 "Přepočtené koeficientem množství</t>
  </si>
  <si>
    <t>181951113</t>
  </si>
  <si>
    <t>Úprava pláně v hornině třídy těžitelnosti II skupiny 4 a 5 bez zhutnění strojně</t>
  </si>
  <si>
    <t>1147881052</t>
  </si>
  <si>
    <t>181951114</t>
  </si>
  <si>
    <t>Úprava pláně v hornině třídy těžitelnosti II skupiny 4 a 5 se zhutněním strojně</t>
  </si>
  <si>
    <t>-2096150714</t>
  </si>
  <si>
    <t>"asf.vozovka"1295,0</t>
  </si>
  <si>
    <t>"parkovací stání "140,0</t>
  </si>
  <si>
    <t>"invalidní park.stání"35,0</t>
  </si>
  <si>
    <t>ps</t>
  </si>
  <si>
    <t>"chodník-před vstupy-kam.desky"97,0</t>
  </si>
  <si>
    <t>"chodník-mozaika"576,0</t>
  </si>
  <si>
    <t>dlch</t>
  </si>
  <si>
    <t>"mlat"318,0</t>
  </si>
  <si>
    <t>ml</t>
  </si>
  <si>
    <t>kom</t>
  </si>
  <si>
    <t>183403153</t>
  </si>
  <si>
    <t>Obdělání půdy hrabáním v rovině a svahu do 1:5</t>
  </si>
  <si>
    <t>2087076456</t>
  </si>
  <si>
    <t>1308604031</t>
  </si>
  <si>
    <t>184853521</t>
  </si>
  <si>
    <t>Chemické odplevelení po založení kultury postřikem na široko v rovině a svahu do 1:5 strojně</t>
  </si>
  <si>
    <t>898910213</t>
  </si>
  <si>
    <t>Hnojení půdy umělým hnojivem na široko v rovině a svahu do 1:5</t>
  </si>
  <si>
    <t>-1802326004</t>
  </si>
  <si>
    <t>(or*0,03)*0,001</t>
  </si>
  <si>
    <t>25191155</t>
  </si>
  <si>
    <t>hnojivo průmyslové</t>
  </si>
  <si>
    <t>1752078932</t>
  </si>
  <si>
    <t>0,009*1000 "Přepočtené koeficientem množství</t>
  </si>
  <si>
    <t>185803111</t>
  </si>
  <si>
    <t>Ošetření trávníku shrabáním v rovině a svahu do 1:5</t>
  </si>
  <si>
    <t>-882880345</t>
  </si>
  <si>
    <t>185803211</t>
  </si>
  <si>
    <t>Uválcování trávníku v rovině a svahu do 1:5</t>
  </si>
  <si>
    <t>-298394513</t>
  </si>
  <si>
    <t>211971110</t>
  </si>
  <si>
    <t>Zřízení opláštění žeber nebo trativodů geotextilií v rýze nebo zářezu sklonu do 1:2</t>
  </si>
  <si>
    <t>1670016745</t>
  </si>
  <si>
    <t>dr1*1,2</t>
  </si>
  <si>
    <t>69311080</t>
  </si>
  <si>
    <t>geotextilie netkaná separační, ochranná, filtrační, drenážní PES 200g/m2</t>
  </si>
  <si>
    <t>243760954</t>
  </si>
  <si>
    <t>482,4*1,1845 "Přepočtené koeficientem množství</t>
  </si>
  <si>
    <t>212752401</t>
  </si>
  <si>
    <t>Trativod z drenážních trubek korugovaných PE-HD SN 8 perforace 360° včetně lože otevřený výkop DN 100 pro liniové stavby</t>
  </si>
  <si>
    <t>1825947997</t>
  </si>
  <si>
    <t>(112,0+89,0)*2</t>
  </si>
  <si>
    <t>213141112</t>
  </si>
  <si>
    <t>Zřízení vrstvy z geotextilie v rovině nebo ve sklonu do 1:5 š přes 3 do 6 m</t>
  </si>
  <si>
    <t>-2232772</t>
  </si>
  <si>
    <t>"mlat bez výsadbových ploch pro strom 2x2m"ml-12*2*2</t>
  </si>
  <si>
    <t>69311081</t>
  </si>
  <si>
    <t>geotextilie netkaná separační, ochranná, filtrační, drenážní PES 300g/m2</t>
  </si>
  <si>
    <t>270389333</t>
  </si>
  <si>
    <t>1565*1,1845 "Přepočtené koeficientem množství</t>
  </si>
  <si>
    <t>274313611</t>
  </si>
  <si>
    <t>Základové pásy z betonu tř. C 16/20</t>
  </si>
  <si>
    <t>635609813</t>
  </si>
  <si>
    <t>"základ.pasy opěrky"hlr</t>
  </si>
  <si>
    <t>311113212</t>
  </si>
  <si>
    <t>Nadzákladová zeď tl 200 mm ze štípaných tvárnic ztraceného bednění přírodních včetně výplně z betonu</t>
  </si>
  <si>
    <t>-1673841200</t>
  </si>
  <si>
    <t>"opěrná zídka u parkingu"7,0*1,5</t>
  </si>
  <si>
    <t>Výztuž nosných zdí betonářskou ocelí 10 505</t>
  </si>
  <si>
    <t>-1718705286</t>
  </si>
  <si>
    <t>"opěrná zídka u parkingu-á 15% vyztužení"7,0*1,5*0,2*0,15</t>
  </si>
  <si>
    <t>451577777</t>
  </si>
  <si>
    <t>Podklad nebo lože pod dlažbu vodorovný nebo do sklonu 1:5 z kameniva těženého tl přes 30 do 100 mm</t>
  </si>
  <si>
    <t>266660487</t>
  </si>
  <si>
    <t>"27,9% podíl zelené plochy u zatrav.dlažby"0,279*zdl</t>
  </si>
  <si>
    <t>"70% podíl kameniva"0,7*z</t>
  </si>
  <si>
    <t>561121101</t>
  </si>
  <si>
    <t>Zřízení podkladu nebo ochranné vrstvy vozovky z mechanicky zpevněné zeminy MZ tl 50 mm</t>
  </si>
  <si>
    <t>587899723</t>
  </si>
  <si>
    <t>"mlat"ml</t>
  </si>
  <si>
    <t>"odpočet plochy výsadbových jam"-12*2,0*2,0</t>
  </si>
  <si>
    <t>"mlat (dynamická+krycí vrstva)"2*ml0</t>
  </si>
  <si>
    <t>5834412R</t>
  </si>
  <si>
    <t>dynamická vrstva</t>
  </si>
  <si>
    <t>-891557840</t>
  </si>
  <si>
    <t>"mlat"ml0*0,06</t>
  </si>
  <si>
    <t>16,2*1,04 "Přepočtené koeficientem množství</t>
  </si>
  <si>
    <t>5834413R</t>
  </si>
  <si>
    <t>krycí vrstva</t>
  </si>
  <si>
    <t>1707517059</t>
  </si>
  <si>
    <t>"mlat"ml0*0,04</t>
  </si>
  <si>
    <t>10,8*1,04 "Přepočtené koeficientem množství</t>
  </si>
  <si>
    <t>56112110R</t>
  </si>
  <si>
    <t>Vzorkování barev pro mlatovou komunikaci</t>
  </si>
  <si>
    <t>-1174088255</t>
  </si>
  <si>
    <t>564661111</t>
  </si>
  <si>
    <t>Podklad z kameniva hrubého drceného vel. 63-125 mm plochy přes 100 m2 tl 200 mm</t>
  </si>
  <si>
    <t>1813765596</t>
  </si>
  <si>
    <t>"sanace zemní pláně kamenivem"2*as</t>
  </si>
  <si>
    <t>564760115</t>
  </si>
  <si>
    <t>Podklad z kameniva hrubého drceného vel. 16-32 mm plochy přes 100 m2 tl 240 mm</t>
  </si>
  <si>
    <t>1629889558</t>
  </si>
  <si>
    <t>"mlat bez vysádbovych ploch pro strom 2x2m"ml0</t>
  </si>
  <si>
    <t>564831111</t>
  </si>
  <si>
    <t>Podklad ze štěrkodrtě ŠD plochy přes 100 m2 tl 100 mm</t>
  </si>
  <si>
    <t>675646844</t>
  </si>
  <si>
    <t>564851111</t>
  </si>
  <si>
    <t>Podklad ze štěrkodrtě ŠD plochy přes 100 m2 tl 150 mm</t>
  </si>
  <si>
    <t>-1396217418</t>
  </si>
  <si>
    <t>"podklad pod asf.vozovky" 2*as</t>
  </si>
  <si>
    <t>"chodníky"dlch</t>
  </si>
  <si>
    <t>"park.stání"ps</t>
  </si>
  <si>
    <t>564871011</t>
  </si>
  <si>
    <t>Podklad ze štěrkodrtě ŠD plochy do 100 m2 tl 250 mm</t>
  </si>
  <si>
    <t>-300091861</t>
  </si>
  <si>
    <t>565155111</t>
  </si>
  <si>
    <t>Asfaltový beton vrstva podkladní ACP 16 (obalované kamenivo OKS) tl 70 mm š do 3 m</t>
  </si>
  <si>
    <t>1956004407</t>
  </si>
  <si>
    <t>57319112R</t>
  </si>
  <si>
    <t>Postřik infiltrační kationaktivní emulzí v množství 0,8 kg/m2</t>
  </si>
  <si>
    <t>-508172456</t>
  </si>
  <si>
    <t>573231108</t>
  </si>
  <si>
    <t>Postřik živičný spojovací ze silniční emulze v množství 0,50 kg/m2</t>
  </si>
  <si>
    <t>2092995714</t>
  </si>
  <si>
    <t>577134111</t>
  </si>
  <si>
    <t>Asfaltový beton vrstva obrusná ACO 11 (ABS) tř. I tl 40 mm š do 3 m z nemodifikovaného asfaltu</t>
  </si>
  <si>
    <t>-185839544</t>
  </si>
  <si>
    <t>591211111</t>
  </si>
  <si>
    <t>Kladení dlažby z kostek drobných z kamene do lože z kameniva těženého tl 50 mm</t>
  </si>
  <si>
    <t>-1879193180</t>
  </si>
  <si>
    <t>58381007</t>
  </si>
  <si>
    <t>kostka štípaná dlažební žula drobná 8/10</t>
  </si>
  <si>
    <t>-101687962</t>
  </si>
  <si>
    <t>576*1,02 "Přepočtené koeficientem množství</t>
  </si>
  <si>
    <t>596211110</t>
  </si>
  <si>
    <t>Kladení zámkové dlažby komunikací pro pěší ručně tl 60 mm skupiny A pl do 50 m2</t>
  </si>
  <si>
    <t>-758916886</t>
  </si>
  <si>
    <t>"varovné a signál.pásy"6,0</t>
  </si>
  <si>
    <t>"umělá vodící linie"31*0,4</t>
  </si>
  <si>
    <t>59246086</t>
  </si>
  <si>
    <t>dlažba pro nevidomé betonová 200x200mm tl 60mm bílá</t>
  </si>
  <si>
    <t>558252088</t>
  </si>
  <si>
    <t>12,4*1,03 "Přepočtené koeficientem množství</t>
  </si>
  <si>
    <t>59245006</t>
  </si>
  <si>
    <t>dlažba tvar obdélník betonová pro nevidomé 200x100x60mm barevná</t>
  </si>
  <si>
    <t>745826842</t>
  </si>
  <si>
    <t>6*1,03 "Přepočtené koeficientem množství</t>
  </si>
  <si>
    <t>596411111</t>
  </si>
  <si>
    <t>Kladení dlažby z vegetačních tvárnic komunikací pro pěší tl do 80 mm pl do 50 m2</t>
  </si>
  <si>
    <t>-896230744</t>
  </si>
  <si>
    <t>59246081</t>
  </si>
  <si>
    <t>dlažba plošná vegetační betonová 240x170mm tl 80mm přírodní</t>
  </si>
  <si>
    <t>577102487</t>
  </si>
  <si>
    <t>140*1,03 "Přepočtené koeficientem množství</t>
  </si>
  <si>
    <t>59681131R</t>
  </si>
  <si>
    <t>Kladení velkoformátové kamenné dlažby tl do 100 mm velikosti do 0,5 m2 pl do 300 m2</t>
  </si>
  <si>
    <t>-850413084</t>
  </si>
  <si>
    <t>5838116R</t>
  </si>
  <si>
    <t>deska dlažební tryskaná žula 400x600mm tl 80mm</t>
  </si>
  <si>
    <t>-922051631</t>
  </si>
  <si>
    <t>132*1,015 "Přepočtené koeficientem množství</t>
  </si>
  <si>
    <t>599141111</t>
  </si>
  <si>
    <t>Vyplnění spár mezi silničními dílci živičnou zálivkou</t>
  </si>
  <si>
    <t>-678109037</t>
  </si>
  <si>
    <t>895941301</t>
  </si>
  <si>
    <t>Osazení vpusti uliční DN 450 z betonových dílců dno s výtokem</t>
  </si>
  <si>
    <t>2046115376</t>
  </si>
  <si>
    <t>"dle nových vpustí"4</t>
  </si>
  <si>
    <t>5922449R</t>
  </si>
  <si>
    <t>vpusť uliční DN 450 dno s odtokem 150mm PVC TBV-Q 1a 450/330</t>
  </si>
  <si>
    <t>-870824172</t>
  </si>
  <si>
    <t>895941314</t>
  </si>
  <si>
    <t>Osazení vpusti uliční DN 450 z betonových dílců skruž horní 570 mm</t>
  </si>
  <si>
    <t>-587862540</t>
  </si>
  <si>
    <t>BTL.0006308.URS</t>
  </si>
  <si>
    <t>skruž betonová pro uliční vpusť horní TBV-Q 450/570/5d, 45x57x5cm</t>
  </si>
  <si>
    <t>-639665735</t>
  </si>
  <si>
    <t>899104112</t>
  </si>
  <si>
    <t>Osazení poklopů litinových nebo ocelových včetně rámů pro třídu zatížení D400, E600</t>
  </si>
  <si>
    <t>-1810514172</t>
  </si>
  <si>
    <t>59224481</t>
  </si>
  <si>
    <t>mříž vtoková s rámem pro uliční vpusť 500x500, zatížení 40 tun</t>
  </si>
  <si>
    <t>1275607779</t>
  </si>
  <si>
    <t>2866178R</t>
  </si>
  <si>
    <t>koš kalový vysoký pro silniční vpusť 385mm vč. madla</t>
  </si>
  <si>
    <t>1096127747</t>
  </si>
  <si>
    <t>89913321R</t>
  </si>
  <si>
    <t>Vybourání uličních vpustí kompletních</t>
  </si>
  <si>
    <t>-654064575</t>
  </si>
  <si>
    <t>899202211</t>
  </si>
  <si>
    <t>Demontáž mříží litinových včetně rámů hmotnosti přes 50 do 100 kg</t>
  </si>
  <si>
    <t>-945568572</t>
  </si>
  <si>
    <t>"demont mříží uličních vpustí"6</t>
  </si>
  <si>
    <t>914111111</t>
  </si>
  <si>
    <t>Montáž svislé dopravní značky do velikosti 1 m2 objímkami na sloupek nebo konzolu</t>
  </si>
  <si>
    <t>150388550</t>
  </si>
  <si>
    <t>"IP11b"1</t>
  </si>
  <si>
    <t>"IP12"2</t>
  </si>
  <si>
    <t>"B2"1</t>
  </si>
  <si>
    <t>"A9"1</t>
  </si>
  <si>
    <t>"B24b"1</t>
  </si>
  <si>
    <t>40445625</t>
  </si>
  <si>
    <t>informativní značky provozní IP8, IP9, IP11-IP13 500x700mm</t>
  </si>
  <si>
    <t>-483307430</t>
  </si>
  <si>
    <t>40445619</t>
  </si>
  <si>
    <t>zákazové, příkazové dopravní značky B1-B34, C1-15 500mm</t>
  </si>
  <si>
    <t>1850782021</t>
  </si>
  <si>
    <t>40445600</t>
  </si>
  <si>
    <t>výstražné dopravní značky A1-A30, A33 700mm</t>
  </si>
  <si>
    <t>1338723378</t>
  </si>
  <si>
    <t>914511111</t>
  </si>
  <si>
    <t>Montáž sloupku dopravních značek délky do 3,5 m s betonovým základem</t>
  </si>
  <si>
    <t>-1195066665</t>
  </si>
  <si>
    <t>40445230</t>
  </si>
  <si>
    <t>sloupek pro dopravní značku Zn D 70mm v 3,5m</t>
  </si>
  <si>
    <t>951324393</t>
  </si>
  <si>
    <t>915111111</t>
  </si>
  <si>
    <t>Vodorovné dopravní značení dělící čáry souvislé š 125 mm základní bílá barva</t>
  </si>
  <si>
    <t>223853006</t>
  </si>
  <si>
    <t>5*5,0</t>
  </si>
  <si>
    <t>916241213</t>
  </si>
  <si>
    <t>Osazení obrubníku kamenného stojatého s boční opěrou do lože z betonu prostého</t>
  </si>
  <si>
    <t>169605492</t>
  </si>
  <si>
    <t>"obruby OP6"490,0+44,0</t>
  </si>
  <si>
    <t>"chodník obruba"305,0-132,8</t>
  </si>
  <si>
    <t>58380007</t>
  </si>
  <si>
    <t>obrubník kamenný žulový přímý 1000x150x250mm</t>
  </si>
  <si>
    <t>743660094</t>
  </si>
  <si>
    <t>534*1,02 "Přepočtené koeficientem množství</t>
  </si>
  <si>
    <t>58380220</t>
  </si>
  <si>
    <t>krajník kamenný žulový silniční 110x250x800-2500mm</t>
  </si>
  <si>
    <t>-463748803</t>
  </si>
  <si>
    <t>172,2*1,02 "Přepočtené koeficientem množství</t>
  </si>
  <si>
    <t>919735113</t>
  </si>
  <si>
    <t>Řezání stávajícího živičného krytu hl přes 100 do 150 mm</t>
  </si>
  <si>
    <t>-2038208593</t>
  </si>
  <si>
    <t>ř</t>
  </si>
  <si>
    <t>7,0+4,0+3,7+6,0+4,5</t>
  </si>
  <si>
    <t>962042320</t>
  </si>
  <si>
    <t>Bourání zdiva nadzákladového z betonu prostého do 1 m3</t>
  </si>
  <si>
    <t>-199163187</t>
  </si>
  <si>
    <t>"vybourání stávající zídky"11,3*0,5*1,2</t>
  </si>
  <si>
    <t>997211511</t>
  </si>
  <si>
    <t>Vodorovná doprava suti po suchu na vzdálenost do 1 km</t>
  </si>
  <si>
    <t>-1525456932</t>
  </si>
  <si>
    <t>sut-mř</t>
  </si>
  <si>
    <t>997211519</t>
  </si>
  <si>
    <t>Příplatek ZKD 1 km u vodorovné dopravy suti</t>
  </si>
  <si>
    <t>1873293245</t>
  </si>
  <si>
    <t>1415,466*11 "Přepočtené koeficientem množství</t>
  </si>
  <si>
    <t>997211521</t>
  </si>
  <si>
    <t>Vodorovná doprava vybouraných hmot po suchu na vzdálenost do 1 km</t>
  </si>
  <si>
    <t>-1896126144</t>
  </si>
  <si>
    <t>"mříže vyb.vpustí"0,6</t>
  </si>
  <si>
    <t>997211529</t>
  </si>
  <si>
    <t>Příplatek ZKD 1 km u vodorovné dopravy vybouraných hmot</t>
  </si>
  <si>
    <t>1784755719</t>
  </si>
  <si>
    <t>0,6*11 "Přepočtené koeficientem množství</t>
  </si>
  <si>
    <t>997211611</t>
  </si>
  <si>
    <t>Nakládání suti na dopravní prostředky pro vodorovnou dopravu</t>
  </si>
  <si>
    <t>-1707555293</t>
  </si>
  <si>
    <t>997211612</t>
  </si>
  <si>
    <t>Nakládání vybouraných hmot na dopravní prostředky pro vodorovnou dopravu</t>
  </si>
  <si>
    <t>-2056057553</t>
  </si>
  <si>
    <t>997221861</t>
  </si>
  <si>
    <t>Poplatek za uložení na recyklační skládce (skládkovné) stavebního odpadu z prostého betonu pod kódem 17 01 01</t>
  </si>
  <si>
    <t>1949404315</t>
  </si>
  <si>
    <t>17,916</t>
  </si>
  <si>
    <t>997221862</t>
  </si>
  <si>
    <t>Poplatek za uložení na recyklační skládce (skládkovné) stavebního odpadu z armovaného betonu pod kódem 17 01 01</t>
  </si>
  <si>
    <t>-1988524328</t>
  </si>
  <si>
    <t>4,95</t>
  </si>
  <si>
    <t>997221873</t>
  </si>
  <si>
    <t>568735929</t>
  </si>
  <si>
    <t>928,4</t>
  </si>
  <si>
    <t>997221875</t>
  </si>
  <si>
    <t>Poplatek za uložení stavebního odpadu na recyklační skládce (skládkovné) asfaltového bez obsahu dehtu zatříděného do Katalogu odpadů pod kódem 17 03 02</t>
  </si>
  <si>
    <t>1397148319</t>
  </si>
  <si>
    <t>464,2</t>
  </si>
  <si>
    <t>998225111</t>
  </si>
  <si>
    <t>Přesun hmot pro pozemní komunikace s krytem z kamene, monolitickým betonovým nebo živičným</t>
  </si>
  <si>
    <t>-1554469785</t>
  </si>
  <si>
    <t>bch</t>
  </si>
  <si>
    <t>odk1</t>
  </si>
  <si>
    <t>43,8</t>
  </si>
  <si>
    <t>3542,96</t>
  </si>
  <si>
    <t>132,8</t>
  </si>
  <si>
    <t>3400</t>
  </si>
  <si>
    <t>odk2</t>
  </si>
  <si>
    <t>119,16</t>
  </si>
  <si>
    <t>D.1.3.1_2 - Dopravní řešení - uvnitř areálu</t>
  </si>
  <si>
    <t>113311121</t>
  </si>
  <si>
    <t>Odstranění geotextilií ve výsadbové jámě</t>
  </si>
  <si>
    <t>664671960</t>
  </si>
  <si>
    <t>"zabránění promývání namíchaného substrátu uloženého ve výsadbové jámě před finalizací povrchových úprav-odstranění"4*4*12</t>
  </si>
  <si>
    <t>119003217</t>
  </si>
  <si>
    <t>Mobilní plotová zábrana vyplněná dráty výšky do 1,5 m pro zabezpečení výkopu zřízení</t>
  </si>
  <si>
    <t>136150918</t>
  </si>
  <si>
    <t>"po obvodu jam pro výsadb.jámu stromu"12*8,0</t>
  </si>
  <si>
    <t>119003218</t>
  </si>
  <si>
    <t>Mobilní plotová zábrana vyplněná dráty výšky do 1,5 m pro zabezpečení výkopu odstranění</t>
  </si>
  <si>
    <t>284194665</t>
  </si>
  <si>
    <t>1858984954</t>
  </si>
  <si>
    <t>"výkop výsadbových jam (po odečtu odkopu na mlat - plošně 35cm) 0,85"12*2*2*0,85</t>
  </si>
  <si>
    <t>"výkop drenů 12 ks"12*0,5*0,5*1,0</t>
  </si>
  <si>
    <t>-1786639847</t>
  </si>
  <si>
    <t>"pro výkop kořen.cest"(7,5*4+5,6*6)*0,85</t>
  </si>
  <si>
    <t>"odkopávka pro mlat"ml*0,35</t>
  </si>
  <si>
    <t>122351106</t>
  </si>
  <si>
    <t>Odkopávky a prokopávky nezapažené v hornině třídy těžitelnosti II skupiny 4 objem do 5000 m3 strojně</t>
  </si>
  <si>
    <t>1060488265</t>
  </si>
  <si>
    <t>3400,0</t>
  </si>
  <si>
    <t>944019613</t>
  </si>
  <si>
    <t>-1114988440</t>
  </si>
  <si>
    <t>odk+odk1+odk2-nás</t>
  </si>
  <si>
    <t>-62920126</t>
  </si>
  <si>
    <t>3542,96*2 "Přepočtené koeficientem množství</t>
  </si>
  <si>
    <t>-1809394284</t>
  </si>
  <si>
    <t>odk+odk1+odk2</t>
  </si>
  <si>
    <t>-83928549</t>
  </si>
  <si>
    <t>20,0</t>
  </si>
  <si>
    <t>216360215</t>
  </si>
  <si>
    <t>1927296933</t>
  </si>
  <si>
    <t>174111101</t>
  </si>
  <si>
    <t>Zásyp jam, šachet rýh nebo kolem objektů sypaninou se zhutněním ručně</t>
  </si>
  <si>
    <t>-1549717385</t>
  </si>
  <si>
    <t>1032110R</t>
  </si>
  <si>
    <t>strukturální substrát (směs viz TZ)</t>
  </si>
  <si>
    <t>1148534295</t>
  </si>
  <si>
    <t>-2053639286</t>
  </si>
  <si>
    <t>"vysypání drenážních jamek štěrkem (pro 12ks stromů)"12*0,5*0,5*1,0</t>
  </si>
  <si>
    <t>58343959</t>
  </si>
  <si>
    <t>kamenivo drcené hrubé frakce 32/63</t>
  </si>
  <si>
    <t>791863338</t>
  </si>
  <si>
    <t>3*1,7 "Přepočtené koeficientem množství</t>
  </si>
  <si>
    <t>-1109224780</t>
  </si>
  <si>
    <t>"chodník-litý"308</t>
  </si>
  <si>
    <t>"mlat"186,0</t>
  </si>
  <si>
    <t>18481000R</t>
  </si>
  <si>
    <t>232529195</t>
  </si>
  <si>
    <t>184854115</t>
  </si>
  <si>
    <t>Míchání vegetačních substrátů v homogenizačním zařízení v množství přes 100 m3</t>
  </si>
  <si>
    <t>1663225304</t>
  </si>
  <si>
    <t>"strukturální substrát"ss*1,18</t>
  </si>
  <si>
    <t>"strukturální substrát výsadbový"12*4*0,55*1,18</t>
  </si>
  <si>
    <t>18580000R</t>
  </si>
  <si>
    <t>292446564</t>
  </si>
  <si>
    <t>185851121</t>
  </si>
  <si>
    <t>Dovoz vody pro zálivku rostlin za vzdálenost do 1000 m</t>
  </si>
  <si>
    <t>-1154479545</t>
  </si>
  <si>
    <t>"200l/strom"12*0,2</t>
  </si>
  <si>
    <t>185851129</t>
  </si>
  <si>
    <t>Příplatek k dovozu vody pro zálivku rostlin do 1000 m ZKD 1000 m</t>
  </si>
  <si>
    <t>-862433346</t>
  </si>
  <si>
    <t>2,4*20 "Přepočtené koeficientem množství</t>
  </si>
  <si>
    <t>1437679553</t>
  </si>
  <si>
    <t>"1 strom á 1ks trubky dl. 1 mb"12*1,0*2*3,14*0,1</t>
  </si>
  <si>
    <t>-887484124</t>
  </si>
  <si>
    <t>7,536*1,1845 "Přepočtené koeficientem množství</t>
  </si>
  <si>
    <t>212751107</t>
  </si>
  <si>
    <t xml:space="preserve">Trativod z drenážních trubek flexibilních PVC-U SN 4 perforace 360°  DN 200 </t>
  </si>
  <si>
    <t>501840885</t>
  </si>
  <si>
    <t>"1 strom á 1ks trubky dl. 1 mb"12*1,0</t>
  </si>
  <si>
    <t>213141111</t>
  </si>
  <si>
    <t>1803248856</t>
  </si>
  <si>
    <t>"zabránění promývání namíchaného substrátu uloženého ve výsadbové jámě před finalizací povrchových úprav"4*4*12</t>
  </si>
  <si>
    <t>1578869854</t>
  </si>
  <si>
    <t>192*1,1845 "Přepočtené koeficientem množství</t>
  </si>
  <si>
    <t>1799755037</t>
  </si>
  <si>
    <t>186*1,1845 "Přepočtené koeficientem množství</t>
  </si>
  <si>
    <t>24768000R</t>
  </si>
  <si>
    <t>-599016760</t>
  </si>
  <si>
    <t>"4ks, plocha 2,5m2 na jednu přehrázku, 0,79m3 jedna přehrázka"4*0,79</t>
  </si>
  <si>
    <t>56284514</t>
  </si>
  <si>
    <t>granulát bentonitový 0,5 - 2 mm</t>
  </si>
  <si>
    <t>811211106</t>
  </si>
  <si>
    <t>3,16*1,85 "Přepočtené koeficientem množství</t>
  </si>
  <si>
    <t>27335112R</t>
  </si>
  <si>
    <t xml:space="preserve">Zhotovení dočasného dřevěného bednění ve výsadbové jámě </t>
  </si>
  <si>
    <t>1230800708</t>
  </si>
  <si>
    <t>12*4*2,0*0,6</t>
  </si>
  <si>
    <t>27335113R</t>
  </si>
  <si>
    <t xml:space="preserve">Odstranění dočasného dřevěného bednění ve výsadbové jámě </t>
  </si>
  <si>
    <t>1428588014</t>
  </si>
  <si>
    <t>27335114R</t>
  </si>
  <si>
    <t>-914082928</t>
  </si>
  <si>
    <t>1686683013</t>
  </si>
  <si>
    <t>"mlat "ml*2</t>
  </si>
  <si>
    <t>-553173595</t>
  </si>
  <si>
    <t>ml*0,06</t>
  </si>
  <si>
    <t>11,16*1,04 "Přepočtené koeficientem množství</t>
  </si>
  <si>
    <t>1072448240</t>
  </si>
  <si>
    <t>ml*0,04</t>
  </si>
  <si>
    <t>7,44*1,04 "Přepočtené koeficientem množství</t>
  </si>
  <si>
    <t>1996773024</t>
  </si>
  <si>
    <t>-1709098136</t>
  </si>
  <si>
    <t>"chodníky"bch</t>
  </si>
  <si>
    <t>564861011</t>
  </si>
  <si>
    <t>Podklad ze štěrkodrtě ŠD plochy do 100 m2 tl 200 mm</t>
  </si>
  <si>
    <t>-1137551825</t>
  </si>
  <si>
    <t>581111311</t>
  </si>
  <si>
    <t>Kryt cementobetonový vozovek skupiny CB III tl 100 mm</t>
  </si>
  <si>
    <t>-1876080325</t>
  </si>
  <si>
    <t>596911111</t>
  </si>
  <si>
    <t>Kladení šlapáků v rovině a svahu do 1:5</t>
  </si>
  <si>
    <t>340304090</t>
  </si>
  <si>
    <t>pš</t>
  </si>
  <si>
    <t>1,2*0,4*68</t>
  </si>
  <si>
    <t>592460R1</t>
  </si>
  <si>
    <t xml:space="preserve">šlapák betonový 1200x300 tl 100mm </t>
  </si>
  <si>
    <t>33028263</t>
  </si>
  <si>
    <t>571491383</t>
  </si>
  <si>
    <t>"chodník obruba"28,8+53,5+29,5+21,0</t>
  </si>
  <si>
    <t>-582844972</t>
  </si>
  <si>
    <t>132,8*1,02 "Přepočtené koeficientem množství</t>
  </si>
  <si>
    <t>91627111R</t>
  </si>
  <si>
    <t>Chodníkový obrubník z ocelové pásoviny</t>
  </si>
  <si>
    <t>1365629790</t>
  </si>
  <si>
    <t>"sil.obruby"200,0</t>
  </si>
  <si>
    <t>"obruby při obvodu strom.jámy 2x2mb"12*8,0</t>
  </si>
  <si>
    <t>91627112R</t>
  </si>
  <si>
    <t xml:space="preserve">Zhotovení základů pro instalaci pásoviny </t>
  </si>
  <si>
    <t>-358006486</t>
  </si>
  <si>
    <t>"sil.obruby"(200,0/1,75)</t>
  </si>
  <si>
    <t>"obruby při obvodu strom.jámy 2x2mb-předpoklad 4 ks na 1 obrubu"12*4</t>
  </si>
  <si>
    <t>-1250832508</t>
  </si>
  <si>
    <t>1876343547</t>
  </si>
  <si>
    <t>0,154*11 "Přepočtené koeficientem množství</t>
  </si>
  <si>
    <t>-1058036948</t>
  </si>
  <si>
    <t>997013813</t>
  </si>
  <si>
    <t>Poplatek za uložení na skládce (skládkovné) stavebního odpadu z plastických hmot kód odpadu 17 02 03</t>
  </si>
  <si>
    <t>-1527853261</t>
  </si>
  <si>
    <t>-1611988158</t>
  </si>
  <si>
    <t>SEZNAM FIGUR</t>
  </si>
  <si>
    <t>Výměra</t>
  </si>
  <si>
    <t xml:space="preserve"> SO 07/ D.1.3.1_1</t>
  </si>
  <si>
    <t>Použití figury:</t>
  </si>
  <si>
    <t>"odkop pro komunikaci"as*0,15</t>
  </si>
  <si>
    <t>"odkop pro sanaci pláně komunikace"as*0,4</t>
  </si>
  <si>
    <t>"odkop pro mlatml*0,35"</t>
  </si>
  <si>
    <t xml:space="preserve"> SO 07/ D.1.3.1_2</t>
  </si>
  <si>
    <t>ss</t>
  </si>
  <si>
    <t>"prostostor pod výsadbovými jámamy - 4m2 x 12ks, mocnost 0,35m"12*4*0,35</t>
  </si>
  <si>
    <t>"prostor kořenových cest - 7,5m2x4ks, 5,6m2x6ks, mocnost 0,85m"0,85*(4*7,5+6*5,6)</t>
  </si>
  <si>
    <t>Bytový dům A druhá etapa</t>
  </si>
  <si>
    <t>Stavební část  Bytový dům A</t>
  </si>
  <si>
    <t>interiér BD A</t>
  </si>
  <si>
    <t xml:space="preserve">a1 - interiér BD B </t>
  </si>
  <si>
    <t>SO 01 - Bytový dům B  první etapa</t>
  </si>
  <si>
    <t>a - Stavební část  Bytový dům A</t>
  </si>
  <si>
    <t>SO 02 - Bytový dům A druhá etapa</t>
  </si>
  <si>
    <t>a1 - interiér BD A</t>
  </si>
  <si>
    <r>
      <rPr>
        <b/>
        <sz val="9"/>
        <color rgb="FFFF0000"/>
        <rFont val="Arial CE"/>
        <charset val="238"/>
      </rPr>
      <t>HLAVNÍ ZAPOČITATELNÉ NÁKLADY–červená,</t>
    </r>
    <r>
      <rPr>
        <b/>
        <sz val="9"/>
        <rFont val="Arial CE"/>
        <charset val="238"/>
      </rPr>
      <t xml:space="preserve"> </t>
    </r>
    <r>
      <rPr>
        <b/>
        <sz val="9"/>
        <color rgb="FF92D050"/>
        <rFont val="Arial CE"/>
        <charset val="238"/>
      </rPr>
      <t>VEDLEJŠÍ ZAPOČITATELNÉ NÁKLADY–zelená,</t>
    </r>
    <r>
      <rPr>
        <b/>
        <sz val="9"/>
        <color theme="0" tint="-0.34998626667073579"/>
        <rFont val="Arial CE"/>
        <charset val="238"/>
      </rPr>
      <t xml:space="preserve"> NEZAPOČITATELNÉ NÁKLADY–šedá</t>
    </r>
  </si>
  <si>
    <t>HLAVNÍ ZAPOČITATELNÉ NÁKLADY celkem</t>
  </si>
  <si>
    <t>VEDLEJŠÍ ZAPOČITATELNÉ NÁKLADY celkem</t>
  </si>
  <si>
    <t>NEZAPOČITATELNÉ NÁKLADY celkem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</si>
</sst>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family val="2"/>
      <charset val="238"/>
      <scheme val="minor"/>
    </font>
    <font>
      <i/>
      <sz val="9"/>
      <color rgb="FF0000FF"/>
      <name val="Arial CE"/>
    </font>
    <font>
      <i/>
      <sz val="8"/>
      <color rgb="FF0000FF"/>
      <name val="Arial CE"/>
    </font>
    <font>
      <i/>
      <sz val="7"/>
      <color rgb="FF969696"/>
      <name val="Arial CE"/>
    </font>
    <font>
      <sz val="8"/>
      <color rgb="FF000000"/>
      <name val="Arial CE"/>
    </font>
    <font>
      <b/>
      <sz val="9"/>
      <name val="Arial CE"/>
    </font>
    <font>
      <u/>
      <sz val="11"/>
      <color theme="10"/>
      <name val="Calibri"/>
      <family val="2"/>
      <charset val="238"/>
      <scheme val="minor"/>
    </font>
    <font>
      <b/>
      <sz val="9"/>
      <name val="Arial CE"/>
      <charset val="238"/>
    </font>
    <font>
      <b/>
      <sz val="9"/>
      <color rgb="FFFF0000"/>
      <name val="Arial CE"/>
      <charset val="238"/>
    </font>
    <font>
      <b/>
      <sz val="9"/>
      <color rgb="FF92D050"/>
      <name val="Arial CE"/>
      <charset val="238"/>
    </font>
    <font>
      <b/>
      <sz val="9"/>
      <color theme="0" tint="-0.34998626667073579"/>
      <name val="Arial CE"/>
      <charset val="238"/>
    </font>
    <font>
      <sz val="9"/>
      <name val="Arial CE"/>
      <charset val="238"/>
    </font>
    <font>
      <b/>
      <sz val="10"/>
      <color rgb="FFFF0000"/>
      <name val="Arial CE"/>
      <charset val="238"/>
    </font>
    <font>
      <sz val="11"/>
      <color rgb="FFFF0000"/>
      <name val="Arial CE"/>
    </font>
    <font>
      <b/>
      <sz val="10"/>
      <color rgb="FF92D050"/>
      <name val="Arial CE"/>
      <charset val="238"/>
    </font>
    <font>
      <b/>
      <sz val="10"/>
      <color theme="0" tint="-0.249977111117893"/>
      <name val="Arial CE"/>
      <charset val="238"/>
    </font>
    <font>
      <sz val="18"/>
      <color rgb="FF92D050"/>
      <name val="Wingdings 2"/>
      <family val="1"/>
      <charset val="238"/>
    </font>
    <font>
      <sz val="11"/>
      <color rgb="FF92D050"/>
      <name val="Arial CE"/>
      <charset val="238"/>
    </font>
    <font>
      <b/>
      <sz val="11"/>
      <color rgb="FF92D050"/>
      <name val="Arial CE"/>
      <charset val="238"/>
    </font>
    <font>
      <sz val="10"/>
      <color rgb="FF92D050"/>
      <name val="Arial CE"/>
      <charset val="238"/>
    </font>
    <font>
      <sz val="18"/>
      <color rgb="FFFF0000"/>
      <name val="Wingdings 2"/>
      <family val="1"/>
      <charset val="238"/>
    </font>
    <font>
      <sz val="10"/>
      <color rgb="FFFF0000"/>
      <name val="Arial CE"/>
      <charset val="238"/>
    </font>
    <font>
      <sz val="11"/>
      <color theme="0" tint="-0.249977111117893"/>
      <name val="Arial CE"/>
      <charset val="238"/>
    </font>
  </fonts>
  <fills count="5">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s>
  <borders count="24">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1" fillId="0" borderId="0" applyNumberFormat="0" applyFill="0" applyBorder="0" applyAlignment="0" applyProtection="0"/>
  </cellStyleXfs>
  <cellXfs count="278">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6"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18"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6"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0"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1" fillId="4" borderId="0" xfId="0" applyFont="1" applyFill="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3" fillId="0" borderId="0" xfId="0" applyFont="1" applyAlignment="1">
      <alignment horizontal="left" vertical="center"/>
    </xf>
    <xf numFmtId="0" fontId="23" fillId="0" borderId="0" xfId="0" applyFont="1" applyAlignment="1">
      <alignment vertical="center"/>
    </xf>
    <xf numFmtId="4" fontId="23" fillId="0" borderId="0" xfId="0" applyNumberFormat="1" applyFont="1" applyAlignment="1">
      <alignment vertical="center"/>
    </xf>
    <xf numFmtId="0" fontId="4" fillId="0" borderId="0" xfId="0" applyFont="1" applyAlignment="1">
      <alignment horizontal="center" vertical="center"/>
    </xf>
    <xf numFmtId="4" fontId="19" fillId="0" borderId="14" xfId="0" applyNumberFormat="1" applyFont="1" applyBorder="1" applyAlignment="1">
      <alignment vertical="center"/>
    </xf>
    <xf numFmtId="4" fontId="19" fillId="0" borderId="0" xfId="0" applyNumberFormat="1" applyFont="1" applyAlignment="1">
      <alignment vertical="center"/>
    </xf>
    <xf numFmtId="166" fontId="19" fillId="0" borderId="0" xfId="0" applyNumberFormat="1" applyFont="1" applyAlignment="1">
      <alignment vertical="center"/>
    </xf>
    <xf numFmtId="4" fontId="19" fillId="0" borderId="15" xfId="0" applyNumberFormat="1" applyFont="1" applyBorder="1" applyAlignment="1">
      <alignment vertical="center"/>
    </xf>
    <xf numFmtId="0" fontId="4" fillId="0" borderId="0" xfId="0" applyFont="1" applyAlignment="1">
      <alignment horizontal="left" vertical="center"/>
    </xf>
    <xf numFmtId="0" fontId="24" fillId="0" borderId="0" xfId="0" applyFont="1" applyAlignment="1">
      <alignment horizontal="left" vertical="center"/>
    </xf>
    <xf numFmtId="0" fontId="5" fillId="0" borderId="3" xfId="0" applyFont="1" applyBorder="1" applyAlignment="1">
      <alignment vertical="center"/>
    </xf>
    <xf numFmtId="0" fontId="25" fillId="0" borderId="0" xfId="0" applyFont="1" applyAlignment="1">
      <alignment vertical="center"/>
    </xf>
    <xf numFmtId="0" fontId="26" fillId="0" borderId="0" xfId="0" applyFont="1" applyAlignment="1">
      <alignment vertical="center"/>
    </xf>
    <xf numFmtId="0" fontId="3" fillId="0" borderId="0" xfId="0" applyFont="1" applyAlignment="1">
      <alignment horizontal="center" vertical="center"/>
    </xf>
    <xf numFmtId="4" fontId="27" fillId="0" borderId="14" xfId="0" applyNumberFormat="1" applyFont="1" applyBorder="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4" fontId="27" fillId="0" borderId="15" xfId="0" applyNumberFormat="1" applyFont="1" applyBorder="1" applyAlignment="1">
      <alignment vertical="center"/>
    </xf>
    <xf numFmtId="0" fontId="5" fillId="0" borderId="0" xfId="0" applyFont="1" applyAlignment="1">
      <alignment horizontal="left" vertical="center"/>
    </xf>
    <xf numFmtId="4" fontId="1" fillId="0" borderId="0" xfId="0" applyNumberFormat="1" applyFont="1" applyAlignment="1">
      <alignment vertical="center"/>
    </xf>
    <xf numFmtId="0" fontId="28" fillId="0" borderId="0" xfId="0" applyFont="1" applyAlignment="1">
      <alignment horizontal="left" vertical="center"/>
    </xf>
    <xf numFmtId="0" fontId="0" fillId="0" borderId="3" xfId="0" applyBorder="1" applyAlignment="1">
      <alignment vertical="center" wrapText="1"/>
    </xf>
    <xf numFmtId="0" fontId="16"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1" fillId="4" borderId="0" xfId="0" applyFont="1" applyFill="1" applyAlignment="1">
      <alignment horizontal="left" vertical="center"/>
    </xf>
    <xf numFmtId="0" fontId="21" fillId="4" borderId="0" xfId="0" applyFont="1" applyFill="1" applyAlignment="1">
      <alignment horizontal="right" vertical="center"/>
    </xf>
    <xf numFmtId="0" fontId="29"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4" fontId="23" fillId="0" borderId="0" xfId="0" applyNumberFormat="1" applyFont="1"/>
    <xf numFmtId="166" fontId="30" fillId="0" borderId="12" xfId="0" applyNumberFormat="1" applyFont="1" applyBorder="1"/>
    <xf numFmtId="166" fontId="30" fillId="0" borderId="13" xfId="0" applyNumberFormat="1" applyFont="1" applyBorder="1"/>
    <xf numFmtId="4" fontId="31"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1" fillId="0" borderId="22" xfId="0" applyFont="1" applyBorder="1" applyAlignment="1" applyProtection="1">
      <alignment horizontal="center" vertical="center"/>
      <protection locked="0"/>
    </xf>
    <xf numFmtId="49" fontId="21" fillId="0" borderId="22" xfId="0" applyNumberFormat="1"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67" fontId="21" fillId="0" borderId="22" xfId="0" applyNumberFormat="1" applyFont="1" applyBorder="1" applyAlignment="1" applyProtection="1">
      <alignment vertical="center"/>
      <protection locked="0"/>
    </xf>
    <xf numFmtId="4" fontId="21" fillId="0" borderId="22" xfId="0" applyNumberFormat="1" applyFont="1" applyBorder="1" applyAlignment="1" applyProtection="1">
      <alignment vertical="center"/>
      <protection locked="0"/>
    </xf>
    <xf numFmtId="0" fontId="22" fillId="0" borderId="14" xfId="0" applyFont="1" applyBorder="1" applyAlignment="1">
      <alignment horizontal="left" vertical="center"/>
    </xf>
    <xf numFmtId="0" fontId="22" fillId="0" borderId="0" xfId="0" applyFont="1" applyAlignment="1">
      <alignment horizontal="center" vertical="center"/>
    </xf>
    <xf numFmtId="166" fontId="22" fillId="0" borderId="0" xfId="0" applyNumberFormat="1" applyFont="1" applyAlignment="1">
      <alignment vertical="center"/>
    </xf>
    <xf numFmtId="166" fontId="22" fillId="0" borderId="15" xfId="0" applyNumberFormat="1" applyFont="1" applyBorder="1" applyAlignment="1">
      <alignment vertical="center"/>
    </xf>
    <xf numFmtId="0" fontId="21" fillId="0" borderId="0" xfId="0" applyFont="1" applyAlignment="1">
      <alignment horizontal="left" vertical="center"/>
    </xf>
    <xf numFmtId="4" fontId="0" fillId="0" borderId="0" xfId="0" applyNumberFormat="1" applyAlignment="1">
      <alignment vertical="center"/>
    </xf>
    <xf numFmtId="0" fontId="32" fillId="0" borderId="0" xfId="0" applyFont="1" applyAlignment="1">
      <alignment horizontal="left" vertical="center"/>
    </xf>
    <xf numFmtId="0" fontId="33" fillId="0" borderId="0" xfId="0" applyFont="1" applyAlignment="1">
      <alignment horizontal="left" vertical="center" wrapText="1"/>
    </xf>
    <xf numFmtId="0" fontId="0" fillId="0" borderId="14" xfId="0" applyBorder="1" applyAlignment="1">
      <alignment vertical="center"/>
    </xf>
    <xf numFmtId="0" fontId="34" fillId="0" borderId="0" xfId="0" applyFont="1" applyAlignment="1">
      <alignment horizontal="left" vertical="center"/>
    </xf>
    <xf numFmtId="0" fontId="35" fillId="0" borderId="0" xfId="1"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36" fillId="0" borderId="22" xfId="0" applyFont="1" applyBorder="1" applyAlignment="1" applyProtection="1">
      <alignment horizontal="center" vertical="center"/>
      <protection locked="0"/>
    </xf>
    <xf numFmtId="49" fontId="36" fillId="0" borderId="22" xfId="0" applyNumberFormat="1" applyFont="1" applyBorder="1" applyAlignment="1" applyProtection="1">
      <alignment horizontal="left" vertical="center" wrapText="1"/>
      <protection locked="0"/>
    </xf>
    <xf numFmtId="0" fontId="36" fillId="0" borderId="22" xfId="0" applyFont="1" applyBorder="1" applyAlignment="1" applyProtection="1">
      <alignment horizontal="left" vertical="center" wrapText="1"/>
      <protection locked="0"/>
    </xf>
    <xf numFmtId="0" fontId="36" fillId="0" borderId="22" xfId="0" applyFont="1" applyBorder="1" applyAlignment="1" applyProtection="1">
      <alignment horizontal="center" vertical="center" wrapText="1"/>
      <protection locked="0"/>
    </xf>
    <xf numFmtId="167" fontId="36" fillId="0" borderId="22" xfId="0" applyNumberFormat="1" applyFont="1" applyBorder="1" applyAlignment="1" applyProtection="1">
      <alignment vertical="center"/>
      <protection locked="0"/>
    </xf>
    <xf numFmtId="4" fontId="36" fillId="0" borderId="22" xfId="0" applyNumberFormat="1" applyFont="1" applyBorder="1" applyAlignment="1" applyProtection="1">
      <alignment vertical="center"/>
      <protection locked="0"/>
    </xf>
    <xf numFmtId="0" fontId="37" fillId="0" borderId="3" xfId="0" applyFont="1" applyBorder="1" applyAlignment="1">
      <alignment vertical="center"/>
    </xf>
    <xf numFmtId="0" fontId="36" fillId="0" borderId="14" xfId="0" applyFont="1" applyBorder="1" applyAlignment="1">
      <alignment horizontal="left" vertical="center"/>
    </xf>
    <xf numFmtId="0" fontId="36" fillId="0" borderId="0" xfId="0" applyFont="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38" fillId="0" borderId="0" xfId="0" applyFont="1" applyAlignment="1">
      <alignment vertical="center" wrapText="1"/>
    </xf>
    <xf numFmtId="0" fontId="21" fillId="0" borderId="22" xfId="0" quotePrefix="1" applyFont="1" applyBorder="1" applyAlignment="1" applyProtection="1">
      <alignment horizontal="left" vertical="center" wrapText="1"/>
      <protection locked="0"/>
    </xf>
    <xf numFmtId="0" fontId="33" fillId="0" borderId="0" xfId="0" quotePrefix="1" applyFont="1" applyAlignment="1">
      <alignment horizontal="left" vertical="center" wrapText="1"/>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39" fillId="0" borderId="0" xfId="0" applyFont="1" applyAlignment="1">
      <alignment horizontal="left" vertical="center"/>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1" fillId="0" borderId="0" xfId="0" applyFont="1" applyAlignment="1">
      <alignment horizontal="left" vertical="center"/>
    </xf>
    <xf numFmtId="0" fontId="25" fillId="0" borderId="0" xfId="0" applyFont="1" applyAlignment="1">
      <alignment horizontal="left" vertical="center" wrapText="1"/>
    </xf>
    <xf numFmtId="165" fontId="2" fillId="0" borderId="0" xfId="0" applyNumberFormat="1" applyFont="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20" fillId="0" borderId="14" xfId="0" applyFont="1" applyBorder="1" applyAlignment="1">
      <alignment horizontal="left" vertical="center"/>
    </xf>
    <xf numFmtId="0" fontId="20"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1" fillId="4" borderId="7" xfId="0" applyFont="1" applyFill="1" applyBorder="1" applyAlignment="1">
      <alignment horizontal="right" vertical="center"/>
    </xf>
    <xf numFmtId="0" fontId="21" fillId="4" borderId="7" xfId="0" applyFont="1" applyFill="1" applyBorder="1" applyAlignment="1">
      <alignment horizontal="left" vertical="center"/>
    </xf>
    <xf numFmtId="0" fontId="21" fillId="4" borderId="7" xfId="0" applyFont="1" applyFill="1" applyBorder="1" applyAlignment="1">
      <alignment horizontal="center" vertical="center"/>
    </xf>
    <xf numFmtId="0" fontId="21" fillId="4" borderId="8" xfId="0" applyFont="1" applyFill="1" applyBorder="1" applyAlignment="1">
      <alignment horizontal="left" vertical="center"/>
    </xf>
    <xf numFmtId="4" fontId="26" fillId="0" borderId="0" xfId="0" applyNumberFormat="1" applyFont="1" applyAlignment="1">
      <alignment horizontal="right" vertical="center"/>
    </xf>
    <xf numFmtId="0" fontId="26" fillId="0" borderId="0" xfId="0" applyFont="1" applyAlignment="1">
      <alignment vertical="center"/>
    </xf>
    <xf numFmtId="4" fontId="26" fillId="0" borderId="0" xfId="0" applyNumberFormat="1" applyFont="1" applyAlignment="1">
      <alignmen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1" fillId="4" borderId="6" xfId="0" applyFont="1" applyFill="1" applyBorder="1" applyAlignment="1">
      <alignment horizontal="center" vertical="center"/>
    </xf>
    <xf numFmtId="164" fontId="1" fillId="0" borderId="0" xfId="0" applyNumberFormat="1" applyFont="1" applyAlignment="1">
      <alignment horizontal="left" vertical="center"/>
    </xf>
    <xf numFmtId="0" fontId="1" fillId="0" borderId="0" xfId="0" applyFont="1" applyAlignment="1">
      <alignment vertical="center"/>
    </xf>
    <xf numFmtId="4" fontId="17" fillId="0" borderId="0" xfId="0" applyNumberFormat="1" applyFont="1" applyAlignment="1">
      <alignmen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14" fillId="2" borderId="0" xfId="0" applyFont="1" applyFill="1" applyAlignment="1">
      <alignment horizontal="center" vertical="center"/>
    </xf>
    <xf numFmtId="0" fontId="0" fillId="0" borderId="0" xfId="0"/>
    <xf numFmtId="0" fontId="2" fillId="0" borderId="0" xfId="0" applyFont="1" applyAlignment="1">
      <alignment horizontal="left" vertical="center"/>
    </xf>
    <xf numFmtId="0" fontId="3" fillId="0" borderId="0" xfId="0" applyFont="1" applyAlignment="1">
      <alignment horizontal="left" vertical="top" wrapText="1"/>
    </xf>
    <xf numFmtId="0" fontId="2" fillId="0" borderId="0" xfId="0" applyFont="1" applyAlignment="1">
      <alignment horizontal="left" vertical="center" wrapText="1"/>
    </xf>
    <xf numFmtId="4" fontId="16"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42" fillId="0" borderId="0" xfId="0" applyFont="1" applyAlignment="1">
      <alignment vertical="center"/>
    </xf>
    <xf numFmtId="0" fontId="42" fillId="0" borderId="23" xfId="0" applyFont="1" applyBorder="1" applyAlignment="1">
      <alignment vertical="center"/>
    </xf>
    <xf numFmtId="0" fontId="46" fillId="0" borderId="23" xfId="0" applyFont="1" applyBorder="1" applyAlignment="1">
      <alignment horizontal="right" vertical="center"/>
    </xf>
    <xf numFmtId="0" fontId="47" fillId="0" borderId="23" xfId="0" applyFont="1" applyBorder="1" applyAlignment="1">
      <alignment vertical="center"/>
    </xf>
    <xf numFmtId="4" fontId="48" fillId="0" borderId="23" xfId="0" applyNumberFormat="1" applyFont="1" applyBorder="1" applyAlignment="1">
      <alignment horizontal="right" vertical="center"/>
    </xf>
    <xf numFmtId="0" fontId="49" fillId="0" borderId="23" xfId="0" applyFont="1" applyBorder="1" applyAlignment="1">
      <alignment vertical="center"/>
    </xf>
    <xf numFmtId="0" fontId="50" fillId="0" borderId="23" xfId="0" applyFont="1" applyBorder="1" applyAlignment="1">
      <alignment vertical="center"/>
    </xf>
    <xf numFmtId="0" fontId="51" fillId="0" borderId="0" xfId="1" applyFont="1" applyAlignment="1">
      <alignment horizontal="center" vertical="center"/>
    </xf>
    <xf numFmtId="0" fontId="52" fillId="0" borderId="3" xfId="0" applyFont="1" applyBorder="1" applyAlignment="1">
      <alignment vertical="center"/>
    </xf>
    <xf numFmtId="0" fontId="53" fillId="0" borderId="0" xfId="0" applyFont="1" applyAlignment="1">
      <alignment vertical="center"/>
    </xf>
    <xf numFmtId="0" fontId="53" fillId="0" borderId="0" xfId="0" applyFont="1" applyAlignment="1">
      <alignment horizontal="left" vertical="center" wrapText="1"/>
    </xf>
    <xf numFmtId="0" fontId="52" fillId="0" borderId="0" xfId="0" applyFont="1" applyAlignment="1">
      <alignment vertical="center"/>
    </xf>
    <xf numFmtId="4" fontId="52" fillId="0" borderId="0" xfId="0" applyNumberFormat="1" applyFont="1" applyAlignment="1">
      <alignment vertical="center"/>
    </xf>
    <xf numFmtId="0" fontId="52" fillId="0" borderId="0" xfId="0" applyFont="1" applyAlignment="1">
      <alignment vertical="center"/>
    </xf>
    <xf numFmtId="0" fontId="53" fillId="0" borderId="0" xfId="0" applyFont="1" applyAlignment="1">
      <alignment horizontal="center" vertical="center"/>
    </xf>
    <xf numFmtId="4" fontId="52" fillId="0" borderId="14" xfId="0" applyNumberFormat="1" applyFont="1" applyBorder="1" applyAlignment="1">
      <alignment vertical="center"/>
    </xf>
    <xf numFmtId="4" fontId="52" fillId="0" borderId="0" xfId="0" applyNumberFormat="1" applyFont="1" applyAlignment="1">
      <alignment vertical="center"/>
    </xf>
    <xf numFmtId="166" fontId="52" fillId="0" borderId="0" xfId="0" applyNumberFormat="1" applyFont="1" applyAlignment="1">
      <alignment vertical="center"/>
    </xf>
    <xf numFmtId="4" fontId="52" fillId="0" borderId="15" xfId="0" applyNumberFormat="1" applyFont="1" applyBorder="1" applyAlignment="1">
      <alignment vertical="center"/>
    </xf>
    <xf numFmtId="0" fontId="52" fillId="0" borderId="0" xfId="0" applyFont="1" applyAlignment="1">
      <alignment horizontal="left" vertical="center"/>
    </xf>
    <xf numFmtId="0" fontId="54" fillId="0" borderId="3" xfId="0" applyFont="1" applyBorder="1" applyAlignment="1">
      <alignment vertical="center"/>
    </xf>
    <xf numFmtId="0" fontId="54" fillId="0" borderId="0" xfId="0" applyFont="1" applyAlignment="1">
      <alignment vertical="center"/>
    </xf>
    <xf numFmtId="0" fontId="49" fillId="0" borderId="0" xfId="0" applyFont="1" applyAlignment="1">
      <alignment horizontal="left" vertical="center" wrapText="1"/>
    </xf>
    <xf numFmtId="4" fontId="54" fillId="0" borderId="0" xfId="0" applyNumberFormat="1" applyFont="1" applyAlignment="1">
      <alignment vertical="center"/>
    </xf>
    <xf numFmtId="0" fontId="54" fillId="0" borderId="0" xfId="0" applyFont="1" applyAlignment="1">
      <alignment vertical="center"/>
    </xf>
    <xf numFmtId="0" fontId="54" fillId="0" borderId="0" xfId="0" applyFont="1" applyAlignment="1">
      <alignment horizontal="center" vertical="center"/>
    </xf>
    <xf numFmtId="4" fontId="54" fillId="0" borderId="14" xfId="0" applyNumberFormat="1" applyFont="1" applyBorder="1" applyAlignment="1">
      <alignment vertical="center"/>
    </xf>
    <xf numFmtId="4" fontId="54" fillId="0" borderId="0" xfId="0" applyNumberFormat="1" applyFont="1" applyAlignment="1">
      <alignment vertical="center"/>
    </xf>
    <xf numFmtId="166" fontId="54" fillId="0" borderId="0" xfId="0" applyNumberFormat="1" applyFont="1" applyAlignment="1">
      <alignment vertical="center"/>
    </xf>
    <xf numFmtId="4" fontId="54" fillId="0" borderId="15" xfId="0" applyNumberFormat="1" applyFont="1" applyBorder="1" applyAlignment="1">
      <alignment vertical="center"/>
    </xf>
    <xf numFmtId="4" fontId="52" fillId="0" borderId="23" xfId="0" applyNumberFormat="1" applyFont="1" applyBorder="1" applyAlignment="1">
      <alignment horizontal="right" vertical="center"/>
    </xf>
    <xf numFmtId="0" fontId="54" fillId="0" borderId="0" xfId="0" applyFont="1" applyAlignment="1">
      <alignment horizontal="left" vertical="center"/>
    </xf>
    <xf numFmtId="0" fontId="55" fillId="0" borderId="0" xfId="1" applyFont="1" applyAlignment="1">
      <alignment horizontal="center" vertical="center"/>
    </xf>
    <xf numFmtId="0" fontId="56" fillId="0" borderId="3" xfId="0" applyFont="1" applyBorder="1" applyAlignment="1">
      <alignment vertical="center"/>
    </xf>
    <xf numFmtId="0" fontId="56" fillId="0" borderId="0" xfId="0" applyFont="1" applyAlignment="1">
      <alignment vertical="center"/>
    </xf>
    <xf numFmtId="0" fontId="47" fillId="0" borderId="0" xfId="0" applyFont="1" applyAlignment="1">
      <alignment horizontal="left" vertical="center" wrapText="1"/>
    </xf>
    <xf numFmtId="4" fontId="56" fillId="0" borderId="0" xfId="0" applyNumberFormat="1" applyFont="1" applyAlignment="1">
      <alignment vertical="center"/>
    </xf>
    <xf numFmtId="0" fontId="56" fillId="0" borderId="0" xfId="0" applyFont="1" applyAlignment="1">
      <alignment vertical="center"/>
    </xf>
    <xf numFmtId="0" fontId="56" fillId="0" borderId="0" xfId="0" applyFont="1" applyAlignment="1">
      <alignment horizontal="center" vertical="center"/>
    </xf>
    <xf numFmtId="4" fontId="56" fillId="0" borderId="14" xfId="0" applyNumberFormat="1" applyFont="1" applyBorder="1" applyAlignment="1">
      <alignment vertical="center"/>
    </xf>
    <xf numFmtId="4" fontId="56" fillId="0" borderId="0" xfId="0" applyNumberFormat="1" applyFont="1" applyAlignment="1">
      <alignment vertical="center"/>
    </xf>
    <xf numFmtId="166" fontId="56" fillId="0" borderId="0" xfId="0" applyNumberFormat="1" applyFont="1" applyAlignment="1">
      <alignment vertical="center"/>
    </xf>
    <xf numFmtId="4" fontId="56" fillId="0" borderId="15" xfId="0" applyNumberFormat="1" applyFont="1" applyBorder="1" applyAlignment="1">
      <alignment vertical="center"/>
    </xf>
    <xf numFmtId="0" fontId="56" fillId="0" borderId="0" xfId="0" applyFont="1" applyAlignment="1">
      <alignment horizontal="left" vertical="center"/>
    </xf>
    <xf numFmtId="4" fontId="56" fillId="0" borderId="0" xfId="0" applyNumberFormat="1" applyFont="1" applyAlignment="1">
      <alignment horizontal="right" vertical="center"/>
    </xf>
    <xf numFmtId="4" fontId="57" fillId="0" borderId="23" xfId="0" applyNumberFormat="1" applyFont="1" applyBorder="1" applyAlignment="1">
      <alignment horizontal="righ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4_01/469973116" TargetMode="External"/><Relationship Id="rId3" Type="http://schemas.openxmlformats.org/officeDocument/2006/relationships/hyperlink" Target="https://podminky.urs.cz/item/CS_URS_2024_01/468111112" TargetMode="External"/><Relationship Id="rId7" Type="http://schemas.openxmlformats.org/officeDocument/2006/relationships/hyperlink" Target="https://podminky.urs.cz/item/CS_URS_2024_01/469972121" TargetMode="External"/><Relationship Id="rId2" Type="http://schemas.openxmlformats.org/officeDocument/2006/relationships/hyperlink" Target="https://podminky.urs.cz/item/CS_URS_2024_01/468081512" TargetMode="External"/><Relationship Id="rId1" Type="http://schemas.openxmlformats.org/officeDocument/2006/relationships/hyperlink" Target="https://podminky.urs.cz/item/CS_URS_2024_01/468081314" TargetMode="External"/><Relationship Id="rId6" Type="http://schemas.openxmlformats.org/officeDocument/2006/relationships/hyperlink" Target="https://podminky.urs.cz/item/CS_URS_2024_01/469972111" TargetMode="External"/><Relationship Id="rId5" Type="http://schemas.openxmlformats.org/officeDocument/2006/relationships/hyperlink" Target="https://podminky.urs.cz/item/CS_URS_2024_01/469971121" TargetMode="External"/><Relationship Id="rId4" Type="http://schemas.openxmlformats.org/officeDocument/2006/relationships/hyperlink" Target="https://podminky.urs.cz/item/CS_URS_2024_01/469971111"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podminky.urs.cz/item/CS_URS_2024_01/751511025" TargetMode="External"/><Relationship Id="rId13" Type="http://schemas.openxmlformats.org/officeDocument/2006/relationships/hyperlink" Target="https://podminky.urs.cz/item/CS_URS_2024_01/751572033" TargetMode="External"/><Relationship Id="rId18" Type="http://schemas.openxmlformats.org/officeDocument/2006/relationships/hyperlink" Target="https://podminky.urs.cz/item/CS_URS_2024_01/783317101" TargetMode="External"/><Relationship Id="rId3" Type="http://schemas.openxmlformats.org/officeDocument/2006/relationships/hyperlink" Target="https://podminky.urs.cz/item/CS_URS_2024_01/751322012" TargetMode="External"/><Relationship Id="rId7" Type="http://schemas.openxmlformats.org/officeDocument/2006/relationships/hyperlink" Target="https://podminky.urs.cz/item/CS_URS_2024_01/751510043" TargetMode="External"/><Relationship Id="rId12" Type="http://schemas.openxmlformats.org/officeDocument/2006/relationships/hyperlink" Target="https://podminky.urs.cz/item/CS_URS_2024_01/751572032" TargetMode="External"/><Relationship Id="rId17" Type="http://schemas.openxmlformats.org/officeDocument/2006/relationships/hyperlink" Target="https://podminky.urs.cz/item/CS_URS_2024_01/783315101" TargetMode="External"/><Relationship Id="rId2" Type="http://schemas.openxmlformats.org/officeDocument/2006/relationships/hyperlink" Target="https://podminky.urs.cz/item/CS_URS_2024_01/751311094" TargetMode="External"/><Relationship Id="rId16" Type="http://schemas.openxmlformats.org/officeDocument/2006/relationships/hyperlink" Target="https://podminky.urs.cz/item/CS_URS_2024_01/783314101" TargetMode="External"/><Relationship Id="rId20" Type="http://schemas.openxmlformats.org/officeDocument/2006/relationships/drawing" Target="../drawings/drawing16.xml"/><Relationship Id="rId1" Type="http://schemas.openxmlformats.org/officeDocument/2006/relationships/hyperlink" Target="https://podminky.urs.cz/item/CS_URS_2024_01/751122051" TargetMode="External"/><Relationship Id="rId6" Type="http://schemas.openxmlformats.org/officeDocument/2006/relationships/hyperlink" Target="https://podminky.urs.cz/item/CS_URS_2024_01/751510042" TargetMode="External"/><Relationship Id="rId11" Type="http://schemas.openxmlformats.org/officeDocument/2006/relationships/hyperlink" Target="https://podminky.urs.cz/item/CS_URS_2024_01/751572031" TargetMode="External"/><Relationship Id="rId5" Type="http://schemas.openxmlformats.org/officeDocument/2006/relationships/hyperlink" Target="https://podminky.urs.cz/item/CS_URS_2024_01/751510041" TargetMode="External"/><Relationship Id="rId15" Type="http://schemas.openxmlformats.org/officeDocument/2006/relationships/hyperlink" Target="https://podminky.urs.cz/item/CS_URS_2024_01/998751121" TargetMode="External"/><Relationship Id="rId10" Type="http://schemas.openxmlformats.org/officeDocument/2006/relationships/hyperlink" Target="https://podminky.urs.cz/item/CS_URS_2024_01/751537111" TargetMode="External"/><Relationship Id="rId19" Type="http://schemas.openxmlformats.org/officeDocument/2006/relationships/hyperlink" Target="https://podminky.urs.cz/item/CS_URS_2024_01/HZS3212" TargetMode="External"/><Relationship Id="rId4" Type="http://schemas.openxmlformats.org/officeDocument/2006/relationships/hyperlink" Target="https://podminky.urs.cz/item/CS_URS_2024_01/751344112" TargetMode="External"/><Relationship Id="rId9" Type="http://schemas.openxmlformats.org/officeDocument/2006/relationships/hyperlink" Target="https://podminky.urs.cz/item/CS_URS_2024_01/751525082" TargetMode="External"/><Relationship Id="rId14" Type="http://schemas.openxmlformats.org/officeDocument/2006/relationships/hyperlink" Target="https://podminky.urs.cz/item/CS_URS_2024_01/751611113"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17.xml"/><Relationship Id="rId4" Type="http://schemas.openxmlformats.org/officeDocument/2006/relationships/hyperlink" Target="https://podminky.urs.cz/item/CS_URS_2024_01/070001000"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podminky.urs.cz/item/CS_URS_2024_01/712771331" TargetMode="External"/><Relationship Id="rId21" Type="http://schemas.openxmlformats.org/officeDocument/2006/relationships/hyperlink" Target="https://podminky.urs.cz/item/CS_URS_2024_01/311235121" TargetMode="External"/><Relationship Id="rId42" Type="http://schemas.openxmlformats.org/officeDocument/2006/relationships/hyperlink" Target="https://podminky.urs.cz/item/CS_URS_2024_01/411351011" TargetMode="External"/><Relationship Id="rId63" Type="http://schemas.openxmlformats.org/officeDocument/2006/relationships/hyperlink" Target="https://podminky.urs.cz/item/CS_URS_2024_01/434351141" TargetMode="External"/><Relationship Id="rId84" Type="http://schemas.openxmlformats.org/officeDocument/2006/relationships/hyperlink" Target="https://podminky.urs.cz/item/CS_URS_2024_01/632481213" TargetMode="External"/><Relationship Id="rId138" Type="http://schemas.openxmlformats.org/officeDocument/2006/relationships/hyperlink" Target="https://podminky.urs.cz/item/CS_URS_2024_01/762952024" TargetMode="External"/><Relationship Id="rId159" Type="http://schemas.openxmlformats.org/officeDocument/2006/relationships/hyperlink" Target="https://podminky.urs.cz/item/CS_URS_2024_01/773291113" TargetMode="External"/><Relationship Id="rId170" Type="http://schemas.openxmlformats.org/officeDocument/2006/relationships/hyperlink" Target="https://podminky.urs.cz/item/CS_URS_2024_01/775591411" TargetMode="External"/><Relationship Id="rId107" Type="http://schemas.openxmlformats.org/officeDocument/2006/relationships/hyperlink" Target="https://podminky.urs.cz/item/CS_URS_2024_01/711141559" TargetMode="External"/><Relationship Id="rId11" Type="http://schemas.openxmlformats.org/officeDocument/2006/relationships/hyperlink" Target="https://podminky.urs.cz/item/CS_URS_2024_01/274321511" TargetMode="External"/><Relationship Id="rId32" Type="http://schemas.openxmlformats.org/officeDocument/2006/relationships/hyperlink" Target="https://podminky.urs.cz/item/CS_URS_2024_01/313351312" TargetMode="External"/><Relationship Id="rId53" Type="http://schemas.openxmlformats.org/officeDocument/2006/relationships/hyperlink" Target="https://podminky.urs.cz/item/CS_URS_2024_01/413351191" TargetMode="External"/><Relationship Id="rId74" Type="http://schemas.openxmlformats.org/officeDocument/2006/relationships/hyperlink" Target="https://podminky.urs.cz/item/CS_URS_2024_01/631319171" TargetMode="External"/><Relationship Id="rId128" Type="http://schemas.openxmlformats.org/officeDocument/2006/relationships/hyperlink" Target="https://podminky.urs.cz/item/CS_URS_2024_01/713141336" TargetMode="External"/><Relationship Id="rId149" Type="http://schemas.openxmlformats.org/officeDocument/2006/relationships/hyperlink" Target="https://podminky.urs.cz/item/CS_URS_2024_01/763172322" TargetMode="External"/><Relationship Id="rId5" Type="http://schemas.openxmlformats.org/officeDocument/2006/relationships/hyperlink" Target="https://podminky.urs.cz/item/CS_URS_2024_01/174151101" TargetMode="External"/><Relationship Id="rId95" Type="http://schemas.openxmlformats.org/officeDocument/2006/relationships/hyperlink" Target="https://podminky.urs.cz/item/CS_URS_2024_01/953611115" TargetMode="External"/><Relationship Id="rId160" Type="http://schemas.openxmlformats.org/officeDocument/2006/relationships/hyperlink" Target="https://podminky.urs.cz/item/CS_URS_2024_01/773291173" TargetMode="External"/><Relationship Id="rId181" Type="http://schemas.openxmlformats.org/officeDocument/2006/relationships/hyperlink" Target="https://podminky.urs.cz/item/CS_URS_2024_01/784181121" TargetMode="External"/><Relationship Id="rId22" Type="http://schemas.openxmlformats.org/officeDocument/2006/relationships/hyperlink" Target="https://podminky.urs.cz/item/CS_URS_2024_01/311236331" TargetMode="External"/><Relationship Id="rId43" Type="http://schemas.openxmlformats.org/officeDocument/2006/relationships/hyperlink" Target="https://podminky.urs.cz/item/CS_URS_2024_01/411351012" TargetMode="External"/><Relationship Id="rId64" Type="http://schemas.openxmlformats.org/officeDocument/2006/relationships/hyperlink" Target="https://podminky.urs.cz/item/CS_URS_2024_01/440351204" TargetMode="External"/><Relationship Id="rId118" Type="http://schemas.openxmlformats.org/officeDocument/2006/relationships/hyperlink" Target="https://podminky.urs.cz/item/CS_URS_2024_01/712771401" TargetMode="External"/><Relationship Id="rId139" Type="http://schemas.openxmlformats.org/officeDocument/2006/relationships/hyperlink" Target="https://podminky.urs.cz/item/CS_URS_2024_01/762953002" TargetMode="External"/><Relationship Id="rId85" Type="http://schemas.openxmlformats.org/officeDocument/2006/relationships/hyperlink" Target="https://podminky.urs.cz/item/CS_URS_2024_01/634112117" TargetMode="External"/><Relationship Id="rId150" Type="http://schemas.openxmlformats.org/officeDocument/2006/relationships/hyperlink" Target="https://podminky.urs.cz/item/CS_URS_2024_01/998763402" TargetMode="External"/><Relationship Id="rId171" Type="http://schemas.openxmlformats.org/officeDocument/2006/relationships/hyperlink" Target="https://podminky.urs.cz/item/CS_URS_2024_01/998775202" TargetMode="External"/><Relationship Id="rId12" Type="http://schemas.openxmlformats.org/officeDocument/2006/relationships/hyperlink" Target="https://podminky.urs.cz/item/CS_URS_2024_01/274351121" TargetMode="External"/><Relationship Id="rId33" Type="http://schemas.openxmlformats.org/officeDocument/2006/relationships/hyperlink" Target="https://podminky.urs.cz/item/CS_URS_2024_01/313351311" TargetMode="External"/><Relationship Id="rId108" Type="http://schemas.openxmlformats.org/officeDocument/2006/relationships/hyperlink" Target="https://podminky.urs.cz/item/CS_URS_2024_01/711142559" TargetMode="External"/><Relationship Id="rId129" Type="http://schemas.openxmlformats.org/officeDocument/2006/relationships/hyperlink" Target="https://podminky.urs.cz/item/CS_URS_2024_01/713191114" TargetMode="External"/><Relationship Id="rId54" Type="http://schemas.openxmlformats.org/officeDocument/2006/relationships/hyperlink" Target="https://podminky.urs.cz/item/CS_URS_2024_01/417321515" TargetMode="External"/><Relationship Id="rId75" Type="http://schemas.openxmlformats.org/officeDocument/2006/relationships/hyperlink" Target="https://podminky.urs.cz/item/CS_URS_2024_01/631319173" TargetMode="External"/><Relationship Id="rId96" Type="http://schemas.openxmlformats.org/officeDocument/2006/relationships/hyperlink" Target="https://podminky.urs.cz/item/CS_URS_2024_01/953921111" TargetMode="External"/><Relationship Id="rId140" Type="http://schemas.openxmlformats.org/officeDocument/2006/relationships/hyperlink" Target="https://podminky.urs.cz/item/CS_URS_2024_01/998762202" TargetMode="External"/><Relationship Id="rId161" Type="http://schemas.openxmlformats.org/officeDocument/2006/relationships/hyperlink" Target="https://podminky.urs.cz/item/CS_URS_2024_01/773521260" TargetMode="External"/><Relationship Id="rId182" Type="http://schemas.openxmlformats.org/officeDocument/2006/relationships/hyperlink" Target="https://podminky.urs.cz/item/CS_URS_2024_01/784211101" TargetMode="External"/><Relationship Id="rId6" Type="http://schemas.openxmlformats.org/officeDocument/2006/relationships/hyperlink" Target="https://podminky.urs.cz/item/CS_URS_2024_01/181951112" TargetMode="External"/><Relationship Id="rId23" Type="http://schemas.openxmlformats.org/officeDocument/2006/relationships/hyperlink" Target="https://podminky.urs.cz/item/CS_URS_2024_01/311238650" TargetMode="External"/><Relationship Id="rId119" Type="http://schemas.openxmlformats.org/officeDocument/2006/relationships/hyperlink" Target="https://podminky.urs.cz/item/CS_URS_2024_01/712771521" TargetMode="External"/><Relationship Id="rId44" Type="http://schemas.openxmlformats.org/officeDocument/2006/relationships/hyperlink" Target="https://podminky.urs.cz/item/CS_URS_2024_01/411354313" TargetMode="External"/><Relationship Id="rId65" Type="http://schemas.openxmlformats.org/officeDocument/2006/relationships/hyperlink" Target="https://podminky.urs.cz/item/CS_URS_2024_01/440351255" TargetMode="External"/><Relationship Id="rId86" Type="http://schemas.openxmlformats.org/officeDocument/2006/relationships/hyperlink" Target="https://podminky.urs.cz/item/CS_URS_2024_01/637121111" TargetMode="External"/><Relationship Id="rId130" Type="http://schemas.openxmlformats.org/officeDocument/2006/relationships/hyperlink" Target="https://podminky.urs.cz/item/CS_URS_2024_01/713191522" TargetMode="External"/><Relationship Id="rId151" Type="http://schemas.openxmlformats.org/officeDocument/2006/relationships/hyperlink" Target="https://podminky.urs.cz/item/CS_URS_2024_01/998764202" TargetMode="External"/><Relationship Id="rId172" Type="http://schemas.openxmlformats.org/officeDocument/2006/relationships/hyperlink" Target="https://podminky.urs.cz/item/CS_URS_2024_01/777111111" TargetMode="External"/><Relationship Id="rId13" Type="http://schemas.openxmlformats.org/officeDocument/2006/relationships/hyperlink" Target="https://podminky.urs.cz/item/CS_URS_2024_01/274351122" TargetMode="External"/><Relationship Id="rId18" Type="http://schemas.openxmlformats.org/officeDocument/2006/relationships/hyperlink" Target="https://podminky.urs.cz/item/CS_URS_2024_01/279351312" TargetMode="External"/><Relationship Id="rId39" Type="http://schemas.openxmlformats.org/officeDocument/2006/relationships/hyperlink" Target="https://podminky.urs.cz/item/CS_URS_2024_01/345351005" TargetMode="External"/><Relationship Id="rId109" Type="http://schemas.openxmlformats.org/officeDocument/2006/relationships/hyperlink" Target="https://podminky.urs.cz/item/CS_URS_2024_01/711142559" TargetMode="External"/><Relationship Id="rId34" Type="http://schemas.openxmlformats.org/officeDocument/2006/relationships/hyperlink" Target="https://podminky.urs.cz/item/CS_URS_2024_01/313351312" TargetMode="External"/><Relationship Id="rId50" Type="http://schemas.openxmlformats.org/officeDocument/2006/relationships/hyperlink" Target="https://podminky.urs.cz/item/CS_URS_2024_01/411361821" TargetMode="External"/><Relationship Id="rId55" Type="http://schemas.openxmlformats.org/officeDocument/2006/relationships/hyperlink" Target="https://podminky.urs.cz/item/CS_URS_2024_01/417351115" TargetMode="External"/><Relationship Id="rId76" Type="http://schemas.openxmlformats.org/officeDocument/2006/relationships/hyperlink" Target="https://podminky.urs.cz/item/CS_URS_2024_01/631362021" TargetMode="External"/><Relationship Id="rId97" Type="http://schemas.openxmlformats.org/officeDocument/2006/relationships/hyperlink" Target="https://podminky.urs.cz/item/CS_URS_2024_01/953943123" TargetMode="External"/><Relationship Id="rId104" Type="http://schemas.openxmlformats.org/officeDocument/2006/relationships/hyperlink" Target="https://podminky.urs.cz/item/CS_URS_2024_01/711113115" TargetMode="External"/><Relationship Id="rId120" Type="http://schemas.openxmlformats.org/officeDocument/2006/relationships/hyperlink" Target="https://podminky.urs.cz/item/CS_URS_2024_01/712771601" TargetMode="External"/><Relationship Id="rId125" Type="http://schemas.openxmlformats.org/officeDocument/2006/relationships/hyperlink" Target="https://podminky.urs.cz/item/CS_URS_2024_01/713131141" TargetMode="External"/><Relationship Id="rId141" Type="http://schemas.openxmlformats.org/officeDocument/2006/relationships/hyperlink" Target="https://podminky.urs.cz/item/CS_URS_2024_01/763111411" TargetMode="External"/><Relationship Id="rId146" Type="http://schemas.openxmlformats.org/officeDocument/2006/relationships/hyperlink" Target="https://podminky.urs.cz/item/CS_URS_2024_01/763121714" TargetMode="External"/><Relationship Id="rId167" Type="http://schemas.openxmlformats.org/officeDocument/2006/relationships/hyperlink" Target="https://podminky.urs.cz/item/CS_URS_2024_01/775413411" TargetMode="External"/><Relationship Id="rId188" Type="http://schemas.openxmlformats.org/officeDocument/2006/relationships/hyperlink" Target="https://podminky.urs.cz/item/CS_URS_2024_01/070001000" TargetMode="External"/><Relationship Id="rId7" Type="http://schemas.openxmlformats.org/officeDocument/2006/relationships/hyperlink" Target="https://podminky.urs.cz/item/CS_URS_2024_01/273321511" TargetMode="External"/><Relationship Id="rId71" Type="http://schemas.openxmlformats.org/officeDocument/2006/relationships/hyperlink" Target="https://podminky.urs.cz/item/CS_URS_2024_01/631311115" TargetMode="External"/><Relationship Id="rId92" Type="http://schemas.openxmlformats.org/officeDocument/2006/relationships/hyperlink" Target="https://podminky.urs.cz/item/CS_URS_2024_01/944511811" TargetMode="External"/><Relationship Id="rId162" Type="http://schemas.openxmlformats.org/officeDocument/2006/relationships/hyperlink" Target="https://podminky.urs.cz/item/CS_URS_2024_01/773591111" TargetMode="External"/><Relationship Id="rId183" Type="http://schemas.openxmlformats.org/officeDocument/2006/relationships/hyperlink" Target="https://podminky.urs.cz/item/CS_URS_2024_01/013254000" TargetMode="External"/><Relationship Id="rId2" Type="http://schemas.openxmlformats.org/officeDocument/2006/relationships/hyperlink" Target="https://podminky.urs.cz/item/CS_URS_2024_01/132251254" TargetMode="External"/><Relationship Id="rId29" Type="http://schemas.openxmlformats.org/officeDocument/2006/relationships/hyperlink" Target="https://podminky.urs.cz/item/CS_URS_2024_01/311351911" TargetMode="External"/><Relationship Id="rId24" Type="http://schemas.openxmlformats.org/officeDocument/2006/relationships/hyperlink" Target="https://podminky.urs.cz/item/CS_URS_2024_01/311321814" TargetMode="External"/><Relationship Id="rId40" Type="http://schemas.openxmlformats.org/officeDocument/2006/relationships/hyperlink" Target="https://podminky.urs.cz/item/CS_URS_2024_01/345351006" TargetMode="External"/><Relationship Id="rId45" Type="http://schemas.openxmlformats.org/officeDocument/2006/relationships/hyperlink" Target="https://podminky.urs.cz/item/CS_URS_2024_01/411354314" TargetMode="External"/><Relationship Id="rId66" Type="http://schemas.openxmlformats.org/officeDocument/2006/relationships/hyperlink" Target="https://podminky.urs.cz/item/CS_URS_2024_01/440351256" TargetMode="External"/><Relationship Id="rId87" Type="http://schemas.openxmlformats.org/officeDocument/2006/relationships/hyperlink" Target="https://podminky.urs.cz/item/CS_URS_2024_01/941221111" TargetMode="External"/><Relationship Id="rId110" Type="http://schemas.openxmlformats.org/officeDocument/2006/relationships/hyperlink" Target="https://podminky.urs.cz/item/CS_URS_2024_01/711491172" TargetMode="External"/><Relationship Id="rId115" Type="http://schemas.openxmlformats.org/officeDocument/2006/relationships/hyperlink" Target="https://podminky.urs.cz/item/CS_URS_2024_01/712391171" TargetMode="External"/><Relationship Id="rId131" Type="http://schemas.openxmlformats.org/officeDocument/2006/relationships/hyperlink" Target="https://podminky.urs.cz/item/CS_URS_2024_01/998713202" TargetMode="External"/><Relationship Id="rId136" Type="http://schemas.openxmlformats.org/officeDocument/2006/relationships/hyperlink" Target="https://podminky.urs.cz/item/CS_URS_2024_01/762951002" TargetMode="External"/><Relationship Id="rId157" Type="http://schemas.openxmlformats.org/officeDocument/2006/relationships/hyperlink" Target="https://podminky.urs.cz/item/CS_URS_2024_01/773221211" TargetMode="External"/><Relationship Id="rId178" Type="http://schemas.openxmlformats.org/officeDocument/2006/relationships/hyperlink" Target="https://podminky.urs.cz/item/CS_URS_2024_01/781495215" TargetMode="External"/><Relationship Id="rId61" Type="http://schemas.openxmlformats.org/officeDocument/2006/relationships/hyperlink" Target="https://podminky.urs.cz/item/CS_URS_2024_01/431351122" TargetMode="External"/><Relationship Id="rId82" Type="http://schemas.openxmlformats.org/officeDocument/2006/relationships/hyperlink" Target="https://podminky.urs.cz/item/CS_URS_2024_01/632451416" TargetMode="External"/><Relationship Id="rId152" Type="http://schemas.openxmlformats.org/officeDocument/2006/relationships/hyperlink" Target="https://podminky.urs.cz/item/CS_URS_2024_01/766417211" TargetMode="External"/><Relationship Id="rId173" Type="http://schemas.openxmlformats.org/officeDocument/2006/relationships/hyperlink" Target="https://podminky.urs.cz/item/CS_URS_2024_01/777121105" TargetMode="External"/><Relationship Id="rId19" Type="http://schemas.openxmlformats.org/officeDocument/2006/relationships/hyperlink" Target="https://podminky.urs.cz/item/CS_URS_2024_01/279361821" TargetMode="External"/><Relationship Id="rId14" Type="http://schemas.openxmlformats.org/officeDocument/2006/relationships/hyperlink" Target="https://podminky.urs.cz/item/CS_URS_2024_01/279321347" TargetMode="External"/><Relationship Id="rId30" Type="http://schemas.openxmlformats.org/officeDocument/2006/relationships/hyperlink" Target="https://podminky.urs.cz/item/CS_URS_2024_01/311361821" TargetMode="External"/><Relationship Id="rId35" Type="http://schemas.openxmlformats.org/officeDocument/2006/relationships/hyperlink" Target="https://podminky.urs.cz/item/CS_URS_2024_01/313361821" TargetMode="External"/><Relationship Id="rId56" Type="http://schemas.openxmlformats.org/officeDocument/2006/relationships/hyperlink" Target="https://podminky.urs.cz/item/CS_URS_2024_01/417351116" TargetMode="External"/><Relationship Id="rId77" Type="http://schemas.openxmlformats.org/officeDocument/2006/relationships/hyperlink" Target="https://podminky.urs.cz/item/CS_URS_2024_01/632441219" TargetMode="External"/><Relationship Id="rId100" Type="http://schemas.openxmlformats.org/officeDocument/2006/relationships/hyperlink" Target="https://podminky.urs.cz/item/CS_URS_2024_01/974082115" TargetMode="External"/><Relationship Id="rId105" Type="http://schemas.openxmlformats.org/officeDocument/2006/relationships/hyperlink" Target="https://podminky.urs.cz/item/CS_URS_2024_01/711113125" TargetMode="External"/><Relationship Id="rId126" Type="http://schemas.openxmlformats.org/officeDocument/2006/relationships/hyperlink" Target="https://podminky.urs.cz/item/CS_URS_2024_01/713141136" TargetMode="External"/><Relationship Id="rId147" Type="http://schemas.openxmlformats.org/officeDocument/2006/relationships/hyperlink" Target="https://podminky.urs.cz/item/CS_URS_2024_01/763131551" TargetMode="External"/><Relationship Id="rId168" Type="http://schemas.openxmlformats.org/officeDocument/2006/relationships/hyperlink" Target="https://podminky.urs.cz/item/CS_URS_2024_01/775429121" TargetMode="External"/><Relationship Id="rId8" Type="http://schemas.openxmlformats.org/officeDocument/2006/relationships/hyperlink" Target="https://podminky.urs.cz/item/CS_URS_2024_01/273351121" TargetMode="External"/><Relationship Id="rId51" Type="http://schemas.openxmlformats.org/officeDocument/2006/relationships/hyperlink" Target="https://podminky.urs.cz/item/CS_URS_2024_01/413351121" TargetMode="External"/><Relationship Id="rId72" Type="http://schemas.openxmlformats.org/officeDocument/2006/relationships/hyperlink" Target="https://podminky.urs.cz/item/CS_URS_2024_01/631311124" TargetMode="External"/><Relationship Id="rId93" Type="http://schemas.openxmlformats.org/officeDocument/2006/relationships/hyperlink" Target="https://podminky.urs.cz/item/CS_URS_2024_01/952901111" TargetMode="External"/><Relationship Id="rId98" Type="http://schemas.openxmlformats.org/officeDocument/2006/relationships/hyperlink" Target="https://podminky.urs.cz/item/CS_URS_2024_01/953943211" TargetMode="External"/><Relationship Id="rId121" Type="http://schemas.openxmlformats.org/officeDocument/2006/relationships/hyperlink" Target="https://podminky.urs.cz/item/CS_URS_2024_01/712841559" TargetMode="External"/><Relationship Id="rId142" Type="http://schemas.openxmlformats.org/officeDocument/2006/relationships/hyperlink" Target="https://podminky.urs.cz/item/CS_URS_2024_01/763111414" TargetMode="External"/><Relationship Id="rId163" Type="http://schemas.openxmlformats.org/officeDocument/2006/relationships/hyperlink" Target="https://podminky.urs.cz/item/CS_URS_2024_01/773591171" TargetMode="External"/><Relationship Id="rId184" Type="http://schemas.openxmlformats.org/officeDocument/2006/relationships/hyperlink" Target="https://podminky.urs.cz/item/CS_URS_2024_01/030001000" TargetMode="External"/><Relationship Id="rId189" Type="http://schemas.openxmlformats.org/officeDocument/2006/relationships/hyperlink" Target="https://podminky.urs.cz/item/CS_URS_2024_01/090001000" TargetMode="External"/><Relationship Id="rId3" Type="http://schemas.openxmlformats.org/officeDocument/2006/relationships/hyperlink" Target="https://podminky.urs.cz/item/CS_URS_2024_01/162751117" TargetMode="External"/><Relationship Id="rId25" Type="http://schemas.openxmlformats.org/officeDocument/2006/relationships/hyperlink" Target="https://podminky.urs.cz/item/CS_URS_2024_01/311351121" TargetMode="External"/><Relationship Id="rId46" Type="http://schemas.openxmlformats.org/officeDocument/2006/relationships/hyperlink" Target="https://podminky.urs.cz/item/CS_URS_2024_01/411354711" TargetMode="External"/><Relationship Id="rId67" Type="http://schemas.openxmlformats.org/officeDocument/2006/relationships/hyperlink" Target="https://podminky.urs.cz/item/CS_URS_2024_01/564750001" TargetMode="External"/><Relationship Id="rId116" Type="http://schemas.openxmlformats.org/officeDocument/2006/relationships/hyperlink" Target="https://podminky.urs.cz/item/CS_URS_2024_01/712391172" TargetMode="External"/><Relationship Id="rId137" Type="http://schemas.openxmlformats.org/officeDocument/2006/relationships/hyperlink" Target="https://podminky.urs.cz/item/CS_URS_2024_01/762951101" TargetMode="External"/><Relationship Id="rId158" Type="http://schemas.openxmlformats.org/officeDocument/2006/relationships/hyperlink" Target="https://podminky.urs.cz/item/CS_URS_2024_01/773223100" TargetMode="External"/><Relationship Id="rId20" Type="http://schemas.openxmlformats.org/officeDocument/2006/relationships/hyperlink" Target="https://podminky.urs.cz/item/CS_URS_2024_01/311235111" TargetMode="External"/><Relationship Id="rId41" Type="http://schemas.openxmlformats.org/officeDocument/2006/relationships/hyperlink" Target="https://podminky.urs.cz/item/CS_URS_2024_01/345361821" TargetMode="External"/><Relationship Id="rId62" Type="http://schemas.openxmlformats.org/officeDocument/2006/relationships/hyperlink" Target="https://podminky.urs.cz/item/CS_URS_2024_01/434311115" TargetMode="External"/><Relationship Id="rId83" Type="http://schemas.openxmlformats.org/officeDocument/2006/relationships/hyperlink" Target="https://podminky.urs.cz/item/CS_URS_2024_01/632451456" TargetMode="External"/><Relationship Id="rId88" Type="http://schemas.openxmlformats.org/officeDocument/2006/relationships/hyperlink" Target="https://podminky.urs.cz/item/CS_URS_2024_01/941221211" TargetMode="External"/><Relationship Id="rId111" Type="http://schemas.openxmlformats.org/officeDocument/2006/relationships/hyperlink" Target="https://podminky.urs.cz/item/CS_URS_2024_01/998711202" TargetMode="External"/><Relationship Id="rId132" Type="http://schemas.openxmlformats.org/officeDocument/2006/relationships/hyperlink" Target="https://podminky.urs.cz/item/CS_URS_2024_01/714451011" TargetMode="External"/><Relationship Id="rId153" Type="http://schemas.openxmlformats.org/officeDocument/2006/relationships/hyperlink" Target="https://podminky.urs.cz/item/CS_URS_2024_01/998766202" TargetMode="External"/><Relationship Id="rId174" Type="http://schemas.openxmlformats.org/officeDocument/2006/relationships/hyperlink" Target="https://podminky.urs.cz/item/CS_URS_2024_01/777511105" TargetMode="External"/><Relationship Id="rId179" Type="http://schemas.openxmlformats.org/officeDocument/2006/relationships/hyperlink" Target="https://podminky.urs.cz/item/CS_URS_2024_01/998781202" TargetMode="External"/><Relationship Id="rId190" Type="http://schemas.openxmlformats.org/officeDocument/2006/relationships/drawing" Target="../drawings/drawing18.xml"/><Relationship Id="rId15" Type="http://schemas.openxmlformats.org/officeDocument/2006/relationships/hyperlink" Target="https://podminky.urs.cz/item/CS_URS_2024_01/279351121" TargetMode="External"/><Relationship Id="rId36" Type="http://schemas.openxmlformats.org/officeDocument/2006/relationships/hyperlink" Target="https://podminky.urs.cz/item/CS_URS_2024_01/340231101" TargetMode="External"/><Relationship Id="rId57" Type="http://schemas.openxmlformats.org/officeDocument/2006/relationships/hyperlink" Target="https://podminky.urs.cz/item/CS_URS_2024_01/417361821" TargetMode="External"/><Relationship Id="rId106" Type="http://schemas.openxmlformats.org/officeDocument/2006/relationships/hyperlink" Target="https://podminky.urs.cz/item/CS_URS_2024_01/711141559" TargetMode="External"/><Relationship Id="rId127" Type="http://schemas.openxmlformats.org/officeDocument/2006/relationships/hyperlink" Target="https://podminky.urs.cz/item/CS_URS_2024_01/713141136" TargetMode="External"/><Relationship Id="rId10" Type="http://schemas.openxmlformats.org/officeDocument/2006/relationships/hyperlink" Target="https://podminky.urs.cz/item/CS_URS_2024_01/273361821" TargetMode="External"/><Relationship Id="rId31" Type="http://schemas.openxmlformats.org/officeDocument/2006/relationships/hyperlink" Target="https://podminky.urs.cz/item/CS_URS_2024_01/313351311" TargetMode="External"/><Relationship Id="rId52" Type="http://schemas.openxmlformats.org/officeDocument/2006/relationships/hyperlink" Target="https://podminky.urs.cz/item/CS_URS_2024_01/413351122" TargetMode="External"/><Relationship Id="rId73" Type="http://schemas.openxmlformats.org/officeDocument/2006/relationships/hyperlink" Target="https://podminky.urs.cz/item/CS_URS_2024_01/631311125" TargetMode="External"/><Relationship Id="rId78" Type="http://schemas.openxmlformats.org/officeDocument/2006/relationships/hyperlink" Target="https://podminky.urs.cz/item/CS_URS_2024_01/632441220" TargetMode="External"/><Relationship Id="rId94" Type="http://schemas.openxmlformats.org/officeDocument/2006/relationships/hyperlink" Target="https://podminky.urs.cz/item/CS_URS_2024_01/953312113" TargetMode="External"/><Relationship Id="rId99" Type="http://schemas.openxmlformats.org/officeDocument/2006/relationships/hyperlink" Target="https://podminky.urs.cz/item/CS_URS_2024_01/953961114" TargetMode="External"/><Relationship Id="rId101" Type="http://schemas.openxmlformats.org/officeDocument/2006/relationships/hyperlink" Target="https://podminky.urs.cz/item/CS_URS_2024_01/998011002" TargetMode="External"/><Relationship Id="rId122" Type="http://schemas.openxmlformats.org/officeDocument/2006/relationships/hyperlink" Target="https://podminky.urs.cz/item/CS_URS_2024_01/712861705" TargetMode="External"/><Relationship Id="rId143" Type="http://schemas.openxmlformats.org/officeDocument/2006/relationships/hyperlink" Target="https://podminky.urs.cz/item/CS_URS_2024_01/763111417" TargetMode="External"/><Relationship Id="rId148" Type="http://schemas.openxmlformats.org/officeDocument/2006/relationships/hyperlink" Target="https://podminky.urs.cz/item/CS_URS_2024_01/763131714" TargetMode="External"/><Relationship Id="rId164" Type="http://schemas.openxmlformats.org/officeDocument/2006/relationships/hyperlink" Target="https://podminky.urs.cz/item/CS_URS_2024_01/998773202" TargetMode="External"/><Relationship Id="rId169" Type="http://schemas.openxmlformats.org/officeDocument/2006/relationships/hyperlink" Target="https://podminky.urs.cz/item/CS_URS_2024_01/775511411" TargetMode="External"/><Relationship Id="rId185" Type="http://schemas.openxmlformats.org/officeDocument/2006/relationships/hyperlink" Target="https://podminky.urs.cz/item/CS_URS_2024_01/032803000" TargetMode="External"/><Relationship Id="rId4" Type="http://schemas.openxmlformats.org/officeDocument/2006/relationships/hyperlink" Target="https://podminky.urs.cz/item/CS_URS_2024_01/171201221" TargetMode="External"/><Relationship Id="rId9" Type="http://schemas.openxmlformats.org/officeDocument/2006/relationships/hyperlink" Target="https://podminky.urs.cz/item/CS_URS_2024_01/273351122" TargetMode="External"/><Relationship Id="rId180" Type="http://schemas.openxmlformats.org/officeDocument/2006/relationships/hyperlink" Target="https://podminky.urs.cz/item/CS_URS_2024_01/783933161" TargetMode="External"/><Relationship Id="rId26" Type="http://schemas.openxmlformats.org/officeDocument/2006/relationships/hyperlink" Target="https://podminky.urs.cz/item/CS_URS_2024_01/311351122" TargetMode="External"/><Relationship Id="rId47" Type="http://schemas.openxmlformats.org/officeDocument/2006/relationships/hyperlink" Target="https://podminky.urs.cz/item/CS_URS_2024_01/411354712" TargetMode="External"/><Relationship Id="rId68" Type="http://schemas.openxmlformats.org/officeDocument/2006/relationships/hyperlink" Target="https://podminky.urs.cz/item/CS_URS_2024_01/564750101" TargetMode="External"/><Relationship Id="rId89" Type="http://schemas.openxmlformats.org/officeDocument/2006/relationships/hyperlink" Target="https://podminky.urs.cz/item/CS_URS_2024_01/941221811" TargetMode="External"/><Relationship Id="rId112" Type="http://schemas.openxmlformats.org/officeDocument/2006/relationships/hyperlink" Target="https://podminky.urs.cz/item/CS_URS_2024_01/712311101" TargetMode="External"/><Relationship Id="rId133" Type="http://schemas.openxmlformats.org/officeDocument/2006/relationships/hyperlink" Target="https://podminky.urs.cz/item/CS_URS_2024_01/714451012" TargetMode="External"/><Relationship Id="rId154" Type="http://schemas.openxmlformats.org/officeDocument/2006/relationships/hyperlink" Target="https://podminky.urs.cz/item/CS_URS_2024_01/767316310" TargetMode="External"/><Relationship Id="rId175" Type="http://schemas.openxmlformats.org/officeDocument/2006/relationships/hyperlink" Target="https://podminky.urs.cz/item/CS_URS_2024_01/998777202" TargetMode="External"/><Relationship Id="rId16" Type="http://schemas.openxmlformats.org/officeDocument/2006/relationships/hyperlink" Target="https://podminky.urs.cz/item/CS_URS_2024_01/279351122" TargetMode="External"/><Relationship Id="rId37" Type="http://schemas.openxmlformats.org/officeDocument/2006/relationships/hyperlink" Target="https://podminky.urs.cz/item/CS_URS_2024_01/342244201" TargetMode="External"/><Relationship Id="rId58" Type="http://schemas.openxmlformats.org/officeDocument/2006/relationships/hyperlink" Target="https://podminky.urs.cz/item/CS_URS_2024_01/430321414" TargetMode="External"/><Relationship Id="rId79" Type="http://schemas.openxmlformats.org/officeDocument/2006/relationships/hyperlink" Target="https://podminky.urs.cz/item/CS_URS_2024_01/632451031" TargetMode="External"/><Relationship Id="rId102" Type="http://schemas.openxmlformats.org/officeDocument/2006/relationships/hyperlink" Target="https://podminky.urs.cz/item/CS_URS_2024_01/711111001" TargetMode="External"/><Relationship Id="rId123" Type="http://schemas.openxmlformats.org/officeDocument/2006/relationships/hyperlink" Target="https://podminky.urs.cz/item/CS_URS_2024_01/998712212" TargetMode="External"/><Relationship Id="rId144" Type="http://schemas.openxmlformats.org/officeDocument/2006/relationships/hyperlink" Target="https://podminky.urs.cz/item/CS_URS_2024_01/763111717" TargetMode="External"/><Relationship Id="rId90" Type="http://schemas.openxmlformats.org/officeDocument/2006/relationships/hyperlink" Target="https://podminky.urs.cz/item/CS_URS_2024_01/944511111" TargetMode="External"/><Relationship Id="rId165" Type="http://schemas.openxmlformats.org/officeDocument/2006/relationships/hyperlink" Target="https://podminky.urs.cz/item/CS_URS_2024_01/775111311" TargetMode="External"/><Relationship Id="rId186" Type="http://schemas.openxmlformats.org/officeDocument/2006/relationships/hyperlink" Target="https://podminky.urs.cz/item/CS_URS_2024_01/045002000" TargetMode="External"/><Relationship Id="rId27" Type="http://schemas.openxmlformats.org/officeDocument/2006/relationships/hyperlink" Target="https://podminky.urs.cz/item/CS_URS_2024_01/311351411" TargetMode="External"/><Relationship Id="rId48" Type="http://schemas.openxmlformats.org/officeDocument/2006/relationships/hyperlink" Target="https://podminky.urs.cz/item/CS_URS_2024_01/411354791" TargetMode="External"/><Relationship Id="rId69" Type="http://schemas.openxmlformats.org/officeDocument/2006/relationships/hyperlink" Target="https://podminky.urs.cz/item/CS_URS_2024_01/612142001" TargetMode="External"/><Relationship Id="rId113" Type="http://schemas.openxmlformats.org/officeDocument/2006/relationships/hyperlink" Target="https://podminky.urs.cz/item/CS_URS_2024_01/712341559" TargetMode="External"/><Relationship Id="rId134" Type="http://schemas.openxmlformats.org/officeDocument/2006/relationships/hyperlink" Target="https://podminky.urs.cz/item/CS_URS_2024_01/998714202" TargetMode="External"/><Relationship Id="rId80" Type="http://schemas.openxmlformats.org/officeDocument/2006/relationships/hyperlink" Target="https://podminky.urs.cz/item/CS_URS_2024_01/632451101" TargetMode="External"/><Relationship Id="rId155" Type="http://schemas.openxmlformats.org/officeDocument/2006/relationships/hyperlink" Target="https://podminky.urs.cz/item/CS_URS_2024_01/767541117" TargetMode="External"/><Relationship Id="rId176" Type="http://schemas.openxmlformats.org/officeDocument/2006/relationships/hyperlink" Target="https://podminky.urs.cz/item/CS_URS_2024_01/781121011" TargetMode="External"/><Relationship Id="rId17" Type="http://schemas.openxmlformats.org/officeDocument/2006/relationships/hyperlink" Target="https://podminky.urs.cz/item/CS_URS_2024_01/279351311" TargetMode="External"/><Relationship Id="rId38" Type="http://schemas.openxmlformats.org/officeDocument/2006/relationships/hyperlink" Target="https://podminky.urs.cz/item/CS_URS_2024_01/345321515" TargetMode="External"/><Relationship Id="rId59" Type="http://schemas.openxmlformats.org/officeDocument/2006/relationships/hyperlink" Target="https://podminky.urs.cz/item/CS_URS_2024_01/430361821" TargetMode="External"/><Relationship Id="rId103" Type="http://schemas.openxmlformats.org/officeDocument/2006/relationships/hyperlink" Target="https://podminky.urs.cz/item/CS_URS_2024_01/711112001" TargetMode="External"/><Relationship Id="rId124" Type="http://schemas.openxmlformats.org/officeDocument/2006/relationships/hyperlink" Target="https://podminky.urs.cz/item/CS_URS_2024_01/713121111" TargetMode="External"/><Relationship Id="rId70" Type="http://schemas.openxmlformats.org/officeDocument/2006/relationships/hyperlink" Target="https://podminky.urs.cz/item/CS_URS_2024_01/612341121" TargetMode="External"/><Relationship Id="rId91" Type="http://schemas.openxmlformats.org/officeDocument/2006/relationships/hyperlink" Target="https://podminky.urs.cz/item/CS_URS_2024_01/944511211" TargetMode="External"/><Relationship Id="rId145" Type="http://schemas.openxmlformats.org/officeDocument/2006/relationships/hyperlink" Target="https://podminky.urs.cz/item/CS_URS_2024_01/763111761" TargetMode="External"/><Relationship Id="rId166" Type="http://schemas.openxmlformats.org/officeDocument/2006/relationships/hyperlink" Target="https://podminky.urs.cz/item/CS_URS_2024_01/775121321" TargetMode="External"/><Relationship Id="rId187" Type="http://schemas.openxmlformats.org/officeDocument/2006/relationships/hyperlink" Target="https://podminky.urs.cz/item/CS_URS_2024_01/060001000" TargetMode="External"/><Relationship Id="rId1" Type="http://schemas.openxmlformats.org/officeDocument/2006/relationships/hyperlink" Target="https://podminky.urs.cz/item/CS_URS_2024_01/131251105" TargetMode="External"/><Relationship Id="rId28" Type="http://schemas.openxmlformats.org/officeDocument/2006/relationships/hyperlink" Target="https://podminky.urs.cz/item/CS_URS_2024_01/311351412" TargetMode="External"/><Relationship Id="rId49" Type="http://schemas.openxmlformats.org/officeDocument/2006/relationships/hyperlink" Target="https://podminky.urs.cz/item/CS_URS_2024_01/411359111" TargetMode="External"/><Relationship Id="rId114" Type="http://schemas.openxmlformats.org/officeDocument/2006/relationships/hyperlink" Target="https://podminky.urs.cz/item/CS_URS_2024_01/712361705" TargetMode="External"/><Relationship Id="rId60" Type="http://schemas.openxmlformats.org/officeDocument/2006/relationships/hyperlink" Target="https://podminky.urs.cz/item/CS_URS_2024_01/431351121" TargetMode="External"/><Relationship Id="rId81" Type="http://schemas.openxmlformats.org/officeDocument/2006/relationships/hyperlink" Target="https://podminky.urs.cz/item/CS_URS_2024_01/632451416" TargetMode="External"/><Relationship Id="rId135" Type="http://schemas.openxmlformats.org/officeDocument/2006/relationships/hyperlink" Target="https://podminky.urs.cz/item/CS_URS_2024_01/998761202" TargetMode="External"/><Relationship Id="rId156" Type="http://schemas.openxmlformats.org/officeDocument/2006/relationships/hyperlink" Target="https://podminky.urs.cz/item/CS_URS_2024_01/998767202" TargetMode="External"/><Relationship Id="rId177" Type="http://schemas.openxmlformats.org/officeDocument/2006/relationships/hyperlink" Target="https://podminky.urs.cz/item/CS_URS_2024_01/781495211"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7" Type="http://schemas.openxmlformats.org/officeDocument/2006/relationships/hyperlink" Target="https://podminky.urs.cz/item/CS_URS_2024_01/712771331" TargetMode="External"/><Relationship Id="rId21" Type="http://schemas.openxmlformats.org/officeDocument/2006/relationships/hyperlink" Target="https://podminky.urs.cz/item/CS_URS_2024_01/311235121" TargetMode="External"/><Relationship Id="rId42" Type="http://schemas.openxmlformats.org/officeDocument/2006/relationships/hyperlink" Target="https://podminky.urs.cz/item/CS_URS_2024_01/411351011" TargetMode="External"/><Relationship Id="rId63" Type="http://schemas.openxmlformats.org/officeDocument/2006/relationships/hyperlink" Target="https://podminky.urs.cz/item/CS_URS_2024_01/434351141" TargetMode="External"/><Relationship Id="rId84" Type="http://schemas.openxmlformats.org/officeDocument/2006/relationships/hyperlink" Target="https://podminky.urs.cz/item/CS_URS_2024_01/632481213" TargetMode="External"/><Relationship Id="rId138" Type="http://schemas.openxmlformats.org/officeDocument/2006/relationships/hyperlink" Target="https://podminky.urs.cz/item/CS_URS_2024_01/762952024" TargetMode="External"/><Relationship Id="rId159" Type="http://schemas.openxmlformats.org/officeDocument/2006/relationships/hyperlink" Target="https://podminky.urs.cz/item/CS_URS_2024_01/773291113" TargetMode="External"/><Relationship Id="rId170" Type="http://schemas.openxmlformats.org/officeDocument/2006/relationships/hyperlink" Target="https://podminky.urs.cz/item/CS_URS_2024_01/775591411" TargetMode="External"/><Relationship Id="rId107" Type="http://schemas.openxmlformats.org/officeDocument/2006/relationships/hyperlink" Target="https://podminky.urs.cz/item/CS_URS_2024_01/711141559" TargetMode="External"/><Relationship Id="rId11" Type="http://schemas.openxmlformats.org/officeDocument/2006/relationships/hyperlink" Target="https://podminky.urs.cz/item/CS_URS_2024_01/274321511" TargetMode="External"/><Relationship Id="rId32" Type="http://schemas.openxmlformats.org/officeDocument/2006/relationships/hyperlink" Target="https://podminky.urs.cz/item/CS_URS_2024_01/313351312" TargetMode="External"/><Relationship Id="rId53" Type="http://schemas.openxmlformats.org/officeDocument/2006/relationships/hyperlink" Target="https://podminky.urs.cz/item/CS_URS_2024_01/413351191" TargetMode="External"/><Relationship Id="rId74" Type="http://schemas.openxmlformats.org/officeDocument/2006/relationships/hyperlink" Target="https://podminky.urs.cz/item/CS_URS_2024_01/631319171" TargetMode="External"/><Relationship Id="rId128" Type="http://schemas.openxmlformats.org/officeDocument/2006/relationships/hyperlink" Target="https://podminky.urs.cz/item/CS_URS_2024_01/713141336" TargetMode="External"/><Relationship Id="rId149" Type="http://schemas.openxmlformats.org/officeDocument/2006/relationships/hyperlink" Target="https://podminky.urs.cz/item/CS_URS_2024_01/763172322" TargetMode="External"/><Relationship Id="rId5" Type="http://schemas.openxmlformats.org/officeDocument/2006/relationships/hyperlink" Target="https://podminky.urs.cz/item/CS_URS_2024_01/174151101" TargetMode="External"/><Relationship Id="rId95" Type="http://schemas.openxmlformats.org/officeDocument/2006/relationships/hyperlink" Target="https://podminky.urs.cz/item/CS_URS_2024_01/953611115" TargetMode="External"/><Relationship Id="rId160" Type="http://schemas.openxmlformats.org/officeDocument/2006/relationships/hyperlink" Target="https://podminky.urs.cz/item/CS_URS_2024_01/773291173" TargetMode="External"/><Relationship Id="rId181" Type="http://schemas.openxmlformats.org/officeDocument/2006/relationships/hyperlink" Target="https://podminky.urs.cz/item/CS_URS_2024_01/784181121" TargetMode="External"/><Relationship Id="rId22" Type="http://schemas.openxmlformats.org/officeDocument/2006/relationships/hyperlink" Target="https://podminky.urs.cz/item/CS_URS_2024_01/311236331" TargetMode="External"/><Relationship Id="rId43" Type="http://schemas.openxmlformats.org/officeDocument/2006/relationships/hyperlink" Target="https://podminky.urs.cz/item/CS_URS_2024_01/411351012" TargetMode="External"/><Relationship Id="rId64" Type="http://schemas.openxmlformats.org/officeDocument/2006/relationships/hyperlink" Target="https://podminky.urs.cz/item/CS_URS_2024_01/440351204" TargetMode="External"/><Relationship Id="rId118" Type="http://schemas.openxmlformats.org/officeDocument/2006/relationships/hyperlink" Target="https://podminky.urs.cz/item/CS_URS_2024_01/712771401" TargetMode="External"/><Relationship Id="rId139" Type="http://schemas.openxmlformats.org/officeDocument/2006/relationships/hyperlink" Target="https://podminky.urs.cz/item/CS_URS_2024_01/762953002" TargetMode="External"/><Relationship Id="rId85" Type="http://schemas.openxmlformats.org/officeDocument/2006/relationships/hyperlink" Target="https://podminky.urs.cz/item/CS_URS_2024_01/634112117" TargetMode="External"/><Relationship Id="rId150" Type="http://schemas.openxmlformats.org/officeDocument/2006/relationships/hyperlink" Target="https://podminky.urs.cz/item/CS_URS_2024_01/998763402" TargetMode="External"/><Relationship Id="rId171" Type="http://schemas.openxmlformats.org/officeDocument/2006/relationships/hyperlink" Target="https://podminky.urs.cz/item/CS_URS_2024_01/998775202" TargetMode="External"/><Relationship Id="rId12" Type="http://schemas.openxmlformats.org/officeDocument/2006/relationships/hyperlink" Target="https://podminky.urs.cz/item/CS_URS_2024_01/274351121" TargetMode="External"/><Relationship Id="rId33" Type="http://schemas.openxmlformats.org/officeDocument/2006/relationships/hyperlink" Target="https://podminky.urs.cz/item/CS_URS_2024_01/313351311" TargetMode="External"/><Relationship Id="rId108" Type="http://schemas.openxmlformats.org/officeDocument/2006/relationships/hyperlink" Target="https://podminky.urs.cz/item/CS_URS_2024_01/711142559" TargetMode="External"/><Relationship Id="rId129" Type="http://schemas.openxmlformats.org/officeDocument/2006/relationships/hyperlink" Target="https://podminky.urs.cz/item/CS_URS_2024_01/713191114" TargetMode="External"/><Relationship Id="rId54" Type="http://schemas.openxmlformats.org/officeDocument/2006/relationships/hyperlink" Target="https://podminky.urs.cz/item/CS_URS_2024_01/417321515" TargetMode="External"/><Relationship Id="rId75" Type="http://schemas.openxmlformats.org/officeDocument/2006/relationships/hyperlink" Target="https://podminky.urs.cz/item/CS_URS_2024_01/631319173" TargetMode="External"/><Relationship Id="rId96" Type="http://schemas.openxmlformats.org/officeDocument/2006/relationships/hyperlink" Target="https://podminky.urs.cz/item/CS_URS_2024_01/953921111" TargetMode="External"/><Relationship Id="rId140" Type="http://schemas.openxmlformats.org/officeDocument/2006/relationships/hyperlink" Target="https://podminky.urs.cz/item/CS_URS_2024_01/998762202" TargetMode="External"/><Relationship Id="rId161" Type="http://schemas.openxmlformats.org/officeDocument/2006/relationships/hyperlink" Target="https://podminky.urs.cz/item/CS_URS_2024_01/773521260" TargetMode="External"/><Relationship Id="rId182" Type="http://schemas.openxmlformats.org/officeDocument/2006/relationships/hyperlink" Target="https://podminky.urs.cz/item/CS_URS_2024_01/784211101" TargetMode="External"/><Relationship Id="rId6" Type="http://schemas.openxmlformats.org/officeDocument/2006/relationships/hyperlink" Target="https://podminky.urs.cz/item/CS_URS_2024_01/181951112" TargetMode="External"/><Relationship Id="rId23" Type="http://schemas.openxmlformats.org/officeDocument/2006/relationships/hyperlink" Target="https://podminky.urs.cz/item/CS_URS_2024_01/311238650" TargetMode="External"/><Relationship Id="rId119" Type="http://schemas.openxmlformats.org/officeDocument/2006/relationships/hyperlink" Target="https://podminky.urs.cz/item/CS_URS_2024_01/712771521" TargetMode="External"/><Relationship Id="rId44" Type="http://schemas.openxmlformats.org/officeDocument/2006/relationships/hyperlink" Target="https://podminky.urs.cz/item/CS_URS_2024_01/411354313" TargetMode="External"/><Relationship Id="rId65" Type="http://schemas.openxmlformats.org/officeDocument/2006/relationships/hyperlink" Target="https://podminky.urs.cz/item/CS_URS_2024_01/440351255" TargetMode="External"/><Relationship Id="rId86" Type="http://schemas.openxmlformats.org/officeDocument/2006/relationships/hyperlink" Target="https://podminky.urs.cz/item/CS_URS_2024_01/637121111" TargetMode="External"/><Relationship Id="rId130" Type="http://schemas.openxmlformats.org/officeDocument/2006/relationships/hyperlink" Target="https://podminky.urs.cz/item/CS_URS_2024_01/713191522" TargetMode="External"/><Relationship Id="rId151" Type="http://schemas.openxmlformats.org/officeDocument/2006/relationships/hyperlink" Target="https://podminky.urs.cz/item/CS_URS_2024_01/998764202" TargetMode="External"/><Relationship Id="rId172" Type="http://schemas.openxmlformats.org/officeDocument/2006/relationships/hyperlink" Target="https://podminky.urs.cz/item/CS_URS_2024_01/777111111" TargetMode="External"/><Relationship Id="rId13" Type="http://schemas.openxmlformats.org/officeDocument/2006/relationships/hyperlink" Target="https://podminky.urs.cz/item/CS_URS_2024_01/274351122" TargetMode="External"/><Relationship Id="rId18" Type="http://schemas.openxmlformats.org/officeDocument/2006/relationships/hyperlink" Target="https://podminky.urs.cz/item/CS_URS_2024_01/279351312" TargetMode="External"/><Relationship Id="rId39" Type="http://schemas.openxmlformats.org/officeDocument/2006/relationships/hyperlink" Target="https://podminky.urs.cz/item/CS_URS_2024_01/345351005" TargetMode="External"/><Relationship Id="rId109" Type="http://schemas.openxmlformats.org/officeDocument/2006/relationships/hyperlink" Target="https://podminky.urs.cz/item/CS_URS_2024_01/711142559" TargetMode="External"/><Relationship Id="rId34" Type="http://schemas.openxmlformats.org/officeDocument/2006/relationships/hyperlink" Target="https://podminky.urs.cz/item/CS_URS_2024_01/313351312" TargetMode="External"/><Relationship Id="rId50" Type="http://schemas.openxmlformats.org/officeDocument/2006/relationships/hyperlink" Target="https://podminky.urs.cz/item/CS_URS_2024_01/411361821" TargetMode="External"/><Relationship Id="rId55" Type="http://schemas.openxmlformats.org/officeDocument/2006/relationships/hyperlink" Target="https://podminky.urs.cz/item/CS_URS_2024_01/417351115" TargetMode="External"/><Relationship Id="rId76" Type="http://schemas.openxmlformats.org/officeDocument/2006/relationships/hyperlink" Target="https://podminky.urs.cz/item/CS_URS_2024_01/631362021" TargetMode="External"/><Relationship Id="rId97" Type="http://schemas.openxmlformats.org/officeDocument/2006/relationships/hyperlink" Target="https://podminky.urs.cz/item/CS_URS_2024_01/953943123" TargetMode="External"/><Relationship Id="rId104" Type="http://schemas.openxmlformats.org/officeDocument/2006/relationships/hyperlink" Target="https://podminky.urs.cz/item/CS_URS_2024_01/711113115" TargetMode="External"/><Relationship Id="rId120" Type="http://schemas.openxmlformats.org/officeDocument/2006/relationships/hyperlink" Target="https://podminky.urs.cz/item/CS_URS_2024_01/712771601" TargetMode="External"/><Relationship Id="rId125" Type="http://schemas.openxmlformats.org/officeDocument/2006/relationships/hyperlink" Target="https://podminky.urs.cz/item/CS_URS_2024_01/713131141" TargetMode="External"/><Relationship Id="rId141" Type="http://schemas.openxmlformats.org/officeDocument/2006/relationships/hyperlink" Target="https://podminky.urs.cz/item/CS_URS_2024_01/763111411" TargetMode="External"/><Relationship Id="rId146" Type="http://schemas.openxmlformats.org/officeDocument/2006/relationships/hyperlink" Target="https://podminky.urs.cz/item/CS_URS_2024_01/763121714" TargetMode="External"/><Relationship Id="rId167" Type="http://schemas.openxmlformats.org/officeDocument/2006/relationships/hyperlink" Target="https://podminky.urs.cz/item/CS_URS_2024_01/775413411" TargetMode="External"/><Relationship Id="rId188" Type="http://schemas.openxmlformats.org/officeDocument/2006/relationships/hyperlink" Target="https://podminky.urs.cz/item/CS_URS_2024_01/070001000" TargetMode="External"/><Relationship Id="rId7" Type="http://schemas.openxmlformats.org/officeDocument/2006/relationships/hyperlink" Target="https://podminky.urs.cz/item/CS_URS_2024_01/273321511" TargetMode="External"/><Relationship Id="rId71" Type="http://schemas.openxmlformats.org/officeDocument/2006/relationships/hyperlink" Target="https://podminky.urs.cz/item/CS_URS_2024_01/631311115" TargetMode="External"/><Relationship Id="rId92" Type="http://schemas.openxmlformats.org/officeDocument/2006/relationships/hyperlink" Target="https://podminky.urs.cz/item/CS_URS_2024_01/944511811" TargetMode="External"/><Relationship Id="rId162" Type="http://schemas.openxmlformats.org/officeDocument/2006/relationships/hyperlink" Target="https://podminky.urs.cz/item/CS_URS_2024_01/773591111" TargetMode="External"/><Relationship Id="rId183" Type="http://schemas.openxmlformats.org/officeDocument/2006/relationships/hyperlink" Target="https://podminky.urs.cz/item/CS_URS_2024_01/013254000" TargetMode="External"/><Relationship Id="rId2" Type="http://schemas.openxmlformats.org/officeDocument/2006/relationships/hyperlink" Target="https://podminky.urs.cz/item/CS_URS_2024_01/132251254" TargetMode="External"/><Relationship Id="rId29" Type="http://schemas.openxmlformats.org/officeDocument/2006/relationships/hyperlink" Target="https://podminky.urs.cz/item/CS_URS_2024_01/311351911" TargetMode="External"/><Relationship Id="rId24" Type="http://schemas.openxmlformats.org/officeDocument/2006/relationships/hyperlink" Target="https://podminky.urs.cz/item/CS_URS_2024_01/311321814" TargetMode="External"/><Relationship Id="rId40" Type="http://schemas.openxmlformats.org/officeDocument/2006/relationships/hyperlink" Target="https://podminky.urs.cz/item/CS_URS_2024_01/345351006" TargetMode="External"/><Relationship Id="rId45" Type="http://schemas.openxmlformats.org/officeDocument/2006/relationships/hyperlink" Target="https://podminky.urs.cz/item/CS_URS_2024_01/411354314" TargetMode="External"/><Relationship Id="rId66" Type="http://schemas.openxmlformats.org/officeDocument/2006/relationships/hyperlink" Target="https://podminky.urs.cz/item/CS_URS_2024_01/440351256" TargetMode="External"/><Relationship Id="rId87" Type="http://schemas.openxmlformats.org/officeDocument/2006/relationships/hyperlink" Target="https://podminky.urs.cz/item/CS_URS_2024_01/941221111" TargetMode="External"/><Relationship Id="rId110" Type="http://schemas.openxmlformats.org/officeDocument/2006/relationships/hyperlink" Target="https://podminky.urs.cz/item/CS_URS_2024_01/711491172" TargetMode="External"/><Relationship Id="rId115" Type="http://schemas.openxmlformats.org/officeDocument/2006/relationships/hyperlink" Target="https://podminky.urs.cz/item/CS_URS_2024_01/712391171" TargetMode="External"/><Relationship Id="rId131" Type="http://schemas.openxmlformats.org/officeDocument/2006/relationships/hyperlink" Target="https://podminky.urs.cz/item/CS_URS_2024_01/998713202" TargetMode="External"/><Relationship Id="rId136" Type="http://schemas.openxmlformats.org/officeDocument/2006/relationships/hyperlink" Target="https://podminky.urs.cz/item/CS_URS_2024_01/762951002" TargetMode="External"/><Relationship Id="rId157" Type="http://schemas.openxmlformats.org/officeDocument/2006/relationships/hyperlink" Target="https://podminky.urs.cz/item/CS_URS_2024_01/773221211" TargetMode="External"/><Relationship Id="rId178" Type="http://schemas.openxmlformats.org/officeDocument/2006/relationships/hyperlink" Target="https://podminky.urs.cz/item/CS_URS_2024_01/781495215" TargetMode="External"/><Relationship Id="rId61" Type="http://schemas.openxmlformats.org/officeDocument/2006/relationships/hyperlink" Target="https://podminky.urs.cz/item/CS_URS_2024_01/431351122" TargetMode="External"/><Relationship Id="rId82" Type="http://schemas.openxmlformats.org/officeDocument/2006/relationships/hyperlink" Target="https://podminky.urs.cz/item/CS_URS_2024_01/632451416" TargetMode="External"/><Relationship Id="rId152" Type="http://schemas.openxmlformats.org/officeDocument/2006/relationships/hyperlink" Target="https://podminky.urs.cz/item/CS_URS_2024_01/766417211" TargetMode="External"/><Relationship Id="rId173" Type="http://schemas.openxmlformats.org/officeDocument/2006/relationships/hyperlink" Target="https://podminky.urs.cz/item/CS_URS_2024_01/777121105" TargetMode="External"/><Relationship Id="rId19" Type="http://schemas.openxmlformats.org/officeDocument/2006/relationships/hyperlink" Target="https://podminky.urs.cz/item/CS_URS_2024_01/279361821" TargetMode="External"/><Relationship Id="rId14" Type="http://schemas.openxmlformats.org/officeDocument/2006/relationships/hyperlink" Target="https://podminky.urs.cz/item/CS_URS_2024_01/279321347" TargetMode="External"/><Relationship Id="rId30" Type="http://schemas.openxmlformats.org/officeDocument/2006/relationships/hyperlink" Target="https://podminky.urs.cz/item/CS_URS_2024_01/311361821" TargetMode="External"/><Relationship Id="rId35" Type="http://schemas.openxmlformats.org/officeDocument/2006/relationships/hyperlink" Target="https://podminky.urs.cz/item/CS_URS_2024_01/313361821" TargetMode="External"/><Relationship Id="rId56" Type="http://schemas.openxmlformats.org/officeDocument/2006/relationships/hyperlink" Target="https://podminky.urs.cz/item/CS_URS_2024_01/417351116" TargetMode="External"/><Relationship Id="rId77" Type="http://schemas.openxmlformats.org/officeDocument/2006/relationships/hyperlink" Target="https://podminky.urs.cz/item/CS_URS_2024_01/632441219" TargetMode="External"/><Relationship Id="rId100" Type="http://schemas.openxmlformats.org/officeDocument/2006/relationships/hyperlink" Target="https://podminky.urs.cz/item/CS_URS_2024_01/974082115" TargetMode="External"/><Relationship Id="rId105" Type="http://schemas.openxmlformats.org/officeDocument/2006/relationships/hyperlink" Target="https://podminky.urs.cz/item/CS_URS_2024_01/711113125" TargetMode="External"/><Relationship Id="rId126" Type="http://schemas.openxmlformats.org/officeDocument/2006/relationships/hyperlink" Target="https://podminky.urs.cz/item/CS_URS_2024_01/713141136" TargetMode="External"/><Relationship Id="rId147" Type="http://schemas.openxmlformats.org/officeDocument/2006/relationships/hyperlink" Target="https://podminky.urs.cz/item/CS_URS_2024_01/763131551" TargetMode="External"/><Relationship Id="rId168" Type="http://schemas.openxmlformats.org/officeDocument/2006/relationships/hyperlink" Target="https://podminky.urs.cz/item/CS_URS_2024_01/775429121" TargetMode="External"/><Relationship Id="rId8" Type="http://schemas.openxmlformats.org/officeDocument/2006/relationships/hyperlink" Target="https://podminky.urs.cz/item/CS_URS_2024_01/273351121" TargetMode="External"/><Relationship Id="rId51" Type="http://schemas.openxmlformats.org/officeDocument/2006/relationships/hyperlink" Target="https://podminky.urs.cz/item/CS_URS_2024_01/413351121" TargetMode="External"/><Relationship Id="rId72" Type="http://schemas.openxmlformats.org/officeDocument/2006/relationships/hyperlink" Target="https://podminky.urs.cz/item/CS_URS_2024_01/631311124" TargetMode="External"/><Relationship Id="rId93" Type="http://schemas.openxmlformats.org/officeDocument/2006/relationships/hyperlink" Target="https://podminky.urs.cz/item/CS_URS_2024_01/952901111" TargetMode="External"/><Relationship Id="rId98" Type="http://schemas.openxmlformats.org/officeDocument/2006/relationships/hyperlink" Target="https://podminky.urs.cz/item/CS_URS_2024_01/953943211" TargetMode="External"/><Relationship Id="rId121" Type="http://schemas.openxmlformats.org/officeDocument/2006/relationships/hyperlink" Target="https://podminky.urs.cz/item/CS_URS_2024_01/712841559" TargetMode="External"/><Relationship Id="rId142" Type="http://schemas.openxmlformats.org/officeDocument/2006/relationships/hyperlink" Target="https://podminky.urs.cz/item/CS_URS_2024_01/763111414" TargetMode="External"/><Relationship Id="rId163" Type="http://schemas.openxmlformats.org/officeDocument/2006/relationships/hyperlink" Target="https://podminky.urs.cz/item/CS_URS_2024_01/773591171" TargetMode="External"/><Relationship Id="rId184" Type="http://schemas.openxmlformats.org/officeDocument/2006/relationships/hyperlink" Target="https://podminky.urs.cz/item/CS_URS_2024_01/030001000" TargetMode="External"/><Relationship Id="rId189" Type="http://schemas.openxmlformats.org/officeDocument/2006/relationships/hyperlink" Target="https://podminky.urs.cz/item/CS_URS_2024_01/090001000" TargetMode="External"/><Relationship Id="rId3" Type="http://schemas.openxmlformats.org/officeDocument/2006/relationships/hyperlink" Target="https://podminky.urs.cz/item/CS_URS_2024_01/162751117" TargetMode="External"/><Relationship Id="rId25" Type="http://schemas.openxmlformats.org/officeDocument/2006/relationships/hyperlink" Target="https://podminky.urs.cz/item/CS_URS_2024_01/311351121" TargetMode="External"/><Relationship Id="rId46" Type="http://schemas.openxmlformats.org/officeDocument/2006/relationships/hyperlink" Target="https://podminky.urs.cz/item/CS_URS_2024_01/411354711" TargetMode="External"/><Relationship Id="rId67" Type="http://schemas.openxmlformats.org/officeDocument/2006/relationships/hyperlink" Target="https://podminky.urs.cz/item/CS_URS_2024_01/564750001" TargetMode="External"/><Relationship Id="rId116" Type="http://schemas.openxmlformats.org/officeDocument/2006/relationships/hyperlink" Target="https://podminky.urs.cz/item/CS_URS_2024_01/712391172" TargetMode="External"/><Relationship Id="rId137" Type="http://schemas.openxmlformats.org/officeDocument/2006/relationships/hyperlink" Target="https://podminky.urs.cz/item/CS_URS_2024_01/762951101" TargetMode="External"/><Relationship Id="rId158" Type="http://schemas.openxmlformats.org/officeDocument/2006/relationships/hyperlink" Target="https://podminky.urs.cz/item/CS_URS_2024_01/773223100" TargetMode="External"/><Relationship Id="rId20" Type="http://schemas.openxmlformats.org/officeDocument/2006/relationships/hyperlink" Target="https://podminky.urs.cz/item/CS_URS_2024_01/311235111" TargetMode="External"/><Relationship Id="rId41" Type="http://schemas.openxmlformats.org/officeDocument/2006/relationships/hyperlink" Target="https://podminky.urs.cz/item/CS_URS_2024_01/345361821" TargetMode="External"/><Relationship Id="rId62" Type="http://schemas.openxmlformats.org/officeDocument/2006/relationships/hyperlink" Target="https://podminky.urs.cz/item/CS_URS_2024_01/434311115" TargetMode="External"/><Relationship Id="rId83" Type="http://schemas.openxmlformats.org/officeDocument/2006/relationships/hyperlink" Target="https://podminky.urs.cz/item/CS_URS_2024_01/632451456" TargetMode="External"/><Relationship Id="rId88" Type="http://schemas.openxmlformats.org/officeDocument/2006/relationships/hyperlink" Target="https://podminky.urs.cz/item/CS_URS_2024_01/941221211" TargetMode="External"/><Relationship Id="rId111" Type="http://schemas.openxmlformats.org/officeDocument/2006/relationships/hyperlink" Target="https://podminky.urs.cz/item/CS_URS_2024_01/998711202" TargetMode="External"/><Relationship Id="rId132" Type="http://schemas.openxmlformats.org/officeDocument/2006/relationships/hyperlink" Target="https://podminky.urs.cz/item/CS_URS_2024_01/714451011" TargetMode="External"/><Relationship Id="rId153" Type="http://schemas.openxmlformats.org/officeDocument/2006/relationships/hyperlink" Target="https://podminky.urs.cz/item/CS_URS_2024_01/998766202" TargetMode="External"/><Relationship Id="rId174" Type="http://schemas.openxmlformats.org/officeDocument/2006/relationships/hyperlink" Target="https://podminky.urs.cz/item/CS_URS_2024_01/777511105" TargetMode="External"/><Relationship Id="rId179" Type="http://schemas.openxmlformats.org/officeDocument/2006/relationships/hyperlink" Target="https://podminky.urs.cz/item/CS_URS_2024_01/998781202" TargetMode="External"/><Relationship Id="rId190" Type="http://schemas.openxmlformats.org/officeDocument/2006/relationships/drawing" Target="../drawings/drawing2.xml"/><Relationship Id="rId15" Type="http://schemas.openxmlformats.org/officeDocument/2006/relationships/hyperlink" Target="https://podminky.urs.cz/item/CS_URS_2024_01/279351121" TargetMode="External"/><Relationship Id="rId36" Type="http://schemas.openxmlformats.org/officeDocument/2006/relationships/hyperlink" Target="https://podminky.urs.cz/item/CS_URS_2024_01/340231101" TargetMode="External"/><Relationship Id="rId57" Type="http://schemas.openxmlformats.org/officeDocument/2006/relationships/hyperlink" Target="https://podminky.urs.cz/item/CS_URS_2024_01/417361821" TargetMode="External"/><Relationship Id="rId106" Type="http://schemas.openxmlformats.org/officeDocument/2006/relationships/hyperlink" Target="https://podminky.urs.cz/item/CS_URS_2024_01/711141559" TargetMode="External"/><Relationship Id="rId127" Type="http://schemas.openxmlformats.org/officeDocument/2006/relationships/hyperlink" Target="https://podminky.urs.cz/item/CS_URS_2024_01/713141136" TargetMode="External"/><Relationship Id="rId10" Type="http://schemas.openxmlformats.org/officeDocument/2006/relationships/hyperlink" Target="https://podminky.urs.cz/item/CS_URS_2024_01/273361821" TargetMode="External"/><Relationship Id="rId31" Type="http://schemas.openxmlformats.org/officeDocument/2006/relationships/hyperlink" Target="https://podminky.urs.cz/item/CS_URS_2024_01/313351311" TargetMode="External"/><Relationship Id="rId52" Type="http://schemas.openxmlformats.org/officeDocument/2006/relationships/hyperlink" Target="https://podminky.urs.cz/item/CS_URS_2024_01/413351122" TargetMode="External"/><Relationship Id="rId73" Type="http://schemas.openxmlformats.org/officeDocument/2006/relationships/hyperlink" Target="https://podminky.urs.cz/item/CS_URS_2024_01/631311125" TargetMode="External"/><Relationship Id="rId78" Type="http://schemas.openxmlformats.org/officeDocument/2006/relationships/hyperlink" Target="https://podminky.urs.cz/item/CS_URS_2024_01/632441220" TargetMode="External"/><Relationship Id="rId94" Type="http://schemas.openxmlformats.org/officeDocument/2006/relationships/hyperlink" Target="https://podminky.urs.cz/item/CS_URS_2024_01/953312113" TargetMode="External"/><Relationship Id="rId99" Type="http://schemas.openxmlformats.org/officeDocument/2006/relationships/hyperlink" Target="https://podminky.urs.cz/item/CS_URS_2024_01/953961114" TargetMode="External"/><Relationship Id="rId101" Type="http://schemas.openxmlformats.org/officeDocument/2006/relationships/hyperlink" Target="https://podminky.urs.cz/item/CS_URS_2024_01/998011002" TargetMode="External"/><Relationship Id="rId122" Type="http://schemas.openxmlformats.org/officeDocument/2006/relationships/hyperlink" Target="https://podminky.urs.cz/item/CS_URS_2024_01/712861705" TargetMode="External"/><Relationship Id="rId143" Type="http://schemas.openxmlformats.org/officeDocument/2006/relationships/hyperlink" Target="https://podminky.urs.cz/item/CS_URS_2024_01/763111417" TargetMode="External"/><Relationship Id="rId148" Type="http://schemas.openxmlformats.org/officeDocument/2006/relationships/hyperlink" Target="https://podminky.urs.cz/item/CS_URS_2024_01/763131714" TargetMode="External"/><Relationship Id="rId164" Type="http://schemas.openxmlformats.org/officeDocument/2006/relationships/hyperlink" Target="https://podminky.urs.cz/item/CS_URS_2024_01/998773202" TargetMode="External"/><Relationship Id="rId169" Type="http://schemas.openxmlformats.org/officeDocument/2006/relationships/hyperlink" Target="https://podminky.urs.cz/item/CS_URS_2024_01/775511411" TargetMode="External"/><Relationship Id="rId185" Type="http://schemas.openxmlformats.org/officeDocument/2006/relationships/hyperlink" Target="https://podminky.urs.cz/item/CS_URS_2024_01/032803000" TargetMode="External"/><Relationship Id="rId4" Type="http://schemas.openxmlformats.org/officeDocument/2006/relationships/hyperlink" Target="https://podminky.urs.cz/item/CS_URS_2024_01/171201221" TargetMode="External"/><Relationship Id="rId9" Type="http://schemas.openxmlformats.org/officeDocument/2006/relationships/hyperlink" Target="https://podminky.urs.cz/item/CS_URS_2024_01/273351122" TargetMode="External"/><Relationship Id="rId180" Type="http://schemas.openxmlformats.org/officeDocument/2006/relationships/hyperlink" Target="https://podminky.urs.cz/item/CS_URS_2024_01/783933161" TargetMode="External"/><Relationship Id="rId26" Type="http://schemas.openxmlformats.org/officeDocument/2006/relationships/hyperlink" Target="https://podminky.urs.cz/item/CS_URS_2024_01/311351122" TargetMode="External"/><Relationship Id="rId47" Type="http://schemas.openxmlformats.org/officeDocument/2006/relationships/hyperlink" Target="https://podminky.urs.cz/item/CS_URS_2024_01/411354712" TargetMode="External"/><Relationship Id="rId68" Type="http://schemas.openxmlformats.org/officeDocument/2006/relationships/hyperlink" Target="https://podminky.urs.cz/item/CS_URS_2024_01/564750101" TargetMode="External"/><Relationship Id="rId89" Type="http://schemas.openxmlformats.org/officeDocument/2006/relationships/hyperlink" Target="https://podminky.urs.cz/item/CS_URS_2024_01/941221811" TargetMode="External"/><Relationship Id="rId112" Type="http://schemas.openxmlformats.org/officeDocument/2006/relationships/hyperlink" Target="https://podminky.urs.cz/item/CS_URS_2024_01/712311101" TargetMode="External"/><Relationship Id="rId133" Type="http://schemas.openxmlformats.org/officeDocument/2006/relationships/hyperlink" Target="https://podminky.urs.cz/item/CS_URS_2024_01/714451012" TargetMode="External"/><Relationship Id="rId154" Type="http://schemas.openxmlformats.org/officeDocument/2006/relationships/hyperlink" Target="https://podminky.urs.cz/item/CS_URS_2024_01/767316310" TargetMode="External"/><Relationship Id="rId175" Type="http://schemas.openxmlformats.org/officeDocument/2006/relationships/hyperlink" Target="https://podminky.urs.cz/item/CS_URS_2024_01/998777202" TargetMode="External"/><Relationship Id="rId16" Type="http://schemas.openxmlformats.org/officeDocument/2006/relationships/hyperlink" Target="https://podminky.urs.cz/item/CS_URS_2024_01/279351122" TargetMode="External"/><Relationship Id="rId37" Type="http://schemas.openxmlformats.org/officeDocument/2006/relationships/hyperlink" Target="https://podminky.urs.cz/item/CS_URS_2024_01/342244201" TargetMode="External"/><Relationship Id="rId58" Type="http://schemas.openxmlformats.org/officeDocument/2006/relationships/hyperlink" Target="https://podminky.urs.cz/item/CS_URS_2024_01/430321414" TargetMode="External"/><Relationship Id="rId79" Type="http://schemas.openxmlformats.org/officeDocument/2006/relationships/hyperlink" Target="https://podminky.urs.cz/item/CS_URS_2024_01/632451031" TargetMode="External"/><Relationship Id="rId102" Type="http://schemas.openxmlformats.org/officeDocument/2006/relationships/hyperlink" Target="https://podminky.urs.cz/item/CS_URS_2024_01/711111001" TargetMode="External"/><Relationship Id="rId123" Type="http://schemas.openxmlformats.org/officeDocument/2006/relationships/hyperlink" Target="https://podminky.urs.cz/item/CS_URS_2024_01/998712212" TargetMode="External"/><Relationship Id="rId144" Type="http://schemas.openxmlformats.org/officeDocument/2006/relationships/hyperlink" Target="https://podminky.urs.cz/item/CS_URS_2024_01/763111717" TargetMode="External"/><Relationship Id="rId90" Type="http://schemas.openxmlformats.org/officeDocument/2006/relationships/hyperlink" Target="https://podminky.urs.cz/item/CS_URS_2024_01/944511111" TargetMode="External"/><Relationship Id="rId165" Type="http://schemas.openxmlformats.org/officeDocument/2006/relationships/hyperlink" Target="https://podminky.urs.cz/item/CS_URS_2024_01/775111311" TargetMode="External"/><Relationship Id="rId186" Type="http://schemas.openxmlformats.org/officeDocument/2006/relationships/hyperlink" Target="https://podminky.urs.cz/item/CS_URS_2024_01/045002000" TargetMode="External"/><Relationship Id="rId27" Type="http://schemas.openxmlformats.org/officeDocument/2006/relationships/hyperlink" Target="https://podminky.urs.cz/item/CS_URS_2024_01/311351411" TargetMode="External"/><Relationship Id="rId48" Type="http://schemas.openxmlformats.org/officeDocument/2006/relationships/hyperlink" Target="https://podminky.urs.cz/item/CS_URS_2024_01/411354791" TargetMode="External"/><Relationship Id="rId69" Type="http://schemas.openxmlformats.org/officeDocument/2006/relationships/hyperlink" Target="https://podminky.urs.cz/item/CS_URS_2024_01/612142001" TargetMode="External"/><Relationship Id="rId113" Type="http://schemas.openxmlformats.org/officeDocument/2006/relationships/hyperlink" Target="https://podminky.urs.cz/item/CS_URS_2024_01/712341559" TargetMode="External"/><Relationship Id="rId134" Type="http://schemas.openxmlformats.org/officeDocument/2006/relationships/hyperlink" Target="https://podminky.urs.cz/item/CS_URS_2024_01/998714202" TargetMode="External"/><Relationship Id="rId80" Type="http://schemas.openxmlformats.org/officeDocument/2006/relationships/hyperlink" Target="https://podminky.urs.cz/item/CS_URS_2024_01/632451101" TargetMode="External"/><Relationship Id="rId155" Type="http://schemas.openxmlformats.org/officeDocument/2006/relationships/hyperlink" Target="https://podminky.urs.cz/item/CS_URS_2024_01/767541117" TargetMode="External"/><Relationship Id="rId176" Type="http://schemas.openxmlformats.org/officeDocument/2006/relationships/hyperlink" Target="https://podminky.urs.cz/item/CS_URS_2024_01/781121011" TargetMode="External"/><Relationship Id="rId17" Type="http://schemas.openxmlformats.org/officeDocument/2006/relationships/hyperlink" Target="https://podminky.urs.cz/item/CS_URS_2024_01/279351311" TargetMode="External"/><Relationship Id="rId38" Type="http://schemas.openxmlformats.org/officeDocument/2006/relationships/hyperlink" Target="https://podminky.urs.cz/item/CS_URS_2024_01/345321515" TargetMode="External"/><Relationship Id="rId59" Type="http://schemas.openxmlformats.org/officeDocument/2006/relationships/hyperlink" Target="https://podminky.urs.cz/item/CS_URS_2024_01/430361821" TargetMode="External"/><Relationship Id="rId103" Type="http://schemas.openxmlformats.org/officeDocument/2006/relationships/hyperlink" Target="https://podminky.urs.cz/item/CS_URS_2024_01/711112001" TargetMode="External"/><Relationship Id="rId124" Type="http://schemas.openxmlformats.org/officeDocument/2006/relationships/hyperlink" Target="https://podminky.urs.cz/item/CS_URS_2024_01/713121111" TargetMode="External"/><Relationship Id="rId70" Type="http://schemas.openxmlformats.org/officeDocument/2006/relationships/hyperlink" Target="https://podminky.urs.cz/item/CS_URS_2024_01/612341121" TargetMode="External"/><Relationship Id="rId91" Type="http://schemas.openxmlformats.org/officeDocument/2006/relationships/hyperlink" Target="https://podminky.urs.cz/item/CS_URS_2024_01/944511211" TargetMode="External"/><Relationship Id="rId145" Type="http://schemas.openxmlformats.org/officeDocument/2006/relationships/hyperlink" Target="https://podminky.urs.cz/item/CS_URS_2024_01/763111761" TargetMode="External"/><Relationship Id="rId166" Type="http://schemas.openxmlformats.org/officeDocument/2006/relationships/hyperlink" Target="https://podminky.urs.cz/item/CS_URS_2024_01/775121321" TargetMode="External"/><Relationship Id="rId187" Type="http://schemas.openxmlformats.org/officeDocument/2006/relationships/hyperlink" Target="https://podminky.urs.cz/item/CS_URS_2024_01/060001000" TargetMode="External"/><Relationship Id="rId1" Type="http://schemas.openxmlformats.org/officeDocument/2006/relationships/hyperlink" Target="https://podminky.urs.cz/item/CS_URS_2024_01/131251105" TargetMode="External"/><Relationship Id="rId28" Type="http://schemas.openxmlformats.org/officeDocument/2006/relationships/hyperlink" Target="https://podminky.urs.cz/item/CS_URS_2024_01/311351412" TargetMode="External"/><Relationship Id="rId49" Type="http://schemas.openxmlformats.org/officeDocument/2006/relationships/hyperlink" Target="https://podminky.urs.cz/item/CS_URS_2024_01/411359111" TargetMode="External"/><Relationship Id="rId114" Type="http://schemas.openxmlformats.org/officeDocument/2006/relationships/hyperlink" Target="https://podminky.urs.cz/item/CS_URS_2024_01/712361705" TargetMode="External"/><Relationship Id="rId60" Type="http://schemas.openxmlformats.org/officeDocument/2006/relationships/hyperlink" Target="https://podminky.urs.cz/item/CS_URS_2024_01/431351121" TargetMode="External"/><Relationship Id="rId81" Type="http://schemas.openxmlformats.org/officeDocument/2006/relationships/hyperlink" Target="https://podminky.urs.cz/item/CS_URS_2024_01/632451416" TargetMode="External"/><Relationship Id="rId135" Type="http://schemas.openxmlformats.org/officeDocument/2006/relationships/hyperlink" Target="https://podminky.urs.cz/item/CS_URS_2024_01/998761202" TargetMode="External"/><Relationship Id="rId156" Type="http://schemas.openxmlformats.org/officeDocument/2006/relationships/hyperlink" Target="https://podminky.urs.cz/item/CS_URS_2024_01/998767202" TargetMode="External"/><Relationship Id="rId177" Type="http://schemas.openxmlformats.org/officeDocument/2006/relationships/hyperlink" Target="https://podminky.urs.cz/item/CS_URS_2024_01/781495211"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podminky.urs.cz/item/CS_URS_2024_01/722175006" TargetMode="External"/><Relationship Id="rId21" Type="http://schemas.openxmlformats.org/officeDocument/2006/relationships/hyperlink" Target="https://podminky.urs.cz/item/CS_URS_2024_01/722140117" TargetMode="External"/><Relationship Id="rId42" Type="http://schemas.openxmlformats.org/officeDocument/2006/relationships/hyperlink" Target="https://podminky.urs.cz/item/CS_URS_2024_01/722232044" TargetMode="External"/><Relationship Id="rId47" Type="http://schemas.openxmlformats.org/officeDocument/2006/relationships/hyperlink" Target="https://podminky.urs.cz/item/CS_URS_2024_01/722232065" TargetMode="External"/><Relationship Id="rId63" Type="http://schemas.openxmlformats.org/officeDocument/2006/relationships/hyperlink" Target="https://podminky.urs.cz/item/CS_URS_2024_01/725531101" TargetMode="External"/><Relationship Id="rId68" Type="http://schemas.openxmlformats.org/officeDocument/2006/relationships/hyperlink" Target="https://podminky.urs.cz/item/CS_URS_2024_01/725829122" TargetMode="External"/><Relationship Id="rId16" Type="http://schemas.openxmlformats.org/officeDocument/2006/relationships/hyperlink" Target="https://podminky.urs.cz/item/CS_URS_2024_01/721239114" TargetMode="External"/><Relationship Id="rId11" Type="http://schemas.openxmlformats.org/officeDocument/2006/relationships/hyperlink" Target="https://podminky.urs.cz/item/CS_URS_2024_01/721174044" TargetMode="External"/><Relationship Id="rId32" Type="http://schemas.openxmlformats.org/officeDocument/2006/relationships/hyperlink" Target="https://podminky.urs.cz/item/CS_URS_2024_01/722181233" TargetMode="External"/><Relationship Id="rId37" Type="http://schemas.openxmlformats.org/officeDocument/2006/relationships/hyperlink" Target="https://podminky.urs.cz/item/CS_URS_2024_01/722231077" TargetMode="External"/><Relationship Id="rId53" Type="http://schemas.openxmlformats.org/officeDocument/2006/relationships/hyperlink" Target="https://podminky.urs.cz/item/CS_URS_2024_01/722290226" TargetMode="External"/><Relationship Id="rId58" Type="http://schemas.openxmlformats.org/officeDocument/2006/relationships/hyperlink" Target="https://podminky.urs.cz/item/CS_URS_2024_01/724242222" TargetMode="External"/><Relationship Id="rId74" Type="http://schemas.openxmlformats.org/officeDocument/2006/relationships/hyperlink" Target="https://podminky.urs.cz/item/CS_URS_2024_01/732331771" TargetMode="External"/><Relationship Id="rId79" Type="http://schemas.openxmlformats.org/officeDocument/2006/relationships/hyperlink" Target="https://podminky.urs.cz/item/CS_URS_2024_01/733121245" TargetMode="External"/><Relationship Id="rId5" Type="http://schemas.openxmlformats.org/officeDocument/2006/relationships/hyperlink" Target="https://podminky.urs.cz/item/CS_URS_2024_01/721173404" TargetMode="External"/><Relationship Id="rId61" Type="http://schemas.openxmlformats.org/officeDocument/2006/relationships/hyperlink" Target="https://podminky.urs.cz/item/CS_URS_2024_01/725311125" TargetMode="External"/><Relationship Id="rId82" Type="http://schemas.openxmlformats.org/officeDocument/2006/relationships/hyperlink" Target="https://podminky.urs.cz/item/CS_URS_2024_01/734411103" TargetMode="External"/><Relationship Id="rId19" Type="http://schemas.openxmlformats.org/officeDocument/2006/relationships/hyperlink" Target="https://podminky.urs.cz/item/CS_URS_2024_01/998721122" TargetMode="External"/><Relationship Id="rId14" Type="http://schemas.openxmlformats.org/officeDocument/2006/relationships/hyperlink" Target="https://podminky.urs.cz/item/CS_URS_2024_01/721211405" TargetMode="External"/><Relationship Id="rId22" Type="http://schemas.openxmlformats.org/officeDocument/2006/relationships/hyperlink" Target="https://podminky.urs.cz/item/CS_URS_2024_01/722175002" TargetMode="External"/><Relationship Id="rId27" Type="http://schemas.openxmlformats.org/officeDocument/2006/relationships/hyperlink" Target="https://podminky.urs.cz/item/CS_URS_2024_01/722175007" TargetMode="External"/><Relationship Id="rId30" Type="http://schemas.openxmlformats.org/officeDocument/2006/relationships/hyperlink" Target="https://podminky.urs.cz/item/CS_URS_2024_01/722181231" TargetMode="External"/><Relationship Id="rId35" Type="http://schemas.openxmlformats.org/officeDocument/2006/relationships/hyperlink" Target="https://podminky.urs.cz/item/CS_URS_2024_01/722231072" TargetMode="External"/><Relationship Id="rId43" Type="http://schemas.openxmlformats.org/officeDocument/2006/relationships/hyperlink" Target="https://podminky.urs.cz/item/CS_URS_2024_01/722232046" TargetMode="External"/><Relationship Id="rId48" Type="http://schemas.openxmlformats.org/officeDocument/2006/relationships/hyperlink" Target="https://podminky.urs.cz/item/CS_URS_2024_01/722232066" TargetMode="External"/><Relationship Id="rId56" Type="http://schemas.openxmlformats.org/officeDocument/2006/relationships/hyperlink" Target="https://podminky.urs.cz/item/CS_URS_2024_01/722290249" TargetMode="External"/><Relationship Id="rId64" Type="http://schemas.openxmlformats.org/officeDocument/2006/relationships/hyperlink" Target="https://podminky.urs.cz/item/CS_URS_2024_01/725813111" TargetMode="External"/><Relationship Id="rId69" Type="http://schemas.openxmlformats.org/officeDocument/2006/relationships/hyperlink" Target="https://podminky.urs.cz/item/CS_URS_2024_01/725841351" TargetMode="External"/><Relationship Id="rId77" Type="http://schemas.openxmlformats.org/officeDocument/2006/relationships/hyperlink" Target="https://podminky.urs.cz/item/CS_URS_2024_01/732421207" TargetMode="External"/><Relationship Id="rId8" Type="http://schemas.openxmlformats.org/officeDocument/2006/relationships/hyperlink" Target="https://podminky.urs.cz/item/CS_URS_2024_01/721174025" TargetMode="External"/><Relationship Id="rId51" Type="http://schemas.openxmlformats.org/officeDocument/2006/relationships/hyperlink" Target="https://podminky.urs.cz/item/CS_URS_2024_01/722250133" TargetMode="External"/><Relationship Id="rId72" Type="http://schemas.openxmlformats.org/officeDocument/2006/relationships/hyperlink" Target="https://podminky.urs.cz/item/CS_URS_2024_01/726111001" TargetMode="External"/><Relationship Id="rId80" Type="http://schemas.openxmlformats.org/officeDocument/2006/relationships/hyperlink" Target="https://podminky.urs.cz/item/CS_URS_2024_01/734220112" TargetMode="External"/><Relationship Id="rId3" Type="http://schemas.openxmlformats.org/officeDocument/2006/relationships/hyperlink" Target="https://podminky.urs.cz/item/CS_URS_2024_01/721173402" TargetMode="External"/><Relationship Id="rId12" Type="http://schemas.openxmlformats.org/officeDocument/2006/relationships/hyperlink" Target="https://podminky.urs.cz/item/CS_URS_2024_01/721174045" TargetMode="External"/><Relationship Id="rId17" Type="http://schemas.openxmlformats.org/officeDocument/2006/relationships/hyperlink" Target="https://podminky.urs.cz/item/CS_URS_2024_01/721290111" TargetMode="External"/><Relationship Id="rId25" Type="http://schemas.openxmlformats.org/officeDocument/2006/relationships/hyperlink" Target="https://podminky.urs.cz/item/CS_URS_2024_01/722175005" TargetMode="External"/><Relationship Id="rId33" Type="http://schemas.openxmlformats.org/officeDocument/2006/relationships/hyperlink" Target="https://podminky.urs.cz/item/CS_URS_2024_01/722190401" TargetMode="External"/><Relationship Id="rId38" Type="http://schemas.openxmlformats.org/officeDocument/2006/relationships/hyperlink" Target="https://podminky.urs.cz/item/CS_URS_2024_01/722231141" TargetMode="External"/><Relationship Id="rId46" Type="http://schemas.openxmlformats.org/officeDocument/2006/relationships/hyperlink" Target="https://podminky.urs.cz/item/CS_URS_2024_01/722232064" TargetMode="External"/><Relationship Id="rId59" Type="http://schemas.openxmlformats.org/officeDocument/2006/relationships/hyperlink" Target="https://podminky.urs.cz/item/CS_URS_2024_01/725119125" TargetMode="External"/><Relationship Id="rId67" Type="http://schemas.openxmlformats.org/officeDocument/2006/relationships/hyperlink" Target="https://podminky.urs.cz/item/CS_URS_2024_01/725821329" TargetMode="External"/><Relationship Id="rId20" Type="http://schemas.openxmlformats.org/officeDocument/2006/relationships/hyperlink" Target="https://podminky.urs.cz/item/CS_URS_2024_01/722140115" TargetMode="External"/><Relationship Id="rId41" Type="http://schemas.openxmlformats.org/officeDocument/2006/relationships/hyperlink" Target="https://podminky.urs.cz/item/CS_URS_2024_01/722232043" TargetMode="External"/><Relationship Id="rId54" Type="http://schemas.openxmlformats.org/officeDocument/2006/relationships/hyperlink" Target="https://podminky.urs.cz/item/CS_URS_2024_01/722290234" TargetMode="External"/><Relationship Id="rId62" Type="http://schemas.openxmlformats.org/officeDocument/2006/relationships/hyperlink" Target="https://podminky.urs.cz/item/CS_URS_2024_01/725331111" TargetMode="External"/><Relationship Id="rId70" Type="http://schemas.openxmlformats.org/officeDocument/2006/relationships/hyperlink" Target="https://podminky.urs.cz/item/CS_URS_2024_01/725861101" TargetMode="External"/><Relationship Id="rId75" Type="http://schemas.openxmlformats.org/officeDocument/2006/relationships/hyperlink" Target="https://podminky.urs.cz/item/CS_URS_2024_01/732331772" TargetMode="External"/><Relationship Id="rId83" Type="http://schemas.openxmlformats.org/officeDocument/2006/relationships/drawing" Target="../drawings/drawing20.xml"/><Relationship Id="rId1" Type="http://schemas.openxmlformats.org/officeDocument/2006/relationships/hyperlink" Target="https://podminky.urs.cz/item/CS_URS_2024_01/312101215" TargetMode="External"/><Relationship Id="rId6" Type="http://schemas.openxmlformats.org/officeDocument/2006/relationships/hyperlink" Target="https://podminky.urs.cz/item/CS_URS_2024_01/721173405" TargetMode="External"/><Relationship Id="rId15" Type="http://schemas.openxmlformats.org/officeDocument/2006/relationships/hyperlink" Target="https://podminky.urs.cz/item/CS_URS_2024_01/721219128" TargetMode="External"/><Relationship Id="rId23" Type="http://schemas.openxmlformats.org/officeDocument/2006/relationships/hyperlink" Target="https://podminky.urs.cz/item/CS_URS_2024_01/722175003" TargetMode="External"/><Relationship Id="rId28" Type="http://schemas.openxmlformats.org/officeDocument/2006/relationships/hyperlink" Target="https://podminky.urs.cz/item/CS_URS_2024_01/722176115" TargetMode="External"/><Relationship Id="rId36" Type="http://schemas.openxmlformats.org/officeDocument/2006/relationships/hyperlink" Target="https://podminky.urs.cz/item/CS_URS_2024_01/722231075" TargetMode="External"/><Relationship Id="rId49" Type="http://schemas.openxmlformats.org/officeDocument/2006/relationships/hyperlink" Target="https://podminky.urs.cz/item/CS_URS_2024_01/722234232" TargetMode="External"/><Relationship Id="rId57" Type="http://schemas.openxmlformats.org/officeDocument/2006/relationships/hyperlink" Target="https://podminky.urs.cz/item/CS_URS_2024_01/724233015" TargetMode="External"/><Relationship Id="rId10" Type="http://schemas.openxmlformats.org/officeDocument/2006/relationships/hyperlink" Target="https://podminky.urs.cz/item/CS_URS_2024_01/721174043" TargetMode="External"/><Relationship Id="rId31" Type="http://schemas.openxmlformats.org/officeDocument/2006/relationships/hyperlink" Target="https://podminky.urs.cz/item/CS_URS_2024_01/722181232" TargetMode="External"/><Relationship Id="rId44" Type="http://schemas.openxmlformats.org/officeDocument/2006/relationships/hyperlink" Target="https://podminky.urs.cz/item/CS_URS_2024_01/722232048" TargetMode="External"/><Relationship Id="rId52" Type="http://schemas.openxmlformats.org/officeDocument/2006/relationships/hyperlink" Target="https://podminky.urs.cz/item/CS_URS_2024_01/722270102" TargetMode="External"/><Relationship Id="rId60" Type="http://schemas.openxmlformats.org/officeDocument/2006/relationships/hyperlink" Target="https://podminky.urs.cz/item/CS_URS_2024_01/725219102" TargetMode="External"/><Relationship Id="rId65" Type="http://schemas.openxmlformats.org/officeDocument/2006/relationships/hyperlink" Target="https://podminky.urs.cz/item/CS_URS_2024_01/725813112" TargetMode="External"/><Relationship Id="rId73" Type="http://schemas.openxmlformats.org/officeDocument/2006/relationships/hyperlink" Target="https://podminky.urs.cz/item/CS_URS_2024_01/726111031" TargetMode="External"/><Relationship Id="rId78" Type="http://schemas.openxmlformats.org/officeDocument/2006/relationships/hyperlink" Target="https://podminky.urs.cz/item/CS_URS_2024_01/733121244" TargetMode="External"/><Relationship Id="rId81" Type="http://schemas.openxmlformats.org/officeDocument/2006/relationships/hyperlink" Target="https://podminky.urs.cz/item/CS_URS_2024_01/734220113" TargetMode="External"/><Relationship Id="rId4" Type="http://schemas.openxmlformats.org/officeDocument/2006/relationships/hyperlink" Target="https://podminky.urs.cz/item/CS_URS_2024_01/721173403" TargetMode="External"/><Relationship Id="rId9" Type="http://schemas.openxmlformats.org/officeDocument/2006/relationships/hyperlink" Target="https://podminky.urs.cz/item/CS_URS_2024_01/721174041" TargetMode="External"/><Relationship Id="rId13" Type="http://schemas.openxmlformats.org/officeDocument/2006/relationships/hyperlink" Target="https://podminky.urs.cz/item/CS_URS_2024_01/721175212" TargetMode="External"/><Relationship Id="rId18" Type="http://schemas.openxmlformats.org/officeDocument/2006/relationships/hyperlink" Target="https://podminky.urs.cz/item/CS_URS_2024_01/721290112" TargetMode="External"/><Relationship Id="rId39" Type="http://schemas.openxmlformats.org/officeDocument/2006/relationships/hyperlink" Target="https://podminky.urs.cz/item/CS_URS_2024_01/722231232" TargetMode="External"/><Relationship Id="rId34" Type="http://schemas.openxmlformats.org/officeDocument/2006/relationships/hyperlink" Target="https://podminky.urs.cz/item/CS_URS_2024_01/722224116" TargetMode="External"/><Relationship Id="rId50" Type="http://schemas.openxmlformats.org/officeDocument/2006/relationships/hyperlink" Target="https://podminky.urs.cz/item/CS_URS_2024_01/722234266" TargetMode="External"/><Relationship Id="rId55" Type="http://schemas.openxmlformats.org/officeDocument/2006/relationships/hyperlink" Target="https://podminky.urs.cz/item/CS_URS_2024_01/722290246" TargetMode="External"/><Relationship Id="rId76" Type="http://schemas.openxmlformats.org/officeDocument/2006/relationships/hyperlink" Target="https://podminky.urs.cz/item/CS_URS_2024_01/732331777" TargetMode="External"/><Relationship Id="rId7" Type="http://schemas.openxmlformats.org/officeDocument/2006/relationships/hyperlink" Target="https://podminky.urs.cz/item/CS_URS_2024_01/721174024" TargetMode="External"/><Relationship Id="rId71" Type="http://schemas.openxmlformats.org/officeDocument/2006/relationships/hyperlink" Target="https://podminky.urs.cz/item/CS_URS_2024_01/725865502" TargetMode="External"/><Relationship Id="rId2" Type="http://schemas.openxmlformats.org/officeDocument/2006/relationships/hyperlink" Target="https://podminky.urs.cz/item/CS_URS_2024_01/721173401" TargetMode="External"/><Relationship Id="rId29" Type="http://schemas.openxmlformats.org/officeDocument/2006/relationships/hyperlink" Target="https://podminky.urs.cz/item/CS_URS_2024_01/722176117" TargetMode="External"/><Relationship Id="rId24" Type="http://schemas.openxmlformats.org/officeDocument/2006/relationships/hyperlink" Target="https://podminky.urs.cz/item/CS_URS_2024_01/722175004" TargetMode="External"/><Relationship Id="rId40" Type="http://schemas.openxmlformats.org/officeDocument/2006/relationships/hyperlink" Target="https://podminky.urs.cz/item/CS_URS_2024_01/722231245" TargetMode="External"/><Relationship Id="rId45" Type="http://schemas.openxmlformats.org/officeDocument/2006/relationships/hyperlink" Target="https://podminky.urs.cz/item/CS_URS_2024_01/722232063" TargetMode="External"/><Relationship Id="rId66" Type="http://schemas.openxmlformats.org/officeDocument/2006/relationships/hyperlink" Target="https://podminky.urs.cz/item/CS_URS_2024_01/725821316"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odminky.urs.cz/item/CS_URS_2024_01/733811242" TargetMode="External"/><Relationship Id="rId13" Type="http://schemas.openxmlformats.org/officeDocument/2006/relationships/hyperlink" Target="https://podminky.urs.cz/item/CS_URS_2024_01/735511055" TargetMode="External"/><Relationship Id="rId3" Type="http://schemas.openxmlformats.org/officeDocument/2006/relationships/hyperlink" Target="https://podminky.urs.cz/item/CS_URS_2024_01/732511303" TargetMode="External"/><Relationship Id="rId7" Type="http://schemas.openxmlformats.org/officeDocument/2006/relationships/hyperlink" Target="https://podminky.urs.cz/item/CS_URS_2024_01/733291101" TargetMode="External"/><Relationship Id="rId12" Type="http://schemas.openxmlformats.org/officeDocument/2006/relationships/hyperlink" Target="https://podminky.urs.cz/item/CS_URS_2024_01/735511031" TargetMode="External"/><Relationship Id="rId17" Type="http://schemas.openxmlformats.org/officeDocument/2006/relationships/drawing" Target="../drawings/drawing21.xml"/><Relationship Id="rId2" Type="http://schemas.openxmlformats.org/officeDocument/2006/relationships/hyperlink" Target="https://podminky.urs.cz/item/CS_URS_2024_01/732331617" TargetMode="External"/><Relationship Id="rId16" Type="http://schemas.openxmlformats.org/officeDocument/2006/relationships/hyperlink" Target="https://podminky.urs.cz/item/CS_URS_2024_01/735511086" TargetMode="External"/><Relationship Id="rId1" Type="http://schemas.openxmlformats.org/officeDocument/2006/relationships/hyperlink" Target="https://podminky.urs.cz/item/CS_URS_2024_01/721173316" TargetMode="External"/><Relationship Id="rId6" Type="http://schemas.openxmlformats.org/officeDocument/2006/relationships/hyperlink" Target="https://podminky.urs.cz/item/CS_URS_2024_01/733223207" TargetMode="External"/><Relationship Id="rId11" Type="http://schemas.openxmlformats.org/officeDocument/2006/relationships/hyperlink" Target="https://podminky.urs.cz/item/CS_URS_2024_01/734242416" TargetMode="External"/><Relationship Id="rId5" Type="http://schemas.openxmlformats.org/officeDocument/2006/relationships/hyperlink" Target="https://podminky.urs.cz/item/CS_URS_2024_01/733223206" TargetMode="External"/><Relationship Id="rId15" Type="http://schemas.openxmlformats.org/officeDocument/2006/relationships/hyperlink" Target="https://podminky.urs.cz/item/CS_URS_2024_01/735511085" TargetMode="External"/><Relationship Id="rId10" Type="http://schemas.openxmlformats.org/officeDocument/2006/relationships/hyperlink" Target="https://podminky.urs.cz/item/CS_URS_2024_01/734211120" TargetMode="External"/><Relationship Id="rId4" Type="http://schemas.openxmlformats.org/officeDocument/2006/relationships/hyperlink" Target="https://podminky.urs.cz/item/CS_URS_2024_01/733223205" TargetMode="External"/><Relationship Id="rId9" Type="http://schemas.openxmlformats.org/officeDocument/2006/relationships/hyperlink" Target="https://podminky.urs.cz/item/CS_URS_2024_01/998733112" TargetMode="External"/><Relationship Id="rId14" Type="http://schemas.openxmlformats.org/officeDocument/2006/relationships/hyperlink" Target="https://podminky.urs.cz/item/CS_URS_2024_01/735511063"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4_01/741130011" TargetMode="External"/><Relationship Id="rId13" Type="http://schemas.openxmlformats.org/officeDocument/2006/relationships/hyperlink" Target="https://podminky.urs.cz/item/CS_URS_2024_01/741330602" TargetMode="External"/><Relationship Id="rId18" Type="http://schemas.openxmlformats.org/officeDocument/2006/relationships/hyperlink" Target="https://podminky.urs.cz/item/CS_URS_2024_01/468081311" TargetMode="External"/><Relationship Id="rId3" Type="http://schemas.openxmlformats.org/officeDocument/2006/relationships/hyperlink" Target="https://podminky.urs.cz/item/CS_URS_2024_01/977131116" TargetMode="External"/><Relationship Id="rId21" Type="http://schemas.openxmlformats.org/officeDocument/2006/relationships/hyperlink" Target="https://podminky.urs.cz/item/CS_URS_2024_01/468101411" TargetMode="External"/><Relationship Id="rId7" Type="http://schemas.openxmlformats.org/officeDocument/2006/relationships/hyperlink" Target="https://podminky.urs.cz/item/CS_URS_2024_01/741130006" TargetMode="External"/><Relationship Id="rId12" Type="http://schemas.openxmlformats.org/officeDocument/2006/relationships/hyperlink" Target="https://podminky.urs.cz/item/CS_URS_2024_01/741310124" TargetMode="External"/><Relationship Id="rId17" Type="http://schemas.openxmlformats.org/officeDocument/2006/relationships/hyperlink" Target="https://podminky.urs.cz/item/CS_URS_2024_01/742124002" TargetMode="External"/><Relationship Id="rId2" Type="http://schemas.openxmlformats.org/officeDocument/2006/relationships/hyperlink" Target="https://podminky.urs.cz/item/CS_URS_2024_01/952902021" TargetMode="External"/><Relationship Id="rId16" Type="http://schemas.openxmlformats.org/officeDocument/2006/relationships/hyperlink" Target="https://podminky.urs.cz/item/CS_URS_2024_01/742110102" TargetMode="External"/><Relationship Id="rId20" Type="http://schemas.openxmlformats.org/officeDocument/2006/relationships/hyperlink" Target="https://podminky.urs.cz/item/CS_URS_2024_01/468091311" TargetMode="External"/><Relationship Id="rId1" Type="http://schemas.openxmlformats.org/officeDocument/2006/relationships/hyperlink" Target="https://podminky.urs.cz/item/CS_URS_2024_01/952901107" TargetMode="External"/><Relationship Id="rId6" Type="http://schemas.openxmlformats.org/officeDocument/2006/relationships/hyperlink" Target="https://podminky.urs.cz/item/CS_URS_2024_01/741110021" TargetMode="External"/><Relationship Id="rId11" Type="http://schemas.openxmlformats.org/officeDocument/2006/relationships/hyperlink" Target="https://podminky.urs.cz/item/CS_URS_2024_01/741310024" TargetMode="External"/><Relationship Id="rId5" Type="http://schemas.openxmlformats.org/officeDocument/2006/relationships/hyperlink" Target="https://podminky.urs.cz/item/CS_URS_2024_01/735511142" TargetMode="External"/><Relationship Id="rId15" Type="http://schemas.openxmlformats.org/officeDocument/2006/relationships/hyperlink" Target="https://podminky.urs.cz/item/CS_URS_2024_01/741372021" TargetMode="External"/><Relationship Id="rId23" Type="http://schemas.openxmlformats.org/officeDocument/2006/relationships/drawing" Target="../drawings/drawing22.xml"/><Relationship Id="rId10" Type="http://schemas.openxmlformats.org/officeDocument/2006/relationships/hyperlink" Target="https://podminky.urs.cz/item/CS_URS_2024_01/741132001" TargetMode="External"/><Relationship Id="rId19" Type="http://schemas.openxmlformats.org/officeDocument/2006/relationships/hyperlink" Target="https://podminky.urs.cz/item/CS_URS_2024_01/468081411" TargetMode="External"/><Relationship Id="rId4" Type="http://schemas.openxmlformats.org/officeDocument/2006/relationships/hyperlink" Target="https://podminky.urs.cz/item/CS_URS_2024_01/735511141.R" TargetMode="External"/><Relationship Id="rId9" Type="http://schemas.openxmlformats.org/officeDocument/2006/relationships/hyperlink" Target="https://podminky.urs.cz/item/CS_URS_2024_01/741130025" TargetMode="External"/><Relationship Id="rId14" Type="http://schemas.openxmlformats.org/officeDocument/2006/relationships/hyperlink" Target="https://podminky.urs.cz/item/CS_URS_2024_01/741331075" TargetMode="External"/><Relationship Id="rId22" Type="http://schemas.openxmlformats.org/officeDocument/2006/relationships/hyperlink" Target="https://podminky.urs.cz/item/CS_URS_2024_01/468101422"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4_01/741130006" TargetMode="External"/><Relationship Id="rId13" Type="http://schemas.openxmlformats.org/officeDocument/2006/relationships/hyperlink" Target="https://podminky.urs.cz/item/CS_URS_2024_01/741410042" TargetMode="External"/><Relationship Id="rId18" Type="http://schemas.openxmlformats.org/officeDocument/2006/relationships/hyperlink" Target="https://podminky.urs.cz/item/CS_URS_2024_01/741732063" TargetMode="External"/><Relationship Id="rId26" Type="http://schemas.openxmlformats.org/officeDocument/2006/relationships/hyperlink" Target="https://podminky.urs.cz/item/CS_URS_2024_01/210020811" TargetMode="External"/><Relationship Id="rId3" Type="http://schemas.openxmlformats.org/officeDocument/2006/relationships/hyperlink" Target="https://podminky.urs.cz/item/CS_URS_2024_01/741122122" TargetMode="External"/><Relationship Id="rId21" Type="http://schemas.openxmlformats.org/officeDocument/2006/relationships/hyperlink" Target="https://podminky.urs.cz/item/CS_URS_2024_01/741761011" TargetMode="External"/><Relationship Id="rId7" Type="http://schemas.openxmlformats.org/officeDocument/2006/relationships/hyperlink" Target="https://podminky.urs.cz/item/CS_URS_2024_01/741130004" TargetMode="External"/><Relationship Id="rId12" Type="http://schemas.openxmlformats.org/officeDocument/2006/relationships/hyperlink" Target="https://podminky.urs.cz/item/CS_URS_2024_01/741132147" TargetMode="External"/><Relationship Id="rId17" Type="http://schemas.openxmlformats.org/officeDocument/2006/relationships/hyperlink" Target="https://podminky.urs.cz/item/CS_URS_2024_01/741730015" TargetMode="External"/><Relationship Id="rId25" Type="http://schemas.openxmlformats.org/officeDocument/2006/relationships/hyperlink" Target="https://podminky.urs.cz/item/CS_URS_2024_01/998741122" TargetMode="External"/><Relationship Id="rId2" Type="http://schemas.openxmlformats.org/officeDocument/2006/relationships/hyperlink" Target="https://podminky.urs.cz/item/CS_URS_2024_01/741120324" TargetMode="External"/><Relationship Id="rId16" Type="http://schemas.openxmlformats.org/officeDocument/2006/relationships/hyperlink" Target="https://podminky.urs.cz/item/CS_URS_2024_01/741721211" TargetMode="External"/><Relationship Id="rId20" Type="http://schemas.openxmlformats.org/officeDocument/2006/relationships/hyperlink" Target="https://podminky.urs.cz/item/CS_URS_2024_01/741761008" TargetMode="External"/><Relationship Id="rId29" Type="http://schemas.openxmlformats.org/officeDocument/2006/relationships/drawing" Target="../drawings/drawing23.xml"/><Relationship Id="rId1" Type="http://schemas.openxmlformats.org/officeDocument/2006/relationships/hyperlink" Target="https://podminky.urs.cz/item/CS_URS_2024_01/741120101" TargetMode="External"/><Relationship Id="rId6" Type="http://schemas.openxmlformats.org/officeDocument/2006/relationships/hyperlink" Target="https://podminky.urs.cz/item/CS_URS_2024_01/741130001" TargetMode="External"/><Relationship Id="rId11" Type="http://schemas.openxmlformats.org/officeDocument/2006/relationships/hyperlink" Target="https://podminky.urs.cz/item/CS_URS_2024_01/741132145" TargetMode="External"/><Relationship Id="rId24" Type="http://schemas.openxmlformats.org/officeDocument/2006/relationships/hyperlink" Target="https://podminky.urs.cz/item/CS_URS_2024_01/741810003" TargetMode="External"/><Relationship Id="rId5" Type="http://schemas.openxmlformats.org/officeDocument/2006/relationships/hyperlink" Target="https://podminky.urs.cz/item/CS_URS_2024_01/741122144" TargetMode="External"/><Relationship Id="rId15" Type="http://schemas.openxmlformats.org/officeDocument/2006/relationships/hyperlink" Target="https://podminky.urs.cz/item/CS_URS_2024_01/741711011" TargetMode="External"/><Relationship Id="rId23" Type="http://schemas.openxmlformats.org/officeDocument/2006/relationships/hyperlink" Target="https://podminky.urs.cz/item/CS_URS_2024_01/741761015" TargetMode="External"/><Relationship Id="rId28" Type="http://schemas.openxmlformats.org/officeDocument/2006/relationships/hyperlink" Target="https://podminky.urs.cz/item/CS_URS_2024_01/049303000" TargetMode="External"/><Relationship Id="rId10" Type="http://schemas.openxmlformats.org/officeDocument/2006/relationships/hyperlink" Target="https://podminky.urs.cz/item/CS_URS_2024_01/741132134" TargetMode="External"/><Relationship Id="rId19" Type="http://schemas.openxmlformats.org/officeDocument/2006/relationships/hyperlink" Target="https://podminky.urs.cz/item/CS_URS_2024_01/741761002" TargetMode="External"/><Relationship Id="rId4" Type="http://schemas.openxmlformats.org/officeDocument/2006/relationships/hyperlink" Target="https://podminky.urs.cz/item/CS_URS_2024_01/741122143" TargetMode="External"/><Relationship Id="rId9" Type="http://schemas.openxmlformats.org/officeDocument/2006/relationships/hyperlink" Target="https://podminky.urs.cz/item/CS_URS_2024_01/741130420" TargetMode="External"/><Relationship Id="rId14" Type="http://schemas.openxmlformats.org/officeDocument/2006/relationships/hyperlink" Target="https://podminky.urs.cz/item/CS_URS_2024_01/741420022" TargetMode="External"/><Relationship Id="rId22" Type="http://schemas.openxmlformats.org/officeDocument/2006/relationships/hyperlink" Target="https://podminky.urs.cz/item/CS_URS_2024_01/741761012" TargetMode="External"/><Relationship Id="rId27" Type="http://schemas.openxmlformats.org/officeDocument/2006/relationships/hyperlink" Target="https://podminky.urs.cz/item/CS_URS_2024_01/HZS3132"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8" Type="http://schemas.openxmlformats.org/officeDocument/2006/relationships/hyperlink" Target="https://podminky.urs.cz/item/CS_URS_2024_01/469973116" TargetMode="External"/><Relationship Id="rId3" Type="http://schemas.openxmlformats.org/officeDocument/2006/relationships/hyperlink" Target="https://podminky.urs.cz/item/CS_URS_2024_01/468111112" TargetMode="External"/><Relationship Id="rId7" Type="http://schemas.openxmlformats.org/officeDocument/2006/relationships/hyperlink" Target="https://podminky.urs.cz/item/CS_URS_2024_01/469972121" TargetMode="External"/><Relationship Id="rId2" Type="http://schemas.openxmlformats.org/officeDocument/2006/relationships/hyperlink" Target="https://podminky.urs.cz/item/CS_URS_2024_01/468081512" TargetMode="External"/><Relationship Id="rId1" Type="http://schemas.openxmlformats.org/officeDocument/2006/relationships/hyperlink" Target="https://podminky.urs.cz/item/CS_URS_2024_01/468081314" TargetMode="External"/><Relationship Id="rId6" Type="http://schemas.openxmlformats.org/officeDocument/2006/relationships/hyperlink" Target="https://podminky.urs.cz/item/CS_URS_2024_01/469972111" TargetMode="External"/><Relationship Id="rId5" Type="http://schemas.openxmlformats.org/officeDocument/2006/relationships/hyperlink" Target="https://podminky.urs.cz/item/CS_URS_2024_01/469971121" TargetMode="External"/><Relationship Id="rId4" Type="http://schemas.openxmlformats.org/officeDocument/2006/relationships/hyperlink" Target="https://podminky.urs.cz/item/CS_URS_2024_01/469971111" TargetMode="External"/><Relationship Id="rId9"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8" Type="http://schemas.openxmlformats.org/officeDocument/2006/relationships/hyperlink" Target="https://podminky.urs.cz/item/CS_URS_2024_01/751511025" TargetMode="External"/><Relationship Id="rId13" Type="http://schemas.openxmlformats.org/officeDocument/2006/relationships/hyperlink" Target="https://podminky.urs.cz/item/CS_URS_2024_01/751572033" TargetMode="External"/><Relationship Id="rId18" Type="http://schemas.openxmlformats.org/officeDocument/2006/relationships/hyperlink" Target="https://podminky.urs.cz/item/CS_URS_2024_01/783317101" TargetMode="External"/><Relationship Id="rId3" Type="http://schemas.openxmlformats.org/officeDocument/2006/relationships/hyperlink" Target="https://podminky.urs.cz/item/CS_URS_2024_01/751322012" TargetMode="External"/><Relationship Id="rId7" Type="http://schemas.openxmlformats.org/officeDocument/2006/relationships/hyperlink" Target="https://podminky.urs.cz/item/CS_URS_2024_01/751510043" TargetMode="External"/><Relationship Id="rId12" Type="http://schemas.openxmlformats.org/officeDocument/2006/relationships/hyperlink" Target="https://podminky.urs.cz/item/CS_URS_2024_01/751572032" TargetMode="External"/><Relationship Id="rId17" Type="http://schemas.openxmlformats.org/officeDocument/2006/relationships/hyperlink" Target="https://podminky.urs.cz/item/CS_URS_2024_01/783315101" TargetMode="External"/><Relationship Id="rId2" Type="http://schemas.openxmlformats.org/officeDocument/2006/relationships/hyperlink" Target="https://podminky.urs.cz/item/CS_URS_2024_01/751311094" TargetMode="External"/><Relationship Id="rId16" Type="http://schemas.openxmlformats.org/officeDocument/2006/relationships/hyperlink" Target="https://podminky.urs.cz/item/CS_URS_2024_01/783314101" TargetMode="External"/><Relationship Id="rId20" Type="http://schemas.openxmlformats.org/officeDocument/2006/relationships/drawing" Target="../drawings/drawing32.xml"/><Relationship Id="rId1" Type="http://schemas.openxmlformats.org/officeDocument/2006/relationships/hyperlink" Target="https://podminky.urs.cz/item/CS_URS_2024_01/751122051" TargetMode="External"/><Relationship Id="rId6" Type="http://schemas.openxmlformats.org/officeDocument/2006/relationships/hyperlink" Target="https://podminky.urs.cz/item/CS_URS_2024_01/751510042" TargetMode="External"/><Relationship Id="rId11" Type="http://schemas.openxmlformats.org/officeDocument/2006/relationships/hyperlink" Target="https://podminky.urs.cz/item/CS_URS_2024_01/751572031" TargetMode="External"/><Relationship Id="rId5" Type="http://schemas.openxmlformats.org/officeDocument/2006/relationships/hyperlink" Target="https://podminky.urs.cz/item/CS_URS_2024_01/751510041" TargetMode="External"/><Relationship Id="rId15" Type="http://schemas.openxmlformats.org/officeDocument/2006/relationships/hyperlink" Target="https://podminky.urs.cz/item/CS_URS_2024_01/998751121" TargetMode="External"/><Relationship Id="rId10" Type="http://schemas.openxmlformats.org/officeDocument/2006/relationships/hyperlink" Target="https://podminky.urs.cz/item/CS_URS_2024_01/751537111" TargetMode="External"/><Relationship Id="rId19" Type="http://schemas.openxmlformats.org/officeDocument/2006/relationships/hyperlink" Target="https://podminky.urs.cz/item/CS_URS_2024_01/HZS3212" TargetMode="External"/><Relationship Id="rId4" Type="http://schemas.openxmlformats.org/officeDocument/2006/relationships/hyperlink" Target="https://podminky.urs.cz/item/CS_URS_2024_01/751344112" TargetMode="External"/><Relationship Id="rId9" Type="http://schemas.openxmlformats.org/officeDocument/2006/relationships/hyperlink" Target="https://podminky.urs.cz/item/CS_URS_2024_01/751525082" TargetMode="External"/><Relationship Id="rId14" Type="http://schemas.openxmlformats.org/officeDocument/2006/relationships/hyperlink" Target="https://podminky.urs.cz/item/CS_URS_2024_01/751611113"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33.xml"/><Relationship Id="rId4" Type="http://schemas.openxmlformats.org/officeDocument/2006/relationships/hyperlink" Target="https://podminky.urs.cz/item/CS_URS_2024_01/070001000"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podminky.urs.cz/item/CS_URS_2024_01/210203902" TargetMode="External"/><Relationship Id="rId13" Type="http://schemas.openxmlformats.org/officeDocument/2006/relationships/hyperlink" Target="https://podminky.urs.cz/item/CS_URS_2024_01/210204221" TargetMode="External"/><Relationship Id="rId18" Type="http://schemas.openxmlformats.org/officeDocument/2006/relationships/hyperlink" Target="https://podminky.urs.cz/item/CS_URS_2024_01/210812011" TargetMode="External"/><Relationship Id="rId26" Type="http://schemas.openxmlformats.org/officeDocument/2006/relationships/hyperlink" Target="https://podminky.urs.cz/item/CS_URS_2024_01/460431163" TargetMode="External"/><Relationship Id="rId3" Type="http://schemas.openxmlformats.org/officeDocument/2006/relationships/hyperlink" Target="https://podminky.urs.cz/item/CS_URS_2024_01/998741122" TargetMode="External"/><Relationship Id="rId21" Type="http://schemas.openxmlformats.org/officeDocument/2006/relationships/hyperlink" Target="https://podminky.urs.cz/item/CS_URS_2024_01/460131114" TargetMode="External"/><Relationship Id="rId7" Type="http://schemas.openxmlformats.org/officeDocument/2006/relationships/hyperlink" Target="https://podminky.urs.cz/item/CS_URS_2024_01/210203901" TargetMode="External"/><Relationship Id="rId12" Type="http://schemas.openxmlformats.org/officeDocument/2006/relationships/hyperlink" Target="https://podminky.urs.cz/item/CS_URS_2024_01/210204201" TargetMode="External"/><Relationship Id="rId17" Type="http://schemas.openxmlformats.org/officeDocument/2006/relationships/hyperlink" Target="https://podminky.urs.cz/item/CS_URS_2024_01/210220302" TargetMode="External"/><Relationship Id="rId25" Type="http://schemas.openxmlformats.org/officeDocument/2006/relationships/hyperlink" Target="https://podminky.urs.cz/item/CS_URS_2024_01/460431162" TargetMode="External"/><Relationship Id="rId2" Type="http://schemas.openxmlformats.org/officeDocument/2006/relationships/hyperlink" Target="https://podminky.urs.cz/item/CS_URS_2024_01/741810003" TargetMode="External"/><Relationship Id="rId16" Type="http://schemas.openxmlformats.org/officeDocument/2006/relationships/hyperlink" Target="https://podminky.urs.cz/item/CS_URS_2024_01/210220111" TargetMode="External"/><Relationship Id="rId20" Type="http://schemas.openxmlformats.org/officeDocument/2006/relationships/hyperlink" Target="https://podminky.urs.cz/item/CS_URS_2024_01/460010011" TargetMode="External"/><Relationship Id="rId29" Type="http://schemas.openxmlformats.org/officeDocument/2006/relationships/hyperlink" Target="https://podminky.urs.cz/item/CS_URS_2024_01/460861111" TargetMode="External"/><Relationship Id="rId1" Type="http://schemas.openxmlformats.org/officeDocument/2006/relationships/hyperlink" Target="https://podminky.urs.cz/item/CS_URS_2024_01/741110053" TargetMode="External"/><Relationship Id="rId6" Type="http://schemas.openxmlformats.org/officeDocument/2006/relationships/hyperlink" Target="https://podminky.urs.cz/item/CS_URS_2024_01/210191502" TargetMode="External"/><Relationship Id="rId11" Type="http://schemas.openxmlformats.org/officeDocument/2006/relationships/hyperlink" Target="https://podminky.urs.cz/item/CS_URS_2024_01/210204121" TargetMode="External"/><Relationship Id="rId24" Type="http://schemas.openxmlformats.org/officeDocument/2006/relationships/hyperlink" Target="https://podminky.urs.cz/item/CS_URS_2024_01/460391124" TargetMode="External"/><Relationship Id="rId32" Type="http://schemas.openxmlformats.org/officeDocument/2006/relationships/drawing" Target="../drawings/drawing34.xml"/><Relationship Id="rId5" Type="http://schemas.openxmlformats.org/officeDocument/2006/relationships/hyperlink" Target="https://podminky.urs.cz/item/CS_URS_2024_01/210100252" TargetMode="External"/><Relationship Id="rId15" Type="http://schemas.openxmlformats.org/officeDocument/2006/relationships/hyperlink" Target="https://podminky.urs.cz/item/CS_URS_2024_01/210220002" TargetMode="External"/><Relationship Id="rId23" Type="http://schemas.openxmlformats.org/officeDocument/2006/relationships/hyperlink" Target="https://podminky.urs.cz/item/CS_URS_2024_01/460161153" TargetMode="External"/><Relationship Id="rId28" Type="http://schemas.openxmlformats.org/officeDocument/2006/relationships/hyperlink" Target="https://podminky.urs.cz/item/CS_URS_2024_01/460671111" TargetMode="External"/><Relationship Id="rId10" Type="http://schemas.openxmlformats.org/officeDocument/2006/relationships/hyperlink" Target="https://podminky.urs.cz/item/CS_URS_2024_01/210204103" TargetMode="External"/><Relationship Id="rId19" Type="http://schemas.openxmlformats.org/officeDocument/2006/relationships/hyperlink" Target="https://podminky.urs.cz/item/CS_URS_2024_01/210902012" TargetMode="External"/><Relationship Id="rId31" Type="http://schemas.openxmlformats.org/officeDocument/2006/relationships/hyperlink" Target="https://podminky.urs.cz/item/CS_URS_2024_01/HZS4132" TargetMode="External"/><Relationship Id="rId4" Type="http://schemas.openxmlformats.org/officeDocument/2006/relationships/hyperlink" Target="https://podminky.urs.cz/item/CS_URS_2024_01/210100173" TargetMode="External"/><Relationship Id="rId9" Type="http://schemas.openxmlformats.org/officeDocument/2006/relationships/hyperlink" Target="https://podminky.urs.cz/item/CS_URS_2024_01/210204002" TargetMode="External"/><Relationship Id="rId14" Type="http://schemas.openxmlformats.org/officeDocument/2006/relationships/hyperlink" Target="https://podminky.urs.cz/item/CS_URS_2024_01/210220001" TargetMode="External"/><Relationship Id="rId22" Type="http://schemas.openxmlformats.org/officeDocument/2006/relationships/hyperlink" Target="https://podminky.urs.cz/item/CS_URS_2024_01/460161152" TargetMode="External"/><Relationship Id="rId27" Type="http://schemas.openxmlformats.org/officeDocument/2006/relationships/hyperlink" Target="https://podminky.urs.cz/item/CS_URS_2024_01/460641113" TargetMode="External"/><Relationship Id="rId30" Type="http://schemas.openxmlformats.org/officeDocument/2006/relationships/hyperlink" Target="https://podminky.urs.cz/item/CS_URS_2024_01/HZS3132"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podminky.urs.cz/item/CS_URS_2024_01/899921142" TargetMode="External"/><Relationship Id="rId18" Type="http://schemas.openxmlformats.org/officeDocument/2006/relationships/hyperlink" Target="https://podminky.urs.cz/item/CS_URS_2024_01/899922353" TargetMode="External"/><Relationship Id="rId26" Type="http://schemas.openxmlformats.org/officeDocument/2006/relationships/hyperlink" Target="https://podminky.urs.cz/item/CS_URS_2024_01/722232045" TargetMode="External"/><Relationship Id="rId39" Type="http://schemas.openxmlformats.org/officeDocument/2006/relationships/drawing" Target="../drawings/drawing35.xml"/><Relationship Id="rId21" Type="http://schemas.openxmlformats.org/officeDocument/2006/relationships/hyperlink" Target="https://podminky.urs.cz/item/CS_URS_2024_01/899922701" TargetMode="External"/><Relationship Id="rId34" Type="http://schemas.openxmlformats.org/officeDocument/2006/relationships/hyperlink" Target="https://podminky.urs.cz/item/CS_URS_2024_01/741122021" TargetMode="External"/><Relationship Id="rId7" Type="http://schemas.openxmlformats.org/officeDocument/2006/relationships/hyperlink" Target="https://podminky.urs.cz/item/CS_URS_2024_01/871172101" TargetMode="External"/><Relationship Id="rId12" Type="http://schemas.openxmlformats.org/officeDocument/2006/relationships/hyperlink" Target="https://podminky.urs.cz/item/CS_URS_2024_01/899921111" TargetMode="External"/><Relationship Id="rId17" Type="http://schemas.openxmlformats.org/officeDocument/2006/relationships/hyperlink" Target="https://podminky.urs.cz/item/CS_URS_2024_01/899922331" TargetMode="External"/><Relationship Id="rId25" Type="http://schemas.openxmlformats.org/officeDocument/2006/relationships/hyperlink" Target="https://podminky.urs.cz/item/CS_URS_2024_01/722232043" TargetMode="External"/><Relationship Id="rId33" Type="http://schemas.openxmlformats.org/officeDocument/2006/relationships/hyperlink" Target="https://podminky.urs.cz/item/CS_URS_2024_01/741122015" TargetMode="External"/><Relationship Id="rId38" Type="http://schemas.openxmlformats.org/officeDocument/2006/relationships/hyperlink" Target="https://podminky.urs.cz/item/CS_URS_2024_01/742330029" TargetMode="External"/><Relationship Id="rId2" Type="http://schemas.openxmlformats.org/officeDocument/2006/relationships/hyperlink" Target="https://podminky.urs.cz/item/CS_URS_2024_01/132153411" TargetMode="External"/><Relationship Id="rId16" Type="http://schemas.openxmlformats.org/officeDocument/2006/relationships/hyperlink" Target="https://podminky.urs.cz/item/CS_URS_2024_01/899922311" TargetMode="External"/><Relationship Id="rId20" Type="http://schemas.openxmlformats.org/officeDocument/2006/relationships/hyperlink" Target="https://podminky.urs.cz/item/CS_URS_2024_01/899922513" TargetMode="External"/><Relationship Id="rId29" Type="http://schemas.openxmlformats.org/officeDocument/2006/relationships/hyperlink" Target="https://podminky.urs.cz/item/CS_URS_2024_01/722263212" TargetMode="External"/><Relationship Id="rId1" Type="http://schemas.openxmlformats.org/officeDocument/2006/relationships/hyperlink" Target="https://podminky.urs.cz/item/CS_URS_2024_01/111351112" TargetMode="External"/><Relationship Id="rId6" Type="http://schemas.openxmlformats.org/officeDocument/2006/relationships/hyperlink" Target="https://podminky.urs.cz/item/CS_URS_2024_01/871162101" TargetMode="External"/><Relationship Id="rId11" Type="http://schemas.openxmlformats.org/officeDocument/2006/relationships/hyperlink" Target="https://podminky.urs.cz/item/CS_URS_2024_01/893812215" TargetMode="External"/><Relationship Id="rId24" Type="http://schemas.openxmlformats.org/officeDocument/2006/relationships/hyperlink" Target="https://podminky.urs.cz/item/CS_URS_2024_01/722231141" TargetMode="External"/><Relationship Id="rId32" Type="http://schemas.openxmlformats.org/officeDocument/2006/relationships/hyperlink" Target="https://podminky.urs.cz/item/CS_URS_2024_01/741110442" TargetMode="External"/><Relationship Id="rId37" Type="http://schemas.openxmlformats.org/officeDocument/2006/relationships/hyperlink" Target="https://podminky.urs.cz/item/CS_URS_2024_01/741124701" TargetMode="External"/><Relationship Id="rId5" Type="http://schemas.openxmlformats.org/officeDocument/2006/relationships/hyperlink" Target="https://podminky.urs.cz/item/CS_URS_2024_01/871143111" TargetMode="External"/><Relationship Id="rId15" Type="http://schemas.openxmlformats.org/officeDocument/2006/relationships/hyperlink" Target="https://podminky.urs.cz/item/CS_URS_2024_01/899922121" TargetMode="External"/><Relationship Id="rId23" Type="http://schemas.openxmlformats.org/officeDocument/2006/relationships/hyperlink" Target="https://podminky.urs.cz/item/CS_URS_2024_01/899924201" TargetMode="External"/><Relationship Id="rId28" Type="http://schemas.openxmlformats.org/officeDocument/2006/relationships/hyperlink" Target="https://podminky.urs.cz/item/CS_URS_2024_01/722234266" TargetMode="External"/><Relationship Id="rId36" Type="http://schemas.openxmlformats.org/officeDocument/2006/relationships/hyperlink" Target="https://podminky.urs.cz/item/CS_URS_2024_01/741122041" TargetMode="External"/><Relationship Id="rId10" Type="http://schemas.openxmlformats.org/officeDocument/2006/relationships/hyperlink" Target="https://podminky.urs.cz/item/CS_URS_2024_01/893812201" TargetMode="External"/><Relationship Id="rId19" Type="http://schemas.openxmlformats.org/officeDocument/2006/relationships/hyperlink" Target="https://podminky.urs.cz/item/CS_URS_2024_01/899922362" TargetMode="External"/><Relationship Id="rId31" Type="http://schemas.openxmlformats.org/officeDocument/2006/relationships/hyperlink" Target="https://podminky.urs.cz/item/CS_URS_2024_01/734261335" TargetMode="External"/><Relationship Id="rId4" Type="http://schemas.openxmlformats.org/officeDocument/2006/relationships/hyperlink" Target="https://podminky.urs.cz/item/CS_URS_2024_01/871143101" TargetMode="External"/><Relationship Id="rId9" Type="http://schemas.openxmlformats.org/officeDocument/2006/relationships/hyperlink" Target="https://podminky.urs.cz/item/CS_URS_2024_01/879311101" TargetMode="External"/><Relationship Id="rId14" Type="http://schemas.openxmlformats.org/officeDocument/2006/relationships/hyperlink" Target="https://podminky.urs.cz/item/CS_URS_2024_01/899922111" TargetMode="External"/><Relationship Id="rId22" Type="http://schemas.openxmlformats.org/officeDocument/2006/relationships/hyperlink" Target="https://podminky.urs.cz/item/CS_URS_2024_01/899924111" TargetMode="External"/><Relationship Id="rId27" Type="http://schemas.openxmlformats.org/officeDocument/2006/relationships/hyperlink" Target="https://podminky.urs.cz/item/CS_URS_2024_01/722234265" TargetMode="External"/><Relationship Id="rId30" Type="http://schemas.openxmlformats.org/officeDocument/2006/relationships/hyperlink" Target="https://podminky.urs.cz/item/CS_URS_2024_01/734242414" TargetMode="External"/><Relationship Id="rId35" Type="http://schemas.openxmlformats.org/officeDocument/2006/relationships/hyperlink" Target="https://podminky.urs.cz/item/CS_URS_2024_01/741122031" TargetMode="External"/><Relationship Id="rId8" Type="http://schemas.openxmlformats.org/officeDocument/2006/relationships/hyperlink" Target="https://podminky.urs.cz/item/CS_URS_2024_01/871172201" TargetMode="External"/><Relationship Id="rId3" Type="http://schemas.openxmlformats.org/officeDocument/2006/relationships/hyperlink" Target="https://podminky.urs.cz/item/CS_URS_2024_01/181511112"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podminky.urs.cz/item/CS_URS_2024_01/899722111" TargetMode="External"/><Relationship Id="rId13" Type="http://schemas.openxmlformats.org/officeDocument/2006/relationships/hyperlink" Target="https://podminky.urs.cz/item/CS_URS_2024_01/721290113" TargetMode="External"/><Relationship Id="rId3" Type="http://schemas.openxmlformats.org/officeDocument/2006/relationships/hyperlink" Target="https://podminky.urs.cz/item/CS_URS_2024_01/171201231" TargetMode="External"/><Relationship Id="rId7" Type="http://schemas.openxmlformats.org/officeDocument/2006/relationships/hyperlink" Target="https://podminky.urs.cz/item/CS_URS_2024_01/899721112" TargetMode="External"/><Relationship Id="rId12" Type="http://schemas.openxmlformats.org/officeDocument/2006/relationships/hyperlink" Target="https://podminky.urs.cz/item/CS_URS_2024_01/721290112" TargetMode="External"/><Relationship Id="rId2" Type="http://schemas.openxmlformats.org/officeDocument/2006/relationships/hyperlink" Target="https://podminky.urs.cz/item/CS_URS_2024_01/162351124" TargetMode="External"/><Relationship Id="rId16" Type="http://schemas.openxmlformats.org/officeDocument/2006/relationships/drawing" Target="../drawings/drawing36.xm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71241141" TargetMode="External"/><Relationship Id="rId11" Type="http://schemas.openxmlformats.org/officeDocument/2006/relationships/hyperlink" Target="https://podminky.urs.cz/item/CS_URS_2024_01/721173405"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722290249" TargetMode="External"/><Relationship Id="rId10" Type="http://schemas.openxmlformats.org/officeDocument/2006/relationships/hyperlink" Target="https://podminky.urs.cz/item/CS_URS_2024_01/721173404"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998271228" TargetMode="External"/><Relationship Id="rId14" Type="http://schemas.openxmlformats.org/officeDocument/2006/relationships/hyperlink" Target="https://podminky.urs.cz/item/CS_URS_2024_01/998721122" TargetMode="External"/></Relationships>
</file>

<file path=xl/worksheets/_rels/sheet37.xml.rels><?xml version="1.0" encoding="UTF-8" standalone="yes"?>
<Relationships xmlns="http://schemas.openxmlformats.org/package/2006/relationships"><Relationship Id="rId13" Type="http://schemas.openxmlformats.org/officeDocument/2006/relationships/hyperlink" Target="https://podminky.urs.cz/item/CS_URS_2024_01/891211112" TargetMode="External"/><Relationship Id="rId18" Type="http://schemas.openxmlformats.org/officeDocument/2006/relationships/hyperlink" Target="https://podminky.urs.cz/item/CS_URS_2024_01/891241322" TargetMode="External"/><Relationship Id="rId26" Type="http://schemas.openxmlformats.org/officeDocument/2006/relationships/hyperlink" Target="https://podminky.urs.cz/item/CS_URS_2024_01/722262151"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893811112" TargetMode="External"/><Relationship Id="rId34" Type="http://schemas.openxmlformats.org/officeDocument/2006/relationships/drawing" Target="../drawings/drawing37.xml"/><Relationship Id="rId7" Type="http://schemas.openxmlformats.org/officeDocument/2006/relationships/hyperlink" Target="https://podminky.urs.cz/item/CS_URS_2024_01/857232122" TargetMode="External"/><Relationship Id="rId12" Type="http://schemas.openxmlformats.org/officeDocument/2006/relationships/hyperlink" Target="https://podminky.urs.cz/item/CS_URS_2024_01/877231101" TargetMode="External"/><Relationship Id="rId17" Type="http://schemas.openxmlformats.org/officeDocument/2006/relationships/hyperlink" Target="https://podminky.urs.cz/item/CS_URS_2024_01/891241112" TargetMode="External"/><Relationship Id="rId25" Type="http://schemas.openxmlformats.org/officeDocument/2006/relationships/hyperlink" Target="https://podminky.urs.cz/item/CS_URS_2024_01/899914112" TargetMode="External"/><Relationship Id="rId33" Type="http://schemas.openxmlformats.org/officeDocument/2006/relationships/hyperlink" Target="https://podminky.urs.cz/item/CS_URS_2024_01/734291124" TargetMode="Externa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891231322" TargetMode="External"/><Relationship Id="rId20" Type="http://schemas.openxmlformats.org/officeDocument/2006/relationships/hyperlink" Target="https://podminky.urs.cz/item/CS_URS_2024_01/893362111" TargetMode="External"/><Relationship Id="rId29" Type="http://schemas.openxmlformats.org/officeDocument/2006/relationships/hyperlink" Target="https://podminky.urs.cz/item/CS_URS_2024_01/734152332"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57212122" TargetMode="External"/><Relationship Id="rId11" Type="http://schemas.openxmlformats.org/officeDocument/2006/relationships/hyperlink" Target="https://podminky.urs.cz/item/CS_URS_2024_01/877181101" TargetMode="External"/><Relationship Id="rId24" Type="http://schemas.openxmlformats.org/officeDocument/2006/relationships/hyperlink" Target="https://podminky.urs.cz/item/CS_URS_2024_01/899401113" TargetMode="External"/><Relationship Id="rId32" Type="http://schemas.openxmlformats.org/officeDocument/2006/relationships/hyperlink" Target="https://podminky.urs.cz/item/CS_URS_2024_01/734172227"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891214121" TargetMode="External"/><Relationship Id="rId23" Type="http://schemas.openxmlformats.org/officeDocument/2006/relationships/hyperlink" Target="https://podminky.urs.cz/item/CS_URS_2024_01/899401112" TargetMode="External"/><Relationship Id="rId28" Type="http://schemas.openxmlformats.org/officeDocument/2006/relationships/hyperlink" Target="https://podminky.urs.cz/item/CS_URS_2024_01/734121314" TargetMode="External"/><Relationship Id="rId10" Type="http://schemas.openxmlformats.org/officeDocument/2006/relationships/hyperlink" Target="https://podminky.urs.cz/item/CS_URS_2024_01/871231211" TargetMode="External"/><Relationship Id="rId19" Type="http://schemas.openxmlformats.org/officeDocument/2006/relationships/hyperlink" Target="https://podminky.urs.cz/item/CS_URS_2024_01/891247112" TargetMode="External"/><Relationship Id="rId31" Type="http://schemas.openxmlformats.org/officeDocument/2006/relationships/hyperlink" Target="https://podminky.urs.cz/item/CS_URS_2024_01/734172225"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71211211" TargetMode="External"/><Relationship Id="rId14" Type="http://schemas.openxmlformats.org/officeDocument/2006/relationships/hyperlink" Target="https://podminky.urs.cz/item/CS_URS_2024_01/891211322" TargetMode="External"/><Relationship Id="rId22" Type="http://schemas.openxmlformats.org/officeDocument/2006/relationships/hyperlink" Target="https://podminky.urs.cz/item/CS_URS_2024_01/899103112" TargetMode="External"/><Relationship Id="rId27" Type="http://schemas.openxmlformats.org/officeDocument/2006/relationships/hyperlink" Target="https://podminky.urs.cz/item/CS_URS_2024_01/722270101" TargetMode="External"/><Relationship Id="rId30" Type="http://schemas.openxmlformats.org/officeDocument/2006/relationships/hyperlink" Target="https://podminky.urs.cz/item/CS_URS_2024_01/734163426" TargetMode="External"/><Relationship Id="rId8" Type="http://schemas.openxmlformats.org/officeDocument/2006/relationships/hyperlink" Target="https://podminky.urs.cz/item/CS_URS_2024_01/871161211"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podminky.urs.cz/item/CS_URS_2024_01/879181111" TargetMode="External"/><Relationship Id="rId13" Type="http://schemas.openxmlformats.org/officeDocument/2006/relationships/hyperlink" Target="https://podminky.urs.cz/item/CS_URS_2024_01/998271201" TargetMode="External"/><Relationship Id="rId18" Type="http://schemas.openxmlformats.org/officeDocument/2006/relationships/hyperlink" Target="https://podminky.urs.cz/item/CS_URS_2024_01/722232045"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722270102" TargetMode="External"/><Relationship Id="rId7" Type="http://schemas.openxmlformats.org/officeDocument/2006/relationships/hyperlink" Target="https://podminky.urs.cz/item/CS_URS_2024_01/871171141" TargetMode="External"/><Relationship Id="rId12" Type="http://schemas.openxmlformats.org/officeDocument/2006/relationships/hyperlink" Target="https://podminky.urs.cz/item/CS_URS_2024_01/899722111" TargetMode="External"/><Relationship Id="rId17" Type="http://schemas.openxmlformats.org/officeDocument/2006/relationships/hyperlink" Target="https://podminky.urs.cz/item/CS_URS_2024_01/722231234" TargetMode="External"/><Relationship Id="rId25" Type="http://schemas.openxmlformats.org/officeDocument/2006/relationships/drawing" Target="../drawings/drawing38.xm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722231075" TargetMode="External"/><Relationship Id="rId20" Type="http://schemas.openxmlformats.org/officeDocument/2006/relationships/hyperlink" Target="https://podminky.urs.cz/item/CS_URS_2024_01/722234266"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71161141" TargetMode="External"/><Relationship Id="rId11" Type="http://schemas.openxmlformats.org/officeDocument/2006/relationships/hyperlink" Target="https://podminky.urs.cz/item/CS_URS_2024_01/899721112" TargetMode="External"/><Relationship Id="rId24" Type="http://schemas.openxmlformats.org/officeDocument/2006/relationships/hyperlink" Target="https://podminky.urs.cz/item/CS_URS_2024_01/724141133"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722224116" TargetMode="External"/><Relationship Id="rId23" Type="http://schemas.openxmlformats.org/officeDocument/2006/relationships/hyperlink" Target="https://podminky.urs.cz/item/CS_URS_2024_01/722290246" TargetMode="External"/><Relationship Id="rId10" Type="http://schemas.openxmlformats.org/officeDocument/2006/relationships/hyperlink" Target="https://podminky.urs.cz/item/CS_URS_2024_01/899103112" TargetMode="External"/><Relationship Id="rId19" Type="http://schemas.openxmlformats.org/officeDocument/2006/relationships/hyperlink" Target="https://podminky.urs.cz/item/CS_URS_2024_01/722232046"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93811163" TargetMode="External"/><Relationship Id="rId14" Type="http://schemas.openxmlformats.org/officeDocument/2006/relationships/hyperlink" Target="https://podminky.urs.cz/item/CS_URS_2024_01/998271228" TargetMode="External"/><Relationship Id="rId22" Type="http://schemas.openxmlformats.org/officeDocument/2006/relationships/hyperlink" Target="https://podminky.urs.cz/item/CS_URS_2024_01/722290234" TargetMode="External"/></Relationships>
</file>

<file path=xl/worksheets/_rels/sheet39.xml.rels><?xml version="1.0" encoding="UTF-8" standalone="yes"?>
<Relationships xmlns="http://schemas.openxmlformats.org/package/2006/relationships"><Relationship Id="rId13" Type="http://schemas.openxmlformats.org/officeDocument/2006/relationships/hyperlink" Target="https://podminky.urs.cz/item/CS_URS_2024_01/741130006" TargetMode="External"/><Relationship Id="rId18" Type="http://schemas.openxmlformats.org/officeDocument/2006/relationships/hyperlink" Target="https://podminky.urs.cz/item/CS_URS_2024_01/741372062" TargetMode="External"/><Relationship Id="rId26" Type="http://schemas.openxmlformats.org/officeDocument/2006/relationships/hyperlink" Target="https://podminky.urs.cz/item/CS_URS_2024_01/460431162" TargetMode="External"/><Relationship Id="rId3" Type="http://schemas.openxmlformats.org/officeDocument/2006/relationships/hyperlink" Target="https://podminky.urs.cz/item/CS_URS_2024_01/741120401" TargetMode="External"/><Relationship Id="rId21" Type="http://schemas.openxmlformats.org/officeDocument/2006/relationships/hyperlink" Target="https://podminky.urs.cz/item/CS_URS_2024_01/742121001" TargetMode="External"/><Relationship Id="rId34" Type="http://schemas.openxmlformats.org/officeDocument/2006/relationships/drawing" Target="../drawings/drawing39.xml"/><Relationship Id="rId7" Type="http://schemas.openxmlformats.org/officeDocument/2006/relationships/hyperlink" Target="https://podminky.urs.cz/item/CS_URS_2024_01/741122031" TargetMode="External"/><Relationship Id="rId12" Type="http://schemas.openxmlformats.org/officeDocument/2006/relationships/hyperlink" Target="https://podminky.urs.cz/item/CS_URS_2024_01/741130006" TargetMode="External"/><Relationship Id="rId17" Type="http://schemas.openxmlformats.org/officeDocument/2006/relationships/hyperlink" Target="https://podminky.urs.cz/item/CS_URS_2024_01/741313082" TargetMode="External"/><Relationship Id="rId25" Type="http://schemas.openxmlformats.org/officeDocument/2006/relationships/hyperlink" Target="https://podminky.urs.cz/item/CS_URS_2024_01/460161293" TargetMode="External"/><Relationship Id="rId33" Type="http://schemas.openxmlformats.org/officeDocument/2006/relationships/hyperlink" Target="https://podminky.urs.cz/item/CS_URS_2024_01/HZS3132" TargetMode="External"/><Relationship Id="rId2" Type="http://schemas.openxmlformats.org/officeDocument/2006/relationships/hyperlink" Target="https://podminky.urs.cz/item/CS_URS_2024_01/741110053" TargetMode="External"/><Relationship Id="rId16" Type="http://schemas.openxmlformats.org/officeDocument/2006/relationships/hyperlink" Target="https://podminky.urs.cz/item/CS_URS_2024_01/741310031" TargetMode="External"/><Relationship Id="rId20" Type="http://schemas.openxmlformats.org/officeDocument/2006/relationships/hyperlink" Target="https://podminky.urs.cz/item/CS_URS_2024_01/741420021" TargetMode="External"/><Relationship Id="rId29" Type="http://schemas.openxmlformats.org/officeDocument/2006/relationships/hyperlink" Target="https://podminky.urs.cz/item/CS_URS_2024_01/460671111" TargetMode="External"/><Relationship Id="rId1" Type="http://schemas.openxmlformats.org/officeDocument/2006/relationships/hyperlink" Target="https://podminky.urs.cz/item/CS_URS_2024_01/171152501" TargetMode="External"/><Relationship Id="rId6" Type="http://schemas.openxmlformats.org/officeDocument/2006/relationships/hyperlink" Target="https://podminky.urs.cz/item/CS_URS_2024_01/741122025" TargetMode="External"/><Relationship Id="rId11" Type="http://schemas.openxmlformats.org/officeDocument/2006/relationships/hyperlink" Target="https://podminky.urs.cz/item/CS_URS_2024_01/741130003" TargetMode="External"/><Relationship Id="rId24" Type="http://schemas.openxmlformats.org/officeDocument/2006/relationships/hyperlink" Target="https://podminky.urs.cz/item/CS_URS_2024_01/460161153" TargetMode="External"/><Relationship Id="rId32" Type="http://schemas.openxmlformats.org/officeDocument/2006/relationships/hyperlink" Target="https://podminky.urs.cz/item/CS_URS_2024_01/469981211" TargetMode="External"/><Relationship Id="rId5" Type="http://schemas.openxmlformats.org/officeDocument/2006/relationships/hyperlink" Target="https://podminky.urs.cz/item/CS_URS_2024_01/741122016" TargetMode="External"/><Relationship Id="rId15" Type="http://schemas.openxmlformats.org/officeDocument/2006/relationships/hyperlink" Target="https://podminky.urs.cz/item/CS_URS_2024_01/741130011" TargetMode="External"/><Relationship Id="rId23" Type="http://schemas.openxmlformats.org/officeDocument/2006/relationships/hyperlink" Target="https://podminky.urs.cz/item/CS_URS_2024_01/460161152" TargetMode="External"/><Relationship Id="rId28" Type="http://schemas.openxmlformats.org/officeDocument/2006/relationships/hyperlink" Target="https://podminky.urs.cz/item/CS_URS_2024_01/460431313" TargetMode="External"/><Relationship Id="rId10" Type="http://schemas.openxmlformats.org/officeDocument/2006/relationships/hyperlink" Target="https://podminky.urs.cz/item/CS_URS_2024_01/741130003" TargetMode="External"/><Relationship Id="rId19" Type="http://schemas.openxmlformats.org/officeDocument/2006/relationships/hyperlink" Target="https://podminky.urs.cz/item/CS_URS_2024_01/741410041" TargetMode="External"/><Relationship Id="rId31" Type="http://schemas.openxmlformats.org/officeDocument/2006/relationships/hyperlink" Target="https://podminky.urs.cz/item/CS_URS_2024_01/469981111" TargetMode="External"/><Relationship Id="rId4" Type="http://schemas.openxmlformats.org/officeDocument/2006/relationships/hyperlink" Target="https://podminky.urs.cz/item/CS_URS_2024_01/741122015" TargetMode="External"/><Relationship Id="rId9" Type="http://schemas.openxmlformats.org/officeDocument/2006/relationships/hyperlink" Target="https://podminky.urs.cz/item/CS_URS_2024_01/741122033" TargetMode="External"/><Relationship Id="rId14" Type="http://schemas.openxmlformats.org/officeDocument/2006/relationships/hyperlink" Target="https://podminky.urs.cz/item/CS_URS_2024_01/741130007" TargetMode="External"/><Relationship Id="rId22" Type="http://schemas.openxmlformats.org/officeDocument/2006/relationships/hyperlink" Target="https://podminky.urs.cz/item/CS_URS_2024_01/460010016" TargetMode="External"/><Relationship Id="rId27" Type="http://schemas.openxmlformats.org/officeDocument/2006/relationships/hyperlink" Target="https://podminky.urs.cz/item/CS_URS_2024_01/460431163" TargetMode="External"/><Relationship Id="rId30" Type="http://schemas.openxmlformats.org/officeDocument/2006/relationships/hyperlink" Target="https://podminky.urs.cz/item/CS_URS_2024_01/460861111" TargetMode="External"/><Relationship Id="rId8" Type="http://schemas.openxmlformats.org/officeDocument/2006/relationships/hyperlink" Target="https://podminky.urs.cz/item/CS_URS_2024_01/74112203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podminky.urs.cz/item/CS_URS_2024_01/722175006" TargetMode="External"/><Relationship Id="rId21" Type="http://schemas.openxmlformats.org/officeDocument/2006/relationships/hyperlink" Target="https://podminky.urs.cz/item/CS_URS_2024_01/722140117" TargetMode="External"/><Relationship Id="rId42" Type="http://schemas.openxmlformats.org/officeDocument/2006/relationships/hyperlink" Target="https://podminky.urs.cz/item/CS_URS_2024_01/722232044" TargetMode="External"/><Relationship Id="rId47" Type="http://schemas.openxmlformats.org/officeDocument/2006/relationships/hyperlink" Target="https://podminky.urs.cz/item/CS_URS_2024_01/722232065" TargetMode="External"/><Relationship Id="rId63" Type="http://schemas.openxmlformats.org/officeDocument/2006/relationships/hyperlink" Target="https://podminky.urs.cz/item/CS_URS_2024_01/725531101" TargetMode="External"/><Relationship Id="rId68" Type="http://schemas.openxmlformats.org/officeDocument/2006/relationships/hyperlink" Target="https://podminky.urs.cz/item/CS_URS_2024_01/725829122" TargetMode="External"/><Relationship Id="rId16" Type="http://schemas.openxmlformats.org/officeDocument/2006/relationships/hyperlink" Target="https://podminky.urs.cz/item/CS_URS_2024_01/721239114" TargetMode="External"/><Relationship Id="rId11" Type="http://schemas.openxmlformats.org/officeDocument/2006/relationships/hyperlink" Target="https://podminky.urs.cz/item/CS_URS_2024_01/721174044" TargetMode="External"/><Relationship Id="rId32" Type="http://schemas.openxmlformats.org/officeDocument/2006/relationships/hyperlink" Target="https://podminky.urs.cz/item/CS_URS_2024_01/722181233" TargetMode="External"/><Relationship Id="rId37" Type="http://schemas.openxmlformats.org/officeDocument/2006/relationships/hyperlink" Target="https://podminky.urs.cz/item/CS_URS_2024_01/722231077" TargetMode="External"/><Relationship Id="rId53" Type="http://schemas.openxmlformats.org/officeDocument/2006/relationships/hyperlink" Target="https://podminky.urs.cz/item/CS_URS_2024_01/722290226" TargetMode="External"/><Relationship Id="rId58" Type="http://schemas.openxmlformats.org/officeDocument/2006/relationships/hyperlink" Target="https://podminky.urs.cz/item/CS_URS_2024_01/724242222" TargetMode="External"/><Relationship Id="rId74" Type="http://schemas.openxmlformats.org/officeDocument/2006/relationships/hyperlink" Target="https://podminky.urs.cz/item/CS_URS_2024_01/732331771" TargetMode="External"/><Relationship Id="rId79" Type="http://schemas.openxmlformats.org/officeDocument/2006/relationships/hyperlink" Target="https://podminky.urs.cz/item/CS_URS_2024_01/733121245" TargetMode="External"/><Relationship Id="rId5" Type="http://schemas.openxmlformats.org/officeDocument/2006/relationships/hyperlink" Target="https://podminky.urs.cz/item/CS_URS_2024_01/721173404" TargetMode="External"/><Relationship Id="rId61" Type="http://schemas.openxmlformats.org/officeDocument/2006/relationships/hyperlink" Target="https://podminky.urs.cz/item/CS_URS_2024_01/725311125" TargetMode="External"/><Relationship Id="rId82" Type="http://schemas.openxmlformats.org/officeDocument/2006/relationships/hyperlink" Target="https://podminky.urs.cz/item/CS_URS_2024_01/734411103" TargetMode="External"/><Relationship Id="rId19" Type="http://schemas.openxmlformats.org/officeDocument/2006/relationships/hyperlink" Target="https://podminky.urs.cz/item/CS_URS_2024_01/998721122" TargetMode="External"/><Relationship Id="rId14" Type="http://schemas.openxmlformats.org/officeDocument/2006/relationships/hyperlink" Target="https://podminky.urs.cz/item/CS_URS_2024_01/721211405" TargetMode="External"/><Relationship Id="rId22" Type="http://schemas.openxmlformats.org/officeDocument/2006/relationships/hyperlink" Target="https://podminky.urs.cz/item/CS_URS_2024_01/722175002" TargetMode="External"/><Relationship Id="rId27" Type="http://schemas.openxmlformats.org/officeDocument/2006/relationships/hyperlink" Target="https://podminky.urs.cz/item/CS_URS_2024_01/722175007" TargetMode="External"/><Relationship Id="rId30" Type="http://schemas.openxmlformats.org/officeDocument/2006/relationships/hyperlink" Target="https://podminky.urs.cz/item/CS_URS_2024_01/722181231" TargetMode="External"/><Relationship Id="rId35" Type="http://schemas.openxmlformats.org/officeDocument/2006/relationships/hyperlink" Target="https://podminky.urs.cz/item/CS_URS_2024_01/722231072" TargetMode="External"/><Relationship Id="rId43" Type="http://schemas.openxmlformats.org/officeDocument/2006/relationships/hyperlink" Target="https://podminky.urs.cz/item/CS_URS_2024_01/722232046" TargetMode="External"/><Relationship Id="rId48" Type="http://schemas.openxmlformats.org/officeDocument/2006/relationships/hyperlink" Target="https://podminky.urs.cz/item/CS_URS_2024_01/722232066" TargetMode="External"/><Relationship Id="rId56" Type="http://schemas.openxmlformats.org/officeDocument/2006/relationships/hyperlink" Target="https://podminky.urs.cz/item/CS_URS_2024_01/722290249" TargetMode="External"/><Relationship Id="rId64" Type="http://schemas.openxmlformats.org/officeDocument/2006/relationships/hyperlink" Target="https://podminky.urs.cz/item/CS_URS_2024_01/725813111" TargetMode="External"/><Relationship Id="rId69" Type="http://schemas.openxmlformats.org/officeDocument/2006/relationships/hyperlink" Target="https://podminky.urs.cz/item/CS_URS_2024_01/725841351" TargetMode="External"/><Relationship Id="rId77" Type="http://schemas.openxmlformats.org/officeDocument/2006/relationships/hyperlink" Target="https://podminky.urs.cz/item/CS_URS_2024_01/732421207" TargetMode="External"/><Relationship Id="rId8" Type="http://schemas.openxmlformats.org/officeDocument/2006/relationships/hyperlink" Target="https://podminky.urs.cz/item/CS_URS_2024_01/721174025" TargetMode="External"/><Relationship Id="rId51" Type="http://schemas.openxmlformats.org/officeDocument/2006/relationships/hyperlink" Target="https://podminky.urs.cz/item/CS_URS_2024_01/722250133" TargetMode="External"/><Relationship Id="rId72" Type="http://schemas.openxmlformats.org/officeDocument/2006/relationships/hyperlink" Target="https://podminky.urs.cz/item/CS_URS_2024_01/726111001" TargetMode="External"/><Relationship Id="rId80" Type="http://schemas.openxmlformats.org/officeDocument/2006/relationships/hyperlink" Target="https://podminky.urs.cz/item/CS_URS_2024_01/734220112" TargetMode="External"/><Relationship Id="rId3" Type="http://schemas.openxmlformats.org/officeDocument/2006/relationships/hyperlink" Target="https://podminky.urs.cz/item/CS_URS_2024_01/721173402" TargetMode="External"/><Relationship Id="rId12" Type="http://schemas.openxmlformats.org/officeDocument/2006/relationships/hyperlink" Target="https://podminky.urs.cz/item/CS_URS_2024_01/721174045" TargetMode="External"/><Relationship Id="rId17" Type="http://schemas.openxmlformats.org/officeDocument/2006/relationships/hyperlink" Target="https://podminky.urs.cz/item/CS_URS_2024_01/721290111" TargetMode="External"/><Relationship Id="rId25" Type="http://schemas.openxmlformats.org/officeDocument/2006/relationships/hyperlink" Target="https://podminky.urs.cz/item/CS_URS_2024_01/722175005" TargetMode="External"/><Relationship Id="rId33" Type="http://schemas.openxmlformats.org/officeDocument/2006/relationships/hyperlink" Target="https://podminky.urs.cz/item/CS_URS_2024_01/722190401" TargetMode="External"/><Relationship Id="rId38" Type="http://schemas.openxmlformats.org/officeDocument/2006/relationships/hyperlink" Target="https://podminky.urs.cz/item/CS_URS_2024_01/722231141" TargetMode="External"/><Relationship Id="rId46" Type="http://schemas.openxmlformats.org/officeDocument/2006/relationships/hyperlink" Target="https://podminky.urs.cz/item/CS_URS_2024_01/722232064" TargetMode="External"/><Relationship Id="rId59" Type="http://schemas.openxmlformats.org/officeDocument/2006/relationships/hyperlink" Target="https://podminky.urs.cz/item/CS_URS_2024_01/725119125" TargetMode="External"/><Relationship Id="rId67" Type="http://schemas.openxmlformats.org/officeDocument/2006/relationships/hyperlink" Target="https://podminky.urs.cz/item/CS_URS_2024_01/725821329" TargetMode="External"/><Relationship Id="rId20" Type="http://schemas.openxmlformats.org/officeDocument/2006/relationships/hyperlink" Target="https://podminky.urs.cz/item/CS_URS_2024_01/722140115" TargetMode="External"/><Relationship Id="rId41" Type="http://schemas.openxmlformats.org/officeDocument/2006/relationships/hyperlink" Target="https://podminky.urs.cz/item/CS_URS_2024_01/722232043" TargetMode="External"/><Relationship Id="rId54" Type="http://schemas.openxmlformats.org/officeDocument/2006/relationships/hyperlink" Target="https://podminky.urs.cz/item/CS_URS_2024_01/722290234" TargetMode="External"/><Relationship Id="rId62" Type="http://schemas.openxmlformats.org/officeDocument/2006/relationships/hyperlink" Target="https://podminky.urs.cz/item/CS_URS_2024_01/725331111" TargetMode="External"/><Relationship Id="rId70" Type="http://schemas.openxmlformats.org/officeDocument/2006/relationships/hyperlink" Target="https://podminky.urs.cz/item/CS_URS_2024_01/725861101" TargetMode="External"/><Relationship Id="rId75" Type="http://schemas.openxmlformats.org/officeDocument/2006/relationships/hyperlink" Target="https://podminky.urs.cz/item/CS_URS_2024_01/732331772" TargetMode="External"/><Relationship Id="rId83" Type="http://schemas.openxmlformats.org/officeDocument/2006/relationships/drawing" Target="../drawings/drawing4.xml"/><Relationship Id="rId1" Type="http://schemas.openxmlformats.org/officeDocument/2006/relationships/hyperlink" Target="https://podminky.urs.cz/item/CS_URS_2024_01/312101215" TargetMode="External"/><Relationship Id="rId6" Type="http://schemas.openxmlformats.org/officeDocument/2006/relationships/hyperlink" Target="https://podminky.urs.cz/item/CS_URS_2024_01/721173405" TargetMode="External"/><Relationship Id="rId15" Type="http://schemas.openxmlformats.org/officeDocument/2006/relationships/hyperlink" Target="https://podminky.urs.cz/item/CS_URS_2024_01/721219128" TargetMode="External"/><Relationship Id="rId23" Type="http://schemas.openxmlformats.org/officeDocument/2006/relationships/hyperlink" Target="https://podminky.urs.cz/item/CS_URS_2024_01/722175003" TargetMode="External"/><Relationship Id="rId28" Type="http://schemas.openxmlformats.org/officeDocument/2006/relationships/hyperlink" Target="https://podminky.urs.cz/item/CS_URS_2024_01/722176115" TargetMode="External"/><Relationship Id="rId36" Type="http://schemas.openxmlformats.org/officeDocument/2006/relationships/hyperlink" Target="https://podminky.urs.cz/item/CS_URS_2024_01/722231075" TargetMode="External"/><Relationship Id="rId49" Type="http://schemas.openxmlformats.org/officeDocument/2006/relationships/hyperlink" Target="https://podminky.urs.cz/item/CS_URS_2024_01/722234232" TargetMode="External"/><Relationship Id="rId57" Type="http://schemas.openxmlformats.org/officeDocument/2006/relationships/hyperlink" Target="https://podminky.urs.cz/item/CS_URS_2024_01/724233015" TargetMode="External"/><Relationship Id="rId10" Type="http://schemas.openxmlformats.org/officeDocument/2006/relationships/hyperlink" Target="https://podminky.urs.cz/item/CS_URS_2024_01/721174043" TargetMode="External"/><Relationship Id="rId31" Type="http://schemas.openxmlformats.org/officeDocument/2006/relationships/hyperlink" Target="https://podminky.urs.cz/item/CS_URS_2024_01/722181232" TargetMode="External"/><Relationship Id="rId44" Type="http://schemas.openxmlformats.org/officeDocument/2006/relationships/hyperlink" Target="https://podminky.urs.cz/item/CS_URS_2024_01/722232048" TargetMode="External"/><Relationship Id="rId52" Type="http://schemas.openxmlformats.org/officeDocument/2006/relationships/hyperlink" Target="https://podminky.urs.cz/item/CS_URS_2024_01/722270102" TargetMode="External"/><Relationship Id="rId60" Type="http://schemas.openxmlformats.org/officeDocument/2006/relationships/hyperlink" Target="https://podminky.urs.cz/item/CS_URS_2024_01/725219102" TargetMode="External"/><Relationship Id="rId65" Type="http://schemas.openxmlformats.org/officeDocument/2006/relationships/hyperlink" Target="https://podminky.urs.cz/item/CS_URS_2024_01/725813112" TargetMode="External"/><Relationship Id="rId73" Type="http://schemas.openxmlformats.org/officeDocument/2006/relationships/hyperlink" Target="https://podminky.urs.cz/item/CS_URS_2024_01/726111031" TargetMode="External"/><Relationship Id="rId78" Type="http://schemas.openxmlformats.org/officeDocument/2006/relationships/hyperlink" Target="https://podminky.urs.cz/item/CS_URS_2024_01/733121244" TargetMode="External"/><Relationship Id="rId81" Type="http://schemas.openxmlformats.org/officeDocument/2006/relationships/hyperlink" Target="https://podminky.urs.cz/item/CS_URS_2024_01/734220113" TargetMode="External"/><Relationship Id="rId4" Type="http://schemas.openxmlformats.org/officeDocument/2006/relationships/hyperlink" Target="https://podminky.urs.cz/item/CS_URS_2024_01/721173403" TargetMode="External"/><Relationship Id="rId9" Type="http://schemas.openxmlformats.org/officeDocument/2006/relationships/hyperlink" Target="https://podminky.urs.cz/item/CS_URS_2024_01/721174041" TargetMode="External"/><Relationship Id="rId13" Type="http://schemas.openxmlformats.org/officeDocument/2006/relationships/hyperlink" Target="https://podminky.urs.cz/item/CS_URS_2024_01/721175212" TargetMode="External"/><Relationship Id="rId18" Type="http://schemas.openxmlformats.org/officeDocument/2006/relationships/hyperlink" Target="https://podminky.urs.cz/item/CS_URS_2024_01/721290112" TargetMode="External"/><Relationship Id="rId39" Type="http://schemas.openxmlformats.org/officeDocument/2006/relationships/hyperlink" Target="https://podminky.urs.cz/item/CS_URS_2024_01/722231232" TargetMode="External"/><Relationship Id="rId34" Type="http://schemas.openxmlformats.org/officeDocument/2006/relationships/hyperlink" Target="https://podminky.urs.cz/item/CS_URS_2024_01/722224116" TargetMode="External"/><Relationship Id="rId50" Type="http://schemas.openxmlformats.org/officeDocument/2006/relationships/hyperlink" Target="https://podminky.urs.cz/item/CS_URS_2024_01/722234266" TargetMode="External"/><Relationship Id="rId55" Type="http://schemas.openxmlformats.org/officeDocument/2006/relationships/hyperlink" Target="https://podminky.urs.cz/item/CS_URS_2024_01/722290246" TargetMode="External"/><Relationship Id="rId76" Type="http://schemas.openxmlformats.org/officeDocument/2006/relationships/hyperlink" Target="https://podminky.urs.cz/item/CS_URS_2024_01/732331777" TargetMode="External"/><Relationship Id="rId7" Type="http://schemas.openxmlformats.org/officeDocument/2006/relationships/hyperlink" Target="https://podminky.urs.cz/item/CS_URS_2024_01/721174024" TargetMode="External"/><Relationship Id="rId71" Type="http://schemas.openxmlformats.org/officeDocument/2006/relationships/hyperlink" Target="https://podminky.urs.cz/item/CS_URS_2024_01/725865502" TargetMode="External"/><Relationship Id="rId2" Type="http://schemas.openxmlformats.org/officeDocument/2006/relationships/hyperlink" Target="https://podminky.urs.cz/item/CS_URS_2024_01/721173401" TargetMode="External"/><Relationship Id="rId29" Type="http://schemas.openxmlformats.org/officeDocument/2006/relationships/hyperlink" Target="https://podminky.urs.cz/item/CS_URS_2024_01/722176117" TargetMode="External"/><Relationship Id="rId24" Type="http://schemas.openxmlformats.org/officeDocument/2006/relationships/hyperlink" Target="https://podminky.urs.cz/item/CS_URS_2024_01/722175004" TargetMode="External"/><Relationship Id="rId40" Type="http://schemas.openxmlformats.org/officeDocument/2006/relationships/hyperlink" Target="https://podminky.urs.cz/item/CS_URS_2024_01/722231245" TargetMode="External"/><Relationship Id="rId45" Type="http://schemas.openxmlformats.org/officeDocument/2006/relationships/hyperlink" Target="https://podminky.urs.cz/item/CS_URS_2024_01/722232063" TargetMode="External"/><Relationship Id="rId66" Type="http://schemas.openxmlformats.org/officeDocument/2006/relationships/hyperlink" Target="https://podminky.urs.cz/item/CS_URS_2024_01/72582131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podminky.urs.cz/item/CS_URS_2024_01/894812171" TargetMode="External"/><Relationship Id="rId13" Type="http://schemas.openxmlformats.org/officeDocument/2006/relationships/hyperlink" Target="https://podminky.urs.cz/item/CS_URS_2024_01/895270222" TargetMode="External"/><Relationship Id="rId18" Type="http://schemas.openxmlformats.org/officeDocument/2006/relationships/hyperlink" Target="https://podminky.urs.cz/item/CS_URS_2024_01/899721112" TargetMode="External"/><Relationship Id="rId26" Type="http://schemas.openxmlformats.org/officeDocument/2006/relationships/hyperlink" Target="https://podminky.urs.cz/item/CS_URS_2024_01/721173404"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998271201" TargetMode="External"/><Relationship Id="rId7" Type="http://schemas.openxmlformats.org/officeDocument/2006/relationships/hyperlink" Target="https://podminky.urs.cz/item/CS_URS_2024_01/871350310" TargetMode="External"/><Relationship Id="rId12" Type="http://schemas.openxmlformats.org/officeDocument/2006/relationships/hyperlink" Target="https://podminky.urs.cz/item/CS_URS_2024_01/895270151" TargetMode="External"/><Relationship Id="rId17" Type="http://schemas.openxmlformats.org/officeDocument/2006/relationships/hyperlink" Target="https://podminky.urs.cz/item/CS_URS_2024_01/897172122" TargetMode="External"/><Relationship Id="rId25" Type="http://schemas.openxmlformats.org/officeDocument/2006/relationships/hyperlink" Target="https://podminky.urs.cz/item/CS_URS_2024_01/721173403" TargetMode="Externa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895941331" TargetMode="External"/><Relationship Id="rId20" Type="http://schemas.openxmlformats.org/officeDocument/2006/relationships/hyperlink" Target="https://podminky.urs.cz/item/CS_URS_2024_01/935923213" TargetMode="External"/><Relationship Id="rId29" Type="http://schemas.openxmlformats.org/officeDocument/2006/relationships/hyperlink" Target="https://podminky.urs.cz/item/CS_URS_2024_01/721290113"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452141112" TargetMode="External"/><Relationship Id="rId11" Type="http://schemas.openxmlformats.org/officeDocument/2006/relationships/hyperlink" Target="https://podminky.urs.cz/item/CS_URS_2024_01/895270135" TargetMode="External"/><Relationship Id="rId24" Type="http://schemas.openxmlformats.org/officeDocument/2006/relationships/hyperlink" Target="https://podminky.urs.cz/item/CS_URS_2024_01/721173402"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895941312" TargetMode="External"/><Relationship Id="rId23" Type="http://schemas.openxmlformats.org/officeDocument/2006/relationships/hyperlink" Target="https://podminky.urs.cz/item/CS_URS_2024_01/721111125" TargetMode="External"/><Relationship Id="rId28" Type="http://schemas.openxmlformats.org/officeDocument/2006/relationships/hyperlink" Target="https://podminky.urs.cz/item/CS_URS_2024_01/721290112" TargetMode="External"/><Relationship Id="rId10" Type="http://schemas.openxmlformats.org/officeDocument/2006/relationships/hyperlink" Target="https://podminky.urs.cz/item/CS_URS_2024_01/895270131" TargetMode="External"/><Relationship Id="rId19" Type="http://schemas.openxmlformats.org/officeDocument/2006/relationships/hyperlink" Target="https://podminky.urs.cz/item/CS_URS_2024_01/899722111" TargetMode="External"/><Relationship Id="rId31" Type="http://schemas.openxmlformats.org/officeDocument/2006/relationships/drawing" Target="../drawings/drawing40.xm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95270101" TargetMode="External"/><Relationship Id="rId14" Type="http://schemas.openxmlformats.org/officeDocument/2006/relationships/hyperlink" Target="https://podminky.urs.cz/item/CS_URS_2024_01/895941302" TargetMode="External"/><Relationship Id="rId22" Type="http://schemas.openxmlformats.org/officeDocument/2006/relationships/hyperlink" Target="https://podminky.urs.cz/item/CS_URS_2024_01/998271225" TargetMode="External"/><Relationship Id="rId27" Type="http://schemas.openxmlformats.org/officeDocument/2006/relationships/hyperlink" Target="https://podminky.urs.cz/item/CS_URS_2024_01/721173405" TargetMode="External"/><Relationship Id="rId30" Type="http://schemas.openxmlformats.org/officeDocument/2006/relationships/hyperlink" Target="https://podminky.urs.cz/item/CS_URS_2024_01/998721121"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44.xml"/><Relationship Id="rId4" Type="http://schemas.openxmlformats.org/officeDocument/2006/relationships/hyperlink" Target="https://podminky.urs.cz/item/CS_URS_2024_01/070001000"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8" Type="http://schemas.openxmlformats.org/officeDocument/2006/relationships/hyperlink" Target="https://podminky.urs.cz/item/CS_URS_2024_01/733811242" TargetMode="External"/><Relationship Id="rId13" Type="http://schemas.openxmlformats.org/officeDocument/2006/relationships/hyperlink" Target="https://podminky.urs.cz/item/CS_URS_2024_01/735511055" TargetMode="External"/><Relationship Id="rId3" Type="http://schemas.openxmlformats.org/officeDocument/2006/relationships/hyperlink" Target="https://podminky.urs.cz/item/CS_URS_2024_01/732511303" TargetMode="External"/><Relationship Id="rId7" Type="http://schemas.openxmlformats.org/officeDocument/2006/relationships/hyperlink" Target="https://podminky.urs.cz/item/CS_URS_2024_01/733291101" TargetMode="External"/><Relationship Id="rId12" Type="http://schemas.openxmlformats.org/officeDocument/2006/relationships/hyperlink" Target="https://podminky.urs.cz/item/CS_URS_2024_01/735511031" TargetMode="External"/><Relationship Id="rId17" Type="http://schemas.openxmlformats.org/officeDocument/2006/relationships/drawing" Target="../drawings/drawing5.xml"/><Relationship Id="rId2" Type="http://schemas.openxmlformats.org/officeDocument/2006/relationships/hyperlink" Target="https://podminky.urs.cz/item/CS_URS_2024_01/732331617" TargetMode="External"/><Relationship Id="rId16" Type="http://schemas.openxmlformats.org/officeDocument/2006/relationships/hyperlink" Target="https://podminky.urs.cz/item/CS_URS_2024_01/735511086" TargetMode="External"/><Relationship Id="rId1" Type="http://schemas.openxmlformats.org/officeDocument/2006/relationships/hyperlink" Target="https://podminky.urs.cz/item/CS_URS_2024_01/721173316" TargetMode="External"/><Relationship Id="rId6" Type="http://schemas.openxmlformats.org/officeDocument/2006/relationships/hyperlink" Target="https://podminky.urs.cz/item/CS_URS_2024_01/733223207" TargetMode="External"/><Relationship Id="rId11" Type="http://schemas.openxmlformats.org/officeDocument/2006/relationships/hyperlink" Target="https://podminky.urs.cz/item/CS_URS_2024_01/734242416" TargetMode="External"/><Relationship Id="rId5" Type="http://schemas.openxmlformats.org/officeDocument/2006/relationships/hyperlink" Target="https://podminky.urs.cz/item/CS_URS_2024_01/733223206" TargetMode="External"/><Relationship Id="rId15" Type="http://schemas.openxmlformats.org/officeDocument/2006/relationships/hyperlink" Target="https://podminky.urs.cz/item/CS_URS_2024_01/735511085" TargetMode="External"/><Relationship Id="rId10" Type="http://schemas.openxmlformats.org/officeDocument/2006/relationships/hyperlink" Target="https://podminky.urs.cz/item/CS_URS_2024_01/734211120" TargetMode="External"/><Relationship Id="rId4" Type="http://schemas.openxmlformats.org/officeDocument/2006/relationships/hyperlink" Target="https://podminky.urs.cz/item/CS_URS_2024_01/733223205" TargetMode="External"/><Relationship Id="rId9" Type="http://schemas.openxmlformats.org/officeDocument/2006/relationships/hyperlink" Target="https://podminky.urs.cz/item/CS_URS_2024_01/998733112" TargetMode="External"/><Relationship Id="rId14" Type="http://schemas.openxmlformats.org/officeDocument/2006/relationships/hyperlink" Target="https://podminky.urs.cz/item/CS_URS_2024_01/73551106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podminky.urs.cz/item/CS_URS_2024_01/741130011" TargetMode="External"/><Relationship Id="rId13" Type="http://schemas.openxmlformats.org/officeDocument/2006/relationships/hyperlink" Target="https://podminky.urs.cz/item/CS_URS_2024_01/741330602" TargetMode="External"/><Relationship Id="rId18" Type="http://schemas.openxmlformats.org/officeDocument/2006/relationships/hyperlink" Target="https://podminky.urs.cz/item/CS_URS_2024_01/468081311" TargetMode="External"/><Relationship Id="rId3" Type="http://schemas.openxmlformats.org/officeDocument/2006/relationships/hyperlink" Target="https://podminky.urs.cz/item/CS_URS_2024_01/977131116" TargetMode="External"/><Relationship Id="rId21" Type="http://schemas.openxmlformats.org/officeDocument/2006/relationships/hyperlink" Target="https://podminky.urs.cz/item/CS_URS_2024_01/468101411" TargetMode="External"/><Relationship Id="rId7" Type="http://schemas.openxmlformats.org/officeDocument/2006/relationships/hyperlink" Target="https://podminky.urs.cz/item/CS_URS_2024_01/741130006" TargetMode="External"/><Relationship Id="rId12" Type="http://schemas.openxmlformats.org/officeDocument/2006/relationships/hyperlink" Target="https://podminky.urs.cz/item/CS_URS_2024_01/741310124" TargetMode="External"/><Relationship Id="rId17" Type="http://schemas.openxmlformats.org/officeDocument/2006/relationships/hyperlink" Target="https://podminky.urs.cz/item/CS_URS_2024_01/742124002" TargetMode="External"/><Relationship Id="rId2" Type="http://schemas.openxmlformats.org/officeDocument/2006/relationships/hyperlink" Target="https://podminky.urs.cz/item/CS_URS_2024_01/952902021" TargetMode="External"/><Relationship Id="rId16" Type="http://schemas.openxmlformats.org/officeDocument/2006/relationships/hyperlink" Target="https://podminky.urs.cz/item/CS_URS_2024_01/742110102" TargetMode="External"/><Relationship Id="rId20" Type="http://schemas.openxmlformats.org/officeDocument/2006/relationships/hyperlink" Target="https://podminky.urs.cz/item/CS_URS_2024_01/468091311" TargetMode="External"/><Relationship Id="rId1" Type="http://schemas.openxmlformats.org/officeDocument/2006/relationships/hyperlink" Target="https://podminky.urs.cz/item/CS_URS_2024_01/952901107" TargetMode="External"/><Relationship Id="rId6" Type="http://schemas.openxmlformats.org/officeDocument/2006/relationships/hyperlink" Target="https://podminky.urs.cz/item/CS_URS_2024_01/741110021" TargetMode="External"/><Relationship Id="rId11" Type="http://schemas.openxmlformats.org/officeDocument/2006/relationships/hyperlink" Target="https://podminky.urs.cz/item/CS_URS_2024_01/741310024" TargetMode="External"/><Relationship Id="rId5" Type="http://schemas.openxmlformats.org/officeDocument/2006/relationships/hyperlink" Target="https://podminky.urs.cz/item/CS_URS_2024_01/735511142" TargetMode="External"/><Relationship Id="rId15" Type="http://schemas.openxmlformats.org/officeDocument/2006/relationships/hyperlink" Target="https://podminky.urs.cz/item/CS_URS_2024_01/741372021" TargetMode="External"/><Relationship Id="rId23" Type="http://schemas.openxmlformats.org/officeDocument/2006/relationships/drawing" Target="../drawings/drawing6.xml"/><Relationship Id="rId10" Type="http://schemas.openxmlformats.org/officeDocument/2006/relationships/hyperlink" Target="https://podminky.urs.cz/item/CS_URS_2024_01/741132001" TargetMode="External"/><Relationship Id="rId19" Type="http://schemas.openxmlformats.org/officeDocument/2006/relationships/hyperlink" Target="https://podminky.urs.cz/item/CS_URS_2024_01/468081411" TargetMode="External"/><Relationship Id="rId4" Type="http://schemas.openxmlformats.org/officeDocument/2006/relationships/hyperlink" Target="https://podminky.urs.cz/item/CS_URS_2024_01/735511141.R" TargetMode="External"/><Relationship Id="rId9" Type="http://schemas.openxmlformats.org/officeDocument/2006/relationships/hyperlink" Target="https://podminky.urs.cz/item/CS_URS_2024_01/741130025" TargetMode="External"/><Relationship Id="rId14" Type="http://schemas.openxmlformats.org/officeDocument/2006/relationships/hyperlink" Target="https://podminky.urs.cz/item/CS_URS_2024_01/741331075" TargetMode="External"/><Relationship Id="rId22" Type="http://schemas.openxmlformats.org/officeDocument/2006/relationships/hyperlink" Target="https://podminky.urs.cz/item/CS_URS_2024_01/46810142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dminky.urs.cz/item/CS_URS_2024_01/741130006" TargetMode="External"/><Relationship Id="rId13" Type="http://schemas.openxmlformats.org/officeDocument/2006/relationships/hyperlink" Target="https://podminky.urs.cz/item/CS_URS_2024_01/741410042" TargetMode="External"/><Relationship Id="rId18" Type="http://schemas.openxmlformats.org/officeDocument/2006/relationships/hyperlink" Target="https://podminky.urs.cz/item/CS_URS_2024_01/741732063" TargetMode="External"/><Relationship Id="rId26" Type="http://schemas.openxmlformats.org/officeDocument/2006/relationships/hyperlink" Target="https://podminky.urs.cz/item/CS_URS_2024_01/210020811" TargetMode="External"/><Relationship Id="rId3" Type="http://schemas.openxmlformats.org/officeDocument/2006/relationships/hyperlink" Target="https://podminky.urs.cz/item/CS_URS_2024_01/741122122" TargetMode="External"/><Relationship Id="rId21" Type="http://schemas.openxmlformats.org/officeDocument/2006/relationships/hyperlink" Target="https://podminky.urs.cz/item/CS_URS_2024_01/741761011" TargetMode="External"/><Relationship Id="rId7" Type="http://schemas.openxmlformats.org/officeDocument/2006/relationships/hyperlink" Target="https://podminky.urs.cz/item/CS_URS_2024_01/741130004" TargetMode="External"/><Relationship Id="rId12" Type="http://schemas.openxmlformats.org/officeDocument/2006/relationships/hyperlink" Target="https://podminky.urs.cz/item/CS_URS_2024_01/741132147" TargetMode="External"/><Relationship Id="rId17" Type="http://schemas.openxmlformats.org/officeDocument/2006/relationships/hyperlink" Target="https://podminky.urs.cz/item/CS_URS_2024_01/741730015" TargetMode="External"/><Relationship Id="rId25" Type="http://schemas.openxmlformats.org/officeDocument/2006/relationships/hyperlink" Target="https://podminky.urs.cz/item/CS_URS_2024_01/998741122" TargetMode="External"/><Relationship Id="rId2" Type="http://schemas.openxmlformats.org/officeDocument/2006/relationships/hyperlink" Target="https://podminky.urs.cz/item/CS_URS_2024_01/741120324" TargetMode="External"/><Relationship Id="rId16" Type="http://schemas.openxmlformats.org/officeDocument/2006/relationships/hyperlink" Target="https://podminky.urs.cz/item/CS_URS_2024_01/741721211" TargetMode="External"/><Relationship Id="rId20" Type="http://schemas.openxmlformats.org/officeDocument/2006/relationships/hyperlink" Target="https://podminky.urs.cz/item/CS_URS_2024_01/741761008" TargetMode="External"/><Relationship Id="rId29" Type="http://schemas.openxmlformats.org/officeDocument/2006/relationships/drawing" Target="../drawings/drawing7.xml"/><Relationship Id="rId1" Type="http://schemas.openxmlformats.org/officeDocument/2006/relationships/hyperlink" Target="https://podminky.urs.cz/item/CS_URS_2024_01/741120101" TargetMode="External"/><Relationship Id="rId6" Type="http://schemas.openxmlformats.org/officeDocument/2006/relationships/hyperlink" Target="https://podminky.urs.cz/item/CS_URS_2024_01/741130001" TargetMode="External"/><Relationship Id="rId11" Type="http://schemas.openxmlformats.org/officeDocument/2006/relationships/hyperlink" Target="https://podminky.urs.cz/item/CS_URS_2024_01/741132145" TargetMode="External"/><Relationship Id="rId24" Type="http://schemas.openxmlformats.org/officeDocument/2006/relationships/hyperlink" Target="https://podminky.urs.cz/item/CS_URS_2024_01/741810003" TargetMode="External"/><Relationship Id="rId5" Type="http://schemas.openxmlformats.org/officeDocument/2006/relationships/hyperlink" Target="https://podminky.urs.cz/item/CS_URS_2024_01/741122144" TargetMode="External"/><Relationship Id="rId15" Type="http://schemas.openxmlformats.org/officeDocument/2006/relationships/hyperlink" Target="https://podminky.urs.cz/item/CS_URS_2024_01/741711011" TargetMode="External"/><Relationship Id="rId23" Type="http://schemas.openxmlformats.org/officeDocument/2006/relationships/hyperlink" Target="https://podminky.urs.cz/item/CS_URS_2024_01/741761015" TargetMode="External"/><Relationship Id="rId28" Type="http://schemas.openxmlformats.org/officeDocument/2006/relationships/hyperlink" Target="https://podminky.urs.cz/item/CS_URS_2024_01/049303000" TargetMode="External"/><Relationship Id="rId10" Type="http://schemas.openxmlformats.org/officeDocument/2006/relationships/hyperlink" Target="https://podminky.urs.cz/item/CS_URS_2024_01/741132134" TargetMode="External"/><Relationship Id="rId19" Type="http://schemas.openxmlformats.org/officeDocument/2006/relationships/hyperlink" Target="https://podminky.urs.cz/item/CS_URS_2024_01/741761002" TargetMode="External"/><Relationship Id="rId4" Type="http://schemas.openxmlformats.org/officeDocument/2006/relationships/hyperlink" Target="https://podminky.urs.cz/item/CS_URS_2024_01/741122143" TargetMode="External"/><Relationship Id="rId9" Type="http://schemas.openxmlformats.org/officeDocument/2006/relationships/hyperlink" Target="https://podminky.urs.cz/item/CS_URS_2024_01/741130420" TargetMode="External"/><Relationship Id="rId14" Type="http://schemas.openxmlformats.org/officeDocument/2006/relationships/hyperlink" Target="https://podminky.urs.cz/item/CS_URS_2024_01/741420022" TargetMode="External"/><Relationship Id="rId22" Type="http://schemas.openxmlformats.org/officeDocument/2006/relationships/hyperlink" Target="https://podminky.urs.cz/item/CS_URS_2024_01/741761012" TargetMode="External"/><Relationship Id="rId27" Type="http://schemas.openxmlformats.org/officeDocument/2006/relationships/hyperlink" Target="https://podminky.urs.cz/item/CS_URS_2024_01/HZS3132"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15"/>
  <sheetViews>
    <sheetView showGridLines="0" tabSelected="1" workbookViewId="0">
      <selection activeCell="AG95" sqref="AG95:AM95"/>
    </sheetView>
  </sheetViews>
  <sheetFormatPr defaultRowHeight="11.2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5.6640625" customWidth="1"/>
    <col min="45" max="45" width="12.6640625" hidden="1" customWidth="1"/>
    <col min="46" max="46" width="19.5" hidden="1" customWidth="1"/>
    <col min="47" max="47" width="16.83203125" hidden="1" customWidth="1"/>
    <col min="48" max="48" width="18.5" hidden="1" customWidth="1"/>
    <col min="49" max="49" width="18.33203125" hidden="1" customWidth="1"/>
    <col min="50" max="50" width="15.83203125" hidden="1" customWidth="1"/>
    <col min="51" max="51" width="14.1640625" hidden="1" customWidth="1"/>
    <col min="52" max="52" width="25.6640625" hidden="1" customWidth="1"/>
    <col min="53" max="53" width="23.83203125" hidden="1" customWidth="1"/>
    <col min="54" max="54" width="19.1640625" hidden="1" customWidth="1"/>
    <col min="55" max="55" width="16.83203125" hidden="1" customWidth="1"/>
    <col min="56" max="56" width="21.5" hidden="1" customWidth="1"/>
    <col min="57" max="57" width="50.83203125" customWidth="1"/>
    <col min="58" max="59" width="40.83203125" customWidth="1"/>
    <col min="71" max="91" width="9.33203125" hidden="1"/>
  </cols>
  <sheetData>
    <row r="1" spans="1:74">
      <c r="A1" s="16" t="s">
        <v>0</v>
      </c>
      <c r="AZ1" s="16" t="s">
        <v>1</v>
      </c>
      <c r="BA1" s="16" t="s">
        <v>2</v>
      </c>
      <c r="BB1" s="16" t="s">
        <v>1</v>
      </c>
      <c r="BT1" s="16" t="s">
        <v>3</v>
      </c>
      <c r="BU1" s="16" t="s">
        <v>3</v>
      </c>
      <c r="BV1" s="16" t="s">
        <v>4</v>
      </c>
    </row>
    <row r="2" spans="1:74" ht="36.950000000000003" customHeight="1">
      <c r="AR2" s="221" t="s">
        <v>5</v>
      </c>
      <c r="AS2" s="222"/>
      <c r="AT2" s="222"/>
      <c r="AU2" s="222"/>
      <c r="AV2" s="222"/>
      <c r="AW2" s="222"/>
      <c r="AX2" s="222"/>
      <c r="AY2" s="222"/>
      <c r="AZ2" s="222"/>
      <c r="BA2" s="222"/>
      <c r="BB2" s="222"/>
      <c r="BC2" s="222"/>
      <c r="BD2" s="222"/>
      <c r="BE2" s="222"/>
      <c r="BS2" s="17" t="s">
        <v>6</v>
      </c>
      <c r="BT2" s="17" t="s">
        <v>7</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c r="B4" s="20"/>
      <c r="D4" s="21" t="s">
        <v>9</v>
      </c>
      <c r="AR4" s="20"/>
      <c r="AS4" s="22" t="s">
        <v>10</v>
      </c>
      <c r="BS4" s="17" t="s">
        <v>11</v>
      </c>
    </row>
    <row r="5" spans="1:74" ht="12" customHeight="1">
      <c r="B5" s="20"/>
      <c r="D5" s="23" t="s">
        <v>12</v>
      </c>
      <c r="K5" s="223" t="s">
        <v>13</v>
      </c>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R5" s="20"/>
      <c r="BS5" s="17" t="s">
        <v>6</v>
      </c>
    </row>
    <row r="6" spans="1:74" ht="36.950000000000003" customHeight="1">
      <c r="B6" s="20"/>
      <c r="D6" s="25" t="s">
        <v>14</v>
      </c>
      <c r="K6" s="224" t="s">
        <v>15</v>
      </c>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R6" s="20"/>
      <c r="BS6" s="17" t="s">
        <v>6</v>
      </c>
    </row>
    <row r="7" spans="1:74" ht="12" customHeight="1">
      <c r="B7" s="20"/>
      <c r="D7" s="26" t="s">
        <v>16</v>
      </c>
      <c r="K7" s="24" t="s">
        <v>1</v>
      </c>
      <c r="AK7" s="26" t="s">
        <v>17</v>
      </c>
      <c r="AN7" s="24" t="s">
        <v>1</v>
      </c>
      <c r="AR7" s="20"/>
      <c r="BS7" s="17" t="s">
        <v>6</v>
      </c>
    </row>
    <row r="8" spans="1:74" ht="12" customHeight="1">
      <c r="B8" s="20"/>
      <c r="D8" s="26" t="s">
        <v>18</v>
      </c>
      <c r="K8" s="24" t="s">
        <v>19</v>
      </c>
      <c r="AK8" s="26" t="s">
        <v>20</v>
      </c>
      <c r="AN8" s="24" t="s">
        <v>21</v>
      </c>
      <c r="AR8" s="20"/>
      <c r="BS8" s="17" t="s">
        <v>6</v>
      </c>
    </row>
    <row r="9" spans="1:74" ht="14.45" customHeight="1">
      <c r="B9" s="20"/>
      <c r="AR9" s="20"/>
      <c r="BS9" s="17" t="s">
        <v>6</v>
      </c>
    </row>
    <row r="10" spans="1:74" ht="12" customHeight="1">
      <c r="B10" s="20"/>
      <c r="D10" s="26" t="s">
        <v>22</v>
      </c>
      <c r="AK10" s="26" t="s">
        <v>23</v>
      </c>
      <c r="AN10" s="24" t="s">
        <v>1</v>
      </c>
      <c r="AR10" s="20"/>
      <c r="BS10" s="17" t="s">
        <v>6</v>
      </c>
    </row>
    <row r="11" spans="1:74" ht="18.399999999999999" customHeight="1">
      <c r="B11" s="20"/>
      <c r="E11" s="24" t="s">
        <v>24</v>
      </c>
      <c r="AK11" s="26" t="s">
        <v>25</v>
      </c>
      <c r="AN11" s="24" t="s">
        <v>1</v>
      </c>
      <c r="AR11" s="20"/>
      <c r="BS11" s="17" t="s">
        <v>6</v>
      </c>
    </row>
    <row r="12" spans="1:74" ht="6.95" customHeight="1">
      <c r="B12" s="20"/>
      <c r="AR12" s="20"/>
      <c r="BS12" s="17" t="s">
        <v>6</v>
      </c>
    </row>
    <row r="13" spans="1:74" ht="12" customHeight="1">
      <c r="B13" s="20"/>
      <c r="D13" s="26" t="s">
        <v>26</v>
      </c>
      <c r="AK13" s="26" t="s">
        <v>23</v>
      </c>
      <c r="AN13" s="24" t="s">
        <v>1</v>
      </c>
      <c r="AR13" s="20"/>
      <c r="BS13" s="17" t="s">
        <v>6</v>
      </c>
    </row>
    <row r="14" spans="1:74" ht="12.75">
      <c r="B14" s="20"/>
      <c r="E14" s="24" t="s">
        <v>24</v>
      </c>
      <c r="AK14" s="26" t="s">
        <v>25</v>
      </c>
      <c r="AN14" s="24" t="s">
        <v>1</v>
      </c>
      <c r="AR14" s="20"/>
      <c r="BS14" s="17" t="s">
        <v>6</v>
      </c>
    </row>
    <row r="15" spans="1:74" ht="6.95" customHeight="1">
      <c r="B15" s="20"/>
      <c r="AR15" s="20"/>
      <c r="BS15" s="17" t="s">
        <v>3</v>
      </c>
    </row>
    <row r="16" spans="1:74" ht="12" customHeight="1">
      <c r="B16" s="20"/>
      <c r="D16" s="26" t="s">
        <v>27</v>
      </c>
      <c r="AK16" s="26" t="s">
        <v>23</v>
      </c>
      <c r="AN16" s="24" t="s">
        <v>1</v>
      </c>
      <c r="AR16" s="20"/>
      <c r="BS16" s="17" t="s">
        <v>3</v>
      </c>
    </row>
    <row r="17" spans="2:71" ht="18.399999999999999" customHeight="1">
      <c r="B17" s="20"/>
      <c r="E17" s="24" t="s">
        <v>28</v>
      </c>
      <c r="AK17" s="26" t="s">
        <v>25</v>
      </c>
      <c r="AN17" s="24" t="s">
        <v>1</v>
      </c>
      <c r="AR17" s="20"/>
      <c r="BS17" s="17" t="s">
        <v>29</v>
      </c>
    </row>
    <row r="18" spans="2:71" ht="6.95" customHeight="1">
      <c r="B18" s="20"/>
      <c r="AR18" s="20"/>
      <c r="BS18" s="17" t="s">
        <v>6</v>
      </c>
    </row>
    <row r="19" spans="2:71" ht="12" customHeight="1">
      <c r="B19" s="20"/>
      <c r="D19" s="26" t="s">
        <v>30</v>
      </c>
      <c r="AK19" s="26" t="s">
        <v>23</v>
      </c>
      <c r="AN19" s="24" t="s">
        <v>1</v>
      </c>
      <c r="AR19" s="20"/>
      <c r="BS19" s="17" t="s">
        <v>6</v>
      </c>
    </row>
    <row r="20" spans="2:71" ht="18.399999999999999" customHeight="1">
      <c r="B20" s="20"/>
      <c r="E20" s="24" t="s">
        <v>31</v>
      </c>
      <c r="AK20" s="26" t="s">
        <v>25</v>
      </c>
      <c r="AN20" s="24" t="s">
        <v>1</v>
      </c>
      <c r="AR20" s="20"/>
      <c r="BS20" s="17" t="s">
        <v>29</v>
      </c>
    </row>
    <row r="21" spans="2:71" ht="6.95" customHeight="1">
      <c r="B21" s="20"/>
      <c r="AR21" s="20"/>
    </row>
    <row r="22" spans="2:71" ht="12" customHeight="1">
      <c r="B22" s="20"/>
      <c r="D22" s="26" t="s">
        <v>32</v>
      </c>
      <c r="AR22" s="20"/>
    </row>
    <row r="23" spans="2:71" ht="16.5" customHeight="1">
      <c r="B23" s="20"/>
      <c r="E23" s="225" t="s">
        <v>1</v>
      </c>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R23" s="20"/>
    </row>
    <row r="24" spans="2:71" ht="6.95" customHeight="1">
      <c r="B24" s="20"/>
      <c r="AR24" s="20"/>
    </row>
    <row r="25" spans="2:71" ht="6.95" customHeight="1">
      <c r="B25" s="20"/>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R25" s="20"/>
    </row>
    <row r="26" spans="2:71" s="1" customFormat="1" ht="25.9" customHeight="1">
      <c r="B26" s="29"/>
      <c r="D26" s="30" t="s">
        <v>33</v>
      </c>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226">
        <f>ROUND(AG94,2)</f>
        <v>103446625.16</v>
      </c>
      <c r="AL26" s="227"/>
      <c r="AM26" s="227"/>
      <c r="AN26" s="227"/>
      <c r="AO26" s="227"/>
      <c r="AR26" s="29"/>
    </row>
    <row r="27" spans="2:71" s="1" customFormat="1" ht="6.95" customHeight="1">
      <c r="B27" s="29"/>
      <c r="AR27" s="29"/>
    </row>
    <row r="28" spans="2:71" s="1" customFormat="1" ht="12.75">
      <c r="B28" s="29"/>
      <c r="L28" s="228" t="s">
        <v>34</v>
      </c>
      <c r="M28" s="228"/>
      <c r="N28" s="228"/>
      <c r="O28" s="228"/>
      <c r="P28" s="228"/>
      <c r="W28" s="228" t="s">
        <v>35</v>
      </c>
      <c r="X28" s="228"/>
      <c r="Y28" s="228"/>
      <c r="Z28" s="228"/>
      <c r="AA28" s="228"/>
      <c r="AB28" s="228"/>
      <c r="AC28" s="228"/>
      <c r="AD28" s="228"/>
      <c r="AE28" s="228"/>
      <c r="AK28" s="228" t="s">
        <v>36</v>
      </c>
      <c r="AL28" s="228"/>
      <c r="AM28" s="228"/>
      <c r="AN28" s="228"/>
      <c r="AO28" s="228"/>
      <c r="AR28" s="29"/>
    </row>
    <row r="29" spans="2:71" s="2" customFormat="1" ht="14.45" customHeight="1">
      <c r="B29" s="33"/>
      <c r="D29" s="26" t="s">
        <v>37</v>
      </c>
      <c r="F29" s="26" t="s">
        <v>38</v>
      </c>
      <c r="L29" s="214">
        <v>0.21</v>
      </c>
      <c r="M29" s="215"/>
      <c r="N29" s="215"/>
      <c r="O29" s="215"/>
      <c r="P29" s="215"/>
      <c r="W29" s="216">
        <f>ROUND(AZ94, 2)</f>
        <v>1296075.76</v>
      </c>
      <c r="X29" s="215"/>
      <c r="Y29" s="215"/>
      <c r="Z29" s="215"/>
      <c r="AA29" s="215"/>
      <c r="AB29" s="215"/>
      <c r="AC29" s="215"/>
      <c r="AD29" s="215"/>
      <c r="AE29" s="215"/>
      <c r="AK29" s="216">
        <f>ROUND(AV94, 2)</f>
        <v>272175.90999999997</v>
      </c>
      <c r="AL29" s="215"/>
      <c r="AM29" s="215"/>
      <c r="AN29" s="215"/>
      <c r="AO29" s="215"/>
      <c r="AR29" s="33"/>
    </row>
    <row r="30" spans="2:71" s="2" customFormat="1" ht="14.45" customHeight="1">
      <c r="B30" s="33"/>
      <c r="F30" s="26" t="s">
        <v>39</v>
      </c>
      <c r="L30" s="214">
        <v>0.12</v>
      </c>
      <c r="M30" s="215"/>
      <c r="N30" s="215"/>
      <c r="O30" s="215"/>
      <c r="P30" s="215"/>
      <c r="W30" s="216">
        <f>ROUND(BA94, 2)</f>
        <v>102150549.40000001</v>
      </c>
      <c r="X30" s="215"/>
      <c r="Y30" s="215"/>
      <c r="Z30" s="215"/>
      <c r="AA30" s="215"/>
      <c r="AB30" s="215"/>
      <c r="AC30" s="215"/>
      <c r="AD30" s="215"/>
      <c r="AE30" s="215"/>
      <c r="AK30" s="216">
        <f>ROUND(AW94, 2)</f>
        <v>12258065.93</v>
      </c>
      <c r="AL30" s="215"/>
      <c r="AM30" s="215"/>
      <c r="AN30" s="215"/>
      <c r="AO30" s="215"/>
      <c r="AR30" s="33"/>
    </row>
    <row r="31" spans="2:71" s="2" customFormat="1" ht="14.45" hidden="1" customHeight="1">
      <c r="B31" s="33"/>
      <c r="F31" s="26" t="s">
        <v>40</v>
      </c>
      <c r="L31" s="214">
        <v>0.21</v>
      </c>
      <c r="M31" s="215"/>
      <c r="N31" s="215"/>
      <c r="O31" s="215"/>
      <c r="P31" s="215"/>
      <c r="W31" s="216">
        <f>ROUND(BB94, 2)</f>
        <v>0</v>
      </c>
      <c r="X31" s="215"/>
      <c r="Y31" s="215"/>
      <c r="Z31" s="215"/>
      <c r="AA31" s="215"/>
      <c r="AB31" s="215"/>
      <c r="AC31" s="215"/>
      <c r="AD31" s="215"/>
      <c r="AE31" s="215"/>
      <c r="AK31" s="216">
        <v>0</v>
      </c>
      <c r="AL31" s="215"/>
      <c r="AM31" s="215"/>
      <c r="AN31" s="215"/>
      <c r="AO31" s="215"/>
      <c r="AR31" s="33"/>
    </row>
    <row r="32" spans="2:71" s="2" customFormat="1" ht="14.45" hidden="1" customHeight="1">
      <c r="B32" s="33"/>
      <c r="F32" s="26" t="s">
        <v>41</v>
      </c>
      <c r="L32" s="214">
        <v>0.12</v>
      </c>
      <c r="M32" s="215"/>
      <c r="N32" s="215"/>
      <c r="O32" s="215"/>
      <c r="P32" s="215"/>
      <c r="W32" s="216">
        <f>ROUND(BC94, 2)</f>
        <v>0</v>
      </c>
      <c r="X32" s="215"/>
      <c r="Y32" s="215"/>
      <c r="Z32" s="215"/>
      <c r="AA32" s="215"/>
      <c r="AB32" s="215"/>
      <c r="AC32" s="215"/>
      <c r="AD32" s="215"/>
      <c r="AE32" s="215"/>
      <c r="AK32" s="216">
        <v>0</v>
      </c>
      <c r="AL32" s="215"/>
      <c r="AM32" s="215"/>
      <c r="AN32" s="215"/>
      <c r="AO32" s="215"/>
      <c r="AR32" s="33"/>
    </row>
    <row r="33" spans="2:44" s="2" customFormat="1" ht="14.45" hidden="1" customHeight="1">
      <c r="B33" s="33"/>
      <c r="F33" s="26" t="s">
        <v>42</v>
      </c>
      <c r="L33" s="214">
        <v>0</v>
      </c>
      <c r="M33" s="215"/>
      <c r="N33" s="215"/>
      <c r="O33" s="215"/>
      <c r="P33" s="215"/>
      <c r="W33" s="216">
        <f>ROUND(BD94, 2)</f>
        <v>0</v>
      </c>
      <c r="X33" s="215"/>
      <c r="Y33" s="215"/>
      <c r="Z33" s="215"/>
      <c r="AA33" s="215"/>
      <c r="AB33" s="215"/>
      <c r="AC33" s="215"/>
      <c r="AD33" s="215"/>
      <c r="AE33" s="215"/>
      <c r="AK33" s="216">
        <v>0</v>
      </c>
      <c r="AL33" s="215"/>
      <c r="AM33" s="215"/>
      <c r="AN33" s="215"/>
      <c r="AO33" s="215"/>
      <c r="AR33" s="33"/>
    </row>
    <row r="34" spans="2:44" s="1" customFormat="1" ht="6.95" customHeight="1">
      <c r="B34" s="29"/>
      <c r="AR34" s="29"/>
    </row>
    <row r="35" spans="2:44" s="1" customFormat="1" ht="25.9" customHeight="1">
      <c r="B35" s="29"/>
      <c r="C35" s="34"/>
      <c r="D35" s="35" t="s">
        <v>43</v>
      </c>
      <c r="E35" s="36"/>
      <c r="F35" s="36"/>
      <c r="G35" s="36"/>
      <c r="H35" s="36"/>
      <c r="I35" s="36"/>
      <c r="J35" s="36"/>
      <c r="K35" s="36"/>
      <c r="L35" s="36"/>
      <c r="M35" s="36"/>
      <c r="N35" s="36"/>
      <c r="O35" s="36"/>
      <c r="P35" s="36"/>
      <c r="Q35" s="36"/>
      <c r="R35" s="36"/>
      <c r="S35" s="36"/>
      <c r="T35" s="37" t="s">
        <v>44</v>
      </c>
      <c r="U35" s="36"/>
      <c r="V35" s="36"/>
      <c r="W35" s="36"/>
      <c r="X35" s="220" t="s">
        <v>45</v>
      </c>
      <c r="Y35" s="218"/>
      <c r="Z35" s="218"/>
      <c r="AA35" s="218"/>
      <c r="AB35" s="218"/>
      <c r="AC35" s="36"/>
      <c r="AD35" s="36"/>
      <c r="AE35" s="36"/>
      <c r="AF35" s="36"/>
      <c r="AG35" s="36"/>
      <c r="AH35" s="36"/>
      <c r="AI35" s="36"/>
      <c r="AJ35" s="36"/>
      <c r="AK35" s="217">
        <f>SUM(AK26:AK33)</f>
        <v>115976867</v>
      </c>
      <c r="AL35" s="218"/>
      <c r="AM35" s="218"/>
      <c r="AN35" s="218"/>
      <c r="AO35" s="219"/>
      <c r="AP35" s="34"/>
      <c r="AQ35" s="34"/>
      <c r="AR35" s="29"/>
    </row>
    <row r="36" spans="2:44" s="1" customFormat="1" ht="6.95" customHeight="1">
      <c r="B36" s="29"/>
      <c r="AR36" s="29"/>
    </row>
    <row r="37" spans="2:44" s="1" customFormat="1" ht="14.45" customHeight="1">
      <c r="B37" s="29"/>
      <c r="AR37" s="29"/>
    </row>
    <row r="38" spans="2:44" ht="14.45" customHeight="1">
      <c r="B38" s="20"/>
      <c r="AR38" s="20"/>
    </row>
    <row r="39" spans="2:44" ht="14.45" customHeight="1">
      <c r="B39" s="20"/>
      <c r="AR39" s="20"/>
    </row>
    <row r="40" spans="2:44" ht="14.45" customHeight="1">
      <c r="B40" s="20"/>
      <c r="AR40" s="20"/>
    </row>
    <row r="41" spans="2:44" ht="14.45" customHeight="1">
      <c r="B41" s="20"/>
      <c r="AR41" s="20"/>
    </row>
    <row r="42" spans="2:44" ht="14.45" customHeight="1">
      <c r="B42" s="20"/>
      <c r="AR42" s="20"/>
    </row>
    <row r="43" spans="2:44" ht="14.45" customHeight="1">
      <c r="B43" s="20"/>
      <c r="AR43" s="20"/>
    </row>
    <row r="44" spans="2:44" ht="14.45" customHeight="1">
      <c r="B44" s="20"/>
      <c r="AR44" s="20"/>
    </row>
    <row r="45" spans="2:44" ht="14.45" customHeight="1">
      <c r="B45" s="20"/>
      <c r="AR45" s="20"/>
    </row>
    <row r="46" spans="2:44" ht="14.45" customHeight="1">
      <c r="B46" s="20"/>
      <c r="AR46" s="20"/>
    </row>
    <row r="47" spans="2:44" ht="14.45" customHeight="1">
      <c r="B47" s="20"/>
      <c r="AR47" s="20"/>
    </row>
    <row r="48" spans="2:44" ht="14.45" customHeight="1">
      <c r="B48" s="20"/>
      <c r="AR48" s="20"/>
    </row>
    <row r="49" spans="2:44" s="1" customFormat="1" ht="14.45" customHeight="1">
      <c r="B49" s="29"/>
      <c r="D49" s="38" t="s">
        <v>46</v>
      </c>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8" t="s">
        <v>47</v>
      </c>
      <c r="AI49" s="39"/>
      <c r="AJ49" s="39"/>
      <c r="AK49" s="39"/>
      <c r="AL49" s="39"/>
      <c r="AM49" s="39"/>
      <c r="AN49" s="39"/>
      <c r="AO49" s="39"/>
      <c r="AR49" s="29"/>
    </row>
    <row r="50" spans="2:44">
      <c r="B50" s="20"/>
      <c r="AR50" s="20"/>
    </row>
    <row r="51" spans="2:44">
      <c r="B51" s="20"/>
      <c r="AR51" s="20"/>
    </row>
    <row r="52" spans="2:44">
      <c r="B52" s="20"/>
      <c r="AR52" s="20"/>
    </row>
    <row r="53" spans="2:44">
      <c r="B53" s="20"/>
      <c r="AR53" s="20"/>
    </row>
    <row r="54" spans="2:44">
      <c r="B54" s="20"/>
      <c r="AR54" s="20"/>
    </row>
    <row r="55" spans="2:44">
      <c r="B55" s="20"/>
      <c r="AR55" s="20"/>
    </row>
    <row r="56" spans="2:44">
      <c r="B56" s="20"/>
      <c r="AR56" s="20"/>
    </row>
    <row r="57" spans="2:44">
      <c r="B57" s="20"/>
      <c r="AR57" s="20"/>
    </row>
    <row r="58" spans="2:44">
      <c r="B58" s="20"/>
      <c r="AR58" s="20"/>
    </row>
    <row r="59" spans="2:44">
      <c r="B59" s="20"/>
      <c r="AR59" s="20"/>
    </row>
    <row r="60" spans="2:44" s="1" customFormat="1" ht="12.75">
      <c r="B60" s="29"/>
      <c r="D60" s="40" t="s">
        <v>48</v>
      </c>
      <c r="E60" s="31"/>
      <c r="F60" s="31"/>
      <c r="G60" s="31"/>
      <c r="H60" s="31"/>
      <c r="I60" s="31"/>
      <c r="J60" s="31"/>
      <c r="K60" s="31"/>
      <c r="L60" s="31"/>
      <c r="M60" s="31"/>
      <c r="N60" s="31"/>
      <c r="O60" s="31"/>
      <c r="P60" s="31"/>
      <c r="Q60" s="31"/>
      <c r="R60" s="31"/>
      <c r="S60" s="31"/>
      <c r="T60" s="31"/>
      <c r="U60" s="31"/>
      <c r="V60" s="40" t="s">
        <v>49</v>
      </c>
      <c r="W60" s="31"/>
      <c r="X60" s="31"/>
      <c r="Y60" s="31"/>
      <c r="Z60" s="31"/>
      <c r="AA60" s="31"/>
      <c r="AB60" s="31"/>
      <c r="AC60" s="31"/>
      <c r="AD60" s="31"/>
      <c r="AE60" s="31"/>
      <c r="AF60" s="31"/>
      <c r="AG60" s="31"/>
      <c r="AH60" s="40" t="s">
        <v>48</v>
      </c>
      <c r="AI60" s="31"/>
      <c r="AJ60" s="31"/>
      <c r="AK60" s="31"/>
      <c r="AL60" s="31"/>
      <c r="AM60" s="40" t="s">
        <v>49</v>
      </c>
      <c r="AN60" s="31"/>
      <c r="AO60" s="31"/>
      <c r="AR60" s="29"/>
    </row>
    <row r="61" spans="2:44">
      <c r="B61" s="20"/>
      <c r="AR61" s="20"/>
    </row>
    <row r="62" spans="2:44">
      <c r="B62" s="20"/>
      <c r="AR62" s="20"/>
    </row>
    <row r="63" spans="2:44">
      <c r="B63" s="20"/>
      <c r="AR63" s="20"/>
    </row>
    <row r="64" spans="2:44" s="1" customFormat="1" ht="12.75">
      <c r="B64" s="29"/>
      <c r="D64" s="38" t="s">
        <v>50</v>
      </c>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8" t="s">
        <v>51</v>
      </c>
      <c r="AI64" s="39"/>
      <c r="AJ64" s="39"/>
      <c r="AK64" s="39"/>
      <c r="AL64" s="39"/>
      <c r="AM64" s="39"/>
      <c r="AN64" s="39"/>
      <c r="AO64" s="39"/>
      <c r="AR64" s="29"/>
    </row>
    <row r="65" spans="2:44">
      <c r="B65" s="20"/>
      <c r="AR65" s="20"/>
    </row>
    <row r="66" spans="2:44">
      <c r="B66" s="20"/>
      <c r="AR66" s="20"/>
    </row>
    <row r="67" spans="2:44">
      <c r="B67" s="20"/>
      <c r="AR67" s="20"/>
    </row>
    <row r="68" spans="2:44">
      <c r="B68" s="20"/>
      <c r="AR68" s="20"/>
    </row>
    <row r="69" spans="2:44">
      <c r="B69" s="20"/>
      <c r="AR69" s="20"/>
    </row>
    <row r="70" spans="2:44">
      <c r="B70" s="20"/>
      <c r="AR70" s="20"/>
    </row>
    <row r="71" spans="2:44">
      <c r="B71" s="20"/>
      <c r="AR71" s="20"/>
    </row>
    <row r="72" spans="2:44">
      <c r="B72" s="20"/>
      <c r="AR72" s="20"/>
    </row>
    <row r="73" spans="2:44">
      <c r="B73" s="20"/>
      <c r="AR73" s="20"/>
    </row>
    <row r="74" spans="2:44">
      <c r="B74" s="20"/>
      <c r="AR74" s="20"/>
    </row>
    <row r="75" spans="2:44" s="1" customFormat="1" ht="12.75">
      <c r="B75" s="29"/>
      <c r="D75" s="40" t="s">
        <v>48</v>
      </c>
      <c r="E75" s="31"/>
      <c r="F75" s="31"/>
      <c r="G75" s="31"/>
      <c r="H75" s="31"/>
      <c r="I75" s="31"/>
      <c r="J75" s="31"/>
      <c r="K75" s="31"/>
      <c r="L75" s="31"/>
      <c r="M75" s="31"/>
      <c r="N75" s="31"/>
      <c r="O75" s="31"/>
      <c r="P75" s="31"/>
      <c r="Q75" s="31"/>
      <c r="R75" s="31"/>
      <c r="S75" s="31"/>
      <c r="T75" s="31"/>
      <c r="U75" s="31"/>
      <c r="V75" s="40" t="s">
        <v>49</v>
      </c>
      <c r="W75" s="31"/>
      <c r="X75" s="31"/>
      <c r="Y75" s="31"/>
      <c r="Z75" s="31"/>
      <c r="AA75" s="31"/>
      <c r="AB75" s="31"/>
      <c r="AC75" s="31"/>
      <c r="AD75" s="31"/>
      <c r="AE75" s="31"/>
      <c r="AF75" s="31"/>
      <c r="AG75" s="31"/>
      <c r="AH75" s="40" t="s">
        <v>48</v>
      </c>
      <c r="AI75" s="31"/>
      <c r="AJ75" s="31"/>
      <c r="AK75" s="31"/>
      <c r="AL75" s="31"/>
      <c r="AM75" s="40" t="s">
        <v>49</v>
      </c>
      <c r="AN75" s="31"/>
      <c r="AO75" s="31"/>
      <c r="AR75" s="29"/>
    </row>
    <row r="76" spans="2:44" s="1" customFormat="1">
      <c r="B76" s="29"/>
      <c r="AR76" s="29"/>
    </row>
    <row r="77" spans="2:44" s="1" customFormat="1" ht="6.95" customHeight="1">
      <c r="B77" s="41"/>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29"/>
    </row>
    <row r="81" spans="1:91" s="1" customFormat="1" ht="6.95" customHeight="1">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29"/>
    </row>
    <row r="82" spans="1:91" s="1" customFormat="1" ht="24.95" customHeight="1">
      <c r="B82" s="29"/>
      <c r="C82" s="21" t="s">
        <v>52</v>
      </c>
      <c r="AR82" s="29"/>
    </row>
    <row r="83" spans="1:91" s="1" customFormat="1" ht="6.95" customHeight="1">
      <c r="B83" s="29"/>
      <c r="AR83" s="29"/>
    </row>
    <row r="84" spans="1:91" s="3" customFormat="1" ht="12" customHeight="1">
      <c r="B84" s="45"/>
      <c r="C84" s="26" t="s">
        <v>12</v>
      </c>
      <c r="L84" s="3" t="str">
        <f>K5</f>
        <v>BODARCHITEKTI202401</v>
      </c>
      <c r="AR84" s="45"/>
    </row>
    <row r="85" spans="1:91" s="4" customFormat="1" ht="36.950000000000003" customHeight="1">
      <c r="B85" s="46"/>
      <c r="C85" s="47" t="s">
        <v>14</v>
      </c>
      <c r="L85" s="211" t="str">
        <f>K6</f>
        <v>ODUS Kamenice</v>
      </c>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R85" s="46"/>
    </row>
    <row r="86" spans="1:91" s="1" customFormat="1" ht="6.95" customHeight="1">
      <c r="B86" s="29"/>
      <c r="AR86" s="29"/>
    </row>
    <row r="87" spans="1:91" s="1" customFormat="1" ht="12" customHeight="1">
      <c r="B87" s="29"/>
      <c r="C87" s="26" t="s">
        <v>18</v>
      </c>
      <c r="L87" s="48" t="str">
        <f>IF(K8="","",K8)</f>
        <v>Česká Kamenice</v>
      </c>
      <c r="AI87" s="26" t="s">
        <v>20</v>
      </c>
      <c r="AM87" s="195" t="str">
        <f>IF(AN8= "","",AN8)</f>
        <v>8. 6. 2024</v>
      </c>
      <c r="AN87" s="195"/>
      <c r="AR87" s="29"/>
    </row>
    <row r="88" spans="1:91" s="1" customFormat="1" ht="6.95" customHeight="1">
      <c r="B88" s="29"/>
      <c r="AR88" s="29"/>
    </row>
    <row r="89" spans="1:91" s="1" customFormat="1" ht="25.7" customHeight="1">
      <c r="B89" s="29"/>
      <c r="C89" s="26" t="s">
        <v>22</v>
      </c>
      <c r="L89" s="3" t="str">
        <f>IF(E11= "","",E11)</f>
        <v xml:space="preserve"> </v>
      </c>
      <c r="AI89" s="26" t="s">
        <v>27</v>
      </c>
      <c r="AM89" s="200" t="str">
        <f>IF(E17="","",E17)</f>
        <v>BOD ARCHITEKTI-atelier bod architekti s.r.o.</v>
      </c>
      <c r="AN89" s="201"/>
      <c r="AO89" s="201"/>
      <c r="AP89" s="201"/>
      <c r="AR89" s="29"/>
      <c r="AS89" s="196" t="s">
        <v>53</v>
      </c>
      <c r="AT89" s="197"/>
      <c r="AU89" s="50"/>
      <c r="AV89" s="50"/>
      <c r="AW89" s="50"/>
      <c r="AX89" s="50"/>
      <c r="AY89" s="50"/>
      <c r="AZ89" s="50"/>
      <c r="BA89" s="50"/>
      <c r="BB89" s="50"/>
      <c r="BC89" s="50"/>
      <c r="BD89" s="51"/>
    </row>
    <row r="90" spans="1:91" s="1" customFormat="1" ht="15.2" customHeight="1">
      <c r="B90" s="29"/>
      <c r="C90" s="26" t="s">
        <v>26</v>
      </c>
      <c r="L90" s="3" t="str">
        <f>IF(E14="","",E14)</f>
        <v xml:space="preserve"> </v>
      </c>
      <c r="AI90" s="26" t="s">
        <v>30</v>
      </c>
      <c r="AM90" s="200" t="str">
        <f>IF(E20="","",E20)</f>
        <v>Krajovský</v>
      </c>
      <c r="AN90" s="201"/>
      <c r="AO90" s="201"/>
      <c r="AP90" s="201"/>
      <c r="AR90" s="29"/>
      <c r="AS90" s="198"/>
      <c r="AT90" s="199"/>
      <c r="BD90" s="53"/>
    </row>
    <row r="91" spans="1:91" s="1" customFormat="1" ht="10.9" customHeight="1">
      <c r="B91" s="29"/>
      <c r="AR91" s="29"/>
      <c r="AS91" s="198"/>
      <c r="AT91" s="199"/>
      <c r="BD91" s="53"/>
    </row>
    <row r="92" spans="1:91" s="1" customFormat="1" ht="29.25" customHeight="1">
      <c r="B92" s="29"/>
      <c r="C92" s="213" t="s">
        <v>54</v>
      </c>
      <c r="D92" s="203"/>
      <c r="E92" s="203"/>
      <c r="F92" s="203"/>
      <c r="G92" s="203"/>
      <c r="H92" s="54"/>
      <c r="I92" s="204" t="s">
        <v>55</v>
      </c>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2" t="s">
        <v>56</v>
      </c>
      <c r="AH92" s="203"/>
      <c r="AI92" s="203"/>
      <c r="AJ92" s="203"/>
      <c r="AK92" s="203"/>
      <c r="AL92" s="203"/>
      <c r="AM92" s="203"/>
      <c r="AN92" s="204" t="s">
        <v>57</v>
      </c>
      <c r="AO92" s="203"/>
      <c r="AP92" s="205"/>
      <c r="AQ92" s="55" t="s">
        <v>58</v>
      </c>
      <c r="AR92" s="29"/>
      <c r="AS92" s="56" t="s">
        <v>59</v>
      </c>
      <c r="AT92" s="57" t="s">
        <v>60</v>
      </c>
      <c r="AU92" s="57" t="s">
        <v>61</v>
      </c>
      <c r="AV92" s="57" t="s">
        <v>62</v>
      </c>
      <c r="AW92" s="57" t="s">
        <v>63</v>
      </c>
      <c r="AX92" s="57" t="s">
        <v>64</v>
      </c>
      <c r="AY92" s="57" t="s">
        <v>65</v>
      </c>
      <c r="AZ92" s="57" t="s">
        <v>66</v>
      </c>
      <c r="BA92" s="57" t="s">
        <v>67</v>
      </c>
      <c r="BB92" s="57" t="s">
        <v>68</v>
      </c>
      <c r="BC92" s="57" t="s">
        <v>69</v>
      </c>
      <c r="BD92" s="58" t="s">
        <v>70</v>
      </c>
      <c r="BE92" s="232" t="s">
        <v>7788</v>
      </c>
    </row>
    <row r="93" spans="1:91" s="1" customFormat="1" ht="10.9" customHeight="1">
      <c r="B93" s="29"/>
      <c r="AR93" s="29"/>
      <c r="AS93" s="59"/>
      <c r="AT93" s="50"/>
      <c r="AU93" s="50"/>
      <c r="AV93" s="50"/>
      <c r="AW93" s="50"/>
      <c r="AX93" s="50"/>
      <c r="AY93" s="50"/>
      <c r="AZ93" s="50"/>
      <c r="BA93" s="50"/>
      <c r="BB93" s="50"/>
      <c r="BC93" s="50"/>
      <c r="BD93" s="51"/>
    </row>
    <row r="94" spans="1:91" s="5" customFormat="1" ht="32.450000000000003" customHeight="1">
      <c r="B94" s="60"/>
      <c r="C94" s="61" t="s">
        <v>71</v>
      </c>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209">
        <f>ROUND(+AG95+SUM(AG113:AG113),2)</f>
        <v>103446625.16</v>
      </c>
      <c r="AH94" s="209"/>
      <c r="AI94" s="209"/>
      <c r="AJ94" s="209"/>
      <c r="AK94" s="209"/>
      <c r="AL94" s="209"/>
      <c r="AM94" s="209"/>
      <c r="AN94" s="210">
        <f t="shared" ref="AN94:AN107" si="0">SUM(AG94,AT94)</f>
        <v>115976867</v>
      </c>
      <c r="AO94" s="210"/>
      <c r="AP94" s="210"/>
      <c r="AQ94" s="64" t="s">
        <v>1</v>
      </c>
      <c r="AR94" s="60"/>
      <c r="AS94" s="65">
        <f>ROUND(AS95+SUM(AS113:AS113),2)</f>
        <v>0</v>
      </c>
      <c r="AT94" s="66">
        <f t="shared" ref="AT94:AT107" si="1">ROUND(SUM(AV94:AW94),2)</f>
        <v>12530241.84</v>
      </c>
      <c r="AU94" s="67">
        <f>ROUND(AU95+SUM(AU113:AU113),5)</f>
        <v>6181.7499699999998</v>
      </c>
      <c r="AV94" s="66">
        <f>ROUND(AZ94*L29,2)</f>
        <v>272175.90999999997</v>
      </c>
      <c r="AW94" s="66">
        <f>ROUND(BA94*L30,2)</f>
        <v>12258065.93</v>
      </c>
      <c r="AX94" s="66">
        <f>ROUND(BB94*L29,2)</f>
        <v>0</v>
      </c>
      <c r="AY94" s="66">
        <f>ROUND(BC94*L30,2)</f>
        <v>0</v>
      </c>
      <c r="AZ94" s="66">
        <f>ROUND(AZ95+SUM(AZ113:AZ113),2)</f>
        <v>1296075.76</v>
      </c>
      <c r="BA94" s="66">
        <f>ROUND(BA95+SUM(BA113:BA113),2)</f>
        <v>102150549.40000001</v>
      </c>
      <c r="BB94" s="66">
        <f>ROUND(BB95+SUM(BB113:BB113),2)</f>
        <v>0</v>
      </c>
      <c r="BC94" s="66">
        <f>ROUND(BC95+SUM(BC113:BC113),2)</f>
        <v>0</v>
      </c>
      <c r="BD94" s="68">
        <f>ROUND( BD95+SUM(BD113:BD113),2)</f>
        <v>0</v>
      </c>
      <c r="BE94" s="233"/>
      <c r="BF94" s="234" t="s">
        <v>56</v>
      </c>
      <c r="BG94" s="234" t="s">
        <v>57</v>
      </c>
      <c r="BS94" s="69" t="s">
        <v>72</v>
      </c>
      <c r="BT94" s="69" t="s">
        <v>73</v>
      </c>
      <c r="BU94" s="70" t="s">
        <v>74</v>
      </c>
      <c r="BV94" s="69" t="s">
        <v>75</v>
      </c>
      <c r="BW94" s="69" t="s">
        <v>4</v>
      </c>
      <c r="BX94" s="69" t="s">
        <v>76</v>
      </c>
      <c r="CL94" s="69" t="s">
        <v>1</v>
      </c>
    </row>
    <row r="95" spans="1:91" s="6" customFormat="1" ht="16.5" customHeight="1">
      <c r="B95" s="71"/>
      <c r="C95" s="72"/>
      <c r="D95" s="194" t="s">
        <v>127</v>
      </c>
      <c r="E95" s="194"/>
      <c r="F95" s="194"/>
      <c r="G95" s="194"/>
      <c r="H95" s="194"/>
      <c r="I95" s="73"/>
      <c r="J95" s="194" t="s">
        <v>7780</v>
      </c>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206">
        <f>ROUND(AG96+SUM(AG97:AG102)+AG111+AG112,2)</f>
        <v>102150549.40000001</v>
      </c>
      <c r="AH95" s="207"/>
      <c r="AI95" s="207"/>
      <c r="AJ95" s="207"/>
      <c r="AK95" s="207"/>
      <c r="AL95" s="207"/>
      <c r="AM95" s="207"/>
      <c r="AN95" s="208">
        <f t="shared" si="0"/>
        <v>114408615.33000001</v>
      </c>
      <c r="AO95" s="207"/>
      <c r="AP95" s="207"/>
      <c r="AQ95" s="74" t="s">
        <v>77</v>
      </c>
      <c r="AR95" s="71"/>
      <c r="AS95" s="75">
        <f>ROUND(AS96+SUM(AS97:AS102)+AS111+AS112,2)</f>
        <v>0</v>
      </c>
      <c r="AT95" s="76">
        <f t="shared" si="1"/>
        <v>12258065.93</v>
      </c>
      <c r="AU95" s="77">
        <f>ROUND(AU96+SUM(AU97:AU102)+AU111+AU112,5)</f>
        <v>6181.7499699999998</v>
      </c>
      <c r="AV95" s="76">
        <f>ROUND(AZ95*L29,2)</f>
        <v>0</v>
      </c>
      <c r="AW95" s="76">
        <f>ROUND(BA95*L30,2)</f>
        <v>12258065.93</v>
      </c>
      <c r="AX95" s="76">
        <f>ROUND(BB95*L29,2)</f>
        <v>0</v>
      </c>
      <c r="AY95" s="76">
        <f>ROUND(BC95*L30,2)</f>
        <v>0</v>
      </c>
      <c r="AZ95" s="76">
        <f>ROUND(AZ96+SUM(AZ97:AZ102)+AZ111+AZ112,2)</f>
        <v>0</v>
      </c>
      <c r="BA95" s="76">
        <f>ROUND(BA96+SUM(BA97:BA102)+BA111+BA112,2)</f>
        <v>102150549.40000001</v>
      </c>
      <c r="BB95" s="76">
        <f>ROUND(BB96+SUM(BB97:BB102)+BB111+BB112,2)</f>
        <v>0</v>
      </c>
      <c r="BC95" s="76">
        <f>ROUND(BC96+SUM(BC97:BC102)+BC111+BC112,2)</f>
        <v>0</v>
      </c>
      <c r="BD95" s="78">
        <f>ROUND(BD96+SUM(BD97:BD102)+BD111+BD112,2)</f>
        <v>0</v>
      </c>
      <c r="BE95" s="235" t="s">
        <v>7789</v>
      </c>
      <c r="BF95" s="236">
        <f>(AG96+SUM(AG98:AM102)+AG111+AG112)</f>
        <v>99539559.400000006</v>
      </c>
      <c r="BG95" s="236">
        <f>(AN96+SUM(AN98:AP102)+AN111+AN112)</f>
        <v>111484306.53</v>
      </c>
      <c r="BS95" s="79" t="s">
        <v>72</v>
      </c>
      <c r="BT95" s="79" t="s">
        <v>78</v>
      </c>
      <c r="BU95" s="79" t="s">
        <v>74</v>
      </c>
      <c r="BV95" s="79" t="s">
        <v>75</v>
      </c>
      <c r="BW95" s="79" t="s">
        <v>128</v>
      </c>
      <c r="BX95" s="79" t="s">
        <v>4</v>
      </c>
      <c r="CL95" s="79" t="s">
        <v>1</v>
      </c>
      <c r="CM95" s="79" t="s">
        <v>78</v>
      </c>
    </row>
    <row r="96" spans="1:91" s="266" customFormat="1" ht="16.5" customHeight="1">
      <c r="A96" s="264" t="s">
        <v>79</v>
      </c>
      <c r="B96" s="265"/>
      <c r="E96" s="267" t="s">
        <v>80</v>
      </c>
      <c r="F96" s="267"/>
      <c r="G96" s="267"/>
      <c r="H96" s="267"/>
      <c r="I96" s="267"/>
      <c r="K96" s="267" t="s">
        <v>7781</v>
      </c>
      <c r="L96" s="267"/>
      <c r="M96" s="267"/>
      <c r="N96" s="267"/>
      <c r="O96" s="267"/>
      <c r="P96" s="267"/>
      <c r="Q96" s="267"/>
      <c r="R96" s="267"/>
      <c r="S96" s="267"/>
      <c r="T96" s="267"/>
      <c r="U96" s="267"/>
      <c r="V96" s="267"/>
      <c r="W96" s="267"/>
      <c r="X96" s="267"/>
      <c r="Y96" s="267"/>
      <c r="Z96" s="267"/>
      <c r="AA96" s="267"/>
      <c r="AB96" s="267"/>
      <c r="AC96" s="267"/>
      <c r="AD96" s="267"/>
      <c r="AE96" s="267"/>
      <c r="AF96" s="267"/>
      <c r="AG96" s="268">
        <f>'a - Stavební část  Bytový..._01'!J32</f>
        <v>87608580.920000002</v>
      </c>
      <c r="AH96" s="269"/>
      <c r="AI96" s="269"/>
      <c r="AJ96" s="269"/>
      <c r="AK96" s="269"/>
      <c r="AL96" s="269"/>
      <c r="AM96" s="269"/>
      <c r="AN96" s="268">
        <f t="shared" si="0"/>
        <v>98121610.629999995</v>
      </c>
      <c r="AO96" s="269"/>
      <c r="AP96" s="269"/>
      <c r="AQ96" s="270" t="s">
        <v>81</v>
      </c>
      <c r="AR96" s="265"/>
      <c r="AS96" s="271">
        <v>0</v>
      </c>
      <c r="AT96" s="272">
        <f t="shared" si="1"/>
        <v>10513029.710000001</v>
      </c>
      <c r="AU96" s="273">
        <f>'a - Stavební část  Bytový..._01'!P156</f>
        <v>0</v>
      </c>
      <c r="AV96" s="272">
        <f>'a - Stavební část  Bytový..._01'!J35</f>
        <v>0</v>
      </c>
      <c r="AW96" s="272">
        <f>'a - Stavební část  Bytový..._01'!J36</f>
        <v>10513029.710000001</v>
      </c>
      <c r="AX96" s="272">
        <f>'a - Stavební část  Bytový..._01'!J37</f>
        <v>0</v>
      </c>
      <c r="AY96" s="272">
        <f>'a - Stavební část  Bytový..._01'!J38</f>
        <v>0</v>
      </c>
      <c r="AZ96" s="272">
        <f>'a - Stavební část  Bytový..._01'!F35</f>
        <v>0</v>
      </c>
      <c r="BA96" s="272">
        <f>'a - Stavební část  Bytový..._01'!F36</f>
        <v>87608580.920000002</v>
      </c>
      <c r="BB96" s="272">
        <f>'a - Stavební část  Bytový..._01'!F37</f>
        <v>0</v>
      </c>
      <c r="BC96" s="272">
        <f>'a - Stavební část  Bytový..._01'!F38</f>
        <v>0</v>
      </c>
      <c r="BD96" s="274">
        <f>'a - Stavební část  Bytový..._01'!F39</f>
        <v>0</v>
      </c>
      <c r="BE96" s="237" t="s">
        <v>7790</v>
      </c>
      <c r="BF96" s="262">
        <f>(AG97+AG113)</f>
        <v>3907065.76</v>
      </c>
      <c r="BG96" s="262">
        <f>(AN97+AN113)</f>
        <v>4492560.47</v>
      </c>
      <c r="BT96" s="275" t="s">
        <v>82</v>
      </c>
      <c r="BV96" s="275" t="s">
        <v>75</v>
      </c>
      <c r="BW96" s="275" t="s">
        <v>129</v>
      </c>
      <c r="BX96" s="275" t="s">
        <v>128</v>
      </c>
      <c r="CL96" s="275" t="s">
        <v>1</v>
      </c>
    </row>
    <row r="97" spans="1:90" s="253" customFormat="1" ht="16.5" customHeight="1">
      <c r="A97" s="239" t="s">
        <v>79</v>
      </c>
      <c r="B97" s="252"/>
      <c r="E97" s="254" t="s">
        <v>84</v>
      </c>
      <c r="F97" s="254"/>
      <c r="G97" s="254"/>
      <c r="H97" s="254"/>
      <c r="I97" s="254"/>
      <c r="K97" s="254" t="s">
        <v>7782</v>
      </c>
      <c r="L97" s="254"/>
      <c r="M97" s="254"/>
      <c r="N97" s="254"/>
      <c r="O97" s="254"/>
      <c r="P97" s="254"/>
      <c r="Q97" s="254"/>
      <c r="R97" s="254"/>
      <c r="S97" s="254"/>
      <c r="T97" s="254"/>
      <c r="U97" s="254"/>
      <c r="V97" s="254"/>
      <c r="W97" s="254"/>
      <c r="X97" s="254"/>
      <c r="Y97" s="254"/>
      <c r="Z97" s="254"/>
      <c r="AA97" s="254"/>
      <c r="AB97" s="254"/>
      <c r="AC97" s="254"/>
      <c r="AD97" s="254"/>
      <c r="AE97" s="254"/>
      <c r="AF97" s="254"/>
      <c r="AG97" s="255">
        <f>'a1 - interiér BD A'!J32</f>
        <v>2610990</v>
      </c>
      <c r="AH97" s="256"/>
      <c r="AI97" s="256"/>
      <c r="AJ97" s="256"/>
      <c r="AK97" s="256"/>
      <c r="AL97" s="256"/>
      <c r="AM97" s="256"/>
      <c r="AN97" s="255">
        <f t="shared" si="0"/>
        <v>2924308.8</v>
      </c>
      <c r="AO97" s="256"/>
      <c r="AP97" s="256"/>
      <c r="AQ97" s="257" t="s">
        <v>81</v>
      </c>
      <c r="AR97" s="252"/>
      <c r="AS97" s="258">
        <v>0</v>
      </c>
      <c r="AT97" s="259">
        <f t="shared" si="1"/>
        <v>313318.8</v>
      </c>
      <c r="AU97" s="260">
        <f>'a1 - interiér BD A'!P122</f>
        <v>0</v>
      </c>
      <c r="AV97" s="259">
        <f>'a1 - interiér BD A'!J35</f>
        <v>0</v>
      </c>
      <c r="AW97" s="259">
        <f>'a1 - interiér BD A'!J36</f>
        <v>313318.8</v>
      </c>
      <c r="AX97" s="259">
        <f>'a1 - interiér BD A'!J37</f>
        <v>0</v>
      </c>
      <c r="AY97" s="259">
        <f>'a1 - interiér BD A'!J38</f>
        <v>0</v>
      </c>
      <c r="AZ97" s="259">
        <f>'a1 - interiér BD A'!F35</f>
        <v>0</v>
      </c>
      <c r="BA97" s="259">
        <f>'a1 - interiér BD A'!F36</f>
        <v>2610990</v>
      </c>
      <c r="BB97" s="259">
        <f>'a1 - interiér BD A'!F37</f>
        <v>0</v>
      </c>
      <c r="BC97" s="259">
        <f>'a1 - interiér BD A'!F38</f>
        <v>0</v>
      </c>
      <c r="BD97" s="261">
        <f>'a1 - interiér BD A'!F39</f>
        <v>0</v>
      </c>
      <c r="BE97" s="238" t="s">
        <v>7791</v>
      </c>
      <c r="BF97" s="277"/>
      <c r="BG97" s="277"/>
      <c r="BT97" s="263" t="s">
        <v>82</v>
      </c>
      <c r="BV97" s="263" t="s">
        <v>75</v>
      </c>
      <c r="BW97" s="263" t="s">
        <v>130</v>
      </c>
      <c r="BX97" s="263" t="s">
        <v>128</v>
      </c>
      <c r="CL97" s="263" t="s">
        <v>1</v>
      </c>
    </row>
    <row r="98" spans="1:90" s="266" customFormat="1" ht="16.5" customHeight="1">
      <c r="A98" s="264" t="s">
        <v>79</v>
      </c>
      <c r="B98" s="265"/>
      <c r="E98" s="267" t="s">
        <v>86</v>
      </c>
      <c r="F98" s="267"/>
      <c r="G98" s="267"/>
      <c r="H98" s="267"/>
      <c r="I98" s="267"/>
      <c r="K98" s="267" t="s">
        <v>87</v>
      </c>
      <c r="L98" s="267"/>
      <c r="M98" s="267"/>
      <c r="N98" s="267"/>
      <c r="O98" s="267"/>
      <c r="P98" s="267"/>
      <c r="Q98" s="267"/>
      <c r="R98" s="267"/>
      <c r="S98" s="267"/>
      <c r="T98" s="267"/>
      <c r="U98" s="267"/>
      <c r="V98" s="267"/>
      <c r="W98" s="267"/>
      <c r="X98" s="267"/>
      <c r="Y98" s="267"/>
      <c r="Z98" s="267"/>
      <c r="AA98" s="267"/>
      <c r="AB98" s="267"/>
      <c r="AC98" s="267"/>
      <c r="AD98" s="267"/>
      <c r="AE98" s="267"/>
      <c r="AF98" s="267"/>
      <c r="AG98" s="268">
        <f>'b - ZTI_01'!J32</f>
        <v>2667985.96</v>
      </c>
      <c r="AH98" s="269"/>
      <c r="AI98" s="269"/>
      <c r="AJ98" s="269"/>
      <c r="AK98" s="269"/>
      <c r="AL98" s="269"/>
      <c r="AM98" s="269"/>
      <c r="AN98" s="268">
        <f t="shared" si="0"/>
        <v>2988144.28</v>
      </c>
      <c r="AO98" s="269"/>
      <c r="AP98" s="269"/>
      <c r="AQ98" s="270" t="s">
        <v>81</v>
      </c>
      <c r="AR98" s="265"/>
      <c r="AS98" s="271">
        <v>0</v>
      </c>
      <c r="AT98" s="272">
        <f t="shared" si="1"/>
        <v>320158.32</v>
      </c>
      <c r="AU98" s="273">
        <f>'b - ZTI_01'!P132</f>
        <v>1326.0597779999998</v>
      </c>
      <c r="AV98" s="272">
        <f>'b - ZTI_01'!J35</f>
        <v>0</v>
      </c>
      <c r="AW98" s="272">
        <f>'b - ZTI_01'!J36</f>
        <v>320158.32</v>
      </c>
      <c r="AX98" s="272">
        <f>'b - ZTI_01'!J37</f>
        <v>0</v>
      </c>
      <c r="AY98" s="272">
        <f>'b - ZTI_01'!J38</f>
        <v>0</v>
      </c>
      <c r="AZ98" s="272">
        <f>'b - ZTI_01'!F35</f>
        <v>0</v>
      </c>
      <c r="BA98" s="272">
        <f>'b - ZTI_01'!F36</f>
        <v>2667985.96</v>
      </c>
      <c r="BB98" s="272">
        <f>'b - ZTI_01'!F37</f>
        <v>0</v>
      </c>
      <c r="BC98" s="272">
        <f>'b - ZTI_01'!F38</f>
        <v>0</v>
      </c>
      <c r="BD98" s="274">
        <f>'b - ZTI_01'!F39</f>
        <v>0</v>
      </c>
      <c r="BT98" s="275" t="s">
        <v>82</v>
      </c>
      <c r="BV98" s="275" t="s">
        <v>75</v>
      </c>
      <c r="BW98" s="275" t="s">
        <v>131</v>
      </c>
      <c r="BX98" s="275" t="s">
        <v>128</v>
      </c>
      <c r="CL98" s="275" t="s">
        <v>1</v>
      </c>
    </row>
    <row r="99" spans="1:90" s="266" customFormat="1" ht="16.5" customHeight="1">
      <c r="A99" s="264" t="s">
        <v>79</v>
      </c>
      <c r="B99" s="265"/>
      <c r="E99" s="267" t="s">
        <v>89</v>
      </c>
      <c r="F99" s="267"/>
      <c r="G99" s="267"/>
      <c r="H99" s="267"/>
      <c r="I99" s="267"/>
      <c r="K99" s="267" t="s">
        <v>90</v>
      </c>
      <c r="L99" s="267"/>
      <c r="M99" s="267"/>
      <c r="N99" s="267"/>
      <c r="O99" s="267"/>
      <c r="P99" s="267"/>
      <c r="Q99" s="267"/>
      <c r="R99" s="267"/>
      <c r="S99" s="267"/>
      <c r="T99" s="267"/>
      <c r="U99" s="267"/>
      <c r="V99" s="267"/>
      <c r="W99" s="267"/>
      <c r="X99" s="267"/>
      <c r="Y99" s="267"/>
      <c r="Z99" s="267"/>
      <c r="AA99" s="267"/>
      <c r="AB99" s="267"/>
      <c r="AC99" s="267"/>
      <c r="AD99" s="267"/>
      <c r="AE99" s="267"/>
      <c r="AF99" s="267"/>
      <c r="AG99" s="268">
        <f>'c - Vytápění_01'!J32</f>
        <v>2268145.0099999998</v>
      </c>
      <c r="AH99" s="269"/>
      <c r="AI99" s="269"/>
      <c r="AJ99" s="269"/>
      <c r="AK99" s="269"/>
      <c r="AL99" s="269"/>
      <c r="AM99" s="269"/>
      <c r="AN99" s="268">
        <f t="shared" si="0"/>
        <v>2540322.4099999997</v>
      </c>
      <c r="AO99" s="269"/>
      <c r="AP99" s="269"/>
      <c r="AQ99" s="270" t="s">
        <v>81</v>
      </c>
      <c r="AR99" s="265"/>
      <c r="AS99" s="271">
        <v>0</v>
      </c>
      <c r="AT99" s="272">
        <f t="shared" si="1"/>
        <v>272177.40000000002</v>
      </c>
      <c r="AU99" s="273">
        <f>'c - Vytápění_01'!P126</f>
        <v>279.972598</v>
      </c>
      <c r="AV99" s="272">
        <f>'c - Vytápění_01'!J35</f>
        <v>0</v>
      </c>
      <c r="AW99" s="272">
        <f>'c - Vytápění_01'!J36</f>
        <v>272177.40000000002</v>
      </c>
      <c r="AX99" s="272">
        <f>'c - Vytápění_01'!J37</f>
        <v>0</v>
      </c>
      <c r="AY99" s="272">
        <f>'c - Vytápění_01'!J38</f>
        <v>0</v>
      </c>
      <c r="AZ99" s="272">
        <f>'c - Vytápění_01'!F35</f>
        <v>0</v>
      </c>
      <c r="BA99" s="272">
        <f>'c - Vytápění_01'!F36</f>
        <v>2268145.0099999998</v>
      </c>
      <c r="BB99" s="272">
        <f>'c - Vytápění_01'!F37</f>
        <v>0</v>
      </c>
      <c r="BC99" s="272">
        <f>'c - Vytápění_01'!F38</f>
        <v>0</v>
      </c>
      <c r="BD99" s="274">
        <f>'c - Vytápění_01'!F39</f>
        <v>0</v>
      </c>
      <c r="BT99" s="275" t="s">
        <v>82</v>
      </c>
      <c r="BV99" s="275" t="s">
        <v>75</v>
      </c>
      <c r="BW99" s="275" t="s">
        <v>132</v>
      </c>
      <c r="BX99" s="275" t="s">
        <v>128</v>
      </c>
      <c r="CL99" s="275" t="s">
        <v>1</v>
      </c>
    </row>
    <row r="100" spans="1:90" s="266" customFormat="1" ht="16.5" customHeight="1">
      <c r="A100" s="264" t="s">
        <v>79</v>
      </c>
      <c r="B100" s="265"/>
      <c r="E100" s="267" t="s">
        <v>92</v>
      </c>
      <c r="F100" s="267"/>
      <c r="G100" s="267"/>
      <c r="H100" s="267"/>
      <c r="I100" s="267"/>
      <c r="K100" s="267" t="s">
        <v>93</v>
      </c>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8">
        <f>'d - Elektrika silová_01'!J32</f>
        <v>2785487.77</v>
      </c>
      <c r="AH100" s="269"/>
      <c r="AI100" s="269"/>
      <c r="AJ100" s="269"/>
      <c r="AK100" s="269"/>
      <c r="AL100" s="269"/>
      <c r="AM100" s="269"/>
      <c r="AN100" s="268">
        <f t="shared" si="0"/>
        <v>3119746.3</v>
      </c>
      <c r="AO100" s="269"/>
      <c r="AP100" s="269"/>
      <c r="AQ100" s="270" t="s">
        <v>81</v>
      </c>
      <c r="AR100" s="265"/>
      <c r="AS100" s="271">
        <v>0</v>
      </c>
      <c r="AT100" s="272">
        <f t="shared" si="1"/>
        <v>334258.53000000003</v>
      </c>
      <c r="AU100" s="273">
        <f>'d - Elektrika silová_01'!P134</f>
        <v>2718.8020000000006</v>
      </c>
      <c r="AV100" s="272">
        <f>'d - Elektrika silová_01'!J35</f>
        <v>0</v>
      </c>
      <c r="AW100" s="272">
        <f>'d - Elektrika silová_01'!J36</f>
        <v>334258.53000000003</v>
      </c>
      <c r="AX100" s="272">
        <f>'d - Elektrika silová_01'!J37</f>
        <v>0</v>
      </c>
      <c r="AY100" s="272">
        <f>'d - Elektrika silová_01'!J38</f>
        <v>0</v>
      </c>
      <c r="AZ100" s="272">
        <f>'d - Elektrika silová_01'!F35</f>
        <v>0</v>
      </c>
      <c r="BA100" s="272">
        <f>'d - Elektrika silová_01'!F36</f>
        <v>2785487.77</v>
      </c>
      <c r="BB100" s="272">
        <f>'d - Elektrika silová_01'!F37</f>
        <v>0</v>
      </c>
      <c r="BC100" s="272">
        <f>'d - Elektrika silová_01'!F38</f>
        <v>0</v>
      </c>
      <c r="BD100" s="274">
        <f>'d - Elektrika silová_01'!F39</f>
        <v>0</v>
      </c>
      <c r="BT100" s="275" t="s">
        <v>82</v>
      </c>
      <c r="BV100" s="275" t="s">
        <v>75</v>
      </c>
      <c r="BW100" s="275" t="s">
        <v>133</v>
      </c>
      <c r="BX100" s="275" t="s">
        <v>128</v>
      </c>
      <c r="CL100" s="275" t="s">
        <v>1</v>
      </c>
    </row>
    <row r="101" spans="1:90" s="266" customFormat="1" ht="16.5" customHeight="1">
      <c r="A101" s="264" t="s">
        <v>79</v>
      </c>
      <c r="B101" s="265"/>
      <c r="E101" s="267" t="s">
        <v>95</v>
      </c>
      <c r="F101" s="267"/>
      <c r="G101" s="267"/>
      <c r="H101" s="267"/>
      <c r="I101" s="267"/>
      <c r="K101" s="267" t="s">
        <v>96</v>
      </c>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8">
        <f>'e - fotovoltaika_01'!J32</f>
        <v>934558.58</v>
      </c>
      <c r="AH101" s="269"/>
      <c r="AI101" s="269"/>
      <c r="AJ101" s="269"/>
      <c r="AK101" s="269"/>
      <c r="AL101" s="269"/>
      <c r="AM101" s="269"/>
      <c r="AN101" s="268">
        <f t="shared" si="0"/>
        <v>1046705.61</v>
      </c>
      <c r="AO101" s="269"/>
      <c r="AP101" s="269"/>
      <c r="AQ101" s="270" t="s">
        <v>81</v>
      </c>
      <c r="AR101" s="265"/>
      <c r="AS101" s="271">
        <v>0</v>
      </c>
      <c r="AT101" s="272">
        <f t="shared" si="1"/>
        <v>112147.03</v>
      </c>
      <c r="AU101" s="273">
        <f>'e - fotovoltaika_01'!P129</f>
        <v>434.64623399999994</v>
      </c>
      <c r="AV101" s="272">
        <f>'e - fotovoltaika_01'!J35</f>
        <v>0</v>
      </c>
      <c r="AW101" s="272">
        <f>'e - fotovoltaika_01'!J36</f>
        <v>112147.03</v>
      </c>
      <c r="AX101" s="272">
        <f>'e - fotovoltaika_01'!J37</f>
        <v>0</v>
      </c>
      <c r="AY101" s="272">
        <f>'e - fotovoltaika_01'!J38</f>
        <v>0</v>
      </c>
      <c r="AZ101" s="272">
        <f>'e - fotovoltaika_01'!F35</f>
        <v>0</v>
      </c>
      <c r="BA101" s="272">
        <f>'e - fotovoltaika_01'!F36</f>
        <v>934558.58</v>
      </c>
      <c r="BB101" s="272">
        <f>'e - fotovoltaika_01'!F37</f>
        <v>0</v>
      </c>
      <c r="BC101" s="272">
        <f>'e - fotovoltaika_01'!F38</f>
        <v>0</v>
      </c>
      <c r="BD101" s="274">
        <f>'e - fotovoltaika_01'!F39</f>
        <v>0</v>
      </c>
      <c r="BT101" s="275" t="s">
        <v>82</v>
      </c>
      <c r="BV101" s="275" t="s">
        <v>75</v>
      </c>
      <c r="BW101" s="275" t="s">
        <v>134</v>
      </c>
      <c r="BX101" s="275" t="s">
        <v>128</v>
      </c>
      <c r="CL101" s="275" t="s">
        <v>1</v>
      </c>
    </row>
    <row r="102" spans="1:90" s="266" customFormat="1" ht="16.5" customHeight="1">
      <c r="B102" s="265"/>
      <c r="E102" s="267" t="s">
        <v>98</v>
      </c>
      <c r="F102" s="267"/>
      <c r="G102" s="267"/>
      <c r="H102" s="267"/>
      <c r="I102" s="267"/>
      <c r="K102" s="267" t="s">
        <v>99</v>
      </c>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76">
        <f>ROUND(SUM(AG103:AG110),2)</f>
        <v>2166358.4900000002</v>
      </c>
      <c r="AH102" s="269"/>
      <c r="AI102" s="269"/>
      <c r="AJ102" s="269"/>
      <c r="AK102" s="269"/>
      <c r="AL102" s="269"/>
      <c r="AM102" s="269"/>
      <c r="AN102" s="268">
        <f t="shared" si="0"/>
        <v>2426321.5100000002</v>
      </c>
      <c r="AO102" s="269"/>
      <c r="AP102" s="269"/>
      <c r="AQ102" s="270" t="s">
        <v>81</v>
      </c>
      <c r="AR102" s="265"/>
      <c r="AS102" s="271">
        <f>ROUND(SUM(AS103:AS110),2)</f>
        <v>0</v>
      </c>
      <c r="AT102" s="272">
        <f t="shared" si="1"/>
        <v>259963.02</v>
      </c>
      <c r="AU102" s="273">
        <f>ROUND(SUM(AU103:AU110),5)</f>
        <v>1256.4868200000001</v>
      </c>
      <c r="AV102" s="272">
        <f>ROUND(AZ102*L29,2)</f>
        <v>0</v>
      </c>
      <c r="AW102" s="272">
        <f>ROUND(BA102*L30,2)</f>
        <v>259963.02</v>
      </c>
      <c r="AX102" s="272">
        <f>ROUND(BB102*L29,2)</f>
        <v>0</v>
      </c>
      <c r="AY102" s="272">
        <f>ROUND(BC102*L30,2)</f>
        <v>0</v>
      </c>
      <c r="AZ102" s="272">
        <f>ROUND(SUM(AZ103:AZ110),2)</f>
        <v>0</v>
      </c>
      <c r="BA102" s="272">
        <f>ROUND(SUM(BA103:BA110),2)</f>
        <v>2166358.4900000002</v>
      </c>
      <c r="BB102" s="272">
        <f>ROUND(SUM(BB103:BB110),2)</f>
        <v>0</v>
      </c>
      <c r="BC102" s="272">
        <f>ROUND(SUM(BC103:BC110),2)</f>
        <v>0</v>
      </c>
      <c r="BD102" s="274">
        <f>ROUND(SUM(BD103:BD110),2)</f>
        <v>0</v>
      </c>
      <c r="BS102" s="275" t="s">
        <v>72</v>
      </c>
      <c r="BT102" s="275" t="s">
        <v>82</v>
      </c>
      <c r="BU102" s="275" t="s">
        <v>74</v>
      </c>
      <c r="BV102" s="275" t="s">
        <v>75</v>
      </c>
      <c r="BW102" s="275" t="s">
        <v>135</v>
      </c>
      <c r="BX102" s="275" t="s">
        <v>128</v>
      </c>
      <c r="CL102" s="275" t="s">
        <v>1</v>
      </c>
    </row>
    <row r="103" spans="1:90" s="266" customFormat="1" ht="16.5" customHeight="1">
      <c r="A103" s="264" t="s">
        <v>79</v>
      </c>
      <c r="B103" s="265"/>
      <c r="F103" s="267" t="s">
        <v>78</v>
      </c>
      <c r="G103" s="267"/>
      <c r="H103" s="267"/>
      <c r="I103" s="267"/>
      <c r="J103" s="267"/>
      <c r="L103" s="267" t="s">
        <v>100</v>
      </c>
      <c r="M103" s="267"/>
      <c r="N103" s="267"/>
      <c r="O103" s="267"/>
      <c r="P103" s="267"/>
      <c r="Q103" s="267"/>
      <c r="R103" s="267"/>
      <c r="S103" s="267"/>
      <c r="T103" s="267"/>
      <c r="U103" s="267"/>
      <c r="V103" s="267"/>
      <c r="W103" s="267"/>
      <c r="X103" s="267"/>
      <c r="Y103" s="267"/>
      <c r="Z103" s="267"/>
      <c r="AA103" s="267"/>
      <c r="AB103" s="267"/>
      <c r="AC103" s="267"/>
      <c r="AD103" s="267"/>
      <c r="AE103" s="267"/>
      <c r="AF103" s="267"/>
      <c r="AG103" s="268">
        <f>'1 - Strukturovaná kabeláž_01'!J34</f>
        <v>229390.57</v>
      </c>
      <c r="AH103" s="269"/>
      <c r="AI103" s="269"/>
      <c r="AJ103" s="269"/>
      <c r="AK103" s="269"/>
      <c r="AL103" s="269"/>
      <c r="AM103" s="269"/>
      <c r="AN103" s="268">
        <f t="shared" si="0"/>
        <v>256917.44</v>
      </c>
      <c r="AO103" s="269"/>
      <c r="AP103" s="269"/>
      <c r="AQ103" s="270" t="s">
        <v>81</v>
      </c>
      <c r="AR103" s="265"/>
      <c r="AS103" s="271">
        <v>0</v>
      </c>
      <c r="AT103" s="272">
        <f t="shared" si="1"/>
        <v>27526.87</v>
      </c>
      <c r="AU103" s="273">
        <f>'1 - Strukturovaná kabeláž_01'!P129</f>
        <v>206.04200000000003</v>
      </c>
      <c r="AV103" s="272">
        <f>'1 - Strukturovaná kabeláž_01'!J37</f>
        <v>0</v>
      </c>
      <c r="AW103" s="272">
        <f>'1 - Strukturovaná kabeláž_01'!J38</f>
        <v>27526.87</v>
      </c>
      <c r="AX103" s="272">
        <f>'1 - Strukturovaná kabeláž_01'!J39</f>
        <v>0</v>
      </c>
      <c r="AY103" s="272">
        <f>'1 - Strukturovaná kabeláž_01'!J40</f>
        <v>0</v>
      </c>
      <c r="AZ103" s="272">
        <f>'1 - Strukturovaná kabeláž_01'!F37</f>
        <v>0</v>
      </c>
      <c r="BA103" s="272">
        <f>'1 - Strukturovaná kabeláž_01'!F38</f>
        <v>229390.57</v>
      </c>
      <c r="BB103" s="272">
        <f>'1 - Strukturovaná kabeláž_01'!F39</f>
        <v>0</v>
      </c>
      <c r="BC103" s="272">
        <f>'1 - Strukturovaná kabeláž_01'!F40</f>
        <v>0</v>
      </c>
      <c r="BD103" s="274">
        <f>'1 - Strukturovaná kabeláž_01'!F41</f>
        <v>0</v>
      </c>
      <c r="BT103" s="275" t="s">
        <v>101</v>
      </c>
      <c r="BV103" s="275" t="s">
        <v>75</v>
      </c>
      <c r="BW103" s="275" t="s">
        <v>136</v>
      </c>
      <c r="BX103" s="275" t="s">
        <v>135</v>
      </c>
      <c r="CL103" s="275" t="s">
        <v>1</v>
      </c>
    </row>
    <row r="104" spans="1:90" s="266" customFormat="1" ht="16.5" customHeight="1">
      <c r="A104" s="264" t="s">
        <v>79</v>
      </c>
      <c r="B104" s="265"/>
      <c r="F104" s="267" t="s">
        <v>82</v>
      </c>
      <c r="G104" s="267"/>
      <c r="H104" s="267"/>
      <c r="I104" s="267"/>
      <c r="J104" s="267"/>
      <c r="L104" s="267" t="s">
        <v>77</v>
      </c>
      <c r="M104" s="267"/>
      <c r="N104" s="267"/>
      <c r="O104" s="267"/>
      <c r="P104" s="267"/>
      <c r="Q104" s="267"/>
      <c r="R104" s="267"/>
      <c r="S104" s="267"/>
      <c r="T104" s="267"/>
      <c r="U104" s="267"/>
      <c r="V104" s="267"/>
      <c r="W104" s="267"/>
      <c r="X104" s="267"/>
      <c r="Y104" s="267"/>
      <c r="Z104" s="267"/>
      <c r="AA104" s="267"/>
      <c r="AB104" s="267"/>
      <c r="AC104" s="267"/>
      <c r="AD104" s="267"/>
      <c r="AE104" s="267"/>
      <c r="AF104" s="267"/>
      <c r="AG104" s="268">
        <f>'2 - STA_01'!J34</f>
        <v>149387.4</v>
      </c>
      <c r="AH104" s="269"/>
      <c r="AI104" s="269"/>
      <c r="AJ104" s="269"/>
      <c r="AK104" s="269"/>
      <c r="AL104" s="269"/>
      <c r="AM104" s="269"/>
      <c r="AN104" s="268">
        <f t="shared" si="0"/>
        <v>167313.88999999998</v>
      </c>
      <c r="AO104" s="269"/>
      <c r="AP104" s="269"/>
      <c r="AQ104" s="270" t="s">
        <v>81</v>
      </c>
      <c r="AR104" s="265"/>
      <c r="AS104" s="271">
        <v>0</v>
      </c>
      <c r="AT104" s="272">
        <f t="shared" si="1"/>
        <v>17926.490000000002</v>
      </c>
      <c r="AU104" s="273">
        <f>'2 - STA_01'!P129</f>
        <v>142.95099999999999</v>
      </c>
      <c r="AV104" s="272">
        <f>'2 - STA_01'!J37</f>
        <v>0</v>
      </c>
      <c r="AW104" s="272">
        <f>'2 - STA_01'!J38</f>
        <v>17926.490000000002</v>
      </c>
      <c r="AX104" s="272">
        <f>'2 - STA_01'!J39</f>
        <v>0</v>
      </c>
      <c r="AY104" s="272">
        <f>'2 - STA_01'!J40</f>
        <v>0</v>
      </c>
      <c r="AZ104" s="272">
        <f>'2 - STA_01'!F37</f>
        <v>0</v>
      </c>
      <c r="BA104" s="272">
        <f>'2 - STA_01'!F38</f>
        <v>149387.4</v>
      </c>
      <c r="BB104" s="272">
        <f>'2 - STA_01'!F39</f>
        <v>0</v>
      </c>
      <c r="BC104" s="272">
        <f>'2 - STA_01'!F40</f>
        <v>0</v>
      </c>
      <c r="BD104" s="274">
        <f>'2 - STA_01'!F41</f>
        <v>0</v>
      </c>
      <c r="BT104" s="275" t="s">
        <v>101</v>
      </c>
      <c r="BV104" s="275" t="s">
        <v>75</v>
      </c>
      <c r="BW104" s="275" t="s">
        <v>137</v>
      </c>
      <c r="BX104" s="275" t="s">
        <v>135</v>
      </c>
      <c r="CL104" s="275" t="s">
        <v>1</v>
      </c>
    </row>
    <row r="105" spans="1:90" s="266" customFormat="1" ht="16.5" customHeight="1">
      <c r="A105" s="264" t="s">
        <v>79</v>
      </c>
      <c r="B105" s="265"/>
      <c r="F105" s="267" t="s">
        <v>101</v>
      </c>
      <c r="G105" s="267"/>
      <c r="H105" s="267"/>
      <c r="I105" s="267"/>
      <c r="J105" s="267"/>
      <c r="L105" s="267" t="s">
        <v>104</v>
      </c>
      <c r="M105" s="267"/>
      <c r="N105" s="267"/>
      <c r="O105" s="267"/>
      <c r="P105" s="267"/>
      <c r="Q105" s="267"/>
      <c r="R105" s="267"/>
      <c r="S105" s="267"/>
      <c r="T105" s="267"/>
      <c r="U105" s="267"/>
      <c r="V105" s="267"/>
      <c r="W105" s="267"/>
      <c r="X105" s="267"/>
      <c r="Y105" s="267"/>
      <c r="Z105" s="267"/>
      <c r="AA105" s="267"/>
      <c r="AB105" s="267"/>
      <c r="AC105" s="267"/>
      <c r="AD105" s="267"/>
      <c r="AE105" s="267"/>
      <c r="AF105" s="267"/>
      <c r="AG105" s="268">
        <f>'3 - Video dohledový systém_01'!J34</f>
        <v>130308.6</v>
      </c>
      <c r="AH105" s="269"/>
      <c r="AI105" s="269"/>
      <c r="AJ105" s="269"/>
      <c r="AK105" s="269"/>
      <c r="AL105" s="269"/>
      <c r="AM105" s="269"/>
      <c r="AN105" s="268">
        <f t="shared" si="0"/>
        <v>145945.63</v>
      </c>
      <c r="AO105" s="269"/>
      <c r="AP105" s="269"/>
      <c r="AQ105" s="270" t="s">
        <v>81</v>
      </c>
      <c r="AR105" s="265"/>
      <c r="AS105" s="271">
        <v>0</v>
      </c>
      <c r="AT105" s="272">
        <f t="shared" si="1"/>
        <v>15637.03</v>
      </c>
      <c r="AU105" s="273">
        <f>'3 - Video dohledový systém_01'!P129</f>
        <v>61.309999999999995</v>
      </c>
      <c r="AV105" s="272">
        <f>'3 - Video dohledový systém_01'!J37</f>
        <v>0</v>
      </c>
      <c r="AW105" s="272">
        <f>'3 - Video dohledový systém_01'!J38</f>
        <v>15637.03</v>
      </c>
      <c r="AX105" s="272">
        <f>'3 - Video dohledový systém_01'!J39</f>
        <v>0</v>
      </c>
      <c r="AY105" s="272">
        <f>'3 - Video dohledový systém_01'!J40</f>
        <v>0</v>
      </c>
      <c r="AZ105" s="272">
        <f>'3 - Video dohledový systém_01'!F37</f>
        <v>0</v>
      </c>
      <c r="BA105" s="272">
        <f>'3 - Video dohledový systém_01'!F38</f>
        <v>130308.6</v>
      </c>
      <c r="BB105" s="272">
        <f>'3 - Video dohledový systém_01'!F39</f>
        <v>0</v>
      </c>
      <c r="BC105" s="272">
        <f>'3 - Video dohledový systém_01'!F40</f>
        <v>0</v>
      </c>
      <c r="BD105" s="274">
        <f>'3 - Video dohledový systém_01'!F41</f>
        <v>0</v>
      </c>
      <c r="BT105" s="275" t="s">
        <v>101</v>
      </c>
      <c r="BV105" s="275" t="s">
        <v>75</v>
      </c>
      <c r="BW105" s="275" t="s">
        <v>138</v>
      </c>
      <c r="BX105" s="275" t="s">
        <v>135</v>
      </c>
      <c r="CL105" s="275" t="s">
        <v>1</v>
      </c>
    </row>
    <row r="106" spans="1:90" s="266" customFormat="1" ht="23.25" customHeight="1">
      <c r="A106" s="264" t="s">
        <v>79</v>
      </c>
      <c r="B106" s="265"/>
      <c r="F106" s="267" t="s">
        <v>106</v>
      </c>
      <c r="G106" s="267"/>
      <c r="H106" s="267"/>
      <c r="I106" s="267"/>
      <c r="J106" s="267"/>
      <c r="L106" s="267" t="s">
        <v>107</v>
      </c>
      <c r="M106" s="267"/>
      <c r="N106" s="267"/>
      <c r="O106" s="267"/>
      <c r="P106" s="267"/>
      <c r="Q106" s="267"/>
      <c r="R106" s="267"/>
      <c r="S106" s="267"/>
      <c r="T106" s="267"/>
      <c r="U106" s="267"/>
      <c r="V106" s="267"/>
      <c r="W106" s="267"/>
      <c r="X106" s="267"/>
      <c r="Y106" s="267"/>
      <c r="Z106" s="267"/>
      <c r="AA106" s="267"/>
      <c r="AB106" s="267"/>
      <c r="AC106" s="267"/>
      <c r="AD106" s="267"/>
      <c r="AE106" s="267"/>
      <c r="AF106" s="267"/>
      <c r="AG106" s="268">
        <f>'4 - poplachový, zabezpečo..._01'!J34</f>
        <v>299624</v>
      </c>
      <c r="AH106" s="269"/>
      <c r="AI106" s="269"/>
      <c r="AJ106" s="269"/>
      <c r="AK106" s="269"/>
      <c r="AL106" s="269"/>
      <c r="AM106" s="269"/>
      <c r="AN106" s="268">
        <f t="shared" si="0"/>
        <v>335578.88</v>
      </c>
      <c r="AO106" s="269"/>
      <c r="AP106" s="269"/>
      <c r="AQ106" s="270" t="s">
        <v>81</v>
      </c>
      <c r="AR106" s="265"/>
      <c r="AS106" s="271">
        <v>0</v>
      </c>
      <c r="AT106" s="272">
        <f t="shared" si="1"/>
        <v>35954.879999999997</v>
      </c>
      <c r="AU106" s="273">
        <f>'4 - poplachový, zabezpečo..._01'!P133</f>
        <v>167.40299999999996</v>
      </c>
      <c r="AV106" s="272">
        <f>'4 - poplachový, zabezpečo..._01'!J37</f>
        <v>0</v>
      </c>
      <c r="AW106" s="272">
        <f>'4 - poplachový, zabezpečo..._01'!J38</f>
        <v>35954.879999999997</v>
      </c>
      <c r="AX106" s="272">
        <f>'4 - poplachový, zabezpečo..._01'!J39</f>
        <v>0</v>
      </c>
      <c r="AY106" s="272">
        <f>'4 - poplachový, zabezpečo..._01'!J40</f>
        <v>0</v>
      </c>
      <c r="AZ106" s="272">
        <f>'4 - poplachový, zabezpečo..._01'!F37</f>
        <v>0</v>
      </c>
      <c r="BA106" s="272">
        <f>'4 - poplachový, zabezpečo..._01'!F38</f>
        <v>299624</v>
      </c>
      <c r="BB106" s="272">
        <f>'4 - poplachový, zabezpečo..._01'!F39</f>
        <v>0</v>
      </c>
      <c r="BC106" s="272">
        <f>'4 - poplachový, zabezpečo..._01'!F40</f>
        <v>0</v>
      </c>
      <c r="BD106" s="274">
        <f>'4 - poplachový, zabezpečo..._01'!F41</f>
        <v>0</v>
      </c>
      <c r="BT106" s="275" t="s">
        <v>101</v>
      </c>
      <c r="BV106" s="275" t="s">
        <v>75</v>
      </c>
      <c r="BW106" s="275" t="s">
        <v>139</v>
      </c>
      <c r="BX106" s="275" t="s">
        <v>135</v>
      </c>
      <c r="CL106" s="275" t="s">
        <v>1</v>
      </c>
    </row>
    <row r="107" spans="1:90" s="266" customFormat="1" ht="16.5" customHeight="1">
      <c r="A107" s="264" t="s">
        <v>79</v>
      </c>
      <c r="B107" s="265"/>
      <c r="F107" s="267" t="s">
        <v>109</v>
      </c>
      <c r="G107" s="267"/>
      <c r="H107" s="267"/>
      <c r="I107" s="267"/>
      <c r="J107" s="267"/>
      <c r="L107" s="267" t="s">
        <v>110</v>
      </c>
      <c r="M107" s="267"/>
      <c r="N107" s="267"/>
      <c r="O107" s="267"/>
      <c r="P107" s="267"/>
      <c r="Q107" s="267"/>
      <c r="R107" s="267"/>
      <c r="S107" s="267"/>
      <c r="T107" s="267"/>
      <c r="U107" s="267"/>
      <c r="V107" s="267"/>
      <c r="W107" s="267"/>
      <c r="X107" s="267"/>
      <c r="Y107" s="267"/>
      <c r="Z107" s="267"/>
      <c r="AA107" s="267"/>
      <c r="AB107" s="267"/>
      <c r="AC107" s="267"/>
      <c r="AD107" s="267"/>
      <c r="AE107" s="267"/>
      <c r="AF107" s="267"/>
      <c r="AG107" s="268">
        <f>'5 - Elektronická kontrola..._01'!J34</f>
        <v>100195.4</v>
      </c>
      <c r="AH107" s="269"/>
      <c r="AI107" s="269"/>
      <c r="AJ107" s="269"/>
      <c r="AK107" s="269"/>
      <c r="AL107" s="269"/>
      <c r="AM107" s="269"/>
      <c r="AN107" s="268">
        <f t="shared" si="0"/>
        <v>112218.84999999999</v>
      </c>
      <c r="AO107" s="269"/>
      <c r="AP107" s="269"/>
      <c r="AQ107" s="270" t="s">
        <v>81</v>
      </c>
      <c r="AR107" s="265"/>
      <c r="AS107" s="271">
        <v>0</v>
      </c>
      <c r="AT107" s="272">
        <f t="shared" si="1"/>
        <v>12023.45</v>
      </c>
      <c r="AU107" s="273">
        <f>'5 - Elektronická kontrola..._01'!P128</f>
        <v>31.755000000000003</v>
      </c>
      <c r="AV107" s="272">
        <f>'5 - Elektronická kontrola..._01'!J37</f>
        <v>0</v>
      </c>
      <c r="AW107" s="272">
        <f>'5 - Elektronická kontrola..._01'!J38</f>
        <v>12023.45</v>
      </c>
      <c r="AX107" s="272">
        <f>'5 - Elektronická kontrola..._01'!J39</f>
        <v>0</v>
      </c>
      <c r="AY107" s="272">
        <f>'5 - Elektronická kontrola..._01'!J40</f>
        <v>0</v>
      </c>
      <c r="AZ107" s="272">
        <f>'5 - Elektronická kontrola..._01'!F37</f>
        <v>0</v>
      </c>
      <c r="BA107" s="272">
        <f>'5 - Elektronická kontrola..._01'!F38</f>
        <v>100195.4</v>
      </c>
      <c r="BB107" s="272">
        <f>'5 - Elektronická kontrola..._01'!F39</f>
        <v>0</v>
      </c>
      <c r="BC107" s="272">
        <f>'5 - Elektronická kontrola..._01'!F40</f>
        <v>0</v>
      </c>
      <c r="BD107" s="274">
        <f>'5 - Elektronická kontrola..._01'!F41</f>
        <v>0</v>
      </c>
      <c r="BT107" s="275" t="s">
        <v>101</v>
      </c>
      <c r="BV107" s="275" t="s">
        <v>75</v>
      </c>
      <c r="BW107" s="275" t="s">
        <v>140</v>
      </c>
      <c r="BX107" s="275" t="s">
        <v>135</v>
      </c>
      <c r="CL107" s="275" t="s">
        <v>1</v>
      </c>
    </row>
    <row r="108" spans="1:90" s="266" customFormat="1" ht="16.5" customHeight="1">
      <c r="A108" s="264" t="s">
        <v>79</v>
      </c>
      <c r="B108" s="265"/>
      <c r="F108" s="267" t="s">
        <v>112</v>
      </c>
      <c r="G108" s="267"/>
      <c r="H108" s="267"/>
      <c r="I108" s="267"/>
      <c r="J108" s="267"/>
      <c r="L108" s="267" t="s">
        <v>113</v>
      </c>
      <c r="M108" s="267"/>
      <c r="N108" s="267"/>
      <c r="O108" s="267"/>
      <c r="P108" s="267"/>
      <c r="Q108" s="267"/>
      <c r="R108" s="267"/>
      <c r="S108" s="267"/>
      <c r="T108" s="267"/>
      <c r="U108" s="267"/>
      <c r="V108" s="267"/>
      <c r="W108" s="267"/>
      <c r="X108" s="267"/>
      <c r="Y108" s="267"/>
      <c r="Z108" s="267"/>
      <c r="AA108" s="267"/>
      <c r="AB108" s="267"/>
      <c r="AC108" s="267"/>
      <c r="AD108" s="267"/>
      <c r="AE108" s="267"/>
      <c r="AF108" s="267"/>
      <c r="AG108" s="268">
        <f>'6 - Domovní  videotelefon_01'!J34</f>
        <v>209097.2</v>
      </c>
      <c r="AH108" s="269"/>
      <c r="AI108" s="269"/>
      <c r="AJ108" s="269"/>
      <c r="AK108" s="269"/>
      <c r="AL108" s="269"/>
      <c r="AM108" s="269"/>
      <c r="AN108" s="268">
        <f t="shared" ref="AN108:AN113" si="2">SUM(AG108,AT108)</f>
        <v>234188.86000000002</v>
      </c>
      <c r="AO108" s="269"/>
      <c r="AP108" s="269"/>
      <c r="AQ108" s="270" t="s">
        <v>81</v>
      </c>
      <c r="AR108" s="265"/>
      <c r="AS108" s="271">
        <v>0</v>
      </c>
      <c r="AT108" s="272">
        <f t="shared" ref="AT108:AT113" si="3">ROUND(SUM(AV108:AW108),2)</f>
        <v>25091.66</v>
      </c>
      <c r="AU108" s="273">
        <f>'6 - Domovní  videotelefon_01'!P130</f>
        <v>79.650999999999996</v>
      </c>
      <c r="AV108" s="272">
        <f>'6 - Domovní  videotelefon_01'!J37</f>
        <v>0</v>
      </c>
      <c r="AW108" s="272">
        <f>'6 - Domovní  videotelefon_01'!J38</f>
        <v>25091.66</v>
      </c>
      <c r="AX108" s="272">
        <f>'6 - Domovní  videotelefon_01'!J39</f>
        <v>0</v>
      </c>
      <c r="AY108" s="272">
        <f>'6 - Domovní  videotelefon_01'!J40</f>
        <v>0</v>
      </c>
      <c r="AZ108" s="272">
        <f>'6 - Domovní  videotelefon_01'!F37</f>
        <v>0</v>
      </c>
      <c r="BA108" s="272">
        <f>'6 - Domovní  videotelefon_01'!F38</f>
        <v>209097.2</v>
      </c>
      <c r="BB108" s="272">
        <f>'6 - Domovní  videotelefon_01'!F39</f>
        <v>0</v>
      </c>
      <c r="BC108" s="272">
        <f>'6 - Domovní  videotelefon_01'!F40</f>
        <v>0</v>
      </c>
      <c r="BD108" s="274">
        <f>'6 - Domovní  videotelefon_01'!F41</f>
        <v>0</v>
      </c>
      <c r="BT108" s="275" t="s">
        <v>101</v>
      </c>
      <c r="BV108" s="275" t="s">
        <v>75</v>
      </c>
      <c r="BW108" s="275" t="s">
        <v>141</v>
      </c>
      <c r="BX108" s="275" t="s">
        <v>135</v>
      </c>
      <c r="CL108" s="275" t="s">
        <v>1</v>
      </c>
    </row>
    <row r="109" spans="1:90" s="266" customFormat="1" ht="16.5" customHeight="1">
      <c r="A109" s="264" t="s">
        <v>79</v>
      </c>
      <c r="B109" s="265"/>
      <c r="F109" s="267" t="s">
        <v>115</v>
      </c>
      <c r="G109" s="267"/>
      <c r="H109" s="267"/>
      <c r="I109" s="267"/>
      <c r="J109" s="267"/>
      <c r="L109" s="267" t="s">
        <v>116</v>
      </c>
      <c r="M109" s="267"/>
      <c r="N109" s="267"/>
      <c r="O109" s="267"/>
      <c r="P109" s="267"/>
      <c r="Q109" s="267"/>
      <c r="R109" s="267"/>
      <c r="S109" s="267"/>
      <c r="T109" s="267"/>
      <c r="U109" s="267"/>
      <c r="V109" s="267"/>
      <c r="W109" s="267"/>
      <c r="X109" s="267"/>
      <c r="Y109" s="267"/>
      <c r="Z109" s="267"/>
      <c r="AA109" s="267"/>
      <c r="AB109" s="267"/>
      <c r="AC109" s="267"/>
      <c r="AD109" s="267"/>
      <c r="AE109" s="267"/>
      <c r="AF109" s="267"/>
      <c r="AG109" s="268">
        <f>'7 - Komunikační systém se..._01'!J34</f>
        <v>784687.38</v>
      </c>
      <c r="AH109" s="269"/>
      <c r="AI109" s="269"/>
      <c r="AJ109" s="269"/>
      <c r="AK109" s="269"/>
      <c r="AL109" s="269"/>
      <c r="AM109" s="269"/>
      <c r="AN109" s="268">
        <f t="shared" si="2"/>
        <v>878849.87</v>
      </c>
      <c r="AO109" s="269"/>
      <c r="AP109" s="269"/>
      <c r="AQ109" s="270" t="s">
        <v>81</v>
      </c>
      <c r="AR109" s="265"/>
      <c r="AS109" s="271">
        <v>0</v>
      </c>
      <c r="AT109" s="272">
        <f t="shared" si="3"/>
        <v>94162.49</v>
      </c>
      <c r="AU109" s="273">
        <f>'7 - Komunikační systém se..._01'!P129</f>
        <v>143.20999999999998</v>
      </c>
      <c r="AV109" s="272">
        <f>'7 - Komunikační systém se..._01'!J37</f>
        <v>0</v>
      </c>
      <c r="AW109" s="272">
        <f>'7 - Komunikační systém se..._01'!J38</f>
        <v>94162.49</v>
      </c>
      <c r="AX109" s="272">
        <f>'7 - Komunikační systém se..._01'!J39</f>
        <v>0</v>
      </c>
      <c r="AY109" s="272">
        <f>'7 - Komunikační systém se..._01'!J40</f>
        <v>0</v>
      </c>
      <c r="AZ109" s="272">
        <f>'7 - Komunikační systém se..._01'!F37</f>
        <v>0</v>
      </c>
      <c r="BA109" s="272">
        <f>'7 - Komunikační systém se..._01'!F38</f>
        <v>784687.38</v>
      </c>
      <c r="BB109" s="272">
        <f>'7 - Komunikační systém se..._01'!F39</f>
        <v>0</v>
      </c>
      <c r="BC109" s="272">
        <f>'7 - Komunikační systém se..._01'!F40</f>
        <v>0</v>
      </c>
      <c r="BD109" s="274">
        <f>'7 - Komunikační systém se..._01'!F41</f>
        <v>0</v>
      </c>
      <c r="BT109" s="275" t="s">
        <v>101</v>
      </c>
      <c r="BV109" s="275" t="s">
        <v>75</v>
      </c>
      <c r="BW109" s="275" t="s">
        <v>142</v>
      </c>
      <c r="BX109" s="275" t="s">
        <v>135</v>
      </c>
      <c r="CL109" s="275" t="s">
        <v>1</v>
      </c>
    </row>
    <row r="110" spans="1:90" s="266" customFormat="1" ht="16.5" customHeight="1">
      <c r="A110" s="264" t="s">
        <v>79</v>
      </c>
      <c r="B110" s="265"/>
      <c r="F110" s="267" t="s">
        <v>118</v>
      </c>
      <c r="G110" s="267"/>
      <c r="H110" s="267"/>
      <c r="I110" s="267"/>
      <c r="J110" s="267"/>
      <c r="L110" s="267" t="s">
        <v>119</v>
      </c>
      <c r="M110" s="267"/>
      <c r="N110" s="267"/>
      <c r="O110" s="267"/>
      <c r="P110" s="267"/>
      <c r="Q110" s="267"/>
      <c r="R110" s="267"/>
      <c r="S110" s="267"/>
      <c r="T110" s="267"/>
      <c r="U110" s="267"/>
      <c r="V110" s="267"/>
      <c r="W110" s="267"/>
      <c r="X110" s="267"/>
      <c r="Y110" s="267"/>
      <c r="Z110" s="267"/>
      <c r="AA110" s="267"/>
      <c r="AB110" s="267"/>
      <c r="AC110" s="267"/>
      <c r="AD110" s="267"/>
      <c r="AE110" s="267"/>
      <c r="AF110" s="267"/>
      <c r="AG110" s="268">
        <f>'8 - Hrubé rozvody_01'!J34</f>
        <v>263667.94</v>
      </c>
      <c r="AH110" s="269"/>
      <c r="AI110" s="269"/>
      <c r="AJ110" s="269"/>
      <c r="AK110" s="269"/>
      <c r="AL110" s="269"/>
      <c r="AM110" s="269"/>
      <c r="AN110" s="268">
        <f t="shared" si="2"/>
        <v>295308.09000000003</v>
      </c>
      <c r="AO110" s="269"/>
      <c r="AP110" s="269"/>
      <c r="AQ110" s="270" t="s">
        <v>81</v>
      </c>
      <c r="AR110" s="265"/>
      <c r="AS110" s="271">
        <v>0</v>
      </c>
      <c r="AT110" s="272">
        <f t="shared" si="3"/>
        <v>31640.15</v>
      </c>
      <c r="AU110" s="273">
        <f>'8 - Hrubé rozvody_01'!P130</f>
        <v>424.16481799999997</v>
      </c>
      <c r="AV110" s="272">
        <f>'8 - Hrubé rozvody_01'!J37</f>
        <v>0</v>
      </c>
      <c r="AW110" s="272">
        <f>'8 - Hrubé rozvody_01'!J38</f>
        <v>31640.15</v>
      </c>
      <c r="AX110" s="272">
        <f>'8 - Hrubé rozvody_01'!J39</f>
        <v>0</v>
      </c>
      <c r="AY110" s="272">
        <f>'8 - Hrubé rozvody_01'!J40</f>
        <v>0</v>
      </c>
      <c r="AZ110" s="272">
        <f>'8 - Hrubé rozvody_01'!F37</f>
        <v>0</v>
      </c>
      <c r="BA110" s="272">
        <f>'8 - Hrubé rozvody_01'!F38</f>
        <v>263667.94</v>
      </c>
      <c r="BB110" s="272">
        <f>'8 - Hrubé rozvody_01'!F39</f>
        <v>0</v>
      </c>
      <c r="BC110" s="272">
        <f>'8 - Hrubé rozvody_01'!F40</f>
        <v>0</v>
      </c>
      <c r="BD110" s="274">
        <f>'8 - Hrubé rozvody_01'!F41</f>
        <v>0</v>
      </c>
      <c r="BT110" s="275" t="s">
        <v>101</v>
      </c>
      <c r="BV110" s="275" t="s">
        <v>75</v>
      </c>
      <c r="BW110" s="275" t="s">
        <v>143</v>
      </c>
      <c r="BX110" s="275" t="s">
        <v>135</v>
      </c>
      <c r="CL110" s="275" t="s">
        <v>1</v>
      </c>
    </row>
    <row r="111" spans="1:90" s="266" customFormat="1" ht="16.5" customHeight="1">
      <c r="A111" s="264" t="s">
        <v>79</v>
      </c>
      <c r="B111" s="265"/>
      <c r="E111" s="267" t="s">
        <v>121</v>
      </c>
      <c r="F111" s="267"/>
      <c r="G111" s="267"/>
      <c r="H111" s="267"/>
      <c r="I111" s="267"/>
      <c r="K111" s="267" t="s">
        <v>122</v>
      </c>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8">
        <f>'g - VZT_01'!J32</f>
        <v>338442.67</v>
      </c>
      <c r="AH111" s="269"/>
      <c r="AI111" s="269"/>
      <c r="AJ111" s="269"/>
      <c r="AK111" s="269"/>
      <c r="AL111" s="269"/>
      <c r="AM111" s="269"/>
      <c r="AN111" s="268">
        <f t="shared" si="2"/>
        <v>379055.79</v>
      </c>
      <c r="AO111" s="269"/>
      <c r="AP111" s="269"/>
      <c r="AQ111" s="270" t="s">
        <v>81</v>
      </c>
      <c r="AR111" s="265"/>
      <c r="AS111" s="271">
        <v>0</v>
      </c>
      <c r="AT111" s="272">
        <f t="shared" si="3"/>
        <v>40613.120000000003</v>
      </c>
      <c r="AU111" s="273">
        <f>'g - VZT_01'!P124</f>
        <v>165.78254299999998</v>
      </c>
      <c r="AV111" s="272">
        <f>'g - VZT_01'!J35</f>
        <v>0</v>
      </c>
      <c r="AW111" s="272">
        <f>'g - VZT_01'!J36</f>
        <v>40613.120000000003</v>
      </c>
      <c r="AX111" s="272">
        <f>'g - VZT_01'!J37</f>
        <v>0</v>
      </c>
      <c r="AY111" s="272">
        <f>'g - VZT_01'!J38</f>
        <v>0</v>
      </c>
      <c r="AZ111" s="272">
        <f>'g - VZT_01'!F35</f>
        <v>0</v>
      </c>
      <c r="BA111" s="272">
        <f>'g - VZT_01'!F36</f>
        <v>338442.67</v>
      </c>
      <c r="BB111" s="272">
        <f>'g - VZT_01'!F37</f>
        <v>0</v>
      </c>
      <c r="BC111" s="272">
        <f>'g - VZT_01'!F38</f>
        <v>0</v>
      </c>
      <c r="BD111" s="274">
        <f>'g - VZT_01'!F39</f>
        <v>0</v>
      </c>
      <c r="BT111" s="275" t="s">
        <v>82</v>
      </c>
      <c r="BV111" s="275" t="s">
        <v>75</v>
      </c>
      <c r="BW111" s="275" t="s">
        <v>144</v>
      </c>
      <c r="BX111" s="275" t="s">
        <v>128</v>
      </c>
      <c r="CL111" s="275" t="s">
        <v>1</v>
      </c>
    </row>
    <row r="112" spans="1:90" s="266" customFormat="1" ht="16.5" customHeight="1">
      <c r="A112" s="264" t="s">
        <v>79</v>
      </c>
      <c r="B112" s="265"/>
      <c r="E112" s="267" t="s">
        <v>124</v>
      </c>
      <c r="F112" s="267"/>
      <c r="G112" s="267"/>
      <c r="H112" s="267"/>
      <c r="I112" s="267"/>
      <c r="K112" s="267" t="s">
        <v>125</v>
      </c>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8">
        <f>'h - VRN-profese_01'!J32</f>
        <v>770000</v>
      </c>
      <c r="AH112" s="269"/>
      <c r="AI112" s="269"/>
      <c r="AJ112" s="269"/>
      <c r="AK112" s="269"/>
      <c r="AL112" s="269"/>
      <c r="AM112" s="269"/>
      <c r="AN112" s="268">
        <f t="shared" si="2"/>
        <v>862400</v>
      </c>
      <c r="AO112" s="269"/>
      <c r="AP112" s="269"/>
      <c r="AQ112" s="270" t="s">
        <v>81</v>
      </c>
      <c r="AR112" s="265"/>
      <c r="AS112" s="271">
        <v>0</v>
      </c>
      <c r="AT112" s="272">
        <f t="shared" si="3"/>
        <v>92400</v>
      </c>
      <c r="AU112" s="273">
        <f>'h - VRN-profese_01'!P125</f>
        <v>0</v>
      </c>
      <c r="AV112" s="272">
        <f>'h - VRN-profese_01'!J35</f>
        <v>0</v>
      </c>
      <c r="AW112" s="272">
        <f>'h - VRN-profese_01'!J36</f>
        <v>92400</v>
      </c>
      <c r="AX112" s="272">
        <f>'h - VRN-profese_01'!J37</f>
        <v>0</v>
      </c>
      <c r="AY112" s="272">
        <f>'h - VRN-profese_01'!J38</f>
        <v>0</v>
      </c>
      <c r="AZ112" s="272">
        <f>'h - VRN-profese_01'!F35</f>
        <v>0</v>
      </c>
      <c r="BA112" s="272">
        <f>'h - VRN-profese_01'!F36</f>
        <v>770000</v>
      </c>
      <c r="BB112" s="272">
        <f>'h - VRN-profese_01'!F37</f>
        <v>0</v>
      </c>
      <c r="BC112" s="272">
        <f>'h - VRN-profese_01'!F38</f>
        <v>0</v>
      </c>
      <c r="BD112" s="274">
        <f>'h - VRN-profese_01'!F39</f>
        <v>0</v>
      </c>
      <c r="BT112" s="275" t="s">
        <v>82</v>
      </c>
      <c r="BV112" s="275" t="s">
        <v>75</v>
      </c>
      <c r="BW112" s="275" t="s">
        <v>145</v>
      </c>
      <c r="BX112" s="275" t="s">
        <v>128</v>
      </c>
      <c r="CL112" s="275" t="s">
        <v>1</v>
      </c>
    </row>
    <row r="113" spans="1:91" s="243" customFormat="1" ht="24.75" customHeight="1">
      <c r="A113" s="239" t="s">
        <v>79</v>
      </c>
      <c r="B113" s="240"/>
      <c r="C113" s="241"/>
      <c r="D113" s="242" t="s">
        <v>154</v>
      </c>
      <c r="E113" s="242"/>
      <c r="F113" s="242"/>
      <c r="G113" s="242"/>
      <c r="H113" s="242"/>
      <c r="J113" s="242" t="s">
        <v>155</v>
      </c>
      <c r="K113" s="242"/>
      <c r="L113" s="242"/>
      <c r="M113" s="242"/>
      <c r="N113" s="242"/>
      <c r="O113" s="242"/>
      <c r="P113" s="242"/>
      <c r="Q113" s="242"/>
      <c r="R113" s="242"/>
      <c r="S113" s="242"/>
      <c r="T113" s="242"/>
      <c r="U113" s="242"/>
      <c r="V113" s="242"/>
      <c r="W113" s="242"/>
      <c r="X113" s="242"/>
      <c r="Y113" s="242"/>
      <c r="Z113" s="242"/>
      <c r="AA113" s="242"/>
      <c r="AB113" s="242"/>
      <c r="AC113" s="242"/>
      <c r="AD113" s="242"/>
      <c r="AE113" s="242"/>
      <c r="AF113" s="242"/>
      <c r="AG113" s="244">
        <f>'SO 05.2 - D.1.3.2. KRAJIN...'!J30</f>
        <v>1296075.76</v>
      </c>
      <c r="AH113" s="245"/>
      <c r="AI113" s="245"/>
      <c r="AJ113" s="245"/>
      <c r="AK113" s="245"/>
      <c r="AL113" s="245"/>
      <c r="AM113" s="245"/>
      <c r="AN113" s="244">
        <f t="shared" si="2"/>
        <v>1568251.67</v>
      </c>
      <c r="AO113" s="245"/>
      <c r="AP113" s="245"/>
      <c r="AQ113" s="246" t="s">
        <v>77</v>
      </c>
      <c r="AR113" s="240"/>
      <c r="AS113" s="247">
        <v>0</v>
      </c>
      <c r="AT113" s="248">
        <f t="shared" si="3"/>
        <v>272175.90999999997</v>
      </c>
      <c r="AU113" s="249">
        <f>'SO 05.2 - D.1.3.2. KRAJIN...'!P124</f>
        <v>0</v>
      </c>
      <c r="AV113" s="248">
        <f>'SO 05.2 - D.1.3.2. KRAJIN...'!J33</f>
        <v>272175.90999999997</v>
      </c>
      <c r="AW113" s="248">
        <f>'SO 05.2 - D.1.3.2. KRAJIN...'!J34</f>
        <v>0</v>
      </c>
      <c r="AX113" s="248">
        <f>'SO 05.2 - D.1.3.2. KRAJIN...'!J35</f>
        <v>0</v>
      </c>
      <c r="AY113" s="248">
        <f>'SO 05.2 - D.1.3.2. KRAJIN...'!J36</f>
        <v>0</v>
      </c>
      <c r="AZ113" s="248">
        <f>'SO 05.2 - D.1.3.2. KRAJIN...'!F33</f>
        <v>1296075.76</v>
      </c>
      <c r="BA113" s="248">
        <f>'SO 05.2 - D.1.3.2. KRAJIN...'!F34</f>
        <v>0</v>
      </c>
      <c r="BB113" s="248">
        <f>'SO 05.2 - D.1.3.2. KRAJIN...'!F35</f>
        <v>0</v>
      </c>
      <c r="BC113" s="248">
        <f>'SO 05.2 - D.1.3.2. KRAJIN...'!F36</f>
        <v>0</v>
      </c>
      <c r="BD113" s="250">
        <f>'SO 05.2 - D.1.3.2. KRAJIN...'!F37</f>
        <v>0</v>
      </c>
      <c r="BT113" s="251" t="s">
        <v>78</v>
      </c>
      <c r="BV113" s="251" t="s">
        <v>75</v>
      </c>
      <c r="BW113" s="251" t="s">
        <v>156</v>
      </c>
      <c r="BX113" s="251" t="s">
        <v>4</v>
      </c>
      <c r="CL113" s="251" t="s">
        <v>1</v>
      </c>
      <c r="CM113" s="251" t="s">
        <v>82</v>
      </c>
    </row>
    <row r="114" spans="1:91" s="1" customFormat="1" ht="30" customHeight="1">
      <c r="B114" s="29"/>
      <c r="AR114" s="29"/>
    </row>
    <row r="115" spans="1:91" s="1" customFormat="1" ht="6.95" customHeight="1">
      <c r="B115" s="41"/>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29"/>
    </row>
  </sheetData>
  <mergeCells count="112">
    <mergeCell ref="L29:P29"/>
    <mergeCell ref="AR2:BE2"/>
    <mergeCell ref="AK30:AO30"/>
    <mergeCell ref="W30:AE30"/>
    <mergeCell ref="L30:P30"/>
    <mergeCell ref="L31:P31"/>
    <mergeCell ref="AK31:AO31"/>
    <mergeCell ref="W31:AE31"/>
    <mergeCell ref="L32:P32"/>
    <mergeCell ref="W32:AE32"/>
    <mergeCell ref="AK32:AO32"/>
    <mergeCell ref="K5:AJ5"/>
    <mergeCell ref="K6:AJ6"/>
    <mergeCell ref="E23:AN23"/>
    <mergeCell ref="AK26:AO26"/>
    <mergeCell ref="AK28:AO28"/>
    <mergeCell ref="L28:P28"/>
    <mergeCell ref="W28:AE28"/>
    <mergeCell ref="W29:AE29"/>
    <mergeCell ref="AK29:AO29"/>
    <mergeCell ref="L33:P33"/>
    <mergeCell ref="W33:AE33"/>
    <mergeCell ref="AK33:AO33"/>
    <mergeCell ref="AK35:AO35"/>
    <mergeCell ref="X35:AB35"/>
    <mergeCell ref="AG95:AM95"/>
    <mergeCell ref="AN95:AP95"/>
    <mergeCell ref="AG96:AM96"/>
    <mergeCell ref="AN96:AP96"/>
    <mergeCell ref="AG97:AM97"/>
    <mergeCell ref="AN97:AP97"/>
    <mergeCell ref="AN98:AP98"/>
    <mergeCell ref="AG98:AM98"/>
    <mergeCell ref="AN99:AP99"/>
    <mergeCell ref="AG99:AM99"/>
    <mergeCell ref="AN100:AP100"/>
    <mergeCell ref="AG100:AM100"/>
    <mergeCell ref="AN101:AP101"/>
    <mergeCell ref="AG101:AM101"/>
    <mergeCell ref="AG102:AM102"/>
    <mergeCell ref="AN102:AP102"/>
    <mergeCell ref="AN103:AP103"/>
    <mergeCell ref="AG103:AM103"/>
    <mergeCell ref="AG104:AM104"/>
    <mergeCell ref="AN104:AP104"/>
    <mergeCell ref="AG105:AM105"/>
    <mergeCell ref="AN105:AP105"/>
    <mergeCell ref="AG106:AM106"/>
    <mergeCell ref="AN106:AP106"/>
    <mergeCell ref="AG107:AM107"/>
    <mergeCell ref="AN107:AP107"/>
    <mergeCell ref="AN108:AP108"/>
    <mergeCell ref="AG108:AM108"/>
    <mergeCell ref="AG109:AM109"/>
    <mergeCell ref="AN109:AP109"/>
    <mergeCell ref="AG110:AM110"/>
    <mergeCell ref="AN110:AP110"/>
    <mergeCell ref="AN111:AP111"/>
    <mergeCell ref="AG111:AM111"/>
    <mergeCell ref="AG112:AM112"/>
    <mergeCell ref="AN112:AP112"/>
    <mergeCell ref="AN113:AP113"/>
    <mergeCell ref="AG113:AM113"/>
    <mergeCell ref="L85:AJ85"/>
    <mergeCell ref="C92:G92"/>
    <mergeCell ref="I92:AF92"/>
    <mergeCell ref="AM87:AN87"/>
    <mergeCell ref="AS89:AT91"/>
    <mergeCell ref="AM89:AP89"/>
    <mergeCell ref="AM90:AP90"/>
    <mergeCell ref="AG92:AM92"/>
    <mergeCell ref="AN92:AP92"/>
    <mergeCell ref="AG94:AM94"/>
    <mergeCell ref="AN94:AP94"/>
    <mergeCell ref="D95:H95"/>
    <mergeCell ref="J95:AF95"/>
    <mergeCell ref="K96:AF96"/>
    <mergeCell ref="E96:I96"/>
    <mergeCell ref="E97:I97"/>
    <mergeCell ref="K97:AF97"/>
    <mergeCell ref="K98:AF98"/>
    <mergeCell ref="E98:I98"/>
    <mergeCell ref="E99:I99"/>
    <mergeCell ref="K99:AF99"/>
    <mergeCell ref="E100:I100"/>
    <mergeCell ref="K100:AF100"/>
    <mergeCell ref="K101:AF101"/>
    <mergeCell ref="E101:I101"/>
    <mergeCell ref="E102:I102"/>
    <mergeCell ref="K102:AF102"/>
    <mergeCell ref="F103:J103"/>
    <mergeCell ref="L103:AF103"/>
    <mergeCell ref="L104:AF104"/>
    <mergeCell ref="F104:J104"/>
    <mergeCell ref="F105:J105"/>
    <mergeCell ref="L105:AF105"/>
    <mergeCell ref="F106:J106"/>
    <mergeCell ref="L106:AF106"/>
    <mergeCell ref="F107:J107"/>
    <mergeCell ref="L107:AF107"/>
    <mergeCell ref="F108:J108"/>
    <mergeCell ref="L108:AF108"/>
    <mergeCell ref="F109:J109"/>
    <mergeCell ref="L109:AF109"/>
    <mergeCell ref="F110:J110"/>
    <mergeCell ref="L110:AF110"/>
    <mergeCell ref="E111:I111"/>
    <mergeCell ref="K111:AF111"/>
    <mergeCell ref="E112:I112"/>
    <mergeCell ref="K112:AF112"/>
    <mergeCell ref="D113:H113"/>
    <mergeCell ref="J113:AF113"/>
  </mergeCells>
  <hyperlinks>
    <hyperlink ref="A96" location="'a - Stavební část  Bytový..._01'!C2" display="/" xr:uid="{00000000-0004-0000-0000-000010000000}"/>
    <hyperlink ref="A97" location="'a1 - interiér BD B'!C2" display="/" xr:uid="{00000000-0004-0000-0000-000011000000}"/>
    <hyperlink ref="A98" location="'b - ZTI_01'!C2" display="/" xr:uid="{00000000-0004-0000-0000-000012000000}"/>
    <hyperlink ref="A99" location="'c - Vytápění_01'!C2" display="/" xr:uid="{00000000-0004-0000-0000-000013000000}"/>
    <hyperlink ref="A100" location="'d - Elektrika silová_01'!C2" display="/" xr:uid="{00000000-0004-0000-0000-000014000000}"/>
    <hyperlink ref="A101" location="'e - fotovoltaika_01'!C2" display="/" xr:uid="{00000000-0004-0000-0000-000015000000}"/>
    <hyperlink ref="A103" location="'1 - Strukturovaná kabeláž_01'!C2" display="/" xr:uid="{00000000-0004-0000-0000-000016000000}"/>
    <hyperlink ref="A104" location="'2 - STA_01'!C2" display="/" xr:uid="{00000000-0004-0000-0000-000017000000}"/>
    <hyperlink ref="A105" location="'3 - Video dohledový systém_01'!C2" display="/" xr:uid="{00000000-0004-0000-0000-000018000000}"/>
    <hyperlink ref="A106" location="'4 - poplachový, zabezpečo..._01'!C2" display="/" xr:uid="{00000000-0004-0000-0000-000019000000}"/>
    <hyperlink ref="A107" location="'5 - Elektronická kontrola..._01'!C2" display="/" xr:uid="{00000000-0004-0000-0000-00001A000000}"/>
    <hyperlink ref="A108" location="'6 - Domovní  videotelefon_01'!C2" display="/" xr:uid="{00000000-0004-0000-0000-00001B000000}"/>
    <hyperlink ref="A109" location="'7 - Komunikační systém se..._01'!C2" display="/" xr:uid="{00000000-0004-0000-0000-00001C000000}"/>
    <hyperlink ref="A110" location="'8 - Hrubé rozvody_01'!C2" display="/" xr:uid="{00000000-0004-0000-0000-00001D000000}"/>
    <hyperlink ref="A111" location="'g - VZT_01'!C2" display="/" xr:uid="{00000000-0004-0000-0000-00001E000000}"/>
    <hyperlink ref="A112" location="'h - VRN-profese_01'!C2" display="/" xr:uid="{00000000-0004-0000-0000-00001F000000}"/>
    <hyperlink ref="A113" location="'SO 05.2 - D.1.3.2. KRAJIN...'!C2" display="/" xr:uid="{00000000-0004-0000-0000-000028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96"/>
  <sheetViews>
    <sheetView showGridLines="0" workbookViewId="0">
      <selection activeCell="E89" sqref="E89:H8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105</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3846</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130308.6</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ROUND((SUM(BE129:BE195)),  2)</f>
        <v>0</v>
      </c>
      <c r="I37" s="84">
        <v>0.21</v>
      </c>
      <c r="J37" s="80">
        <f>ROUND(((SUM(BE129:BE195))*I37),  2)</f>
        <v>0</v>
      </c>
      <c r="L37" s="29"/>
    </row>
    <row r="38" spans="2:12" s="1" customFormat="1" ht="14.45" customHeight="1">
      <c r="B38" s="29"/>
      <c r="E38" s="26" t="s">
        <v>39</v>
      </c>
      <c r="F38" s="80">
        <f>ROUND((SUM(BF129:BF195)),  2)</f>
        <v>130308.6</v>
      </c>
      <c r="I38" s="84">
        <v>0.12</v>
      </c>
      <c r="J38" s="80">
        <f>ROUND(((SUM(BF129:BF195))*I38),  2)</f>
        <v>15637.03</v>
      </c>
      <c r="L38" s="29"/>
    </row>
    <row r="39" spans="2:12" s="1" customFormat="1" ht="14.45" hidden="1" customHeight="1">
      <c r="B39" s="29"/>
      <c r="E39" s="26" t="s">
        <v>40</v>
      </c>
      <c r="F39" s="80">
        <f>ROUND((SUM(BG129:BG195)),  2)</f>
        <v>0</v>
      </c>
      <c r="I39" s="84">
        <v>0.21</v>
      </c>
      <c r="J39" s="80">
        <f>0</f>
        <v>0</v>
      </c>
      <c r="L39" s="29"/>
    </row>
    <row r="40" spans="2:12" s="1" customFormat="1" ht="14.45" hidden="1" customHeight="1">
      <c r="B40" s="29"/>
      <c r="E40" s="26" t="s">
        <v>41</v>
      </c>
      <c r="F40" s="80">
        <f>ROUND((SUM(BH129:BH195)),  2)</f>
        <v>0</v>
      </c>
      <c r="I40" s="84">
        <v>0.12</v>
      </c>
      <c r="J40" s="80">
        <f>0</f>
        <v>0</v>
      </c>
      <c r="L40" s="29"/>
    </row>
    <row r="41" spans="2:12" s="1" customFormat="1" ht="14.45" hidden="1" customHeight="1">
      <c r="B41" s="29"/>
      <c r="E41" s="26" t="s">
        <v>42</v>
      </c>
      <c r="F41" s="80">
        <f>ROUND((SUM(BI129:BI195)),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145945.63</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3 - Video dohledový systém</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130308.6</v>
      </c>
      <c r="L100" s="29"/>
      <c r="AU100" s="17" t="s">
        <v>172</v>
      </c>
    </row>
    <row r="101" spans="2:47" s="8" customFormat="1" ht="24.95" customHeight="1">
      <c r="B101" s="96"/>
      <c r="D101" s="97" t="s">
        <v>182</v>
      </c>
      <c r="E101" s="98"/>
      <c r="F101" s="98"/>
      <c r="G101" s="98"/>
      <c r="H101" s="98"/>
      <c r="I101" s="98"/>
      <c r="J101" s="99">
        <f>J130</f>
        <v>116188.6</v>
      </c>
      <c r="L101" s="96"/>
    </row>
    <row r="102" spans="2:47" s="9" customFormat="1" ht="19.899999999999999" customHeight="1">
      <c r="B102" s="100"/>
      <c r="D102" s="101" t="s">
        <v>187</v>
      </c>
      <c r="E102" s="102"/>
      <c r="F102" s="102"/>
      <c r="G102" s="102"/>
      <c r="H102" s="102"/>
      <c r="I102" s="102"/>
      <c r="J102" s="103">
        <f>J131</f>
        <v>2169.6</v>
      </c>
      <c r="L102" s="100"/>
    </row>
    <row r="103" spans="2:47" s="9" customFormat="1" ht="19.899999999999999" customHeight="1">
      <c r="B103" s="100"/>
      <c r="D103" s="101" t="s">
        <v>3088</v>
      </c>
      <c r="E103" s="102"/>
      <c r="F103" s="102"/>
      <c r="G103" s="102"/>
      <c r="H103" s="102"/>
      <c r="I103" s="102"/>
      <c r="J103" s="103">
        <f>J137</f>
        <v>114019</v>
      </c>
      <c r="L103" s="100"/>
    </row>
    <row r="104" spans="2:47" s="8" customFormat="1" ht="24.95" customHeight="1">
      <c r="B104" s="96"/>
      <c r="D104" s="97" t="s">
        <v>3093</v>
      </c>
      <c r="E104" s="98"/>
      <c r="F104" s="98"/>
      <c r="G104" s="98"/>
      <c r="H104" s="98"/>
      <c r="I104" s="98"/>
      <c r="J104" s="99">
        <f>J183</f>
        <v>4720</v>
      </c>
      <c r="L104" s="96"/>
    </row>
    <row r="105" spans="2:47" s="8" customFormat="1" ht="24.95" customHeight="1">
      <c r="B105" s="96"/>
      <c r="D105" s="97" t="s">
        <v>2380</v>
      </c>
      <c r="E105" s="98"/>
      <c r="F105" s="98"/>
      <c r="G105" s="98"/>
      <c r="H105" s="98"/>
      <c r="I105" s="98"/>
      <c r="J105" s="99">
        <f>J189</f>
        <v>9400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166</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3 - Video dohledový systém</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130308.6</v>
      </c>
      <c r="L129" s="29"/>
      <c r="M129" s="59"/>
      <c r="N129" s="50"/>
      <c r="O129" s="50"/>
      <c r="P129" s="109">
        <f>P130+P183+P189</f>
        <v>61.309999999999995</v>
      </c>
      <c r="Q129" s="50"/>
      <c r="R129" s="109">
        <f>R130+R183+R189</f>
        <v>1.6120000000000002E-2</v>
      </c>
      <c r="S129" s="50"/>
      <c r="T129" s="110">
        <f>T130+T183+T189</f>
        <v>0</v>
      </c>
      <c r="AT129" s="17" t="s">
        <v>72</v>
      </c>
      <c r="AU129" s="17" t="s">
        <v>172</v>
      </c>
      <c r="BK129" s="111">
        <f>BK130+BK183+BK189</f>
        <v>130308.6</v>
      </c>
    </row>
    <row r="130" spans="2:65" s="11" customFormat="1" ht="25.9" customHeight="1">
      <c r="B130" s="112"/>
      <c r="D130" s="113" t="s">
        <v>72</v>
      </c>
      <c r="E130" s="114" t="s">
        <v>1110</v>
      </c>
      <c r="F130" s="114" t="s">
        <v>1111</v>
      </c>
      <c r="J130" s="115">
        <f>BK130</f>
        <v>116188.6</v>
      </c>
      <c r="L130" s="112"/>
      <c r="M130" s="116"/>
      <c r="P130" s="117">
        <f>P131+P137</f>
        <v>51.309999999999995</v>
      </c>
      <c r="R130" s="117">
        <f>R131+R137</f>
        <v>1.6120000000000002E-2</v>
      </c>
      <c r="T130" s="118">
        <f>T131+T137</f>
        <v>0</v>
      </c>
      <c r="AR130" s="113" t="s">
        <v>82</v>
      </c>
      <c r="AT130" s="119" t="s">
        <v>72</v>
      </c>
      <c r="AU130" s="119" t="s">
        <v>73</v>
      </c>
      <c r="AY130" s="113" t="s">
        <v>224</v>
      </c>
      <c r="BK130" s="120">
        <f>BK131+BK137</f>
        <v>116188.6</v>
      </c>
    </row>
    <row r="131" spans="2:65" s="11" customFormat="1" ht="22.9" customHeight="1">
      <c r="B131" s="112"/>
      <c r="D131" s="113" t="s">
        <v>72</v>
      </c>
      <c r="E131" s="121" t="s">
        <v>1443</v>
      </c>
      <c r="F131" s="121" t="s">
        <v>1444</v>
      </c>
      <c r="J131" s="122">
        <f>BK131</f>
        <v>2169.6</v>
      </c>
      <c r="L131" s="112"/>
      <c r="M131" s="116"/>
      <c r="P131" s="117">
        <f>SUM(P132:P136)</f>
        <v>2.5799999999999996</v>
      </c>
      <c r="R131" s="117">
        <f>SUM(R132:R136)</f>
        <v>6.1200000000000004E-3</v>
      </c>
      <c r="T131" s="118">
        <f>SUM(T132:T136)</f>
        <v>0</v>
      </c>
      <c r="AR131" s="113" t="s">
        <v>82</v>
      </c>
      <c r="AT131" s="119" t="s">
        <v>72</v>
      </c>
      <c r="AU131" s="119" t="s">
        <v>78</v>
      </c>
      <c r="AY131" s="113" t="s">
        <v>224</v>
      </c>
      <c r="BK131" s="120">
        <f>SUM(BK132:BK136)</f>
        <v>2169.6</v>
      </c>
    </row>
    <row r="132" spans="2:65" s="1" customFormat="1" ht="24.2" customHeight="1">
      <c r="B132" s="123"/>
      <c r="C132" s="124" t="s">
        <v>78</v>
      </c>
      <c r="D132" s="124" t="s">
        <v>226</v>
      </c>
      <c r="E132" s="125" t="s">
        <v>3208</v>
      </c>
      <c r="F132" s="126" t="s">
        <v>3209</v>
      </c>
      <c r="G132" s="127" t="s">
        <v>272</v>
      </c>
      <c r="H132" s="128">
        <v>30</v>
      </c>
      <c r="I132" s="129">
        <v>41.6</v>
      </c>
      <c r="J132" s="129">
        <f>ROUND(I132*H132,2)</f>
        <v>1248</v>
      </c>
      <c r="K132" s="126" t="s">
        <v>2903</v>
      </c>
      <c r="L132" s="29"/>
      <c r="M132" s="130" t="s">
        <v>1</v>
      </c>
      <c r="N132" s="131" t="s">
        <v>39</v>
      </c>
      <c r="O132" s="132">
        <v>8.5999999999999993E-2</v>
      </c>
      <c r="P132" s="132">
        <f>O132*H132</f>
        <v>2.5799999999999996</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1248</v>
      </c>
      <c r="BG132" s="135">
        <f>IF(N132="zákl. přenesená",J132,0)</f>
        <v>0</v>
      </c>
      <c r="BH132" s="135">
        <f>IF(N132="sníž. přenesená",J132,0)</f>
        <v>0</v>
      </c>
      <c r="BI132" s="135">
        <f>IF(N132="nulová",J132,0)</f>
        <v>0</v>
      </c>
      <c r="BJ132" s="17" t="s">
        <v>82</v>
      </c>
      <c r="BK132" s="135">
        <f>ROUND(I132*H132,2)</f>
        <v>1248</v>
      </c>
      <c r="BL132" s="17" t="s">
        <v>277</v>
      </c>
      <c r="BM132" s="134" t="s">
        <v>3847</v>
      </c>
    </row>
    <row r="133" spans="2:65" s="1" customFormat="1" ht="19.5">
      <c r="B133" s="29"/>
      <c r="D133" s="136" t="s">
        <v>231</v>
      </c>
      <c r="F133" s="137" t="s">
        <v>3211</v>
      </c>
      <c r="L133" s="29"/>
      <c r="M133" s="138"/>
      <c r="T133" s="53"/>
      <c r="AT133" s="17" t="s">
        <v>231</v>
      </c>
      <c r="AU133" s="17" t="s">
        <v>82</v>
      </c>
    </row>
    <row r="134" spans="2:65" s="1" customFormat="1" ht="16.5" customHeight="1">
      <c r="B134" s="123"/>
      <c r="C134" s="164" t="s">
        <v>82</v>
      </c>
      <c r="D134" s="164" t="s">
        <v>1008</v>
      </c>
      <c r="E134" s="165" t="s">
        <v>3213</v>
      </c>
      <c r="F134" s="166" t="s">
        <v>3214</v>
      </c>
      <c r="G134" s="167" t="s">
        <v>272</v>
      </c>
      <c r="H134" s="168">
        <v>36</v>
      </c>
      <c r="I134" s="169">
        <v>25.6</v>
      </c>
      <c r="J134" s="169">
        <f>ROUND(I134*H134,2)</f>
        <v>921.6</v>
      </c>
      <c r="K134" s="166" t="s">
        <v>2903</v>
      </c>
      <c r="L134" s="170"/>
      <c r="M134" s="171" t="s">
        <v>1</v>
      </c>
      <c r="N134" s="172" t="s">
        <v>39</v>
      </c>
      <c r="O134" s="132">
        <v>0</v>
      </c>
      <c r="P134" s="132">
        <f>O134*H134</f>
        <v>0</v>
      </c>
      <c r="Q134" s="132">
        <v>1.7000000000000001E-4</v>
      </c>
      <c r="R134" s="132">
        <f>Q134*H134</f>
        <v>6.1200000000000004E-3</v>
      </c>
      <c r="S134" s="132">
        <v>0</v>
      </c>
      <c r="T134" s="133">
        <f>S134*H134</f>
        <v>0</v>
      </c>
      <c r="AR134" s="134" t="s">
        <v>332</v>
      </c>
      <c r="AT134" s="134" t="s">
        <v>1008</v>
      </c>
      <c r="AU134" s="134" t="s">
        <v>82</v>
      </c>
      <c r="AY134" s="17" t="s">
        <v>224</v>
      </c>
      <c r="BE134" s="135">
        <f>IF(N134="základní",J134,0)</f>
        <v>0</v>
      </c>
      <c r="BF134" s="135">
        <f>IF(N134="snížená",J134,0)</f>
        <v>921.6</v>
      </c>
      <c r="BG134" s="135">
        <f>IF(N134="zákl. přenesená",J134,0)</f>
        <v>0</v>
      </c>
      <c r="BH134" s="135">
        <f>IF(N134="sníž. přenesená",J134,0)</f>
        <v>0</v>
      </c>
      <c r="BI134" s="135">
        <f>IF(N134="nulová",J134,0)</f>
        <v>0</v>
      </c>
      <c r="BJ134" s="17" t="s">
        <v>82</v>
      </c>
      <c r="BK134" s="135">
        <f>ROUND(I134*H134,2)</f>
        <v>921.6</v>
      </c>
      <c r="BL134" s="17" t="s">
        <v>277</v>
      </c>
      <c r="BM134" s="134" t="s">
        <v>3848</v>
      </c>
    </row>
    <row r="135" spans="2:65" s="1" customFormat="1">
      <c r="B135" s="29"/>
      <c r="D135" s="136" t="s">
        <v>231</v>
      </c>
      <c r="F135" s="137" t="s">
        <v>3214</v>
      </c>
      <c r="L135" s="29"/>
      <c r="M135" s="138"/>
      <c r="T135" s="53"/>
      <c r="AT135" s="17" t="s">
        <v>231</v>
      </c>
      <c r="AU135" s="17" t="s">
        <v>82</v>
      </c>
    </row>
    <row r="136" spans="2:65" s="13" customFormat="1">
      <c r="B136" s="146"/>
      <c r="D136" s="136" t="s">
        <v>234</v>
      </c>
      <c r="F136" s="148" t="s">
        <v>3237</v>
      </c>
      <c r="H136" s="149">
        <v>36</v>
      </c>
      <c r="L136" s="146"/>
      <c r="M136" s="150"/>
      <c r="T136" s="151"/>
      <c r="AT136" s="147" t="s">
        <v>234</v>
      </c>
      <c r="AU136" s="147" t="s">
        <v>82</v>
      </c>
      <c r="AV136" s="13" t="s">
        <v>82</v>
      </c>
      <c r="AW136" s="13" t="s">
        <v>3</v>
      </c>
      <c r="AX136" s="13" t="s">
        <v>78</v>
      </c>
      <c r="AY136" s="147" t="s">
        <v>224</v>
      </c>
    </row>
    <row r="137" spans="2:65" s="11" customFormat="1" ht="22.9" customHeight="1">
      <c r="B137" s="112"/>
      <c r="D137" s="113" t="s">
        <v>72</v>
      </c>
      <c r="E137" s="121" t="s">
        <v>2039</v>
      </c>
      <c r="F137" s="121" t="s">
        <v>3378</v>
      </c>
      <c r="J137" s="122">
        <f>BK137</f>
        <v>114019</v>
      </c>
      <c r="L137" s="112"/>
      <c r="M137" s="116"/>
      <c r="P137" s="117">
        <f>SUM(P138:P182)</f>
        <v>48.73</v>
      </c>
      <c r="R137" s="117">
        <f>SUM(R138:R182)</f>
        <v>0.01</v>
      </c>
      <c r="T137" s="118">
        <f>SUM(T138:T182)</f>
        <v>0</v>
      </c>
      <c r="AR137" s="113" t="s">
        <v>82</v>
      </c>
      <c r="AT137" s="119" t="s">
        <v>72</v>
      </c>
      <c r="AU137" s="119" t="s">
        <v>78</v>
      </c>
      <c r="AY137" s="113" t="s">
        <v>224</v>
      </c>
      <c r="BK137" s="120">
        <f>SUM(BK138:BK182)</f>
        <v>114019</v>
      </c>
    </row>
    <row r="138" spans="2:65" s="1" customFormat="1" ht="21.75" customHeight="1">
      <c r="B138" s="123"/>
      <c r="C138" s="124" t="s">
        <v>101</v>
      </c>
      <c r="D138" s="124" t="s">
        <v>226</v>
      </c>
      <c r="E138" s="125" t="s">
        <v>3711</v>
      </c>
      <c r="F138" s="126" t="s">
        <v>3712</v>
      </c>
      <c r="G138" s="127" t="s">
        <v>272</v>
      </c>
      <c r="H138" s="128">
        <v>200</v>
      </c>
      <c r="I138" s="129">
        <v>23.2</v>
      </c>
      <c r="J138" s="129">
        <f>ROUND(I138*H138,2)</f>
        <v>4640</v>
      </c>
      <c r="K138" s="126" t="s">
        <v>2903</v>
      </c>
      <c r="L138" s="29"/>
      <c r="M138" s="130" t="s">
        <v>1</v>
      </c>
      <c r="N138" s="131" t="s">
        <v>39</v>
      </c>
      <c r="O138" s="132">
        <v>0.04</v>
      </c>
      <c r="P138" s="132">
        <f>O138*H138</f>
        <v>8</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4640</v>
      </c>
      <c r="BG138" s="135">
        <f>IF(N138="zákl. přenesená",J138,0)</f>
        <v>0</v>
      </c>
      <c r="BH138" s="135">
        <f>IF(N138="sníž. přenesená",J138,0)</f>
        <v>0</v>
      </c>
      <c r="BI138" s="135">
        <f>IF(N138="nulová",J138,0)</f>
        <v>0</v>
      </c>
      <c r="BJ138" s="17" t="s">
        <v>82</v>
      </c>
      <c r="BK138" s="135">
        <f>ROUND(I138*H138,2)</f>
        <v>4640</v>
      </c>
      <c r="BL138" s="17" t="s">
        <v>277</v>
      </c>
      <c r="BM138" s="134" t="s">
        <v>3849</v>
      </c>
    </row>
    <row r="139" spans="2:65" s="1" customFormat="1">
      <c r="B139" s="29"/>
      <c r="D139" s="136" t="s">
        <v>231</v>
      </c>
      <c r="F139" s="137" t="s">
        <v>3714</v>
      </c>
      <c r="L139" s="29"/>
      <c r="M139" s="138"/>
      <c r="T139" s="53"/>
      <c r="AT139" s="17" t="s">
        <v>231</v>
      </c>
      <c r="AU139" s="17" t="s">
        <v>82</v>
      </c>
    </row>
    <row r="140" spans="2:65" s="1" customFormat="1" ht="19.5">
      <c r="B140" s="29"/>
      <c r="D140" s="136" t="s">
        <v>2923</v>
      </c>
      <c r="F140" s="176" t="s">
        <v>3715</v>
      </c>
      <c r="L140" s="29"/>
      <c r="M140" s="138"/>
      <c r="T140" s="53"/>
      <c r="AT140" s="17" t="s">
        <v>2923</v>
      </c>
      <c r="AU140" s="17" t="s">
        <v>82</v>
      </c>
    </row>
    <row r="141" spans="2:65" s="13" customFormat="1">
      <c r="B141" s="146"/>
      <c r="D141" s="136" t="s">
        <v>234</v>
      </c>
      <c r="E141" s="147" t="s">
        <v>1</v>
      </c>
      <c r="F141" s="148" t="s">
        <v>855</v>
      </c>
      <c r="H141" s="149">
        <v>200</v>
      </c>
      <c r="L141" s="146"/>
      <c r="M141" s="150"/>
      <c r="T141" s="151"/>
      <c r="AT141" s="147" t="s">
        <v>234</v>
      </c>
      <c r="AU141" s="147" t="s">
        <v>82</v>
      </c>
      <c r="AV141" s="13" t="s">
        <v>82</v>
      </c>
      <c r="AW141" s="13" t="s">
        <v>29</v>
      </c>
      <c r="AX141" s="13" t="s">
        <v>73</v>
      </c>
      <c r="AY141" s="147" t="s">
        <v>224</v>
      </c>
    </row>
    <row r="142" spans="2:65" s="14" customFormat="1">
      <c r="B142" s="152"/>
      <c r="D142" s="136" t="s">
        <v>234</v>
      </c>
      <c r="E142" s="153" t="s">
        <v>1</v>
      </c>
      <c r="F142" s="154" t="s">
        <v>239</v>
      </c>
      <c r="H142" s="155">
        <v>200</v>
      </c>
      <c r="L142" s="152"/>
      <c r="M142" s="156"/>
      <c r="T142" s="157"/>
      <c r="AT142" s="153" t="s">
        <v>234</v>
      </c>
      <c r="AU142" s="153" t="s">
        <v>82</v>
      </c>
      <c r="AV142" s="14" t="s">
        <v>106</v>
      </c>
      <c r="AW142" s="14" t="s">
        <v>29</v>
      </c>
      <c r="AX142" s="14" t="s">
        <v>78</v>
      </c>
      <c r="AY142" s="153" t="s">
        <v>224</v>
      </c>
    </row>
    <row r="143" spans="2:65" s="1" customFormat="1" ht="16.5" customHeight="1">
      <c r="B143" s="123"/>
      <c r="C143" s="164" t="s">
        <v>106</v>
      </c>
      <c r="D143" s="164" t="s">
        <v>1008</v>
      </c>
      <c r="E143" s="165" t="s">
        <v>3787</v>
      </c>
      <c r="F143" s="166" t="s">
        <v>3850</v>
      </c>
      <c r="G143" s="167" t="s">
        <v>272</v>
      </c>
      <c r="H143" s="168">
        <v>200</v>
      </c>
      <c r="I143" s="169">
        <v>16</v>
      </c>
      <c r="J143" s="169">
        <f>ROUND(I143*H143,2)</f>
        <v>3200</v>
      </c>
      <c r="K143" s="166" t="s">
        <v>1</v>
      </c>
      <c r="L143" s="170"/>
      <c r="M143" s="171" t="s">
        <v>1</v>
      </c>
      <c r="N143" s="172" t="s">
        <v>39</v>
      </c>
      <c r="O143" s="132">
        <v>0</v>
      </c>
      <c r="P143" s="132">
        <f>O143*H143</f>
        <v>0</v>
      </c>
      <c r="Q143" s="132">
        <v>5.0000000000000002E-5</v>
      </c>
      <c r="R143" s="132">
        <f>Q143*H143</f>
        <v>0.01</v>
      </c>
      <c r="S143" s="132">
        <v>0</v>
      </c>
      <c r="T143" s="133">
        <f>S143*H143</f>
        <v>0</v>
      </c>
      <c r="AR143" s="134" t="s">
        <v>332</v>
      </c>
      <c r="AT143" s="134" t="s">
        <v>1008</v>
      </c>
      <c r="AU143" s="134" t="s">
        <v>82</v>
      </c>
      <c r="AY143" s="17" t="s">
        <v>224</v>
      </c>
      <c r="BE143" s="135">
        <f>IF(N143="základní",J143,0)</f>
        <v>0</v>
      </c>
      <c r="BF143" s="135">
        <f>IF(N143="snížená",J143,0)</f>
        <v>3200</v>
      </c>
      <c r="BG143" s="135">
        <f>IF(N143="zákl. přenesená",J143,0)</f>
        <v>0</v>
      </c>
      <c r="BH143" s="135">
        <f>IF(N143="sníž. přenesená",J143,0)</f>
        <v>0</v>
      </c>
      <c r="BI143" s="135">
        <f>IF(N143="nulová",J143,0)</f>
        <v>0</v>
      </c>
      <c r="BJ143" s="17" t="s">
        <v>82</v>
      </c>
      <c r="BK143" s="135">
        <f>ROUND(I143*H143,2)</f>
        <v>3200</v>
      </c>
      <c r="BL143" s="17" t="s">
        <v>277</v>
      </c>
      <c r="BM143" s="134" t="s">
        <v>3851</v>
      </c>
    </row>
    <row r="144" spans="2:65" s="1" customFormat="1">
      <c r="B144" s="29"/>
      <c r="D144" s="136" t="s">
        <v>231</v>
      </c>
      <c r="F144" s="137" t="s">
        <v>3790</v>
      </c>
      <c r="L144" s="29"/>
      <c r="M144" s="138"/>
      <c r="T144" s="53"/>
      <c r="AT144" s="17" t="s">
        <v>231</v>
      </c>
      <c r="AU144" s="17" t="s">
        <v>82</v>
      </c>
    </row>
    <row r="145" spans="2:65" s="13" customFormat="1">
      <c r="B145" s="146"/>
      <c r="D145" s="136" t="s">
        <v>234</v>
      </c>
      <c r="F145" s="148" t="s">
        <v>3852</v>
      </c>
      <c r="H145" s="149">
        <v>200</v>
      </c>
      <c r="L145" s="146"/>
      <c r="M145" s="150"/>
      <c r="T145" s="151"/>
      <c r="AT145" s="147" t="s">
        <v>234</v>
      </c>
      <c r="AU145" s="147" t="s">
        <v>82</v>
      </c>
      <c r="AV145" s="13" t="s">
        <v>82</v>
      </c>
      <c r="AW145" s="13" t="s">
        <v>3</v>
      </c>
      <c r="AX145" s="13" t="s">
        <v>78</v>
      </c>
      <c r="AY145" s="147" t="s">
        <v>224</v>
      </c>
    </row>
    <row r="146" spans="2:65" s="1" customFormat="1" ht="24.2" customHeight="1">
      <c r="B146" s="123"/>
      <c r="C146" s="124" t="s">
        <v>109</v>
      </c>
      <c r="D146" s="124" t="s">
        <v>226</v>
      </c>
      <c r="E146" s="125" t="s">
        <v>3853</v>
      </c>
      <c r="F146" s="126" t="s">
        <v>3854</v>
      </c>
      <c r="G146" s="127" t="s">
        <v>639</v>
      </c>
      <c r="H146" s="128">
        <v>2</v>
      </c>
      <c r="I146" s="129">
        <v>4340</v>
      </c>
      <c r="J146" s="129">
        <f>ROUND(I146*H146,2)</f>
        <v>8680</v>
      </c>
      <c r="K146" s="126" t="s">
        <v>2903</v>
      </c>
      <c r="L146" s="29"/>
      <c r="M146" s="130" t="s">
        <v>1</v>
      </c>
      <c r="N146" s="131" t="s">
        <v>39</v>
      </c>
      <c r="O146" s="132">
        <v>4.7</v>
      </c>
      <c r="P146" s="132">
        <f>O146*H146</f>
        <v>9.4</v>
      </c>
      <c r="Q146" s="132">
        <v>0</v>
      </c>
      <c r="R146" s="132">
        <f>Q146*H146</f>
        <v>0</v>
      </c>
      <c r="S146" s="132">
        <v>0</v>
      </c>
      <c r="T146" s="133">
        <f>S146*H146</f>
        <v>0</v>
      </c>
      <c r="AR146" s="134" t="s">
        <v>277</v>
      </c>
      <c r="AT146" s="134" t="s">
        <v>226</v>
      </c>
      <c r="AU146" s="134" t="s">
        <v>82</v>
      </c>
      <c r="AY146" s="17" t="s">
        <v>224</v>
      </c>
      <c r="BE146" s="135">
        <f>IF(N146="základní",J146,0)</f>
        <v>0</v>
      </c>
      <c r="BF146" s="135">
        <f>IF(N146="snížená",J146,0)</f>
        <v>8680</v>
      </c>
      <c r="BG146" s="135">
        <f>IF(N146="zákl. přenesená",J146,0)</f>
        <v>0</v>
      </c>
      <c r="BH146" s="135">
        <f>IF(N146="sníž. přenesená",J146,0)</f>
        <v>0</v>
      </c>
      <c r="BI146" s="135">
        <f>IF(N146="nulová",J146,0)</f>
        <v>0</v>
      </c>
      <c r="BJ146" s="17" t="s">
        <v>82</v>
      </c>
      <c r="BK146" s="135">
        <f>ROUND(I146*H146,2)</f>
        <v>8680</v>
      </c>
      <c r="BL146" s="17" t="s">
        <v>277</v>
      </c>
      <c r="BM146" s="134" t="s">
        <v>3855</v>
      </c>
    </row>
    <row r="147" spans="2:65" s="1" customFormat="1" ht="19.5">
      <c r="B147" s="29"/>
      <c r="D147" s="136" t="s">
        <v>231</v>
      </c>
      <c r="F147" s="137" t="s">
        <v>3856</v>
      </c>
      <c r="L147" s="29"/>
      <c r="M147" s="138"/>
      <c r="T147" s="53"/>
      <c r="AT147" s="17" t="s">
        <v>231</v>
      </c>
      <c r="AU147" s="17" t="s">
        <v>82</v>
      </c>
    </row>
    <row r="148" spans="2:65" s="1" customFormat="1" ht="33" customHeight="1">
      <c r="B148" s="123"/>
      <c r="C148" s="164" t="s">
        <v>112</v>
      </c>
      <c r="D148" s="164" t="s">
        <v>1008</v>
      </c>
      <c r="E148" s="165" t="s">
        <v>2888</v>
      </c>
      <c r="F148" s="166" t="s">
        <v>3857</v>
      </c>
      <c r="G148" s="167" t="s">
        <v>2879</v>
      </c>
      <c r="H148" s="168">
        <v>1</v>
      </c>
      <c r="I148" s="169">
        <v>11000</v>
      </c>
      <c r="J148" s="169">
        <f>ROUND(I148*H148,2)</f>
        <v>11000</v>
      </c>
      <c r="K148" s="166" t="s">
        <v>1</v>
      </c>
      <c r="L148" s="170"/>
      <c r="M148" s="171" t="s">
        <v>1</v>
      </c>
      <c r="N148" s="172" t="s">
        <v>39</v>
      </c>
      <c r="O148" s="132">
        <v>0</v>
      </c>
      <c r="P148" s="132">
        <f>O148*H148</f>
        <v>0</v>
      </c>
      <c r="Q148" s="132">
        <v>0</v>
      </c>
      <c r="R148" s="132">
        <f>Q148*H148</f>
        <v>0</v>
      </c>
      <c r="S148" s="132">
        <v>0</v>
      </c>
      <c r="T148" s="133">
        <f>S148*H148</f>
        <v>0</v>
      </c>
      <c r="AR148" s="134" t="s">
        <v>332</v>
      </c>
      <c r="AT148" s="134" t="s">
        <v>1008</v>
      </c>
      <c r="AU148" s="134" t="s">
        <v>82</v>
      </c>
      <c r="AY148" s="17" t="s">
        <v>224</v>
      </c>
      <c r="BE148" s="135">
        <f>IF(N148="základní",J148,0)</f>
        <v>0</v>
      </c>
      <c r="BF148" s="135">
        <f>IF(N148="snížená",J148,0)</f>
        <v>11000</v>
      </c>
      <c r="BG148" s="135">
        <f>IF(N148="zákl. přenesená",J148,0)</f>
        <v>0</v>
      </c>
      <c r="BH148" s="135">
        <f>IF(N148="sníž. přenesená",J148,0)</f>
        <v>0</v>
      </c>
      <c r="BI148" s="135">
        <f>IF(N148="nulová",J148,0)</f>
        <v>0</v>
      </c>
      <c r="BJ148" s="17" t="s">
        <v>82</v>
      </c>
      <c r="BK148" s="135">
        <f>ROUND(I148*H148,2)</f>
        <v>11000</v>
      </c>
      <c r="BL148" s="17" t="s">
        <v>277</v>
      </c>
      <c r="BM148" s="134" t="s">
        <v>3858</v>
      </c>
    </row>
    <row r="149" spans="2:65" s="1" customFormat="1" ht="19.5">
      <c r="B149" s="29"/>
      <c r="D149" s="136" t="s">
        <v>231</v>
      </c>
      <c r="F149" s="137" t="s">
        <v>3857</v>
      </c>
      <c r="L149" s="29"/>
      <c r="M149" s="138"/>
      <c r="T149" s="53"/>
      <c r="AT149" s="17" t="s">
        <v>231</v>
      </c>
      <c r="AU149" s="17" t="s">
        <v>82</v>
      </c>
    </row>
    <row r="150" spans="2:65" s="1" customFormat="1" ht="24.2" customHeight="1">
      <c r="B150" s="123"/>
      <c r="C150" s="164" t="s">
        <v>115</v>
      </c>
      <c r="D150" s="164" t="s">
        <v>1008</v>
      </c>
      <c r="E150" s="165" t="s">
        <v>3467</v>
      </c>
      <c r="F150" s="166" t="s">
        <v>3859</v>
      </c>
      <c r="G150" s="167" t="s">
        <v>2879</v>
      </c>
      <c r="H150" s="168">
        <v>1</v>
      </c>
      <c r="I150" s="169">
        <v>5500</v>
      </c>
      <c r="J150" s="169">
        <f>ROUND(I150*H150,2)</f>
        <v>5500</v>
      </c>
      <c r="K150" s="166" t="s">
        <v>1</v>
      </c>
      <c r="L150" s="170"/>
      <c r="M150" s="171" t="s">
        <v>1</v>
      </c>
      <c r="N150" s="172" t="s">
        <v>39</v>
      </c>
      <c r="O150" s="132">
        <v>0</v>
      </c>
      <c r="P150" s="132">
        <f>O150*H150</f>
        <v>0</v>
      </c>
      <c r="Q150" s="132">
        <v>0</v>
      </c>
      <c r="R150" s="132">
        <f>Q150*H150</f>
        <v>0</v>
      </c>
      <c r="S150" s="132">
        <v>0</v>
      </c>
      <c r="T150" s="133">
        <f>S150*H150</f>
        <v>0</v>
      </c>
      <c r="AR150" s="134" t="s">
        <v>332</v>
      </c>
      <c r="AT150" s="134" t="s">
        <v>1008</v>
      </c>
      <c r="AU150" s="134" t="s">
        <v>82</v>
      </c>
      <c r="AY150" s="17" t="s">
        <v>224</v>
      </c>
      <c r="BE150" s="135">
        <f>IF(N150="základní",J150,0)</f>
        <v>0</v>
      </c>
      <c r="BF150" s="135">
        <f>IF(N150="snížená",J150,0)</f>
        <v>5500</v>
      </c>
      <c r="BG150" s="135">
        <f>IF(N150="zákl. přenesená",J150,0)</f>
        <v>0</v>
      </c>
      <c r="BH150" s="135">
        <f>IF(N150="sníž. přenesená",J150,0)</f>
        <v>0</v>
      </c>
      <c r="BI150" s="135">
        <f>IF(N150="nulová",J150,0)</f>
        <v>0</v>
      </c>
      <c r="BJ150" s="17" t="s">
        <v>82</v>
      </c>
      <c r="BK150" s="135">
        <f>ROUND(I150*H150,2)</f>
        <v>5500</v>
      </c>
      <c r="BL150" s="17" t="s">
        <v>277</v>
      </c>
      <c r="BM150" s="134" t="s">
        <v>3860</v>
      </c>
    </row>
    <row r="151" spans="2:65" s="1" customFormat="1" ht="19.5">
      <c r="B151" s="29"/>
      <c r="D151" s="136" t="s">
        <v>231</v>
      </c>
      <c r="F151" s="137" t="s">
        <v>3859</v>
      </c>
      <c r="L151" s="29"/>
      <c r="M151" s="138"/>
      <c r="T151" s="53"/>
      <c r="AT151" s="17" t="s">
        <v>231</v>
      </c>
      <c r="AU151" s="17" t="s">
        <v>82</v>
      </c>
    </row>
    <row r="152" spans="2:65" s="1" customFormat="1" ht="24.2" customHeight="1">
      <c r="B152" s="123"/>
      <c r="C152" s="124" t="s">
        <v>118</v>
      </c>
      <c r="D152" s="124" t="s">
        <v>226</v>
      </c>
      <c r="E152" s="125" t="s">
        <v>3861</v>
      </c>
      <c r="F152" s="126" t="s">
        <v>3862</v>
      </c>
      <c r="G152" s="127" t="s">
        <v>639</v>
      </c>
      <c r="H152" s="128">
        <v>1</v>
      </c>
      <c r="I152" s="129">
        <v>5080</v>
      </c>
      <c r="J152" s="129">
        <f>ROUND(I152*H152,2)</f>
        <v>5080</v>
      </c>
      <c r="K152" s="126" t="s">
        <v>2903</v>
      </c>
      <c r="L152" s="29"/>
      <c r="M152" s="130" t="s">
        <v>1</v>
      </c>
      <c r="N152" s="131" t="s">
        <v>39</v>
      </c>
      <c r="O152" s="132">
        <v>5.5</v>
      </c>
      <c r="P152" s="132">
        <f>O152*H152</f>
        <v>5.5</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5080</v>
      </c>
      <c r="BG152" s="135">
        <f>IF(N152="zákl. přenesená",J152,0)</f>
        <v>0</v>
      </c>
      <c r="BH152" s="135">
        <f>IF(N152="sníž. přenesená",J152,0)</f>
        <v>0</v>
      </c>
      <c r="BI152" s="135">
        <f>IF(N152="nulová",J152,0)</f>
        <v>0</v>
      </c>
      <c r="BJ152" s="17" t="s">
        <v>82</v>
      </c>
      <c r="BK152" s="135">
        <f>ROUND(I152*H152,2)</f>
        <v>5080</v>
      </c>
      <c r="BL152" s="17" t="s">
        <v>277</v>
      </c>
      <c r="BM152" s="134" t="s">
        <v>3863</v>
      </c>
    </row>
    <row r="153" spans="2:65" s="1" customFormat="1" ht="19.5">
      <c r="B153" s="29"/>
      <c r="D153" s="136" t="s">
        <v>231</v>
      </c>
      <c r="F153" s="137" t="s">
        <v>3864</v>
      </c>
      <c r="L153" s="29"/>
      <c r="M153" s="138"/>
      <c r="T153" s="53"/>
      <c r="AT153" s="17" t="s">
        <v>231</v>
      </c>
      <c r="AU153" s="17" t="s">
        <v>82</v>
      </c>
    </row>
    <row r="154" spans="2:65" s="1" customFormat="1" ht="37.9" customHeight="1">
      <c r="B154" s="123"/>
      <c r="C154" s="164" t="s">
        <v>280</v>
      </c>
      <c r="D154" s="164" t="s">
        <v>1008</v>
      </c>
      <c r="E154" s="165" t="s">
        <v>3752</v>
      </c>
      <c r="F154" s="166" t="s">
        <v>3865</v>
      </c>
      <c r="G154" s="167" t="s">
        <v>2879</v>
      </c>
      <c r="H154" s="168">
        <v>1</v>
      </c>
      <c r="I154" s="169">
        <v>25000</v>
      </c>
      <c r="J154" s="169">
        <f>ROUND(I154*H154,2)</f>
        <v>25000</v>
      </c>
      <c r="K154" s="166" t="s">
        <v>1</v>
      </c>
      <c r="L154" s="170"/>
      <c r="M154" s="171" t="s">
        <v>1</v>
      </c>
      <c r="N154" s="172" t="s">
        <v>39</v>
      </c>
      <c r="O154" s="132">
        <v>0</v>
      </c>
      <c r="P154" s="132">
        <f>O154*H154</f>
        <v>0</v>
      </c>
      <c r="Q154" s="132">
        <v>0</v>
      </c>
      <c r="R154" s="132">
        <f>Q154*H154</f>
        <v>0</v>
      </c>
      <c r="S154" s="132">
        <v>0</v>
      </c>
      <c r="T154" s="133">
        <f>S154*H154</f>
        <v>0</v>
      </c>
      <c r="AR154" s="134" t="s">
        <v>332</v>
      </c>
      <c r="AT154" s="134" t="s">
        <v>1008</v>
      </c>
      <c r="AU154" s="134" t="s">
        <v>82</v>
      </c>
      <c r="AY154" s="17" t="s">
        <v>224</v>
      </c>
      <c r="BE154" s="135">
        <f>IF(N154="základní",J154,0)</f>
        <v>0</v>
      </c>
      <c r="BF154" s="135">
        <f>IF(N154="snížená",J154,0)</f>
        <v>25000</v>
      </c>
      <c r="BG154" s="135">
        <f>IF(N154="zákl. přenesená",J154,0)</f>
        <v>0</v>
      </c>
      <c r="BH154" s="135">
        <f>IF(N154="sníž. přenesená",J154,0)</f>
        <v>0</v>
      </c>
      <c r="BI154" s="135">
        <f>IF(N154="nulová",J154,0)</f>
        <v>0</v>
      </c>
      <c r="BJ154" s="17" t="s">
        <v>82</v>
      </c>
      <c r="BK154" s="135">
        <f>ROUND(I154*H154,2)</f>
        <v>25000</v>
      </c>
      <c r="BL154" s="17" t="s">
        <v>277</v>
      </c>
      <c r="BM154" s="134" t="s">
        <v>3866</v>
      </c>
    </row>
    <row r="155" spans="2:65" s="1" customFormat="1" ht="19.5">
      <c r="B155" s="29"/>
      <c r="D155" s="136" t="s">
        <v>231</v>
      </c>
      <c r="F155" s="137" t="s">
        <v>3865</v>
      </c>
      <c r="L155" s="29"/>
      <c r="M155" s="138"/>
      <c r="T155" s="53"/>
      <c r="AT155" s="17" t="s">
        <v>231</v>
      </c>
      <c r="AU155" s="17" t="s">
        <v>82</v>
      </c>
    </row>
    <row r="156" spans="2:65" s="1" customFormat="1" ht="16.5" customHeight="1">
      <c r="B156" s="123"/>
      <c r="C156" s="124" t="s">
        <v>258</v>
      </c>
      <c r="D156" s="124" t="s">
        <v>226</v>
      </c>
      <c r="E156" s="125" t="s">
        <v>3867</v>
      </c>
      <c r="F156" s="126" t="s">
        <v>3868</v>
      </c>
      <c r="G156" s="127" t="s">
        <v>639</v>
      </c>
      <c r="H156" s="128">
        <v>4</v>
      </c>
      <c r="I156" s="129">
        <v>738</v>
      </c>
      <c r="J156" s="129">
        <f>ROUND(I156*H156,2)</f>
        <v>2952</v>
      </c>
      <c r="K156" s="126" t="s">
        <v>2903</v>
      </c>
      <c r="L156" s="29"/>
      <c r="M156" s="130" t="s">
        <v>1</v>
      </c>
      <c r="N156" s="131" t="s">
        <v>39</v>
      </c>
      <c r="O156" s="132">
        <v>0.8</v>
      </c>
      <c r="P156" s="132">
        <f>O156*H156</f>
        <v>3.2</v>
      </c>
      <c r="Q156" s="132">
        <v>0</v>
      </c>
      <c r="R156" s="132">
        <f>Q156*H156</f>
        <v>0</v>
      </c>
      <c r="S156" s="132">
        <v>0</v>
      </c>
      <c r="T156" s="133">
        <f>S156*H156</f>
        <v>0</v>
      </c>
      <c r="AR156" s="134" t="s">
        <v>277</v>
      </c>
      <c r="AT156" s="134" t="s">
        <v>226</v>
      </c>
      <c r="AU156" s="134" t="s">
        <v>82</v>
      </c>
      <c r="AY156" s="17" t="s">
        <v>224</v>
      </c>
      <c r="BE156" s="135">
        <f>IF(N156="základní",J156,0)</f>
        <v>0</v>
      </c>
      <c r="BF156" s="135">
        <f>IF(N156="snížená",J156,0)</f>
        <v>2952</v>
      </c>
      <c r="BG156" s="135">
        <f>IF(N156="zákl. přenesená",J156,0)</f>
        <v>0</v>
      </c>
      <c r="BH156" s="135">
        <f>IF(N156="sníž. přenesená",J156,0)</f>
        <v>0</v>
      </c>
      <c r="BI156" s="135">
        <f>IF(N156="nulová",J156,0)</f>
        <v>0</v>
      </c>
      <c r="BJ156" s="17" t="s">
        <v>82</v>
      </c>
      <c r="BK156" s="135">
        <f>ROUND(I156*H156,2)</f>
        <v>2952</v>
      </c>
      <c r="BL156" s="17" t="s">
        <v>277</v>
      </c>
      <c r="BM156" s="134" t="s">
        <v>3869</v>
      </c>
    </row>
    <row r="157" spans="2:65" s="1" customFormat="1">
      <c r="B157" s="29"/>
      <c r="D157" s="136" t="s">
        <v>231</v>
      </c>
      <c r="F157" s="137" t="s">
        <v>3870</v>
      </c>
      <c r="L157" s="29"/>
      <c r="M157" s="138"/>
      <c r="T157" s="53"/>
      <c r="AT157" s="17" t="s">
        <v>231</v>
      </c>
      <c r="AU157" s="17" t="s">
        <v>82</v>
      </c>
    </row>
    <row r="158" spans="2:65" s="1" customFormat="1" ht="78" customHeight="1">
      <c r="B158" s="123"/>
      <c r="C158" s="164" t="s">
        <v>297</v>
      </c>
      <c r="D158" s="164" t="s">
        <v>1008</v>
      </c>
      <c r="E158" s="165" t="s">
        <v>2298</v>
      </c>
      <c r="F158" s="166" t="s">
        <v>3871</v>
      </c>
      <c r="G158" s="167" t="s">
        <v>2879</v>
      </c>
      <c r="H158" s="168">
        <v>4</v>
      </c>
      <c r="I158" s="169">
        <v>6000</v>
      </c>
      <c r="J158" s="169">
        <f>ROUND(I158*H158,2)</f>
        <v>24000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24000</v>
      </c>
      <c r="BG158" s="135">
        <f>IF(N158="zákl. přenesená",J158,0)</f>
        <v>0</v>
      </c>
      <c r="BH158" s="135">
        <f>IF(N158="sníž. přenesená",J158,0)</f>
        <v>0</v>
      </c>
      <c r="BI158" s="135">
        <f>IF(N158="nulová",J158,0)</f>
        <v>0</v>
      </c>
      <c r="BJ158" s="17" t="s">
        <v>82</v>
      </c>
      <c r="BK158" s="135">
        <f>ROUND(I158*H158,2)</f>
        <v>24000</v>
      </c>
      <c r="BL158" s="17" t="s">
        <v>277</v>
      </c>
      <c r="BM158" s="134" t="s">
        <v>3872</v>
      </c>
    </row>
    <row r="159" spans="2:65" s="1" customFormat="1" ht="16.5" customHeight="1">
      <c r="B159" s="123"/>
      <c r="C159" s="124" t="s">
        <v>8</v>
      </c>
      <c r="D159" s="124" t="s">
        <v>226</v>
      </c>
      <c r="E159" s="125" t="s">
        <v>3873</v>
      </c>
      <c r="F159" s="126" t="s">
        <v>3874</v>
      </c>
      <c r="G159" s="127" t="s">
        <v>639</v>
      </c>
      <c r="H159" s="128">
        <v>4</v>
      </c>
      <c r="I159" s="129">
        <v>969</v>
      </c>
      <c r="J159" s="129">
        <f>ROUND(I159*H159,2)</f>
        <v>3876</v>
      </c>
      <c r="K159" s="126" t="s">
        <v>2903</v>
      </c>
      <c r="L159" s="29"/>
      <c r="M159" s="130" t="s">
        <v>1</v>
      </c>
      <c r="N159" s="131" t="s">
        <v>39</v>
      </c>
      <c r="O159" s="132">
        <v>1.05</v>
      </c>
      <c r="P159" s="132">
        <f>O159*H159</f>
        <v>4.2</v>
      </c>
      <c r="Q159" s="132">
        <v>0</v>
      </c>
      <c r="R159" s="132">
        <f>Q159*H159</f>
        <v>0</v>
      </c>
      <c r="S159" s="132">
        <v>0</v>
      </c>
      <c r="T159" s="133">
        <f>S159*H159</f>
        <v>0</v>
      </c>
      <c r="AR159" s="134" t="s">
        <v>277</v>
      </c>
      <c r="AT159" s="134" t="s">
        <v>226</v>
      </c>
      <c r="AU159" s="134" t="s">
        <v>82</v>
      </c>
      <c r="AY159" s="17" t="s">
        <v>224</v>
      </c>
      <c r="BE159" s="135">
        <f>IF(N159="základní",J159,0)</f>
        <v>0</v>
      </c>
      <c r="BF159" s="135">
        <f>IF(N159="snížená",J159,0)</f>
        <v>3876</v>
      </c>
      <c r="BG159" s="135">
        <f>IF(N159="zákl. přenesená",J159,0)</f>
        <v>0</v>
      </c>
      <c r="BH159" s="135">
        <f>IF(N159="sníž. přenesená",J159,0)</f>
        <v>0</v>
      </c>
      <c r="BI159" s="135">
        <f>IF(N159="nulová",J159,0)</f>
        <v>0</v>
      </c>
      <c r="BJ159" s="17" t="s">
        <v>82</v>
      </c>
      <c r="BK159" s="135">
        <f>ROUND(I159*H159,2)</f>
        <v>3876</v>
      </c>
      <c r="BL159" s="17" t="s">
        <v>277</v>
      </c>
      <c r="BM159" s="134" t="s">
        <v>3875</v>
      </c>
    </row>
    <row r="160" spans="2:65" s="1" customFormat="1">
      <c r="B160" s="29"/>
      <c r="D160" s="136" t="s">
        <v>231</v>
      </c>
      <c r="F160" s="137" t="s">
        <v>3876</v>
      </c>
      <c r="L160" s="29"/>
      <c r="M160" s="138"/>
      <c r="T160" s="53"/>
      <c r="AT160" s="17" t="s">
        <v>231</v>
      </c>
      <c r="AU160" s="17" t="s">
        <v>82</v>
      </c>
    </row>
    <row r="161" spans="2:65" s="1" customFormat="1" ht="24.2" customHeight="1">
      <c r="B161" s="123"/>
      <c r="C161" s="164" t="s">
        <v>310</v>
      </c>
      <c r="D161" s="164" t="s">
        <v>1008</v>
      </c>
      <c r="E161" s="165" t="s">
        <v>2881</v>
      </c>
      <c r="F161" s="166" t="s">
        <v>3877</v>
      </c>
      <c r="G161" s="167" t="s">
        <v>2879</v>
      </c>
      <c r="H161" s="168">
        <v>4</v>
      </c>
      <c r="I161" s="169">
        <v>350</v>
      </c>
      <c r="J161" s="169">
        <f>ROUND(I161*H161,2)</f>
        <v>1400</v>
      </c>
      <c r="K161" s="166" t="s">
        <v>1</v>
      </c>
      <c r="L161" s="170"/>
      <c r="M161" s="171" t="s">
        <v>1</v>
      </c>
      <c r="N161" s="172" t="s">
        <v>39</v>
      </c>
      <c r="O161" s="132">
        <v>0</v>
      </c>
      <c r="P161" s="132">
        <f>O161*H161</f>
        <v>0</v>
      </c>
      <c r="Q161" s="132">
        <v>0</v>
      </c>
      <c r="R161" s="132">
        <f>Q161*H161</f>
        <v>0</v>
      </c>
      <c r="S161" s="132">
        <v>0</v>
      </c>
      <c r="T161" s="133">
        <f>S161*H161</f>
        <v>0</v>
      </c>
      <c r="AR161" s="134" t="s">
        <v>332</v>
      </c>
      <c r="AT161" s="134" t="s">
        <v>1008</v>
      </c>
      <c r="AU161" s="134" t="s">
        <v>82</v>
      </c>
      <c r="AY161" s="17" t="s">
        <v>224</v>
      </c>
      <c r="BE161" s="135">
        <f>IF(N161="základní",J161,0)</f>
        <v>0</v>
      </c>
      <c r="BF161" s="135">
        <f>IF(N161="snížená",J161,0)</f>
        <v>1400</v>
      </c>
      <c r="BG161" s="135">
        <f>IF(N161="zákl. přenesená",J161,0)</f>
        <v>0</v>
      </c>
      <c r="BH161" s="135">
        <f>IF(N161="sníž. přenesená",J161,0)</f>
        <v>0</v>
      </c>
      <c r="BI161" s="135">
        <f>IF(N161="nulová",J161,0)</f>
        <v>0</v>
      </c>
      <c r="BJ161" s="17" t="s">
        <v>82</v>
      </c>
      <c r="BK161" s="135">
        <f>ROUND(I161*H161,2)</f>
        <v>1400</v>
      </c>
      <c r="BL161" s="17" t="s">
        <v>277</v>
      </c>
      <c r="BM161" s="134" t="s">
        <v>3878</v>
      </c>
    </row>
    <row r="162" spans="2:65" s="1" customFormat="1">
      <c r="B162" s="29"/>
      <c r="D162" s="136" t="s">
        <v>231</v>
      </c>
      <c r="F162" s="137" t="s">
        <v>3877</v>
      </c>
      <c r="L162" s="29"/>
      <c r="M162" s="138"/>
      <c r="T162" s="53"/>
      <c r="AT162" s="17" t="s">
        <v>231</v>
      </c>
      <c r="AU162" s="17" t="s">
        <v>82</v>
      </c>
    </row>
    <row r="163" spans="2:65" s="1" customFormat="1" ht="16.5" customHeight="1">
      <c r="B163" s="123"/>
      <c r="C163" s="124" t="s">
        <v>273</v>
      </c>
      <c r="D163" s="124" t="s">
        <v>226</v>
      </c>
      <c r="E163" s="125" t="s">
        <v>3879</v>
      </c>
      <c r="F163" s="126" t="s">
        <v>3880</v>
      </c>
      <c r="G163" s="127" t="s">
        <v>639</v>
      </c>
      <c r="H163" s="128">
        <v>4</v>
      </c>
      <c r="I163" s="129">
        <v>480</v>
      </c>
      <c r="J163" s="129">
        <f>ROUND(I163*H163,2)</f>
        <v>1920</v>
      </c>
      <c r="K163" s="126" t="s">
        <v>2903</v>
      </c>
      <c r="L163" s="29"/>
      <c r="M163" s="130" t="s">
        <v>1</v>
      </c>
      <c r="N163" s="131" t="s">
        <v>39</v>
      </c>
      <c r="O163" s="132">
        <v>0.52</v>
      </c>
      <c r="P163" s="132">
        <f>O163*H163</f>
        <v>2.08</v>
      </c>
      <c r="Q163" s="132">
        <v>0</v>
      </c>
      <c r="R163" s="132">
        <f>Q163*H163</f>
        <v>0</v>
      </c>
      <c r="S163" s="132">
        <v>0</v>
      </c>
      <c r="T163" s="133">
        <f>S163*H163</f>
        <v>0</v>
      </c>
      <c r="AR163" s="134" t="s">
        <v>277</v>
      </c>
      <c r="AT163" s="134" t="s">
        <v>226</v>
      </c>
      <c r="AU163" s="134" t="s">
        <v>82</v>
      </c>
      <c r="AY163" s="17" t="s">
        <v>224</v>
      </c>
      <c r="BE163" s="135">
        <f>IF(N163="základní",J163,0)</f>
        <v>0</v>
      </c>
      <c r="BF163" s="135">
        <f>IF(N163="snížená",J163,0)</f>
        <v>1920</v>
      </c>
      <c r="BG163" s="135">
        <f>IF(N163="zákl. přenesená",J163,0)</f>
        <v>0</v>
      </c>
      <c r="BH163" s="135">
        <f>IF(N163="sníž. přenesená",J163,0)</f>
        <v>0</v>
      </c>
      <c r="BI163" s="135">
        <f>IF(N163="nulová",J163,0)</f>
        <v>0</v>
      </c>
      <c r="BJ163" s="17" t="s">
        <v>82</v>
      </c>
      <c r="BK163" s="135">
        <f>ROUND(I163*H163,2)</f>
        <v>1920</v>
      </c>
      <c r="BL163" s="17" t="s">
        <v>277</v>
      </c>
      <c r="BM163" s="134" t="s">
        <v>3881</v>
      </c>
    </row>
    <row r="164" spans="2:65" s="1" customFormat="1">
      <c r="B164" s="29"/>
      <c r="D164" s="136" t="s">
        <v>231</v>
      </c>
      <c r="F164" s="137" t="s">
        <v>3882</v>
      </c>
      <c r="L164" s="29"/>
      <c r="M164" s="138"/>
      <c r="T164" s="53"/>
      <c r="AT164" s="17" t="s">
        <v>231</v>
      </c>
      <c r="AU164" s="17" t="s">
        <v>82</v>
      </c>
    </row>
    <row r="165" spans="2:65" s="1" customFormat="1" ht="21.75" customHeight="1">
      <c r="B165" s="123"/>
      <c r="C165" s="164" t="s">
        <v>325</v>
      </c>
      <c r="D165" s="164" t="s">
        <v>1008</v>
      </c>
      <c r="E165" s="165" t="s">
        <v>2884</v>
      </c>
      <c r="F165" s="166" t="s">
        <v>3883</v>
      </c>
      <c r="G165" s="167" t="s">
        <v>2879</v>
      </c>
      <c r="H165" s="168">
        <v>4</v>
      </c>
      <c r="I165" s="169">
        <v>420</v>
      </c>
      <c r="J165" s="169">
        <f>ROUND(I165*H165,2)</f>
        <v>1680</v>
      </c>
      <c r="K165" s="166" t="s">
        <v>1</v>
      </c>
      <c r="L165" s="170"/>
      <c r="M165" s="171" t="s">
        <v>1</v>
      </c>
      <c r="N165" s="172" t="s">
        <v>39</v>
      </c>
      <c r="O165" s="132">
        <v>0</v>
      </c>
      <c r="P165" s="132">
        <f>O165*H165</f>
        <v>0</v>
      </c>
      <c r="Q165" s="132">
        <v>0</v>
      </c>
      <c r="R165" s="132">
        <f>Q165*H165</f>
        <v>0</v>
      </c>
      <c r="S165" s="132">
        <v>0</v>
      </c>
      <c r="T165" s="133">
        <f>S165*H165</f>
        <v>0</v>
      </c>
      <c r="AR165" s="134" t="s">
        <v>332</v>
      </c>
      <c r="AT165" s="134" t="s">
        <v>1008</v>
      </c>
      <c r="AU165" s="134" t="s">
        <v>82</v>
      </c>
      <c r="AY165" s="17" t="s">
        <v>224</v>
      </c>
      <c r="BE165" s="135">
        <f>IF(N165="základní",J165,0)</f>
        <v>0</v>
      </c>
      <c r="BF165" s="135">
        <f>IF(N165="snížená",J165,0)</f>
        <v>1680</v>
      </c>
      <c r="BG165" s="135">
        <f>IF(N165="zákl. přenesená",J165,0)</f>
        <v>0</v>
      </c>
      <c r="BH165" s="135">
        <f>IF(N165="sníž. přenesená",J165,0)</f>
        <v>0</v>
      </c>
      <c r="BI165" s="135">
        <f>IF(N165="nulová",J165,0)</f>
        <v>0</v>
      </c>
      <c r="BJ165" s="17" t="s">
        <v>82</v>
      </c>
      <c r="BK165" s="135">
        <f>ROUND(I165*H165,2)</f>
        <v>1680</v>
      </c>
      <c r="BL165" s="17" t="s">
        <v>277</v>
      </c>
      <c r="BM165" s="134" t="s">
        <v>3884</v>
      </c>
    </row>
    <row r="166" spans="2:65" s="1" customFormat="1">
      <c r="B166" s="29"/>
      <c r="D166" s="136" t="s">
        <v>231</v>
      </c>
      <c r="F166" s="137" t="s">
        <v>3883</v>
      </c>
      <c r="L166" s="29"/>
      <c r="M166" s="138"/>
      <c r="T166" s="53"/>
      <c r="AT166" s="17" t="s">
        <v>231</v>
      </c>
      <c r="AU166" s="17" t="s">
        <v>82</v>
      </c>
    </row>
    <row r="167" spans="2:65" s="1" customFormat="1" ht="16.5" customHeight="1">
      <c r="B167" s="123"/>
      <c r="C167" s="124" t="s">
        <v>277</v>
      </c>
      <c r="D167" s="124" t="s">
        <v>226</v>
      </c>
      <c r="E167" s="125" t="s">
        <v>3885</v>
      </c>
      <c r="F167" s="126" t="s">
        <v>3886</v>
      </c>
      <c r="G167" s="127" t="s">
        <v>639</v>
      </c>
      <c r="H167" s="128">
        <v>1</v>
      </c>
      <c r="I167" s="129">
        <v>582</v>
      </c>
      <c r="J167" s="129">
        <f>ROUND(I167*H167,2)</f>
        <v>582</v>
      </c>
      <c r="K167" s="126" t="s">
        <v>2903</v>
      </c>
      <c r="L167" s="29"/>
      <c r="M167" s="130" t="s">
        <v>1</v>
      </c>
      <c r="N167" s="131" t="s">
        <v>39</v>
      </c>
      <c r="O167" s="132">
        <v>0.63</v>
      </c>
      <c r="P167" s="132">
        <f>O167*H167</f>
        <v>0.63</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582</v>
      </c>
      <c r="BG167" s="135">
        <f>IF(N167="zákl. přenesená",J167,0)</f>
        <v>0</v>
      </c>
      <c r="BH167" s="135">
        <f>IF(N167="sníž. přenesená",J167,0)</f>
        <v>0</v>
      </c>
      <c r="BI167" s="135">
        <f>IF(N167="nulová",J167,0)</f>
        <v>0</v>
      </c>
      <c r="BJ167" s="17" t="s">
        <v>82</v>
      </c>
      <c r="BK167" s="135">
        <f>ROUND(I167*H167,2)</f>
        <v>582</v>
      </c>
      <c r="BL167" s="17" t="s">
        <v>277</v>
      </c>
      <c r="BM167" s="134" t="s">
        <v>3887</v>
      </c>
    </row>
    <row r="168" spans="2:65" s="1" customFormat="1" ht="19.5">
      <c r="B168" s="29"/>
      <c r="D168" s="136" t="s">
        <v>231</v>
      </c>
      <c r="F168" s="137" t="s">
        <v>3888</v>
      </c>
      <c r="L168" s="29"/>
      <c r="M168" s="138"/>
      <c r="T168" s="53"/>
      <c r="AT168" s="17" t="s">
        <v>231</v>
      </c>
      <c r="AU168" s="17" t="s">
        <v>82</v>
      </c>
    </row>
    <row r="169" spans="2:65" s="1" customFormat="1" ht="16.5" customHeight="1">
      <c r="B169" s="123"/>
      <c r="C169" s="124" t="s">
        <v>337</v>
      </c>
      <c r="D169" s="124" t="s">
        <v>226</v>
      </c>
      <c r="E169" s="125" t="s">
        <v>3889</v>
      </c>
      <c r="F169" s="126" t="s">
        <v>3890</v>
      </c>
      <c r="G169" s="127" t="s">
        <v>639</v>
      </c>
      <c r="H169" s="128">
        <v>1</v>
      </c>
      <c r="I169" s="129">
        <v>2220</v>
      </c>
      <c r="J169" s="129">
        <f>ROUND(I169*H169,2)</f>
        <v>2220</v>
      </c>
      <c r="K169" s="126" t="s">
        <v>2903</v>
      </c>
      <c r="L169" s="29"/>
      <c r="M169" s="130" t="s">
        <v>1</v>
      </c>
      <c r="N169" s="131" t="s">
        <v>39</v>
      </c>
      <c r="O169" s="132">
        <v>2.4</v>
      </c>
      <c r="P169" s="132">
        <f>O169*H169</f>
        <v>2.4</v>
      </c>
      <c r="Q169" s="132">
        <v>0</v>
      </c>
      <c r="R169" s="132">
        <f>Q169*H169</f>
        <v>0</v>
      </c>
      <c r="S169" s="132">
        <v>0</v>
      </c>
      <c r="T169" s="133">
        <f>S169*H169</f>
        <v>0</v>
      </c>
      <c r="AR169" s="134" t="s">
        <v>277</v>
      </c>
      <c r="AT169" s="134" t="s">
        <v>226</v>
      </c>
      <c r="AU169" s="134" t="s">
        <v>82</v>
      </c>
      <c r="AY169" s="17" t="s">
        <v>224</v>
      </c>
      <c r="BE169" s="135">
        <f>IF(N169="základní",J169,0)</f>
        <v>0</v>
      </c>
      <c r="BF169" s="135">
        <f>IF(N169="snížená",J169,0)</f>
        <v>2220</v>
      </c>
      <c r="BG169" s="135">
        <f>IF(N169="zákl. přenesená",J169,0)</f>
        <v>0</v>
      </c>
      <c r="BH169" s="135">
        <f>IF(N169="sníž. přenesená",J169,0)</f>
        <v>0</v>
      </c>
      <c r="BI169" s="135">
        <f>IF(N169="nulová",J169,0)</f>
        <v>0</v>
      </c>
      <c r="BJ169" s="17" t="s">
        <v>82</v>
      </c>
      <c r="BK169" s="135">
        <f>ROUND(I169*H169,2)</f>
        <v>2220</v>
      </c>
      <c r="BL169" s="17" t="s">
        <v>277</v>
      </c>
      <c r="BM169" s="134" t="s">
        <v>3891</v>
      </c>
    </row>
    <row r="170" spans="2:65" s="1" customFormat="1" ht="19.5">
      <c r="B170" s="29"/>
      <c r="D170" s="136" t="s">
        <v>231</v>
      </c>
      <c r="F170" s="137" t="s">
        <v>3892</v>
      </c>
      <c r="L170" s="29"/>
      <c r="M170" s="138"/>
      <c r="T170" s="53"/>
      <c r="AT170" s="17" t="s">
        <v>231</v>
      </c>
      <c r="AU170" s="17" t="s">
        <v>82</v>
      </c>
    </row>
    <row r="171" spans="2:65" s="1" customFormat="1" ht="16.5" customHeight="1">
      <c r="B171" s="123"/>
      <c r="C171" s="124" t="s">
        <v>283</v>
      </c>
      <c r="D171" s="124" t="s">
        <v>226</v>
      </c>
      <c r="E171" s="125" t="s">
        <v>3893</v>
      </c>
      <c r="F171" s="126" t="s">
        <v>3894</v>
      </c>
      <c r="G171" s="127" t="s">
        <v>639</v>
      </c>
      <c r="H171" s="128">
        <v>4</v>
      </c>
      <c r="I171" s="129">
        <v>766</v>
      </c>
      <c r="J171" s="129">
        <f>ROUND(I171*H171,2)</f>
        <v>3064</v>
      </c>
      <c r="K171" s="126" t="s">
        <v>2903</v>
      </c>
      <c r="L171" s="29"/>
      <c r="M171" s="130" t="s">
        <v>1</v>
      </c>
      <c r="N171" s="131" t="s">
        <v>39</v>
      </c>
      <c r="O171" s="132">
        <v>0.83</v>
      </c>
      <c r="P171" s="132">
        <f>O171*H171</f>
        <v>3.32</v>
      </c>
      <c r="Q171" s="132">
        <v>0</v>
      </c>
      <c r="R171" s="132">
        <f>Q171*H171</f>
        <v>0</v>
      </c>
      <c r="S171" s="132">
        <v>0</v>
      </c>
      <c r="T171" s="133">
        <f>S171*H171</f>
        <v>0</v>
      </c>
      <c r="AR171" s="134" t="s">
        <v>277</v>
      </c>
      <c r="AT171" s="134" t="s">
        <v>226</v>
      </c>
      <c r="AU171" s="134" t="s">
        <v>82</v>
      </c>
      <c r="AY171" s="17" t="s">
        <v>224</v>
      </c>
      <c r="BE171" s="135">
        <f>IF(N171="základní",J171,0)</f>
        <v>0</v>
      </c>
      <c r="BF171" s="135">
        <f>IF(N171="snížená",J171,0)</f>
        <v>3064</v>
      </c>
      <c r="BG171" s="135">
        <f>IF(N171="zákl. přenesená",J171,0)</f>
        <v>0</v>
      </c>
      <c r="BH171" s="135">
        <f>IF(N171="sníž. přenesená",J171,0)</f>
        <v>0</v>
      </c>
      <c r="BI171" s="135">
        <f>IF(N171="nulová",J171,0)</f>
        <v>0</v>
      </c>
      <c r="BJ171" s="17" t="s">
        <v>82</v>
      </c>
      <c r="BK171" s="135">
        <f>ROUND(I171*H171,2)</f>
        <v>3064</v>
      </c>
      <c r="BL171" s="17" t="s">
        <v>277</v>
      </c>
      <c r="BM171" s="134" t="s">
        <v>3895</v>
      </c>
    </row>
    <row r="172" spans="2:65" s="1" customFormat="1" ht="19.5">
      <c r="B172" s="29"/>
      <c r="D172" s="136" t="s">
        <v>231</v>
      </c>
      <c r="F172" s="137" t="s">
        <v>3896</v>
      </c>
      <c r="L172" s="29"/>
      <c r="M172" s="138"/>
      <c r="T172" s="53"/>
      <c r="AT172" s="17" t="s">
        <v>231</v>
      </c>
      <c r="AU172" s="17" t="s">
        <v>82</v>
      </c>
    </row>
    <row r="173" spans="2:65" s="1" customFormat="1" ht="16.5" customHeight="1">
      <c r="B173" s="123"/>
      <c r="C173" s="124" t="s">
        <v>347</v>
      </c>
      <c r="D173" s="124" t="s">
        <v>226</v>
      </c>
      <c r="E173" s="125" t="s">
        <v>3897</v>
      </c>
      <c r="F173" s="126" t="s">
        <v>3898</v>
      </c>
      <c r="G173" s="127" t="s">
        <v>639</v>
      </c>
      <c r="H173" s="128">
        <v>1</v>
      </c>
      <c r="I173" s="129">
        <v>1760</v>
      </c>
      <c r="J173" s="129">
        <f>ROUND(I173*H173,2)</f>
        <v>1760</v>
      </c>
      <c r="K173" s="126" t="s">
        <v>2903</v>
      </c>
      <c r="L173" s="29"/>
      <c r="M173" s="130" t="s">
        <v>1</v>
      </c>
      <c r="N173" s="131" t="s">
        <v>39</v>
      </c>
      <c r="O173" s="132">
        <v>2.4</v>
      </c>
      <c r="P173" s="132">
        <f>O173*H173</f>
        <v>2.4</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1760</v>
      </c>
      <c r="BG173" s="135">
        <f>IF(N173="zákl. přenesená",J173,0)</f>
        <v>0</v>
      </c>
      <c r="BH173" s="135">
        <f>IF(N173="sníž. přenesená",J173,0)</f>
        <v>0</v>
      </c>
      <c r="BI173" s="135">
        <f>IF(N173="nulová",J173,0)</f>
        <v>0</v>
      </c>
      <c r="BJ173" s="17" t="s">
        <v>82</v>
      </c>
      <c r="BK173" s="135">
        <f>ROUND(I173*H173,2)</f>
        <v>1760</v>
      </c>
      <c r="BL173" s="17" t="s">
        <v>277</v>
      </c>
      <c r="BM173" s="134" t="s">
        <v>3899</v>
      </c>
    </row>
    <row r="174" spans="2:65" s="1" customFormat="1" ht="19.5">
      <c r="B174" s="29"/>
      <c r="D174" s="136" t="s">
        <v>231</v>
      </c>
      <c r="F174" s="137" t="s">
        <v>3900</v>
      </c>
      <c r="L174" s="29"/>
      <c r="M174" s="138"/>
      <c r="T174" s="53"/>
      <c r="AT174" s="17" t="s">
        <v>231</v>
      </c>
      <c r="AU174" s="17" t="s">
        <v>82</v>
      </c>
    </row>
    <row r="175" spans="2:65" s="1" customFormat="1" ht="21.75" customHeight="1">
      <c r="B175" s="123"/>
      <c r="C175" s="164" t="s">
        <v>293</v>
      </c>
      <c r="D175" s="164" t="s">
        <v>1008</v>
      </c>
      <c r="E175" s="165" t="s">
        <v>3470</v>
      </c>
      <c r="F175" s="166" t="s">
        <v>3901</v>
      </c>
      <c r="G175" s="167" t="s">
        <v>2879</v>
      </c>
      <c r="H175" s="168">
        <v>1</v>
      </c>
      <c r="I175" s="169">
        <v>1600</v>
      </c>
      <c r="J175" s="169">
        <f>ROUND(I175*H175,2)</f>
        <v>1600</v>
      </c>
      <c r="K175" s="166" t="s">
        <v>1</v>
      </c>
      <c r="L175" s="170"/>
      <c r="M175" s="171" t="s">
        <v>1</v>
      </c>
      <c r="N175" s="172" t="s">
        <v>39</v>
      </c>
      <c r="O175" s="132">
        <v>0</v>
      </c>
      <c r="P175" s="132">
        <f>O175*H175</f>
        <v>0</v>
      </c>
      <c r="Q175" s="132">
        <v>0</v>
      </c>
      <c r="R175" s="132">
        <f>Q175*H175</f>
        <v>0</v>
      </c>
      <c r="S175" s="132">
        <v>0</v>
      </c>
      <c r="T175" s="133">
        <f>S175*H175</f>
        <v>0</v>
      </c>
      <c r="AR175" s="134" t="s">
        <v>332</v>
      </c>
      <c r="AT175" s="134" t="s">
        <v>1008</v>
      </c>
      <c r="AU175" s="134" t="s">
        <v>82</v>
      </c>
      <c r="AY175" s="17" t="s">
        <v>224</v>
      </c>
      <c r="BE175" s="135">
        <f>IF(N175="základní",J175,0)</f>
        <v>0</v>
      </c>
      <c r="BF175" s="135">
        <f>IF(N175="snížená",J175,0)</f>
        <v>1600</v>
      </c>
      <c r="BG175" s="135">
        <f>IF(N175="zákl. přenesená",J175,0)</f>
        <v>0</v>
      </c>
      <c r="BH175" s="135">
        <f>IF(N175="sníž. přenesená",J175,0)</f>
        <v>0</v>
      </c>
      <c r="BI175" s="135">
        <f>IF(N175="nulová",J175,0)</f>
        <v>0</v>
      </c>
      <c r="BJ175" s="17" t="s">
        <v>82</v>
      </c>
      <c r="BK175" s="135">
        <f>ROUND(I175*H175,2)</f>
        <v>1600</v>
      </c>
      <c r="BL175" s="17" t="s">
        <v>277</v>
      </c>
      <c r="BM175" s="134" t="s">
        <v>3902</v>
      </c>
    </row>
    <row r="176" spans="2:65" s="1" customFormat="1">
      <c r="B176" s="29"/>
      <c r="D176" s="136" t="s">
        <v>231</v>
      </c>
      <c r="F176" s="137" t="s">
        <v>3901</v>
      </c>
      <c r="L176" s="29"/>
      <c r="M176" s="138"/>
      <c r="T176" s="53"/>
      <c r="AT176" s="17" t="s">
        <v>231</v>
      </c>
      <c r="AU176" s="17" t="s">
        <v>82</v>
      </c>
    </row>
    <row r="177" spans="2:65" s="1" customFormat="1" ht="16.5" customHeight="1">
      <c r="B177" s="123"/>
      <c r="C177" s="124" t="s">
        <v>7</v>
      </c>
      <c r="D177" s="124" t="s">
        <v>226</v>
      </c>
      <c r="E177" s="125" t="s">
        <v>3903</v>
      </c>
      <c r="F177" s="126" t="s">
        <v>3904</v>
      </c>
      <c r="G177" s="127" t="s">
        <v>639</v>
      </c>
      <c r="H177" s="128">
        <v>5</v>
      </c>
      <c r="I177" s="129">
        <v>161</v>
      </c>
      <c r="J177" s="129">
        <f>ROUND(I177*H177,2)</f>
        <v>805</v>
      </c>
      <c r="K177" s="126" t="s">
        <v>1</v>
      </c>
      <c r="L177" s="29"/>
      <c r="M177" s="130" t="s">
        <v>1</v>
      </c>
      <c r="N177" s="131" t="s">
        <v>39</v>
      </c>
      <c r="O177" s="132">
        <v>0.22</v>
      </c>
      <c r="P177" s="132">
        <f>O177*H177</f>
        <v>1.1000000000000001</v>
      </c>
      <c r="Q177" s="132">
        <v>0</v>
      </c>
      <c r="R177" s="132">
        <f>Q177*H177</f>
        <v>0</v>
      </c>
      <c r="S177" s="132">
        <v>0</v>
      </c>
      <c r="T177" s="133">
        <f>S177*H177</f>
        <v>0</v>
      </c>
      <c r="AR177" s="134" t="s">
        <v>277</v>
      </c>
      <c r="AT177" s="134" t="s">
        <v>226</v>
      </c>
      <c r="AU177" s="134" t="s">
        <v>82</v>
      </c>
      <c r="AY177" s="17" t="s">
        <v>224</v>
      </c>
      <c r="BE177" s="135">
        <f>IF(N177="základní",J177,0)</f>
        <v>0</v>
      </c>
      <c r="BF177" s="135">
        <f>IF(N177="snížená",J177,0)</f>
        <v>805</v>
      </c>
      <c r="BG177" s="135">
        <f>IF(N177="zákl. přenesená",J177,0)</f>
        <v>0</v>
      </c>
      <c r="BH177" s="135">
        <f>IF(N177="sníž. přenesená",J177,0)</f>
        <v>0</v>
      </c>
      <c r="BI177" s="135">
        <f>IF(N177="nulová",J177,0)</f>
        <v>0</v>
      </c>
      <c r="BJ177" s="17" t="s">
        <v>82</v>
      </c>
      <c r="BK177" s="135">
        <f>ROUND(I177*H177,2)</f>
        <v>805</v>
      </c>
      <c r="BL177" s="17" t="s">
        <v>277</v>
      </c>
      <c r="BM177" s="134" t="s">
        <v>3905</v>
      </c>
    </row>
    <row r="178" spans="2:65" s="1" customFormat="1" ht="19.5">
      <c r="B178" s="29"/>
      <c r="D178" s="136" t="s">
        <v>231</v>
      </c>
      <c r="F178" s="137" t="s">
        <v>3906</v>
      </c>
      <c r="L178" s="29"/>
      <c r="M178" s="138"/>
      <c r="T178" s="53"/>
      <c r="AT178" s="17" t="s">
        <v>231</v>
      </c>
      <c r="AU178" s="17" t="s">
        <v>82</v>
      </c>
    </row>
    <row r="179" spans="2:65" s="1" customFormat="1" ht="16.5" customHeight="1">
      <c r="B179" s="123"/>
      <c r="C179" s="124" t="s">
        <v>300</v>
      </c>
      <c r="D179" s="124" t="s">
        <v>226</v>
      </c>
      <c r="E179" s="125" t="s">
        <v>3907</v>
      </c>
      <c r="F179" s="126" t="s">
        <v>3908</v>
      </c>
      <c r="G179" s="127" t="s">
        <v>639</v>
      </c>
      <c r="H179" s="128">
        <v>5</v>
      </c>
      <c r="I179" s="129">
        <v>952</v>
      </c>
      <c r="J179" s="129">
        <f>ROUND(I179*H179,2)</f>
        <v>4760</v>
      </c>
      <c r="K179" s="126" t="s">
        <v>2903</v>
      </c>
      <c r="L179" s="29"/>
      <c r="M179" s="130" t="s">
        <v>1</v>
      </c>
      <c r="N179" s="131" t="s">
        <v>39</v>
      </c>
      <c r="O179" s="132">
        <v>1.3</v>
      </c>
      <c r="P179" s="132">
        <f>O179*H179</f>
        <v>6.5</v>
      </c>
      <c r="Q179" s="132">
        <v>0</v>
      </c>
      <c r="R179" s="132">
        <f>Q179*H179</f>
        <v>0</v>
      </c>
      <c r="S179" s="132">
        <v>0</v>
      </c>
      <c r="T179" s="133">
        <f>S179*H179</f>
        <v>0</v>
      </c>
      <c r="AR179" s="134" t="s">
        <v>277</v>
      </c>
      <c r="AT179" s="134" t="s">
        <v>226</v>
      </c>
      <c r="AU179" s="134" t="s">
        <v>82</v>
      </c>
      <c r="AY179" s="17" t="s">
        <v>224</v>
      </c>
      <c r="BE179" s="135">
        <f>IF(N179="základní",J179,0)</f>
        <v>0</v>
      </c>
      <c r="BF179" s="135">
        <f>IF(N179="snížená",J179,0)</f>
        <v>4760</v>
      </c>
      <c r="BG179" s="135">
        <f>IF(N179="zákl. přenesená",J179,0)</f>
        <v>0</v>
      </c>
      <c r="BH179" s="135">
        <f>IF(N179="sníž. přenesená",J179,0)</f>
        <v>0</v>
      </c>
      <c r="BI179" s="135">
        <f>IF(N179="nulová",J179,0)</f>
        <v>0</v>
      </c>
      <c r="BJ179" s="17" t="s">
        <v>82</v>
      </c>
      <c r="BK179" s="135">
        <f>ROUND(I179*H179,2)</f>
        <v>4760</v>
      </c>
      <c r="BL179" s="17" t="s">
        <v>277</v>
      </c>
      <c r="BM179" s="134" t="s">
        <v>3909</v>
      </c>
    </row>
    <row r="180" spans="2:65" s="1" customFormat="1" ht="19.5">
      <c r="B180" s="29"/>
      <c r="D180" s="136" t="s">
        <v>231</v>
      </c>
      <c r="F180" s="137" t="s">
        <v>3910</v>
      </c>
      <c r="L180" s="29"/>
      <c r="M180" s="138"/>
      <c r="T180" s="53"/>
      <c r="AT180" s="17" t="s">
        <v>231</v>
      </c>
      <c r="AU180" s="17" t="s">
        <v>82</v>
      </c>
    </row>
    <row r="181" spans="2:65" s="1" customFormat="1" ht="16.5" customHeight="1">
      <c r="B181" s="123"/>
      <c r="C181" s="164" t="s">
        <v>366</v>
      </c>
      <c r="D181" s="164" t="s">
        <v>1008</v>
      </c>
      <c r="E181" s="165" t="s">
        <v>3473</v>
      </c>
      <c r="F181" s="166" t="s">
        <v>3911</v>
      </c>
      <c r="G181" s="167" t="s">
        <v>2879</v>
      </c>
      <c r="H181" s="168">
        <v>5</v>
      </c>
      <c r="I181" s="169">
        <v>60</v>
      </c>
      <c r="J181" s="169">
        <f>ROUND(I181*H181,2)</f>
        <v>300</v>
      </c>
      <c r="K181" s="166" t="s">
        <v>1</v>
      </c>
      <c r="L181" s="170"/>
      <c r="M181" s="171" t="s">
        <v>1</v>
      </c>
      <c r="N181" s="172" t="s">
        <v>39</v>
      </c>
      <c r="O181" s="132">
        <v>0</v>
      </c>
      <c r="P181" s="132">
        <f>O181*H181</f>
        <v>0</v>
      </c>
      <c r="Q181" s="132">
        <v>0</v>
      </c>
      <c r="R181" s="132">
        <f>Q181*H181</f>
        <v>0</v>
      </c>
      <c r="S181" s="132">
        <v>0</v>
      </c>
      <c r="T181" s="133">
        <f>S181*H181</f>
        <v>0</v>
      </c>
      <c r="AR181" s="134" t="s">
        <v>332</v>
      </c>
      <c r="AT181" s="134" t="s">
        <v>1008</v>
      </c>
      <c r="AU181" s="134" t="s">
        <v>82</v>
      </c>
      <c r="AY181" s="17" t="s">
        <v>224</v>
      </c>
      <c r="BE181" s="135">
        <f>IF(N181="základní",J181,0)</f>
        <v>0</v>
      </c>
      <c r="BF181" s="135">
        <f>IF(N181="snížená",J181,0)</f>
        <v>300</v>
      </c>
      <c r="BG181" s="135">
        <f>IF(N181="zákl. přenesená",J181,0)</f>
        <v>0</v>
      </c>
      <c r="BH181" s="135">
        <f>IF(N181="sníž. přenesená",J181,0)</f>
        <v>0</v>
      </c>
      <c r="BI181" s="135">
        <f>IF(N181="nulová",J181,0)</f>
        <v>0</v>
      </c>
      <c r="BJ181" s="17" t="s">
        <v>82</v>
      </c>
      <c r="BK181" s="135">
        <f>ROUND(I181*H181,2)</f>
        <v>300</v>
      </c>
      <c r="BL181" s="17" t="s">
        <v>277</v>
      </c>
      <c r="BM181" s="134" t="s">
        <v>3912</v>
      </c>
    </row>
    <row r="182" spans="2:65" s="1" customFormat="1">
      <c r="B182" s="29"/>
      <c r="D182" s="136" t="s">
        <v>231</v>
      </c>
      <c r="F182" s="137" t="s">
        <v>3901</v>
      </c>
      <c r="L182" s="29"/>
      <c r="M182" s="138"/>
      <c r="T182" s="53"/>
      <c r="AT182" s="17" t="s">
        <v>231</v>
      </c>
      <c r="AU182" s="17" t="s">
        <v>82</v>
      </c>
    </row>
    <row r="183" spans="2:65" s="11" customFormat="1" ht="25.9" customHeight="1">
      <c r="B183" s="112"/>
      <c r="D183" s="113" t="s">
        <v>72</v>
      </c>
      <c r="E183" s="114" t="s">
        <v>3452</v>
      </c>
      <c r="F183" s="114" t="s">
        <v>3453</v>
      </c>
      <c r="J183" s="115">
        <f>BK183</f>
        <v>4720</v>
      </c>
      <c r="L183" s="112"/>
      <c r="M183" s="116"/>
      <c r="P183" s="117">
        <f>SUM(P184:P188)</f>
        <v>10</v>
      </c>
      <c r="R183" s="117">
        <f>SUM(R184:R188)</f>
        <v>0</v>
      </c>
      <c r="T183" s="118">
        <f>SUM(T184:T188)</f>
        <v>0</v>
      </c>
      <c r="AR183" s="113" t="s">
        <v>106</v>
      </c>
      <c r="AT183" s="119" t="s">
        <v>72</v>
      </c>
      <c r="AU183" s="119" t="s">
        <v>73</v>
      </c>
      <c r="AY183" s="113" t="s">
        <v>224</v>
      </c>
      <c r="BK183" s="120">
        <f>SUM(BK184:BK188)</f>
        <v>4720</v>
      </c>
    </row>
    <row r="184" spans="2:65" s="1" customFormat="1" ht="16.5" customHeight="1">
      <c r="B184" s="123"/>
      <c r="C184" s="124" t="s">
        <v>304</v>
      </c>
      <c r="D184" s="124" t="s">
        <v>226</v>
      </c>
      <c r="E184" s="125" t="s">
        <v>3768</v>
      </c>
      <c r="F184" s="126" t="s">
        <v>3769</v>
      </c>
      <c r="G184" s="127" t="s">
        <v>3456</v>
      </c>
      <c r="H184" s="128">
        <v>10</v>
      </c>
      <c r="I184" s="129">
        <v>472</v>
      </c>
      <c r="J184" s="129">
        <f>ROUND(I184*H184,2)</f>
        <v>4720</v>
      </c>
      <c r="K184" s="126" t="s">
        <v>2903</v>
      </c>
      <c r="L184" s="29"/>
      <c r="M184" s="130" t="s">
        <v>1</v>
      </c>
      <c r="N184" s="131" t="s">
        <v>39</v>
      </c>
      <c r="O184" s="132">
        <v>1</v>
      </c>
      <c r="P184" s="132">
        <f>O184*H184</f>
        <v>10</v>
      </c>
      <c r="Q184" s="132">
        <v>0</v>
      </c>
      <c r="R184" s="132">
        <f>Q184*H184</f>
        <v>0</v>
      </c>
      <c r="S184" s="132">
        <v>0</v>
      </c>
      <c r="T184" s="133">
        <f>S184*H184</f>
        <v>0</v>
      </c>
      <c r="AR184" s="134" t="s">
        <v>1564</v>
      </c>
      <c r="AT184" s="134" t="s">
        <v>226</v>
      </c>
      <c r="AU184" s="134" t="s">
        <v>78</v>
      </c>
      <c r="AY184" s="17" t="s">
        <v>224</v>
      </c>
      <c r="BE184" s="135">
        <f>IF(N184="základní",J184,0)</f>
        <v>0</v>
      </c>
      <c r="BF184" s="135">
        <f>IF(N184="snížená",J184,0)</f>
        <v>4720</v>
      </c>
      <c r="BG184" s="135">
        <f>IF(N184="zákl. přenesená",J184,0)</f>
        <v>0</v>
      </c>
      <c r="BH184" s="135">
        <f>IF(N184="sníž. přenesená",J184,0)</f>
        <v>0</v>
      </c>
      <c r="BI184" s="135">
        <f>IF(N184="nulová",J184,0)</f>
        <v>0</v>
      </c>
      <c r="BJ184" s="17" t="s">
        <v>82</v>
      </c>
      <c r="BK184" s="135">
        <f>ROUND(I184*H184,2)</f>
        <v>4720</v>
      </c>
      <c r="BL184" s="17" t="s">
        <v>1564</v>
      </c>
      <c r="BM184" s="134" t="s">
        <v>3913</v>
      </c>
    </row>
    <row r="185" spans="2:65" s="1" customFormat="1" ht="19.5">
      <c r="B185" s="29"/>
      <c r="D185" s="136" t="s">
        <v>231</v>
      </c>
      <c r="F185" s="137" t="s">
        <v>3771</v>
      </c>
      <c r="L185" s="29"/>
      <c r="M185" s="138"/>
      <c r="T185" s="53"/>
      <c r="AT185" s="17" t="s">
        <v>231</v>
      </c>
      <c r="AU185" s="17" t="s">
        <v>78</v>
      </c>
    </row>
    <row r="186" spans="2:65" s="12" customFormat="1">
      <c r="B186" s="141"/>
      <c r="D186" s="136" t="s">
        <v>234</v>
      </c>
      <c r="E186" s="142" t="s">
        <v>1</v>
      </c>
      <c r="F186" s="143" t="s">
        <v>3914</v>
      </c>
      <c r="H186" s="142" t="s">
        <v>1</v>
      </c>
      <c r="L186" s="141"/>
      <c r="M186" s="144"/>
      <c r="T186" s="145"/>
      <c r="AT186" s="142" t="s">
        <v>234</v>
      </c>
      <c r="AU186" s="142" t="s">
        <v>78</v>
      </c>
      <c r="AV186" s="12" t="s">
        <v>78</v>
      </c>
      <c r="AW186" s="12" t="s">
        <v>29</v>
      </c>
      <c r="AX186" s="12" t="s">
        <v>73</v>
      </c>
      <c r="AY186" s="142" t="s">
        <v>224</v>
      </c>
    </row>
    <row r="187" spans="2:65" s="13" customFormat="1">
      <c r="B187" s="146"/>
      <c r="D187" s="136" t="s">
        <v>234</v>
      </c>
      <c r="E187" s="147" t="s">
        <v>1</v>
      </c>
      <c r="F187" s="148" t="s">
        <v>258</v>
      </c>
      <c r="H187" s="149">
        <v>10</v>
      </c>
      <c r="L187" s="146"/>
      <c r="M187" s="150"/>
      <c r="T187" s="151"/>
      <c r="AT187" s="147" t="s">
        <v>234</v>
      </c>
      <c r="AU187" s="147" t="s">
        <v>78</v>
      </c>
      <c r="AV187" s="13" t="s">
        <v>82</v>
      </c>
      <c r="AW187" s="13" t="s">
        <v>29</v>
      </c>
      <c r="AX187" s="13" t="s">
        <v>73</v>
      </c>
      <c r="AY187" s="147" t="s">
        <v>224</v>
      </c>
    </row>
    <row r="188" spans="2:65" s="14" customFormat="1">
      <c r="B188" s="152"/>
      <c r="D188" s="136" t="s">
        <v>234</v>
      </c>
      <c r="E188" s="153" t="s">
        <v>1</v>
      </c>
      <c r="F188" s="154" t="s">
        <v>239</v>
      </c>
      <c r="H188" s="155">
        <v>10</v>
      </c>
      <c r="L188" s="152"/>
      <c r="M188" s="156"/>
      <c r="T188" s="157"/>
      <c r="AT188" s="153" t="s">
        <v>234</v>
      </c>
      <c r="AU188" s="153" t="s">
        <v>78</v>
      </c>
      <c r="AV188" s="14" t="s">
        <v>106</v>
      </c>
      <c r="AW188" s="14" t="s">
        <v>29</v>
      </c>
      <c r="AX188" s="14" t="s">
        <v>78</v>
      </c>
      <c r="AY188" s="153" t="s">
        <v>224</v>
      </c>
    </row>
    <row r="189" spans="2:65" s="11" customFormat="1" ht="25.9" customHeight="1">
      <c r="B189" s="112"/>
      <c r="D189" s="113" t="s">
        <v>72</v>
      </c>
      <c r="E189" s="114" t="s">
        <v>2877</v>
      </c>
      <c r="F189" s="114" t="s">
        <v>2877</v>
      </c>
      <c r="J189" s="115">
        <f>BK189</f>
        <v>9400</v>
      </c>
      <c r="L189" s="112"/>
      <c r="M189" s="116"/>
      <c r="P189" s="117">
        <f>SUM(P190:P195)</f>
        <v>0</v>
      </c>
      <c r="R189" s="117">
        <f>SUM(R190:R195)</f>
        <v>0</v>
      </c>
      <c r="T189" s="118">
        <f>SUM(T190:T195)</f>
        <v>0</v>
      </c>
      <c r="AR189" s="113" t="s">
        <v>106</v>
      </c>
      <c r="AT189" s="119" t="s">
        <v>72</v>
      </c>
      <c r="AU189" s="119" t="s">
        <v>73</v>
      </c>
      <c r="AY189" s="113" t="s">
        <v>224</v>
      </c>
      <c r="BK189" s="120">
        <f>SUM(BK190:BK195)</f>
        <v>9400</v>
      </c>
    </row>
    <row r="190" spans="2:65" s="1" customFormat="1" ht="16.5" customHeight="1">
      <c r="B190" s="123"/>
      <c r="C190" s="124" t="s">
        <v>376</v>
      </c>
      <c r="D190" s="124" t="s">
        <v>226</v>
      </c>
      <c r="E190" s="125" t="s">
        <v>2881</v>
      </c>
      <c r="F190" s="126" t="s">
        <v>3776</v>
      </c>
      <c r="G190" s="127" t="s">
        <v>3774</v>
      </c>
      <c r="H190" s="128">
        <v>1</v>
      </c>
      <c r="I190" s="129">
        <v>2000</v>
      </c>
      <c r="J190" s="129">
        <f>ROUND(I190*H190,2)</f>
        <v>2000</v>
      </c>
      <c r="K190" s="126" t="s">
        <v>1</v>
      </c>
      <c r="L190" s="29"/>
      <c r="M190" s="130" t="s">
        <v>1</v>
      </c>
      <c r="N190" s="131" t="s">
        <v>39</v>
      </c>
      <c r="O190" s="132">
        <v>0</v>
      </c>
      <c r="P190" s="132">
        <f>O190*H190</f>
        <v>0</v>
      </c>
      <c r="Q190" s="132">
        <v>0</v>
      </c>
      <c r="R190" s="132">
        <f>Q190*H190</f>
        <v>0</v>
      </c>
      <c r="S190" s="132">
        <v>0</v>
      </c>
      <c r="T190" s="133">
        <f>S190*H190</f>
        <v>0</v>
      </c>
      <c r="AR190" s="134" t="s">
        <v>1564</v>
      </c>
      <c r="AT190" s="134" t="s">
        <v>226</v>
      </c>
      <c r="AU190" s="134" t="s">
        <v>78</v>
      </c>
      <c r="AY190" s="17" t="s">
        <v>224</v>
      </c>
      <c r="BE190" s="135">
        <f>IF(N190="základní",J190,0)</f>
        <v>0</v>
      </c>
      <c r="BF190" s="135">
        <f>IF(N190="snížená",J190,0)</f>
        <v>2000</v>
      </c>
      <c r="BG190" s="135">
        <f>IF(N190="zákl. přenesená",J190,0)</f>
        <v>0</v>
      </c>
      <c r="BH190" s="135">
        <f>IF(N190="sníž. přenesená",J190,0)</f>
        <v>0</v>
      </c>
      <c r="BI190" s="135">
        <f>IF(N190="nulová",J190,0)</f>
        <v>0</v>
      </c>
      <c r="BJ190" s="17" t="s">
        <v>82</v>
      </c>
      <c r="BK190" s="135">
        <f>ROUND(I190*H190,2)</f>
        <v>2000</v>
      </c>
      <c r="BL190" s="17" t="s">
        <v>1564</v>
      </c>
      <c r="BM190" s="134" t="s">
        <v>3915</v>
      </c>
    </row>
    <row r="191" spans="2:65" s="1" customFormat="1">
      <c r="B191" s="29"/>
      <c r="D191" s="136" t="s">
        <v>231</v>
      </c>
      <c r="F191" s="137" t="s">
        <v>3776</v>
      </c>
      <c r="L191" s="29"/>
      <c r="M191" s="138"/>
      <c r="T191" s="53"/>
      <c r="AT191" s="17" t="s">
        <v>231</v>
      </c>
      <c r="AU191" s="17" t="s">
        <v>78</v>
      </c>
    </row>
    <row r="192" spans="2:65" s="1" customFormat="1" ht="24.2" customHeight="1">
      <c r="B192" s="123"/>
      <c r="C192" s="124" t="s">
        <v>313</v>
      </c>
      <c r="D192" s="124" t="s">
        <v>226</v>
      </c>
      <c r="E192" s="125" t="s">
        <v>2884</v>
      </c>
      <c r="F192" s="126" t="s">
        <v>3778</v>
      </c>
      <c r="G192" s="127" t="s">
        <v>2879</v>
      </c>
      <c r="H192" s="128">
        <v>4</v>
      </c>
      <c r="I192" s="129">
        <v>600</v>
      </c>
      <c r="J192" s="129">
        <f>ROUND(I192*H192,2)</f>
        <v>2400</v>
      </c>
      <c r="K192" s="126" t="s">
        <v>1</v>
      </c>
      <c r="L192" s="29"/>
      <c r="M192" s="130" t="s">
        <v>1</v>
      </c>
      <c r="N192" s="131" t="s">
        <v>39</v>
      </c>
      <c r="O192" s="132">
        <v>0</v>
      </c>
      <c r="P192" s="132">
        <f>O192*H192</f>
        <v>0</v>
      </c>
      <c r="Q192" s="132">
        <v>0</v>
      </c>
      <c r="R192" s="132">
        <f>Q192*H192</f>
        <v>0</v>
      </c>
      <c r="S192" s="132">
        <v>0</v>
      </c>
      <c r="T192" s="133">
        <f>S192*H192</f>
        <v>0</v>
      </c>
      <c r="AR192" s="134" t="s">
        <v>1564</v>
      </c>
      <c r="AT192" s="134" t="s">
        <v>226</v>
      </c>
      <c r="AU192" s="134" t="s">
        <v>78</v>
      </c>
      <c r="AY192" s="17" t="s">
        <v>224</v>
      </c>
      <c r="BE192" s="135">
        <f>IF(N192="základní",J192,0)</f>
        <v>0</v>
      </c>
      <c r="BF192" s="135">
        <f>IF(N192="snížená",J192,0)</f>
        <v>2400</v>
      </c>
      <c r="BG192" s="135">
        <f>IF(N192="zákl. přenesená",J192,0)</f>
        <v>0</v>
      </c>
      <c r="BH192" s="135">
        <f>IF(N192="sníž. přenesená",J192,0)</f>
        <v>0</v>
      </c>
      <c r="BI192" s="135">
        <f>IF(N192="nulová",J192,0)</f>
        <v>0</v>
      </c>
      <c r="BJ192" s="17" t="s">
        <v>82</v>
      </c>
      <c r="BK192" s="135">
        <f>ROUND(I192*H192,2)</f>
        <v>2400</v>
      </c>
      <c r="BL192" s="17" t="s">
        <v>1564</v>
      </c>
      <c r="BM192" s="134" t="s">
        <v>3916</v>
      </c>
    </row>
    <row r="193" spans="2:65" s="1" customFormat="1" ht="19.5">
      <c r="B193" s="29"/>
      <c r="D193" s="136" t="s">
        <v>231</v>
      </c>
      <c r="F193" s="137" t="s">
        <v>3778</v>
      </c>
      <c r="L193" s="29"/>
      <c r="M193" s="138"/>
      <c r="T193" s="53"/>
      <c r="AT193" s="17" t="s">
        <v>231</v>
      </c>
      <c r="AU193" s="17" t="s">
        <v>78</v>
      </c>
    </row>
    <row r="194" spans="2:65" s="1" customFormat="1" ht="16.5" customHeight="1">
      <c r="B194" s="123"/>
      <c r="C194" s="124" t="s">
        <v>393</v>
      </c>
      <c r="D194" s="124" t="s">
        <v>226</v>
      </c>
      <c r="E194" s="125" t="s">
        <v>3467</v>
      </c>
      <c r="F194" s="126" t="s">
        <v>3844</v>
      </c>
      <c r="G194" s="127" t="s">
        <v>2879</v>
      </c>
      <c r="H194" s="128">
        <v>1</v>
      </c>
      <c r="I194" s="129">
        <v>5000</v>
      </c>
      <c r="J194" s="129">
        <f>ROUND(I194*H194,2)</f>
        <v>5000</v>
      </c>
      <c r="K194" s="126" t="s">
        <v>1</v>
      </c>
      <c r="L194" s="29"/>
      <c r="M194" s="130" t="s">
        <v>1</v>
      </c>
      <c r="N194" s="131" t="s">
        <v>39</v>
      </c>
      <c r="O194" s="132">
        <v>0</v>
      </c>
      <c r="P194" s="132">
        <f>O194*H194</f>
        <v>0</v>
      </c>
      <c r="Q194" s="132">
        <v>0</v>
      </c>
      <c r="R194" s="132">
        <f>Q194*H194</f>
        <v>0</v>
      </c>
      <c r="S194" s="132">
        <v>0</v>
      </c>
      <c r="T194" s="133">
        <f>S194*H194</f>
        <v>0</v>
      </c>
      <c r="AR194" s="134" t="s">
        <v>1564</v>
      </c>
      <c r="AT194" s="134" t="s">
        <v>226</v>
      </c>
      <c r="AU194" s="134" t="s">
        <v>78</v>
      </c>
      <c r="AY194" s="17" t="s">
        <v>224</v>
      </c>
      <c r="BE194" s="135">
        <f>IF(N194="základní",J194,0)</f>
        <v>0</v>
      </c>
      <c r="BF194" s="135">
        <f>IF(N194="snížená",J194,0)</f>
        <v>5000</v>
      </c>
      <c r="BG194" s="135">
        <f>IF(N194="zákl. přenesená",J194,0)</f>
        <v>0</v>
      </c>
      <c r="BH194" s="135">
        <f>IF(N194="sníž. přenesená",J194,0)</f>
        <v>0</v>
      </c>
      <c r="BI194" s="135">
        <f>IF(N194="nulová",J194,0)</f>
        <v>0</v>
      </c>
      <c r="BJ194" s="17" t="s">
        <v>82</v>
      </c>
      <c r="BK194" s="135">
        <f>ROUND(I194*H194,2)</f>
        <v>5000</v>
      </c>
      <c r="BL194" s="17" t="s">
        <v>1564</v>
      </c>
      <c r="BM194" s="134" t="s">
        <v>3917</v>
      </c>
    </row>
    <row r="195" spans="2:65" s="1" customFormat="1">
      <c r="B195" s="29"/>
      <c r="D195" s="136" t="s">
        <v>231</v>
      </c>
      <c r="F195" s="137" t="s">
        <v>3844</v>
      </c>
      <c r="L195" s="29"/>
      <c r="M195" s="173"/>
      <c r="N195" s="174"/>
      <c r="O195" s="174"/>
      <c r="P195" s="174"/>
      <c r="Q195" s="174"/>
      <c r="R195" s="174"/>
      <c r="S195" s="174"/>
      <c r="T195" s="175"/>
      <c r="AT195" s="17" t="s">
        <v>231</v>
      </c>
      <c r="AU195" s="17" t="s">
        <v>78</v>
      </c>
    </row>
    <row r="196" spans="2:65" s="1" customFormat="1" ht="6.95" customHeight="1">
      <c r="B196" s="41"/>
      <c r="C196" s="42"/>
      <c r="D196" s="42"/>
      <c r="E196" s="42"/>
      <c r="F196" s="42"/>
      <c r="G196" s="42"/>
      <c r="H196" s="42"/>
      <c r="I196" s="42"/>
      <c r="J196" s="42"/>
      <c r="K196" s="42"/>
      <c r="L196" s="29"/>
    </row>
  </sheetData>
  <autoFilter ref="C128:K195" xr:uid="{00000000-0009-0000-0000-000009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240"/>
  <sheetViews>
    <sheetView showGridLines="0" workbookViewId="0">
      <selection activeCell="F122" sqref="F12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108</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3918</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ROUND(J133, 2)</f>
        <v>299624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ROUND((SUM(BE133:BE239)),  2)</f>
        <v>0</v>
      </c>
      <c r="I37" s="84">
        <v>0.21</v>
      </c>
      <c r="J37" s="80">
        <f>ROUND(((SUM(BE133:BE239))*I37),  2)</f>
        <v>0</v>
      </c>
      <c r="L37" s="29"/>
    </row>
    <row r="38" spans="2:12" s="1" customFormat="1" ht="14.45" customHeight="1">
      <c r="B38" s="29"/>
      <c r="E38" s="26" t="s">
        <v>39</v>
      </c>
      <c r="F38" s="80">
        <f>ROUND((SUM(BF133:BF239)),  2)</f>
        <v>299624</v>
      </c>
      <c r="I38" s="84">
        <v>0.12</v>
      </c>
      <c r="J38" s="80">
        <f>ROUND(((SUM(BF133:BF239))*I38),  2)</f>
        <v>35954.879999999997</v>
      </c>
      <c r="L38" s="29"/>
    </row>
    <row r="39" spans="2:12" s="1" customFormat="1" ht="14.45" hidden="1" customHeight="1">
      <c r="B39" s="29"/>
      <c r="E39" s="26" t="s">
        <v>40</v>
      </c>
      <c r="F39" s="80">
        <f>ROUND((SUM(BG133:BG239)),  2)</f>
        <v>0</v>
      </c>
      <c r="I39" s="84">
        <v>0.21</v>
      </c>
      <c r="J39" s="80">
        <f>0</f>
        <v>0</v>
      </c>
      <c r="L39" s="29"/>
    </row>
    <row r="40" spans="2:12" s="1" customFormat="1" ht="14.45" hidden="1" customHeight="1">
      <c r="B40" s="29"/>
      <c r="E40" s="26" t="s">
        <v>41</v>
      </c>
      <c r="F40" s="80">
        <f>ROUND((SUM(BH133:BH239)),  2)</f>
        <v>0</v>
      </c>
      <c r="I40" s="84">
        <v>0.12</v>
      </c>
      <c r="J40" s="80">
        <f>0</f>
        <v>0</v>
      </c>
      <c r="L40" s="29"/>
    </row>
    <row r="41" spans="2:12" s="1" customFormat="1" ht="14.45" hidden="1" customHeight="1">
      <c r="B41" s="29"/>
      <c r="E41" s="26" t="s">
        <v>42</v>
      </c>
      <c r="F41" s="80">
        <f>ROUND((SUM(BI133:BI239)),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335578.88</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4 - poplachový, zabezpečovací a tísňový systém</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J133</f>
        <v>299624</v>
      </c>
      <c r="L100" s="29"/>
      <c r="AU100" s="17" t="s">
        <v>172</v>
      </c>
    </row>
    <row r="101" spans="2:47" s="8" customFormat="1" ht="24.95" customHeight="1">
      <c r="B101" s="96"/>
      <c r="D101" s="97" t="s">
        <v>3919</v>
      </c>
      <c r="E101" s="98"/>
      <c r="F101" s="98"/>
      <c r="G101" s="98"/>
      <c r="H101" s="98"/>
      <c r="I101" s="98"/>
      <c r="J101" s="99">
        <f>J134</f>
        <v>134580</v>
      </c>
      <c r="L101" s="96"/>
    </row>
    <row r="102" spans="2:47" s="8" customFormat="1" ht="24.95" customHeight="1">
      <c r="B102" s="96"/>
      <c r="D102" s="97" t="s">
        <v>3920</v>
      </c>
      <c r="E102" s="98"/>
      <c r="F102" s="98"/>
      <c r="G102" s="98"/>
      <c r="H102" s="98"/>
      <c r="I102" s="98"/>
      <c r="J102" s="99">
        <f>J163</f>
        <v>1000</v>
      </c>
      <c r="L102" s="96"/>
    </row>
    <row r="103" spans="2:47" s="8" customFormat="1" ht="24.95" customHeight="1">
      <c r="B103" s="96"/>
      <c r="D103" s="97" t="s">
        <v>3921</v>
      </c>
      <c r="E103" s="98"/>
      <c r="F103" s="98"/>
      <c r="G103" s="98"/>
      <c r="H103" s="98"/>
      <c r="I103" s="98"/>
      <c r="J103" s="99">
        <f>J166</f>
        <v>28500</v>
      </c>
      <c r="L103" s="96"/>
    </row>
    <row r="104" spans="2:47" s="8" customFormat="1" ht="24.95" customHeight="1">
      <c r="B104" s="96"/>
      <c r="D104" s="97" t="s">
        <v>182</v>
      </c>
      <c r="E104" s="98"/>
      <c r="F104" s="98"/>
      <c r="G104" s="98"/>
      <c r="H104" s="98"/>
      <c r="I104" s="98"/>
      <c r="J104" s="99">
        <f>J175</f>
        <v>115756</v>
      </c>
      <c r="L104" s="96"/>
    </row>
    <row r="105" spans="2:47" s="9" customFormat="1" ht="19.899999999999999" customHeight="1">
      <c r="B105" s="100"/>
      <c r="D105" s="101" t="s">
        <v>187</v>
      </c>
      <c r="E105" s="102"/>
      <c r="F105" s="102"/>
      <c r="G105" s="102"/>
      <c r="H105" s="102"/>
      <c r="I105" s="102"/>
      <c r="J105" s="103">
        <f>J176</f>
        <v>2379</v>
      </c>
      <c r="L105" s="100"/>
    </row>
    <row r="106" spans="2:47" s="9" customFormat="1" ht="19.899999999999999" customHeight="1">
      <c r="B106" s="100"/>
      <c r="D106" s="101" t="s">
        <v>3088</v>
      </c>
      <c r="E106" s="102"/>
      <c r="F106" s="102"/>
      <c r="G106" s="102"/>
      <c r="H106" s="102"/>
      <c r="I106" s="102"/>
      <c r="J106" s="103">
        <f>J186</f>
        <v>113377</v>
      </c>
      <c r="L106" s="100"/>
    </row>
    <row r="107" spans="2:47" s="8" customFormat="1" ht="24.95" customHeight="1">
      <c r="B107" s="96"/>
      <c r="D107" s="97" t="s">
        <v>3089</v>
      </c>
      <c r="E107" s="98"/>
      <c r="F107" s="98"/>
      <c r="G107" s="98"/>
      <c r="H107" s="98"/>
      <c r="I107" s="98"/>
      <c r="J107" s="99">
        <f>J230</f>
        <v>908</v>
      </c>
      <c r="L107" s="96"/>
    </row>
    <row r="108" spans="2:47" s="9" customFormat="1" ht="19.899999999999999" customHeight="1">
      <c r="B108" s="100"/>
      <c r="D108" s="101" t="s">
        <v>3091</v>
      </c>
      <c r="E108" s="102"/>
      <c r="F108" s="102"/>
      <c r="G108" s="102"/>
      <c r="H108" s="102"/>
      <c r="I108" s="102"/>
      <c r="J108" s="103">
        <f>J231</f>
        <v>908</v>
      </c>
      <c r="L108" s="100"/>
    </row>
    <row r="109" spans="2:47" s="8" customFormat="1" ht="24.95" customHeight="1">
      <c r="B109" s="96"/>
      <c r="D109" s="97" t="s">
        <v>3093</v>
      </c>
      <c r="E109" s="98"/>
      <c r="F109" s="98"/>
      <c r="G109" s="98"/>
      <c r="H109" s="98"/>
      <c r="I109" s="98"/>
      <c r="J109" s="99">
        <f>J234</f>
        <v>18880</v>
      </c>
      <c r="L109" s="96"/>
    </row>
    <row r="110" spans="2:47" s="1" customFormat="1" ht="21.75" customHeight="1">
      <c r="B110" s="29"/>
      <c r="L110" s="29"/>
    </row>
    <row r="111" spans="2:47" s="1" customFormat="1" ht="6.95" customHeight="1">
      <c r="B111" s="41"/>
      <c r="C111" s="42"/>
      <c r="D111" s="42"/>
      <c r="E111" s="42"/>
      <c r="F111" s="42"/>
      <c r="G111" s="42"/>
      <c r="H111" s="42"/>
      <c r="I111" s="42"/>
      <c r="J111" s="42"/>
      <c r="K111" s="42"/>
      <c r="L111" s="29"/>
    </row>
    <row r="115" spans="2:12" s="1" customFormat="1" ht="6.95" customHeight="1">
      <c r="B115" s="43"/>
      <c r="C115" s="44"/>
      <c r="D115" s="44"/>
      <c r="E115" s="44"/>
      <c r="F115" s="44"/>
      <c r="G115" s="44"/>
      <c r="H115" s="44"/>
      <c r="I115" s="44"/>
      <c r="J115" s="44"/>
      <c r="K115" s="44"/>
      <c r="L115" s="29"/>
    </row>
    <row r="116" spans="2:12" s="1" customFormat="1" ht="24.95" customHeight="1">
      <c r="B116" s="29"/>
      <c r="C116" s="21" t="s">
        <v>209</v>
      </c>
      <c r="L116" s="29"/>
    </row>
    <row r="117" spans="2:12" s="1" customFormat="1" ht="6.95" customHeight="1">
      <c r="B117" s="29"/>
      <c r="L117" s="29"/>
    </row>
    <row r="118" spans="2:12" s="1" customFormat="1" ht="12" customHeight="1">
      <c r="B118" s="29"/>
      <c r="C118" s="26" t="s">
        <v>14</v>
      </c>
      <c r="L118" s="29"/>
    </row>
    <row r="119" spans="2:12" s="1" customFormat="1" ht="16.5" customHeight="1">
      <c r="B119" s="29"/>
      <c r="E119" s="230" t="str">
        <f>E7</f>
        <v>ODUS Kamenice</v>
      </c>
      <c r="F119" s="231"/>
      <c r="G119" s="231"/>
      <c r="H119" s="231"/>
      <c r="L119" s="29"/>
    </row>
    <row r="120" spans="2:12" ht="12" customHeight="1">
      <c r="B120" s="20"/>
      <c r="C120" s="26" t="s">
        <v>165</v>
      </c>
      <c r="L120" s="20"/>
    </row>
    <row r="121" spans="2:12" ht="16.5" customHeight="1">
      <c r="B121" s="20"/>
      <c r="E121" s="230" t="s">
        <v>7784</v>
      </c>
      <c r="F121" s="222"/>
      <c r="G121" s="222"/>
      <c r="H121" s="222"/>
      <c r="L121" s="20"/>
    </row>
    <row r="122" spans="2:12" ht="12" customHeight="1">
      <c r="B122" s="20"/>
      <c r="C122" s="26" t="s">
        <v>167</v>
      </c>
      <c r="L122" s="20"/>
    </row>
    <row r="123" spans="2:12" s="1" customFormat="1" ht="16.5" customHeight="1">
      <c r="B123" s="29"/>
      <c r="E123" s="199" t="s">
        <v>3699</v>
      </c>
      <c r="F123" s="229"/>
      <c r="G123" s="229"/>
      <c r="H123" s="229"/>
      <c r="L123" s="29"/>
    </row>
    <row r="124" spans="2:12" s="1" customFormat="1" ht="12" customHeight="1">
      <c r="B124" s="29"/>
      <c r="C124" s="26" t="s">
        <v>3700</v>
      </c>
      <c r="L124" s="29"/>
    </row>
    <row r="125" spans="2:12" s="1" customFormat="1" ht="16.5" customHeight="1">
      <c r="B125" s="29"/>
      <c r="E125" s="211" t="str">
        <f>E13</f>
        <v>4 - poplachový, zabezpečovací a tísňový systém</v>
      </c>
      <c r="F125" s="229"/>
      <c r="G125" s="229"/>
      <c r="H125" s="229"/>
      <c r="L125" s="29"/>
    </row>
    <row r="126" spans="2:12" s="1" customFormat="1" ht="6.95" customHeight="1">
      <c r="B126" s="29"/>
      <c r="L126" s="29"/>
    </row>
    <row r="127" spans="2:12" s="1" customFormat="1" ht="12" customHeight="1">
      <c r="B127" s="29"/>
      <c r="C127" s="26" t="s">
        <v>18</v>
      </c>
      <c r="F127" s="24" t="str">
        <f>F16</f>
        <v>Česká Kamenice</v>
      </c>
      <c r="I127" s="26" t="s">
        <v>20</v>
      </c>
      <c r="J127" s="49" t="str">
        <f>IF(J16="","",J16)</f>
        <v>8. 6. 2024</v>
      </c>
      <c r="L127" s="29"/>
    </row>
    <row r="128" spans="2:12" s="1" customFormat="1" ht="6.95" customHeight="1">
      <c r="B128" s="29"/>
      <c r="L128" s="29"/>
    </row>
    <row r="129" spans="2:65" s="1" customFormat="1" ht="40.15" customHeight="1">
      <c r="B129" s="29"/>
      <c r="C129" s="26" t="s">
        <v>22</v>
      </c>
      <c r="F129" s="24" t="str">
        <f>E19</f>
        <v xml:space="preserve"> </v>
      </c>
      <c r="I129" s="26" t="s">
        <v>27</v>
      </c>
      <c r="J129" s="27" t="str">
        <f>E25</f>
        <v>BOD ARCHITEKTI-atelier bod architekti s.r.o.</v>
      </c>
      <c r="L129" s="29"/>
    </row>
    <row r="130" spans="2:65" s="1" customFormat="1" ht="15.2" customHeight="1">
      <c r="B130" s="29"/>
      <c r="C130" s="26" t="s">
        <v>26</v>
      </c>
      <c r="F130" s="24" t="str">
        <f>IF(E22="","",E22)</f>
        <v xml:space="preserve"> </v>
      </c>
      <c r="I130" s="26" t="s">
        <v>30</v>
      </c>
      <c r="J130" s="27" t="str">
        <f>E28</f>
        <v>Krajovský</v>
      </c>
      <c r="L130" s="29"/>
    </row>
    <row r="131" spans="2:65" s="1" customFormat="1" ht="10.35" customHeight="1">
      <c r="B131" s="29"/>
      <c r="L131" s="29"/>
    </row>
    <row r="132" spans="2:65" s="10" customFormat="1" ht="29.25" customHeight="1">
      <c r="B132" s="104"/>
      <c r="C132" s="105" t="s">
        <v>210</v>
      </c>
      <c r="D132" s="106" t="s">
        <v>58</v>
      </c>
      <c r="E132" s="106" t="s">
        <v>54</v>
      </c>
      <c r="F132" s="106" t="s">
        <v>55</v>
      </c>
      <c r="G132" s="106" t="s">
        <v>211</v>
      </c>
      <c r="H132" s="106" t="s">
        <v>212</v>
      </c>
      <c r="I132" s="106" t="s">
        <v>213</v>
      </c>
      <c r="J132" s="106" t="s">
        <v>170</v>
      </c>
      <c r="K132" s="107" t="s">
        <v>214</v>
      </c>
      <c r="L132" s="104"/>
      <c r="M132" s="56" t="s">
        <v>1</v>
      </c>
      <c r="N132" s="57" t="s">
        <v>37</v>
      </c>
      <c r="O132" s="57" t="s">
        <v>215</v>
      </c>
      <c r="P132" s="57" t="s">
        <v>216</v>
      </c>
      <c r="Q132" s="57" t="s">
        <v>217</v>
      </c>
      <c r="R132" s="57" t="s">
        <v>218</v>
      </c>
      <c r="S132" s="57" t="s">
        <v>219</v>
      </c>
      <c r="T132" s="58" t="s">
        <v>220</v>
      </c>
    </row>
    <row r="133" spans="2:65" s="1" customFormat="1" ht="22.9" customHeight="1">
      <c r="B133" s="29"/>
      <c r="C133" s="61" t="s">
        <v>221</v>
      </c>
      <c r="J133" s="108">
        <f>BK133</f>
        <v>299624</v>
      </c>
      <c r="L133" s="29"/>
      <c r="M133" s="59"/>
      <c r="N133" s="50"/>
      <c r="O133" s="50"/>
      <c r="P133" s="109">
        <f>P134+P163+P166+P175+P230+P234</f>
        <v>167.40299999999996</v>
      </c>
      <c r="Q133" s="50"/>
      <c r="R133" s="109">
        <f>R134+R163+R166+R175+R230+R234</f>
        <v>6.5200000000000006E-3</v>
      </c>
      <c r="S133" s="50"/>
      <c r="T133" s="110">
        <f>T134+T163+T166+T175+T230+T234</f>
        <v>0</v>
      </c>
      <c r="AT133" s="17" t="s">
        <v>72</v>
      </c>
      <c r="AU133" s="17" t="s">
        <v>172</v>
      </c>
      <c r="BK133" s="111">
        <f>BK134+BK163+BK166+BK175+BK230+BK234</f>
        <v>299624</v>
      </c>
    </row>
    <row r="134" spans="2:65" s="11" customFormat="1" ht="25.9" customHeight="1">
      <c r="B134" s="112"/>
      <c r="D134" s="113" t="s">
        <v>72</v>
      </c>
      <c r="E134" s="114" t="s">
        <v>3922</v>
      </c>
      <c r="F134" s="114" t="s">
        <v>3923</v>
      </c>
      <c r="J134" s="115">
        <f>BK134</f>
        <v>134580</v>
      </c>
      <c r="L134" s="112"/>
      <c r="M134" s="116"/>
      <c r="P134" s="117">
        <f>SUM(P135:P162)</f>
        <v>0</v>
      </c>
      <c r="R134" s="117">
        <f>SUM(R135:R162)</f>
        <v>0</v>
      </c>
      <c r="T134" s="118">
        <f>SUM(T135:T162)</f>
        <v>0</v>
      </c>
      <c r="AR134" s="113" t="s">
        <v>78</v>
      </c>
      <c r="AT134" s="119" t="s">
        <v>72</v>
      </c>
      <c r="AU134" s="119" t="s">
        <v>73</v>
      </c>
      <c r="AY134" s="113" t="s">
        <v>224</v>
      </c>
      <c r="BK134" s="120">
        <f>SUM(BK135:BK162)</f>
        <v>134580</v>
      </c>
    </row>
    <row r="135" spans="2:65" s="1" customFormat="1" ht="21.75" customHeight="1">
      <c r="B135" s="123"/>
      <c r="C135" s="164" t="s">
        <v>78</v>
      </c>
      <c r="D135" s="164" t="s">
        <v>1008</v>
      </c>
      <c r="E135" s="165" t="s">
        <v>3924</v>
      </c>
      <c r="F135" s="166" t="s">
        <v>3925</v>
      </c>
      <c r="G135" s="167" t="s">
        <v>2879</v>
      </c>
      <c r="H135" s="168">
        <v>1</v>
      </c>
      <c r="I135" s="169">
        <v>5500</v>
      </c>
      <c r="J135" s="169">
        <f>ROUND(I135*H135,2)</f>
        <v>5500</v>
      </c>
      <c r="K135" s="166" t="s">
        <v>1</v>
      </c>
      <c r="L135" s="170"/>
      <c r="M135" s="171" t="s">
        <v>1</v>
      </c>
      <c r="N135" s="172" t="s">
        <v>39</v>
      </c>
      <c r="O135" s="132">
        <v>0</v>
      </c>
      <c r="P135" s="132">
        <f>O135*H135</f>
        <v>0</v>
      </c>
      <c r="Q135" s="132">
        <v>0</v>
      </c>
      <c r="R135" s="132">
        <f>Q135*H135</f>
        <v>0</v>
      </c>
      <c r="S135" s="132">
        <v>0</v>
      </c>
      <c r="T135" s="133">
        <f>S135*H135</f>
        <v>0</v>
      </c>
      <c r="AR135" s="134" t="s">
        <v>118</v>
      </c>
      <c r="AT135" s="134" t="s">
        <v>1008</v>
      </c>
      <c r="AU135" s="134" t="s">
        <v>78</v>
      </c>
      <c r="AY135" s="17" t="s">
        <v>224</v>
      </c>
      <c r="BE135" s="135">
        <f>IF(N135="základní",J135,0)</f>
        <v>0</v>
      </c>
      <c r="BF135" s="135">
        <f>IF(N135="snížená",J135,0)</f>
        <v>5500</v>
      </c>
      <c r="BG135" s="135">
        <f>IF(N135="zákl. přenesená",J135,0)</f>
        <v>0</v>
      </c>
      <c r="BH135" s="135">
        <f>IF(N135="sníž. přenesená",J135,0)</f>
        <v>0</v>
      </c>
      <c r="BI135" s="135">
        <f>IF(N135="nulová",J135,0)</f>
        <v>0</v>
      </c>
      <c r="BJ135" s="17" t="s">
        <v>82</v>
      </c>
      <c r="BK135" s="135">
        <f>ROUND(I135*H135,2)</f>
        <v>5500</v>
      </c>
      <c r="BL135" s="17" t="s">
        <v>106</v>
      </c>
      <c r="BM135" s="134" t="s">
        <v>3926</v>
      </c>
    </row>
    <row r="136" spans="2:65" s="1" customFormat="1">
      <c r="B136" s="29"/>
      <c r="D136" s="136" t="s">
        <v>231</v>
      </c>
      <c r="F136" s="137" t="s">
        <v>3925</v>
      </c>
      <c r="L136" s="29"/>
      <c r="M136" s="138"/>
      <c r="T136" s="53"/>
      <c r="AT136" s="17" t="s">
        <v>231</v>
      </c>
      <c r="AU136" s="17" t="s">
        <v>78</v>
      </c>
    </row>
    <row r="137" spans="2:65" s="1" customFormat="1" ht="24.2" customHeight="1">
      <c r="B137" s="123"/>
      <c r="C137" s="164" t="s">
        <v>82</v>
      </c>
      <c r="D137" s="164" t="s">
        <v>1008</v>
      </c>
      <c r="E137" s="165" t="s">
        <v>3927</v>
      </c>
      <c r="F137" s="166" t="s">
        <v>3928</v>
      </c>
      <c r="G137" s="167" t="s">
        <v>2879</v>
      </c>
      <c r="H137" s="168">
        <v>1</v>
      </c>
      <c r="I137" s="169">
        <v>15000</v>
      </c>
      <c r="J137" s="169">
        <f>ROUND(I137*H137,2)</f>
        <v>15000</v>
      </c>
      <c r="K137" s="166" t="s">
        <v>1</v>
      </c>
      <c r="L137" s="170"/>
      <c r="M137" s="171" t="s">
        <v>1</v>
      </c>
      <c r="N137" s="172" t="s">
        <v>39</v>
      </c>
      <c r="O137" s="132">
        <v>0</v>
      </c>
      <c r="P137" s="132">
        <f>O137*H137</f>
        <v>0</v>
      </c>
      <c r="Q137" s="132">
        <v>0</v>
      </c>
      <c r="R137" s="132">
        <f>Q137*H137</f>
        <v>0</v>
      </c>
      <c r="S137" s="132">
        <v>0</v>
      </c>
      <c r="T137" s="133">
        <f>S137*H137</f>
        <v>0</v>
      </c>
      <c r="AR137" s="134" t="s">
        <v>118</v>
      </c>
      <c r="AT137" s="134" t="s">
        <v>1008</v>
      </c>
      <c r="AU137" s="134" t="s">
        <v>78</v>
      </c>
      <c r="AY137" s="17" t="s">
        <v>224</v>
      </c>
      <c r="BE137" s="135">
        <f>IF(N137="základní",J137,0)</f>
        <v>0</v>
      </c>
      <c r="BF137" s="135">
        <f>IF(N137="snížená",J137,0)</f>
        <v>15000</v>
      </c>
      <c r="BG137" s="135">
        <f>IF(N137="zákl. přenesená",J137,0)</f>
        <v>0</v>
      </c>
      <c r="BH137" s="135">
        <f>IF(N137="sníž. přenesená",J137,0)</f>
        <v>0</v>
      </c>
      <c r="BI137" s="135">
        <f>IF(N137="nulová",J137,0)</f>
        <v>0</v>
      </c>
      <c r="BJ137" s="17" t="s">
        <v>82</v>
      </c>
      <c r="BK137" s="135">
        <f>ROUND(I137*H137,2)</f>
        <v>15000</v>
      </c>
      <c r="BL137" s="17" t="s">
        <v>106</v>
      </c>
      <c r="BM137" s="134" t="s">
        <v>3929</v>
      </c>
    </row>
    <row r="138" spans="2:65" s="1" customFormat="1" ht="19.5">
      <c r="B138" s="29"/>
      <c r="D138" s="136" t="s">
        <v>231</v>
      </c>
      <c r="F138" s="137" t="s">
        <v>3928</v>
      </c>
      <c r="L138" s="29"/>
      <c r="M138" s="138"/>
      <c r="T138" s="53"/>
      <c r="AT138" s="17" t="s">
        <v>231</v>
      </c>
      <c r="AU138" s="17" t="s">
        <v>78</v>
      </c>
    </row>
    <row r="139" spans="2:65" s="1" customFormat="1" ht="66.75" customHeight="1">
      <c r="B139" s="123"/>
      <c r="C139" s="164" t="s">
        <v>101</v>
      </c>
      <c r="D139" s="164" t="s">
        <v>1008</v>
      </c>
      <c r="E139" s="165" t="s">
        <v>3930</v>
      </c>
      <c r="F139" s="166" t="s">
        <v>3931</v>
      </c>
      <c r="G139" s="167" t="s">
        <v>2879</v>
      </c>
      <c r="H139" s="168">
        <v>1</v>
      </c>
      <c r="I139" s="169">
        <v>9500</v>
      </c>
      <c r="J139" s="169">
        <f>ROUND(I139*H139,2)</f>
        <v>9500</v>
      </c>
      <c r="K139" s="166" t="s">
        <v>1</v>
      </c>
      <c r="L139" s="170"/>
      <c r="M139" s="171" t="s">
        <v>1</v>
      </c>
      <c r="N139" s="172" t="s">
        <v>39</v>
      </c>
      <c r="O139" s="132">
        <v>0</v>
      </c>
      <c r="P139" s="132">
        <f>O139*H139</f>
        <v>0</v>
      </c>
      <c r="Q139" s="132">
        <v>0</v>
      </c>
      <c r="R139" s="132">
        <f>Q139*H139</f>
        <v>0</v>
      </c>
      <c r="S139" s="132">
        <v>0</v>
      </c>
      <c r="T139" s="133">
        <f>S139*H139</f>
        <v>0</v>
      </c>
      <c r="AR139" s="134" t="s">
        <v>118</v>
      </c>
      <c r="AT139" s="134" t="s">
        <v>1008</v>
      </c>
      <c r="AU139" s="134" t="s">
        <v>78</v>
      </c>
      <c r="AY139" s="17" t="s">
        <v>224</v>
      </c>
      <c r="BE139" s="135">
        <f>IF(N139="základní",J139,0)</f>
        <v>0</v>
      </c>
      <c r="BF139" s="135">
        <f>IF(N139="snížená",J139,0)</f>
        <v>9500</v>
      </c>
      <c r="BG139" s="135">
        <f>IF(N139="zákl. přenesená",J139,0)</f>
        <v>0</v>
      </c>
      <c r="BH139" s="135">
        <f>IF(N139="sníž. přenesená",J139,0)</f>
        <v>0</v>
      </c>
      <c r="BI139" s="135">
        <f>IF(N139="nulová",J139,0)</f>
        <v>0</v>
      </c>
      <c r="BJ139" s="17" t="s">
        <v>82</v>
      </c>
      <c r="BK139" s="135">
        <f>ROUND(I139*H139,2)</f>
        <v>9500</v>
      </c>
      <c r="BL139" s="17" t="s">
        <v>106</v>
      </c>
      <c r="BM139" s="134" t="s">
        <v>3932</v>
      </c>
    </row>
    <row r="140" spans="2:65" s="1" customFormat="1" ht="58.5">
      <c r="B140" s="29"/>
      <c r="D140" s="136" t="s">
        <v>231</v>
      </c>
      <c r="F140" s="137" t="s">
        <v>3933</v>
      </c>
      <c r="L140" s="29"/>
      <c r="M140" s="138"/>
      <c r="T140" s="53"/>
      <c r="AT140" s="17" t="s">
        <v>231</v>
      </c>
      <c r="AU140" s="17" t="s">
        <v>78</v>
      </c>
    </row>
    <row r="141" spans="2:65" s="1" customFormat="1" ht="16.5" customHeight="1">
      <c r="B141" s="123"/>
      <c r="C141" s="164" t="s">
        <v>106</v>
      </c>
      <c r="D141" s="164" t="s">
        <v>1008</v>
      </c>
      <c r="E141" s="165" t="s">
        <v>3934</v>
      </c>
      <c r="F141" s="166" t="s">
        <v>3935</v>
      </c>
      <c r="G141" s="167" t="s">
        <v>2879</v>
      </c>
      <c r="H141" s="168">
        <v>1</v>
      </c>
      <c r="I141" s="169">
        <v>6900</v>
      </c>
      <c r="J141" s="169">
        <f>ROUND(I141*H141,2)</f>
        <v>6900</v>
      </c>
      <c r="K141" s="166" t="s">
        <v>1</v>
      </c>
      <c r="L141" s="170"/>
      <c r="M141" s="171" t="s">
        <v>1</v>
      </c>
      <c r="N141" s="172" t="s">
        <v>39</v>
      </c>
      <c r="O141" s="132">
        <v>0</v>
      </c>
      <c r="P141" s="132">
        <f>O141*H141</f>
        <v>0</v>
      </c>
      <c r="Q141" s="132">
        <v>0</v>
      </c>
      <c r="R141" s="132">
        <f>Q141*H141</f>
        <v>0</v>
      </c>
      <c r="S141" s="132">
        <v>0</v>
      </c>
      <c r="T141" s="133">
        <f>S141*H141</f>
        <v>0</v>
      </c>
      <c r="AR141" s="134" t="s">
        <v>118</v>
      </c>
      <c r="AT141" s="134" t="s">
        <v>1008</v>
      </c>
      <c r="AU141" s="134" t="s">
        <v>78</v>
      </c>
      <c r="AY141" s="17" t="s">
        <v>224</v>
      </c>
      <c r="BE141" s="135">
        <f>IF(N141="základní",J141,0)</f>
        <v>0</v>
      </c>
      <c r="BF141" s="135">
        <f>IF(N141="snížená",J141,0)</f>
        <v>6900</v>
      </c>
      <c r="BG141" s="135">
        <f>IF(N141="zákl. přenesená",J141,0)</f>
        <v>0</v>
      </c>
      <c r="BH141" s="135">
        <f>IF(N141="sníž. přenesená",J141,0)</f>
        <v>0</v>
      </c>
      <c r="BI141" s="135">
        <f>IF(N141="nulová",J141,0)</f>
        <v>0</v>
      </c>
      <c r="BJ141" s="17" t="s">
        <v>82</v>
      </c>
      <c r="BK141" s="135">
        <f>ROUND(I141*H141,2)</f>
        <v>6900</v>
      </c>
      <c r="BL141" s="17" t="s">
        <v>106</v>
      </c>
      <c r="BM141" s="134" t="s">
        <v>3936</v>
      </c>
    </row>
    <row r="142" spans="2:65" s="1" customFormat="1">
      <c r="B142" s="29"/>
      <c r="D142" s="136" t="s">
        <v>231</v>
      </c>
      <c r="F142" s="137" t="s">
        <v>3935</v>
      </c>
      <c r="L142" s="29"/>
      <c r="M142" s="138"/>
      <c r="T142" s="53"/>
      <c r="AT142" s="17" t="s">
        <v>231</v>
      </c>
      <c r="AU142" s="17" t="s">
        <v>78</v>
      </c>
    </row>
    <row r="143" spans="2:65" s="1" customFormat="1" ht="16.5" customHeight="1">
      <c r="B143" s="123"/>
      <c r="C143" s="164" t="s">
        <v>109</v>
      </c>
      <c r="D143" s="164" t="s">
        <v>1008</v>
      </c>
      <c r="E143" s="165" t="s">
        <v>3937</v>
      </c>
      <c r="F143" s="166" t="s">
        <v>3938</v>
      </c>
      <c r="G143" s="167" t="s">
        <v>2879</v>
      </c>
      <c r="H143" s="168">
        <v>2</v>
      </c>
      <c r="I143" s="169">
        <v>700</v>
      </c>
      <c r="J143" s="169">
        <f>ROUND(I143*H143,2)</f>
        <v>1400</v>
      </c>
      <c r="K143" s="166" t="s">
        <v>1</v>
      </c>
      <c r="L143" s="170"/>
      <c r="M143" s="171" t="s">
        <v>1</v>
      </c>
      <c r="N143" s="172" t="s">
        <v>39</v>
      </c>
      <c r="O143" s="132">
        <v>0</v>
      </c>
      <c r="P143" s="132">
        <f>O143*H143</f>
        <v>0</v>
      </c>
      <c r="Q143" s="132">
        <v>0</v>
      </c>
      <c r="R143" s="132">
        <f>Q143*H143</f>
        <v>0</v>
      </c>
      <c r="S143" s="132">
        <v>0</v>
      </c>
      <c r="T143" s="133">
        <f>S143*H143</f>
        <v>0</v>
      </c>
      <c r="AR143" s="134" t="s">
        <v>118</v>
      </c>
      <c r="AT143" s="134" t="s">
        <v>1008</v>
      </c>
      <c r="AU143" s="134" t="s">
        <v>78</v>
      </c>
      <c r="AY143" s="17" t="s">
        <v>224</v>
      </c>
      <c r="BE143" s="135">
        <f>IF(N143="základní",J143,0)</f>
        <v>0</v>
      </c>
      <c r="BF143" s="135">
        <f>IF(N143="snížená",J143,0)</f>
        <v>1400</v>
      </c>
      <c r="BG143" s="135">
        <f>IF(N143="zákl. přenesená",J143,0)</f>
        <v>0</v>
      </c>
      <c r="BH143" s="135">
        <f>IF(N143="sníž. přenesená",J143,0)</f>
        <v>0</v>
      </c>
      <c r="BI143" s="135">
        <f>IF(N143="nulová",J143,0)</f>
        <v>0</v>
      </c>
      <c r="BJ143" s="17" t="s">
        <v>82</v>
      </c>
      <c r="BK143" s="135">
        <f>ROUND(I143*H143,2)</f>
        <v>1400</v>
      </c>
      <c r="BL143" s="17" t="s">
        <v>106</v>
      </c>
      <c r="BM143" s="134" t="s">
        <v>3939</v>
      </c>
    </row>
    <row r="144" spans="2:65" s="1" customFormat="1">
      <c r="B144" s="29"/>
      <c r="D144" s="136" t="s">
        <v>231</v>
      </c>
      <c r="F144" s="137" t="s">
        <v>3938</v>
      </c>
      <c r="L144" s="29"/>
      <c r="M144" s="138"/>
      <c r="T144" s="53"/>
      <c r="AT144" s="17" t="s">
        <v>231</v>
      </c>
      <c r="AU144" s="17" t="s">
        <v>78</v>
      </c>
    </row>
    <row r="145" spans="2:65" s="1" customFormat="1" ht="16.5" customHeight="1">
      <c r="B145" s="123"/>
      <c r="C145" s="164" t="s">
        <v>112</v>
      </c>
      <c r="D145" s="164" t="s">
        <v>1008</v>
      </c>
      <c r="E145" s="165" t="s">
        <v>3940</v>
      </c>
      <c r="F145" s="166" t="s">
        <v>3941</v>
      </c>
      <c r="G145" s="167" t="s">
        <v>2879</v>
      </c>
      <c r="H145" s="168">
        <v>2</v>
      </c>
      <c r="I145" s="169">
        <v>1100</v>
      </c>
      <c r="J145" s="169">
        <f>ROUND(I145*H145,2)</f>
        <v>2200</v>
      </c>
      <c r="K145" s="166" t="s">
        <v>1</v>
      </c>
      <c r="L145" s="170"/>
      <c r="M145" s="171" t="s">
        <v>1</v>
      </c>
      <c r="N145" s="172" t="s">
        <v>39</v>
      </c>
      <c r="O145" s="132">
        <v>0</v>
      </c>
      <c r="P145" s="132">
        <f>O145*H145</f>
        <v>0</v>
      </c>
      <c r="Q145" s="132">
        <v>0</v>
      </c>
      <c r="R145" s="132">
        <f>Q145*H145</f>
        <v>0</v>
      </c>
      <c r="S145" s="132">
        <v>0</v>
      </c>
      <c r="T145" s="133">
        <f>S145*H145</f>
        <v>0</v>
      </c>
      <c r="AR145" s="134" t="s">
        <v>118</v>
      </c>
      <c r="AT145" s="134" t="s">
        <v>1008</v>
      </c>
      <c r="AU145" s="134" t="s">
        <v>78</v>
      </c>
      <c r="AY145" s="17" t="s">
        <v>224</v>
      </c>
      <c r="BE145" s="135">
        <f>IF(N145="základní",J145,0)</f>
        <v>0</v>
      </c>
      <c r="BF145" s="135">
        <f>IF(N145="snížená",J145,0)</f>
        <v>2200</v>
      </c>
      <c r="BG145" s="135">
        <f>IF(N145="zákl. přenesená",J145,0)</f>
        <v>0</v>
      </c>
      <c r="BH145" s="135">
        <f>IF(N145="sníž. přenesená",J145,0)</f>
        <v>0</v>
      </c>
      <c r="BI145" s="135">
        <f>IF(N145="nulová",J145,0)</f>
        <v>0</v>
      </c>
      <c r="BJ145" s="17" t="s">
        <v>82</v>
      </c>
      <c r="BK145" s="135">
        <f>ROUND(I145*H145,2)</f>
        <v>2200</v>
      </c>
      <c r="BL145" s="17" t="s">
        <v>106</v>
      </c>
      <c r="BM145" s="134" t="s">
        <v>3942</v>
      </c>
    </row>
    <row r="146" spans="2:65" s="1" customFormat="1">
      <c r="B146" s="29"/>
      <c r="D146" s="136" t="s">
        <v>231</v>
      </c>
      <c r="F146" s="137" t="s">
        <v>3941</v>
      </c>
      <c r="L146" s="29"/>
      <c r="M146" s="138"/>
      <c r="T146" s="53"/>
      <c r="AT146" s="17" t="s">
        <v>231</v>
      </c>
      <c r="AU146" s="17" t="s">
        <v>78</v>
      </c>
    </row>
    <row r="147" spans="2:65" s="1" customFormat="1" ht="16.5" customHeight="1">
      <c r="B147" s="123"/>
      <c r="C147" s="164" t="s">
        <v>115</v>
      </c>
      <c r="D147" s="164" t="s">
        <v>1008</v>
      </c>
      <c r="E147" s="165" t="s">
        <v>3943</v>
      </c>
      <c r="F147" s="166" t="s">
        <v>3944</v>
      </c>
      <c r="G147" s="167" t="s">
        <v>2879</v>
      </c>
      <c r="H147" s="168">
        <v>2</v>
      </c>
      <c r="I147" s="169">
        <v>970</v>
      </c>
      <c r="J147" s="169">
        <f>ROUND(I147*H147,2)</f>
        <v>1940</v>
      </c>
      <c r="K147" s="166" t="s">
        <v>1</v>
      </c>
      <c r="L147" s="170"/>
      <c r="M147" s="171" t="s">
        <v>1</v>
      </c>
      <c r="N147" s="172" t="s">
        <v>39</v>
      </c>
      <c r="O147" s="132">
        <v>0</v>
      </c>
      <c r="P147" s="132">
        <f>O147*H147</f>
        <v>0</v>
      </c>
      <c r="Q147" s="132">
        <v>0</v>
      </c>
      <c r="R147" s="132">
        <f>Q147*H147</f>
        <v>0</v>
      </c>
      <c r="S147" s="132">
        <v>0</v>
      </c>
      <c r="T147" s="133">
        <f>S147*H147</f>
        <v>0</v>
      </c>
      <c r="AR147" s="134" t="s">
        <v>118</v>
      </c>
      <c r="AT147" s="134" t="s">
        <v>1008</v>
      </c>
      <c r="AU147" s="134" t="s">
        <v>78</v>
      </c>
      <c r="AY147" s="17" t="s">
        <v>224</v>
      </c>
      <c r="BE147" s="135">
        <f>IF(N147="základní",J147,0)</f>
        <v>0</v>
      </c>
      <c r="BF147" s="135">
        <f>IF(N147="snížená",J147,0)</f>
        <v>1940</v>
      </c>
      <c r="BG147" s="135">
        <f>IF(N147="zákl. přenesená",J147,0)</f>
        <v>0</v>
      </c>
      <c r="BH147" s="135">
        <f>IF(N147="sníž. přenesená",J147,0)</f>
        <v>0</v>
      </c>
      <c r="BI147" s="135">
        <f>IF(N147="nulová",J147,0)</f>
        <v>0</v>
      </c>
      <c r="BJ147" s="17" t="s">
        <v>82</v>
      </c>
      <c r="BK147" s="135">
        <f>ROUND(I147*H147,2)</f>
        <v>1940</v>
      </c>
      <c r="BL147" s="17" t="s">
        <v>106</v>
      </c>
      <c r="BM147" s="134" t="s">
        <v>3945</v>
      </c>
    </row>
    <row r="148" spans="2:65" s="1" customFormat="1">
      <c r="B148" s="29"/>
      <c r="D148" s="136" t="s">
        <v>231</v>
      </c>
      <c r="F148" s="137" t="s">
        <v>3944</v>
      </c>
      <c r="L148" s="29"/>
      <c r="M148" s="138"/>
      <c r="T148" s="53"/>
      <c r="AT148" s="17" t="s">
        <v>231</v>
      </c>
      <c r="AU148" s="17" t="s">
        <v>78</v>
      </c>
    </row>
    <row r="149" spans="2:65" s="1" customFormat="1" ht="16.5" customHeight="1">
      <c r="B149" s="123"/>
      <c r="C149" s="164" t="s">
        <v>118</v>
      </c>
      <c r="D149" s="164" t="s">
        <v>1008</v>
      </c>
      <c r="E149" s="165" t="s">
        <v>3946</v>
      </c>
      <c r="F149" s="166" t="s">
        <v>3947</v>
      </c>
      <c r="G149" s="167" t="s">
        <v>2879</v>
      </c>
      <c r="H149" s="168">
        <v>2</v>
      </c>
      <c r="I149" s="169">
        <v>820</v>
      </c>
      <c r="J149" s="169">
        <f>ROUND(I149*H149,2)</f>
        <v>1640</v>
      </c>
      <c r="K149" s="166" t="s">
        <v>1</v>
      </c>
      <c r="L149" s="170"/>
      <c r="M149" s="171" t="s">
        <v>1</v>
      </c>
      <c r="N149" s="172" t="s">
        <v>39</v>
      </c>
      <c r="O149" s="132">
        <v>0</v>
      </c>
      <c r="P149" s="132">
        <f>O149*H149</f>
        <v>0</v>
      </c>
      <c r="Q149" s="132">
        <v>0</v>
      </c>
      <c r="R149" s="132">
        <f>Q149*H149</f>
        <v>0</v>
      </c>
      <c r="S149" s="132">
        <v>0</v>
      </c>
      <c r="T149" s="133">
        <f>S149*H149</f>
        <v>0</v>
      </c>
      <c r="AR149" s="134" t="s">
        <v>118</v>
      </c>
      <c r="AT149" s="134" t="s">
        <v>1008</v>
      </c>
      <c r="AU149" s="134" t="s">
        <v>78</v>
      </c>
      <c r="AY149" s="17" t="s">
        <v>224</v>
      </c>
      <c r="BE149" s="135">
        <f>IF(N149="základní",J149,0)</f>
        <v>0</v>
      </c>
      <c r="BF149" s="135">
        <f>IF(N149="snížená",J149,0)</f>
        <v>1640</v>
      </c>
      <c r="BG149" s="135">
        <f>IF(N149="zákl. přenesená",J149,0)</f>
        <v>0</v>
      </c>
      <c r="BH149" s="135">
        <f>IF(N149="sníž. přenesená",J149,0)</f>
        <v>0</v>
      </c>
      <c r="BI149" s="135">
        <f>IF(N149="nulová",J149,0)</f>
        <v>0</v>
      </c>
      <c r="BJ149" s="17" t="s">
        <v>82</v>
      </c>
      <c r="BK149" s="135">
        <f>ROUND(I149*H149,2)</f>
        <v>1640</v>
      </c>
      <c r="BL149" s="17" t="s">
        <v>106</v>
      </c>
      <c r="BM149" s="134" t="s">
        <v>3948</v>
      </c>
    </row>
    <row r="150" spans="2:65" s="1" customFormat="1">
      <c r="B150" s="29"/>
      <c r="D150" s="136" t="s">
        <v>231</v>
      </c>
      <c r="F150" s="137" t="s">
        <v>3947</v>
      </c>
      <c r="L150" s="29"/>
      <c r="M150" s="138"/>
      <c r="T150" s="53"/>
      <c r="AT150" s="17" t="s">
        <v>231</v>
      </c>
      <c r="AU150" s="17" t="s">
        <v>78</v>
      </c>
    </row>
    <row r="151" spans="2:65" s="1" customFormat="1" ht="16.5" customHeight="1">
      <c r="B151" s="123"/>
      <c r="C151" s="164" t="s">
        <v>280</v>
      </c>
      <c r="D151" s="164" t="s">
        <v>1008</v>
      </c>
      <c r="E151" s="165" t="s">
        <v>3949</v>
      </c>
      <c r="F151" s="166" t="s">
        <v>3950</v>
      </c>
      <c r="G151" s="167" t="s">
        <v>2879</v>
      </c>
      <c r="H151" s="168">
        <v>42</v>
      </c>
      <c r="I151" s="169">
        <v>600</v>
      </c>
      <c r="J151" s="169">
        <f>ROUND(I151*H151,2)</f>
        <v>25200</v>
      </c>
      <c r="K151" s="166" t="s">
        <v>1</v>
      </c>
      <c r="L151" s="170"/>
      <c r="M151" s="171" t="s">
        <v>1</v>
      </c>
      <c r="N151" s="172" t="s">
        <v>39</v>
      </c>
      <c r="O151" s="132">
        <v>0</v>
      </c>
      <c r="P151" s="132">
        <f>O151*H151</f>
        <v>0</v>
      </c>
      <c r="Q151" s="132">
        <v>0</v>
      </c>
      <c r="R151" s="132">
        <f>Q151*H151</f>
        <v>0</v>
      </c>
      <c r="S151" s="132">
        <v>0</v>
      </c>
      <c r="T151" s="133">
        <f>S151*H151</f>
        <v>0</v>
      </c>
      <c r="AR151" s="134" t="s">
        <v>118</v>
      </c>
      <c r="AT151" s="134" t="s">
        <v>1008</v>
      </c>
      <c r="AU151" s="134" t="s">
        <v>78</v>
      </c>
      <c r="AY151" s="17" t="s">
        <v>224</v>
      </c>
      <c r="BE151" s="135">
        <f>IF(N151="základní",J151,0)</f>
        <v>0</v>
      </c>
      <c r="BF151" s="135">
        <f>IF(N151="snížená",J151,0)</f>
        <v>25200</v>
      </c>
      <c r="BG151" s="135">
        <f>IF(N151="zákl. přenesená",J151,0)</f>
        <v>0</v>
      </c>
      <c r="BH151" s="135">
        <f>IF(N151="sníž. přenesená",J151,0)</f>
        <v>0</v>
      </c>
      <c r="BI151" s="135">
        <f>IF(N151="nulová",J151,0)</f>
        <v>0</v>
      </c>
      <c r="BJ151" s="17" t="s">
        <v>82</v>
      </c>
      <c r="BK151" s="135">
        <f>ROUND(I151*H151,2)</f>
        <v>25200</v>
      </c>
      <c r="BL151" s="17" t="s">
        <v>106</v>
      </c>
      <c r="BM151" s="134" t="s">
        <v>3951</v>
      </c>
    </row>
    <row r="152" spans="2:65" s="1" customFormat="1">
      <c r="B152" s="29"/>
      <c r="D152" s="136" t="s">
        <v>231</v>
      </c>
      <c r="F152" s="137" t="s">
        <v>3950</v>
      </c>
      <c r="L152" s="29"/>
      <c r="M152" s="138"/>
      <c r="T152" s="53"/>
      <c r="AT152" s="17" t="s">
        <v>231</v>
      </c>
      <c r="AU152" s="17" t="s">
        <v>78</v>
      </c>
    </row>
    <row r="153" spans="2:65" s="1" customFormat="1" ht="24.2" customHeight="1">
      <c r="B153" s="123"/>
      <c r="C153" s="164" t="s">
        <v>258</v>
      </c>
      <c r="D153" s="164" t="s">
        <v>1008</v>
      </c>
      <c r="E153" s="165" t="s">
        <v>3952</v>
      </c>
      <c r="F153" s="166" t="s">
        <v>3953</v>
      </c>
      <c r="G153" s="167" t="s">
        <v>2879</v>
      </c>
      <c r="H153" s="168">
        <v>22</v>
      </c>
      <c r="I153" s="169">
        <v>1290</v>
      </c>
      <c r="J153" s="169">
        <f>ROUND(I153*H153,2)</f>
        <v>28380</v>
      </c>
      <c r="K153" s="166" t="s">
        <v>1</v>
      </c>
      <c r="L153" s="170"/>
      <c r="M153" s="171" t="s">
        <v>1</v>
      </c>
      <c r="N153" s="172" t="s">
        <v>39</v>
      </c>
      <c r="O153" s="132">
        <v>0</v>
      </c>
      <c r="P153" s="132">
        <f>O153*H153</f>
        <v>0</v>
      </c>
      <c r="Q153" s="132">
        <v>0</v>
      </c>
      <c r="R153" s="132">
        <f>Q153*H153</f>
        <v>0</v>
      </c>
      <c r="S153" s="132">
        <v>0</v>
      </c>
      <c r="T153" s="133">
        <f>S153*H153</f>
        <v>0</v>
      </c>
      <c r="AR153" s="134" t="s">
        <v>118</v>
      </c>
      <c r="AT153" s="134" t="s">
        <v>1008</v>
      </c>
      <c r="AU153" s="134" t="s">
        <v>78</v>
      </c>
      <c r="AY153" s="17" t="s">
        <v>224</v>
      </c>
      <c r="BE153" s="135">
        <f>IF(N153="základní",J153,0)</f>
        <v>0</v>
      </c>
      <c r="BF153" s="135">
        <f>IF(N153="snížená",J153,0)</f>
        <v>28380</v>
      </c>
      <c r="BG153" s="135">
        <f>IF(N153="zákl. přenesená",J153,0)</f>
        <v>0</v>
      </c>
      <c r="BH153" s="135">
        <f>IF(N153="sníž. přenesená",J153,0)</f>
        <v>0</v>
      </c>
      <c r="BI153" s="135">
        <f>IF(N153="nulová",J153,0)</f>
        <v>0</v>
      </c>
      <c r="BJ153" s="17" t="s">
        <v>82</v>
      </c>
      <c r="BK153" s="135">
        <f>ROUND(I153*H153,2)</f>
        <v>28380</v>
      </c>
      <c r="BL153" s="17" t="s">
        <v>106</v>
      </c>
      <c r="BM153" s="134" t="s">
        <v>3954</v>
      </c>
    </row>
    <row r="154" spans="2:65" s="1" customFormat="1">
      <c r="B154" s="29"/>
      <c r="D154" s="136" t="s">
        <v>231</v>
      </c>
      <c r="F154" s="137" t="s">
        <v>3953</v>
      </c>
      <c r="L154" s="29"/>
      <c r="M154" s="138"/>
      <c r="T154" s="53"/>
      <c r="AT154" s="17" t="s">
        <v>231</v>
      </c>
      <c r="AU154" s="17" t="s">
        <v>78</v>
      </c>
    </row>
    <row r="155" spans="2:65" s="1" customFormat="1" ht="16.5" customHeight="1">
      <c r="B155" s="123"/>
      <c r="C155" s="164" t="s">
        <v>297</v>
      </c>
      <c r="D155" s="164" t="s">
        <v>1008</v>
      </c>
      <c r="E155" s="165" t="s">
        <v>3955</v>
      </c>
      <c r="F155" s="166" t="s">
        <v>3956</v>
      </c>
      <c r="G155" s="167" t="s">
        <v>2879</v>
      </c>
      <c r="H155" s="168">
        <v>1</v>
      </c>
      <c r="I155" s="169">
        <v>6700</v>
      </c>
      <c r="J155" s="169">
        <f>ROUND(I155*H155,2)</f>
        <v>6700</v>
      </c>
      <c r="K155" s="166" t="s">
        <v>1</v>
      </c>
      <c r="L155" s="170"/>
      <c r="M155" s="171" t="s">
        <v>1</v>
      </c>
      <c r="N155" s="172" t="s">
        <v>39</v>
      </c>
      <c r="O155" s="132">
        <v>0</v>
      </c>
      <c r="P155" s="132">
        <f>O155*H155</f>
        <v>0</v>
      </c>
      <c r="Q155" s="132">
        <v>0</v>
      </c>
      <c r="R155" s="132">
        <f>Q155*H155</f>
        <v>0</v>
      </c>
      <c r="S155" s="132">
        <v>0</v>
      </c>
      <c r="T155" s="133">
        <f>S155*H155</f>
        <v>0</v>
      </c>
      <c r="AR155" s="134" t="s">
        <v>118</v>
      </c>
      <c r="AT155" s="134" t="s">
        <v>1008</v>
      </c>
      <c r="AU155" s="134" t="s">
        <v>78</v>
      </c>
      <c r="AY155" s="17" t="s">
        <v>224</v>
      </c>
      <c r="BE155" s="135">
        <f>IF(N155="základní",J155,0)</f>
        <v>0</v>
      </c>
      <c r="BF155" s="135">
        <f>IF(N155="snížená",J155,0)</f>
        <v>6700</v>
      </c>
      <c r="BG155" s="135">
        <f>IF(N155="zákl. přenesená",J155,0)</f>
        <v>0</v>
      </c>
      <c r="BH155" s="135">
        <f>IF(N155="sníž. přenesená",J155,0)</f>
        <v>0</v>
      </c>
      <c r="BI155" s="135">
        <f>IF(N155="nulová",J155,0)</f>
        <v>0</v>
      </c>
      <c r="BJ155" s="17" t="s">
        <v>82</v>
      </c>
      <c r="BK155" s="135">
        <f>ROUND(I155*H155,2)</f>
        <v>6700</v>
      </c>
      <c r="BL155" s="17" t="s">
        <v>106</v>
      </c>
      <c r="BM155" s="134" t="s">
        <v>3957</v>
      </c>
    </row>
    <row r="156" spans="2:65" s="1" customFormat="1">
      <c r="B156" s="29"/>
      <c r="D156" s="136" t="s">
        <v>231</v>
      </c>
      <c r="F156" s="137" t="s">
        <v>3956</v>
      </c>
      <c r="L156" s="29"/>
      <c r="M156" s="138"/>
      <c r="T156" s="53"/>
      <c r="AT156" s="17" t="s">
        <v>231</v>
      </c>
      <c r="AU156" s="17" t="s">
        <v>78</v>
      </c>
    </row>
    <row r="157" spans="2:65" s="1" customFormat="1" ht="16.5" customHeight="1">
      <c r="B157" s="123"/>
      <c r="C157" s="164" t="s">
        <v>8</v>
      </c>
      <c r="D157" s="164" t="s">
        <v>1008</v>
      </c>
      <c r="E157" s="165" t="s">
        <v>3958</v>
      </c>
      <c r="F157" s="166" t="s">
        <v>3959</v>
      </c>
      <c r="G157" s="167" t="s">
        <v>2879</v>
      </c>
      <c r="H157" s="168">
        <v>9</v>
      </c>
      <c r="I157" s="169">
        <v>2700</v>
      </c>
      <c r="J157" s="169">
        <f>ROUND(I157*H157,2)</f>
        <v>24300</v>
      </c>
      <c r="K157" s="166" t="s">
        <v>1</v>
      </c>
      <c r="L157" s="170"/>
      <c r="M157" s="171" t="s">
        <v>1</v>
      </c>
      <c r="N157" s="172" t="s">
        <v>39</v>
      </c>
      <c r="O157" s="132">
        <v>0</v>
      </c>
      <c r="P157" s="132">
        <f>O157*H157</f>
        <v>0</v>
      </c>
      <c r="Q157" s="132">
        <v>0</v>
      </c>
      <c r="R157" s="132">
        <f>Q157*H157</f>
        <v>0</v>
      </c>
      <c r="S157" s="132">
        <v>0</v>
      </c>
      <c r="T157" s="133">
        <f>S157*H157</f>
        <v>0</v>
      </c>
      <c r="AR157" s="134" t="s">
        <v>118</v>
      </c>
      <c r="AT157" s="134" t="s">
        <v>1008</v>
      </c>
      <c r="AU157" s="134" t="s">
        <v>78</v>
      </c>
      <c r="AY157" s="17" t="s">
        <v>224</v>
      </c>
      <c r="BE157" s="135">
        <f>IF(N157="základní",J157,0)</f>
        <v>0</v>
      </c>
      <c r="BF157" s="135">
        <f>IF(N157="snížená",J157,0)</f>
        <v>24300</v>
      </c>
      <c r="BG157" s="135">
        <f>IF(N157="zákl. přenesená",J157,0)</f>
        <v>0</v>
      </c>
      <c r="BH157" s="135">
        <f>IF(N157="sníž. přenesená",J157,0)</f>
        <v>0</v>
      </c>
      <c r="BI157" s="135">
        <f>IF(N157="nulová",J157,0)</f>
        <v>0</v>
      </c>
      <c r="BJ157" s="17" t="s">
        <v>82</v>
      </c>
      <c r="BK157" s="135">
        <f>ROUND(I157*H157,2)</f>
        <v>24300</v>
      </c>
      <c r="BL157" s="17" t="s">
        <v>106</v>
      </c>
      <c r="BM157" s="134" t="s">
        <v>3960</v>
      </c>
    </row>
    <row r="158" spans="2:65" s="1" customFormat="1">
      <c r="B158" s="29"/>
      <c r="D158" s="136" t="s">
        <v>231</v>
      </c>
      <c r="F158" s="137" t="s">
        <v>3959</v>
      </c>
      <c r="L158" s="29"/>
      <c r="M158" s="138"/>
      <c r="T158" s="53"/>
      <c r="AT158" s="17" t="s">
        <v>231</v>
      </c>
      <c r="AU158" s="17" t="s">
        <v>78</v>
      </c>
    </row>
    <row r="159" spans="2:65" s="1" customFormat="1" ht="16.5" customHeight="1">
      <c r="B159" s="123"/>
      <c r="C159" s="164" t="s">
        <v>310</v>
      </c>
      <c r="D159" s="164" t="s">
        <v>1008</v>
      </c>
      <c r="E159" s="165" t="s">
        <v>3961</v>
      </c>
      <c r="F159" s="166" t="s">
        <v>3962</v>
      </c>
      <c r="G159" s="167" t="s">
        <v>2879</v>
      </c>
      <c r="H159" s="168">
        <v>4</v>
      </c>
      <c r="I159" s="169">
        <v>980</v>
      </c>
      <c r="J159" s="169">
        <f>ROUND(I159*H159,2)</f>
        <v>3920</v>
      </c>
      <c r="K159" s="166" t="s">
        <v>1</v>
      </c>
      <c r="L159" s="170"/>
      <c r="M159" s="171" t="s">
        <v>1</v>
      </c>
      <c r="N159" s="172" t="s">
        <v>39</v>
      </c>
      <c r="O159" s="132">
        <v>0</v>
      </c>
      <c r="P159" s="132">
        <f>O159*H159</f>
        <v>0</v>
      </c>
      <c r="Q159" s="132">
        <v>0</v>
      </c>
      <c r="R159" s="132">
        <f>Q159*H159</f>
        <v>0</v>
      </c>
      <c r="S159" s="132">
        <v>0</v>
      </c>
      <c r="T159" s="133">
        <f>S159*H159</f>
        <v>0</v>
      </c>
      <c r="AR159" s="134" t="s">
        <v>118</v>
      </c>
      <c r="AT159" s="134" t="s">
        <v>1008</v>
      </c>
      <c r="AU159" s="134" t="s">
        <v>78</v>
      </c>
      <c r="AY159" s="17" t="s">
        <v>224</v>
      </c>
      <c r="BE159" s="135">
        <f>IF(N159="základní",J159,0)</f>
        <v>0</v>
      </c>
      <c r="BF159" s="135">
        <f>IF(N159="snížená",J159,0)</f>
        <v>3920</v>
      </c>
      <c r="BG159" s="135">
        <f>IF(N159="zákl. přenesená",J159,0)</f>
        <v>0</v>
      </c>
      <c r="BH159" s="135">
        <f>IF(N159="sníž. přenesená",J159,0)</f>
        <v>0</v>
      </c>
      <c r="BI159" s="135">
        <f>IF(N159="nulová",J159,0)</f>
        <v>0</v>
      </c>
      <c r="BJ159" s="17" t="s">
        <v>82</v>
      </c>
      <c r="BK159" s="135">
        <f>ROUND(I159*H159,2)</f>
        <v>3920</v>
      </c>
      <c r="BL159" s="17" t="s">
        <v>106</v>
      </c>
      <c r="BM159" s="134" t="s">
        <v>3963</v>
      </c>
    </row>
    <row r="160" spans="2:65" s="1" customFormat="1">
      <c r="B160" s="29"/>
      <c r="D160" s="136" t="s">
        <v>231</v>
      </c>
      <c r="F160" s="137" t="s">
        <v>3962</v>
      </c>
      <c r="L160" s="29"/>
      <c r="M160" s="138"/>
      <c r="T160" s="53"/>
      <c r="AT160" s="17" t="s">
        <v>231</v>
      </c>
      <c r="AU160" s="17" t="s">
        <v>78</v>
      </c>
    </row>
    <row r="161" spans="2:65" s="1" customFormat="1" ht="16.5" customHeight="1">
      <c r="B161" s="123"/>
      <c r="C161" s="164" t="s">
        <v>273</v>
      </c>
      <c r="D161" s="164" t="s">
        <v>1008</v>
      </c>
      <c r="E161" s="165" t="s">
        <v>3964</v>
      </c>
      <c r="F161" s="166" t="s">
        <v>3965</v>
      </c>
      <c r="G161" s="167" t="s">
        <v>3966</v>
      </c>
      <c r="H161" s="168">
        <v>1</v>
      </c>
      <c r="I161" s="169">
        <v>2000</v>
      </c>
      <c r="J161" s="169">
        <f>ROUND(I161*H161,2)</f>
        <v>2000</v>
      </c>
      <c r="K161" s="166" t="s">
        <v>1</v>
      </c>
      <c r="L161" s="170"/>
      <c r="M161" s="171" t="s">
        <v>1</v>
      </c>
      <c r="N161" s="172" t="s">
        <v>39</v>
      </c>
      <c r="O161" s="132">
        <v>0</v>
      </c>
      <c r="P161" s="132">
        <f>O161*H161</f>
        <v>0</v>
      </c>
      <c r="Q161" s="132">
        <v>0</v>
      </c>
      <c r="R161" s="132">
        <f>Q161*H161</f>
        <v>0</v>
      </c>
      <c r="S161" s="132">
        <v>0</v>
      </c>
      <c r="T161" s="133">
        <f>S161*H161</f>
        <v>0</v>
      </c>
      <c r="AR161" s="134" t="s">
        <v>118</v>
      </c>
      <c r="AT161" s="134" t="s">
        <v>1008</v>
      </c>
      <c r="AU161" s="134" t="s">
        <v>78</v>
      </c>
      <c r="AY161" s="17" t="s">
        <v>224</v>
      </c>
      <c r="BE161" s="135">
        <f>IF(N161="základní",J161,0)</f>
        <v>0</v>
      </c>
      <c r="BF161" s="135">
        <f>IF(N161="snížená",J161,0)</f>
        <v>2000</v>
      </c>
      <c r="BG161" s="135">
        <f>IF(N161="zákl. přenesená",J161,0)</f>
        <v>0</v>
      </c>
      <c r="BH161" s="135">
        <f>IF(N161="sníž. přenesená",J161,0)</f>
        <v>0</v>
      </c>
      <c r="BI161" s="135">
        <f>IF(N161="nulová",J161,0)</f>
        <v>0</v>
      </c>
      <c r="BJ161" s="17" t="s">
        <v>82</v>
      </c>
      <c r="BK161" s="135">
        <f>ROUND(I161*H161,2)</f>
        <v>2000</v>
      </c>
      <c r="BL161" s="17" t="s">
        <v>106</v>
      </c>
      <c r="BM161" s="134" t="s">
        <v>3967</v>
      </c>
    </row>
    <row r="162" spans="2:65" s="1" customFormat="1">
      <c r="B162" s="29"/>
      <c r="D162" s="136" t="s">
        <v>231</v>
      </c>
      <c r="F162" s="137" t="s">
        <v>3965</v>
      </c>
      <c r="L162" s="29"/>
      <c r="M162" s="138"/>
      <c r="T162" s="53"/>
      <c r="AT162" s="17" t="s">
        <v>231</v>
      </c>
      <c r="AU162" s="17" t="s">
        <v>78</v>
      </c>
    </row>
    <row r="163" spans="2:65" s="11" customFormat="1" ht="25.9" customHeight="1">
      <c r="B163" s="112"/>
      <c r="D163" s="113" t="s">
        <v>72</v>
      </c>
      <c r="E163" s="114" t="s">
        <v>3968</v>
      </c>
      <c r="F163" s="114" t="s">
        <v>3969</v>
      </c>
      <c r="J163" s="115">
        <f>BK163</f>
        <v>1000</v>
      </c>
      <c r="L163" s="112"/>
      <c r="M163" s="116"/>
      <c r="P163" s="117">
        <f>SUM(P164:P165)</f>
        <v>0</v>
      </c>
      <c r="R163" s="117">
        <f>SUM(R164:R165)</f>
        <v>0</v>
      </c>
      <c r="T163" s="118">
        <f>SUM(T164:T165)</f>
        <v>0</v>
      </c>
      <c r="AR163" s="113" t="s">
        <v>78</v>
      </c>
      <c r="AT163" s="119" t="s">
        <v>72</v>
      </c>
      <c r="AU163" s="119" t="s">
        <v>73</v>
      </c>
      <c r="AY163" s="113" t="s">
        <v>224</v>
      </c>
      <c r="BK163" s="120">
        <f>SUM(BK164:BK165)</f>
        <v>1000</v>
      </c>
    </row>
    <row r="164" spans="2:65" s="1" customFormat="1" ht="16.5" customHeight="1">
      <c r="B164" s="123"/>
      <c r="C164" s="164" t="s">
        <v>325</v>
      </c>
      <c r="D164" s="164" t="s">
        <v>1008</v>
      </c>
      <c r="E164" s="165" t="s">
        <v>3970</v>
      </c>
      <c r="F164" s="166" t="s">
        <v>3971</v>
      </c>
      <c r="G164" s="167" t="s">
        <v>3966</v>
      </c>
      <c r="H164" s="168">
        <v>1</v>
      </c>
      <c r="I164" s="169">
        <v>1000</v>
      </c>
      <c r="J164" s="169">
        <f>ROUND(I164*H164,2)</f>
        <v>1000</v>
      </c>
      <c r="K164" s="166" t="s">
        <v>1</v>
      </c>
      <c r="L164" s="170"/>
      <c r="M164" s="171" t="s">
        <v>1</v>
      </c>
      <c r="N164" s="172" t="s">
        <v>39</v>
      </c>
      <c r="O164" s="132">
        <v>0</v>
      </c>
      <c r="P164" s="132">
        <f>O164*H164</f>
        <v>0</v>
      </c>
      <c r="Q164" s="132">
        <v>0</v>
      </c>
      <c r="R164" s="132">
        <f>Q164*H164</f>
        <v>0</v>
      </c>
      <c r="S164" s="132">
        <v>0</v>
      </c>
      <c r="T164" s="133">
        <f>S164*H164</f>
        <v>0</v>
      </c>
      <c r="AR164" s="134" t="s">
        <v>118</v>
      </c>
      <c r="AT164" s="134" t="s">
        <v>1008</v>
      </c>
      <c r="AU164" s="134" t="s">
        <v>78</v>
      </c>
      <c r="AY164" s="17" t="s">
        <v>224</v>
      </c>
      <c r="BE164" s="135">
        <f>IF(N164="základní",J164,0)</f>
        <v>0</v>
      </c>
      <c r="BF164" s="135">
        <f>IF(N164="snížená",J164,0)</f>
        <v>1000</v>
      </c>
      <c r="BG164" s="135">
        <f>IF(N164="zákl. přenesená",J164,0)</f>
        <v>0</v>
      </c>
      <c r="BH164" s="135">
        <f>IF(N164="sníž. přenesená",J164,0)</f>
        <v>0</v>
      </c>
      <c r="BI164" s="135">
        <f>IF(N164="nulová",J164,0)</f>
        <v>0</v>
      </c>
      <c r="BJ164" s="17" t="s">
        <v>82</v>
      </c>
      <c r="BK164" s="135">
        <f>ROUND(I164*H164,2)</f>
        <v>1000</v>
      </c>
      <c r="BL164" s="17" t="s">
        <v>106</v>
      </c>
      <c r="BM164" s="134" t="s">
        <v>3972</v>
      </c>
    </row>
    <row r="165" spans="2:65" s="1" customFormat="1">
      <c r="B165" s="29"/>
      <c r="D165" s="136" t="s">
        <v>231</v>
      </c>
      <c r="F165" s="137" t="s">
        <v>3965</v>
      </c>
      <c r="L165" s="29"/>
      <c r="M165" s="138"/>
      <c r="T165" s="53"/>
      <c r="AT165" s="17" t="s">
        <v>231</v>
      </c>
      <c r="AU165" s="17" t="s">
        <v>78</v>
      </c>
    </row>
    <row r="166" spans="2:65" s="11" customFormat="1" ht="25.9" customHeight="1">
      <c r="B166" s="112"/>
      <c r="D166" s="113" t="s">
        <v>72</v>
      </c>
      <c r="E166" s="114" t="s">
        <v>3973</v>
      </c>
      <c r="F166" s="114" t="s">
        <v>2877</v>
      </c>
      <c r="J166" s="115">
        <f>BK166</f>
        <v>28500</v>
      </c>
      <c r="L166" s="112"/>
      <c r="M166" s="116"/>
      <c r="P166" s="117">
        <f>SUM(P167:P174)</f>
        <v>0</v>
      </c>
      <c r="R166" s="117">
        <f>SUM(R167:R174)</f>
        <v>0</v>
      </c>
      <c r="T166" s="118">
        <f>SUM(T167:T174)</f>
        <v>0</v>
      </c>
      <c r="AR166" s="113" t="s">
        <v>78</v>
      </c>
      <c r="AT166" s="119" t="s">
        <v>72</v>
      </c>
      <c r="AU166" s="119" t="s">
        <v>73</v>
      </c>
      <c r="AY166" s="113" t="s">
        <v>224</v>
      </c>
      <c r="BK166" s="120">
        <f>SUM(BK167:BK174)</f>
        <v>28500</v>
      </c>
    </row>
    <row r="167" spans="2:65" s="1" customFormat="1" ht="16.5" customHeight="1">
      <c r="B167" s="123"/>
      <c r="C167" s="124" t="s">
        <v>277</v>
      </c>
      <c r="D167" s="124" t="s">
        <v>226</v>
      </c>
      <c r="E167" s="125" t="s">
        <v>3974</v>
      </c>
      <c r="F167" s="126" t="s">
        <v>3975</v>
      </c>
      <c r="G167" s="127" t="s">
        <v>3976</v>
      </c>
      <c r="H167" s="128">
        <v>1</v>
      </c>
      <c r="I167" s="129">
        <v>10000</v>
      </c>
      <c r="J167" s="129">
        <f>ROUND(I167*H167,2)</f>
        <v>10000</v>
      </c>
      <c r="K167" s="126" t="s">
        <v>1</v>
      </c>
      <c r="L167" s="29"/>
      <c r="M167" s="130" t="s">
        <v>1</v>
      </c>
      <c r="N167" s="131" t="s">
        <v>39</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0</v>
      </c>
      <c r="BF167" s="135">
        <f>IF(N167="snížená",J167,0)</f>
        <v>10000</v>
      </c>
      <c r="BG167" s="135">
        <f>IF(N167="zákl. přenesená",J167,0)</f>
        <v>0</v>
      </c>
      <c r="BH167" s="135">
        <f>IF(N167="sníž. přenesená",J167,0)</f>
        <v>0</v>
      </c>
      <c r="BI167" s="135">
        <f>IF(N167="nulová",J167,0)</f>
        <v>0</v>
      </c>
      <c r="BJ167" s="17" t="s">
        <v>82</v>
      </c>
      <c r="BK167" s="135">
        <f>ROUND(I167*H167,2)</f>
        <v>10000</v>
      </c>
      <c r="BL167" s="17" t="s">
        <v>106</v>
      </c>
      <c r="BM167" s="134" t="s">
        <v>3977</v>
      </c>
    </row>
    <row r="168" spans="2:65" s="1" customFormat="1">
      <c r="B168" s="29"/>
      <c r="D168" s="136" t="s">
        <v>231</v>
      </c>
      <c r="F168" s="137" t="s">
        <v>3975</v>
      </c>
      <c r="L168" s="29"/>
      <c r="M168" s="138"/>
      <c r="T168" s="53"/>
      <c r="AT168" s="17" t="s">
        <v>231</v>
      </c>
      <c r="AU168" s="17" t="s">
        <v>78</v>
      </c>
    </row>
    <row r="169" spans="2:65" s="1" customFormat="1" ht="16.5" customHeight="1">
      <c r="B169" s="123"/>
      <c r="C169" s="124" t="s">
        <v>337</v>
      </c>
      <c r="D169" s="124" t="s">
        <v>226</v>
      </c>
      <c r="E169" s="125" t="s">
        <v>3978</v>
      </c>
      <c r="F169" s="126" t="s">
        <v>3979</v>
      </c>
      <c r="G169" s="127" t="s">
        <v>3976</v>
      </c>
      <c r="H169" s="128">
        <v>1</v>
      </c>
      <c r="I169" s="129">
        <v>5000</v>
      </c>
      <c r="J169" s="129">
        <f>ROUND(I169*H169,2)</f>
        <v>5000</v>
      </c>
      <c r="K169" s="126" t="s">
        <v>1</v>
      </c>
      <c r="L169" s="29"/>
      <c r="M169" s="130" t="s">
        <v>1</v>
      </c>
      <c r="N169" s="131" t="s">
        <v>39</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0</v>
      </c>
      <c r="BF169" s="135">
        <f>IF(N169="snížená",J169,0)</f>
        <v>5000</v>
      </c>
      <c r="BG169" s="135">
        <f>IF(N169="zákl. přenesená",J169,0)</f>
        <v>0</v>
      </c>
      <c r="BH169" s="135">
        <f>IF(N169="sníž. přenesená",J169,0)</f>
        <v>0</v>
      </c>
      <c r="BI169" s="135">
        <f>IF(N169="nulová",J169,0)</f>
        <v>0</v>
      </c>
      <c r="BJ169" s="17" t="s">
        <v>82</v>
      </c>
      <c r="BK169" s="135">
        <f>ROUND(I169*H169,2)</f>
        <v>5000</v>
      </c>
      <c r="BL169" s="17" t="s">
        <v>106</v>
      </c>
      <c r="BM169" s="134" t="s">
        <v>3980</v>
      </c>
    </row>
    <row r="170" spans="2:65" s="1" customFormat="1">
      <c r="B170" s="29"/>
      <c r="D170" s="136" t="s">
        <v>231</v>
      </c>
      <c r="F170" s="137" t="s">
        <v>3979</v>
      </c>
      <c r="L170" s="29"/>
      <c r="M170" s="138"/>
      <c r="T170" s="53"/>
      <c r="AT170" s="17" t="s">
        <v>231</v>
      </c>
      <c r="AU170" s="17" t="s">
        <v>78</v>
      </c>
    </row>
    <row r="171" spans="2:65" s="1" customFormat="1" ht="16.5" customHeight="1">
      <c r="B171" s="123"/>
      <c r="C171" s="124" t="s">
        <v>283</v>
      </c>
      <c r="D171" s="124" t="s">
        <v>226</v>
      </c>
      <c r="E171" s="125" t="s">
        <v>3981</v>
      </c>
      <c r="F171" s="126" t="s">
        <v>3776</v>
      </c>
      <c r="G171" s="127" t="s">
        <v>3976</v>
      </c>
      <c r="H171" s="128">
        <v>1</v>
      </c>
      <c r="I171" s="129">
        <v>5000</v>
      </c>
      <c r="J171" s="129">
        <f>ROUND(I171*H171,2)</f>
        <v>5000</v>
      </c>
      <c r="K171" s="126" t="s">
        <v>1</v>
      </c>
      <c r="L171" s="29"/>
      <c r="M171" s="130" t="s">
        <v>1</v>
      </c>
      <c r="N171" s="131" t="s">
        <v>39</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0</v>
      </c>
      <c r="BF171" s="135">
        <f>IF(N171="snížená",J171,0)</f>
        <v>5000</v>
      </c>
      <c r="BG171" s="135">
        <f>IF(N171="zákl. přenesená",J171,0)</f>
        <v>0</v>
      </c>
      <c r="BH171" s="135">
        <f>IF(N171="sníž. přenesená",J171,0)</f>
        <v>0</v>
      </c>
      <c r="BI171" s="135">
        <f>IF(N171="nulová",J171,0)</f>
        <v>0</v>
      </c>
      <c r="BJ171" s="17" t="s">
        <v>82</v>
      </c>
      <c r="BK171" s="135">
        <f>ROUND(I171*H171,2)</f>
        <v>5000</v>
      </c>
      <c r="BL171" s="17" t="s">
        <v>106</v>
      </c>
      <c r="BM171" s="134" t="s">
        <v>3982</v>
      </c>
    </row>
    <row r="172" spans="2:65" s="1" customFormat="1">
      <c r="B172" s="29"/>
      <c r="D172" s="136" t="s">
        <v>231</v>
      </c>
      <c r="F172" s="137" t="s">
        <v>3776</v>
      </c>
      <c r="L172" s="29"/>
      <c r="M172" s="138"/>
      <c r="T172" s="53"/>
      <c r="AT172" s="17" t="s">
        <v>231</v>
      </c>
      <c r="AU172" s="17" t="s">
        <v>78</v>
      </c>
    </row>
    <row r="173" spans="2:65" s="1" customFormat="1" ht="37.9" customHeight="1">
      <c r="B173" s="123"/>
      <c r="C173" s="124" t="s">
        <v>347</v>
      </c>
      <c r="D173" s="124" t="s">
        <v>226</v>
      </c>
      <c r="E173" s="125" t="s">
        <v>3983</v>
      </c>
      <c r="F173" s="126" t="s">
        <v>3984</v>
      </c>
      <c r="G173" s="127" t="s">
        <v>2879</v>
      </c>
      <c r="H173" s="128">
        <v>1</v>
      </c>
      <c r="I173" s="129">
        <v>8500</v>
      </c>
      <c r="J173" s="129">
        <f>ROUND(I173*H173,2)</f>
        <v>8500</v>
      </c>
      <c r="K173" s="126" t="s">
        <v>1</v>
      </c>
      <c r="L173" s="29"/>
      <c r="M173" s="130" t="s">
        <v>1</v>
      </c>
      <c r="N173" s="131" t="s">
        <v>39</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0</v>
      </c>
      <c r="BF173" s="135">
        <f>IF(N173="snížená",J173,0)</f>
        <v>8500</v>
      </c>
      <c r="BG173" s="135">
        <f>IF(N173="zákl. přenesená",J173,0)</f>
        <v>0</v>
      </c>
      <c r="BH173" s="135">
        <f>IF(N173="sníž. přenesená",J173,0)</f>
        <v>0</v>
      </c>
      <c r="BI173" s="135">
        <f>IF(N173="nulová",J173,0)</f>
        <v>0</v>
      </c>
      <c r="BJ173" s="17" t="s">
        <v>82</v>
      </c>
      <c r="BK173" s="135">
        <f>ROUND(I173*H173,2)</f>
        <v>8500</v>
      </c>
      <c r="BL173" s="17" t="s">
        <v>106</v>
      </c>
      <c r="BM173" s="134" t="s">
        <v>3985</v>
      </c>
    </row>
    <row r="174" spans="2:65" s="1" customFormat="1" ht="29.25">
      <c r="B174" s="29"/>
      <c r="D174" s="136" t="s">
        <v>231</v>
      </c>
      <c r="F174" s="137" t="s">
        <v>3984</v>
      </c>
      <c r="L174" s="29"/>
      <c r="M174" s="138"/>
      <c r="T174" s="53"/>
      <c r="AT174" s="17" t="s">
        <v>231</v>
      </c>
      <c r="AU174" s="17" t="s">
        <v>78</v>
      </c>
    </row>
    <row r="175" spans="2:65" s="11" customFormat="1" ht="25.9" customHeight="1">
      <c r="B175" s="112"/>
      <c r="D175" s="113" t="s">
        <v>72</v>
      </c>
      <c r="E175" s="114" t="s">
        <v>1110</v>
      </c>
      <c r="F175" s="114" t="s">
        <v>1111</v>
      </c>
      <c r="J175" s="115">
        <f>BK175</f>
        <v>115756</v>
      </c>
      <c r="L175" s="112"/>
      <c r="M175" s="116"/>
      <c r="P175" s="117">
        <f>P176+P186</f>
        <v>126.61499999999998</v>
      </c>
      <c r="R175" s="117">
        <f>R176+R186</f>
        <v>6.5200000000000006E-3</v>
      </c>
      <c r="T175" s="118">
        <f>T176+T186</f>
        <v>0</v>
      </c>
      <c r="AR175" s="113" t="s">
        <v>82</v>
      </c>
      <c r="AT175" s="119" t="s">
        <v>72</v>
      </c>
      <c r="AU175" s="119" t="s">
        <v>73</v>
      </c>
      <c r="AY175" s="113" t="s">
        <v>224</v>
      </c>
      <c r="BK175" s="120">
        <f>BK176+BK186</f>
        <v>115756</v>
      </c>
    </row>
    <row r="176" spans="2:65" s="11" customFormat="1" ht="22.9" customHeight="1">
      <c r="B176" s="112"/>
      <c r="D176" s="113" t="s">
        <v>72</v>
      </c>
      <c r="E176" s="121" t="s">
        <v>1443</v>
      </c>
      <c r="F176" s="121" t="s">
        <v>1444</v>
      </c>
      <c r="J176" s="122">
        <f>BK176</f>
        <v>2379</v>
      </c>
      <c r="L176" s="112"/>
      <c r="M176" s="116"/>
      <c r="P176" s="117">
        <f>SUM(P177:P185)</f>
        <v>2.7909999999999995</v>
      </c>
      <c r="R176" s="117">
        <f>SUM(R177:R185)</f>
        <v>6.5200000000000006E-3</v>
      </c>
      <c r="T176" s="118">
        <f>SUM(T177:T185)</f>
        <v>0</v>
      </c>
      <c r="AR176" s="113" t="s">
        <v>82</v>
      </c>
      <c r="AT176" s="119" t="s">
        <v>72</v>
      </c>
      <c r="AU176" s="119" t="s">
        <v>78</v>
      </c>
      <c r="AY176" s="113" t="s">
        <v>224</v>
      </c>
      <c r="BK176" s="120">
        <f>SUM(BK177:BK185)</f>
        <v>2379</v>
      </c>
    </row>
    <row r="177" spans="2:65" s="1" customFormat="1" ht="24.2" customHeight="1">
      <c r="B177" s="123"/>
      <c r="C177" s="124" t="s">
        <v>293</v>
      </c>
      <c r="D177" s="124" t="s">
        <v>226</v>
      </c>
      <c r="E177" s="125" t="s">
        <v>3208</v>
      </c>
      <c r="F177" s="126" t="s">
        <v>3209</v>
      </c>
      <c r="G177" s="127" t="s">
        <v>272</v>
      </c>
      <c r="H177" s="128">
        <v>30</v>
      </c>
      <c r="I177" s="129">
        <v>41.6</v>
      </c>
      <c r="J177" s="129">
        <f>ROUND(I177*H177,2)</f>
        <v>1248</v>
      </c>
      <c r="K177" s="126" t="s">
        <v>2903</v>
      </c>
      <c r="L177" s="29"/>
      <c r="M177" s="130" t="s">
        <v>1</v>
      </c>
      <c r="N177" s="131" t="s">
        <v>39</v>
      </c>
      <c r="O177" s="132">
        <v>8.5999999999999993E-2</v>
      </c>
      <c r="P177" s="132">
        <f>O177*H177</f>
        <v>2.5799999999999996</v>
      </c>
      <c r="Q177" s="132">
        <v>0</v>
      </c>
      <c r="R177" s="132">
        <f>Q177*H177</f>
        <v>0</v>
      </c>
      <c r="S177" s="132">
        <v>0</v>
      </c>
      <c r="T177" s="133">
        <f>S177*H177</f>
        <v>0</v>
      </c>
      <c r="AR177" s="134" t="s">
        <v>277</v>
      </c>
      <c r="AT177" s="134" t="s">
        <v>226</v>
      </c>
      <c r="AU177" s="134" t="s">
        <v>82</v>
      </c>
      <c r="AY177" s="17" t="s">
        <v>224</v>
      </c>
      <c r="BE177" s="135">
        <f>IF(N177="základní",J177,0)</f>
        <v>0</v>
      </c>
      <c r="BF177" s="135">
        <f>IF(N177="snížená",J177,0)</f>
        <v>1248</v>
      </c>
      <c r="BG177" s="135">
        <f>IF(N177="zákl. přenesená",J177,0)</f>
        <v>0</v>
      </c>
      <c r="BH177" s="135">
        <f>IF(N177="sníž. přenesená",J177,0)</f>
        <v>0</v>
      </c>
      <c r="BI177" s="135">
        <f>IF(N177="nulová",J177,0)</f>
        <v>0</v>
      </c>
      <c r="BJ177" s="17" t="s">
        <v>82</v>
      </c>
      <c r="BK177" s="135">
        <f>ROUND(I177*H177,2)</f>
        <v>1248</v>
      </c>
      <c r="BL177" s="17" t="s">
        <v>277</v>
      </c>
      <c r="BM177" s="134" t="s">
        <v>3986</v>
      </c>
    </row>
    <row r="178" spans="2:65" s="1" customFormat="1" ht="19.5">
      <c r="B178" s="29"/>
      <c r="D178" s="136" t="s">
        <v>231</v>
      </c>
      <c r="F178" s="137" t="s">
        <v>3211</v>
      </c>
      <c r="L178" s="29"/>
      <c r="M178" s="138"/>
      <c r="T178" s="53"/>
      <c r="AT178" s="17" t="s">
        <v>231</v>
      </c>
      <c r="AU178" s="17" t="s">
        <v>82</v>
      </c>
    </row>
    <row r="179" spans="2:65" s="1" customFormat="1" ht="16.5" customHeight="1">
      <c r="B179" s="123"/>
      <c r="C179" s="164" t="s">
        <v>7</v>
      </c>
      <c r="D179" s="164" t="s">
        <v>1008</v>
      </c>
      <c r="E179" s="165" t="s">
        <v>3213</v>
      </c>
      <c r="F179" s="166" t="s">
        <v>3214</v>
      </c>
      <c r="G179" s="167" t="s">
        <v>272</v>
      </c>
      <c r="H179" s="168">
        <v>36</v>
      </c>
      <c r="I179" s="169">
        <v>25.6</v>
      </c>
      <c r="J179" s="169">
        <f>ROUND(I179*H179,2)</f>
        <v>921.6</v>
      </c>
      <c r="K179" s="166" t="s">
        <v>2903</v>
      </c>
      <c r="L179" s="170"/>
      <c r="M179" s="171" t="s">
        <v>1</v>
      </c>
      <c r="N179" s="172" t="s">
        <v>39</v>
      </c>
      <c r="O179" s="132">
        <v>0</v>
      </c>
      <c r="P179" s="132">
        <f>O179*H179</f>
        <v>0</v>
      </c>
      <c r="Q179" s="132">
        <v>1.7000000000000001E-4</v>
      </c>
      <c r="R179" s="132">
        <f>Q179*H179</f>
        <v>6.1200000000000004E-3</v>
      </c>
      <c r="S179" s="132">
        <v>0</v>
      </c>
      <c r="T179" s="133">
        <f>S179*H179</f>
        <v>0</v>
      </c>
      <c r="AR179" s="134" t="s">
        <v>332</v>
      </c>
      <c r="AT179" s="134" t="s">
        <v>1008</v>
      </c>
      <c r="AU179" s="134" t="s">
        <v>82</v>
      </c>
      <c r="AY179" s="17" t="s">
        <v>224</v>
      </c>
      <c r="BE179" s="135">
        <f>IF(N179="základní",J179,0)</f>
        <v>0</v>
      </c>
      <c r="BF179" s="135">
        <f>IF(N179="snížená",J179,0)</f>
        <v>921.6</v>
      </c>
      <c r="BG179" s="135">
        <f>IF(N179="zákl. přenesená",J179,0)</f>
        <v>0</v>
      </c>
      <c r="BH179" s="135">
        <f>IF(N179="sníž. přenesená",J179,0)</f>
        <v>0</v>
      </c>
      <c r="BI179" s="135">
        <f>IF(N179="nulová",J179,0)</f>
        <v>0</v>
      </c>
      <c r="BJ179" s="17" t="s">
        <v>82</v>
      </c>
      <c r="BK179" s="135">
        <f>ROUND(I179*H179,2)</f>
        <v>921.6</v>
      </c>
      <c r="BL179" s="17" t="s">
        <v>277</v>
      </c>
      <c r="BM179" s="134" t="s">
        <v>3987</v>
      </c>
    </row>
    <row r="180" spans="2:65" s="1" customFormat="1">
      <c r="B180" s="29"/>
      <c r="D180" s="136" t="s">
        <v>231</v>
      </c>
      <c r="F180" s="137" t="s">
        <v>3214</v>
      </c>
      <c r="L180" s="29"/>
      <c r="M180" s="138"/>
      <c r="T180" s="53"/>
      <c r="AT180" s="17" t="s">
        <v>231</v>
      </c>
      <c r="AU180" s="17" t="s">
        <v>82</v>
      </c>
    </row>
    <row r="181" spans="2:65" s="13" customFormat="1">
      <c r="B181" s="146"/>
      <c r="D181" s="136" t="s">
        <v>234</v>
      </c>
      <c r="F181" s="148" t="s">
        <v>3237</v>
      </c>
      <c r="H181" s="149">
        <v>36</v>
      </c>
      <c r="L181" s="146"/>
      <c r="M181" s="150"/>
      <c r="T181" s="151"/>
      <c r="AT181" s="147" t="s">
        <v>234</v>
      </c>
      <c r="AU181" s="147" t="s">
        <v>82</v>
      </c>
      <c r="AV181" s="13" t="s">
        <v>82</v>
      </c>
      <c r="AW181" s="13" t="s">
        <v>3</v>
      </c>
      <c r="AX181" s="13" t="s">
        <v>78</v>
      </c>
      <c r="AY181" s="147" t="s">
        <v>224</v>
      </c>
    </row>
    <row r="182" spans="2:65" s="1" customFormat="1" ht="16.5" customHeight="1">
      <c r="B182" s="123"/>
      <c r="C182" s="124" t="s">
        <v>300</v>
      </c>
      <c r="D182" s="124" t="s">
        <v>226</v>
      </c>
      <c r="E182" s="125" t="s">
        <v>3704</v>
      </c>
      <c r="F182" s="126" t="s">
        <v>3705</v>
      </c>
      <c r="G182" s="127" t="s">
        <v>639</v>
      </c>
      <c r="H182" s="128">
        <v>1</v>
      </c>
      <c r="I182" s="129">
        <v>96.4</v>
      </c>
      <c r="J182" s="129">
        <f>ROUND(I182*H182,2)</f>
        <v>96.4</v>
      </c>
      <c r="K182" s="126" t="s">
        <v>2903</v>
      </c>
      <c r="L182" s="29"/>
      <c r="M182" s="130" t="s">
        <v>1</v>
      </c>
      <c r="N182" s="131" t="s">
        <v>39</v>
      </c>
      <c r="O182" s="132">
        <v>0.21099999999999999</v>
      </c>
      <c r="P182" s="132">
        <f>O182*H182</f>
        <v>0.21099999999999999</v>
      </c>
      <c r="Q182" s="132">
        <v>0</v>
      </c>
      <c r="R182" s="132">
        <f>Q182*H182</f>
        <v>0</v>
      </c>
      <c r="S182" s="132">
        <v>0</v>
      </c>
      <c r="T182" s="133">
        <f>S182*H182</f>
        <v>0</v>
      </c>
      <c r="AR182" s="134" t="s">
        <v>277</v>
      </c>
      <c r="AT182" s="134" t="s">
        <v>226</v>
      </c>
      <c r="AU182" s="134" t="s">
        <v>82</v>
      </c>
      <c r="AY182" s="17" t="s">
        <v>224</v>
      </c>
      <c r="BE182" s="135">
        <f>IF(N182="základní",J182,0)</f>
        <v>0</v>
      </c>
      <c r="BF182" s="135">
        <f>IF(N182="snížená",J182,0)</f>
        <v>96.4</v>
      </c>
      <c r="BG182" s="135">
        <f>IF(N182="zákl. přenesená",J182,0)</f>
        <v>0</v>
      </c>
      <c r="BH182" s="135">
        <f>IF(N182="sníž. přenesená",J182,0)</f>
        <v>0</v>
      </c>
      <c r="BI182" s="135">
        <f>IF(N182="nulová",J182,0)</f>
        <v>0</v>
      </c>
      <c r="BJ182" s="17" t="s">
        <v>82</v>
      </c>
      <c r="BK182" s="135">
        <f>ROUND(I182*H182,2)</f>
        <v>96.4</v>
      </c>
      <c r="BL182" s="17" t="s">
        <v>277</v>
      </c>
      <c r="BM182" s="134" t="s">
        <v>3988</v>
      </c>
    </row>
    <row r="183" spans="2:65" s="1" customFormat="1" ht="19.5">
      <c r="B183" s="29"/>
      <c r="D183" s="136" t="s">
        <v>231</v>
      </c>
      <c r="F183" s="137" t="s">
        <v>3707</v>
      </c>
      <c r="L183" s="29"/>
      <c r="M183" s="138"/>
      <c r="T183" s="53"/>
      <c r="AT183" s="17" t="s">
        <v>231</v>
      </c>
      <c r="AU183" s="17" t="s">
        <v>82</v>
      </c>
    </row>
    <row r="184" spans="2:65" s="1" customFormat="1" ht="16.5" customHeight="1">
      <c r="B184" s="123"/>
      <c r="C184" s="164" t="s">
        <v>366</v>
      </c>
      <c r="D184" s="164" t="s">
        <v>1008</v>
      </c>
      <c r="E184" s="165" t="s">
        <v>3708</v>
      </c>
      <c r="F184" s="166" t="s">
        <v>3709</v>
      </c>
      <c r="G184" s="167" t="s">
        <v>639</v>
      </c>
      <c r="H184" s="168">
        <v>1</v>
      </c>
      <c r="I184" s="169">
        <v>113</v>
      </c>
      <c r="J184" s="169">
        <f>ROUND(I184*H184,2)</f>
        <v>113</v>
      </c>
      <c r="K184" s="166" t="s">
        <v>2903</v>
      </c>
      <c r="L184" s="170"/>
      <c r="M184" s="171" t="s">
        <v>1</v>
      </c>
      <c r="N184" s="172" t="s">
        <v>39</v>
      </c>
      <c r="O184" s="132">
        <v>0</v>
      </c>
      <c r="P184" s="132">
        <f>O184*H184</f>
        <v>0</v>
      </c>
      <c r="Q184" s="132">
        <v>4.0000000000000002E-4</v>
      </c>
      <c r="R184" s="132">
        <f>Q184*H184</f>
        <v>4.0000000000000002E-4</v>
      </c>
      <c r="S184" s="132">
        <v>0</v>
      </c>
      <c r="T184" s="133">
        <f>S184*H184</f>
        <v>0</v>
      </c>
      <c r="AR184" s="134" t="s">
        <v>332</v>
      </c>
      <c r="AT184" s="134" t="s">
        <v>1008</v>
      </c>
      <c r="AU184" s="134" t="s">
        <v>82</v>
      </c>
      <c r="AY184" s="17" t="s">
        <v>224</v>
      </c>
      <c r="BE184" s="135">
        <f>IF(N184="základní",J184,0)</f>
        <v>0</v>
      </c>
      <c r="BF184" s="135">
        <f>IF(N184="snížená",J184,0)</f>
        <v>113</v>
      </c>
      <c r="BG184" s="135">
        <f>IF(N184="zákl. přenesená",J184,0)</f>
        <v>0</v>
      </c>
      <c r="BH184" s="135">
        <f>IF(N184="sníž. přenesená",J184,0)</f>
        <v>0</v>
      </c>
      <c r="BI184" s="135">
        <f>IF(N184="nulová",J184,0)</f>
        <v>0</v>
      </c>
      <c r="BJ184" s="17" t="s">
        <v>82</v>
      </c>
      <c r="BK184" s="135">
        <f>ROUND(I184*H184,2)</f>
        <v>113</v>
      </c>
      <c r="BL184" s="17" t="s">
        <v>277</v>
      </c>
      <c r="BM184" s="134" t="s">
        <v>3989</v>
      </c>
    </row>
    <row r="185" spans="2:65" s="1" customFormat="1">
      <c r="B185" s="29"/>
      <c r="D185" s="136" t="s">
        <v>231</v>
      </c>
      <c r="F185" s="137" t="s">
        <v>3709</v>
      </c>
      <c r="L185" s="29"/>
      <c r="M185" s="138"/>
      <c r="T185" s="53"/>
      <c r="AT185" s="17" t="s">
        <v>231</v>
      </c>
      <c r="AU185" s="17" t="s">
        <v>82</v>
      </c>
    </row>
    <row r="186" spans="2:65" s="11" customFormat="1" ht="22.9" customHeight="1">
      <c r="B186" s="112"/>
      <c r="D186" s="113" t="s">
        <v>72</v>
      </c>
      <c r="E186" s="121" t="s">
        <v>2039</v>
      </c>
      <c r="F186" s="121" t="s">
        <v>3378</v>
      </c>
      <c r="J186" s="122">
        <f>BK186</f>
        <v>113377</v>
      </c>
      <c r="L186" s="112"/>
      <c r="M186" s="116"/>
      <c r="P186" s="117">
        <f>SUM(P187:P229)</f>
        <v>123.82399999999998</v>
      </c>
      <c r="R186" s="117">
        <f>SUM(R187:R229)</f>
        <v>0</v>
      </c>
      <c r="T186" s="118">
        <f>SUM(T187:T229)</f>
        <v>0</v>
      </c>
      <c r="AR186" s="113" t="s">
        <v>82</v>
      </c>
      <c r="AT186" s="119" t="s">
        <v>72</v>
      </c>
      <c r="AU186" s="119" t="s">
        <v>78</v>
      </c>
      <c r="AY186" s="113" t="s">
        <v>224</v>
      </c>
      <c r="BK186" s="120">
        <f>SUM(BK187:BK229)</f>
        <v>113377</v>
      </c>
    </row>
    <row r="187" spans="2:65" s="1" customFormat="1" ht="21.75" customHeight="1">
      <c r="B187" s="123"/>
      <c r="C187" s="124" t="s">
        <v>304</v>
      </c>
      <c r="D187" s="124" t="s">
        <v>226</v>
      </c>
      <c r="E187" s="125" t="s">
        <v>3711</v>
      </c>
      <c r="F187" s="126" t="s">
        <v>3712</v>
      </c>
      <c r="G187" s="127" t="s">
        <v>272</v>
      </c>
      <c r="H187" s="128">
        <v>1300</v>
      </c>
      <c r="I187" s="129">
        <v>23.2</v>
      </c>
      <c r="J187" s="129">
        <f>ROUND(I187*H187,2)</f>
        <v>30160</v>
      </c>
      <c r="K187" s="126" t="s">
        <v>2903</v>
      </c>
      <c r="L187" s="29"/>
      <c r="M187" s="130" t="s">
        <v>1</v>
      </c>
      <c r="N187" s="131" t="s">
        <v>39</v>
      </c>
      <c r="O187" s="132">
        <v>0.04</v>
      </c>
      <c r="P187" s="132">
        <f>O187*H187</f>
        <v>52</v>
      </c>
      <c r="Q187" s="132">
        <v>0</v>
      </c>
      <c r="R187" s="132">
        <f>Q187*H187</f>
        <v>0</v>
      </c>
      <c r="S187" s="132">
        <v>0</v>
      </c>
      <c r="T187" s="133">
        <f>S187*H187</f>
        <v>0</v>
      </c>
      <c r="AR187" s="134" t="s">
        <v>277</v>
      </c>
      <c r="AT187" s="134" t="s">
        <v>226</v>
      </c>
      <c r="AU187" s="134" t="s">
        <v>82</v>
      </c>
      <c r="AY187" s="17" t="s">
        <v>224</v>
      </c>
      <c r="BE187" s="135">
        <f>IF(N187="základní",J187,0)</f>
        <v>0</v>
      </c>
      <c r="BF187" s="135">
        <f>IF(N187="snížená",J187,0)</f>
        <v>30160</v>
      </c>
      <c r="BG187" s="135">
        <f>IF(N187="zákl. přenesená",J187,0)</f>
        <v>0</v>
      </c>
      <c r="BH187" s="135">
        <f>IF(N187="sníž. přenesená",J187,0)</f>
        <v>0</v>
      </c>
      <c r="BI187" s="135">
        <f>IF(N187="nulová",J187,0)</f>
        <v>0</v>
      </c>
      <c r="BJ187" s="17" t="s">
        <v>82</v>
      </c>
      <c r="BK187" s="135">
        <f>ROUND(I187*H187,2)</f>
        <v>30160</v>
      </c>
      <c r="BL187" s="17" t="s">
        <v>277</v>
      </c>
      <c r="BM187" s="134" t="s">
        <v>3990</v>
      </c>
    </row>
    <row r="188" spans="2:65" s="1" customFormat="1">
      <c r="B188" s="29"/>
      <c r="D188" s="136" t="s">
        <v>231</v>
      </c>
      <c r="F188" s="137" t="s">
        <v>3714</v>
      </c>
      <c r="L188" s="29"/>
      <c r="M188" s="138"/>
      <c r="T188" s="53"/>
      <c r="AT188" s="17" t="s">
        <v>231</v>
      </c>
      <c r="AU188" s="17" t="s">
        <v>82</v>
      </c>
    </row>
    <row r="189" spans="2:65" s="1" customFormat="1" ht="19.5">
      <c r="B189" s="29"/>
      <c r="D189" s="136" t="s">
        <v>2923</v>
      </c>
      <c r="F189" s="176" t="s">
        <v>3715</v>
      </c>
      <c r="L189" s="29"/>
      <c r="M189" s="138"/>
      <c r="T189" s="53"/>
      <c r="AT189" s="17" t="s">
        <v>2923</v>
      </c>
      <c r="AU189" s="17" t="s">
        <v>82</v>
      </c>
    </row>
    <row r="190" spans="2:65" s="13" customFormat="1">
      <c r="B190" s="146"/>
      <c r="D190" s="136" t="s">
        <v>234</v>
      </c>
      <c r="E190" s="147" t="s">
        <v>1</v>
      </c>
      <c r="F190" s="148" t="s">
        <v>3991</v>
      </c>
      <c r="H190" s="149">
        <v>1300</v>
      </c>
      <c r="L190" s="146"/>
      <c r="M190" s="150"/>
      <c r="T190" s="151"/>
      <c r="AT190" s="147" t="s">
        <v>234</v>
      </c>
      <c r="AU190" s="147" t="s">
        <v>82</v>
      </c>
      <c r="AV190" s="13" t="s">
        <v>82</v>
      </c>
      <c r="AW190" s="13" t="s">
        <v>29</v>
      </c>
      <c r="AX190" s="13" t="s">
        <v>73</v>
      </c>
      <c r="AY190" s="147" t="s">
        <v>224</v>
      </c>
    </row>
    <row r="191" spans="2:65" s="14" customFormat="1">
      <c r="B191" s="152"/>
      <c r="D191" s="136" t="s">
        <v>234</v>
      </c>
      <c r="E191" s="153" t="s">
        <v>1</v>
      </c>
      <c r="F191" s="154" t="s">
        <v>239</v>
      </c>
      <c r="H191" s="155">
        <v>1300</v>
      </c>
      <c r="L191" s="152"/>
      <c r="M191" s="156"/>
      <c r="T191" s="157"/>
      <c r="AT191" s="153" t="s">
        <v>234</v>
      </c>
      <c r="AU191" s="153" t="s">
        <v>82</v>
      </c>
      <c r="AV191" s="14" t="s">
        <v>106</v>
      </c>
      <c r="AW191" s="14" t="s">
        <v>29</v>
      </c>
      <c r="AX191" s="14" t="s">
        <v>78</v>
      </c>
      <c r="AY191" s="153" t="s">
        <v>224</v>
      </c>
    </row>
    <row r="192" spans="2:65" s="1" customFormat="1" ht="24.2" customHeight="1">
      <c r="B192" s="123"/>
      <c r="C192" s="164" t="s">
        <v>376</v>
      </c>
      <c r="D192" s="164" t="s">
        <v>1008</v>
      </c>
      <c r="E192" s="165" t="s">
        <v>3992</v>
      </c>
      <c r="F192" s="166" t="s">
        <v>3993</v>
      </c>
      <c r="G192" s="167" t="s">
        <v>272</v>
      </c>
      <c r="H192" s="168">
        <v>1200</v>
      </c>
      <c r="I192" s="169">
        <v>11.35</v>
      </c>
      <c r="J192" s="169">
        <f>ROUND(I192*H192,2)</f>
        <v>13620</v>
      </c>
      <c r="K192" s="166" t="s">
        <v>1</v>
      </c>
      <c r="L192" s="170"/>
      <c r="M192" s="171" t="s">
        <v>1</v>
      </c>
      <c r="N192" s="172" t="s">
        <v>39</v>
      </c>
      <c r="O192" s="132">
        <v>0</v>
      </c>
      <c r="P192" s="132">
        <f>O192*H192</f>
        <v>0</v>
      </c>
      <c r="Q192" s="132">
        <v>0</v>
      </c>
      <c r="R192" s="132">
        <f>Q192*H192</f>
        <v>0</v>
      </c>
      <c r="S192" s="132">
        <v>0</v>
      </c>
      <c r="T192" s="133">
        <f>S192*H192</f>
        <v>0</v>
      </c>
      <c r="AR192" s="134" t="s">
        <v>332</v>
      </c>
      <c r="AT192" s="134" t="s">
        <v>1008</v>
      </c>
      <c r="AU192" s="134" t="s">
        <v>82</v>
      </c>
      <c r="AY192" s="17" t="s">
        <v>224</v>
      </c>
      <c r="BE192" s="135">
        <f>IF(N192="základní",J192,0)</f>
        <v>0</v>
      </c>
      <c r="BF192" s="135">
        <f>IF(N192="snížená",J192,0)</f>
        <v>13620</v>
      </c>
      <c r="BG192" s="135">
        <f>IF(N192="zákl. přenesená",J192,0)</f>
        <v>0</v>
      </c>
      <c r="BH192" s="135">
        <f>IF(N192="sníž. přenesená",J192,0)</f>
        <v>0</v>
      </c>
      <c r="BI192" s="135">
        <f>IF(N192="nulová",J192,0)</f>
        <v>0</v>
      </c>
      <c r="BJ192" s="17" t="s">
        <v>82</v>
      </c>
      <c r="BK192" s="135">
        <f>ROUND(I192*H192,2)</f>
        <v>13620</v>
      </c>
      <c r="BL192" s="17" t="s">
        <v>277</v>
      </c>
      <c r="BM192" s="134" t="s">
        <v>3994</v>
      </c>
    </row>
    <row r="193" spans="2:65" s="1" customFormat="1" ht="19.5">
      <c r="B193" s="29"/>
      <c r="D193" s="136" t="s">
        <v>231</v>
      </c>
      <c r="F193" s="137" t="s">
        <v>3993</v>
      </c>
      <c r="L193" s="29"/>
      <c r="M193" s="138"/>
      <c r="T193" s="53"/>
      <c r="AT193" s="17" t="s">
        <v>231</v>
      </c>
      <c r="AU193" s="17" t="s">
        <v>82</v>
      </c>
    </row>
    <row r="194" spans="2:65" s="1" customFormat="1" ht="21.75" customHeight="1">
      <c r="B194" s="123"/>
      <c r="C194" s="164" t="s">
        <v>313</v>
      </c>
      <c r="D194" s="164" t="s">
        <v>1008</v>
      </c>
      <c r="E194" s="165" t="s">
        <v>3995</v>
      </c>
      <c r="F194" s="166" t="s">
        <v>3996</v>
      </c>
      <c r="G194" s="167" t="s">
        <v>272</v>
      </c>
      <c r="H194" s="168">
        <v>100</v>
      </c>
      <c r="I194" s="169">
        <v>14.93</v>
      </c>
      <c r="J194" s="169">
        <f>ROUND(I194*H194,2)</f>
        <v>1493</v>
      </c>
      <c r="K194" s="166" t="s">
        <v>1</v>
      </c>
      <c r="L194" s="170"/>
      <c r="M194" s="171" t="s">
        <v>1</v>
      </c>
      <c r="N194" s="172" t="s">
        <v>39</v>
      </c>
      <c r="O194" s="132">
        <v>0</v>
      </c>
      <c r="P194" s="132">
        <f>O194*H194</f>
        <v>0</v>
      </c>
      <c r="Q194" s="132">
        <v>0</v>
      </c>
      <c r="R194" s="132">
        <f>Q194*H194</f>
        <v>0</v>
      </c>
      <c r="S194" s="132">
        <v>0</v>
      </c>
      <c r="T194" s="133">
        <f>S194*H194</f>
        <v>0</v>
      </c>
      <c r="AR194" s="134" t="s">
        <v>332</v>
      </c>
      <c r="AT194" s="134" t="s">
        <v>1008</v>
      </c>
      <c r="AU194" s="134" t="s">
        <v>82</v>
      </c>
      <c r="AY194" s="17" t="s">
        <v>224</v>
      </c>
      <c r="BE194" s="135">
        <f>IF(N194="základní",J194,0)</f>
        <v>0</v>
      </c>
      <c r="BF194" s="135">
        <f>IF(N194="snížená",J194,0)</f>
        <v>1493</v>
      </c>
      <c r="BG194" s="135">
        <f>IF(N194="zákl. přenesená",J194,0)</f>
        <v>0</v>
      </c>
      <c r="BH194" s="135">
        <f>IF(N194="sníž. přenesená",J194,0)</f>
        <v>0</v>
      </c>
      <c r="BI194" s="135">
        <f>IF(N194="nulová",J194,0)</f>
        <v>0</v>
      </c>
      <c r="BJ194" s="17" t="s">
        <v>82</v>
      </c>
      <c r="BK194" s="135">
        <f>ROUND(I194*H194,2)</f>
        <v>1493</v>
      </c>
      <c r="BL194" s="17" t="s">
        <v>277</v>
      </c>
      <c r="BM194" s="134" t="s">
        <v>3997</v>
      </c>
    </row>
    <row r="195" spans="2:65" s="1" customFormat="1">
      <c r="B195" s="29"/>
      <c r="D195" s="136" t="s">
        <v>231</v>
      </c>
      <c r="F195" s="137" t="s">
        <v>3996</v>
      </c>
      <c r="L195" s="29"/>
      <c r="M195" s="138"/>
      <c r="T195" s="53"/>
      <c r="AT195" s="17" t="s">
        <v>231</v>
      </c>
      <c r="AU195" s="17" t="s">
        <v>82</v>
      </c>
    </row>
    <row r="196" spans="2:65" s="1" customFormat="1" ht="24.2" customHeight="1">
      <c r="B196" s="123"/>
      <c r="C196" s="124" t="s">
        <v>393</v>
      </c>
      <c r="D196" s="124" t="s">
        <v>226</v>
      </c>
      <c r="E196" s="125" t="s">
        <v>3998</v>
      </c>
      <c r="F196" s="126" t="s">
        <v>3999</v>
      </c>
      <c r="G196" s="127" t="s">
        <v>639</v>
      </c>
      <c r="H196" s="128">
        <v>1</v>
      </c>
      <c r="I196" s="129">
        <v>1940</v>
      </c>
      <c r="J196" s="129">
        <f>ROUND(I196*H196,2)</f>
        <v>1940</v>
      </c>
      <c r="K196" s="126" t="s">
        <v>2903</v>
      </c>
      <c r="L196" s="29"/>
      <c r="M196" s="130" t="s">
        <v>1</v>
      </c>
      <c r="N196" s="131" t="s">
        <v>39</v>
      </c>
      <c r="O196" s="132">
        <v>2.1</v>
      </c>
      <c r="P196" s="132">
        <f>O196*H196</f>
        <v>2.1</v>
      </c>
      <c r="Q196" s="132">
        <v>0</v>
      </c>
      <c r="R196" s="132">
        <f>Q196*H196</f>
        <v>0</v>
      </c>
      <c r="S196" s="132">
        <v>0</v>
      </c>
      <c r="T196" s="133">
        <f>S196*H196</f>
        <v>0</v>
      </c>
      <c r="AR196" s="134" t="s">
        <v>277</v>
      </c>
      <c r="AT196" s="134" t="s">
        <v>226</v>
      </c>
      <c r="AU196" s="134" t="s">
        <v>82</v>
      </c>
      <c r="AY196" s="17" t="s">
        <v>224</v>
      </c>
      <c r="BE196" s="135">
        <f>IF(N196="základní",J196,0)</f>
        <v>0</v>
      </c>
      <c r="BF196" s="135">
        <f>IF(N196="snížená",J196,0)</f>
        <v>1940</v>
      </c>
      <c r="BG196" s="135">
        <f>IF(N196="zákl. přenesená",J196,0)</f>
        <v>0</v>
      </c>
      <c r="BH196" s="135">
        <f>IF(N196="sníž. přenesená",J196,0)</f>
        <v>0</v>
      </c>
      <c r="BI196" s="135">
        <f>IF(N196="nulová",J196,0)</f>
        <v>0</v>
      </c>
      <c r="BJ196" s="17" t="s">
        <v>82</v>
      </c>
      <c r="BK196" s="135">
        <f>ROUND(I196*H196,2)</f>
        <v>1940</v>
      </c>
      <c r="BL196" s="17" t="s">
        <v>277</v>
      </c>
      <c r="BM196" s="134" t="s">
        <v>4000</v>
      </c>
    </row>
    <row r="197" spans="2:65" s="1" customFormat="1">
      <c r="B197" s="29"/>
      <c r="D197" s="136" t="s">
        <v>231</v>
      </c>
      <c r="F197" s="137" t="s">
        <v>4001</v>
      </c>
      <c r="L197" s="29"/>
      <c r="M197" s="138"/>
      <c r="T197" s="53"/>
      <c r="AT197" s="17" t="s">
        <v>231</v>
      </c>
      <c r="AU197" s="17" t="s">
        <v>82</v>
      </c>
    </row>
    <row r="198" spans="2:65" s="1" customFormat="1" ht="16.5" customHeight="1">
      <c r="B198" s="123"/>
      <c r="C198" s="124" t="s">
        <v>321</v>
      </c>
      <c r="D198" s="124" t="s">
        <v>226</v>
      </c>
      <c r="E198" s="125" t="s">
        <v>4002</v>
      </c>
      <c r="F198" s="126" t="s">
        <v>4003</v>
      </c>
      <c r="G198" s="127" t="s">
        <v>639</v>
      </c>
      <c r="H198" s="128">
        <v>22</v>
      </c>
      <c r="I198" s="129">
        <v>508</v>
      </c>
      <c r="J198" s="129">
        <f>ROUND(I198*H198,2)</f>
        <v>11176</v>
      </c>
      <c r="K198" s="126" t="s">
        <v>2903</v>
      </c>
      <c r="L198" s="29"/>
      <c r="M198" s="130" t="s">
        <v>1</v>
      </c>
      <c r="N198" s="131" t="s">
        <v>39</v>
      </c>
      <c r="O198" s="132">
        <v>0.55000000000000004</v>
      </c>
      <c r="P198" s="132">
        <f>O198*H198</f>
        <v>12.100000000000001</v>
      </c>
      <c r="Q198" s="132">
        <v>0</v>
      </c>
      <c r="R198" s="132">
        <f>Q198*H198</f>
        <v>0</v>
      </c>
      <c r="S198" s="132">
        <v>0</v>
      </c>
      <c r="T198" s="133">
        <f>S198*H198</f>
        <v>0</v>
      </c>
      <c r="AR198" s="134" t="s">
        <v>277</v>
      </c>
      <c r="AT198" s="134" t="s">
        <v>226</v>
      </c>
      <c r="AU198" s="134" t="s">
        <v>82</v>
      </c>
      <c r="AY198" s="17" t="s">
        <v>224</v>
      </c>
      <c r="BE198" s="135">
        <f>IF(N198="základní",J198,0)</f>
        <v>0</v>
      </c>
      <c r="BF198" s="135">
        <f>IF(N198="snížená",J198,0)</f>
        <v>11176</v>
      </c>
      <c r="BG198" s="135">
        <f>IF(N198="zákl. přenesená",J198,0)</f>
        <v>0</v>
      </c>
      <c r="BH198" s="135">
        <f>IF(N198="sníž. přenesená",J198,0)</f>
        <v>0</v>
      </c>
      <c r="BI198" s="135">
        <f>IF(N198="nulová",J198,0)</f>
        <v>0</v>
      </c>
      <c r="BJ198" s="17" t="s">
        <v>82</v>
      </c>
      <c r="BK198" s="135">
        <f>ROUND(I198*H198,2)</f>
        <v>11176</v>
      </c>
      <c r="BL198" s="17" t="s">
        <v>277</v>
      </c>
      <c r="BM198" s="134" t="s">
        <v>4004</v>
      </c>
    </row>
    <row r="199" spans="2:65" s="1" customFormat="1">
      <c r="B199" s="29"/>
      <c r="D199" s="136" t="s">
        <v>231</v>
      </c>
      <c r="F199" s="137" t="s">
        <v>4005</v>
      </c>
      <c r="L199" s="29"/>
      <c r="M199" s="138"/>
      <c r="T199" s="53"/>
      <c r="AT199" s="17" t="s">
        <v>231</v>
      </c>
      <c r="AU199" s="17" t="s">
        <v>82</v>
      </c>
    </row>
    <row r="200" spans="2:65" s="1" customFormat="1" ht="33" customHeight="1">
      <c r="B200" s="123"/>
      <c r="C200" s="124" t="s">
        <v>409</v>
      </c>
      <c r="D200" s="124" t="s">
        <v>226</v>
      </c>
      <c r="E200" s="125" t="s">
        <v>4006</v>
      </c>
      <c r="F200" s="126" t="s">
        <v>4007</v>
      </c>
      <c r="G200" s="127" t="s">
        <v>639</v>
      </c>
      <c r="H200" s="128">
        <v>1</v>
      </c>
      <c r="I200" s="129">
        <v>7030</v>
      </c>
      <c r="J200" s="129">
        <f>ROUND(I200*H200,2)</f>
        <v>7030</v>
      </c>
      <c r="K200" s="126" t="s">
        <v>2903</v>
      </c>
      <c r="L200" s="29"/>
      <c r="M200" s="130" t="s">
        <v>1</v>
      </c>
      <c r="N200" s="131" t="s">
        <v>39</v>
      </c>
      <c r="O200" s="132">
        <v>9.6</v>
      </c>
      <c r="P200" s="132">
        <f>O200*H200</f>
        <v>9.6</v>
      </c>
      <c r="Q200" s="132">
        <v>0</v>
      </c>
      <c r="R200" s="132">
        <f>Q200*H200</f>
        <v>0</v>
      </c>
      <c r="S200" s="132">
        <v>0</v>
      </c>
      <c r="T200" s="133">
        <f>S200*H200</f>
        <v>0</v>
      </c>
      <c r="AR200" s="134" t="s">
        <v>277</v>
      </c>
      <c r="AT200" s="134" t="s">
        <v>226</v>
      </c>
      <c r="AU200" s="134" t="s">
        <v>82</v>
      </c>
      <c r="AY200" s="17" t="s">
        <v>224</v>
      </c>
      <c r="BE200" s="135">
        <f>IF(N200="základní",J200,0)</f>
        <v>0</v>
      </c>
      <c r="BF200" s="135">
        <f>IF(N200="snížená",J200,0)</f>
        <v>7030</v>
      </c>
      <c r="BG200" s="135">
        <f>IF(N200="zákl. přenesená",J200,0)</f>
        <v>0</v>
      </c>
      <c r="BH200" s="135">
        <f>IF(N200="sníž. přenesená",J200,0)</f>
        <v>0</v>
      </c>
      <c r="BI200" s="135">
        <f>IF(N200="nulová",J200,0)</f>
        <v>0</v>
      </c>
      <c r="BJ200" s="17" t="s">
        <v>82</v>
      </c>
      <c r="BK200" s="135">
        <f>ROUND(I200*H200,2)</f>
        <v>7030</v>
      </c>
      <c r="BL200" s="17" t="s">
        <v>277</v>
      </c>
      <c r="BM200" s="134" t="s">
        <v>4008</v>
      </c>
    </row>
    <row r="201" spans="2:65" s="1" customFormat="1" ht="19.5">
      <c r="B201" s="29"/>
      <c r="D201" s="136" t="s">
        <v>231</v>
      </c>
      <c r="F201" s="137" t="s">
        <v>4009</v>
      </c>
      <c r="L201" s="29"/>
      <c r="M201" s="138"/>
      <c r="T201" s="53"/>
      <c r="AT201" s="17" t="s">
        <v>231</v>
      </c>
      <c r="AU201" s="17" t="s">
        <v>82</v>
      </c>
    </row>
    <row r="202" spans="2:65" s="1" customFormat="1" ht="16.5" customHeight="1">
      <c r="B202" s="123"/>
      <c r="C202" s="124" t="s">
        <v>328</v>
      </c>
      <c r="D202" s="124" t="s">
        <v>226</v>
      </c>
      <c r="E202" s="125" t="s">
        <v>4010</v>
      </c>
      <c r="F202" s="126" t="s">
        <v>4011</v>
      </c>
      <c r="G202" s="127" t="s">
        <v>639</v>
      </c>
      <c r="H202" s="128">
        <v>1</v>
      </c>
      <c r="I202" s="129">
        <v>895</v>
      </c>
      <c r="J202" s="129">
        <f>ROUND(I202*H202,2)</f>
        <v>895</v>
      </c>
      <c r="K202" s="126" t="s">
        <v>2903</v>
      </c>
      <c r="L202" s="29"/>
      <c r="M202" s="130" t="s">
        <v>1</v>
      </c>
      <c r="N202" s="131" t="s">
        <v>39</v>
      </c>
      <c r="O202" s="132">
        <v>0.97</v>
      </c>
      <c r="P202" s="132">
        <f>O202*H202</f>
        <v>0.97</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895</v>
      </c>
      <c r="BG202" s="135">
        <f>IF(N202="zákl. přenesená",J202,0)</f>
        <v>0</v>
      </c>
      <c r="BH202" s="135">
        <f>IF(N202="sníž. přenesená",J202,0)</f>
        <v>0</v>
      </c>
      <c r="BI202" s="135">
        <f>IF(N202="nulová",J202,0)</f>
        <v>0</v>
      </c>
      <c r="BJ202" s="17" t="s">
        <v>82</v>
      </c>
      <c r="BK202" s="135">
        <f>ROUND(I202*H202,2)</f>
        <v>895</v>
      </c>
      <c r="BL202" s="17" t="s">
        <v>277</v>
      </c>
      <c r="BM202" s="134" t="s">
        <v>4012</v>
      </c>
    </row>
    <row r="203" spans="2:65" s="1" customFormat="1">
      <c r="B203" s="29"/>
      <c r="D203" s="136" t="s">
        <v>231</v>
      </c>
      <c r="F203" s="137" t="s">
        <v>4013</v>
      </c>
      <c r="L203" s="29"/>
      <c r="M203" s="138"/>
      <c r="T203" s="53"/>
      <c r="AT203" s="17" t="s">
        <v>231</v>
      </c>
      <c r="AU203" s="17" t="s">
        <v>82</v>
      </c>
    </row>
    <row r="204" spans="2:65" s="1" customFormat="1" ht="21.75" customHeight="1">
      <c r="B204" s="123"/>
      <c r="C204" s="124" t="s">
        <v>419</v>
      </c>
      <c r="D204" s="124" t="s">
        <v>226</v>
      </c>
      <c r="E204" s="125" t="s">
        <v>4014</v>
      </c>
      <c r="F204" s="126" t="s">
        <v>4015</v>
      </c>
      <c r="G204" s="127" t="s">
        <v>639</v>
      </c>
      <c r="H204" s="128">
        <v>1</v>
      </c>
      <c r="I204" s="129">
        <v>618</v>
      </c>
      <c r="J204" s="129">
        <f>ROUND(I204*H204,2)</f>
        <v>618</v>
      </c>
      <c r="K204" s="126" t="s">
        <v>2903</v>
      </c>
      <c r="L204" s="29"/>
      <c r="M204" s="130" t="s">
        <v>1</v>
      </c>
      <c r="N204" s="131" t="s">
        <v>39</v>
      </c>
      <c r="O204" s="132">
        <v>0.67</v>
      </c>
      <c r="P204" s="132">
        <f>O204*H204</f>
        <v>0.67</v>
      </c>
      <c r="Q204" s="132">
        <v>0</v>
      </c>
      <c r="R204" s="132">
        <f>Q204*H204</f>
        <v>0</v>
      </c>
      <c r="S204" s="132">
        <v>0</v>
      </c>
      <c r="T204" s="133">
        <f>S204*H204</f>
        <v>0</v>
      </c>
      <c r="AR204" s="134" t="s">
        <v>277</v>
      </c>
      <c r="AT204" s="134" t="s">
        <v>226</v>
      </c>
      <c r="AU204" s="134" t="s">
        <v>82</v>
      </c>
      <c r="AY204" s="17" t="s">
        <v>224</v>
      </c>
      <c r="BE204" s="135">
        <f>IF(N204="základní",J204,0)</f>
        <v>0</v>
      </c>
      <c r="BF204" s="135">
        <f>IF(N204="snížená",J204,0)</f>
        <v>618</v>
      </c>
      <c r="BG204" s="135">
        <f>IF(N204="zákl. přenesená",J204,0)</f>
        <v>0</v>
      </c>
      <c r="BH204" s="135">
        <f>IF(N204="sníž. přenesená",J204,0)</f>
        <v>0</v>
      </c>
      <c r="BI204" s="135">
        <f>IF(N204="nulová",J204,0)</f>
        <v>0</v>
      </c>
      <c r="BJ204" s="17" t="s">
        <v>82</v>
      </c>
      <c r="BK204" s="135">
        <f>ROUND(I204*H204,2)</f>
        <v>618</v>
      </c>
      <c r="BL204" s="17" t="s">
        <v>277</v>
      </c>
      <c r="BM204" s="134" t="s">
        <v>4016</v>
      </c>
    </row>
    <row r="205" spans="2:65" s="1" customFormat="1">
      <c r="B205" s="29"/>
      <c r="D205" s="136" t="s">
        <v>231</v>
      </c>
      <c r="F205" s="137" t="s">
        <v>4017</v>
      </c>
      <c r="L205" s="29"/>
      <c r="M205" s="138"/>
      <c r="T205" s="53"/>
      <c r="AT205" s="17" t="s">
        <v>231</v>
      </c>
      <c r="AU205" s="17" t="s">
        <v>82</v>
      </c>
    </row>
    <row r="206" spans="2:65" s="1" customFormat="1" ht="16.5" customHeight="1">
      <c r="B206" s="123"/>
      <c r="C206" s="124" t="s">
        <v>332</v>
      </c>
      <c r="D206" s="124" t="s">
        <v>226</v>
      </c>
      <c r="E206" s="125" t="s">
        <v>4018</v>
      </c>
      <c r="F206" s="126" t="s">
        <v>4019</v>
      </c>
      <c r="G206" s="127" t="s">
        <v>639</v>
      </c>
      <c r="H206" s="128">
        <v>2</v>
      </c>
      <c r="I206" s="129">
        <v>143</v>
      </c>
      <c r="J206" s="129">
        <f>ROUND(I206*H206,2)</f>
        <v>286</v>
      </c>
      <c r="K206" s="126" t="s">
        <v>2903</v>
      </c>
      <c r="L206" s="29"/>
      <c r="M206" s="130" t="s">
        <v>1</v>
      </c>
      <c r="N206" s="131" t="s">
        <v>39</v>
      </c>
      <c r="O206" s="132">
        <v>0.155</v>
      </c>
      <c r="P206" s="132">
        <f>O206*H206</f>
        <v>0.31</v>
      </c>
      <c r="Q206" s="132">
        <v>0</v>
      </c>
      <c r="R206" s="132">
        <f>Q206*H206</f>
        <v>0</v>
      </c>
      <c r="S206" s="132">
        <v>0</v>
      </c>
      <c r="T206" s="133">
        <f>S206*H206</f>
        <v>0</v>
      </c>
      <c r="AR206" s="134" t="s">
        <v>277</v>
      </c>
      <c r="AT206" s="134" t="s">
        <v>226</v>
      </c>
      <c r="AU206" s="134" t="s">
        <v>82</v>
      </c>
      <c r="AY206" s="17" t="s">
        <v>224</v>
      </c>
      <c r="BE206" s="135">
        <f>IF(N206="základní",J206,0)</f>
        <v>0</v>
      </c>
      <c r="BF206" s="135">
        <f>IF(N206="snížená",J206,0)</f>
        <v>286</v>
      </c>
      <c r="BG206" s="135">
        <f>IF(N206="zákl. přenesená",J206,0)</f>
        <v>0</v>
      </c>
      <c r="BH206" s="135">
        <f>IF(N206="sníž. přenesená",J206,0)</f>
        <v>0</v>
      </c>
      <c r="BI206" s="135">
        <f>IF(N206="nulová",J206,0)</f>
        <v>0</v>
      </c>
      <c r="BJ206" s="17" t="s">
        <v>82</v>
      </c>
      <c r="BK206" s="135">
        <f>ROUND(I206*H206,2)</f>
        <v>286</v>
      </c>
      <c r="BL206" s="17" t="s">
        <v>277</v>
      </c>
      <c r="BM206" s="134" t="s">
        <v>4020</v>
      </c>
    </row>
    <row r="207" spans="2:65" s="1" customFormat="1">
      <c r="B207" s="29"/>
      <c r="D207" s="136" t="s">
        <v>231</v>
      </c>
      <c r="F207" s="137" t="s">
        <v>4019</v>
      </c>
      <c r="L207" s="29"/>
      <c r="M207" s="138"/>
      <c r="T207" s="53"/>
      <c r="AT207" s="17" t="s">
        <v>231</v>
      </c>
      <c r="AU207" s="17" t="s">
        <v>82</v>
      </c>
    </row>
    <row r="208" spans="2:65" s="1" customFormat="1" ht="16.5" customHeight="1">
      <c r="B208" s="123"/>
      <c r="C208" s="124" t="s">
        <v>432</v>
      </c>
      <c r="D208" s="124" t="s">
        <v>226</v>
      </c>
      <c r="E208" s="125" t="s">
        <v>4021</v>
      </c>
      <c r="F208" s="126" t="s">
        <v>4022</v>
      </c>
      <c r="G208" s="127" t="s">
        <v>639</v>
      </c>
      <c r="H208" s="128">
        <v>1</v>
      </c>
      <c r="I208" s="129">
        <v>1750</v>
      </c>
      <c r="J208" s="129">
        <f>ROUND(I208*H208,2)</f>
        <v>1750</v>
      </c>
      <c r="K208" s="126" t="s">
        <v>2903</v>
      </c>
      <c r="L208" s="29"/>
      <c r="M208" s="130" t="s">
        <v>1</v>
      </c>
      <c r="N208" s="131" t="s">
        <v>39</v>
      </c>
      <c r="O208" s="132">
        <v>1.9</v>
      </c>
      <c r="P208" s="132">
        <f>O208*H208</f>
        <v>1.9</v>
      </c>
      <c r="Q208" s="132">
        <v>0</v>
      </c>
      <c r="R208" s="132">
        <f>Q208*H208</f>
        <v>0</v>
      </c>
      <c r="S208" s="132">
        <v>0</v>
      </c>
      <c r="T208" s="133">
        <f>S208*H208</f>
        <v>0</v>
      </c>
      <c r="AR208" s="134" t="s">
        <v>277</v>
      </c>
      <c r="AT208" s="134" t="s">
        <v>226</v>
      </c>
      <c r="AU208" s="134" t="s">
        <v>82</v>
      </c>
      <c r="AY208" s="17" t="s">
        <v>224</v>
      </c>
      <c r="BE208" s="135">
        <f>IF(N208="základní",J208,0)</f>
        <v>0</v>
      </c>
      <c r="BF208" s="135">
        <f>IF(N208="snížená",J208,0)</f>
        <v>1750</v>
      </c>
      <c r="BG208" s="135">
        <f>IF(N208="zákl. přenesená",J208,0)</f>
        <v>0</v>
      </c>
      <c r="BH208" s="135">
        <f>IF(N208="sníž. přenesená",J208,0)</f>
        <v>0</v>
      </c>
      <c r="BI208" s="135">
        <f>IF(N208="nulová",J208,0)</f>
        <v>0</v>
      </c>
      <c r="BJ208" s="17" t="s">
        <v>82</v>
      </c>
      <c r="BK208" s="135">
        <f>ROUND(I208*H208,2)</f>
        <v>1750</v>
      </c>
      <c r="BL208" s="17" t="s">
        <v>277</v>
      </c>
      <c r="BM208" s="134" t="s">
        <v>4023</v>
      </c>
    </row>
    <row r="209" spans="2:65" s="1" customFormat="1">
      <c r="B209" s="29"/>
      <c r="D209" s="136" t="s">
        <v>231</v>
      </c>
      <c r="F209" s="137" t="s">
        <v>4024</v>
      </c>
      <c r="L209" s="29"/>
      <c r="M209" s="138"/>
      <c r="T209" s="53"/>
      <c r="AT209" s="17" t="s">
        <v>231</v>
      </c>
      <c r="AU209" s="17" t="s">
        <v>82</v>
      </c>
    </row>
    <row r="210" spans="2:65" s="1" customFormat="1" ht="16.5" customHeight="1">
      <c r="B210" s="123"/>
      <c r="C210" s="124" t="s">
        <v>340</v>
      </c>
      <c r="D210" s="124" t="s">
        <v>226</v>
      </c>
      <c r="E210" s="125" t="s">
        <v>4025</v>
      </c>
      <c r="F210" s="126" t="s">
        <v>4026</v>
      </c>
      <c r="G210" s="127" t="s">
        <v>639</v>
      </c>
      <c r="H210" s="128">
        <v>2</v>
      </c>
      <c r="I210" s="129">
        <v>443</v>
      </c>
      <c r="J210" s="129">
        <f>ROUND(I210*H210,2)</f>
        <v>886</v>
      </c>
      <c r="K210" s="126" t="s">
        <v>2903</v>
      </c>
      <c r="L210" s="29"/>
      <c r="M210" s="130" t="s">
        <v>1</v>
      </c>
      <c r="N210" s="131" t="s">
        <v>39</v>
      </c>
      <c r="O210" s="132">
        <v>0.48</v>
      </c>
      <c r="P210" s="132">
        <f>O210*H210</f>
        <v>0.96</v>
      </c>
      <c r="Q210" s="132">
        <v>0</v>
      </c>
      <c r="R210" s="132">
        <f>Q210*H210</f>
        <v>0</v>
      </c>
      <c r="S210" s="132">
        <v>0</v>
      </c>
      <c r="T210" s="133">
        <f>S210*H210</f>
        <v>0</v>
      </c>
      <c r="AR210" s="134" t="s">
        <v>277</v>
      </c>
      <c r="AT210" s="134" t="s">
        <v>226</v>
      </c>
      <c r="AU210" s="134" t="s">
        <v>82</v>
      </c>
      <c r="AY210" s="17" t="s">
        <v>224</v>
      </c>
      <c r="BE210" s="135">
        <f>IF(N210="základní",J210,0)</f>
        <v>0</v>
      </c>
      <c r="BF210" s="135">
        <f>IF(N210="snížená",J210,0)</f>
        <v>886</v>
      </c>
      <c r="BG210" s="135">
        <f>IF(N210="zákl. přenesená",J210,0)</f>
        <v>0</v>
      </c>
      <c r="BH210" s="135">
        <f>IF(N210="sníž. přenesená",J210,0)</f>
        <v>0</v>
      </c>
      <c r="BI210" s="135">
        <f>IF(N210="nulová",J210,0)</f>
        <v>0</v>
      </c>
      <c r="BJ210" s="17" t="s">
        <v>82</v>
      </c>
      <c r="BK210" s="135">
        <f>ROUND(I210*H210,2)</f>
        <v>886</v>
      </c>
      <c r="BL210" s="17" t="s">
        <v>277</v>
      </c>
      <c r="BM210" s="134" t="s">
        <v>4027</v>
      </c>
    </row>
    <row r="211" spans="2:65" s="1" customFormat="1">
      <c r="B211" s="29"/>
      <c r="D211" s="136" t="s">
        <v>231</v>
      </c>
      <c r="F211" s="137" t="s">
        <v>4026</v>
      </c>
      <c r="L211" s="29"/>
      <c r="M211" s="138"/>
      <c r="T211" s="53"/>
      <c r="AT211" s="17" t="s">
        <v>231</v>
      </c>
      <c r="AU211" s="17" t="s">
        <v>82</v>
      </c>
    </row>
    <row r="212" spans="2:65" s="1" customFormat="1" ht="24.2" customHeight="1">
      <c r="B212" s="123"/>
      <c r="C212" s="124" t="s">
        <v>441</v>
      </c>
      <c r="D212" s="124" t="s">
        <v>226</v>
      </c>
      <c r="E212" s="125" t="s">
        <v>4028</v>
      </c>
      <c r="F212" s="126" t="s">
        <v>4029</v>
      </c>
      <c r="G212" s="127" t="s">
        <v>639</v>
      </c>
      <c r="H212" s="128">
        <v>2</v>
      </c>
      <c r="I212" s="129">
        <v>1020</v>
      </c>
      <c r="J212" s="129">
        <f>ROUND(I212*H212,2)</f>
        <v>2040</v>
      </c>
      <c r="K212" s="126" t="s">
        <v>2903</v>
      </c>
      <c r="L212" s="29"/>
      <c r="M212" s="130" t="s">
        <v>1</v>
      </c>
      <c r="N212" s="131" t="s">
        <v>39</v>
      </c>
      <c r="O212" s="132">
        <v>0.86</v>
      </c>
      <c r="P212" s="132">
        <f>O212*H212</f>
        <v>1.72</v>
      </c>
      <c r="Q212" s="132">
        <v>0</v>
      </c>
      <c r="R212" s="132">
        <f>Q212*H212</f>
        <v>0</v>
      </c>
      <c r="S212" s="132">
        <v>0</v>
      </c>
      <c r="T212" s="133">
        <f>S212*H212</f>
        <v>0</v>
      </c>
      <c r="AR212" s="134" t="s">
        <v>277</v>
      </c>
      <c r="AT212" s="134" t="s">
        <v>226</v>
      </c>
      <c r="AU212" s="134" t="s">
        <v>82</v>
      </c>
      <c r="AY212" s="17" t="s">
        <v>224</v>
      </c>
      <c r="BE212" s="135">
        <f>IF(N212="základní",J212,0)</f>
        <v>0</v>
      </c>
      <c r="BF212" s="135">
        <f>IF(N212="snížená",J212,0)</f>
        <v>2040</v>
      </c>
      <c r="BG212" s="135">
        <f>IF(N212="zákl. přenesená",J212,0)</f>
        <v>0</v>
      </c>
      <c r="BH212" s="135">
        <f>IF(N212="sníž. přenesená",J212,0)</f>
        <v>0</v>
      </c>
      <c r="BI212" s="135">
        <f>IF(N212="nulová",J212,0)</f>
        <v>0</v>
      </c>
      <c r="BJ212" s="17" t="s">
        <v>82</v>
      </c>
      <c r="BK212" s="135">
        <f>ROUND(I212*H212,2)</f>
        <v>2040</v>
      </c>
      <c r="BL212" s="17" t="s">
        <v>277</v>
      </c>
      <c r="BM212" s="134" t="s">
        <v>4030</v>
      </c>
    </row>
    <row r="213" spans="2:65" s="1" customFormat="1">
      <c r="B213" s="29"/>
      <c r="D213" s="136" t="s">
        <v>231</v>
      </c>
      <c r="F213" s="137" t="s">
        <v>4031</v>
      </c>
      <c r="L213" s="29"/>
      <c r="M213" s="138"/>
      <c r="T213" s="53"/>
      <c r="AT213" s="17" t="s">
        <v>231</v>
      </c>
      <c r="AU213" s="17" t="s">
        <v>82</v>
      </c>
    </row>
    <row r="214" spans="2:65" s="1" customFormat="1" ht="16.5" customHeight="1">
      <c r="B214" s="123"/>
      <c r="C214" s="124" t="s">
        <v>345</v>
      </c>
      <c r="D214" s="124" t="s">
        <v>226</v>
      </c>
      <c r="E214" s="125" t="s">
        <v>4032</v>
      </c>
      <c r="F214" s="126" t="s">
        <v>4033</v>
      </c>
      <c r="G214" s="127" t="s">
        <v>639</v>
      </c>
      <c r="H214" s="128">
        <v>42</v>
      </c>
      <c r="I214" s="129">
        <v>473</v>
      </c>
      <c r="J214" s="129">
        <f>ROUND(I214*H214,2)</f>
        <v>19866</v>
      </c>
      <c r="K214" s="126" t="s">
        <v>2903</v>
      </c>
      <c r="L214" s="29"/>
      <c r="M214" s="130" t="s">
        <v>1</v>
      </c>
      <c r="N214" s="131" t="s">
        <v>39</v>
      </c>
      <c r="O214" s="132">
        <v>0.48</v>
      </c>
      <c r="P214" s="132">
        <f>O214*H214</f>
        <v>20.16</v>
      </c>
      <c r="Q214" s="132">
        <v>0</v>
      </c>
      <c r="R214" s="132">
        <f>Q214*H214</f>
        <v>0</v>
      </c>
      <c r="S214" s="132">
        <v>0</v>
      </c>
      <c r="T214" s="133">
        <f>S214*H214</f>
        <v>0</v>
      </c>
      <c r="AR214" s="134" t="s">
        <v>277</v>
      </c>
      <c r="AT214" s="134" t="s">
        <v>226</v>
      </c>
      <c r="AU214" s="134" t="s">
        <v>82</v>
      </c>
      <c r="AY214" s="17" t="s">
        <v>224</v>
      </c>
      <c r="BE214" s="135">
        <f>IF(N214="základní",J214,0)</f>
        <v>0</v>
      </c>
      <c r="BF214" s="135">
        <f>IF(N214="snížená",J214,0)</f>
        <v>19866</v>
      </c>
      <c r="BG214" s="135">
        <f>IF(N214="zákl. přenesená",J214,0)</f>
        <v>0</v>
      </c>
      <c r="BH214" s="135">
        <f>IF(N214="sníž. přenesená",J214,0)</f>
        <v>0</v>
      </c>
      <c r="BI214" s="135">
        <f>IF(N214="nulová",J214,0)</f>
        <v>0</v>
      </c>
      <c r="BJ214" s="17" t="s">
        <v>82</v>
      </c>
      <c r="BK214" s="135">
        <f>ROUND(I214*H214,2)</f>
        <v>19866</v>
      </c>
      <c r="BL214" s="17" t="s">
        <v>277</v>
      </c>
      <c r="BM214" s="134" t="s">
        <v>4034</v>
      </c>
    </row>
    <row r="215" spans="2:65" s="1" customFormat="1">
      <c r="B215" s="29"/>
      <c r="D215" s="136" t="s">
        <v>231</v>
      </c>
      <c r="F215" s="137" t="s">
        <v>4035</v>
      </c>
      <c r="L215" s="29"/>
      <c r="M215" s="138"/>
      <c r="T215" s="53"/>
      <c r="AT215" s="17" t="s">
        <v>231</v>
      </c>
      <c r="AU215" s="17" t="s">
        <v>82</v>
      </c>
    </row>
    <row r="216" spans="2:65" s="1" customFormat="1" ht="16.5" customHeight="1">
      <c r="B216" s="123"/>
      <c r="C216" s="124" t="s">
        <v>453</v>
      </c>
      <c r="D216" s="124" t="s">
        <v>226</v>
      </c>
      <c r="E216" s="125" t="s">
        <v>4036</v>
      </c>
      <c r="F216" s="126" t="s">
        <v>4037</v>
      </c>
      <c r="G216" s="127" t="s">
        <v>639</v>
      </c>
      <c r="H216" s="128">
        <v>4</v>
      </c>
      <c r="I216" s="129">
        <v>443</v>
      </c>
      <c r="J216" s="129">
        <f>ROUND(I216*H216,2)</f>
        <v>1772</v>
      </c>
      <c r="K216" s="126" t="s">
        <v>2903</v>
      </c>
      <c r="L216" s="29"/>
      <c r="M216" s="130" t="s">
        <v>1</v>
      </c>
      <c r="N216" s="131" t="s">
        <v>39</v>
      </c>
      <c r="O216" s="132">
        <v>0.48</v>
      </c>
      <c r="P216" s="132">
        <f>O216*H216</f>
        <v>1.92</v>
      </c>
      <c r="Q216" s="132">
        <v>0</v>
      </c>
      <c r="R216" s="132">
        <f>Q216*H216</f>
        <v>0</v>
      </c>
      <c r="S216" s="132">
        <v>0</v>
      </c>
      <c r="T216" s="133">
        <f>S216*H216</f>
        <v>0</v>
      </c>
      <c r="AR216" s="134" t="s">
        <v>277</v>
      </c>
      <c r="AT216" s="134" t="s">
        <v>226</v>
      </c>
      <c r="AU216" s="134" t="s">
        <v>82</v>
      </c>
      <c r="AY216" s="17" t="s">
        <v>224</v>
      </c>
      <c r="BE216" s="135">
        <f>IF(N216="základní",J216,0)</f>
        <v>0</v>
      </c>
      <c r="BF216" s="135">
        <f>IF(N216="snížená",J216,0)</f>
        <v>1772</v>
      </c>
      <c r="BG216" s="135">
        <f>IF(N216="zákl. přenesená",J216,0)</f>
        <v>0</v>
      </c>
      <c r="BH216" s="135">
        <f>IF(N216="sníž. přenesená",J216,0)</f>
        <v>0</v>
      </c>
      <c r="BI216" s="135">
        <f>IF(N216="nulová",J216,0)</f>
        <v>0</v>
      </c>
      <c r="BJ216" s="17" t="s">
        <v>82</v>
      </c>
      <c r="BK216" s="135">
        <f>ROUND(I216*H216,2)</f>
        <v>1772</v>
      </c>
      <c r="BL216" s="17" t="s">
        <v>277</v>
      </c>
      <c r="BM216" s="134" t="s">
        <v>4038</v>
      </c>
    </row>
    <row r="217" spans="2:65" s="1" customFormat="1">
      <c r="B217" s="29"/>
      <c r="D217" s="136" t="s">
        <v>231</v>
      </c>
      <c r="F217" s="137" t="s">
        <v>4039</v>
      </c>
      <c r="L217" s="29"/>
      <c r="M217" s="138"/>
      <c r="T217" s="53"/>
      <c r="AT217" s="17" t="s">
        <v>231</v>
      </c>
      <c r="AU217" s="17" t="s">
        <v>82</v>
      </c>
    </row>
    <row r="218" spans="2:65" s="1" customFormat="1" ht="21.75" customHeight="1">
      <c r="B218" s="123"/>
      <c r="C218" s="124" t="s">
        <v>350</v>
      </c>
      <c r="D218" s="124" t="s">
        <v>226</v>
      </c>
      <c r="E218" s="125" t="s">
        <v>4040</v>
      </c>
      <c r="F218" s="126" t="s">
        <v>4041</v>
      </c>
      <c r="G218" s="127" t="s">
        <v>639</v>
      </c>
      <c r="H218" s="128">
        <v>1</v>
      </c>
      <c r="I218" s="129">
        <v>785</v>
      </c>
      <c r="J218" s="129">
        <f>ROUND(I218*H218,2)</f>
        <v>785</v>
      </c>
      <c r="K218" s="126" t="s">
        <v>2903</v>
      </c>
      <c r="L218" s="29"/>
      <c r="M218" s="130" t="s">
        <v>1</v>
      </c>
      <c r="N218" s="131" t="s">
        <v>39</v>
      </c>
      <c r="O218" s="132">
        <v>0.85</v>
      </c>
      <c r="P218" s="132">
        <f>O218*H218</f>
        <v>0.85</v>
      </c>
      <c r="Q218" s="132">
        <v>0</v>
      </c>
      <c r="R218" s="132">
        <f>Q218*H218</f>
        <v>0</v>
      </c>
      <c r="S218" s="132">
        <v>0</v>
      </c>
      <c r="T218" s="133">
        <f>S218*H218</f>
        <v>0</v>
      </c>
      <c r="AR218" s="134" t="s">
        <v>277</v>
      </c>
      <c r="AT218" s="134" t="s">
        <v>226</v>
      </c>
      <c r="AU218" s="134" t="s">
        <v>82</v>
      </c>
      <c r="AY218" s="17" t="s">
        <v>224</v>
      </c>
      <c r="BE218" s="135">
        <f>IF(N218="základní",J218,0)</f>
        <v>0</v>
      </c>
      <c r="BF218" s="135">
        <f>IF(N218="snížená",J218,0)</f>
        <v>785</v>
      </c>
      <c r="BG218" s="135">
        <f>IF(N218="zákl. přenesená",J218,0)</f>
        <v>0</v>
      </c>
      <c r="BH218" s="135">
        <f>IF(N218="sníž. přenesená",J218,0)</f>
        <v>0</v>
      </c>
      <c r="BI218" s="135">
        <f>IF(N218="nulová",J218,0)</f>
        <v>0</v>
      </c>
      <c r="BJ218" s="17" t="s">
        <v>82</v>
      </c>
      <c r="BK218" s="135">
        <f>ROUND(I218*H218,2)</f>
        <v>785</v>
      </c>
      <c r="BL218" s="17" t="s">
        <v>277</v>
      </c>
      <c r="BM218" s="134" t="s">
        <v>4042</v>
      </c>
    </row>
    <row r="219" spans="2:65" s="1" customFormat="1" ht="19.5">
      <c r="B219" s="29"/>
      <c r="D219" s="136" t="s">
        <v>231</v>
      </c>
      <c r="F219" s="137" t="s">
        <v>4043</v>
      </c>
      <c r="L219" s="29"/>
      <c r="M219" s="138"/>
      <c r="T219" s="53"/>
      <c r="AT219" s="17" t="s">
        <v>231</v>
      </c>
      <c r="AU219" s="17" t="s">
        <v>82</v>
      </c>
    </row>
    <row r="220" spans="2:65" s="1" customFormat="1" ht="16.5" customHeight="1">
      <c r="B220" s="123"/>
      <c r="C220" s="124" t="s">
        <v>464</v>
      </c>
      <c r="D220" s="124" t="s">
        <v>226</v>
      </c>
      <c r="E220" s="125" t="s">
        <v>4044</v>
      </c>
      <c r="F220" s="126" t="s">
        <v>4045</v>
      </c>
      <c r="G220" s="127" t="s">
        <v>639</v>
      </c>
      <c r="H220" s="128">
        <v>42</v>
      </c>
      <c r="I220" s="129">
        <v>38.799999999999997</v>
      </c>
      <c r="J220" s="129">
        <f>ROUND(I220*H220,2)</f>
        <v>1629.6</v>
      </c>
      <c r="K220" s="126" t="s">
        <v>2903</v>
      </c>
      <c r="L220" s="29"/>
      <c r="M220" s="130" t="s">
        <v>1</v>
      </c>
      <c r="N220" s="131" t="s">
        <v>39</v>
      </c>
      <c r="O220" s="132">
        <v>4.2000000000000003E-2</v>
      </c>
      <c r="P220" s="132">
        <f>O220*H220</f>
        <v>1.764</v>
      </c>
      <c r="Q220" s="132">
        <v>0</v>
      </c>
      <c r="R220" s="132">
        <f>Q220*H220</f>
        <v>0</v>
      </c>
      <c r="S220" s="132">
        <v>0</v>
      </c>
      <c r="T220" s="133">
        <f>S220*H220</f>
        <v>0</v>
      </c>
      <c r="AR220" s="134" t="s">
        <v>277</v>
      </c>
      <c r="AT220" s="134" t="s">
        <v>226</v>
      </c>
      <c r="AU220" s="134" t="s">
        <v>82</v>
      </c>
      <c r="AY220" s="17" t="s">
        <v>224</v>
      </c>
      <c r="BE220" s="135">
        <f>IF(N220="základní",J220,0)</f>
        <v>0</v>
      </c>
      <c r="BF220" s="135">
        <f>IF(N220="snížená",J220,0)</f>
        <v>1629.6</v>
      </c>
      <c r="BG220" s="135">
        <f>IF(N220="zákl. přenesená",J220,0)</f>
        <v>0</v>
      </c>
      <c r="BH220" s="135">
        <f>IF(N220="sníž. přenesená",J220,0)</f>
        <v>0</v>
      </c>
      <c r="BI220" s="135">
        <f>IF(N220="nulová",J220,0)</f>
        <v>0</v>
      </c>
      <c r="BJ220" s="17" t="s">
        <v>82</v>
      </c>
      <c r="BK220" s="135">
        <f>ROUND(I220*H220,2)</f>
        <v>1629.6</v>
      </c>
      <c r="BL220" s="17" t="s">
        <v>277</v>
      </c>
      <c r="BM220" s="134" t="s">
        <v>4046</v>
      </c>
    </row>
    <row r="221" spans="2:65" s="1" customFormat="1">
      <c r="B221" s="29"/>
      <c r="D221" s="136" t="s">
        <v>231</v>
      </c>
      <c r="F221" s="137" t="s">
        <v>4047</v>
      </c>
      <c r="L221" s="29"/>
      <c r="M221" s="138"/>
      <c r="T221" s="53"/>
      <c r="AT221" s="17" t="s">
        <v>231</v>
      </c>
      <c r="AU221" s="17" t="s">
        <v>82</v>
      </c>
    </row>
    <row r="222" spans="2:65" s="1" customFormat="1" ht="16.5" customHeight="1">
      <c r="B222" s="123"/>
      <c r="C222" s="124" t="s">
        <v>355</v>
      </c>
      <c r="D222" s="124" t="s">
        <v>226</v>
      </c>
      <c r="E222" s="125" t="s">
        <v>4048</v>
      </c>
      <c r="F222" s="126" t="s">
        <v>4049</v>
      </c>
      <c r="G222" s="127" t="s">
        <v>639</v>
      </c>
      <c r="H222" s="128">
        <v>42</v>
      </c>
      <c r="I222" s="129">
        <v>46.2</v>
      </c>
      <c r="J222" s="129">
        <f>ROUND(I222*H222,2)</f>
        <v>1940.4</v>
      </c>
      <c r="K222" s="126" t="s">
        <v>2903</v>
      </c>
      <c r="L222" s="29"/>
      <c r="M222" s="130" t="s">
        <v>1</v>
      </c>
      <c r="N222" s="131" t="s">
        <v>39</v>
      </c>
      <c r="O222" s="132">
        <v>0.05</v>
      </c>
      <c r="P222" s="132">
        <f>O222*H222</f>
        <v>2.1</v>
      </c>
      <c r="Q222" s="132">
        <v>0</v>
      </c>
      <c r="R222" s="132">
        <f>Q222*H222</f>
        <v>0</v>
      </c>
      <c r="S222" s="132">
        <v>0</v>
      </c>
      <c r="T222" s="133">
        <f>S222*H222</f>
        <v>0</v>
      </c>
      <c r="AR222" s="134" t="s">
        <v>277</v>
      </c>
      <c r="AT222" s="134" t="s">
        <v>226</v>
      </c>
      <c r="AU222" s="134" t="s">
        <v>82</v>
      </c>
      <c r="AY222" s="17" t="s">
        <v>224</v>
      </c>
      <c r="BE222" s="135">
        <f>IF(N222="základní",J222,0)</f>
        <v>0</v>
      </c>
      <c r="BF222" s="135">
        <f>IF(N222="snížená",J222,0)</f>
        <v>1940.4</v>
      </c>
      <c r="BG222" s="135">
        <f>IF(N222="zákl. přenesená",J222,0)</f>
        <v>0</v>
      </c>
      <c r="BH222" s="135">
        <f>IF(N222="sníž. přenesená",J222,0)</f>
        <v>0</v>
      </c>
      <c r="BI222" s="135">
        <f>IF(N222="nulová",J222,0)</f>
        <v>0</v>
      </c>
      <c r="BJ222" s="17" t="s">
        <v>82</v>
      </c>
      <c r="BK222" s="135">
        <f>ROUND(I222*H222,2)</f>
        <v>1940.4</v>
      </c>
      <c r="BL222" s="17" t="s">
        <v>277</v>
      </c>
      <c r="BM222" s="134" t="s">
        <v>4050</v>
      </c>
    </row>
    <row r="223" spans="2:65" s="1" customFormat="1">
      <c r="B223" s="29"/>
      <c r="D223" s="136" t="s">
        <v>231</v>
      </c>
      <c r="F223" s="137" t="s">
        <v>4051</v>
      </c>
      <c r="L223" s="29"/>
      <c r="M223" s="138"/>
      <c r="T223" s="53"/>
      <c r="AT223" s="17" t="s">
        <v>231</v>
      </c>
      <c r="AU223" s="17" t="s">
        <v>82</v>
      </c>
    </row>
    <row r="224" spans="2:65" s="1" customFormat="1" ht="16.5" customHeight="1">
      <c r="B224" s="123"/>
      <c r="C224" s="124" t="s">
        <v>472</v>
      </c>
      <c r="D224" s="124" t="s">
        <v>226</v>
      </c>
      <c r="E224" s="125" t="s">
        <v>4052</v>
      </c>
      <c r="F224" s="126" t="s">
        <v>4053</v>
      </c>
      <c r="G224" s="127" t="s">
        <v>639</v>
      </c>
      <c r="H224" s="128">
        <v>1</v>
      </c>
      <c r="I224" s="129">
        <v>2580</v>
      </c>
      <c r="J224" s="129">
        <f>ROUND(I224*H224,2)</f>
        <v>2580</v>
      </c>
      <c r="K224" s="126" t="s">
        <v>2903</v>
      </c>
      <c r="L224" s="29"/>
      <c r="M224" s="130" t="s">
        <v>1</v>
      </c>
      <c r="N224" s="131" t="s">
        <v>39</v>
      </c>
      <c r="O224" s="132">
        <v>2.8</v>
      </c>
      <c r="P224" s="132">
        <f>O224*H224</f>
        <v>2.8</v>
      </c>
      <c r="Q224" s="132">
        <v>0</v>
      </c>
      <c r="R224" s="132">
        <f>Q224*H224</f>
        <v>0</v>
      </c>
      <c r="S224" s="132">
        <v>0</v>
      </c>
      <c r="T224" s="133">
        <f>S224*H224</f>
        <v>0</v>
      </c>
      <c r="AR224" s="134" t="s">
        <v>277</v>
      </c>
      <c r="AT224" s="134" t="s">
        <v>226</v>
      </c>
      <c r="AU224" s="134" t="s">
        <v>82</v>
      </c>
      <c r="AY224" s="17" t="s">
        <v>224</v>
      </c>
      <c r="BE224" s="135">
        <f>IF(N224="základní",J224,0)</f>
        <v>0</v>
      </c>
      <c r="BF224" s="135">
        <f>IF(N224="snížená",J224,0)</f>
        <v>2580</v>
      </c>
      <c r="BG224" s="135">
        <f>IF(N224="zákl. přenesená",J224,0)</f>
        <v>0</v>
      </c>
      <c r="BH224" s="135">
        <f>IF(N224="sníž. přenesená",J224,0)</f>
        <v>0</v>
      </c>
      <c r="BI224" s="135">
        <f>IF(N224="nulová",J224,0)</f>
        <v>0</v>
      </c>
      <c r="BJ224" s="17" t="s">
        <v>82</v>
      </c>
      <c r="BK224" s="135">
        <f>ROUND(I224*H224,2)</f>
        <v>2580</v>
      </c>
      <c r="BL224" s="17" t="s">
        <v>277</v>
      </c>
      <c r="BM224" s="134" t="s">
        <v>4054</v>
      </c>
    </row>
    <row r="225" spans="2:65" s="1" customFormat="1">
      <c r="B225" s="29"/>
      <c r="D225" s="136" t="s">
        <v>231</v>
      </c>
      <c r="F225" s="137" t="s">
        <v>4055</v>
      </c>
      <c r="L225" s="29"/>
      <c r="M225" s="138"/>
      <c r="T225" s="53"/>
      <c r="AT225" s="17" t="s">
        <v>231</v>
      </c>
      <c r="AU225" s="17" t="s">
        <v>82</v>
      </c>
    </row>
    <row r="226" spans="2:65" s="1" customFormat="1" ht="16.5" customHeight="1">
      <c r="B226" s="123"/>
      <c r="C226" s="124" t="s">
        <v>359</v>
      </c>
      <c r="D226" s="124" t="s">
        <v>226</v>
      </c>
      <c r="E226" s="125" t="s">
        <v>4056</v>
      </c>
      <c r="F226" s="126" t="s">
        <v>4057</v>
      </c>
      <c r="G226" s="127" t="s">
        <v>639</v>
      </c>
      <c r="H226" s="128">
        <v>1</v>
      </c>
      <c r="I226" s="129">
        <v>10600</v>
      </c>
      <c r="J226" s="129">
        <f>ROUND(I226*H226,2)</f>
        <v>10600</v>
      </c>
      <c r="K226" s="126" t="s">
        <v>2903</v>
      </c>
      <c r="L226" s="29"/>
      <c r="M226" s="130" t="s">
        <v>1</v>
      </c>
      <c r="N226" s="131" t="s">
        <v>39</v>
      </c>
      <c r="O226" s="132">
        <v>9.4</v>
      </c>
      <c r="P226" s="132">
        <f>O226*H226</f>
        <v>9.4</v>
      </c>
      <c r="Q226" s="132">
        <v>0</v>
      </c>
      <c r="R226" s="132">
        <f>Q226*H226</f>
        <v>0</v>
      </c>
      <c r="S226" s="132">
        <v>0</v>
      </c>
      <c r="T226" s="133">
        <f>S226*H226</f>
        <v>0</v>
      </c>
      <c r="AR226" s="134" t="s">
        <v>277</v>
      </c>
      <c r="AT226" s="134" t="s">
        <v>226</v>
      </c>
      <c r="AU226" s="134" t="s">
        <v>82</v>
      </c>
      <c r="AY226" s="17" t="s">
        <v>224</v>
      </c>
      <c r="BE226" s="135">
        <f>IF(N226="základní",J226,0)</f>
        <v>0</v>
      </c>
      <c r="BF226" s="135">
        <f>IF(N226="snížená",J226,0)</f>
        <v>10600</v>
      </c>
      <c r="BG226" s="135">
        <f>IF(N226="zákl. přenesená",J226,0)</f>
        <v>0</v>
      </c>
      <c r="BH226" s="135">
        <f>IF(N226="sníž. přenesená",J226,0)</f>
        <v>0</v>
      </c>
      <c r="BI226" s="135">
        <f>IF(N226="nulová",J226,0)</f>
        <v>0</v>
      </c>
      <c r="BJ226" s="17" t="s">
        <v>82</v>
      </c>
      <c r="BK226" s="135">
        <f>ROUND(I226*H226,2)</f>
        <v>10600</v>
      </c>
      <c r="BL226" s="17" t="s">
        <v>277</v>
      </c>
      <c r="BM226" s="134" t="s">
        <v>4058</v>
      </c>
    </row>
    <row r="227" spans="2:65" s="1" customFormat="1">
      <c r="B227" s="29"/>
      <c r="D227" s="136" t="s">
        <v>231</v>
      </c>
      <c r="F227" s="137" t="s">
        <v>4059</v>
      </c>
      <c r="L227" s="29"/>
      <c r="M227" s="138"/>
      <c r="T227" s="53"/>
      <c r="AT227" s="17" t="s">
        <v>231</v>
      </c>
      <c r="AU227" s="17" t="s">
        <v>82</v>
      </c>
    </row>
    <row r="228" spans="2:65" s="1" customFormat="1" ht="16.5" customHeight="1">
      <c r="B228" s="123"/>
      <c r="C228" s="124" t="s">
        <v>479</v>
      </c>
      <c r="D228" s="124" t="s">
        <v>226</v>
      </c>
      <c r="E228" s="125" t="s">
        <v>4060</v>
      </c>
      <c r="F228" s="126" t="s">
        <v>4061</v>
      </c>
      <c r="G228" s="127" t="s">
        <v>639</v>
      </c>
      <c r="H228" s="128">
        <v>1</v>
      </c>
      <c r="I228" s="129">
        <v>2310</v>
      </c>
      <c r="J228" s="129">
        <f>ROUND(I228*H228,2)</f>
        <v>2310</v>
      </c>
      <c r="K228" s="126" t="s">
        <v>2903</v>
      </c>
      <c r="L228" s="29"/>
      <c r="M228" s="130" t="s">
        <v>1</v>
      </c>
      <c r="N228" s="131" t="s">
        <v>39</v>
      </c>
      <c r="O228" s="132">
        <v>2.5</v>
      </c>
      <c r="P228" s="132">
        <f>O228*H228</f>
        <v>2.5</v>
      </c>
      <c r="Q228" s="132">
        <v>0</v>
      </c>
      <c r="R228" s="132">
        <f>Q228*H228</f>
        <v>0</v>
      </c>
      <c r="S228" s="132">
        <v>0</v>
      </c>
      <c r="T228" s="133">
        <f>S228*H228</f>
        <v>0</v>
      </c>
      <c r="AR228" s="134" t="s">
        <v>277</v>
      </c>
      <c r="AT228" s="134" t="s">
        <v>226</v>
      </c>
      <c r="AU228" s="134" t="s">
        <v>82</v>
      </c>
      <c r="AY228" s="17" t="s">
        <v>224</v>
      </c>
      <c r="BE228" s="135">
        <f>IF(N228="základní",J228,0)</f>
        <v>0</v>
      </c>
      <c r="BF228" s="135">
        <f>IF(N228="snížená",J228,0)</f>
        <v>2310</v>
      </c>
      <c r="BG228" s="135">
        <f>IF(N228="zákl. přenesená",J228,0)</f>
        <v>0</v>
      </c>
      <c r="BH228" s="135">
        <f>IF(N228="sníž. přenesená",J228,0)</f>
        <v>0</v>
      </c>
      <c r="BI228" s="135">
        <f>IF(N228="nulová",J228,0)</f>
        <v>0</v>
      </c>
      <c r="BJ228" s="17" t="s">
        <v>82</v>
      </c>
      <c r="BK228" s="135">
        <f>ROUND(I228*H228,2)</f>
        <v>2310</v>
      </c>
      <c r="BL228" s="17" t="s">
        <v>277</v>
      </c>
      <c r="BM228" s="134" t="s">
        <v>4062</v>
      </c>
    </row>
    <row r="229" spans="2:65" s="1" customFormat="1">
      <c r="B229" s="29"/>
      <c r="D229" s="136" t="s">
        <v>231</v>
      </c>
      <c r="F229" s="137" t="s">
        <v>4063</v>
      </c>
      <c r="L229" s="29"/>
      <c r="M229" s="138"/>
      <c r="T229" s="53"/>
      <c r="AT229" s="17" t="s">
        <v>231</v>
      </c>
      <c r="AU229" s="17" t="s">
        <v>82</v>
      </c>
    </row>
    <row r="230" spans="2:65" s="11" customFormat="1" ht="25.9" customHeight="1">
      <c r="B230" s="112"/>
      <c r="D230" s="113" t="s">
        <v>72</v>
      </c>
      <c r="E230" s="114" t="s">
        <v>1008</v>
      </c>
      <c r="F230" s="114" t="s">
        <v>3402</v>
      </c>
      <c r="J230" s="115">
        <f>BK230</f>
        <v>908</v>
      </c>
      <c r="L230" s="112"/>
      <c r="M230" s="116"/>
      <c r="P230" s="117">
        <f>P231</f>
        <v>0.78800000000000003</v>
      </c>
      <c r="R230" s="117">
        <f>R231</f>
        <v>0</v>
      </c>
      <c r="T230" s="118">
        <f>T231</f>
        <v>0</v>
      </c>
      <c r="AR230" s="113" t="s">
        <v>101</v>
      </c>
      <c r="AT230" s="119" t="s">
        <v>72</v>
      </c>
      <c r="AU230" s="119" t="s">
        <v>73</v>
      </c>
      <c r="AY230" s="113" t="s">
        <v>224</v>
      </c>
      <c r="BK230" s="120">
        <f>BK231</f>
        <v>908</v>
      </c>
    </row>
    <row r="231" spans="2:65" s="11" customFormat="1" ht="22.9" customHeight="1">
      <c r="B231" s="112"/>
      <c r="D231" s="113" t="s">
        <v>72</v>
      </c>
      <c r="E231" s="121" t="s">
        <v>3414</v>
      </c>
      <c r="F231" s="121" t="s">
        <v>3415</v>
      </c>
      <c r="J231" s="122">
        <f>BK231</f>
        <v>908</v>
      </c>
      <c r="L231" s="112"/>
      <c r="M231" s="116"/>
      <c r="P231" s="117">
        <f>SUM(P232:P233)</f>
        <v>0.78800000000000003</v>
      </c>
      <c r="R231" s="117">
        <f>SUM(R232:R233)</f>
        <v>0</v>
      </c>
      <c r="T231" s="118">
        <f>SUM(T232:T233)</f>
        <v>0</v>
      </c>
      <c r="AR231" s="113" t="s">
        <v>101</v>
      </c>
      <c r="AT231" s="119" t="s">
        <v>72</v>
      </c>
      <c r="AU231" s="119" t="s">
        <v>78</v>
      </c>
      <c r="AY231" s="113" t="s">
        <v>224</v>
      </c>
      <c r="BK231" s="120">
        <f>SUM(BK232:BK233)</f>
        <v>908</v>
      </c>
    </row>
    <row r="232" spans="2:65" s="1" customFormat="1" ht="24.2" customHeight="1">
      <c r="B232" s="123"/>
      <c r="C232" s="124" t="s">
        <v>365</v>
      </c>
      <c r="D232" s="124" t="s">
        <v>226</v>
      </c>
      <c r="E232" s="125" t="s">
        <v>4064</v>
      </c>
      <c r="F232" s="126" t="s">
        <v>4065</v>
      </c>
      <c r="G232" s="127" t="s">
        <v>639</v>
      </c>
      <c r="H232" s="128">
        <v>1</v>
      </c>
      <c r="I232" s="129">
        <v>908</v>
      </c>
      <c r="J232" s="129">
        <f>ROUND(I232*H232,2)</f>
        <v>908</v>
      </c>
      <c r="K232" s="126" t="s">
        <v>2903</v>
      </c>
      <c r="L232" s="29"/>
      <c r="M232" s="130" t="s">
        <v>1</v>
      </c>
      <c r="N232" s="131" t="s">
        <v>39</v>
      </c>
      <c r="O232" s="132">
        <v>0.78800000000000003</v>
      </c>
      <c r="P232" s="132">
        <f>O232*H232</f>
        <v>0.78800000000000003</v>
      </c>
      <c r="Q232" s="132">
        <v>0</v>
      </c>
      <c r="R232" s="132">
        <f>Q232*H232</f>
        <v>0</v>
      </c>
      <c r="S232" s="132">
        <v>0</v>
      </c>
      <c r="T232" s="133">
        <f>S232*H232</f>
        <v>0</v>
      </c>
      <c r="AR232" s="134" t="s">
        <v>429</v>
      </c>
      <c r="AT232" s="134" t="s">
        <v>226</v>
      </c>
      <c r="AU232" s="134" t="s">
        <v>82</v>
      </c>
      <c r="AY232" s="17" t="s">
        <v>224</v>
      </c>
      <c r="BE232" s="135">
        <f>IF(N232="základní",J232,0)</f>
        <v>0</v>
      </c>
      <c r="BF232" s="135">
        <f>IF(N232="snížená",J232,0)</f>
        <v>908</v>
      </c>
      <c r="BG232" s="135">
        <f>IF(N232="zákl. přenesená",J232,0)</f>
        <v>0</v>
      </c>
      <c r="BH232" s="135">
        <f>IF(N232="sníž. přenesená",J232,0)</f>
        <v>0</v>
      </c>
      <c r="BI232" s="135">
        <f>IF(N232="nulová",J232,0)</f>
        <v>0</v>
      </c>
      <c r="BJ232" s="17" t="s">
        <v>82</v>
      </c>
      <c r="BK232" s="135">
        <f>ROUND(I232*H232,2)</f>
        <v>908</v>
      </c>
      <c r="BL232" s="17" t="s">
        <v>429</v>
      </c>
      <c r="BM232" s="134" t="s">
        <v>4066</v>
      </c>
    </row>
    <row r="233" spans="2:65" s="1" customFormat="1">
      <c r="B233" s="29"/>
      <c r="D233" s="136" t="s">
        <v>231</v>
      </c>
      <c r="F233" s="137" t="s">
        <v>4067</v>
      </c>
      <c r="L233" s="29"/>
      <c r="M233" s="138"/>
      <c r="T233" s="53"/>
      <c r="AT233" s="17" t="s">
        <v>231</v>
      </c>
      <c r="AU233" s="17" t="s">
        <v>82</v>
      </c>
    </row>
    <row r="234" spans="2:65" s="11" customFormat="1" ht="25.9" customHeight="1">
      <c r="B234" s="112"/>
      <c r="D234" s="113" t="s">
        <v>72</v>
      </c>
      <c r="E234" s="114" t="s">
        <v>3452</v>
      </c>
      <c r="F234" s="114" t="s">
        <v>3453</v>
      </c>
      <c r="J234" s="115">
        <f>BK234</f>
        <v>18880</v>
      </c>
      <c r="L234" s="112"/>
      <c r="M234" s="116"/>
      <c r="P234" s="117">
        <f>SUM(P235:P239)</f>
        <v>40</v>
      </c>
      <c r="R234" s="117">
        <f>SUM(R235:R239)</f>
        <v>0</v>
      </c>
      <c r="T234" s="118">
        <f>SUM(T235:T239)</f>
        <v>0</v>
      </c>
      <c r="AR234" s="113" t="s">
        <v>106</v>
      </c>
      <c r="AT234" s="119" t="s">
        <v>72</v>
      </c>
      <c r="AU234" s="119" t="s">
        <v>73</v>
      </c>
      <c r="AY234" s="113" t="s">
        <v>224</v>
      </c>
      <c r="BK234" s="120">
        <f>SUM(BK235:BK239)</f>
        <v>18880</v>
      </c>
    </row>
    <row r="235" spans="2:65" s="1" customFormat="1" ht="16.5" customHeight="1">
      <c r="B235" s="123"/>
      <c r="C235" s="124" t="s">
        <v>491</v>
      </c>
      <c r="D235" s="124" t="s">
        <v>226</v>
      </c>
      <c r="E235" s="125" t="s">
        <v>3768</v>
      </c>
      <c r="F235" s="126" t="s">
        <v>3769</v>
      </c>
      <c r="G235" s="127" t="s">
        <v>3456</v>
      </c>
      <c r="H235" s="128">
        <v>40</v>
      </c>
      <c r="I235" s="129">
        <v>472</v>
      </c>
      <c r="J235" s="129">
        <f>ROUND(I235*H235,2)</f>
        <v>18880</v>
      </c>
      <c r="K235" s="126" t="s">
        <v>2903</v>
      </c>
      <c r="L235" s="29"/>
      <c r="M235" s="130" t="s">
        <v>1</v>
      </c>
      <c r="N235" s="131" t="s">
        <v>39</v>
      </c>
      <c r="O235" s="132">
        <v>1</v>
      </c>
      <c r="P235" s="132">
        <f>O235*H235</f>
        <v>40</v>
      </c>
      <c r="Q235" s="132">
        <v>0</v>
      </c>
      <c r="R235" s="132">
        <f>Q235*H235</f>
        <v>0</v>
      </c>
      <c r="S235" s="132">
        <v>0</v>
      </c>
      <c r="T235" s="133">
        <f>S235*H235</f>
        <v>0</v>
      </c>
      <c r="AR235" s="134" t="s">
        <v>1564</v>
      </c>
      <c r="AT235" s="134" t="s">
        <v>226</v>
      </c>
      <c r="AU235" s="134" t="s">
        <v>78</v>
      </c>
      <c r="AY235" s="17" t="s">
        <v>224</v>
      </c>
      <c r="BE235" s="135">
        <f>IF(N235="základní",J235,0)</f>
        <v>0</v>
      </c>
      <c r="BF235" s="135">
        <f>IF(N235="snížená",J235,0)</f>
        <v>18880</v>
      </c>
      <c r="BG235" s="135">
        <f>IF(N235="zákl. přenesená",J235,0)</f>
        <v>0</v>
      </c>
      <c r="BH235" s="135">
        <f>IF(N235="sníž. přenesená",J235,0)</f>
        <v>0</v>
      </c>
      <c r="BI235" s="135">
        <f>IF(N235="nulová",J235,0)</f>
        <v>0</v>
      </c>
      <c r="BJ235" s="17" t="s">
        <v>82</v>
      </c>
      <c r="BK235" s="135">
        <f>ROUND(I235*H235,2)</f>
        <v>18880</v>
      </c>
      <c r="BL235" s="17" t="s">
        <v>1564</v>
      </c>
      <c r="BM235" s="134" t="s">
        <v>4068</v>
      </c>
    </row>
    <row r="236" spans="2:65" s="1" customFormat="1" ht="19.5">
      <c r="B236" s="29"/>
      <c r="D236" s="136" t="s">
        <v>231</v>
      </c>
      <c r="F236" s="137" t="s">
        <v>3771</v>
      </c>
      <c r="L236" s="29"/>
      <c r="M236" s="138"/>
      <c r="T236" s="53"/>
      <c r="AT236" s="17" t="s">
        <v>231</v>
      </c>
      <c r="AU236" s="17" t="s">
        <v>78</v>
      </c>
    </row>
    <row r="237" spans="2:65" s="12" customFormat="1">
      <c r="B237" s="141"/>
      <c r="D237" s="136" t="s">
        <v>234</v>
      </c>
      <c r="E237" s="142" t="s">
        <v>1</v>
      </c>
      <c r="F237" s="143" t="s">
        <v>4069</v>
      </c>
      <c r="H237" s="142" t="s">
        <v>1</v>
      </c>
      <c r="L237" s="141"/>
      <c r="M237" s="144"/>
      <c r="T237" s="145"/>
      <c r="AT237" s="142" t="s">
        <v>234</v>
      </c>
      <c r="AU237" s="142" t="s">
        <v>78</v>
      </c>
      <c r="AV237" s="12" t="s">
        <v>78</v>
      </c>
      <c r="AW237" s="12" t="s">
        <v>29</v>
      </c>
      <c r="AX237" s="12" t="s">
        <v>73</v>
      </c>
      <c r="AY237" s="142" t="s">
        <v>224</v>
      </c>
    </row>
    <row r="238" spans="2:65" s="13" customFormat="1">
      <c r="B238" s="146"/>
      <c r="D238" s="136" t="s">
        <v>234</v>
      </c>
      <c r="E238" s="147" t="s">
        <v>1</v>
      </c>
      <c r="F238" s="148" t="s">
        <v>355</v>
      </c>
      <c r="H238" s="149">
        <v>40</v>
      </c>
      <c r="L238" s="146"/>
      <c r="M238" s="150"/>
      <c r="T238" s="151"/>
      <c r="AT238" s="147" t="s">
        <v>234</v>
      </c>
      <c r="AU238" s="147" t="s">
        <v>78</v>
      </c>
      <c r="AV238" s="13" t="s">
        <v>82</v>
      </c>
      <c r="AW238" s="13" t="s">
        <v>29</v>
      </c>
      <c r="AX238" s="13" t="s">
        <v>73</v>
      </c>
      <c r="AY238" s="147" t="s">
        <v>224</v>
      </c>
    </row>
    <row r="239" spans="2:65" s="14" customFormat="1">
      <c r="B239" s="152"/>
      <c r="D239" s="136" t="s">
        <v>234</v>
      </c>
      <c r="E239" s="153" t="s">
        <v>1</v>
      </c>
      <c r="F239" s="154" t="s">
        <v>239</v>
      </c>
      <c r="H239" s="155">
        <v>40</v>
      </c>
      <c r="L239" s="152"/>
      <c r="M239" s="179"/>
      <c r="N239" s="180"/>
      <c r="O239" s="180"/>
      <c r="P239" s="180"/>
      <c r="Q239" s="180"/>
      <c r="R239" s="180"/>
      <c r="S239" s="180"/>
      <c r="T239" s="181"/>
      <c r="AT239" s="153" t="s">
        <v>234</v>
      </c>
      <c r="AU239" s="153" t="s">
        <v>78</v>
      </c>
      <c r="AV239" s="14" t="s">
        <v>106</v>
      </c>
      <c r="AW239" s="14" t="s">
        <v>29</v>
      </c>
      <c r="AX239" s="14" t="s">
        <v>78</v>
      </c>
      <c r="AY239" s="153" t="s">
        <v>224</v>
      </c>
    </row>
    <row r="240" spans="2:65" s="1" customFormat="1" ht="6.95" customHeight="1">
      <c r="B240" s="41"/>
      <c r="C240" s="42"/>
      <c r="D240" s="42"/>
      <c r="E240" s="42"/>
      <c r="F240" s="42"/>
      <c r="G240" s="42"/>
      <c r="H240" s="42"/>
      <c r="I240" s="42"/>
      <c r="J240" s="42"/>
      <c r="K240" s="42"/>
      <c r="L240" s="29"/>
    </row>
  </sheetData>
  <autoFilter ref="C132:K239" xr:uid="{00000000-0009-0000-0000-00000A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183"/>
  <sheetViews>
    <sheetView showGridLines="0" workbookViewId="0">
      <selection activeCell="E118" sqref="E118:H118"/>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111</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4070</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ROUND(J128, 2)</f>
        <v>100195.4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ROUND((SUM(BE128:BE182)),  2)</f>
        <v>0</v>
      </c>
      <c r="I37" s="84">
        <v>0.21</v>
      </c>
      <c r="J37" s="80">
        <f>ROUND(((SUM(BE128:BE182))*I37),  2)</f>
        <v>0</v>
      </c>
      <c r="L37" s="29"/>
    </row>
    <row r="38" spans="2:12" s="1" customFormat="1" ht="14.45" customHeight="1">
      <c r="B38" s="29"/>
      <c r="E38" s="26" t="s">
        <v>39</v>
      </c>
      <c r="F38" s="80">
        <f>ROUND((SUM(BF128:BF182)),  2)</f>
        <v>100195.4</v>
      </c>
      <c r="I38" s="84">
        <v>0.12</v>
      </c>
      <c r="J38" s="80">
        <f>ROUND(((SUM(BF128:BF182))*I38),  2)</f>
        <v>12023.45</v>
      </c>
      <c r="L38" s="29"/>
    </row>
    <row r="39" spans="2:12" s="1" customFormat="1" ht="14.45" hidden="1" customHeight="1">
      <c r="B39" s="29"/>
      <c r="E39" s="26" t="s">
        <v>40</v>
      </c>
      <c r="F39" s="80">
        <f>ROUND((SUM(BG128:BG182)),  2)</f>
        <v>0</v>
      </c>
      <c r="I39" s="84">
        <v>0.21</v>
      </c>
      <c r="J39" s="80">
        <f>0</f>
        <v>0</v>
      </c>
      <c r="L39" s="29"/>
    </row>
    <row r="40" spans="2:12" s="1" customFormat="1" ht="14.45" hidden="1" customHeight="1">
      <c r="B40" s="29"/>
      <c r="E40" s="26" t="s">
        <v>41</v>
      </c>
      <c r="F40" s="80">
        <f>ROUND((SUM(BH128:BH182)),  2)</f>
        <v>0</v>
      </c>
      <c r="I40" s="84">
        <v>0.12</v>
      </c>
      <c r="J40" s="80">
        <f>0</f>
        <v>0</v>
      </c>
      <c r="L40" s="29"/>
    </row>
    <row r="41" spans="2:12" s="1" customFormat="1" ht="14.45" hidden="1" customHeight="1">
      <c r="B41" s="29"/>
      <c r="E41" s="26" t="s">
        <v>42</v>
      </c>
      <c r="F41" s="80">
        <f>ROUND((SUM(BI128:BI182)),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112218.84999999999</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5 - Elektronická kontrola vstupu</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J128</f>
        <v>100195.4</v>
      </c>
      <c r="L100" s="29"/>
      <c r="AU100" s="17" t="s">
        <v>172</v>
      </c>
    </row>
    <row r="101" spans="2:47" s="8" customFormat="1" ht="24.95" customHeight="1">
      <c r="B101" s="96"/>
      <c r="D101" s="97" t="s">
        <v>3921</v>
      </c>
      <c r="E101" s="98"/>
      <c r="F101" s="98"/>
      <c r="G101" s="98"/>
      <c r="H101" s="98"/>
      <c r="I101" s="98"/>
      <c r="J101" s="99">
        <f>J129</f>
        <v>74390</v>
      </c>
      <c r="L101" s="96"/>
    </row>
    <row r="102" spans="2:47" s="8" customFormat="1" ht="24.95" customHeight="1">
      <c r="B102" s="96"/>
      <c r="D102" s="97" t="s">
        <v>182</v>
      </c>
      <c r="E102" s="98"/>
      <c r="F102" s="98"/>
      <c r="G102" s="98"/>
      <c r="H102" s="98"/>
      <c r="I102" s="98"/>
      <c r="J102" s="99">
        <f>J150</f>
        <v>21085.4</v>
      </c>
      <c r="L102" s="96"/>
    </row>
    <row r="103" spans="2:47" s="9" customFormat="1" ht="19.899999999999999" customHeight="1">
      <c r="B103" s="100"/>
      <c r="D103" s="101" t="s">
        <v>3088</v>
      </c>
      <c r="E103" s="102"/>
      <c r="F103" s="102"/>
      <c r="G103" s="102"/>
      <c r="H103" s="102"/>
      <c r="I103" s="102"/>
      <c r="J103" s="103">
        <f>J151</f>
        <v>21085.4</v>
      </c>
      <c r="L103" s="100"/>
    </row>
    <row r="104" spans="2:47" s="8" customFormat="1" ht="24.95" customHeight="1">
      <c r="B104" s="96"/>
      <c r="D104" s="97" t="s">
        <v>3093</v>
      </c>
      <c r="E104" s="98"/>
      <c r="F104" s="98"/>
      <c r="G104" s="98"/>
      <c r="H104" s="98"/>
      <c r="I104" s="98"/>
      <c r="J104" s="99">
        <f>J177</f>
        <v>4720</v>
      </c>
      <c r="L104" s="96"/>
    </row>
    <row r="105" spans="2:47" s="1" customFormat="1" ht="21.75" customHeight="1">
      <c r="B105" s="29"/>
      <c r="L105" s="29"/>
    </row>
    <row r="106" spans="2:47" s="1" customFormat="1" ht="6.95" customHeight="1">
      <c r="B106" s="41"/>
      <c r="C106" s="42"/>
      <c r="D106" s="42"/>
      <c r="E106" s="42"/>
      <c r="F106" s="42"/>
      <c r="G106" s="42"/>
      <c r="H106" s="42"/>
      <c r="I106" s="42"/>
      <c r="J106" s="42"/>
      <c r="K106" s="42"/>
      <c r="L106" s="29"/>
    </row>
    <row r="110" spans="2:47" s="1" customFormat="1" ht="6.95" customHeight="1">
      <c r="B110" s="43"/>
      <c r="C110" s="44"/>
      <c r="D110" s="44"/>
      <c r="E110" s="44"/>
      <c r="F110" s="44"/>
      <c r="G110" s="44"/>
      <c r="H110" s="44"/>
      <c r="I110" s="44"/>
      <c r="J110" s="44"/>
      <c r="K110" s="44"/>
      <c r="L110" s="29"/>
    </row>
    <row r="111" spans="2:47" s="1" customFormat="1" ht="24.95" customHeight="1">
      <c r="B111" s="29"/>
      <c r="C111" s="21" t="s">
        <v>209</v>
      </c>
      <c r="L111" s="29"/>
    </row>
    <row r="112" spans="2:47" s="1" customFormat="1" ht="6.95" customHeight="1">
      <c r="B112" s="29"/>
      <c r="L112" s="29"/>
    </row>
    <row r="113" spans="2:63" s="1" customFormat="1" ht="12" customHeight="1">
      <c r="B113" s="29"/>
      <c r="C113" s="26" t="s">
        <v>14</v>
      </c>
      <c r="L113" s="29"/>
    </row>
    <row r="114" spans="2:63" s="1" customFormat="1" ht="16.5" customHeight="1">
      <c r="B114" s="29"/>
      <c r="E114" s="230" t="str">
        <f>E7</f>
        <v>ODUS Kamenice</v>
      </c>
      <c r="F114" s="231"/>
      <c r="G114" s="231"/>
      <c r="H114" s="231"/>
      <c r="L114" s="29"/>
    </row>
    <row r="115" spans="2:63" ht="12" customHeight="1">
      <c r="B115" s="20"/>
      <c r="C115" s="26" t="s">
        <v>165</v>
      </c>
      <c r="L115" s="20"/>
    </row>
    <row r="116" spans="2:63" ht="16.5" customHeight="1">
      <c r="B116" s="20"/>
      <c r="E116" s="230" t="s">
        <v>7784</v>
      </c>
      <c r="F116" s="222"/>
      <c r="G116" s="222"/>
      <c r="H116" s="222"/>
      <c r="L116" s="20"/>
    </row>
    <row r="117" spans="2:63" ht="12" customHeight="1">
      <c r="B117" s="20"/>
      <c r="C117" s="26" t="s">
        <v>167</v>
      </c>
      <c r="L117" s="20"/>
    </row>
    <row r="118" spans="2:63" s="1" customFormat="1" ht="16.5" customHeight="1">
      <c r="B118" s="29"/>
      <c r="E118" s="199" t="s">
        <v>3699</v>
      </c>
      <c r="F118" s="229"/>
      <c r="G118" s="229"/>
      <c r="H118" s="229"/>
      <c r="L118" s="29"/>
    </row>
    <row r="119" spans="2:63" s="1" customFormat="1" ht="12" customHeight="1">
      <c r="B119" s="29"/>
      <c r="C119" s="26" t="s">
        <v>3700</v>
      </c>
      <c r="L119" s="29"/>
    </row>
    <row r="120" spans="2:63" s="1" customFormat="1" ht="16.5" customHeight="1">
      <c r="B120" s="29"/>
      <c r="E120" s="211" t="str">
        <f>E13</f>
        <v>5 - Elektronická kontrola vstupu</v>
      </c>
      <c r="F120" s="229"/>
      <c r="G120" s="229"/>
      <c r="H120" s="229"/>
      <c r="L120" s="29"/>
    </row>
    <row r="121" spans="2:63" s="1" customFormat="1" ht="6.95" customHeight="1">
      <c r="B121" s="29"/>
      <c r="L121" s="29"/>
    </row>
    <row r="122" spans="2:63" s="1" customFormat="1" ht="12" customHeight="1">
      <c r="B122" s="29"/>
      <c r="C122" s="26" t="s">
        <v>18</v>
      </c>
      <c r="F122" s="24" t="str">
        <f>F16</f>
        <v>Česká Kamenice</v>
      </c>
      <c r="I122" s="26" t="s">
        <v>20</v>
      </c>
      <c r="J122" s="49" t="str">
        <f>IF(J16="","",J16)</f>
        <v>8. 6. 2024</v>
      </c>
      <c r="L122" s="29"/>
    </row>
    <row r="123" spans="2:63" s="1" customFormat="1" ht="6.95" customHeight="1">
      <c r="B123" s="29"/>
      <c r="L123" s="29"/>
    </row>
    <row r="124" spans="2:63" s="1" customFormat="1" ht="40.15" customHeight="1">
      <c r="B124" s="29"/>
      <c r="C124" s="26" t="s">
        <v>22</v>
      </c>
      <c r="F124" s="24" t="str">
        <f>E19</f>
        <v xml:space="preserve"> </v>
      </c>
      <c r="I124" s="26" t="s">
        <v>27</v>
      </c>
      <c r="J124" s="27" t="str">
        <f>E25</f>
        <v>BOD ARCHITEKTI-atelier bod architekti s.r.o.</v>
      </c>
      <c r="L124" s="29"/>
    </row>
    <row r="125" spans="2:63" s="1" customFormat="1" ht="15.2" customHeight="1">
      <c r="B125" s="29"/>
      <c r="C125" s="26" t="s">
        <v>26</v>
      </c>
      <c r="F125" s="24" t="str">
        <f>IF(E22="","",E22)</f>
        <v xml:space="preserve"> </v>
      </c>
      <c r="I125" s="26" t="s">
        <v>30</v>
      </c>
      <c r="J125" s="27" t="str">
        <f>E28</f>
        <v>Krajovský</v>
      </c>
      <c r="L125" s="29"/>
    </row>
    <row r="126" spans="2:63" s="1" customFormat="1" ht="10.35" customHeight="1">
      <c r="B126" s="29"/>
      <c r="L126" s="29"/>
    </row>
    <row r="127" spans="2:63" s="10" customFormat="1" ht="29.25" customHeight="1">
      <c r="B127" s="104"/>
      <c r="C127" s="105" t="s">
        <v>210</v>
      </c>
      <c r="D127" s="106" t="s">
        <v>58</v>
      </c>
      <c r="E127" s="106" t="s">
        <v>54</v>
      </c>
      <c r="F127" s="106" t="s">
        <v>55</v>
      </c>
      <c r="G127" s="106" t="s">
        <v>211</v>
      </c>
      <c r="H127" s="106" t="s">
        <v>212</v>
      </c>
      <c r="I127" s="106" t="s">
        <v>213</v>
      </c>
      <c r="J127" s="106" t="s">
        <v>170</v>
      </c>
      <c r="K127" s="107" t="s">
        <v>214</v>
      </c>
      <c r="L127" s="104"/>
      <c r="M127" s="56" t="s">
        <v>1</v>
      </c>
      <c r="N127" s="57" t="s">
        <v>37</v>
      </c>
      <c r="O127" s="57" t="s">
        <v>215</v>
      </c>
      <c r="P127" s="57" t="s">
        <v>216</v>
      </c>
      <c r="Q127" s="57" t="s">
        <v>217</v>
      </c>
      <c r="R127" s="57" t="s">
        <v>218</v>
      </c>
      <c r="S127" s="57" t="s">
        <v>219</v>
      </c>
      <c r="T127" s="58" t="s">
        <v>220</v>
      </c>
    </row>
    <row r="128" spans="2:63" s="1" customFormat="1" ht="22.9" customHeight="1">
      <c r="B128" s="29"/>
      <c r="C128" s="61" t="s">
        <v>221</v>
      </c>
      <c r="J128" s="108">
        <f>BK128</f>
        <v>100195.4</v>
      </c>
      <c r="L128" s="29"/>
      <c r="M128" s="59"/>
      <c r="N128" s="50"/>
      <c r="O128" s="50"/>
      <c r="P128" s="109">
        <f>P129+P150+P177</f>
        <v>31.755000000000003</v>
      </c>
      <c r="Q128" s="50"/>
      <c r="R128" s="109">
        <f>R129+R150+R177</f>
        <v>7.9000000000000008E-3</v>
      </c>
      <c r="S128" s="50"/>
      <c r="T128" s="110">
        <f>T129+T150+T177</f>
        <v>0</v>
      </c>
      <c r="AT128" s="17" t="s">
        <v>72</v>
      </c>
      <c r="AU128" s="17" t="s">
        <v>172</v>
      </c>
      <c r="BK128" s="111">
        <f>BK129+BK150+BK177</f>
        <v>100195.4</v>
      </c>
    </row>
    <row r="129" spans="2:65" s="11" customFormat="1" ht="25.9" customHeight="1">
      <c r="B129" s="112"/>
      <c r="D129" s="113" t="s">
        <v>72</v>
      </c>
      <c r="E129" s="114" t="s">
        <v>3973</v>
      </c>
      <c r="F129" s="114" t="s">
        <v>2877</v>
      </c>
      <c r="J129" s="115">
        <f>BK129</f>
        <v>74390</v>
      </c>
      <c r="L129" s="112"/>
      <c r="M129" s="116"/>
      <c r="P129" s="117">
        <f>SUM(P130:P149)</f>
        <v>0</v>
      </c>
      <c r="R129" s="117">
        <f>SUM(R130:R149)</f>
        <v>0</v>
      </c>
      <c r="T129" s="118">
        <f>SUM(T130:T149)</f>
        <v>0</v>
      </c>
      <c r="AR129" s="113" t="s">
        <v>78</v>
      </c>
      <c r="AT129" s="119" t="s">
        <v>72</v>
      </c>
      <c r="AU129" s="119" t="s">
        <v>73</v>
      </c>
      <c r="AY129" s="113" t="s">
        <v>224</v>
      </c>
      <c r="BK129" s="120">
        <f>SUM(BK130:BK149)</f>
        <v>74390</v>
      </c>
    </row>
    <row r="130" spans="2:65" s="1" customFormat="1" ht="16.5" customHeight="1">
      <c r="B130" s="123"/>
      <c r="C130" s="124" t="s">
        <v>78</v>
      </c>
      <c r="D130" s="124" t="s">
        <v>226</v>
      </c>
      <c r="E130" s="125" t="s">
        <v>3974</v>
      </c>
      <c r="F130" s="126" t="s">
        <v>3975</v>
      </c>
      <c r="G130" s="127" t="s">
        <v>3976</v>
      </c>
      <c r="H130" s="128">
        <v>1</v>
      </c>
      <c r="I130" s="129">
        <v>5000</v>
      </c>
      <c r="J130" s="129">
        <f>ROUND(I130*H130,2)</f>
        <v>5000</v>
      </c>
      <c r="K130" s="126" t="s">
        <v>1</v>
      </c>
      <c r="L130" s="29"/>
      <c r="M130" s="130" t="s">
        <v>1</v>
      </c>
      <c r="N130" s="131" t="s">
        <v>39</v>
      </c>
      <c r="O130" s="132">
        <v>0</v>
      </c>
      <c r="P130" s="132">
        <f>O130*H130</f>
        <v>0</v>
      </c>
      <c r="Q130" s="132">
        <v>0</v>
      </c>
      <c r="R130" s="132">
        <f>Q130*H130</f>
        <v>0</v>
      </c>
      <c r="S130" s="132">
        <v>0</v>
      </c>
      <c r="T130" s="133">
        <f>S130*H130</f>
        <v>0</v>
      </c>
      <c r="AR130" s="134" t="s">
        <v>106</v>
      </c>
      <c r="AT130" s="134" t="s">
        <v>226</v>
      </c>
      <c r="AU130" s="134" t="s">
        <v>78</v>
      </c>
      <c r="AY130" s="17" t="s">
        <v>224</v>
      </c>
      <c r="BE130" s="135">
        <f>IF(N130="základní",J130,0)</f>
        <v>0</v>
      </c>
      <c r="BF130" s="135">
        <f>IF(N130="snížená",J130,0)</f>
        <v>5000</v>
      </c>
      <c r="BG130" s="135">
        <f>IF(N130="zákl. přenesená",J130,0)</f>
        <v>0</v>
      </c>
      <c r="BH130" s="135">
        <f>IF(N130="sníž. přenesená",J130,0)</f>
        <v>0</v>
      </c>
      <c r="BI130" s="135">
        <f>IF(N130="nulová",J130,0)</f>
        <v>0</v>
      </c>
      <c r="BJ130" s="17" t="s">
        <v>82</v>
      </c>
      <c r="BK130" s="135">
        <f>ROUND(I130*H130,2)</f>
        <v>5000</v>
      </c>
      <c r="BL130" s="17" t="s">
        <v>106</v>
      </c>
      <c r="BM130" s="134" t="s">
        <v>4071</v>
      </c>
    </row>
    <row r="131" spans="2:65" s="1" customFormat="1">
      <c r="B131" s="29"/>
      <c r="D131" s="136" t="s">
        <v>231</v>
      </c>
      <c r="F131" s="137" t="s">
        <v>3975</v>
      </c>
      <c r="L131" s="29"/>
      <c r="M131" s="138"/>
      <c r="T131" s="53"/>
      <c r="AT131" s="17" t="s">
        <v>231</v>
      </c>
      <c r="AU131" s="17" t="s">
        <v>78</v>
      </c>
    </row>
    <row r="132" spans="2:65" s="1" customFormat="1" ht="16.5" customHeight="1">
      <c r="B132" s="123"/>
      <c r="C132" s="124" t="s">
        <v>82</v>
      </c>
      <c r="D132" s="124" t="s">
        <v>226</v>
      </c>
      <c r="E132" s="125" t="s">
        <v>3981</v>
      </c>
      <c r="F132" s="126" t="s">
        <v>4072</v>
      </c>
      <c r="G132" s="127" t="s">
        <v>3976</v>
      </c>
      <c r="H132" s="128">
        <v>1</v>
      </c>
      <c r="I132" s="129">
        <v>3000</v>
      </c>
      <c r="J132" s="129">
        <f>ROUND(I132*H132,2)</f>
        <v>3000</v>
      </c>
      <c r="K132" s="126" t="s">
        <v>1</v>
      </c>
      <c r="L132" s="29"/>
      <c r="M132" s="130" t="s">
        <v>1</v>
      </c>
      <c r="N132" s="131" t="s">
        <v>39</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0</v>
      </c>
      <c r="BF132" s="135">
        <f>IF(N132="snížená",J132,0)</f>
        <v>3000</v>
      </c>
      <c r="BG132" s="135">
        <f>IF(N132="zákl. přenesená",J132,0)</f>
        <v>0</v>
      </c>
      <c r="BH132" s="135">
        <f>IF(N132="sníž. přenesená",J132,0)</f>
        <v>0</v>
      </c>
      <c r="BI132" s="135">
        <f>IF(N132="nulová",J132,0)</f>
        <v>0</v>
      </c>
      <c r="BJ132" s="17" t="s">
        <v>82</v>
      </c>
      <c r="BK132" s="135">
        <f>ROUND(I132*H132,2)</f>
        <v>3000</v>
      </c>
      <c r="BL132" s="17" t="s">
        <v>106</v>
      </c>
      <c r="BM132" s="134" t="s">
        <v>4073</v>
      </c>
    </row>
    <row r="133" spans="2:65" s="1" customFormat="1">
      <c r="B133" s="29"/>
      <c r="D133" s="136" t="s">
        <v>231</v>
      </c>
      <c r="F133" s="137" t="s">
        <v>3776</v>
      </c>
      <c r="L133" s="29"/>
      <c r="M133" s="138"/>
      <c r="T133" s="53"/>
      <c r="AT133" s="17" t="s">
        <v>231</v>
      </c>
      <c r="AU133" s="17" t="s">
        <v>78</v>
      </c>
    </row>
    <row r="134" spans="2:65" s="1" customFormat="1" ht="44.25" customHeight="1">
      <c r="B134" s="123"/>
      <c r="C134" s="164" t="s">
        <v>101</v>
      </c>
      <c r="D134" s="164" t="s">
        <v>1008</v>
      </c>
      <c r="E134" s="165" t="s">
        <v>2298</v>
      </c>
      <c r="F134" s="166" t="s">
        <v>4074</v>
      </c>
      <c r="G134" s="167" t="s">
        <v>2879</v>
      </c>
      <c r="H134" s="168">
        <v>1</v>
      </c>
      <c r="I134" s="169">
        <v>8500</v>
      </c>
      <c r="J134" s="169">
        <f>ROUND(I134*H134,2)</f>
        <v>8500</v>
      </c>
      <c r="K134" s="166" t="s">
        <v>1</v>
      </c>
      <c r="L134" s="170"/>
      <c r="M134" s="171" t="s">
        <v>1</v>
      </c>
      <c r="N134" s="172" t="s">
        <v>39</v>
      </c>
      <c r="O134" s="132">
        <v>0</v>
      </c>
      <c r="P134" s="132">
        <f>O134*H134</f>
        <v>0</v>
      </c>
      <c r="Q134" s="132">
        <v>0</v>
      </c>
      <c r="R134" s="132">
        <f>Q134*H134</f>
        <v>0</v>
      </c>
      <c r="S134" s="132">
        <v>0</v>
      </c>
      <c r="T134" s="133">
        <f>S134*H134</f>
        <v>0</v>
      </c>
      <c r="AR134" s="134" t="s">
        <v>118</v>
      </c>
      <c r="AT134" s="134" t="s">
        <v>1008</v>
      </c>
      <c r="AU134" s="134" t="s">
        <v>78</v>
      </c>
      <c r="AY134" s="17" t="s">
        <v>224</v>
      </c>
      <c r="BE134" s="135">
        <f>IF(N134="základní",J134,0)</f>
        <v>0</v>
      </c>
      <c r="BF134" s="135">
        <f>IF(N134="snížená",J134,0)</f>
        <v>8500</v>
      </c>
      <c r="BG134" s="135">
        <f>IF(N134="zákl. přenesená",J134,0)</f>
        <v>0</v>
      </c>
      <c r="BH134" s="135">
        <f>IF(N134="sníž. přenesená",J134,0)</f>
        <v>0</v>
      </c>
      <c r="BI134" s="135">
        <f>IF(N134="nulová",J134,0)</f>
        <v>0</v>
      </c>
      <c r="BJ134" s="17" t="s">
        <v>82</v>
      </c>
      <c r="BK134" s="135">
        <f>ROUND(I134*H134,2)</f>
        <v>8500</v>
      </c>
      <c r="BL134" s="17" t="s">
        <v>106</v>
      </c>
      <c r="BM134" s="134" t="s">
        <v>4075</v>
      </c>
    </row>
    <row r="135" spans="2:65" s="1" customFormat="1" ht="29.25">
      <c r="B135" s="29"/>
      <c r="D135" s="136" t="s">
        <v>231</v>
      </c>
      <c r="F135" s="137" t="s">
        <v>4074</v>
      </c>
      <c r="L135" s="29"/>
      <c r="M135" s="138"/>
      <c r="T135" s="53"/>
      <c r="AT135" s="17" t="s">
        <v>231</v>
      </c>
      <c r="AU135" s="17" t="s">
        <v>78</v>
      </c>
    </row>
    <row r="136" spans="2:65" s="1" customFormat="1" ht="16.5" customHeight="1">
      <c r="B136" s="123"/>
      <c r="C136" s="164" t="s">
        <v>106</v>
      </c>
      <c r="D136" s="164" t="s">
        <v>1008</v>
      </c>
      <c r="E136" s="165" t="s">
        <v>2881</v>
      </c>
      <c r="F136" s="166" t="s">
        <v>4076</v>
      </c>
      <c r="G136" s="167" t="s">
        <v>2879</v>
      </c>
      <c r="H136" s="168">
        <v>2</v>
      </c>
      <c r="I136" s="169">
        <v>4200</v>
      </c>
      <c r="J136" s="169">
        <f>ROUND(I136*H136,2)</f>
        <v>8400</v>
      </c>
      <c r="K136" s="166" t="s">
        <v>1</v>
      </c>
      <c r="L136" s="170"/>
      <c r="M136" s="171" t="s">
        <v>1</v>
      </c>
      <c r="N136" s="172" t="s">
        <v>39</v>
      </c>
      <c r="O136" s="132">
        <v>0</v>
      </c>
      <c r="P136" s="132">
        <f>O136*H136</f>
        <v>0</v>
      </c>
      <c r="Q136" s="132">
        <v>0</v>
      </c>
      <c r="R136" s="132">
        <f>Q136*H136</f>
        <v>0</v>
      </c>
      <c r="S136" s="132">
        <v>0</v>
      </c>
      <c r="T136" s="133">
        <f>S136*H136</f>
        <v>0</v>
      </c>
      <c r="AR136" s="134" t="s">
        <v>118</v>
      </c>
      <c r="AT136" s="134" t="s">
        <v>1008</v>
      </c>
      <c r="AU136" s="134" t="s">
        <v>78</v>
      </c>
      <c r="AY136" s="17" t="s">
        <v>224</v>
      </c>
      <c r="BE136" s="135">
        <f>IF(N136="základní",J136,0)</f>
        <v>0</v>
      </c>
      <c r="BF136" s="135">
        <f>IF(N136="snížená",J136,0)</f>
        <v>8400</v>
      </c>
      <c r="BG136" s="135">
        <f>IF(N136="zákl. přenesená",J136,0)</f>
        <v>0</v>
      </c>
      <c r="BH136" s="135">
        <f>IF(N136="sníž. přenesená",J136,0)</f>
        <v>0</v>
      </c>
      <c r="BI136" s="135">
        <f>IF(N136="nulová",J136,0)</f>
        <v>0</v>
      </c>
      <c r="BJ136" s="17" t="s">
        <v>82</v>
      </c>
      <c r="BK136" s="135">
        <f>ROUND(I136*H136,2)</f>
        <v>8400</v>
      </c>
      <c r="BL136" s="17" t="s">
        <v>106</v>
      </c>
      <c r="BM136" s="134" t="s">
        <v>4077</v>
      </c>
    </row>
    <row r="137" spans="2:65" s="1" customFormat="1">
      <c r="B137" s="29"/>
      <c r="D137" s="136" t="s">
        <v>231</v>
      </c>
      <c r="F137" s="137" t="s">
        <v>4076</v>
      </c>
      <c r="L137" s="29"/>
      <c r="M137" s="138"/>
      <c r="T137" s="53"/>
      <c r="AT137" s="17" t="s">
        <v>231</v>
      </c>
      <c r="AU137" s="17" t="s">
        <v>78</v>
      </c>
    </row>
    <row r="138" spans="2:65" s="1" customFormat="1" ht="24.2" customHeight="1">
      <c r="B138" s="123"/>
      <c r="C138" s="164" t="s">
        <v>109</v>
      </c>
      <c r="D138" s="164" t="s">
        <v>1008</v>
      </c>
      <c r="E138" s="165" t="s">
        <v>2884</v>
      </c>
      <c r="F138" s="166" t="s">
        <v>4078</v>
      </c>
      <c r="G138" s="167" t="s">
        <v>2879</v>
      </c>
      <c r="H138" s="168">
        <v>1</v>
      </c>
      <c r="I138" s="169">
        <v>4700</v>
      </c>
      <c r="J138" s="169">
        <f>ROUND(I138*H138,2)</f>
        <v>4700</v>
      </c>
      <c r="K138" s="166" t="s">
        <v>1</v>
      </c>
      <c r="L138" s="170"/>
      <c r="M138" s="171" t="s">
        <v>1</v>
      </c>
      <c r="N138" s="172" t="s">
        <v>39</v>
      </c>
      <c r="O138" s="132">
        <v>0</v>
      </c>
      <c r="P138" s="132">
        <f>O138*H138</f>
        <v>0</v>
      </c>
      <c r="Q138" s="132">
        <v>0</v>
      </c>
      <c r="R138" s="132">
        <f>Q138*H138</f>
        <v>0</v>
      </c>
      <c r="S138" s="132">
        <v>0</v>
      </c>
      <c r="T138" s="133">
        <f>S138*H138</f>
        <v>0</v>
      </c>
      <c r="AR138" s="134" t="s">
        <v>118</v>
      </c>
      <c r="AT138" s="134" t="s">
        <v>1008</v>
      </c>
      <c r="AU138" s="134" t="s">
        <v>78</v>
      </c>
      <c r="AY138" s="17" t="s">
        <v>224</v>
      </c>
      <c r="BE138" s="135">
        <f>IF(N138="základní",J138,0)</f>
        <v>0</v>
      </c>
      <c r="BF138" s="135">
        <f>IF(N138="snížená",J138,0)</f>
        <v>4700</v>
      </c>
      <c r="BG138" s="135">
        <f>IF(N138="zákl. přenesená",J138,0)</f>
        <v>0</v>
      </c>
      <c r="BH138" s="135">
        <f>IF(N138="sníž. přenesená",J138,0)</f>
        <v>0</v>
      </c>
      <c r="BI138" s="135">
        <f>IF(N138="nulová",J138,0)</f>
        <v>0</v>
      </c>
      <c r="BJ138" s="17" t="s">
        <v>82</v>
      </c>
      <c r="BK138" s="135">
        <f>ROUND(I138*H138,2)</f>
        <v>4700</v>
      </c>
      <c r="BL138" s="17" t="s">
        <v>106</v>
      </c>
      <c r="BM138" s="134" t="s">
        <v>4079</v>
      </c>
    </row>
    <row r="139" spans="2:65" s="1" customFormat="1">
      <c r="B139" s="29"/>
      <c r="D139" s="136" t="s">
        <v>231</v>
      </c>
      <c r="F139" s="137" t="s">
        <v>4078</v>
      </c>
      <c r="L139" s="29"/>
      <c r="M139" s="138"/>
      <c r="T139" s="53"/>
      <c r="AT139" s="17" t="s">
        <v>231</v>
      </c>
      <c r="AU139" s="17" t="s">
        <v>78</v>
      </c>
    </row>
    <row r="140" spans="2:65" s="1" customFormat="1" ht="24.2" customHeight="1">
      <c r="B140" s="123"/>
      <c r="C140" s="164" t="s">
        <v>112</v>
      </c>
      <c r="D140" s="164" t="s">
        <v>1008</v>
      </c>
      <c r="E140" s="165" t="s">
        <v>2888</v>
      </c>
      <c r="F140" s="166" t="s">
        <v>4080</v>
      </c>
      <c r="G140" s="167" t="s">
        <v>2879</v>
      </c>
      <c r="H140" s="168">
        <v>2</v>
      </c>
      <c r="I140" s="169">
        <v>9200</v>
      </c>
      <c r="J140" s="169">
        <f>ROUND(I140*H140,2)</f>
        <v>18400</v>
      </c>
      <c r="K140" s="166" t="s">
        <v>1</v>
      </c>
      <c r="L140" s="170"/>
      <c r="M140" s="171" t="s">
        <v>1</v>
      </c>
      <c r="N140" s="172" t="s">
        <v>39</v>
      </c>
      <c r="O140" s="132">
        <v>0</v>
      </c>
      <c r="P140" s="132">
        <f>O140*H140</f>
        <v>0</v>
      </c>
      <c r="Q140" s="132">
        <v>0</v>
      </c>
      <c r="R140" s="132">
        <f>Q140*H140</f>
        <v>0</v>
      </c>
      <c r="S140" s="132">
        <v>0</v>
      </c>
      <c r="T140" s="133">
        <f>S140*H140</f>
        <v>0</v>
      </c>
      <c r="AR140" s="134" t="s">
        <v>118</v>
      </c>
      <c r="AT140" s="134" t="s">
        <v>1008</v>
      </c>
      <c r="AU140" s="134" t="s">
        <v>78</v>
      </c>
      <c r="AY140" s="17" t="s">
        <v>224</v>
      </c>
      <c r="BE140" s="135">
        <f>IF(N140="základní",J140,0)</f>
        <v>0</v>
      </c>
      <c r="BF140" s="135">
        <f>IF(N140="snížená",J140,0)</f>
        <v>18400</v>
      </c>
      <c r="BG140" s="135">
        <f>IF(N140="zákl. přenesená",J140,0)</f>
        <v>0</v>
      </c>
      <c r="BH140" s="135">
        <f>IF(N140="sníž. přenesená",J140,0)</f>
        <v>0</v>
      </c>
      <c r="BI140" s="135">
        <f>IF(N140="nulová",J140,0)</f>
        <v>0</v>
      </c>
      <c r="BJ140" s="17" t="s">
        <v>82</v>
      </c>
      <c r="BK140" s="135">
        <f>ROUND(I140*H140,2)</f>
        <v>18400</v>
      </c>
      <c r="BL140" s="17" t="s">
        <v>106</v>
      </c>
      <c r="BM140" s="134" t="s">
        <v>4081</v>
      </c>
    </row>
    <row r="141" spans="2:65" s="1" customFormat="1">
      <c r="B141" s="29"/>
      <c r="D141" s="136" t="s">
        <v>231</v>
      </c>
      <c r="F141" s="137" t="s">
        <v>4080</v>
      </c>
      <c r="L141" s="29"/>
      <c r="M141" s="138"/>
      <c r="T141" s="53"/>
      <c r="AT141" s="17" t="s">
        <v>231</v>
      </c>
      <c r="AU141" s="17" t="s">
        <v>78</v>
      </c>
    </row>
    <row r="142" spans="2:65" s="1" customFormat="1" ht="24.2" customHeight="1">
      <c r="B142" s="123"/>
      <c r="C142" s="164" t="s">
        <v>115</v>
      </c>
      <c r="D142" s="164" t="s">
        <v>1008</v>
      </c>
      <c r="E142" s="165" t="s">
        <v>3752</v>
      </c>
      <c r="F142" s="166" t="s">
        <v>4082</v>
      </c>
      <c r="G142" s="167" t="s">
        <v>2879</v>
      </c>
      <c r="H142" s="168">
        <v>1</v>
      </c>
      <c r="I142" s="169">
        <v>1890</v>
      </c>
      <c r="J142" s="169">
        <f>ROUND(I142*H142,2)</f>
        <v>1890</v>
      </c>
      <c r="K142" s="166" t="s">
        <v>1</v>
      </c>
      <c r="L142" s="170"/>
      <c r="M142" s="171" t="s">
        <v>1</v>
      </c>
      <c r="N142" s="172" t="s">
        <v>39</v>
      </c>
      <c r="O142" s="132">
        <v>0</v>
      </c>
      <c r="P142" s="132">
        <f>O142*H142</f>
        <v>0</v>
      </c>
      <c r="Q142" s="132">
        <v>0</v>
      </c>
      <c r="R142" s="132">
        <f>Q142*H142</f>
        <v>0</v>
      </c>
      <c r="S142" s="132">
        <v>0</v>
      </c>
      <c r="T142" s="133">
        <f>S142*H142</f>
        <v>0</v>
      </c>
      <c r="AR142" s="134" t="s">
        <v>118</v>
      </c>
      <c r="AT142" s="134" t="s">
        <v>1008</v>
      </c>
      <c r="AU142" s="134" t="s">
        <v>78</v>
      </c>
      <c r="AY142" s="17" t="s">
        <v>224</v>
      </c>
      <c r="BE142" s="135">
        <f>IF(N142="základní",J142,0)</f>
        <v>0</v>
      </c>
      <c r="BF142" s="135">
        <f>IF(N142="snížená",J142,0)</f>
        <v>1890</v>
      </c>
      <c r="BG142" s="135">
        <f>IF(N142="zákl. přenesená",J142,0)</f>
        <v>0</v>
      </c>
      <c r="BH142" s="135">
        <f>IF(N142="sníž. přenesená",J142,0)</f>
        <v>0</v>
      </c>
      <c r="BI142" s="135">
        <f>IF(N142="nulová",J142,0)</f>
        <v>0</v>
      </c>
      <c r="BJ142" s="17" t="s">
        <v>82</v>
      </c>
      <c r="BK142" s="135">
        <f>ROUND(I142*H142,2)</f>
        <v>1890</v>
      </c>
      <c r="BL142" s="17" t="s">
        <v>106</v>
      </c>
      <c r="BM142" s="134" t="s">
        <v>4083</v>
      </c>
    </row>
    <row r="143" spans="2:65" s="1" customFormat="1" ht="19.5">
      <c r="B143" s="29"/>
      <c r="D143" s="136" t="s">
        <v>231</v>
      </c>
      <c r="F143" s="137" t="s">
        <v>4082</v>
      </c>
      <c r="L143" s="29"/>
      <c r="M143" s="138"/>
      <c r="T143" s="53"/>
      <c r="AT143" s="17" t="s">
        <v>231</v>
      </c>
      <c r="AU143" s="17" t="s">
        <v>78</v>
      </c>
    </row>
    <row r="144" spans="2:65" s="1" customFormat="1" ht="24.2" customHeight="1">
      <c r="B144" s="123"/>
      <c r="C144" s="164" t="s">
        <v>118</v>
      </c>
      <c r="D144" s="164" t="s">
        <v>1008</v>
      </c>
      <c r="E144" s="165" t="s">
        <v>3467</v>
      </c>
      <c r="F144" s="166" t="s">
        <v>4084</v>
      </c>
      <c r="G144" s="167" t="s">
        <v>2879</v>
      </c>
      <c r="H144" s="168">
        <v>1</v>
      </c>
      <c r="I144" s="169">
        <v>8500</v>
      </c>
      <c r="J144" s="169">
        <f>ROUND(I144*H144,2)</f>
        <v>8500</v>
      </c>
      <c r="K144" s="166" t="s">
        <v>1</v>
      </c>
      <c r="L144" s="170"/>
      <c r="M144" s="171" t="s">
        <v>1</v>
      </c>
      <c r="N144" s="172" t="s">
        <v>39</v>
      </c>
      <c r="O144" s="132">
        <v>0</v>
      </c>
      <c r="P144" s="132">
        <f>O144*H144</f>
        <v>0</v>
      </c>
      <c r="Q144" s="132">
        <v>0</v>
      </c>
      <c r="R144" s="132">
        <f>Q144*H144</f>
        <v>0</v>
      </c>
      <c r="S144" s="132">
        <v>0</v>
      </c>
      <c r="T144" s="133">
        <f>S144*H144</f>
        <v>0</v>
      </c>
      <c r="AR144" s="134" t="s">
        <v>118</v>
      </c>
      <c r="AT144" s="134" t="s">
        <v>1008</v>
      </c>
      <c r="AU144" s="134" t="s">
        <v>78</v>
      </c>
      <c r="AY144" s="17" t="s">
        <v>224</v>
      </c>
      <c r="BE144" s="135">
        <f>IF(N144="základní",J144,0)</f>
        <v>0</v>
      </c>
      <c r="BF144" s="135">
        <f>IF(N144="snížená",J144,0)</f>
        <v>8500</v>
      </c>
      <c r="BG144" s="135">
        <f>IF(N144="zákl. přenesená",J144,0)</f>
        <v>0</v>
      </c>
      <c r="BH144" s="135">
        <f>IF(N144="sníž. přenesená",J144,0)</f>
        <v>0</v>
      </c>
      <c r="BI144" s="135">
        <f>IF(N144="nulová",J144,0)</f>
        <v>0</v>
      </c>
      <c r="BJ144" s="17" t="s">
        <v>82</v>
      </c>
      <c r="BK144" s="135">
        <f>ROUND(I144*H144,2)</f>
        <v>8500</v>
      </c>
      <c r="BL144" s="17" t="s">
        <v>106</v>
      </c>
      <c r="BM144" s="134" t="s">
        <v>4085</v>
      </c>
    </row>
    <row r="145" spans="2:65" s="1" customFormat="1" ht="19.5">
      <c r="B145" s="29"/>
      <c r="D145" s="136" t="s">
        <v>231</v>
      </c>
      <c r="F145" s="137" t="s">
        <v>4084</v>
      </c>
      <c r="L145" s="29"/>
      <c r="M145" s="138"/>
      <c r="T145" s="53"/>
      <c r="AT145" s="17" t="s">
        <v>231</v>
      </c>
      <c r="AU145" s="17" t="s">
        <v>78</v>
      </c>
    </row>
    <row r="146" spans="2:65" s="1" customFormat="1" ht="21.75" customHeight="1">
      <c r="B146" s="123"/>
      <c r="C146" s="164" t="s">
        <v>280</v>
      </c>
      <c r="D146" s="164" t="s">
        <v>1008</v>
      </c>
      <c r="E146" s="165" t="s">
        <v>3470</v>
      </c>
      <c r="F146" s="166" t="s">
        <v>4086</v>
      </c>
      <c r="G146" s="167" t="s">
        <v>2879</v>
      </c>
      <c r="H146" s="168">
        <v>1</v>
      </c>
      <c r="I146" s="169">
        <v>14000</v>
      </c>
      <c r="J146" s="169">
        <f>ROUND(I146*H146,2)</f>
        <v>14000</v>
      </c>
      <c r="K146" s="166" t="s">
        <v>1</v>
      </c>
      <c r="L146" s="170"/>
      <c r="M146" s="171" t="s">
        <v>1</v>
      </c>
      <c r="N146" s="172" t="s">
        <v>39</v>
      </c>
      <c r="O146" s="132">
        <v>0</v>
      </c>
      <c r="P146" s="132">
        <f>O146*H146</f>
        <v>0</v>
      </c>
      <c r="Q146" s="132">
        <v>0</v>
      </c>
      <c r="R146" s="132">
        <f>Q146*H146</f>
        <v>0</v>
      </c>
      <c r="S146" s="132">
        <v>0</v>
      </c>
      <c r="T146" s="133">
        <f>S146*H146</f>
        <v>0</v>
      </c>
      <c r="AR146" s="134" t="s">
        <v>118</v>
      </c>
      <c r="AT146" s="134" t="s">
        <v>1008</v>
      </c>
      <c r="AU146" s="134" t="s">
        <v>78</v>
      </c>
      <c r="AY146" s="17" t="s">
        <v>224</v>
      </c>
      <c r="BE146" s="135">
        <f>IF(N146="základní",J146,0)</f>
        <v>0</v>
      </c>
      <c r="BF146" s="135">
        <f>IF(N146="snížená",J146,0)</f>
        <v>14000</v>
      </c>
      <c r="BG146" s="135">
        <f>IF(N146="zákl. přenesená",J146,0)</f>
        <v>0</v>
      </c>
      <c r="BH146" s="135">
        <f>IF(N146="sníž. přenesená",J146,0)</f>
        <v>0</v>
      </c>
      <c r="BI146" s="135">
        <f>IF(N146="nulová",J146,0)</f>
        <v>0</v>
      </c>
      <c r="BJ146" s="17" t="s">
        <v>82</v>
      </c>
      <c r="BK146" s="135">
        <f>ROUND(I146*H146,2)</f>
        <v>14000</v>
      </c>
      <c r="BL146" s="17" t="s">
        <v>106</v>
      </c>
      <c r="BM146" s="134" t="s">
        <v>4087</v>
      </c>
    </row>
    <row r="147" spans="2:65" s="1" customFormat="1">
      <c r="B147" s="29"/>
      <c r="D147" s="136" t="s">
        <v>231</v>
      </c>
      <c r="F147" s="137" t="s">
        <v>4086</v>
      </c>
      <c r="L147" s="29"/>
      <c r="M147" s="138"/>
      <c r="T147" s="53"/>
      <c r="AT147" s="17" t="s">
        <v>231</v>
      </c>
      <c r="AU147" s="17" t="s">
        <v>78</v>
      </c>
    </row>
    <row r="148" spans="2:65" s="1" customFormat="1" ht="24.2" customHeight="1">
      <c r="B148" s="123"/>
      <c r="C148" s="164" t="s">
        <v>258</v>
      </c>
      <c r="D148" s="164" t="s">
        <v>1008</v>
      </c>
      <c r="E148" s="165" t="s">
        <v>3473</v>
      </c>
      <c r="F148" s="166" t="s">
        <v>4088</v>
      </c>
      <c r="G148" s="167" t="s">
        <v>2879</v>
      </c>
      <c r="H148" s="168">
        <v>20</v>
      </c>
      <c r="I148" s="169">
        <v>100</v>
      </c>
      <c r="J148" s="169">
        <f>ROUND(I148*H148,2)</f>
        <v>2000</v>
      </c>
      <c r="K148" s="166" t="s">
        <v>1</v>
      </c>
      <c r="L148" s="170"/>
      <c r="M148" s="171" t="s">
        <v>1</v>
      </c>
      <c r="N148" s="172" t="s">
        <v>39</v>
      </c>
      <c r="O148" s="132">
        <v>0</v>
      </c>
      <c r="P148" s="132">
        <f>O148*H148</f>
        <v>0</v>
      </c>
      <c r="Q148" s="132">
        <v>0</v>
      </c>
      <c r="R148" s="132">
        <f>Q148*H148</f>
        <v>0</v>
      </c>
      <c r="S148" s="132">
        <v>0</v>
      </c>
      <c r="T148" s="133">
        <f>S148*H148</f>
        <v>0</v>
      </c>
      <c r="AR148" s="134" t="s">
        <v>118</v>
      </c>
      <c r="AT148" s="134" t="s">
        <v>1008</v>
      </c>
      <c r="AU148" s="134" t="s">
        <v>78</v>
      </c>
      <c r="AY148" s="17" t="s">
        <v>224</v>
      </c>
      <c r="BE148" s="135">
        <f>IF(N148="základní",J148,0)</f>
        <v>0</v>
      </c>
      <c r="BF148" s="135">
        <f>IF(N148="snížená",J148,0)</f>
        <v>2000</v>
      </c>
      <c r="BG148" s="135">
        <f>IF(N148="zákl. přenesená",J148,0)</f>
        <v>0</v>
      </c>
      <c r="BH148" s="135">
        <f>IF(N148="sníž. přenesená",J148,0)</f>
        <v>0</v>
      </c>
      <c r="BI148" s="135">
        <f>IF(N148="nulová",J148,0)</f>
        <v>0</v>
      </c>
      <c r="BJ148" s="17" t="s">
        <v>82</v>
      </c>
      <c r="BK148" s="135">
        <f>ROUND(I148*H148,2)</f>
        <v>2000</v>
      </c>
      <c r="BL148" s="17" t="s">
        <v>106</v>
      </c>
      <c r="BM148" s="134" t="s">
        <v>4089</v>
      </c>
    </row>
    <row r="149" spans="2:65" s="1" customFormat="1" ht="19.5">
      <c r="B149" s="29"/>
      <c r="D149" s="136" t="s">
        <v>231</v>
      </c>
      <c r="F149" s="137" t="s">
        <v>4088</v>
      </c>
      <c r="L149" s="29"/>
      <c r="M149" s="138"/>
      <c r="T149" s="53"/>
      <c r="AT149" s="17" t="s">
        <v>231</v>
      </c>
      <c r="AU149" s="17" t="s">
        <v>78</v>
      </c>
    </row>
    <row r="150" spans="2:65" s="11" customFormat="1" ht="25.9" customHeight="1">
      <c r="B150" s="112"/>
      <c r="D150" s="113" t="s">
        <v>72</v>
      </c>
      <c r="E150" s="114" t="s">
        <v>1110</v>
      </c>
      <c r="F150" s="114" t="s">
        <v>1111</v>
      </c>
      <c r="J150" s="115">
        <f>BK150</f>
        <v>21085.4</v>
      </c>
      <c r="L150" s="112"/>
      <c r="M150" s="116"/>
      <c r="P150" s="117">
        <f>P151</f>
        <v>21.755000000000003</v>
      </c>
      <c r="R150" s="117">
        <f>R151</f>
        <v>7.9000000000000008E-3</v>
      </c>
      <c r="T150" s="118">
        <f>T151</f>
        <v>0</v>
      </c>
      <c r="AR150" s="113" t="s">
        <v>82</v>
      </c>
      <c r="AT150" s="119" t="s">
        <v>72</v>
      </c>
      <c r="AU150" s="119" t="s">
        <v>73</v>
      </c>
      <c r="AY150" s="113" t="s">
        <v>224</v>
      </c>
      <c r="BK150" s="120">
        <f>BK151</f>
        <v>21085.4</v>
      </c>
    </row>
    <row r="151" spans="2:65" s="11" customFormat="1" ht="22.9" customHeight="1">
      <c r="B151" s="112"/>
      <c r="D151" s="113" t="s">
        <v>72</v>
      </c>
      <c r="E151" s="121" t="s">
        <v>2039</v>
      </c>
      <c r="F151" s="121" t="s">
        <v>3378</v>
      </c>
      <c r="J151" s="122">
        <f>BK151</f>
        <v>21085.4</v>
      </c>
      <c r="L151" s="112"/>
      <c r="M151" s="116"/>
      <c r="P151" s="117">
        <f>SUM(P152:P176)</f>
        <v>21.755000000000003</v>
      </c>
      <c r="R151" s="117">
        <f>SUM(R152:R176)</f>
        <v>7.9000000000000008E-3</v>
      </c>
      <c r="T151" s="118">
        <f>SUM(T152:T176)</f>
        <v>0</v>
      </c>
      <c r="AR151" s="113" t="s">
        <v>82</v>
      </c>
      <c r="AT151" s="119" t="s">
        <v>72</v>
      </c>
      <c r="AU151" s="119" t="s">
        <v>78</v>
      </c>
      <c r="AY151" s="113" t="s">
        <v>224</v>
      </c>
      <c r="BK151" s="120">
        <f>SUM(BK152:BK176)</f>
        <v>21085.4</v>
      </c>
    </row>
    <row r="152" spans="2:65" s="1" customFormat="1" ht="21.75" customHeight="1">
      <c r="B152" s="123"/>
      <c r="C152" s="124" t="s">
        <v>297</v>
      </c>
      <c r="D152" s="124" t="s">
        <v>226</v>
      </c>
      <c r="E152" s="125" t="s">
        <v>3711</v>
      </c>
      <c r="F152" s="126" t="s">
        <v>3712</v>
      </c>
      <c r="G152" s="127" t="s">
        <v>272</v>
      </c>
      <c r="H152" s="128">
        <v>150</v>
      </c>
      <c r="I152" s="129">
        <v>23.2</v>
      </c>
      <c r="J152" s="129">
        <f>ROUND(I152*H152,2)</f>
        <v>3480</v>
      </c>
      <c r="K152" s="126" t="s">
        <v>2903</v>
      </c>
      <c r="L152" s="29"/>
      <c r="M152" s="130" t="s">
        <v>1</v>
      </c>
      <c r="N152" s="131" t="s">
        <v>39</v>
      </c>
      <c r="O152" s="132">
        <v>0.04</v>
      </c>
      <c r="P152" s="132">
        <f>O152*H152</f>
        <v>6</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3480</v>
      </c>
      <c r="BG152" s="135">
        <f>IF(N152="zákl. přenesená",J152,0)</f>
        <v>0</v>
      </c>
      <c r="BH152" s="135">
        <f>IF(N152="sníž. přenesená",J152,0)</f>
        <v>0</v>
      </c>
      <c r="BI152" s="135">
        <f>IF(N152="nulová",J152,0)</f>
        <v>0</v>
      </c>
      <c r="BJ152" s="17" t="s">
        <v>82</v>
      </c>
      <c r="BK152" s="135">
        <f>ROUND(I152*H152,2)</f>
        <v>3480</v>
      </c>
      <c r="BL152" s="17" t="s">
        <v>277</v>
      </c>
      <c r="BM152" s="134" t="s">
        <v>4090</v>
      </c>
    </row>
    <row r="153" spans="2:65" s="1" customFormat="1">
      <c r="B153" s="29"/>
      <c r="D153" s="136" t="s">
        <v>231</v>
      </c>
      <c r="F153" s="137" t="s">
        <v>3714</v>
      </c>
      <c r="L153" s="29"/>
      <c r="M153" s="138"/>
      <c r="T153" s="53"/>
      <c r="AT153" s="17" t="s">
        <v>231</v>
      </c>
      <c r="AU153" s="17" t="s">
        <v>82</v>
      </c>
    </row>
    <row r="154" spans="2:65" s="1" customFormat="1" ht="19.5">
      <c r="B154" s="29"/>
      <c r="D154" s="136" t="s">
        <v>2923</v>
      </c>
      <c r="F154" s="176" t="s">
        <v>3715</v>
      </c>
      <c r="L154" s="29"/>
      <c r="M154" s="138"/>
      <c r="T154" s="53"/>
      <c r="AT154" s="17" t="s">
        <v>2923</v>
      </c>
      <c r="AU154" s="17" t="s">
        <v>82</v>
      </c>
    </row>
    <row r="155" spans="2:65" s="13" customFormat="1">
      <c r="B155" s="146"/>
      <c r="D155" s="136" t="s">
        <v>234</v>
      </c>
      <c r="E155" s="147" t="s">
        <v>1</v>
      </c>
      <c r="F155" s="148" t="s">
        <v>703</v>
      </c>
      <c r="H155" s="149">
        <v>150</v>
      </c>
      <c r="L155" s="146"/>
      <c r="M155" s="150"/>
      <c r="T155" s="151"/>
      <c r="AT155" s="147" t="s">
        <v>234</v>
      </c>
      <c r="AU155" s="147" t="s">
        <v>82</v>
      </c>
      <c r="AV155" s="13" t="s">
        <v>82</v>
      </c>
      <c r="AW155" s="13" t="s">
        <v>29</v>
      </c>
      <c r="AX155" s="13" t="s">
        <v>73</v>
      </c>
      <c r="AY155" s="147" t="s">
        <v>224</v>
      </c>
    </row>
    <row r="156" spans="2:65" s="14" customFormat="1">
      <c r="B156" s="152"/>
      <c r="D156" s="136" t="s">
        <v>234</v>
      </c>
      <c r="E156" s="153" t="s">
        <v>1</v>
      </c>
      <c r="F156" s="154" t="s">
        <v>239</v>
      </c>
      <c r="H156" s="155">
        <v>150</v>
      </c>
      <c r="L156" s="152"/>
      <c r="M156" s="156"/>
      <c r="T156" s="157"/>
      <c r="AT156" s="153" t="s">
        <v>234</v>
      </c>
      <c r="AU156" s="153" t="s">
        <v>82</v>
      </c>
      <c r="AV156" s="14" t="s">
        <v>106</v>
      </c>
      <c r="AW156" s="14" t="s">
        <v>29</v>
      </c>
      <c r="AX156" s="14" t="s">
        <v>78</v>
      </c>
      <c r="AY156" s="153" t="s">
        <v>224</v>
      </c>
    </row>
    <row r="157" spans="2:65" s="1" customFormat="1" ht="16.5" customHeight="1">
      <c r="B157" s="123"/>
      <c r="C157" s="164" t="s">
        <v>8</v>
      </c>
      <c r="D157" s="164" t="s">
        <v>1008</v>
      </c>
      <c r="E157" s="165" t="s">
        <v>4091</v>
      </c>
      <c r="F157" s="166" t="s">
        <v>4092</v>
      </c>
      <c r="G157" s="167" t="s">
        <v>272</v>
      </c>
      <c r="H157" s="168">
        <v>100</v>
      </c>
      <c r="I157" s="169">
        <v>18</v>
      </c>
      <c r="J157" s="169">
        <f>ROUND(I157*H157,2)</f>
        <v>1800</v>
      </c>
      <c r="K157" s="166" t="s">
        <v>2903</v>
      </c>
      <c r="L157" s="170"/>
      <c r="M157" s="171" t="s">
        <v>1</v>
      </c>
      <c r="N157" s="172" t="s">
        <v>39</v>
      </c>
      <c r="O157" s="132">
        <v>0</v>
      </c>
      <c r="P157" s="132">
        <f>O157*H157</f>
        <v>0</v>
      </c>
      <c r="Q157" s="132">
        <v>3.0000000000000001E-5</v>
      </c>
      <c r="R157" s="132">
        <f>Q157*H157</f>
        <v>3.0000000000000001E-3</v>
      </c>
      <c r="S157" s="132">
        <v>0</v>
      </c>
      <c r="T157" s="133">
        <f>S157*H157</f>
        <v>0</v>
      </c>
      <c r="AR157" s="134" t="s">
        <v>332</v>
      </c>
      <c r="AT157" s="134" t="s">
        <v>1008</v>
      </c>
      <c r="AU157" s="134" t="s">
        <v>82</v>
      </c>
      <c r="AY157" s="17" t="s">
        <v>224</v>
      </c>
      <c r="BE157" s="135">
        <f>IF(N157="základní",J157,0)</f>
        <v>0</v>
      </c>
      <c r="BF157" s="135">
        <f>IF(N157="snížená",J157,0)</f>
        <v>1800</v>
      </c>
      <c r="BG157" s="135">
        <f>IF(N157="zákl. přenesená",J157,0)</f>
        <v>0</v>
      </c>
      <c r="BH157" s="135">
        <f>IF(N157="sníž. přenesená",J157,0)</f>
        <v>0</v>
      </c>
      <c r="BI157" s="135">
        <f>IF(N157="nulová",J157,0)</f>
        <v>0</v>
      </c>
      <c r="BJ157" s="17" t="s">
        <v>82</v>
      </c>
      <c r="BK157" s="135">
        <f>ROUND(I157*H157,2)</f>
        <v>1800</v>
      </c>
      <c r="BL157" s="17" t="s">
        <v>277</v>
      </c>
      <c r="BM157" s="134" t="s">
        <v>4093</v>
      </c>
    </row>
    <row r="158" spans="2:65" s="1" customFormat="1">
      <c r="B158" s="29"/>
      <c r="D158" s="136" t="s">
        <v>231</v>
      </c>
      <c r="F158" s="137" t="s">
        <v>4094</v>
      </c>
      <c r="L158" s="29"/>
      <c r="M158" s="138"/>
      <c r="T158" s="53"/>
      <c r="AT158" s="17" t="s">
        <v>231</v>
      </c>
      <c r="AU158" s="17" t="s">
        <v>82</v>
      </c>
    </row>
    <row r="159" spans="2:65" s="1" customFormat="1" ht="16.5" customHeight="1">
      <c r="B159" s="123"/>
      <c r="C159" s="164" t="s">
        <v>310</v>
      </c>
      <c r="D159" s="164" t="s">
        <v>1008</v>
      </c>
      <c r="E159" s="165" t="s">
        <v>4095</v>
      </c>
      <c r="F159" s="166" t="s">
        <v>4096</v>
      </c>
      <c r="G159" s="167" t="s">
        <v>272</v>
      </c>
      <c r="H159" s="168">
        <v>20</v>
      </c>
      <c r="I159" s="169">
        <v>32</v>
      </c>
      <c r="J159" s="169">
        <f>ROUND(I159*H159,2)</f>
        <v>640</v>
      </c>
      <c r="K159" s="166" t="s">
        <v>1</v>
      </c>
      <c r="L159" s="170"/>
      <c r="M159" s="171" t="s">
        <v>1</v>
      </c>
      <c r="N159" s="172" t="s">
        <v>39</v>
      </c>
      <c r="O159" s="132">
        <v>0</v>
      </c>
      <c r="P159" s="132">
        <f>O159*H159</f>
        <v>0</v>
      </c>
      <c r="Q159" s="132">
        <v>8.0000000000000007E-5</v>
      </c>
      <c r="R159" s="132">
        <f>Q159*H159</f>
        <v>1.6000000000000001E-3</v>
      </c>
      <c r="S159" s="132">
        <v>0</v>
      </c>
      <c r="T159" s="133">
        <f>S159*H159</f>
        <v>0</v>
      </c>
      <c r="AR159" s="134" t="s">
        <v>623</v>
      </c>
      <c r="AT159" s="134" t="s">
        <v>1008</v>
      </c>
      <c r="AU159" s="134" t="s">
        <v>82</v>
      </c>
      <c r="AY159" s="17" t="s">
        <v>224</v>
      </c>
      <c r="BE159" s="135">
        <f>IF(N159="základní",J159,0)</f>
        <v>0</v>
      </c>
      <c r="BF159" s="135">
        <f>IF(N159="snížená",J159,0)</f>
        <v>640</v>
      </c>
      <c r="BG159" s="135">
        <f>IF(N159="zákl. přenesená",J159,0)</f>
        <v>0</v>
      </c>
      <c r="BH159" s="135">
        <f>IF(N159="sníž. přenesená",J159,0)</f>
        <v>0</v>
      </c>
      <c r="BI159" s="135">
        <f>IF(N159="nulová",J159,0)</f>
        <v>0</v>
      </c>
      <c r="BJ159" s="17" t="s">
        <v>82</v>
      </c>
      <c r="BK159" s="135">
        <f>ROUND(I159*H159,2)</f>
        <v>640</v>
      </c>
      <c r="BL159" s="17" t="s">
        <v>623</v>
      </c>
      <c r="BM159" s="134" t="s">
        <v>4097</v>
      </c>
    </row>
    <row r="160" spans="2:65" s="1" customFormat="1">
      <c r="B160" s="29"/>
      <c r="D160" s="136" t="s">
        <v>231</v>
      </c>
      <c r="F160" s="137" t="s">
        <v>4098</v>
      </c>
      <c r="L160" s="29"/>
      <c r="M160" s="138"/>
      <c r="T160" s="53"/>
      <c r="AT160" s="17" t="s">
        <v>231</v>
      </c>
      <c r="AU160" s="17" t="s">
        <v>82</v>
      </c>
    </row>
    <row r="161" spans="2:65" s="1" customFormat="1" ht="16.5" customHeight="1">
      <c r="B161" s="123"/>
      <c r="C161" s="164" t="s">
        <v>273</v>
      </c>
      <c r="D161" s="164" t="s">
        <v>1008</v>
      </c>
      <c r="E161" s="165" t="s">
        <v>4099</v>
      </c>
      <c r="F161" s="166" t="s">
        <v>4100</v>
      </c>
      <c r="G161" s="167" t="s">
        <v>272</v>
      </c>
      <c r="H161" s="168">
        <v>30</v>
      </c>
      <c r="I161" s="169">
        <v>16</v>
      </c>
      <c r="J161" s="169">
        <f>ROUND(I161*H161,2)</f>
        <v>480</v>
      </c>
      <c r="K161" s="166" t="s">
        <v>1</v>
      </c>
      <c r="L161" s="170"/>
      <c r="M161" s="171" t="s">
        <v>1</v>
      </c>
      <c r="N161" s="172" t="s">
        <v>39</v>
      </c>
      <c r="O161" s="132">
        <v>0</v>
      </c>
      <c r="P161" s="132">
        <f>O161*H161</f>
        <v>0</v>
      </c>
      <c r="Q161" s="132">
        <v>1.1E-4</v>
      </c>
      <c r="R161" s="132">
        <f>Q161*H161</f>
        <v>3.3E-3</v>
      </c>
      <c r="S161" s="132">
        <v>0</v>
      </c>
      <c r="T161" s="133">
        <f>S161*H161</f>
        <v>0</v>
      </c>
      <c r="AR161" s="134" t="s">
        <v>623</v>
      </c>
      <c r="AT161" s="134" t="s">
        <v>1008</v>
      </c>
      <c r="AU161" s="134" t="s">
        <v>82</v>
      </c>
      <c r="AY161" s="17" t="s">
        <v>224</v>
      </c>
      <c r="BE161" s="135">
        <f>IF(N161="základní",J161,0)</f>
        <v>0</v>
      </c>
      <c r="BF161" s="135">
        <f>IF(N161="snížená",J161,0)</f>
        <v>480</v>
      </c>
      <c r="BG161" s="135">
        <f>IF(N161="zákl. přenesená",J161,0)</f>
        <v>0</v>
      </c>
      <c r="BH161" s="135">
        <f>IF(N161="sníž. přenesená",J161,0)</f>
        <v>0</v>
      </c>
      <c r="BI161" s="135">
        <f>IF(N161="nulová",J161,0)</f>
        <v>0</v>
      </c>
      <c r="BJ161" s="17" t="s">
        <v>82</v>
      </c>
      <c r="BK161" s="135">
        <f>ROUND(I161*H161,2)</f>
        <v>480</v>
      </c>
      <c r="BL161" s="17" t="s">
        <v>623</v>
      </c>
      <c r="BM161" s="134" t="s">
        <v>4101</v>
      </c>
    </row>
    <row r="162" spans="2:65" s="1" customFormat="1">
      <c r="B162" s="29"/>
      <c r="D162" s="136" t="s">
        <v>231</v>
      </c>
      <c r="F162" s="137" t="s">
        <v>4102</v>
      </c>
      <c r="L162" s="29"/>
      <c r="M162" s="138"/>
      <c r="T162" s="53"/>
      <c r="AT162" s="17" t="s">
        <v>231</v>
      </c>
      <c r="AU162" s="17" t="s">
        <v>82</v>
      </c>
    </row>
    <row r="163" spans="2:65" s="1" customFormat="1" ht="16.5" customHeight="1">
      <c r="B163" s="123"/>
      <c r="C163" s="124" t="s">
        <v>325</v>
      </c>
      <c r="D163" s="124" t="s">
        <v>226</v>
      </c>
      <c r="E163" s="125" t="s">
        <v>4103</v>
      </c>
      <c r="F163" s="126" t="s">
        <v>4104</v>
      </c>
      <c r="G163" s="127" t="s">
        <v>639</v>
      </c>
      <c r="H163" s="128">
        <v>2</v>
      </c>
      <c r="I163" s="129">
        <v>1230</v>
      </c>
      <c r="J163" s="129">
        <f>ROUND(I163*H163,2)</f>
        <v>2460</v>
      </c>
      <c r="K163" s="126" t="s">
        <v>2903</v>
      </c>
      <c r="L163" s="29"/>
      <c r="M163" s="130" t="s">
        <v>1</v>
      </c>
      <c r="N163" s="131" t="s">
        <v>39</v>
      </c>
      <c r="O163" s="132">
        <v>1.25</v>
      </c>
      <c r="P163" s="132">
        <f>O163*H163</f>
        <v>2.5</v>
      </c>
      <c r="Q163" s="132">
        <v>0</v>
      </c>
      <c r="R163" s="132">
        <f>Q163*H163</f>
        <v>0</v>
      </c>
      <c r="S163" s="132">
        <v>0</v>
      </c>
      <c r="T163" s="133">
        <f>S163*H163</f>
        <v>0</v>
      </c>
      <c r="AR163" s="134" t="s">
        <v>277</v>
      </c>
      <c r="AT163" s="134" t="s">
        <v>226</v>
      </c>
      <c r="AU163" s="134" t="s">
        <v>82</v>
      </c>
      <c r="AY163" s="17" t="s">
        <v>224</v>
      </c>
      <c r="BE163" s="135">
        <f>IF(N163="základní",J163,0)</f>
        <v>0</v>
      </c>
      <c r="BF163" s="135">
        <f>IF(N163="snížená",J163,0)</f>
        <v>2460</v>
      </c>
      <c r="BG163" s="135">
        <f>IF(N163="zákl. přenesená",J163,0)</f>
        <v>0</v>
      </c>
      <c r="BH163" s="135">
        <f>IF(N163="sníž. přenesená",J163,0)</f>
        <v>0</v>
      </c>
      <c r="BI163" s="135">
        <f>IF(N163="nulová",J163,0)</f>
        <v>0</v>
      </c>
      <c r="BJ163" s="17" t="s">
        <v>82</v>
      </c>
      <c r="BK163" s="135">
        <f>ROUND(I163*H163,2)</f>
        <v>2460</v>
      </c>
      <c r="BL163" s="17" t="s">
        <v>277</v>
      </c>
      <c r="BM163" s="134" t="s">
        <v>4105</v>
      </c>
    </row>
    <row r="164" spans="2:65" s="1" customFormat="1">
      <c r="B164" s="29"/>
      <c r="D164" s="136" t="s">
        <v>231</v>
      </c>
      <c r="F164" s="137" t="s">
        <v>4106</v>
      </c>
      <c r="L164" s="29"/>
      <c r="M164" s="138"/>
      <c r="T164" s="53"/>
      <c r="AT164" s="17" t="s">
        <v>231</v>
      </c>
      <c r="AU164" s="17" t="s">
        <v>82</v>
      </c>
    </row>
    <row r="165" spans="2:65" s="1" customFormat="1" ht="16.5" customHeight="1">
      <c r="B165" s="123"/>
      <c r="C165" s="124" t="s">
        <v>277</v>
      </c>
      <c r="D165" s="124" t="s">
        <v>226</v>
      </c>
      <c r="E165" s="125" t="s">
        <v>4107</v>
      </c>
      <c r="F165" s="126" t="s">
        <v>4108</v>
      </c>
      <c r="G165" s="127" t="s">
        <v>639</v>
      </c>
      <c r="H165" s="128">
        <v>1</v>
      </c>
      <c r="I165" s="129">
        <v>1200</v>
      </c>
      <c r="J165" s="129">
        <f>ROUND(I165*H165,2)</f>
        <v>1200</v>
      </c>
      <c r="K165" s="126" t="s">
        <v>2903</v>
      </c>
      <c r="L165" s="29"/>
      <c r="M165" s="130" t="s">
        <v>1</v>
      </c>
      <c r="N165" s="131" t="s">
        <v>39</v>
      </c>
      <c r="O165" s="132">
        <v>1.3</v>
      </c>
      <c r="P165" s="132">
        <f>O165*H165</f>
        <v>1.3</v>
      </c>
      <c r="Q165" s="132">
        <v>0</v>
      </c>
      <c r="R165" s="132">
        <f>Q165*H165</f>
        <v>0</v>
      </c>
      <c r="S165" s="132">
        <v>0</v>
      </c>
      <c r="T165" s="133">
        <f>S165*H165</f>
        <v>0</v>
      </c>
      <c r="AR165" s="134" t="s">
        <v>277</v>
      </c>
      <c r="AT165" s="134" t="s">
        <v>226</v>
      </c>
      <c r="AU165" s="134" t="s">
        <v>82</v>
      </c>
      <c r="AY165" s="17" t="s">
        <v>224</v>
      </c>
      <c r="BE165" s="135">
        <f>IF(N165="základní",J165,0)</f>
        <v>0</v>
      </c>
      <c r="BF165" s="135">
        <f>IF(N165="snížená",J165,0)</f>
        <v>1200</v>
      </c>
      <c r="BG165" s="135">
        <f>IF(N165="zákl. přenesená",J165,0)</f>
        <v>0</v>
      </c>
      <c r="BH165" s="135">
        <f>IF(N165="sníž. přenesená",J165,0)</f>
        <v>0</v>
      </c>
      <c r="BI165" s="135">
        <f>IF(N165="nulová",J165,0)</f>
        <v>0</v>
      </c>
      <c r="BJ165" s="17" t="s">
        <v>82</v>
      </c>
      <c r="BK165" s="135">
        <f>ROUND(I165*H165,2)</f>
        <v>1200</v>
      </c>
      <c r="BL165" s="17" t="s">
        <v>277</v>
      </c>
      <c r="BM165" s="134" t="s">
        <v>4109</v>
      </c>
    </row>
    <row r="166" spans="2:65" s="1" customFormat="1">
      <c r="B166" s="29"/>
      <c r="D166" s="136" t="s">
        <v>231</v>
      </c>
      <c r="F166" s="137" t="s">
        <v>4108</v>
      </c>
      <c r="L166" s="29"/>
      <c r="M166" s="138"/>
      <c r="T166" s="53"/>
      <c r="AT166" s="17" t="s">
        <v>231</v>
      </c>
      <c r="AU166" s="17" t="s">
        <v>82</v>
      </c>
    </row>
    <row r="167" spans="2:65" s="1" customFormat="1" ht="16.5" customHeight="1">
      <c r="B167" s="123"/>
      <c r="C167" s="124" t="s">
        <v>337</v>
      </c>
      <c r="D167" s="124" t="s">
        <v>226</v>
      </c>
      <c r="E167" s="125" t="s">
        <v>4018</v>
      </c>
      <c r="F167" s="126" t="s">
        <v>4019</v>
      </c>
      <c r="G167" s="127" t="s">
        <v>639</v>
      </c>
      <c r="H167" s="128">
        <v>1</v>
      </c>
      <c r="I167" s="129">
        <v>143</v>
      </c>
      <c r="J167" s="129">
        <f>ROUND(I167*H167,2)</f>
        <v>143</v>
      </c>
      <c r="K167" s="126" t="s">
        <v>2903</v>
      </c>
      <c r="L167" s="29"/>
      <c r="M167" s="130" t="s">
        <v>1</v>
      </c>
      <c r="N167" s="131" t="s">
        <v>39</v>
      </c>
      <c r="O167" s="132">
        <v>0.155</v>
      </c>
      <c r="P167" s="132">
        <f>O167*H167</f>
        <v>0.155</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143</v>
      </c>
      <c r="BG167" s="135">
        <f>IF(N167="zákl. přenesená",J167,0)</f>
        <v>0</v>
      </c>
      <c r="BH167" s="135">
        <f>IF(N167="sníž. přenesená",J167,0)</f>
        <v>0</v>
      </c>
      <c r="BI167" s="135">
        <f>IF(N167="nulová",J167,0)</f>
        <v>0</v>
      </c>
      <c r="BJ167" s="17" t="s">
        <v>82</v>
      </c>
      <c r="BK167" s="135">
        <f>ROUND(I167*H167,2)</f>
        <v>143</v>
      </c>
      <c r="BL167" s="17" t="s">
        <v>277</v>
      </c>
      <c r="BM167" s="134" t="s">
        <v>4110</v>
      </c>
    </row>
    <row r="168" spans="2:65" s="1" customFormat="1">
      <c r="B168" s="29"/>
      <c r="D168" s="136" t="s">
        <v>231</v>
      </c>
      <c r="F168" s="137" t="s">
        <v>4019</v>
      </c>
      <c r="L168" s="29"/>
      <c r="M168" s="138"/>
      <c r="T168" s="53"/>
      <c r="AT168" s="17" t="s">
        <v>231</v>
      </c>
      <c r="AU168" s="17" t="s">
        <v>82</v>
      </c>
    </row>
    <row r="169" spans="2:65" s="1" customFormat="1" ht="16.5" customHeight="1">
      <c r="B169" s="123"/>
      <c r="C169" s="124" t="s">
        <v>283</v>
      </c>
      <c r="D169" s="124" t="s">
        <v>226</v>
      </c>
      <c r="E169" s="125" t="s">
        <v>4048</v>
      </c>
      <c r="F169" s="126" t="s">
        <v>4049</v>
      </c>
      <c r="G169" s="127" t="s">
        <v>639</v>
      </c>
      <c r="H169" s="128">
        <v>2</v>
      </c>
      <c r="I169" s="129">
        <v>46.2</v>
      </c>
      <c r="J169" s="129">
        <f>ROUND(I169*H169,2)</f>
        <v>92.4</v>
      </c>
      <c r="K169" s="126" t="s">
        <v>2903</v>
      </c>
      <c r="L169" s="29"/>
      <c r="M169" s="130" t="s">
        <v>1</v>
      </c>
      <c r="N169" s="131" t="s">
        <v>39</v>
      </c>
      <c r="O169" s="132">
        <v>0.05</v>
      </c>
      <c r="P169" s="132">
        <f>O169*H169</f>
        <v>0.1</v>
      </c>
      <c r="Q169" s="132">
        <v>0</v>
      </c>
      <c r="R169" s="132">
        <f>Q169*H169</f>
        <v>0</v>
      </c>
      <c r="S169" s="132">
        <v>0</v>
      </c>
      <c r="T169" s="133">
        <f>S169*H169</f>
        <v>0</v>
      </c>
      <c r="AR169" s="134" t="s">
        <v>277</v>
      </c>
      <c r="AT169" s="134" t="s">
        <v>226</v>
      </c>
      <c r="AU169" s="134" t="s">
        <v>82</v>
      </c>
      <c r="AY169" s="17" t="s">
        <v>224</v>
      </c>
      <c r="BE169" s="135">
        <f>IF(N169="základní",J169,0)</f>
        <v>0</v>
      </c>
      <c r="BF169" s="135">
        <f>IF(N169="snížená",J169,0)</f>
        <v>92.4</v>
      </c>
      <c r="BG169" s="135">
        <f>IF(N169="zákl. přenesená",J169,0)</f>
        <v>0</v>
      </c>
      <c r="BH169" s="135">
        <f>IF(N169="sníž. přenesená",J169,0)</f>
        <v>0</v>
      </c>
      <c r="BI169" s="135">
        <f>IF(N169="nulová",J169,0)</f>
        <v>0</v>
      </c>
      <c r="BJ169" s="17" t="s">
        <v>82</v>
      </c>
      <c r="BK169" s="135">
        <f>ROUND(I169*H169,2)</f>
        <v>92.4</v>
      </c>
      <c r="BL169" s="17" t="s">
        <v>277</v>
      </c>
      <c r="BM169" s="134" t="s">
        <v>4111</v>
      </c>
    </row>
    <row r="170" spans="2:65" s="1" customFormat="1">
      <c r="B170" s="29"/>
      <c r="D170" s="136" t="s">
        <v>231</v>
      </c>
      <c r="F170" s="137" t="s">
        <v>4051</v>
      </c>
      <c r="L170" s="29"/>
      <c r="M170" s="138"/>
      <c r="T170" s="53"/>
      <c r="AT170" s="17" t="s">
        <v>231</v>
      </c>
      <c r="AU170" s="17" t="s">
        <v>82</v>
      </c>
    </row>
    <row r="171" spans="2:65" s="1" customFormat="1" ht="16.5" customHeight="1">
      <c r="B171" s="123"/>
      <c r="C171" s="124" t="s">
        <v>347</v>
      </c>
      <c r="D171" s="124" t="s">
        <v>226</v>
      </c>
      <c r="E171" s="125" t="s">
        <v>4052</v>
      </c>
      <c r="F171" s="126" t="s">
        <v>4053</v>
      </c>
      <c r="G171" s="127" t="s">
        <v>639</v>
      </c>
      <c r="H171" s="128">
        <v>1</v>
      </c>
      <c r="I171" s="129">
        <v>2580</v>
      </c>
      <c r="J171" s="129">
        <f>ROUND(I171*H171,2)</f>
        <v>2580</v>
      </c>
      <c r="K171" s="126" t="s">
        <v>2903</v>
      </c>
      <c r="L171" s="29"/>
      <c r="M171" s="130" t="s">
        <v>1</v>
      </c>
      <c r="N171" s="131" t="s">
        <v>39</v>
      </c>
      <c r="O171" s="132">
        <v>2.8</v>
      </c>
      <c r="P171" s="132">
        <f>O171*H171</f>
        <v>2.8</v>
      </c>
      <c r="Q171" s="132">
        <v>0</v>
      </c>
      <c r="R171" s="132">
        <f>Q171*H171</f>
        <v>0</v>
      </c>
      <c r="S171" s="132">
        <v>0</v>
      </c>
      <c r="T171" s="133">
        <f>S171*H171</f>
        <v>0</v>
      </c>
      <c r="AR171" s="134" t="s">
        <v>277</v>
      </c>
      <c r="AT171" s="134" t="s">
        <v>226</v>
      </c>
      <c r="AU171" s="134" t="s">
        <v>82</v>
      </c>
      <c r="AY171" s="17" t="s">
        <v>224</v>
      </c>
      <c r="BE171" s="135">
        <f>IF(N171="základní",J171,0)</f>
        <v>0</v>
      </c>
      <c r="BF171" s="135">
        <f>IF(N171="snížená",J171,0)</f>
        <v>2580</v>
      </c>
      <c r="BG171" s="135">
        <f>IF(N171="zákl. přenesená",J171,0)</f>
        <v>0</v>
      </c>
      <c r="BH171" s="135">
        <f>IF(N171="sníž. přenesená",J171,0)</f>
        <v>0</v>
      </c>
      <c r="BI171" s="135">
        <f>IF(N171="nulová",J171,0)</f>
        <v>0</v>
      </c>
      <c r="BJ171" s="17" t="s">
        <v>82</v>
      </c>
      <c r="BK171" s="135">
        <f>ROUND(I171*H171,2)</f>
        <v>2580</v>
      </c>
      <c r="BL171" s="17" t="s">
        <v>277</v>
      </c>
      <c r="BM171" s="134" t="s">
        <v>4112</v>
      </c>
    </row>
    <row r="172" spans="2:65" s="1" customFormat="1">
      <c r="B172" s="29"/>
      <c r="D172" s="136" t="s">
        <v>231</v>
      </c>
      <c r="F172" s="137" t="s">
        <v>4055</v>
      </c>
      <c r="L172" s="29"/>
      <c r="M172" s="138"/>
      <c r="T172" s="53"/>
      <c r="AT172" s="17" t="s">
        <v>231</v>
      </c>
      <c r="AU172" s="17" t="s">
        <v>82</v>
      </c>
    </row>
    <row r="173" spans="2:65" s="1" customFormat="1" ht="16.5" customHeight="1">
      <c r="B173" s="123"/>
      <c r="C173" s="124" t="s">
        <v>293</v>
      </c>
      <c r="D173" s="124" t="s">
        <v>226</v>
      </c>
      <c r="E173" s="125" t="s">
        <v>4060</v>
      </c>
      <c r="F173" s="126" t="s">
        <v>4061</v>
      </c>
      <c r="G173" s="127" t="s">
        <v>639</v>
      </c>
      <c r="H173" s="128">
        <v>1</v>
      </c>
      <c r="I173" s="129">
        <v>2310</v>
      </c>
      <c r="J173" s="129">
        <f>ROUND(I173*H173,2)</f>
        <v>2310</v>
      </c>
      <c r="K173" s="126" t="s">
        <v>2903</v>
      </c>
      <c r="L173" s="29"/>
      <c r="M173" s="130" t="s">
        <v>1</v>
      </c>
      <c r="N173" s="131" t="s">
        <v>39</v>
      </c>
      <c r="O173" s="132">
        <v>2.5</v>
      </c>
      <c r="P173" s="132">
        <f>O173*H173</f>
        <v>2.5</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2310</v>
      </c>
      <c r="BG173" s="135">
        <f>IF(N173="zákl. přenesená",J173,0)</f>
        <v>0</v>
      </c>
      <c r="BH173" s="135">
        <f>IF(N173="sníž. přenesená",J173,0)</f>
        <v>0</v>
      </c>
      <c r="BI173" s="135">
        <f>IF(N173="nulová",J173,0)</f>
        <v>0</v>
      </c>
      <c r="BJ173" s="17" t="s">
        <v>82</v>
      </c>
      <c r="BK173" s="135">
        <f>ROUND(I173*H173,2)</f>
        <v>2310</v>
      </c>
      <c r="BL173" s="17" t="s">
        <v>277</v>
      </c>
      <c r="BM173" s="134" t="s">
        <v>4113</v>
      </c>
    </row>
    <row r="174" spans="2:65" s="1" customFormat="1">
      <c r="B174" s="29"/>
      <c r="D174" s="136" t="s">
        <v>231</v>
      </c>
      <c r="F174" s="137" t="s">
        <v>4063</v>
      </c>
      <c r="L174" s="29"/>
      <c r="M174" s="138"/>
      <c r="T174" s="53"/>
      <c r="AT174" s="17" t="s">
        <v>231</v>
      </c>
      <c r="AU174" s="17" t="s">
        <v>82</v>
      </c>
    </row>
    <row r="175" spans="2:65" s="1" customFormat="1" ht="21.75" customHeight="1">
      <c r="B175" s="123"/>
      <c r="C175" s="124" t="s">
        <v>7</v>
      </c>
      <c r="D175" s="124" t="s">
        <v>226</v>
      </c>
      <c r="E175" s="125" t="s">
        <v>4114</v>
      </c>
      <c r="F175" s="126" t="s">
        <v>4115</v>
      </c>
      <c r="G175" s="127" t="s">
        <v>639</v>
      </c>
      <c r="H175" s="128">
        <v>2</v>
      </c>
      <c r="I175" s="129">
        <v>2950</v>
      </c>
      <c r="J175" s="129">
        <f>ROUND(I175*H175,2)</f>
        <v>5900</v>
      </c>
      <c r="K175" s="126" t="s">
        <v>2903</v>
      </c>
      <c r="L175" s="29"/>
      <c r="M175" s="130" t="s">
        <v>1</v>
      </c>
      <c r="N175" s="131" t="s">
        <v>39</v>
      </c>
      <c r="O175" s="132">
        <v>3.2</v>
      </c>
      <c r="P175" s="132">
        <f>O175*H175</f>
        <v>6.4</v>
      </c>
      <c r="Q175" s="132">
        <v>0</v>
      </c>
      <c r="R175" s="132">
        <f>Q175*H175</f>
        <v>0</v>
      </c>
      <c r="S175" s="132">
        <v>0</v>
      </c>
      <c r="T175" s="133">
        <f>S175*H175</f>
        <v>0</v>
      </c>
      <c r="AR175" s="134" t="s">
        <v>277</v>
      </c>
      <c r="AT175" s="134" t="s">
        <v>226</v>
      </c>
      <c r="AU175" s="134" t="s">
        <v>82</v>
      </c>
      <c r="AY175" s="17" t="s">
        <v>224</v>
      </c>
      <c r="BE175" s="135">
        <f>IF(N175="základní",J175,0)</f>
        <v>0</v>
      </c>
      <c r="BF175" s="135">
        <f>IF(N175="snížená",J175,0)</f>
        <v>5900</v>
      </c>
      <c r="BG175" s="135">
        <f>IF(N175="zákl. přenesená",J175,0)</f>
        <v>0</v>
      </c>
      <c r="BH175" s="135">
        <f>IF(N175="sníž. přenesená",J175,0)</f>
        <v>0</v>
      </c>
      <c r="BI175" s="135">
        <f>IF(N175="nulová",J175,0)</f>
        <v>0</v>
      </c>
      <c r="BJ175" s="17" t="s">
        <v>82</v>
      </c>
      <c r="BK175" s="135">
        <f>ROUND(I175*H175,2)</f>
        <v>5900</v>
      </c>
      <c r="BL175" s="17" t="s">
        <v>277</v>
      </c>
      <c r="BM175" s="134" t="s">
        <v>4116</v>
      </c>
    </row>
    <row r="176" spans="2:65" s="1" customFormat="1" ht="19.5">
      <c r="B176" s="29"/>
      <c r="D176" s="136" t="s">
        <v>231</v>
      </c>
      <c r="F176" s="137" t="s">
        <v>4117</v>
      </c>
      <c r="L176" s="29"/>
      <c r="M176" s="138"/>
      <c r="T176" s="53"/>
      <c r="AT176" s="17" t="s">
        <v>231</v>
      </c>
      <c r="AU176" s="17" t="s">
        <v>82</v>
      </c>
    </row>
    <row r="177" spans="2:65" s="11" customFormat="1" ht="25.9" customHeight="1">
      <c r="B177" s="112"/>
      <c r="D177" s="113" t="s">
        <v>72</v>
      </c>
      <c r="E177" s="114" t="s">
        <v>3452</v>
      </c>
      <c r="F177" s="114" t="s">
        <v>3453</v>
      </c>
      <c r="J177" s="115">
        <f>BK177</f>
        <v>4720</v>
      </c>
      <c r="L177" s="112"/>
      <c r="M177" s="116"/>
      <c r="P177" s="117">
        <f>SUM(P178:P182)</f>
        <v>10</v>
      </c>
      <c r="R177" s="117">
        <f>SUM(R178:R182)</f>
        <v>0</v>
      </c>
      <c r="T177" s="118">
        <f>SUM(T178:T182)</f>
        <v>0</v>
      </c>
      <c r="AR177" s="113" t="s">
        <v>106</v>
      </c>
      <c r="AT177" s="119" t="s">
        <v>72</v>
      </c>
      <c r="AU177" s="119" t="s">
        <v>73</v>
      </c>
      <c r="AY177" s="113" t="s">
        <v>224</v>
      </c>
      <c r="BK177" s="120">
        <f>SUM(BK178:BK182)</f>
        <v>4720</v>
      </c>
    </row>
    <row r="178" spans="2:65" s="1" customFormat="1" ht="16.5" customHeight="1">
      <c r="B178" s="123"/>
      <c r="C178" s="124" t="s">
        <v>300</v>
      </c>
      <c r="D178" s="124" t="s">
        <v>226</v>
      </c>
      <c r="E178" s="125" t="s">
        <v>3768</v>
      </c>
      <c r="F178" s="126" t="s">
        <v>3769</v>
      </c>
      <c r="G178" s="127" t="s">
        <v>3456</v>
      </c>
      <c r="H178" s="128">
        <v>10</v>
      </c>
      <c r="I178" s="129">
        <v>472</v>
      </c>
      <c r="J178" s="129">
        <f>ROUND(I178*H178,2)</f>
        <v>4720</v>
      </c>
      <c r="K178" s="126" t="s">
        <v>2903</v>
      </c>
      <c r="L178" s="29"/>
      <c r="M178" s="130" t="s">
        <v>1</v>
      </c>
      <c r="N178" s="131" t="s">
        <v>39</v>
      </c>
      <c r="O178" s="132">
        <v>1</v>
      </c>
      <c r="P178" s="132">
        <f>O178*H178</f>
        <v>10</v>
      </c>
      <c r="Q178" s="132">
        <v>0</v>
      </c>
      <c r="R178" s="132">
        <f>Q178*H178</f>
        <v>0</v>
      </c>
      <c r="S178" s="132">
        <v>0</v>
      </c>
      <c r="T178" s="133">
        <f>S178*H178</f>
        <v>0</v>
      </c>
      <c r="AR178" s="134" t="s">
        <v>1564</v>
      </c>
      <c r="AT178" s="134" t="s">
        <v>226</v>
      </c>
      <c r="AU178" s="134" t="s">
        <v>78</v>
      </c>
      <c r="AY178" s="17" t="s">
        <v>224</v>
      </c>
      <c r="BE178" s="135">
        <f>IF(N178="základní",J178,0)</f>
        <v>0</v>
      </c>
      <c r="BF178" s="135">
        <f>IF(N178="snížená",J178,0)</f>
        <v>4720</v>
      </c>
      <c r="BG178" s="135">
        <f>IF(N178="zákl. přenesená",J178,0)</f>
        <v>0</v>
      </c>
      <c r="BH178" s="135">
        <f>IF(N178="sníž. přenesená",J178,0)</f>
        <v>0</v>
      </c>
      <c r="BI178" s="135">
        <f>IF(N178="nulová",J178,0)</f>
        <v>0</v>
      </c>
      <c r="BJ178" s="17" t="s">
        <v>82</v>
      </c>
      <c r="BK178" s="135">
        <f>ROUND(I178*H178,2)</f>
        <v>4720</v>
      </c>
      <c r="BL178" s="17" t="s">
        <v>1564</v>
      </c>
      <c r="BM178" s="134" t="s">
        <v>4118</v>
      </c>
    </row>
    <row r="179" spans="2:65" s="1" customFormat="1" ht="19.5">
      <c r="B179" s="29"/>
      <c r="D179" s="136" t="s">
        <v>231</v>
      </c>
      <c r="F179" s="137" t="s">
        <v>3771</v>
      </c>
      <c r="L179" s="29"/>
      <c r="M179" s="138"/>
      <c r="T179" s="53"/>
      <c r="AT179" s="17" t="s">
        <v>231</v>
      </c>
      <c r="AU179" s="17" t="s">
        <v>78</v>
      </c>
    </row>
    <row r="180" spans="2:65" s="12" customFormat="1">
      <c r="B180" s="141"/>
      <c r="D180" s="136" t="s">
        <v>234</v>
      </c>
      <c r="E180" s="142" t="s">
        <v>1</v>
      </c>
      <c r="F180" s="143" t="s">
        <v>4069</v>
      </c>
      <c r="H180" s="142" t="s">
        <v>1</v>
      </c>
      <c r="L180" s="141"/>
      <c r="M180" s="144"/>
      <c r="T180" s="145"/>
      <c r="AT180" s="142" t="s">
        <v>234</v>
      </c>
      <c r="AU180" s="142" t="s">
        <v>78</v>
      </c>
      <c r="AV180" s="12" t="s">
        <v>78</v>
      </c>
      <c r="AW180" s="12" t="s">
        <v>29</v>
      </c>
      <c r="AX180" s="12" t="s">
        <v>73</v>
      </c>
      <c r="AY180" s="142" t="s">
        <v>224</v>
      </c>
    </row>
    <row r="181" spans="2:65" s="13" customFormat="1">
      <c r="B181" s="146"/>
      <c r="D181" s="136" t="s">
        <v>234</v>
      </c>
      <c r="E181" s="147" t="s">
        <v>1</v>
      </c>
      <c r="F181" s="148" t="s">
        <v>258</v>
      </c>
      <c r="H181" s="149">
        <v>10</v>
      </c>
      <c r="L181" s="146"/>
      <c r="M181" s="150"/>
      <c r="T181" s="151"/>
      <c r="AT181" s="147" t="s">
        <v>234</v>
      </c>
      <c r="AU181" s="147" t="s">
        <v>78</v>
      </c>
      <c r="AV181" s="13" t="s">
        <v>82</v>
      </c>
      <c r="AW181" s="13" t="s">
        <v>29</v>
      </c>
      <c r="AX181" s="13" t="s">
        <v>73</v>
      </c>
      <c r="AY181" s="147" t="s">
        <v>224</v>
      </c>
    </row>
    <row r="182" spans="2:65" s="14" customFormat="1">
      <c r="B182" s="152"/>
      <c r="D182" s="136" t="s">
        <v>234</v>
      </c>
      <c r="E182" s="153" t="s">
        <v>1</v>
      </c>
      <c r="F182" s="154" t="s">
        <v>239</v>
      </c>
      <c r="H182" s="155">
        <v>10</v>
      </c>
      <c r="L182" s="152"/>
      <c r="M182" s="179"/>
      <c r="N182" s="180"/>
      <c r="O182" s="180"/>
      <c r="P182" s="180"/>
      <c r="Q182" s="180"/>
      <c r="R182" s="180"/>
      <c r="S182" s="180"/>
      <c r="T182" s="181"/>
      <c r="AT182" s="153" t="s">
        <v>234</v>
      </c>
      <c r="AU182" s="153" t="s">
        <v>78</v>
      </c>
      <c r="AV182" s="14" t="s">
        <v>106</v>
      </c>
      <c r="AW182" s="14" t="s">
        <v>29</v>
      </c>
      <c r="AX182" s="14" t="s">
        <v>78</v>
      </c>
      <c r="AY182" s="153" t="s">
        <v>224</v>
      </c>
    </row>
    <row r="183" spans="2:65" s="1" customFormat="1" ht="6.95" customHeight="1">
      <c r="B183" s="41"/>
      <c r="C183" s="42"/>
      <c r="D183" s="42"/>
      <c r="E183" s="42"/>
      <c r="F183" s="42"/>
      <c r="G183" s="42"/>
      <c r="H183" s="42"/>
      <c r="I183" s="42"/>
      <c r="J183" s="42"/>
      <c r="K183" s="42"/>
      <c r="L183" s="29"/>
    </row>
  </sheetData>
  <autoFilter ref="C127:K182" xr:uid="{00000000-0009-0000-0000-00000B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80"/>
  <sheetViews>
    <sheetView showGridLines="0" workbookViewId="0">
      <selection activeCell="E120" sqref="E120:H120"/>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114</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4119</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ROUND(J130, 2)</f>
        <v>209097.2</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ROUND((SUM(BE130:BE179)),  2)</f>
        <v>0</v>
      </c>
      <c r="I37" s="84">
        <v>0.21</v>
      </c>
      <c r="J37" s="80">
        <f>ROUND(((SUM(BE130:BE179))*I37),  2)</f>
        <v>0</v>
      </c>
      <c r="L37" s="29"/>
    </row>
    <row r="38" spans="2:12" s="1" customFormat="1" ht="14.45" customHeight="1">
      <c r="B38" s="29"/>
      <c r="E38" s="26" t="s">
        <v>39</v>
      </c>
      <c r="F38" s="80">
        <f>ROUND((SUM(BF130:BF179)),  2)</f>
        <v>209097.2</v>
      </c>
      <c r="I38" s="84">
        <v>0.12</v>
      </c>
      <c r="J38" s="80">
        <f>ROUND(((SUM(BF130:BF179))*I38),  2)</f>
        <v>25091.66</v>
      </c>
      <c r="L38" s="29"/>
    </row>
    <row r="39" spans="2:12" s="1" customFormat="1" ht="14.45" hidden="1" customHeight="1">
      <c r="B39" s="29"/>
      <c r="E39" s="26" t="s">
        <v>40</v>
      </c>
      <c r="F39" s="80">
        <f>ROUND((SUM(BG130:BG179)),  2)</f>
        <v>0</v>
      </c>
      <c r="I39" s="84">
        <v>0.21</v>
      </c>
      <c r="J39" s="80">
        <f>0</f>
        <v>0</v>
      </c>
      <c r="L39" s="29"/>
    </row>
    <row r="40" spans="2:12" s="1" customFormat="1" ht="14.45" hidden="1" customHeight="1">
      <c r="B40" s="29"/>
      <c r="E40" s="26" t="s">
        <v>41</v>
      </c>
      <c r="F40" s="80">
        <f>ROUND((SUM(BH130:BH179)),  2)</f>
        <v>0</v>
      </c>
      <c r="I40" s="84">
        <v>0.12</v>
      </c>
      <c r="J40" s="80">
        <f>0</f>
        <v>0</v>
      </c>
      <c r="L40" s="29"/>
    </row>
    <row r="41" spans="2:12" s="1" customFormat="1" ht="14.45" hidden="1" customHeight="1">
      <c r="B41" s="29"/>
      <c r="E41" s="26" t="s">
        <v>42</v>
      </c>
      <c r="F41" s="80">
        <f>ROUND((SUM(BI130:BI179)),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234188.86000000002</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6 - Domovní  videotelefon</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J130</f>
        <v>209097.2</v>
      </c>
      <c r="L100" s="29"/>
      <c r="AU100" s="17" t="s">
        <v>172</v>
      </c>
    </row>
    <row r="101" spans="2:47" s="8" customFormat="1" ht="24.95" customHeight="1">
      <c r="B101" s="96"/>
      <c r="D101" s="97" t="s">
        <v>3919</v>
      </c>
      <c r="E101" s="98"/>
      <c r="F101" s="98"/>
      <c r="G101" s="98"/>
      <c r="H101" s="98"/>
      <c r="I101" s="98"/>
      <c r="J101" s="99">
        <f>J131</f>
        <v>133935</v>
      </c>
      <c r="L101" s="96"/>
    </row>
    <row r="102" spans="2:47" s="8" customFormat="1" ht="24.95" customHeight="1">
      <c r="B102" s="96"/>
      <c r="D102" s="97" t="s">
        <v>4120</v>
      </c>
      <c r="E102" s="98"/>
      <c r="F102" s="98"/>
      <c r="G102" s="98"/>
      <c r="H102" s="98"/>
      <c r="I102" s="98"/>
      <c r="J102" s="99">
        <f>J148</f>
        <v>16500</v>
      </c>
      <c r="L102" s="96"/>
    </row>
    <row r="103" spans="2:47" s="8" customFormat="1" ht="24.95" customHeight="1">
      <c r="B103" s="96"/>
      <c r="D103" s="97" t="s">
        <v>182</v>
      </c>
      <c r="E103" s="98"/>
      <c r="F103" s="98"/>
      <c r="G103" s="98"/>
      <c r="H103" s="98"/>
      <c r="I103" s="98"/>
      <c r="J103" s="99">
        <f>J155</f>
        <v>39782.199999999997</v>
      </c>
      <c r="L103" s="96"/>
    </row>
    <row r="104" spans="2:47" s="9" customFormat="1" ht="19.899999999999999" customHeight="1">
      <c r="B104" s="100"/>
      <c r="D104" s="101" t="s">
        <v>187</v>
      </c>
      <c r="E104" s="102"/>
      <c r="F104" s="102"/>
      <c r="G104" s="102"/>
      <c r="H104" s="102"/>
      <c r="I104" s="102"/>
      <c r="J104" s="103">
        <f>J156</f>
        <v>3102.2000000000003</v>
      </c>
      <c r="L104" s="100"/>
    </row>
    <row r="105" spans="2:47" s="9" customFormat="1" ht="19.899999999999999" customHeight="1">
      <c r="B105" s="100"/>
      <c r="D105" s="101" t="s">
        <v>3088</v>
      </c>
      <c r="E105" s="102"/>
      <c r="F105" s="102"/>
      <c r="G105" s="102"/>
      <c r="H105" s="102"/>
      <c r="I105" s="102"/>
      <c r="J105" s="103">
        <f>J166</f>
        <v>36680</v>
      </c>
      <c r="L105" s="100"/>
    </row>
    <row r="106" spans="2:47" s="8" customFormat="1" ht="24.95" customHeight="1">
      <c r="B106" s="96"/>
      <c r="D106" s="97" t="s">
        <v>3093</v>
      </c>
      <c r="E106" s="98"/>
      <c r="F106" s="98"/>
      <c r="G106" s="98"/>
      <c r="H106" s="98"/>
      <c r="I106" s="98"/>
      <c r="J106" s="99">
        <f>J174</f>
        <v>18880</v>
      </c>
      <c r="L106" s="96"/>
    </row>
    <row r="107" spans="2:47" s="1" customFormat="1" ht="21.75" customHeight="1">
      <c r="B107" s="29"/>
      <c r="L107" s="29"/>
    </row>
    <row r="108" spans="2:47" s="1" customFormat="1" ht="6.95" customHeight="1">
      <c r="B108" s="41"/>
      <c r="C108" s="42"/>
      <c r="D108" s="42"/>
      <c r="E108" s="42"/>
      <c r="F108" s="42"/>
      <c r="G108" s="42"/>
      <c r="H108" s="42"/>
      <c r="I108" s="42"/>
      <c r="J108" s="42"/>
      <c r="K108" s="42"/>
      <c r="L108" s="29"/>
    </row>
    <row r="112" spans="2:47" s="1" customFormat="1" ht="6.95" customHeight="1">
      <c r="B112" s="43"/>
      <c r="C112" s="44"/>
      <c r="D112" s="44"/>
      <c r="E112" s="44"/>
      <c r="F112" s="44"/>
      <c r="G112" s="44"/>
      <c r="H112" s="44"/>
      <c r="I112" s="44"/>
      <c r="J112" s="44"/>
      <c r="K112" s="44"/>
      <c r="L112" s="29"/>
    </row>
    <row r="113" spans="2:12" s="1" customFormat="1" ht="24.95" customHeight="1">
      <c r="B113" s="29"/>
      <c r="C113" s="21" t="s">
        <v>209</v>
      </c>
      <c r="L113" s="29"/>
    </row>
    <row r="114" spans="2:12" s="1" customFormat="1" ht="6.95" customHeight="1">
      <c r="B114" s="29"/>
      <c r="L114" s="29"/>
    </row>
    <row r="115" spans="2:12" s="1" customFormat="1" ht="12" customHeight="1">
      <c r="B115" s="29"/>
      <c r="C115" s="26" t="s">
        <v>14</v>
      </c>
      <c r="L115" s="29"/>
    </row>
    <row r="116" spans="2:12" s="1" customFormat="1" ht="16.5" customHeight="1">
      <c r="B116" s="29"/>
      <c r="E116" s="230" t="str">
        <f>E7</f>
        <v>ODUS Kamenice</v>
      </c>
      <c r="F116" s="231"/>
      <c r="G116" s="231"/>
      <c r="H116" s="231"/>
      <c r="L116" s="29"/>
    </row>
    <row r="117" spans="2:12" ht="12" customHeight="1">
      <c r="B117" s="20"/>
      <c r="C117" s="26" t="s">
        <v>165</v>
      </c>
      <c r="L117" s="20"/>
    </row>
    <row r="118" spans="2:12" ht="16.5" customHeight="1">
      <c r="B118" s="20"/>
      <c r="E118" s="230" t="s">
        <v>7784</v>
      </c>
      <c r="F118" s="222"/>
      <c r="G118" s="222"/>
      <c r="H118" s="222"/>
      <c r="L118" s="20"/>
    </row>
    <row r="119" spans="2:12" ht="12" customHeight="1">
      <c r="B119" s="20"/>
      <c r="C119" s="26" t="s">
        <v>167</v>
      </c>
      <c r="L119" s="20"/>
    </row>
    <row r="120" spans="2:12" s="1" customFormat="1" ht="16.5" customHeight="1">
      <c r="B120" s="29"/>
      <c r="E120" s="199" t="s">
        <v>3699</v>
      </c>
      <c r="F120" s="229"/>
      <c r="G120" s="229"/>
      <c r="H120" s="229"/>
      <c r="L120" s="29"/>
    </row>
    <row r="121" spans="2:12" s="1" customFormat="1" ht="12" customHeight="1">
      <c r="B121" s="29"/>
      <c r="C121" s="26" t="s">
        <v>3700</v>
      </c>
      <c r="L121" s="29"/>
    </row>
    <row r="122" spans="2:12" s="1" customFormat="1" ht="16.5" customHeight="1">
      <c r="B122" s="29"/>
      <c r="E122" s="211" t="str">
        <f>E13</f>
        <v>6 - Domovní  videotelefon</v>
      </c>
      <c r="F122" s="229"/>
      <c r="G122" s="229"/>
      <c r="H122" s="229"/>
      <c r="L122" s="29"/>
    </row>
    <row r="123" spans="2:12" s="1" customFormat="1" ht="6.95" customHeight="1">
      <c r="B123" s="29"/>
      <c r="L123" s="29"/>
    </row>
    <row r="124" spans="2:12" s="1" customFormat="1" ht="12" customHeight="1">
      <c r="B124" s="29"/>
      <c r="C124" s="26" t="s">
        <v>18</v>
      </c>
      <c r="F124" s="24" t="str">
        <f>F16</f>
        <v>Česká Kamenice</v>
      </c>
      <c r="I124" s="26" t="s">
        <v>20</v>
      </c>
      <c r="J124" s="49" t="str">
        <f>IF(J16="","",J16)</f>
        <v>8. 6. 2024</v>
      </c>
      <c r="L124" s="29"/>
    </row>
    <row r="125" spans="2:12" s="1" customFormat="1" ht="6.95" customHeight="1">
      <c r="B125" s="29"/>
      <c r="L125" s="29"/>
    </row>
    <row r="126" spans="2:12" s="1" customFormat="1" ht="40.15" customHeight="1">
      <c r="B126" s="29"/>
      <c r="C126" s="26" t="s">
        <v>22</v>
      </c>
      <c r="F126" s="24" t="str">
        <f>E19</f>
        <v xml:space="preserve"> </v>
      </c>
      <c r="I126" s="26" t="s">
        <v>27</v>
      </c>
      <c r="J126" s="27" t="str">
        <f>E25</f>
        <v>BOD ARCHITEKTI-atelier bod architekti s.r.o.</v>
      </c>
      <c r="L126" s="29"/>
    </row>
    <row r="127" spans="2:12" s="1" customFormat="1" ht="15.2" customHeight="1">
      <c r="B127" s="29"/>
      <c r="C127" s="26" t="s">
        <v>26</v>
      </c>
      <c r="F127" s="24" t="str">
        <f>IF(E22="","",E22)</f>
        <v xml:space="preserve"> </v>
      </c>
      <c r="I127" s="26" t="s">
        <v>30</v>
      </c>
      <c r="J127" s="27" t="str">
        <f>E28</f>
        <v>Krajovský</v>
      </c>
      <c r="L127" s="29"/>
    </row>
    <row r="128" spans="2:12" s="1" customFormat="1" ht="10.35" customHeight="1">
      <c r="B128" s="29"/>
      <c r="L128" s="29"/>
    </row>
    <row r="129" spans="2:65" s="10" customFormat="1" ht="29.25" customHeight="1">
      <c r="B129" s="104"/>
      <c r="C129" s="105" t="s">
        <v>210</v>
      </c>
      <c r="D129" s="106" t="s">
        <v>58</v>
      </c>
      <c r="E129" s="106" t="s">
        <v>54</v>
      </c>
      <c r="F129" s="106" t="s">
        <v>55</v>
      </c>
      <c r="G129" s="106" t="s">
        <v>211</v>
      </c>
      <c r="H129" s="106" t="s">
        <v>212</v>
      </c>
      <c r="I129" s="106" t="s">
        <v>213</v>
      </c>
      <c r="J129" s="106" t="s">
        <v>170</v>
      </c>
      <c r="K129" s="107" t="s">
        <v>214</v>
      </c>
      <c r="L129" s="104"/>
      <c r="M129" s="56" t="s">
        <v>1</v>
      </c>
      <c r="N129" s="57" t="s">
        <v>37</v>
      </c>
      <c r="O129" s="57" t="s">
        <v>215</v>
      </c>
      <c r="P129" s="57" t="s">
        <v>216</v>
      </c>
      <c r="Q129" s="57" t="s">
        <v>217</v>
      </c>
      <c r="R129" s="57" t="s">
        <v>218</v>
      </c>
      <c r="S129" s="57" t="s">
        <v>219</v>
      </c>
      <c r="T129" s="58" t="s">
        <v>220</v>
      </c>
    </row>
    <row r="130" spans="2:65" s="1" customFormat="1" ht="22.9" customHeight="1">
      <c r="B130" s="29"/>
      <c r="C130" s="61" t="s">
        <v>221</v>
      </c>
      <c r="J130" s="108">
        <f>BK130</f>
        <v>209097.2</v>
      </c>
      <c r="L130" s="29"/>
      <c r="M130" s="59"/>
      <c r="N130" s="50"/>
      <c r="O130" s="50"/>
      <c r="P130" s="109">
        <f>P131+P148+P155+P174</f>
        <v>79.650999999999996</v>
      </c>
      <c r="Q130" s="50"/>
      <c r="R130" s="109">
        <f>R131+R148+R155+R174</f>
        <v>5.1560000000000002E-2</v>
      </c>
      <c r="S130" s="50"/>
      <c r="T130" s="110">
        <f>T131+T148+T155+T174</f>
        <v>0</v>
      </c>
      <c r="AT130" s="17" t="s">
        <v>72</v>
      </c>
      <c r="AU130" s="17" t="s">
        <v>172</v>
      </c>
      <c r="BK130" s="111">
        <f>BK131+BK148+BK155+BK174</f>
        <v>209097.2</v>
      </c>
    </row>
    <row r="131" spans="2:65" s="11" customFormat="1" ht="25.9" customHeight="1">
      <c r="B131" s="112"/>
      <c r="D131" s="113" t="s">
        <v>72</v>
      </c>
      <c r="E131" s="114" t="s">
        <v>3922</v>
      </c>
      <c r="F131" s="114" t="s">
        <v>3923</v>
      </c>
      <c r="J131" s="115">
        <f>BK131</f>
        <v>133935</v>
      </c>
      <c r="L131" s="112"/>
      <c r="M131" s="116"/>
      <c r="P131" s="117">
        <f>SUM(P132:P147)</f>
        <v>0</v>
      </c>
      <c r="R131" s="117">
        <f>SUM(R132:R147)</f>
        <v>0</v>
      </c>
      <c r="T131" s="118">
        <f>SUM(T132:T147)</f>
        <v>0</v>
      </c>
      <c r="AR131" s="113" t="s">
        <v>78</v>
      </c>
      <c r="AT131" s="119" t="s">
        <v>72</v>
      </c>
      <c r="AU131" s="119" t="s">
        <v>73</v>
      </c>
      <c r="AY131" s="113" t="s">
        <v>224</v>
      </c>
      <c r="BK131" s="120">
        <f>SUM(BK132:BK147)</f>
        <v>133935</v>
      </c>
    </row>
    <row r="132" spans="2:65" s="1" customFormat="1" ht="76.349999999999994" customHeight="1">
      <c r="B132" s="123"/>
      <c r="C132" s="124" t="s">
        <v>78</v>
      </c>
      <c r="D132" s="124" t="s">
        <v>226</v>
      </c>
      <c r="E132" s="125" t="s">
        <v>4121</v>
      </c>
      <c r="F132" s="126" t="s">
        <v>4122</v>
      </c>
      <c r="G132" s="127" t="s">
        <v>2879</v>
      </c>
      <c r="H132" s="128">
        <v>1</v>
      </c>
      <c r="I132" s="129">
        <v>7700</v>
      </c>
      <c r="J132" s="129">
        <f>ROUND(I132*H132,2)</f>
        <v>7700</v>
      </c>
      <c r="K132" s="126" t="s">
        <v>1</v>
      </c>
      <c r="L132" s="29"/>
      <c r="M132" s="130" t="s">
        <v>1</v>
      </c>
      <c r="N132" s="131" t="s">
        <v>39</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0</v>
      </c>
      <c r="BF132" s="135">
        <f>IF(N132="snížená",J132,0)</f>
        <v>7700</v>
      </c>
      <c r="BG132" s="135">
        <f>IF(N132="zákl. přenesená",J132,0)</f>
        <v>0</v>
      </c>
      <c r="BH132" s="135">
        <f>IF(N132="sníž. přenesená",J132,0)</f>
        <v>0</v>
      </c>
      <c r="BI132" s="135">
        <f>IF(N132="nulová",J132,0)</f>
        <v>0</v>
      </c>
      <c r="BJ132" s="17" t="s">
        <v>82</v>
      </c>
      <c r="BK132" s="135">
        <f>ROUND(I132*H132,2)</f>
        <v>7700</v>
      </c>
      <c r="BL132" s="17" t="s">
        <v>106</v>
      </c>
      <c r="BM132" s="134" t="s">
        <v>4123</v>
      </c>
    </row>
    <row r="133" spans="2:65" s="1" customFormat="1" ht="78">
      <c r="B133" s="29"/>
      <c r="D133" s="136" t="s">
        <v>231</v>
      </c>
      <c r="F133" s="137" t="s">
        <v>4124</v>
      </c>
      <c r="L133" s="29"/>
      <c r="M133" s="138"/>
      <c r="T133" s="53"/>
      <c r="AT133" s="17" t="s">
        <v>231</v>
      </c>
      <c r="AU133" s="17" t="s">
        <v>78</v>
      </c>
    </row>
    <row r="134" spans="2:65" s="1" customFormat="1" ht="66.75" customHeight="1">
      <c r="B134" s="123"/>
      <c r="C134" s="124" t="s">
        <v>82</v>
      </c>
      <c r="D134" s="124" t="s">
        <v>226</v>
      </c>
      <c r="E134" s="125" t="s">
        <v>4125</v>
      </c>
      <c r="F134" s="126" t="s">
        <v>4126</v>
      </c>
      <c r="G134" s="127" t="s">
        <v>2879</v>
      </c>
      <c r="H134" s="128">
        <v>1</v>
      </c>
      <c r="I134" s="129">
        <v>5900</v>
      </c>
      <c r="J134" s="129">
        <f>ROUND(I134*H134,2)</f>
        <v>5900</v>
      </c>
      <c r="K134" s="126" t="s">
        <v>1</v>
      </c>
      <c r="L134" s="29"/>
      <c r="M134" s="130" t="s">
        <v>1</v>
      </c>
      <c r="N134" s="131" t="s">
        <v>39</v>
      </c>
      <c r="O134" s="132">
        <v>0</v>
      </c>
      <c r="P134" s="132">
        <f>O134*H134</f>
        <v>0</v>
      </c>
      <c r="Q134" s="132">
        <v>0</v>
      </c>
      <c r="R134" s="132">
        <f>Q134*H134</f>
        <v>0</v>
      </c>
      <c r="S134" s="132">
        <v>0</v>
      </c>
      <c r="T134" s="133">
        <f>S134*H134</f>
        <v>0</v>
      </c>
      <c r="AR134" s="134" t="s">
        <v>106</v>
      </c>
      <c r="AT134" s="134" t="s">
        <v>226</v>
      </c>
      <c r="AU134" s="134" t="s">
        <v>78</v>
      </c>
      <c r="AY134" s="17" t="s">
        <v>224</v>
      </c>
      <c r="BE134" s="135">
        <f>IF(N134="základní",J134,0)</f>
        <v>0</v>
      </c>
      <c r="BF134" s="135">
        <f>IF(N134="snížená",J134,0)</f>
        <v>5900</v>
      </c>
      <c r="BG134" s="135">
        <f>IF(N134="zákl. přenesená",J134,0)</f>
        <v>0</v>
      </c>
      <c r="BH134" s="135">
        <f>IF(N134="sníž. přenesená",J134,0)</f>
        <v>0</v>
      </c>
      <c r="BI134" s="135">
        <f>IF(N134="nulová",J134,0)</f>
        <v>0</v>
      </c>
      <c r="BJ134" s="17" t="s">
        <v>82</v>
      </c>
      <c r="BK134" s="135">
        <f>ROUND(I134*H134,2)</f>
        <v>5900</v>
      </c>
      <c r="BL134" s="17" t="s">
        <v>106</v>
      </c>
      <c r="BM134" s="134" t="s">
        <v>4127</v>
      </c>
    </row>
    <row r="135" spans="2:65" s="1" customFormat="1" ht="58.5">
      <c r="B135" s="29"/>
      <c r="D135" s="136" t="s">
        <v>231</v>
      </c>
      <c r="F135" s="137" t="s">
        <v>4128</v>
      </c>
      <c r="L135" s="29"/>
      <c r="M135" s="138"/>
      <c r="T135" s="53"/>
      <c r="AT135" s="17" t="s">
        <v>231</v>
      </c>
      <c r="AU135" s="17" t="s">
        <v>78</v>
      </c>
    </row>
    <row r="136" spans="2:65" s="1" customFormat="1" ht="33" customHeight="1">
      <c r="B136" s="123"/>
      <c r="C136" s="124" t="s">
        <v>101</v>
      </c>
      <c r="D136" s="124" t="s">
        <v>226</v>
      </c>
      <c r="E136" s="125" t="s">
        <v>4129</v>
      </c>
      <c r="F136" s="126" t="s">
        <v>4130</v>
      </c>
      <c r="G136" s="127" t="s">
        <v>2879</v>
      </c>
      <c r="H136" s="128">
        <v>1</v>
      </c>
      <c r="I136" s="129">
        <v>3400</v>
      </c>
      <c r="J136" s="129">
        <f>ROUND(I136*H136,2)</f>
        <v>3400</v>
      </c>
      <c r="K136" s="126" t="s">
        <v>1</v>
      </c>
      <c r="L136" s="29"/>
      <c r="M136" s="130" t="s">
        <v>1</v>
      </c>
      <c r="N136" s="131" t="s">
        <v>39</v>
      </c>
      <c r="O136" s="132">
        <v>0</v>
      </c>
      <c r="P136" s="132">
        <f>O136*H136</f>
        <v>0</v>
      </c>
      <c r="Q136" s="132">
        <v>0</v>
      </c>
      <c r="R136" s="132">
        <f>Q136*H136</f>
        <v>0</v>
      </c>
      <c r="S136" s="132">
        <v>0</v>
      </c>
      <c r="T136" s="133">
        <f>S136*H136</f>
        <v>0</v>
      </c>
      <c r="AR136" s="134" t="s">
        <v>106</v>
      </c>
      <c r="AT136" s="134" t="s">
        <v>226</v>
      </c>
      <c r="AU136" s="134" t="s">
        <v>78</v>
      </c>
      <c r="AY136" s="17" t="s">
        <v>224</v>
      </c>
      <c r="BE136" s="135">
        <f>IF(N136="základní",J136,0)</f>
        <v>0</v>
      </c>
      <c r="BF136" s="135">
        <f>IF(N136="snížená",J136,0)</f>
        <v>3400</v>
      </c>
      <c r="BG136" s="135">
        <f>IF(N136="zákl. přenesená",J136,0)</f>
        <v>0</v>
      </c>
      <c r="BH136" s="135">
        <f>IF(N136="sníž. přenesená",J136,0)</f>
        <v>0</v>
      </c>
      <c r="BI136" s="135">
        <f>IF(N136="nulová",J136,0)</f>
        <v>0</v>
      </c>
      <c r="BJ136" s="17" t="s">
        <v>82</v>
      </c>
      <c r="BK136" s="135">
        <f>ROUND(I136*H136,2)</f>
        <v>3400</v>
      </c>
      <c r="BL136" s="17" t="s">
        <v>106</v>
      </c>
      <c r="BM136" s="134" t="s">
        <v>4131</v>
      </c>
    </row>
    <row r="137" spans="2:65" s="1" customFormat="1" ht="19.5">
      <c r="B137" s="29"/>
      <c r="D137" s="136" t="s">
        <v>231</v>
      </c>
      <c r="F137" s="137" t="s">
        <v>4130</v>
      </c>
      <c r="L137" s="29"/>
      <c r="M137" s="138"/>
      <c r="T137" s="53"/>
      <c r="AT137" s="17" t="s">
        <v>231</v>
      </c>
      <c r="AU137" s="17" t="s">
        <v>78</v>
      </c>
    </row>
    <row r="138" spans="2:65" s="1" customFormat="1" ht="66.75" customHeight="1">
      <c r="B138" s="123"/>
      <c r="C138" s="124" t="s">
        <v>106</v>
      </c>
      <c r="D138" s="124" t="s">
        <v>226</v>
      </c>
      <c r="E138" s="125" t="s">
        <v>4132</v>
      </c>
      <c r="F138" s="126" t="s">
        <v>4133</v>
      </c>
      <c r="G138" s="127" t="s">
        <v>2879</v>
      </c>
      <c r="H138" s="128">
        <v>1</v>
      </c>
      <c r="I138" s="129">
        <v>3300</v>
      </c>
      <c r="J138" s="129">
        <f>ROUND(I138*H138,2)</f>
        <v>3300</v>
      </c>
      <c r="K138" s="126" t="s">
        <v>1</v>
      </c>
      <c r="L138" s="29"/>
      <c r="M138" s="130" t="s">
        <v>1</v>
      </c>
      <c r="N138" s="131" t="s">
        <v>39</v>
      </c>
      <c r="O138" s="132">
        <v>0</v>
      </c>
      <c r="P138" s="132">
        <f>O138*H138</f>
        <v>0</v>
      </c>
      <c r="Q138" s="132">
        <v>0</v>
      </c>
      <c r="R138" s="132">
        <f>Q138*H138</f>
        <v>0</v>
      </c>
      <c r="S138" s="132">
        <v>0</v>
      </c>
      <c r="T138" s="133">
        <f>S138*H138</f>
        <v>0</v>
      </c>
      <c r="AR138" s="134" t="s">
        <v>106</v>
      </c>
      <c r="AT138" s="134" t="s">
        <v>226</v>
      </c>
      <c r="AU138" s="134" t="s">
        <v>78</v>
      </c>
      <c r="AY138" s="17" t="s">
        <v>224</v>
      </c>
      <c r="BE138" s="135">
        <f>IF(N138="základní",J138,0)</f>
        <v>0</v>
      </c>
      <c r="BF138" s="135">
        <f>IF(N138="snížená",J138,0)</f>
        <v>3300</v>
      </c>
      <c r="BG138" s="135">
        <f>IF(N138="zákl. přenesená",J138,0)</f>
        <v>0</v>
      </c>
      <c r="BH138" s="135">
        <f>IF(N138="sníž. přenesená",J138,0)</f>
        <v>0</v>
      </c>
      <c r="BI138" s="135">
        <f>IF(N138="nulová",J138,0)</f>
        <v>0</v>
      </c>
      <c r="BJ138" s="17" t="s">
        <v>82</v>
      </c>
      <c r="BK138" s="135">
        <f>ROUND(I138*H138,2)</f>
        <v>3300</v>
      </c>
      <c r="BL138" s="17" t="s">
        <v>106</v>
      </c>
      <c r="BM138" s="134" t="s">
        <v>4134</v>
      </c>
    </row>
    <row r="139" spans="2:65" s="1" customFormat="1" ht="58.5">
      <c r="B139" s="29"/>
      <c r="D139" s="136" t="s">
        <v>231</v>
      </c>
      <c r="F139" s="137" t="s">
        <v>4135</v>
      </c>
      <c r="L139" s="29"/>
      <c r="M139" s="138"/>
      <c r="T139" s="53"/>
      <c r="AT139" s="17" t="s">
        <v>231</v>
      </c>
      <c r="AU139" s="17" t="s">
        <v>78</v>
      </c>
    </row>
    <row r="140" spans="2:65" s="1" customFormat="1" ht="24.2" customHeight="1">
      <c r="B140" s="123"/>
      <c r="C140" s="124" t="s">
        <v>109</v>
      </c>
      <c r="D140" s="124" t="s">
        <v>226</v>
      </c>
      <c r="E140" s="125" t="s">
        <v>4136</v>
      </c>
      <c r="F140" s="126" t="s">
        <v>4137</v>
      </c>
      <c r="G140" s="127" t="s">
        <v>2879</v>
      </c>
      <c r="H140" s="128">
        <v>1</v>
      </c>
      <c r="I140" s="129">
        <v>9900</v>
      </c>
      <c r="J140" s="129">
        <f>ROUND(I140*H140,2)</f>
        <v>9900</v>
      </c>
      <c r="K140" s="126" t="s">
        <v>1</v>
      </c>
      <c r="L140" s="29"/>
      <c r="M140" s="130" t="s">
        <v>1</v>
      </c>
      <c r="N140" s="131" t="s">
        <v>39</v>
      </c>
      <c r="O140" s="132">
        <v>0</v>
      </c>
      <c r="P140" s="132">
        <f>O140*H140</f>
        <v>0</v>
      </c>
      <c r="Q140" s="132">
        <v>0</v>
      </c>
      <c r="R140" s="132">
        <f>Q140*H140</f>
        <v>0</v>
      </c>
      <c r="S140" s="132">
        <v>0</v>
      </c>
      <c r="T140" s="133">
        <f>S140*H140</f>
        <v>0</v>
      </c>
      <c r="AR140" s="134" t="s">
        <v>106</v>
      </c>
      <c r="AT140" s="134" t="s">
        <v>226</v>
      </c>
      <c r="AU140" s="134" t="s">
        <v>78</v>
      </c>
      <c r="AY140" s="17" t="s">
        <v>224</v>
      </c>
      <c r="BE140" s="135">
        <f>IF(N140="základní",J140,0)</f>
        <v>0</v>
      </c>
      <c r="BF140" s="135">
        <f>IF(N140="snížená",J140,0)</f>
        <v>9900</v>
      </c>
      <c r="BG140" s="135">
        <f>IF(N140="zákl. přenesená",J140,0)</f>
        <v>0</v>
      </c>
      <c r="BH140" s="135">
        <f>IF(N140="sníž. přenesená",J140,0)</f>
        <v>0</v>
      </c>
      <c r="BI140" s="135">
        <f>IF(N140="nulová",J140,0)</f>
        <v>0</v>
      </c>
      <c r="BJ140" s="17" t="s">
        <v>82</v>
      </c>
      <c r="BK140" s="135">
        <f>ROUND(I140*H140,2)</f>
        <v>9900</v>
      </c>
      <c r="BL140" s="17" t="s">
        <v>106</v>
      </c>
      <c r="BM140" s="134" t="s">
        <v>4138</v>
      </c>
    </row>
    <row r="141" spans="2:65" s="1" customFormat="1" ht="19.5">
      <c r="B141" s="29"/>
      <c r="D141" s="136" t="s">
        <v>231</v>
      </c>
      <c r="F141" s="137" t="s">
        <v>4137</v>
      </c>
      <c r="L141" s="29"/>
      <c r="M141" s="138"/>
      <c r="T141" s="53"/>
      <c r="AT141" s="17" t="s">
        <v>231</v>
      </c>
      <c r="AU141" s="17" t="s">
        <v>78</v>
      </c>
    </row>
    <row r="142" spans="2:65" s="1" customFormat="1" ht="66.75" customHeight="1">
      <c r="B142" s="123"/>
      <c r="C142" s="124" t="s">
        <v>112</v>
      </c>
      <c r="D142" s="124" t="s">
        <v>226</v>
      </c>
      <c r="E142" s="125" t="s">
        <v>4139</v>
      </c>
      <c r="F142" s="126" t="s">
        <v>4140</v>
      </c>
      <c r="G142" s="127" t="s">
        <v>2879</v>
      </c>
      <c r="H142" s="128">
        <v>15</v>
      </c>
      <c r="I142" s="129">
        <v>6500</v>
      </c>
      <c r="J142" s="129">
        <f>ROUND(I142*H142,2)</f>
        <v>97500</v>
      </c>
      <c r="K142" s="126" t="s">
        <v>1</v>
      </c>
      <c r="L142" s="29"/>
      <c r="M142" s="130" t="s">
        <v>1</v>
      </c>
      <c r="N142" s="131" t="s">
        <v>39</v>
      </c>
      <c r="O142" s="132">
        <v>0</v>
      </c>
      <c r="P142" s="132">
        <f>O142*H142</f>
        <v>0</v>
      </c>
      <c r="Q142" s="132">
        <v>0</v>
      </c>
      <c r="R142" s="132">
        <f>Q142*H142</f>
        <v>0</v>
      </c>
      <c r="S142" s="132">
        <v>0</v>
      </c>
      <c r="T142" s="133">
        <f>S142*H142</f>
        <v>0</v>
      </c>
      <c r="AR142" s="134" t="s">
        <v>106</v>
      </c>
      <c r="AT142" s="134" t="s">
        <v>226</v>
      </c>
      <c r="AU142" s="134" t="s">
        <v>78</v>
      </c>
      <c r="AY142" s="17" t="s">
        <v>224</v>
      </c>
      <c r="BE142" s="135">
        <f>IF(N142="základní",J142,0)</f>
        <v>0</v>
      </c>
      <c r="BF142" s="135">
        <f>IF(N142="snížená",J142,0)</f>
        <v>97500</v>
      </c>
      <c r="BG142" s="135">
        <f>IF(N142="zákl. přenesená",J142,0)</f>
        <v>0</v>
      </c>
      <c r="BH142" s="135">
        <f>IF(N142="sníž. přenesená",J142,0)</f>
        <v>0</v>
      </c>
      <c r="BI142" s="135">
        <f>IF(N142="nulová",J142,0)</f>
        <v>0</v>
      </c>
      <c r="BJ142" s="17" t="s">
        <v>82</v>
      </c>
      <c r="BK142" s="135">
        <f>ROUND(I142*H142,2)</f>
        <v>97500</v>
      </c>
      <c r="BL142" s="17" t="s">
        <v>106</v>
      </c>
      <c r="BM142" s="134" t="s">
        <v>4141</v>
      </c>
    </row>
    <row r="143" spans="2:65" s="1" customFormat="1" ht="87.75">
      <c r="B143" s="29"/>
      <c r="D143" s="136" t="s">
        <v>231</v>
      </c>
      <c r="F143" s="137" t="s">
        <v>4142</v>
      </c>
      <c r="L143" s="29"/>
      <c r="M143" s="138"/>
      <c r="T143" s="53"/>
      <c r="AT143" s="17" t="s">
        <v>231</v>
      </c>
      <c r="AU143" s="17" t="s">
        <v>78</v>
      </c>
    </row>
    <row r="144" spans="2:65" s="1" customFormat="1" ht="16.5" customHeight="1">
      <c r="B144" s="123"/>
      <c r="C144" s="124" t="s">
        <v>115</v>
      </c>
      <c r="D144" s="124" t="s">
        <v>226</v>
      </c>
      <c r="E144" s="125" t="s">
        <v>4143</v>
      </c>
      <c r="F144" s="126" t="s">
        <v>4144</v>
      </c>
      <c r="G144" s="127" t="s">
        <v>2879</v>
      </c>
      <c r="H144" s="128">
        <v>15</v>
      </c>
      <c r="I144" s="129">
        <v>349</v>
      </c>
      <c r="J144" s="129">
        <f>ROUND(I144*H144,2)</f>
        <v>5235</v>
      </c>
      <c r="K144" s="126" t="s">
        <v>1</v>
      </c>
      <c r="L144" s="29"/>
      <c r="M144" s="130" t="s">
        <v>1</v>
      </c>
      <c r="N144" s="131" t="s">
        <v>39</v>
      </c>
      <c r="O144" s="132">
        <v>0</v>
      </c>
      <c r="P144" s="132">
        <f>O144*H144</f>
        <v>0</v>
      </c>
      <c r="Q144" s="132">
        <v>0</v>
      </c>
      <c r="R144" s="132">
        <f>Q144*H144</f>
        <v>0</v>
      </c>
      <c r="S144" s="132">
        <v>0</v>
      </c>
      <c r="T144" s="133">
        <f>S144*H144</f>
        <v>0</v>
      </c>
      <c r="AR144" s="134" t="s">
        <v>106</v>
      </c>
      <c r="AT144" s="134" t="s">
        <v>226</v>
      </c>
      <c r="AU144" s="134" t="s">
        <v>78</v>
      </c>
      <c r="AY144" s="17" t="s">
        <v>224</v>
      </c>
      <c r="BE144" s="135">
        <f>IF(N144="základní",J144,0)</f>
        <v>0</v>
      </c>
      <c r="BF144" s="135">
        <f>IF(N144="snížená",J144,0)</f>
        <v>5235</v>
      </c>
      <c r="BG144" s="135">
        <f>IF(N144="zákl. přenesená",J144,0)</f>
        <v>0</v>
      </c>
      <c r="BH144" s="135">
        <f>IF(N144="sníž. přenesená",J144,0)</f>
        <v>0</v>
      </c>
      <c r="BI144" s="135">
        <f>IF(N144="nulová",J144,0)</f>
        <v>0</v>
      </c>
      <c r="BJ144" s="17" t="s">
        <v>82</v>
      </c>
      <c r="BK144" s="135">
        <f>ROUND(I144*H144,2)</f>
        <v>5235</v>
      </c>
      <c r="BL144" s="17" t="s">
        <v>106</v>
      </c>
      <c r="BM144" s="134" t="s">
        <v>4145</v>
      </c>
    </row>
    <row r="145" spans="2:65" s="1" customFormat="1">
      <c r="B145" s="29"/>
      <c r="D145" s="136" t="s">
        <v>231</v>
      </c>
      <c r="F145" s="137" t="s">
        <v>4144</v>
      </c>
      <c r="L145" s="29"/>
      <c r="M145" s="138"/>
      <c r="T145" s="53"/>
      <c r="AT145" s="17" t="s">
        <v>231</v>
      </c>
      <c r="AU145" s="17" t="s">
        <v>78</v>
      </c>
    </row>
    <row r="146" spans="2:65" s="1" customFormat="1" ht="24.2" customHeight="1">
      <c r="B146" s="123"/>
      <c r="C146" s="124" t="s">
        <v>118</v>
      </c>
      <c r="D146" s="124" t="s">
        <v>226</v>
      </c>
      <c r="E146" s="125" t="s">
        <v>4146</v>
      </c>
      <c r="F146" s="126" t="s">
        <v>4147</v>
      </c>
      <c r="G146" s="127" t="s">
        <v>3966</v>
      </c>
      <c r="H146" s="128">
        <v>1</v>
      </c>
      <c r="I146" s="129">
        <v>1000</v>
      </c>
      <c r="J146" s="129">
        <f>ROUND(I146*H146,2)</f>
        <v>1000</v>
      </c>
      <c r="K146" s="126" t="s">
        <v>1</v>
      </c>
      <c r="L146" s="29"/>
      <c r="M146" s="130" t="s">
        <v>1</v>
      </c>
      <c r="N146" s="131" t="s">
        <v>39</v>
      </c>
      <c r="O146" s="132">
        <v>0</v>
      </c>
      <c r="P146" s="132">
        <f>O146*H146</f>
        <v>0</v>
      </c>
      <c r="Q146" s="132">
        <v>0</v>
      </c>
      <c r="R146" s="132">
        <f>Q146*H146</f>
        <v>0</v>
      </c>
      <c r="S146" s="132">
        <v>0</v>
      </c>
      <c r="T146" s="133">
        <f>S146*H146</f>
        <v>0</v>
      </c>
      <c r="AR146" s="134" t="s">
        <v>106</v>
      </c>
      <c r="AT146" s="134" t="s">
        <v>226</v>
      </c>
      <c r="AU146" s="134" t="s">
        <v>78</v>
      </c>
      <c r="AY146" s="17" t="s">
        <v>224</v>
      </c>
      <c r="BE146" s="135">
        <f>IF(N146="základní",J146,0)</f>
        <v>0</v>
      </c>
      <c r="BF146" s="135">
        <f>IF(N146="snížená",J146,0)</f>
        <v>1000</v>
      </c>
      <c r="BG146" s="135">
        <f>IF(N146="zákl. přenesená",J146,0)</f>
        <v>0</v>
      </c>
      <c r="BH146" s="135">
        <f>IF(N146="sníž. přenesená",J146,0)</f>
        <v>0</v>
      </c>
      <c r="BI146" s="135">
        <f>IF(N146="nulová",J146,0)</f>
        <v>0</v>
      </c>
      <c r="BJ146" s="17" t="s">
        <v>82</v>
      </c>
      <c r="BK146" s="135">
        <f>ROUND(I146*H146,2)</f>
        <v>1000</v>
      </c>
      <c r="BL146" s="17" t="s">
        <v>106</v>
      </c>
      <c r="BM146" s="134" t="s">
        <v>4148</v>
      </c>
    </row>
    <row r="147" spans="2:65" s="1" customFormat="1">
      <c r="B147" s="29"/>
      <c r="D147" s="136" t="s">
        <v>231</v>
      </c>
      <c r="F147" s="137" t="s">
        <v>4147</v>
      </c>
      <c r="L147" s="29"/>
      <c r="M147" s="138"/>
      <c r="T147" s="53"/>
      <c r="AT147" s="17" t="s">
        <v>231</v>
      </c>
      <c r="AU147" s="17" t="s">
        <v>78</v>
      </c>
    </row>
    <row r="148" spans="2:65" s="11" customFormat="1" ht="25.9" customHeight="1">
      <c r="B148" s="112"/>
      <c r="D148" s="113" t="s">
        <v>72</v>
      </c>
      <c r="E148" s="114" t="s">
        <v>3968</v>
      </c>
      <c r="F148" s="114" t="s">
        <v>2877</v>
      </c>
      <c r="J148" s="115">
        <f>BK148</f>
        <v>16500</v>
      </c>
      <c r="L148" s="112"/>
      <c r="M148" s="116"/>
      <c r="P148" s="117">
        <f>SUM(P149:P154)</f>
        <v>0</v>
      </c>
      <c r="R148" s="117">
        <f>SUM(R149:R154)</f>
        <v>0</v>
      </c>
      <c r="T148" s="118">
        <f>SUM(T149:T154)</f>
        <v>0</v>
      </c>
      <c r="AR148" s="113" t="s">
        <v>78</v>
      </c>
      <c r="AT148" s="119" t="s">
        <v>72</v>
      </c>
      <c r="AU148" s="119" t="s">
        <v>73</v>
      </c>
      <c r="AY148" s="113" t="s">
        <v>224</v>
      </c>
      <c r="BK148" s="120">
        <f>SUM(BK149:BK154)</f>
        <v>16500</v>
      </c>
    </row>
    <row r="149" spans="2:65" s="1" customFormat="1" ht="16.5" customHeight="1">
      <c r="B149" s="123"/>
      <c r="C149" s="124" t="s">
        <v>280</v>
      </c>
      <c r="D149" s="124" t="s">
        <v>226</v>
      </c>
      <c r="E149" s="125" t="s">
        <v>4149</v>
      </c>
      <c r="F149" s="126" t="s">
        <v>3975</v>
      </c>
      <c r="G149" s="127" t="s">
        <v>3976</v>
      </c>
      <c r="H149" s="128">
        <v>1</v>
      </c>
      <c r="I149" s="129">
        <v>10000</v>
      </c>
      <c r="J149" s="129">
        <f>ROUND(I149*H149,2)</f>
        <v>10000</v>
      </c>
      <c r="K149" s="126" t="s">
        <v>1</v>
      </c>
      <c r="L149" s="29"/>
      <c r="M149" s="130" t="s">
        <v>1</v>
      </c>
      <c r="N149" s="131" t="s">
        <v>39</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0</v>
      </c>
      <c r="BF149" s="135">
        <f>IF(N149="snížená",J149,0)</f>
        <v>10000</v>
      </c>
      <c r="BG149" s="135">
        <f>IF(N149="zákl. přenesená",J149,0)</f>
        <v>0</v>
      </c>
      <c r="BH149" s="135">
        <f>IF(N149="sníž. přenesená",J149,0)</f>
        <v>0</v>
      </c>
      <c r="BI149" s="135">
        <f>IF(N149="nulová",J149,0)</f>
        <v>0</v>
      </c>
      <c r="BJ149" s="17" t="s">
        <v>82</v>
      </c>
      <c r="BK149" s="135">
        <f>ROUND(I149*H149,2)</f>
        <v>10000</v>
      </c>
      <c r="BL149" s="17" t="s">
        <v>106</v>
      </c>
      <c r="BM149" s="134" t="s">
        <v>4150</v>
      </c>
    </row>
    <row r="150" spans="2:65" s="1" customFormat="1">
      <c r="B150" s="29"/>
      <c r="D150" s="136" t="s">
        <v>231</v>
      </c>
      <c r="F150" s="137" t="s">
        <v>3975</v>
      </c>
      <c r="L150" s="29"/>
      <c r="M150" s="138"/>
      <c r="T150" s="53"/>
      <c r="AT150" s="17" t="s">
        <v>231</v>
      </c>
      <c r="AU150" s="17" t="s">
        <v>78</v>
      </c>
    </row>
    <row r="151" spans="2:65" s="1" customFormat="1" ht="16.5" customHeight="1">
      <c r="B151" s="123"/>
      <c r="C151" s="124" t="s">
        <v>258</v>
      </c>
      <c r="D151" s="124" t="s">
        <v>226</v>
      </c>
      <c r="E151" s="125" t="s">
        <v>4151</v>
      </c>
      <c r="F151" s="126" t="s">
        <v>3979</v>
      </c>
      <c r="G151" s="127" t="s">
        <v>3976</v>
      </c>
      <c r="H151" s="128">
        <v>1</v>
      </c>
      <c r="I151" s="129">
        <v>4000</v>
      </c>
      <c r="J151" s="129">
        <f>ROUND(I151*H151,2)</f>
        <v>4000</v>
      </c>
      <c r="K151" s="126" t="s">
        <v>1</v>
      </c>
      <c r="L151" s="29"/>
      <c r="M151" s="130" t="s">
        <v>1</v>
      </c>
      <c r="N151" s="131" t="s">
        <v>39</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0</v>
      </c>
      <c r="BF151" s="135">
        <f>IF(N151="snížená",J151,0)</f>
        <v>4000</v>
      </c>
      <c r="BG151" s="135">
        <f>IF(N151="zákl. přenesená",J151,0)</f>
        <v>0</v>
      </c>
      <c r="BH151" s="135">
        <f>IF(N151="sníž. přenesená",J151,0)</f>
        <v>0</v>
      </c>
      <c r="BI151" s="135">
        <f>IF(N151="nulová",J151,0)</f>
        <v>0</v>
      </c>
      <c r="BJ151" s="17" t="s">
        <v>82</v>
      </c>
      <c r="BK151" s="135">
        <f>ROUND(I151*H151,2)</f>
        <v>4000</v>
      </c>
      <c r="BL151" s="17" t="s">
        <v>106</v>
      </c>
      <c r="BM151" s="134" t="s">
        <v>4152</v>
      </c>
    </row>
    <row r="152" spans="2:65" s="1" customFormat="1">
      <c r="B152" s="29"/>
      <c r="D152" s="136" t="s">
        <v>231</v>
      </c>
      <c r="F152" s="137" t="s">
        <v>3979</v>
      </c>
      <c r="L152" s="29"/>
      <c r="M152" s="138"/>
      <c r="T152" s="53"/>
      <c r="AT152" s="17" t="s">
        <v>231</v>
      </c>
      <c r="AU152" s="17" t="s">
        <v>78</v>
      </c>
    </row>
    <row r="153" spans="2:65" s="1" customFormat="1" ht="16.5" customHeight="1">
      <c r="B153" s="123"/>
      <c r="C153" s="124" t="s">
        <v>297</v>
      </c>
      <c r="D153" s="124" t="s">
        <v>226</v>
      </c>
      <c r="E153" s="125" t="s">
        <v>4153</v>
      </c>
      <c r="F153" s="126" t="s">
        <v>3776</v>
      </c>
      <c r="G153" s="127" t="s">
        <v>3976</v>
      </c>
      <c r="H153" s="128">
        <v>1</v>
      </c>
      <c r="I153" s="129">
        <v>2500</v>
      </c>
      <c r="J153" s="129">
        <f>ROUND(I153*H153,2)</f>
        <v>2500</v>
      </c>
      <c r="K153" s="126" t="s">
        <v>1</v>
      </c>
      <c r="L153" s="29"/>
      <c r="M153" s="130" t="s">
        <v>1</v>
      </c>
      <c r="N153" s="131" t="s">
        <v>39</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0</v>
      </c>
      <c r="BF153" s="135">
        <f>IF(N153="snížená",J153,0)</f>
        <v>2500</v>
      </c>
      <c r="BG153" s="135">
        <f>IF(N153="zákl. přenesená",J153,0)</f>
        <v>0</v>
      </c>
      <c r="BH153" s="135">
        <f>IF(N153="sníž. přenesená",J153,0)</f>
        <v>0</v>
      </c>
      <c r="BI153" s="135">
        <f>IF(N153="nulová",J153,0)</f>
        <v>0</v>
      </c>
      <c r="BJ153" s="17" t="s">
        <v>82</v>
      </c>
      <c r="BK153" s="135">
        <f>ROUND(I153*H153,2)</f>
        <v>2500</v>
      </c>
      <c r="BL153" s="17" t="s">
        <v>106</v>
      </c>
      <c r="BM153" s="134" t="s">
        <v>4154</v>
      </c>
    </row>
    <row r="154" spans="2:65" s="1" customFormat="1">
      <c r="B154" s="29"/>
      <c r="D154" s="136" t="s">
        <v>231</v>
      </c>
      <c r="F154" s="137" t="s">
        <v>3776</v>
      </c>
      <c r="L154" s="29"/>
      <c r="M154" s="138"/>
      <c r="T154" s="53"/>
      <c r="AT154" s="17" t="s">
        <v>231</v>
      </c>
      <c r="AU154" s="17" t="s">
        <v>78</v>
      </c>
    </row>
    <row r="155" spans="2:65" s="11" customFormat="1" ht="25.9" customHeight="1">
      <c r="B155" s="112"/>
      <c r="D155" s="113" t="s">
        <v>72</v>
      </c>
      <c r="E155" s="114" t="s">
        <v>1110</v>
      </c>
      <c r="F155" s="114" t="s">
        <v>1111</v>
      </c>
      <c r="J155" s="115">
        <f>BK155</f>
        <v>39782.199999999997</v>
      </c>
      <c r="L155" s="112"/>
      <c r="M155" s="116"/>
      <c r="P155" s="117">
        <f>P156+P166</f>
        <v>39.650999999999996</v>
      </c>
      <c r="R155" s="117">
        <f>R156+R166</f>
        <v>5.1560000000000002E-2</v>
      </c>
      <c r="T155" s="118">
        <f>T156+T166</f>
        <v>0</v>
      </c>
      <c r="AR155" s="113" t="s">
        <v>82</v>
      </c>
      <c r="AT155" s="119" t="s">
        <v>72</v>
      </c>
      <c r="AU155" s="119" t="s">
        <v>73</v>
      </c>
      <c r="AY155" s="113" t="s">
        <v>224</v>
      </c>
      <c r="BK155" s="120">
        <f>BK156+BK166</f>
        <v>39782.199999999997</v>
      </c>
    </row>
    <row r="156" spans="2:65" s="11" customFormat="1" ht="22.9" customHeight="1">
      <c r="B156" s="112"/>
      <c r="D156" s="113" t="s">
        <v>72</v>
      </c>
      <c r="E156" s="121" t="s">
        <v>1443</v>
      </c>
      <c r="F156" s="121" t="s">
        <v>1444</v>
      </c>
      <c r="J156" s="122">
        <f>BK156</f>
        <v>3102.2000000000003</v>
      </c>
      <c r="L156" s="112"/>
      <c r="M156" s="116"/>
      <c r="P156" s="117">
        <f>SUM(P157:P165)</f>
        <v>3.6509999999999994</v>
      </c>
      <c r="R156" s="117">
        <f>SUM(R157:R165)</f>
        <v>8.5599999999999999E-3</v>
      </c>
      <c r="T156" s="118">
        <f>SUM(T157:T165)</f>
        <v>0</v>
      </c>
      <c r="AR156" s="113" t="s">
        <v>82</v>
      </c>
      <c r="AT156" s="119" t="s">
        <v>72</v>
      </c>
      <c r="AU156" s="119" t="s">
        <v>78</v>
      </c>
      <c r="AY156" s="113" t="s">
        <v>224</v>
      </c>
      <c r="BK156" s="120">
        <f>SUM(BK157:BK165)</f>
        <v>3102.2000000000003</v>
      </c>
    </row>
    <row r="157" spans="2:65" s="1" customFormat="1" ht="24.2" customHeight="1">
      <c r="B157" s="123"/>
      <c r="C157" s="124" t="s">
        <v>8</v>
      </c>
      <c r="D157" s="124" t="s">
        <v>226</v>
      </c>
      <c r="E157" s="125" t="s">
        <v>3208</v>
      </c>
      <c r="F157" s="126" t="s">
        <v>3209</v>
      </c>
      <c r="G157" s="127" t="s">
        <v>272</v>
      </c>
      <c r="H157" s="128">
        <v>40</v>
      </c>
      <c r="I157" s="129">
        <v>41.6</v>
      </c>
      <c r="J157" s="129">
        <f>ROUND(I157*H157,2)</f>
        <v>1664</v>
      </c>
      <c r="K157" s="126" t="s">
        <v>2903</v>
      </c>
      <c r="L157" s="29"/>
      <c r="M157" s="130" t="s">
        <v>1</v>
      </c>
      <c r="N157" s="131" t="s">
        <v>39</v>
      </c>
      <c r="O157" s="132">
        <v>8.5999999999999993E-2</v>
      </c>
      <c r="P157" s="132">
        <f>O157*H157</f>
        <v>3.4399999999999995</v>
      </c>
      <c r="Q157" s="132">
        <v>0</v>
      </c>
      <c r="R157" s="132">
        <f>Q157*H157</f>
        <v>0</v>
      </c>
      <c r="S157" s="132">
        <v>0</v>
      </c>
      <c r="T157" s="133">
        <f>S157*H157</f>
        <v>0</v>
      </c>
      <c r="AR157" s="134" t="s">
        <v>277</v>
      </c>
      <c r="AT157" s="134" t="s">
        <v>226</v>
      </c>
      <c r="AU157" s="134" t="s">
        <v>82</v>
      </c>
      <c r="AY157" s="17" t="s">
        <v>224</v>
      </c>
      <c r="BE157" s="135">
        <f>IF(N157="základní",J157,0)</f>
        <v>0</v>
      </c>
      <c r="BF157" s="135">
        <f>IF(N157="snížená",J157,0)</f>
        <v>1664</v>
      </c>
      <c r="BG157" s="135">
        <f>IF(N157="zákl. přenesená",J157,0)</f>
        <v>0</v>
      </c>
      <c r="BH157" s="135">
        <f>IF(N157="sníž. přenesená",J157,0)</f>
        <v>0</v>
      </c>
      <c r="BI157" s="135">
        <f>IF(N157="nulová",J157,0)</f>
        <v>0</v>
      </c>
      <c r="BJ157" s="17" t="s">
        <v>82</v>
      </c>
      <c r="BK157" s="135">
        <f>ROUND(I157*H157,2)</f>
        <v>1664</v>
      </c>
      <c r="BL157" s="17" t="s">
        <v>277</v>
      </c>
      <c r="BM157" s="134" t="s">
        <v>4155</v>
      </c>
    </row>
    <row r="158" spans="2:65" s="1" customFormat="1" ht="19.5">
      <c r="B158" s="29"/>
      <c r="D158" s="136" t="s">
        <v>231</v>
      </c>
      <c r="F158" s="137" t="s">
        <v>3211</v>
      </c>
      <c r="L158" s="29"/>
      <c r="M158" s="138"/>
      <c r="T158" s="53"/>
      <c r="AT158" s="17" t="s">
        <v>231</v>
      </c>
      <c r="AU158" s="17" t="s">
        <v>82</v>
      </c>
    </row>
    <row r="159" spans="2:65" s="1" customFormat="1" ht="16.5" customHeight="1">
      <c r="B159" s="123"/>
      <c r="C159" s="164" t="s">
        <v>310</v>
      </c>
      <c r="D159" s="164" t="s">
        <v>1008</v>
      </c>
      <c r="E159" s="165" t="s">
        <v>3213</v>
      </c>
      <c r="F159" s="166" t="s">
        <v>3214</v>
      </c>
      <c r="G159" s="167" t="s">
        <v>272</v>
      </c>
      <c r="H159" s="168">
        <v>48</v>
      </c>
      <c r="I159" s="169">
        <v>25.6</v>
      </c>
      <c r="J159" s="169">
        <f>ROUND(I159*H159,2)</f>
        <v>1228.8</v>
      </c>
      <c r="K159" s="166" t="s">
        <v>2903</v>
      </c>
      <c r="L159" s="170"/>
      <c r="M159" s="171" t="s">
        <v>1</v>
      </c>
      <c r="N159" s="172" t="s">
        <v>39</v>
      </c>
      <c r="O159" s="132">
        <v>0</v>
      </c>
      <c r="P159" s="132">
        <f>O159*H159</f>
        <v>0</v>
      </c>
      <c r="Q159" s="132">
        <v>1.7000000000000001E-4</v>
      </c>
      <c r="R159" s="132">
        <f>Q159*H159</f>
        <v>8.1600000000000006E-3</v>
      </c>
      <c r="S159" s="132">
        <v>0</v>
      </c>
      <c r="T159" s="133">
        <f>S159*H159</f>
        <v>0</v>
      </c>
      <c r="AR159" s="134" t="s">
        <v>332</v>
      </c>
      <c r="AT159" s="134" t="s">
        <v>1008</v>
      </c>
      <c r="AU159" s="134" t="s">
        <v>82</v>
      </c>
      <c r="AY159" s="17" t="s">
        <v>224</v>
      </c>
      <c r="BE159" s="135">
        <f>IF(N159="základní",J159,0)</f>
        <v>0</v>
      </c>
      <c r="BF159" s="135">
        <f>IF(N159="snížená",J159,0)</f>
        <v>1228.8</v>
      </c>
      <c r="BG159" s="135">
        <f>IF(N159="zákl. přenesená",J159,0)</f>
        <v>0</v>
      </c>
      <c r="BH159" s="135">
        <f>IF(N159="sníž. přenesená",J159,0)</f>
        <v>0</v>
      </c>
      <c r="BI159" s="135">
        <f>IF(N159="nulová",J159,0)</f>
        <v>0</v>
      </c>
      <c r="BJ159" s="17" t="s">
        <v>82</v>
      </c>
      <c r="BK159" s="135">
        <f>ROUND(I159*H159,2)</f>
        <v>1228.8</v>
      </c>
      <c r="BL159" s="17" t="s">
        <v>277</v>
      </c>
      <c r="BM159" s="134" t="s">
        <v>4156</v>
      </c>
    </row>
    <row r="160" spans="2:65" s="1" customFormat="1">
      <c r="B160" s="29"/>
      <c r="D160" s="136" t="s">
        <v>231</v>
      </c>
      <c r="F160" s="137" t="s">
        <v>3214</v>
      </c>
      <c r="L160" s="29"/>
      <c r="M160" s="138"/>
      <c r="T160" s="53"/>
      <c r="AT160" s="17" t="s">
        <v>231</v>
      </c>
      <c r="AU160" s="17" t="s">
        <v>82</v>
      </c>
    </row>
    <row r="161" spans="2:65" s="13" customFormat="1">
      <c r="B161" s="146"/>
      <c r="D161" s="136" t="s">
        <v>234</v>
      </c>
      <c r="F161" s="148" t="s">
        <v>4157</v>
      </c>
      <c r="H161" s="149">
        <v>48</v>
      </c>
      <c r="L161" s="146"/>
      <c r="M161" s="150"/>
      <c r="T161" s="151"/>
      <c r="AT161" s="147" t="s">
        <v>234</v>
      </c>
      <c r="AU161" s="147" t="s">
        <v>82</v>
      </c>
      <c r="AV161" s="13" t="s">
        <v>82</v>
      </c>
      <c r="AW161" s="13" t="s">
        <v>3</v>
      </c>
      <c r="AX161" s="13" t="s">
        <v>78</v>
      </c>
      <c r="AY161" s="147" t="s">
        <v>224</v>
      </c>
    </row>
    <row r="162" spans="2:65" s="1" customFormat="1" ht="16.5" customHeight="1">
      <c r="B162" s="123"/>
      <c r="C162" s="124" t="s">
        <v>273</v>
      </c>
      <c r="D162" s="124" t="s">
        <v>226</v>
      </c>
      <c r="E162" s="125" t="s">
        <v>3704</v>
      </c>
      <c r="F162" s="126" t="s">
        <v>3705</v>
      </c>
      <c r="G162" s="127" t="s">
        <v>639</v>
      </c>
      <c r="H162" s="128">
        <v>1</v>
      </c>
      <c r="I162" s="129">
        <v>96.4</v>
      </c>
      <c r="J162" s="129">
        <f>ROUND(I162*H162,2)</f>
        <v>96.4</v>
      </c>
      <c r="K162" s="126" t="s">
        <v>2903</v>
      </c>
      <c r="L162" s="29"/>
      <c r="M162" s="130" t="s">
        <v>1</v>
      </c>
      <c r="N162" s="131" t="s">
        <v>39</v>
      </c>
      <c r="O162" s="132">
        <v>0.21099999999999999</v>
      </c>
      <c r="P162" s="132">
        <f>O162*H162</f>
        <v>0.21099999999999999</v>
      </c>
      <c r="Q162" s="132">
        <v>0</v>
      </c>
      <c r="R162" s="132">
        <f>Q162*H162</f>
        <v>0</v>
      </c>
      <c r="S162" s="132">
        <v>0</v>
      </c>
      <c r="T162" s="133">
        <f>S162*H162</f>
        <v>0</v>
      </c>
      <c r="AR162" s="134" t="s">
        <v>277</v>
      </c>
      <c r="AT162" s="134" t="s">
        <v>226</v>
      </c>
      <c r="AU162" s="134" t="s">
        <v>82</v>
      </c>
      <c r="AY162" s="17" t="s">
        <v>224</v>
      </c>
      <c r="BE162" s="135">
        <f>IF(N162="základní",J162,0)</f>
        <v>0</v>
      </c>
      <c r="BF162" s="135">
        <f>IF(N162="snížená",J162,0)</f>
        <v>96.4</v>
      </c>
      <c r="BG162" s="135">
        <f>IF(N162="zákl. přenesená",J162,0)</f>
        <v>0</v>
      </c>
      <c r="BH162" s="135">
        <f>IF(N162="sníž. přenesená",J162,0)</f>
        <v>0</v>
      </c>
      <c r="BI162" s="135">
        <f>IF(N162="nulová",J162,0)</f>
        <v>0</v>
      </c>
      <c r="BJ162" s="17" t="s">
        <v>82</v>
      </c>
      <c r="BK162" s="135">
        <f>ROUND(I162*H162,2)</f>
        <v>96.4</v>
      </c>
      <c r="BL162" s="17" t="s">
        <v>277</v>
      </c>
      <c r="BM162" s="134" t="s">
        <v>4158</v>
      </c>
    </row>
    <row r="163" spans="2:65" s="1" customFormat="1" ht="19.5">
      <c r="B163" s="29"/>
      <c r="D163" s="136" t="s">
        <v>231</v>
      </c>
      <c r="F163" s="137" t="s">
        <v>3707</v>
      </c>
      <c r="L163" s="29"/>
      <c r="M163" s="138"/>
      <c r="T163" s="53"/>
      <c r="AT163" s="17" t="s">
        <v>231</v>
      </c>
      <c r="AU163" s="17" t="s">
        <v>82</v>
      </c>
    </row>
    <row r="164" spans="2:65" s="1" customFormat="1" ht="16.5" customHeight="1">
      <c r="B164" s="123"/>
      <c r="C164" s="164" t="s">
        <v>325</v>
      </c>
      <c r="D164" s="164" t="s">
        <v>1008</v>
      </c>
      <c r="E164" s="165" t="s">
        <v>3708</v>
      </c>
      <c r="F164" s="166" t="s">
        <v>3709</v>
      </c>
      <c r="G164" s="167" t="s">
        <v>639</v>
      </c>
      <c r="H164" s="168">
        <v>1</v>
      </c>
      <c r="I164" s="169">
        <v>113</v>
      </c>
      <c r="J164" s="169">
        <f>ROUND(I164*H164,2)</f>
        <v>113</v>
      </c>
      <c r="K164" s="166" t="s">
        <v>2903</v>
      </c>
      <c r="L164" s="170"/>
      <c r="M164" s="171" t="s">
        <v>1</v>
      </c>
      <c r="N164" s="172" t="s">
        <v>39</v>
      </c>
      <c r="O164" s="132">
        <v>0</v>
      </c>
      <c r="P164" s="132">
        <f>O164*H164</f>
        <v>0</v>
      </c>
      <c r="Q164" s="132">
        <v>4.0000000000000002E-4</v>
      </c>
      <c r="R164" s="132">
        <f>Q164*H164</f>
        <v>4.0000000000000002E-4</v>
      </c>
      <c r="S164" s="132">
        <v>0</v>
      </c>
      <c r="T164" s="133">
        <f>S164*H164</f>
        <v>0</v>
      </c>
      <c r="AR164" s="134" t="s">
        <v>332</v>
      </c>
      <c r="AT164" s="134" t="s">
        <v>1008</v>
      </c>
      <c r="AU164" s="134" t="s">
        <v>82</v>
      </c>
      <c r="AY164" s="17" t="s">
        <v>224</v>
      </c>
      <c r="BE164" s="135">
        <f>IF(N164="základní",J164,0)</f>
        <v>0</v>
      </c>
      <c r="BF164" s="135">
        <f>IF(N164="snížená",J164,0)</f>
        <v>113</v>
      </c>
      <c r="BG164" s="135">
        <f>IF(N164="zákl. přenesená",J164,0)</f>
        <v>0</v>
      </c>
      <c r="BH164" s="135">
        <f>IF(N164="sníž. přenesená",J164,0)</f>
        <v>0</v>
      </c>
      <c r="BI164" s="135">
        <f>IF(N164="nulová",J164,0)</f>
        <v>0</v>
      </c>
      <c r="BJ164" s="17" t="s">
        <v>82</v>
      </c>
      <c r="BK164" s="135">
        <f>ROUND(I164*H164,2)</f>
        <v>113</v>
      </c>
      <c r="BL164" s="17" t="s">
        <v>277</v>
      </c>
      <c r="BM164" s="134" t="s">
        <v>4159</v>
      </c>
    </row>
    <row r="165" spans="2:65" s="1" customFormat="1">
      <c r="B165" s="29"/>
      <c r="D165" s="136" t="s">
        <v>231</v>
      </c>
      <c r="F165" s="137" t="s">
        <v>3709</v>
      </c>
      <c r="L165" s="29"/>
      <c r="M165" s="138"/>
      <c r="T165" s="53"/>
      <c r="AT165" s="17" t="s">
        <v>231</v>
      </c>
      <c r="AU165" s="17" t="s">
        <v>82</v>
      </c>
    </row>
    <row r="166" spans="2:65" s="11" customFormat="1" ht="22.9" customHeight="1">
      <c r="B166" s="112"/>
      <c r="D166" s="113" t="s">
        <v>72</v>
      </c>
      <c r="E166" s="121" t="s">
        <v>2039</v>
      </c>
      <c r="F166" s="121" t="s">
        <v>3378</v>
      </c>
      <c r="J166" s="122">
        <f>BK166</f>
        <v>36680</v>
      </c>
      <c r="L166" s="112"/>
      <c r="M166" s="116"/>
      <c r="P166" s="117">
        <f>SUM(P167:P173)</f>
        <v>36</v>
      </c>
      <c r="R166" s="117">
        <f>SUM(R167:R173)</f>
        <v>4.3000000000000003E-2</v>
      </c>
      <c r="T166" s="118">
        <f>SUM(T167:T173)</f>
        <v>0</v>
      </c>
      <c r="AR166" s="113" t="s">
        <v>82</v>
      </c>
      <c r="AT166" s="119" t="s">
        <v>72</v>
      </c>
      <c r="AU166" s="119" t="s">
        <v>78</v>
      </c>
      <c r="AY166" s="113" t="s">
        <v>224</v>
      </c>
      <c r="BK166" s="120">
        <f>SUM(BK167:BK173)</f>
        <v>36680</v>
      </c>
    </row>
    <row r="167" spans="2:65" s="1" customFormat="1" ht="21.75" customHeight="1">
      <c r="B167" s="123"/>
      <c r="C167" s="124" t="s">
        <v>277</v>
      </c>
      <c r="D167" s="124" t="s">
        <v>226</v>
      </c>
      <c r="E167" s="125" t="s">
        <v>3711</v>
      </c>
      <c r="F167" s="126" t="s">
        <v>3712</v>
      </c>
      <c r="G167" s="127" t="s">
        <v>272</v>
      </c>
      <c r="H167" s="128">
        <v>900</v>
      </c>
      <c r="I167" s="129">
        <v>23.2</v>
      </c>
      <c r="J167" s="129">
        <f>ROUND(I167*H167,2)</f>
        <v>20880</v>
      </c>
      <c r="K167" s="126" t="s">
        <v>2903</v>
      </c>
      <c r="L167" s="29"/>
      <c r="M167" s="130" t="s">
        <v>1</v>
      </c>
      <c r="N167" s="131" t="s">
        <v>39</v>
      </c>
      <c r="O167" s="132">
        <v>0.04</v>
      </c>
      <c r="P167" s="132">
        <f>O167*H167</f>
        <v>36</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20880</v>
      </c>
      <c r="BG167" s="135">
        <f>IF(N167="zákl. přenesená",J167,0)</f>
        <v>0</v>
      </c>
      <c r="BH167" s="135">
        <f>IF(N167="sníž. přenesená",J167,0)</f>
        <v>0</v>
      </c>
      <c r="BI167" s="135">
        <f>IF(N167="nulová",J167,0)</f>
        <v>0</v>
      </c>
      <c r="BJ167" s="17" t="s">
        <v>82</v>
      </c>
      <c r="BK167" s="135">
        <f>ROUND(I167*H167,2)</f>
        <v>20880</v>
      </c>
      <c r="BL167" s="17" t="s">
        <v>277</v>
      </c>
      <c r="BM167" s="134" t="s">
        <v>4160</v>
      </c>
    </row>
    <row r="168" spans="2:65" s="1" customFormat="1">
      <c r="B168" s="29"/>
      <c r="D168" s="136" t="s">
        <v>231</v>
      </c>
      <c r="F168" s="137" t="s">
        <v>3714</v>
      </c>
      <c r="L168" s="29"/>
      <c r="M168" s="138"/>
      <c r="T168" s="53"/>
      <c r="AT168" s="17" t="s">
        <v>231</v>
      </c>
      <c r="AU168" s="17" t="s">
        <v>82</v>
      </c>
    </row>
    <row r="169" spans="2:65" s="1" customFormat="1" ht="19.5">
      <c r="B169" s="29"/>
      <c r="D169" s="136" t="s">
        <v>2923</v>
      </c>
      <c r="F169" s="176" t="s">
        <v>3715</v>
      </c>
      <c r="L169" s="29"/>
      <c r="M169" s="138"/>
      <c r="T169" s="53"/>
      <c r="AT169" s="17" t="s">
        <v>2923</v>
      </c>
      <c r="AU169" s="17" t="s">
        <v>82</v>
      </c>
    </row>
    <row r="170" spans="2:65" s="1" customFormat="1" ht="16.5" customHeight="1">
      <c r="B170" s="123"/>
      <c r="C170" s="164" t="s">
        <v>337</v>
      </c>
      <c r="D170" s="164" t="s">
        <v>1008</v>
      </c>
      <c r="E170" s="165" t="s">
        <v>4091</v>
      </c>
      <c r="F170" s="166" t="s">
        <v>4092</v>
      </c>
      <c r="G170" s="167" t="s">
        <v>272</v>
      </c>
      <c r="H170" s="168">
        <v>700</v>
      </c>
      <c r="I170" s="169">
        <v>18</v>
      </c>
      <c r="J170" s="169">
        <f>ROUND(I170*H170,2)</f>
        <v>12600</v>
      </c>
      <c r="K170" s="166" t="s">
        <v>2903</v>
      </c>
      <c r="L170" s="170"/>
      <c r="M170" s="171" t="s">
        <v>1</v>
      </c>
      <c r="N170" s="172" t="s">
        <v>39</v>
      </c>
      <c r="O170" s="132">
        <v>0</v>
      </c>
      <c r="P170" s="132">
        <f>O170*H170</f>
        <v>0</v>
      </c>
      <c r="Q170" s="132">
        <v>3.0000000000000001E-5</v>
      </c>
      <c r="R170" s="132">
        <f>Q170*H170</f>
        <v>2.1000000000000001E-2</v>
      </c>
      <c r="S170" s="132">
        <v>0</v>
      </c>
      <c r="T170" s="133">
        <f>S170*H170</f>
        <v>0</v>
      </c>
      <c r="AR170" s="134" t="s">
        <v>332</v>
      </c>
      <c r="AT170" s="134" t="s">
        <v>1008</v>
      </c>
      <c r="AU170" s="134" t="s">
        <v>82</v>
      </c>
      <c r="AY170" s="17" t="s">
        <v>224</v>
      </c>
      <c r="BE170" s="135">
        <f>IF(N170="základní",J170,0)</f>
        <v>0</v>
      </c>
      <c r="BF170" s="135">
        <f>IF(N170="snížená",J170,0)</f>
        <v>12600</v>
      </c>
      <c r="BG170" s="135">
        <f>IF(N170="zákl. přenesená",J170,0)</f>
        <v>0</v>
      </c>
      <c r="BH170" s="135">
        <f>IF(N170="sníž. přenesená",J170,0)</f>
        <v>0</v>
      </c>
      <c r="BI170" s="135">
        <f>IF(N170="nulová",J170,0)</f>
        <v>0</v>
      </c>
      <c r="BJ170" s="17" t="s">
        <v>82</v>
      </c>
      <c r="BK170" s="135">
        <f>ROUND(I170*H170,2)</f>
        <v>12600</v>
      </c>
      <c r="BL170" s="17" t="s">
        <v>277</v>
      </c>
      <c r="BM170" s="134" t="s">
        <v>4161</v>
      </c>
    </row>
    <row r="171" spans="2:65" s="1" customFormat="1">
      <c r="B171" s="29"/>
      <c r="D171" s="136" t="s">
        <v>231</v>
      </c>
      <c r="F171" s="137" t="s">
        <v>4094</v>
      </c>
      <c r="L171" s="29"/>
      <c r="M171" s="138"/>
      <c r="T171" s="53"/>
      <c r="AT171" s="17" t="s">
        <v>231</v>
      </c>
      <c r="AU171" s="17" t="s">
        <v>82</v>
      </c>
    </row>
    <row r="172" spans="2:65" s="1" customFormat="1" ht="16.5" customHeight="1">
      <c r="B172" s="123"/>
      <c r="C172" s="164" t="s">
        <v>283</v>
      </c>
      <c r="D172" s="164" t="s">
        <v>1008</v>
      </c>
      <c r="E172" s="165" t="s">
        <v>4099</v>
      </c>
      <c r="F172" s="166" t="s">
        <v>4162</v>
      </c>
      <c r="G172" s="167" t="s">
        <v>272</v>
      </c>
      <c r="H172" s="168">
        <v>200</v>
      </c>
      <c r="I172" s="169">
        <v>16</v>
      </c>
      <c r="J172" s="169">
        <f>ROUND(I172*H172,2)</f>
        <v>3200</v>
      </c>
      <c r="K172" s="166" t="s">
        <v>1</v>
      </c>
      <c r="L172" s="170"/>
      <c r="M172" s="171" t="s">
        <v>1</v>
      </c>
      <c r="N172" s="172" t="s">
        <v>39</v>
      </c>
      <c r="O172" s="132">
        <v>0</v>
      </c>
      <c r="P172" s="132">
        <f>O172*H172</f>
        <v>0</v>
      </c>
      <c r="Q172" s="132">
        <v>1.1E-4</v>
      </c>
      <c r="R172" s="132">
        <f>Q172*H172</f>
        <v>2.2000000000000002E-2</v>
      </c>
      <c r="S172" s="132">
        <v>0</v>
      </c>
      <c r="T172" s="133">
        <f>S172*H172</f>
        <v>0</v>
      </c>
      <c r="AR172" s="134" t="s">
        <v>623</v>
      </c>
      <c r="AT172" s="134" t="s">
        <v>1008</v>
      </c>
      <c r="AU172" s="134" t="s">
        <v>82</v>
      </c>
      <c r="AY172" s="17" t="s">
        <v>224</v>
      </c>
      <c r="BE172" s="135">
        <f>IF(N172="základní",J172,0)</f>
        <v>0</v>
      </c>
      <c r="BF172" s="135">
        <f>IF(N172="snížená",J172,0)</f>
        <v>3200</v>
      </c>
      <c r="BG172" s="135">
        <f>IF(N172="zákl. přenesená",J172,0)</f>
        <v>0</v>
      </c>
      <c r="BH172" s="135">
        <f>IF(N172="sníž. přenesená",J172,0)</f>
        <v>0</v>
      </c>
      <c r="BI172" s="135">
        <f>IF(N172="nulová",J172,0)</f>
        <v>0</v>
      </c>
      <c r="BJ172" s="17" t="s">
        <v>82</v>
      </c>
      <c r="BK172" s="135">
        <f>ROUND(I172*H172,2)</f>
        <v>3200</v>
      </c>
      <c r="BL172" s="17" t="s">
        <v>623</v>
      </c>
      <c r="BM172" s="134" t="s">
        <v>4163</v>
      </c>
    </row>
    <row r="173" spans="2:65" s="1" customFormat="1">
      <c r="B173" s="29"/>
      <c r="D173" s="136" t="s">
        <v>231</v>
      </c>
      <c r="F173" s="137" t="s">
        <v>4102</v>
      </c>
      <c r="L173" s="29"/>
      <c r="M173" s="138"/>
      <c r="T173" s="53"/>
      <c r="AT173" s="17" t="s">
        <v>231</v>
      </c>
      <c r="AU173" s="17" t="s">
        <v>82</v>
      </c>
    </row>
    <row r="174" spans="2:65" s="11" customFormat="1" ht="25.9" customHeight="1">
      <c r="B174" s="112"/>
      <c r="D174" s="113" t="s">
        <v>72</v>
      </c>
      <c r="E174" s="114" t="s">
        <v>3452</v>
      </c>
      <c r="F174" s="114" t="s">
        <v>3453</v>
      </c>
      <c r="J174" s="115">
        <f>BK174</f>
        <v>18880</v>
      </c>
      <c r="L174" s="112"/>
      <c r="M174" s="116"/>
      <c r="P174" s="117">
        <f>SUM(P175:P179)</f>
        <v>40</v>
      </c>
      <c r="R174" s="117">
        <f>SUM(R175:R179)</f>
        <v>0</v>
      </c>
      <c r="T174" s="118">
        <f>SUM(T175:T179)</f>
        <v>0</v>
      </c>
      <c r="AR174" s="113" t="s">
        <v>106</v>
      </c>
      <c r="AT174" s="119" t="s">
        <v>72</v>
      </c>
      <c r="AU174" s="119" t="s">
        <v>73</v>
      </c>
      <c r="AY174" s="113" t="s">
        <v>224</v>
      </c>
      <c r="BK174" s="120">
        <f>SUM(BK175:BK179)</f>
        <v>18880</v>
      </c>
    </row>
    <row r="175" spans="2:65" s="1" customFormat="1" ht="16.5" customHeight="1">
      <c r="B175" s="123"/>
      <c r="C175" s="124" t="s">
        <v>347</v>
      </c>
      <c r="D175" s="124" t="s">
        <v>226</v>
      </c>
      <c r="E175" s="125" t="s">
        <v>3768</v>
      </c>
      <c r="F175" s="126" t="s">
        <v>3769</v>
      </c>
      <c r="G175" s="127" t="s">
        <v>3456</v>
      </c>
      <c r="H175" s="128">
        <v>40</v>
      </c>
      <c r="I175" s="129">
        <v>472</v>
      </c>
      <c r="J175" s="129">
        <f>ROUND(I175*H175,2)</f>
        <v>18880</v>
      </c>
      <c r="K175" s="126" t="s">
        <v>2903</v>
      </c>
      <c r="L175" s="29"/>
      <c r="M175" s="130" t="s">
        <v>1</v>
      </c>
      <c r="N175" s="131" t="s">
        <v>39</v>
      </c>
      <c r="O175" s="132">
        <v>1</v>
      </c>
      <c r="P175" s="132">
        <f>O175*H175</f>
        <v>40</v>
      </c>
      <c r="Q175" s="132">
        <v>0</v>
      </c>
      <c r="R175" s="132">
        <f>Q175*H175</f>
        <v>0</v>
      </c>
      <c r="S175" s="132">
        <v>0</v>
      </c>
      <c r="T175" s="133">
        <f>S175*H175</f>
        <v>0</v>
      </c>
      <c r="AR175" s="134" t="s">
        <v>1564</v>
      </c>
      <c r="AT175" s="134" t="s">
        <v>226</v>
      </c>
      <c r="AU175" s="134" t="s">
        <v>78</v>
      </c>
      <c r="AY175" s="17" t="s">
        <v>224</v>
      </c>
      <c r="BE175" s="135">
        <f>IF(N175="základní",J175,0)</f>
        <v>0</v>
      </c>
      <c r="BF175" s="135">
        <f>IF(N175="snížená",J175,0)</f>
        <v>18880</v>
      </c>
      <c r="BG175" s="135">
        <f>IF(N175="zákl. přenesená",J175,0)</f>
        <v>0</v>
      </c>
      <c r="BH175" s="135">
        <f>IF(N175="sníž. přenesená",J175,0)</f>
        <v>0</v>
      </c>
      <c r="BI175" s="135">
        <f>IF(N175="nulová",J175,0)</f>
        <v>0</v>
      </c>
      <c r="BJ175" s="17" t="s">
        <v>82</v>
      </c>
      <c r="BK175" s="135">
        <f>ROUND(I175*H175,2)</f>
        <v>18880</v>
      </c>
      <c r="BL175" s="17" t="s">
        <v>1564</v>
      </c>
      <c r="BM175" s="134" t="s">
        <v>4164</v>
      </c>
    </row>
    <row r="176" spans="2:65" s="1" customFormat="1" ht="19.5">
      <c r="B176" s="29"/>
      <c r="D176" s="136" t="s">
        <v>231</v>
      </c>
      <c r="F176" s="137" t="s">
        <v>3771</v>
      </c>
      <c r="L176" s="29"/>
      <c r="M176" s="138"/>
      <c r="T176" s="53"/>
      <c r="AT176" s="17" t="s">
        <v>231</v>
      </c>
      <c r="AU176" s="17" t="s">
        <v>78</v>
      </c>
    </row>
    <row r="177" spans="2:51" s="12" customFormat="1">
      <c r="B177" s="141"/>
      <c r="D177" s="136" t="s">
        <v>234</v>
      </c>
      <c r="E177" s="142" t="s">
        <v>1</v>
      </c>
      <c r="F177" s="143" t="s">
        <v>4069</v>
      </c>
      <c r="H177" s="142" t="s">
        <v>1</v>
      </c>
      <c r="L177" s="141"/>
      <c r="M177" s="144"/>
      <c r="T177" s="145"/>
      <c r="AT177" s="142" t="s">
        <v>234</v>
      </c>
      <c r="AU177" s="142" t="s">
        <v>78</v>
      </c>
      <c r="AV177" s="12" t="s">
        <v>78</v>
      </c>
      <c r="AW177" s="12" t="s">
        <v>29</v>
      </c>
      <c r="AX177" s="12" t="s">
        <v>73</v>
      </c>
      <c r="AY177" s="142" t="s">
        <v>224</v>
      </c>
    </row>
    <row r="178" spans="2:51" s="13" customFormat="1">
      <c r="B178" s="146"/>
      <c r="D178" s="136" t="s">
        <v>234</v>
      </c>
      <c r="E178" s="147" t="s">
        <v>1</v>
      </c>
      <c r="F178" s="148" t="s">
        <v>355</v>
      </c>
      <c r="H178" s="149">
        <v>40</v>
      </c>
      <c r="L178" s="146"/>
      <c r="M178" s="150"/>
      <c r="T178" s="151"/>
      <c r="AT178" s="147" t="s">
        <v>234</v>
      </c>
      <c r="AU178" s="147" t="s">
        <v>78</v>
      </c>
      <c r="AV178" s="13" t="s">
        <v>82</v>
      </c>
      <c r="AW178" s="13" t="s">
        <v>29</v>
      </c>
      <c r="AX178" s="13" t="s">
        <v>73</v>
      </c>
      <c r="AY178" s="147" t="s">
        <v>224</v>
      </c>
    </row>
    <row r="179" spans="2:51" s="14" customFormat="1">
      <c r="B179" s="152"/>
      <c r="D179" s="136" t="s">
        <v>234</v>
      </c>
      <c r="E179" s="153" t="s">
        <v>1</v>
      </c>
      <c r="F179" s="154" t="s">
        <v>239</v>
      </c>
      <c r="H179" s="155">
        <v>40</v>
      </c>
      <c r="L179" s="152"/>
      <c r="M179" s="179"/>
      <c r="N179" s="180"/>
      <c r="O179" s="180"/>
      <c r="P179" s="180"/>
      <c r="Q179" s="180"/>
      <c r="R179" s="180"/>
      <c r="S179" s="180"/>
      <c r="T179" s="181"/>
      <c r="AT179" s="153" t="s">
        <v>234</v>
      </c>
      <c r="AU179" s="153" t="s">
        <v>78</v>
      </c>
      <c r="AV179" s="14" t="s">
        <v>106</v>
      </c>
      <c r="AW179" s="14" t="s">
        <v>29</v>
      </c>
      <c r="AX179" s="14" t="s">
        <v>78</v>
      </c>
      <c r="AY179" s="153" t="s">
        <v>224</v>
      </c>
    </row>
    <row r="180" spans="2:51" s="1" customFormat="1" ht="6.95" customHeight="1">
      <c r="B180" s="41"/>
      <c r="C180" s="42"/>
      <c r="D180" s="42"/>
      <c r="E180" s="42"/>
      <c r="F180" s="42"/>
      <c r="G180" s="42"/>
      <c r="H180" s="42"/>
      <c r="I180" s="42"/>
      <c r="J180" s="42"/>
      <c r="K180" s="42"/>
      <c r="L180" s="29"/>
    </row>
  </sheetData>
  <autoFilter ref="C129:K179" xr:uid="{00000000-0009-0000-0000-00000C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229"/>
  <sheetViews>
    <sheetView showGridLines="0" workbookViewId="0">
      <selection activeCell="F120" sqref="F120"/>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117</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4165</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784687.38</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ROUND((SUM(BE129:BE228)),  2)</f>
        <v>0</v>
      </c>
      <c r="I37" s="84">
        <v>0.21</v>
      </c>
      <c r="J37" s="80">
        <f>ROUND(((SUM(BE129:BE228))*I37),  2)</f>
        <v>0</v>
      </c>
      <c r="L37" s="29"/>
    </row>
    <row r="38" spans="2:12" s="1" customFormat="1" ht="14.45" customHeight="1">
      <c r="B38" s="29"/>
      <c r="E38" s="26" t="s">
        <v>39</v>
      </c>
      <c r="F38" s="80">
        <f>ROUND((SUM(BF129:BF228)),  2)</f>
        <v>784687.38</v>
      </c>
      <c r="I38" s="84">
        <v>0.12</v>
      </c>
      <c r="J38" s="80">
        <f>ROUND(((SUM(BF129:BF228))*I38),  2)</f>
        <v>94162.49</v>
      </c>
      <c r="L38" s="29"/>
    </row>
    <row r="39" spans="2:12" s="1" customFormat="1" ht="14.45" hidden="1" customHeight="1">
      <c r="B39" s="29"/>
      <c r="E39" s="26" t="s">
        <v>40</v>
      </c>
      <c r="F39" s="80">
        <f>ROUND((SUM(BG129:BG228)),  2)</f>
        <v>0</v>
      </c>
      <c r="I39" s="84">
        <v>0.21</v>
      </c>
      <c r="J39" s="80">
        <f>0</f>
        <v>0</v>
      </c>
      <c r="L39" s="29"/>
    </row>
    <row r="40" spans="2:12" s="1" customFormat="1" ht="14.45" hidden="1" customHeight="1">
      <c r="B40" s="29"/>
      <c r="E40" s="26" t="s">
        <v>41</v>
      </c>
      <c r="F40" s="80">
        <f>ROUND((SUM(BH129:BH228)),  2)</f>
        <v>0</v>
      </c>
      <c r="I40" s="84">
        <v>0.12</v>
      </c>
      <c r="J40" s="80">
        <f>0</f>
        <v>0</v>
      </c>
      <c r="L40" s="29"/>
    </row>
    <row r="41" spans="2:12" s="1" customFormat="1" ht="14.45" hidden="1" customHeight="1">
      <c r="B41" s="29"/>
      <c r="E41" s="26" t="s">
        <v>42</v>
      </c>
      <c r="F41" s="80">
        <f>ROUND((SUM(BI129:BI228)),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878849.87</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7 - Komunikační systém sestra klient</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784687.38</v>
      </c>
      <c r="L100" s="29"/>
      <c r="AU100" s="17" t="s">
        <v>172</v>
      </c>
    </row>
    <row r="101" spans="2:47" s="8" customFormat="1" ht="24.95" customHeight="1">
      <c r="B101" s="96"/>
      <c r="D101" s="97" t="s">
        <v>3919</v>
      </c>
      <c r="E101" s="98"/>
      <c r="F101" s="98"/>
      <c r="G101" s="98"/>
      <c r="H101" s="98"/>
      <c r="I101" s="98"/>
      <c r="J101" s="99">
        <f>J130</f>
        <v>562210</v>
      </c>
      <c r="L101" s="96"/>
    </row>
    <row r="102" spans="2:47" s="8" customFormat="1" ht="24.95" customHeight="1">
      <c r="B102" s="96"/>
      <c r="D102" s="97" t="s">
        <v>3920</v>
      </c>
      <c r="E102" s="98"/>
      <c r="F102" s="98"/>
      <c r="G102" s="98"/>
      <c r="H102" s="98"/>
      <c r="I102" s="98"/>
      <c r="J102" s="99">
        <f>J177</f>
        <v>71238</v>
      </c>
      <c r="L102" s="96"/>
    </row>
    <row r="103" spans="2:47" s="8" customFormat="1" ht="24.95" customHeight="1">
      <c r="B103" s="96"/>
      <c r="D103" s="97" t="s">
        <v>3921</v>
      </c>
      <c r="E103" s="98"/>
      <c r="F103" s="98"/>
      <c r="G103" s="98"/>
      <c r="H103" s="98"/>
      <c r="I103" s="98"/>
      <c r="J103" s="99">
        <f>J190</f>
        <v>19000</v>
      </c>
      <c r="L103" s="96"/>
    </row>
    <row r="104" spans="2:47" s="8" customFormat="1" ht="24.95" customHeight="1">
      <c r="B104" s="96"/>
      <c r="D104" s="97" t="s">
        <v>182</v>
      </c>
      <c r="E104" s="98"/>
      <c r="F104" s="98"/>
      <c r="G104" s="98"/>
      <c r="H104" s="98"/>
      <c r="I104" s="98"/>
      <c r="J104" s="99">
        <f>J197</f>
        <v>132239.38</v>
      </c>
      <c r="L104" s="96"/>
    </row>
    <row r="105" spans="2:47" s="9" customFormat="1" ht="19.899999999999999" customHeight="1">
      <c r="B105" s="100"/>
      <c r="D105" s="101" t="s">
        <v>3088</v>
      </c>
      <c r="E105" s="102"/>
      <c r="F105" s="102"/>
      <c r="G105" s="102"/>
      <c r="H105" s="102"/>
      <c r="I105" s="102"/>
      <c r="J105" s="103">
        <f>J198</f>
        <v>132239.38</v>
      </c>
      <c r="L105" s="100"/>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7784</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7 - Komunikační systém sestra klient</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784687.38</v>
      </c>
      <c r="L129" s="29"/>
      <c r="M129" s="59"/>
      <c r="N129" s="50"/>
      <c r="O129" s="50"/>
      <c r="P129" s="109">
        <f>P130+P177+P190+P197</f>
        <v>143.20999999999998</v>
      </c>
      <c r="Q129" s="50"/>
      <c r="R129" s="109">
        <f>R130+R177+R190+R197</f>
        <v>0</v>
      </c>
      <c r="S129" s="50"/>
      <c r="T129" s="110">
        <f>T130+T177+T190+T197</f>
        <v>0</v>
      </c>
      <c r="AT129" s="17" t="s">
        <v>72</v>
      </c>
      <c r="AU129" s="17" t="s">
        <v>172</v>
      </c>
      <c r="BK129" s="111">
        <f>BK130+BK177+BK190+BK197</f>
        <v>784687.38</v>
      </c>
    </row>
    <row r="130" spans="2:65" s="11" customFormat="1" ht="25.9" customHeight="1">
      <c r="B130" s="112"/>
      <c r="D130" s="113" t="s">
        <v>72</v>
      </c>
      <c r="E130" s="114" t="s">
        <v>3922</v>
      </c>
      <c r="F130" s="114" t="s">
        <v>3923</v>
      </c>
      <c r="J130" s="115">
        <f>BK130</f>
        <v>562210</v>
      </c>
      <c r="L130" s="112"/>
      <c r="M130" s="116"/>
      <c r="P130" s="117">
        <f>SUM(P131:P176)</f>
        <v>0</v>
      </c>
      <c r="R130" s="117">
        <f>SUM(R131:R176)</f>
        <v>0</v>
      </c>
      <c r="T130" s="118">
        <f>SUM(T131:T176)</f>
        <v>0</v>
      </c>
      <c r="AR130" s="113" t="s">
        <v>78</v>
      </c>
      <c r="AT130" s="119" t="s">
        <v>72</v>
      </c>
      <c r="AU130" s="119" t="s">
        <v>73</v>
      </c>
      <c r="AY130" s="113" t="s">
        <v>224</v>
      </c>
      <c r="BK130" s="120">
        <f>SUM(BK131:BK176)</f>
        <v>562210</v>
      </c>
    </row>
    <row r="131" spans="2:65" s="1" customFormat="1" ht="76.349999999999994" customHeight="1">
      <c r="B131" s="123"/>
      <c r="C131" s="124" t="s">
        <v>78</v>
      </c>
      <c r="D131" s="124" t="s">
        <v>226</v>
      </c>
      <c r="E131" s="125" t="s">
        <v>4166</v>
      </c>
      <c r="F131" s="126" t="s">
        <v>4167</v>
      </c>
      <c r="G131" s="127" t="s">
        <v>2879</v>
      </c>
      <c r="H131" s="128">
        <v>1</v>
      </c>
      <c r="I131" s="129">
        <v>44000</v>
      </c>
      <c r="J131" s="129">
        <f>ROUND(I131*H131,2)</f>
        <v>44000</v>
      </c>
      <c r="K131" s="126" t="s">
        <v>1</v>
      </c>
      <c r="L131" s="29"/>
      <c r="M131" s="130" t="s">
        <v>1</v>
      </c>
      <c r="N131" s="131" t="s">
        <v>39</v>
      </c>
      <c r="O131" s="132">
        <v>0</v>
      </c>
      <c r="P131" s="132">
        <f>O131*H131</f>
        <v>0</v>
      </c>
      <c r="Q131" s="132">
        <v>0</v>
      </c>
      <c r="R131" s="132">
        <f>Q131*H131</f>
        <v>0</v>
      </c>
      <c r="S131" s="132">
        <v>0</v>
      </c>
      <c r="T131" s="133">
        <f>S131*H131</f>
        <v>0</v>
      </c>
      <c r="AR131" s="134" t="s">
        <v>106</v>
      </c>
      <c r="AT131" s="134" t="s">
        <v>226</v>
      </c>
      <c r="AU131" s="134" t="s">
        <v>78</v>
      </c>
      <c r="AY131" s="17" t="s">
        <v>224</v>
      </c>
      <c r="BE131" s="135">
        <f>IF(N131="základní",J131,0)</f>
        <v>0</v>
      </c>
      <c r="BF131" s="135">
        <f>IF(N131="snížená",J131,0)</f>
        <v>44000</v>
      </c>
      <c r="BG131" s="135">
        <f>IF(N131="zákl. přenesená",J131,0)</f>
        <v>0</v>
      </c>
      <c r="BH131" s="135">
        <f>IF(N131="sníž. přenesená",J131,0)</f>
        <v>0</v>
      </c>
      <c r="BI131" s="135">
        <f>IF(N131="nulová",J131,0)</f>
        <v>0</v>
      </c>
      <c r="BJ131" s="17" t="s">
        <v>82</v>
      </c>
      <c r="BK131" s="135">
        <f>ROUND(I131*H131,2)</f>
        <v>44000</v>
      </c>
      <c r="BL131" s="17" t="s">
        <v>106</v>
      </c>
      <c r="BM131" s="134" t="s">
        <v>4168</v>
      </c>
    </row>
    <row r="132" spans="2:65" s="1" customFormat="1" ht="68.25">
      <c r="B132" s="29"/>
      <c r="D132" s="136" t="s">
        <v>231</v>
      </c>
      <c r="F132" s="137" t="s">
        <v>4169</v>
      </c>
      <c r="L132" s="29"/>
      <c r="M132" s="138"/>
      <c r="T132" s="53"/>
      <c r="AT132" s="17" t="s">
        <v>231</v>
      </c>
      <c r="AU132" s="17" t="s">
        <v>78</v>
      </c>
    </row>
    <row r="133" spans="2:65" s="1" customFormat="1" ht="66.75" customHeight="1">
      <c r="B133" s="123"/>
      <c r="C133" s="124" t="s">
        <v>82</v>
      </c>
      <c r="D133" s="124" t="s">
        <v>226</v>
      </c>
      <c r="E133" s="125" t="s">
        <v>4170</v>
      </c>
      <c r="F133" s="126" t="s">
        <v>4171</v>
      </c>
      <c r="G133" s="127" t="s">
        <v>2879</v>
      </c>
      <c r="H133" s="128">
        <v>1</v>
      </c>
      <c r="I133" s="129">
        <v>30800</v>
      </c>
      <c r="J133" s="129">
        <f>ROUND(I133*H133,2)</f>
        <v>30800</v>
      </c>
      <c r="K133" s="126" t="s">
        <v>1</v>
      </c>
      <c r="L133" s="29"/>
      <c r="M133" s="130" t="s">
        <v>1</v>
      </c>
      <c r="N133" s="131" t="s">
        <v>39</v>
      </c>
      <c r="O133" s="132">
        <v>0</v>
      </c>
      <c r="P133" s="132">
        <f>O133*H133</f>
        <v>0</v>
      </c>
      <c r="Q133" s="132">
        <v>0</v>
      </c>
      <c r="R133" s="132">
        <f>Q133*H133</f>
        <v>0</v>
      </c>
      <c r="S133" s="132">
        <v>0</v>
      </c>
      <c r="T133" s="133">
        <f>S133*H133</f>
        <v>0</v>
      </c>
      <c r="AR133" s="134" t="s">
        <v>106</v>
      </c>
      <c r="AT133" s="134" t="s">
        <v>226</v>
      </c>
      <c r="AU133" s="134" t="s">
        <v>78</v>
      </c>
      <c r="AY133" s="17" t="s">
        <v>224</v>
      </c>
      <c r="BE133" s="135">
        <f>IF(N133="základní",J133,0)</f>
        <v>0</v>
      </c>
      <c r="BF133" s="135">
        <f>IF(N133="snížená",J133,0)</f>
        <v>30800</v>
      </c>
      <c r="BG133" s="135">
        <f>IF(N133="zákl. přenesená",J133,0)</f>
        <v>0</v>
      </c>
      <c r="BH133" s="135">
        <f>IF(N133="sníž. přenesená",J133,0)</f>
        <v>0</v>
      </c>
      <c r="BI133" s="135">
        <f>IF(N133="nulová",J133,0)</f>
        <v>0</v>
      </c>
      <c r="BJ133" s="17" t="s">
        <v>82</v>
      </c>
      <c r="BK133" s="135">
        <f>ROUND(I133*H133,2)</f>
        <v>30800</v>
      </c>
      <c r="BL133" s="17" t="s">
        <v>106</v>
      </c>
      <c r="BM133" s="134" t="s">
        <v>4172</v>
      </c>
    </row>
    <row r="134" spans="2:65" s="1" customFormat="1" ht="39">
      <c r="B134" s="29"/>
      <c r="D134" s="136" t="s">
        <v>231</v>
      </c>
      <c r="F134" s="137" t="s">
        <v>4171</v>
      </c>
      <c r="L134" s="29"/>
      <c r="M134" s="138"/>
      <c r="T134" s="53"/>
      <c r="AT134" s="17" t="s">
        <v>231</v>
      </c>
      <c r="AU134" s="17" t="s">
        <v>78</v>
      </c>
    </row>
    <row r="135" spans="2:65" s="1" customFormat="1" ht="16.5" customHeight="1">
      <c r="B135" s="123"/>
      <c r="C135" s="124" t="s">
        <v>101</v>
      </c>
      <c r="D135" s="124" t="s">
        <v>226</v>
      </c>
      <c r="E135" s="125" t="s">
        <v>4173</v>
      </c>
      <c r="F135" s="126" t="s">
        <v>4174</v>
      </c>
      <c r="G135" s="127" t="s">
        <v>2879</v>
      </c>
      <c r="H135" s="128">
        <v>34</v>
      </c>
      <c r="I135" s="129">
        <v>500</v>
      </c>
      <c r="J135" s="129">
        <f>ROUND(I135*H135,2)</f>
        <v>17000</v>
      </c>
      <c r="K135" s="126" t="s">
        <v>1</v>
      </c>
      <c r="L135" s="29"/>
      <c r="M135" s="130" t="s">
        <v>1</v>
      </c>
      <c r="N135" s="131" t="s">
        <v>39</v>
      </c>
      <c r="O135" s="132">
        <v>0</v>
      </c>
      <c r="P135" s="132">
        <f>O135*H135</f>
        <v>0</v>
      </c>
      <c r="Q135" s="132">
        <v>0</v>
      </c>
      <c r="R135" s="132">
        <f>Q135*H135</f>
        <v>0</v>
      </c>
      <c r="S135" s="132">
        <v>0</v>
      </c>
      <c r="T135" s="133">
        <f>S135*H135</f>
        <v>0</v>
      </c>
      <c r="AR135" s="134" t="s">
        <v>106</v>
      </c>
      <c r="AT135" s="134" t="s">
        <v>226</v>
      </c>
      <c r="AU135" s="134" t="s">
        <v>78</v>
      </c>
      <c r="AY135" s="17" t="s">
        <v>224</v>
      </c>
      <c r="BE135" s="135">
        <f>IF(N135="základní",J135,0)</f>
        <v>0</v>
      </c>
      <c r="BF135" s="135">
        <f>IF(N135="snížená",J135,0)</f>
        <v>17000</v>
      </c>
      <c r="BG135" s="135">
        <f>IF(N135="zákl. přenesená",J135,0)</f>
        <v>0</v>
      </c>
      <c r="BH135" s="135">
        <f>IF(N135="sníž. přenesená",J135,0)</f>
        <v>0</v>
      </c>
      <c r="BI135" s="135">
        <f>IF(N135="nulová",J135,0)</f>
        <v>0</v>
      </c>
      <c r="BJ135" s="17" t="s">
        <v>82</v>
      </c>
      <c r="BK135" s="135">
        <f>ROUND(I135*H135,2)</f>
        <v>17000</v>
      </c>
      <c r="BL135" s="17" t="s">
        <v>106</v>
      </c>
      <c r="BM135" s="134" t="s">
        <v>4175</v>
      </c>
    </row>
    <row r="136" spans="2:65" s="1" customFormat="1">
      <c r="B136" s="29"/>
      <c r="D136" s="136" t="s">
        <v>231</v>
      </c>
      <c r="F136" s="137" t="s">
        <v>4174</v>
      </c>
      <c r="L136" s="29"/>
      <c r="M136" s="138"/>
      <c r="T136" s="53"/>
      <c r="AT136" s="17" t="s">
        <v>231</v>
      </c>
      <c r="AU136" s="17" t="s">
        <v>78</v>
      </c>
    </row>
    <row r="137" spans="2:65" s="1" customFormat="1" ht="24.2" customHeight="1">
      <c r="B137" s="123"/>
      <c r="C137" s="124" t="s">
        <v>106</v>
      </c>
      <c r="D137" s="124" t="s">
        <v>226</v>
      </c>
      <c r="E137" s="125" t="s">
        <v>4176</v>
      </c>
      <c r="F137" s="126" t="s">
        <v>4177</v>
      </c>
      <c r="G137" s="127" t="s">
        <v>2879</v>
      </c>
      <c r="H137" s="128">
        <v>1</v>
      </c>
      <c r="I137" s="129">
        <v>390</v>
      </c>
      <c r="J137" s="129">
        <f>ROUND(I137*H137,2)</f>
        <v>390</v>
      </c>
      <c r="K137" s="126" t="s">
        <v>1</v>
      </c>
      <c r="L137" s="29"/>
      <c r="M137" s="130" t="s">
        <v>1</v>
      </c>
      <c r="N137" s="131" t="s">
        <v>39</v>
      </c>
      <c r="O137" s="132">
        <v>0</v>
      </c>
      <c r="P137" s="132">
        <f>O137*H137</f>
        <v>0</v>
      </c>
      <c r="Q137" s="132">
        <v>0</v>
      </c>
      <c r="R137" s="132">
        <f>Q137*H137</f>
        <v>0</v>
      </c>
      <c r="S137" s="132">
        <v>0</v>
      </c>
      <c r="T137" s="133">
        <f>S137*H137</f>
        <v>0</v>
      </c>
      <c r="AR137" s="134" t="s">
        <v>106</v>
      </c>
      <c r="AT137" s="134" t="s">
        <v>226</v>
      </c>
      <c r="AU137" s="134" t="s">
        <v>78</v>
      </c>
      <c r="AY137" s="17" t="s">
        <v>224</v>
      </c>
      <c r="BE137" s="135">
        <f>IF(N137="základní",J137,0)</f>
        <v>0</v>
      </c>
      <c r="BF137" s="135">
        <f>IF(N137="snížená",J137,0)</f>
        <v>390</v>
      </c>
      <c r="BG137" s="135">
        <f>IF(N137="zákl. přenesená",J137,0)</f>
        <v>0</v>
      </c>
      <c r="BH137" s="135">
        <f>IF(N137="sníž. přenesená",J137,0)</f>
        <v>0</v>
      </c>
      <c r="BI137" s="135">
        <f>IF(N137="nulová",J137,0)</f>
        <v>0</v>
      </c>
      <c r="BJ137" s="17" t="s">
        <v>82</v>
      </c>
      <c r="BK137" s="135">
        <f>ROUND(I137*H137,2)</f>
        <v>390</v>
      </c>
      <c r="BL137" s="17" t="s">
        <v>106</v>
      </c>
      <c r="BM137" s="134" t="s">
        <v>4178</v>
      </c>
    </row>
    <row r="138" spans="2:65" s="1" customFormat="1" ht="19.5">
      <c r="B138" s="29"/>
      <c r="D138" s="136" t="s">
        <v>231</v>
      </c>
      <c r="F138" s="137" t="s">
        <v>4177</v>
      </c>
      <c r="L138" s="29"/>
      <c r="M138" s="138"/>
      <c r="T138" s="53"/>
      <c r="AT138" s="17" t="s">
        <v>231</v>
      </c>
      <c r="AU138" s="17" t="s">
        <v>78</v>
      </c>
    </row>
    <row r="139" spans="2:65" s="1" customFormat="1" ht="16.5" customHeight="1">
      <c r="B139" s="123"/>
      <c r="C139" s="124" t="s">
        <v>109</v>
      </c>
      <c r="D139" s="124" t="s">
        <v>226</v>
      </c>
      <c r="E139" s="125" t="s">
        <v>4179</v>
      </c>
      <c r="F139" s="126" t="s">
        <v>4180</v>
      </c>
      <c r="G139" s="127" t="s">
        <v>2879</v>
      </c>
      <c r="H139" s="128">
        <v>1</v>
      </c>
      <c r="I139" s="129">
        <v>870</v>
      </c>
      <c r="J139" s="129">
        <f>ROUND(I139*H139,2)</f>
        <v>870</v>
      </c>
      <c r="K139" s="126" t="s">
        <v>1</v>
      </c>
      <c r="L139" s="29"/>
      <c r="M139" s="130" t="s">
        <v>1</v>
      </c>
      <c r="N139" s="131" t="s">
        <v>39</v>
      </c>
      <c r="O139" s="132">
        <v>0</v>
      </c>
      <c r="P139" s="132">
        <f>O139*H139</f>
        <v>0</v>
      </c>
      <c r="Q139" s="132">
        <v>0</v>
      </c>
      <c r="R139" s="132">
        <f>Q139*H139</f>
        <v>0</v>
      </c>
      <c r="S139" s="132">
        <v>0</v>
      </c>
      <c r="T139" s="133">
        <f>S139*H139</f>
        <v>0</v>
      </c>
      <c r="AR139" s="134" t="s">
        <v>106</v>
      </c>
      <c r="AT139" s="134" t="s">
        <v>226</v>
      </c>
      <c r="AU139" s="134" t="s">
        <v>78</v>
      </c>
      <c r="AY139" s="17" t="s">
        <v>224</v>
      </c>
      <c r="BE139" s="135">
        <f>IF(N139="základní",J139,0)</f>
        <v>0</v>
      </c>
      <c r="BF139" s="135">
        <f>IF(N139="snížená",J139,0)</f>
        <v>870</v>
      </c>
      <c r="BG139" s="135">
        <f>IF(N139="zákl. přenesená",J139,0)</f>
        <v>0</v>
      </c>
      <c r="BH139" s="135">
        <f>IF(N139="sníž. přenesená",J139,0)</f>
        <v>0</v>
      </c>
      <c r="BI139" s="135">
        <f>IF(N139="nulová",J139,0)</f>
        <v>0</v>
      </c>
      <c r="BJ139" s="17" t="s">
        <v>82</v>
      </c>
      <c r="BK139" s="135">
        <f>ROUND(I139*H139,2)</f>
        <v>870</v>
      </c>
      <c r="BL139" s="17" t="s">
        <v>106</v>
      </c>
      <c r="BM139" s="134" t="s">
        <v>4181</v>
      </c>
    </row>
    <row r="140" spans="2:65" s="1" customFormat="1">
      <c r="B140" s="29"/>
      <c r="D140" s="136" t="s">
        <v>231</v>
      </c>
      <c r="F140" s="137" t="s">
        <v>4180</v>
      </c>
      <c r="L140" s="29"/>
      <c r="M140" s="138"/>
      <c r="T140" s="53"/>
      <c r="AT140" s="17" t="s">
        <v>231</v>
      </c>
      <c r="AU140" s="17" t="s">
        <v>78</v>
      </c>
    </row>
    <row r="141" spans="2:65" s="1" customFormat="1" ht="16.5" customHeight="1">
      <c r="B141" s="123"/>
      <c r="C141" s="124" t="s">
        <v>112</v>
      </c>
      <c r="D141" s="124" t="s">
        <v>226</v>
      </c>
      <c r="E141" s="125" t="s">
        <v>4182</v>
      </c>
      <c r="F141" s="126" t="s">
        <v>4183</v>
      </c>
      <c r="G141" s="127" t="s">
        <v>2879</v>
      </c>
      <c r="H141" s="128">
        <v>1</v>
      </c>
      <c r="I141" s="129">
        <v>270</v>
      </c>
      <c r="J141" s="129">
        <f>ROUND(I141*H141,2)</f>
        <v>270</v>
      </c>
      <c r="K141" s="126" t="s">
        <v>1</v>
      </c>
      <c r="L141" s="29"/>
      <c r="M141" s="130" t="s">
        <v>1</v>
      </c>
      <c r="N141" s="131" t="s">
        <v>39</v>
      </c>
      <c r="O141" s="132">
        <v>0</v>
      </c>
      <c r="P141" s="132">
        <f>O141*H141</f>
        <v>0</v>
      </c>
      <c r="Q141" s="132">
        <v>0</v>
      </c>
      <c r="R141" s="132">
        <f>Q141*H141</f>
        <v>0</v>
      </c>
      <c r="S141" s="132">
        <v>0</v>
      </c>
      <c r="T141" s="133">
        <f>S141*H141</f>
        <v>0</v>
      </c>
      <c r="AR141" s="134" t="s">
        <v>106</v>
      </c>
      <c r="AT141" s="134" t="s">
        <v>226</v>
      </c>
      <c r="AU141" s="134" t="s">
        <v>78</v>
      </c>
      <c r="AY141" s="17" t="s">
        <v>224</v>
      </c>
      <c r="BE141" s="135">
        <f>IF(N141="základní",J141,0)</f>
        <v>0</v>
      </c>
      <c r="BF141" s="135">
        <f>IF(N141="snížená",J141,0)</f>
        <v>270</v>
      </c>
      <c r="BG141" s="135">
        <f>IF(N141="zákl. přenesená",J141,0)</f>
        <v>0</v>
      </c>
      <c r="BH141" s="135">
        <f>IF(N141="sníž. přenesená",J141,0)</f>
        <v>0</v>
      </c>
      <c r="BI141" s="135">
        <f>IF(N141="nulová",J141,0)</f>
        <v>0</v>
      </c>
      <c r="BJ141" s="17" t="s">
        <v>82</v>
      </c>
      <c r="BK141" s="135">
        <f>ROUND(I141*H141,2)</f>
        <v>270</v>
      </c>
      <c r="BL141" s="17" t="s">
        <v>106</v>
      </c>
      <c r="BM141" s="134" t="s">
        <v>4184</v>
      </c>
    </row>
    <row r="142" spans="2:65" s="1" customFormat="1">
      <c r="B142" s="29"/>
      <c r="D142" s="136" t="s">
        <v>231</v>
      </c>
      <c r="F142" s="137" t="s">
        <v>4183</v>
      </c>
      <c r="L142" s="29"/>
      <c r="M142" s="138"/>
      <c r="T142" s="53"/>
      <c r="AT142" s="17" t="s">
        <v>231</v>
      </c>
      <c r="AU142" s="17" t="s">
        <v>78</v>
      </c>
    </row>
    <row r="143" spans="2:65" s="1" customFormat="1" ht="16.5" customHeight="1">
      <c r="B143" s="123"/>
      <c r="C143" s="124" t="s">
        <v>115</v>
      </c>
      <c r="D143" s="124" t="s">
        <v>226</v>
      </c>
      <c r="E143" s="125" t="s">
        <v>4185</v>
      </c>
      <c r="F143" s="126" t="s">
        <v>4186</v>
      </c>
      <c r="G143" s="127" t="s">
        <v>2879</v>
      </c>
      <c r="H143" s="128">
        <v>1</v>
      </c>
      <c r="I143" s="129">
        <v>2390</v>
      </c>
      <c r="J143" s="129">
        <f>ROUND(I143*H143,2)</f>
        <v>2390</v>
      </c>
      <c r="K143" s="126" t="s">
        <v>1</v>
      </c>
      <c r="L143" s="29"/>
      <c r="M143" s="130" t="s">
        <v>1</v>
      </c>
      <c r="N143" s="131" t="s">
        <v>39</v>
      </c>
      <c r="O143" s="132">
        <v>0</v>
      </c>
      <c r="P143" s="132">
        <f>O143*H143</f>
        <v>0</v>
      </c>
      <c r="Q143" s="132">
        <v>0</v>
      </c>
      <c r="R143" s="132">
        <f>Q143*H143</f>
        <v>0</v>
      </c>
      <c r="S143" s="132">
        <v>0</v>
      </c>
      <c r="T143" s="133">
        <f>S143*H143</f>
        <v>0</v>
      </c>
      <c r="AR143" s="134" t="s">
        <v>106</v>
      </c>
      <c r="AT143" s="134" t="s">
        <v>226</v>
      </c>
      <c r="AU143" s="134" t="s">
        <v>78</v>
      </c>
      <c r="AY143" s="17" t="s">
        <v>224</v>
      </c>
      <c r="BE143" s="135">
        <f>IF(N143="základní",J143,0)</f>
        <v>0</v>
      </c>
      <c r="BF143" s="135">
        <f>IF(N143="snížená",J143,0)</f>
        <v>2390</v>
      </c>
      <c r="BG143" s="135">
        <f>IF(N143="zákl. přenesená",J143,0)</f>
        <v>0</v>
      </c>
      <c r="BH143" s="135">
        <f>IF(N143="sníž. přenesená",J143,0)</f>
        <v>0</v>
      </c>
      <c r="BI143" s="135">
        <f>IF(N143="nulová",J143,0)</f>
        <v>0</v>
      </c>
      <c r="BJ143" s="17" t="s">
        <v>82</v>
      </c>
      <c r="BK143" s="135">
        <f>ROUND(I143*H143,2)</f>
        <v>2390</v>
      </c>
      <c r="BL143" s="17" t="s">
        <v>106</v>
      </c>
      <c r="BM143" s="134" t="s">
        <v>4187</v>
      </c>
    </row>
    <row r="144" spans="2:65" s="1" customFormat="1">
      <c r="B144" s="29"/>
      <c r="D144" s="136" t="s">
        <v>231</v>
      </c>
      <c r="F144" s="137" t="s">
        <v>4186</v>
      </c>
      <c r="L144" s="29"/>
      <c r="M144" s="138"/>
      <c r="T144" s="53"/>
      <c r="AT144" s="17" t="s">
        <v>231</v>
      </c>
      <c r="AU144" s="17" t="s">
        <v>78</v>
      </c>
    </row>
    <row r="145" spans="2:65" s="1" customFormat="1" ht="16.5" customHeight="1">
      <c r="B145" s="123"/>
      <c r="C145" s="124" t="s">
        <v>118</v>
      </c>
      <c r="D145" s="124" t="s">
        <v>226</v>
      </c>
      <c r="E145" s="125" t="s">
        <v>4188</v>
      </c>
      <c r="F145" s="126" t="s">
        <v>4189</v>
      </c>
      <c r="G145" s="127" t="s">
        <v>2879</v>
      </c>
      <c r="H145" s="128">
        <v>1</v>
      </c>
      <c r="I145" s="129">
        <v>5540</v>
      </c>
      <c r="J145" s="129">
        <f>ROUND(I145*H145,2)</f>
        <v>5540</v>
      </c>
      <c r="K145" s="126" t="s">
        <v>1</v>
      </c>
      <c r="L145" s="29"/>
      <c r="M145" s="130" t="s">
        <v>1</v>
      </c>
      <c r="N145" s="131" t="s">
        <v>39</v>
      </c>
      <c r="O145" s="132">
        <v>0</v>
      </c>
      <c r="P145" s="132">
        <f>O145*H145</f>
        <v>0</v>
      </c>
      <c r="Q145" s="132">
        <v>0</v>
      </c>
      <c r="R145" s="132">
        <f>Q145*H145</f>
        <v>0</v>
      </c>
      <c r="S145" s="132">
        <v>0</v>
      </c>
      <c r="T145" s="133">
        <f>S145*H145</f>
        <v>0</v>
      </c>
      <c r="AR145" s="134" t="s">
        <v>106</v>
      </c>
      <c r="AT145" s="134" t="s">
        <v>226</v>
      </c>
      <c r="AU145" s="134" t="s">
        <v>78</v>
      </c>
      <c r="AY145" s="17" t="s">
        <v>224</v>
      </c>
      <c r="BE145" s="135">
        <f>IF(N145="základní",J145,0)</f>
        <v>0</v>
      </c>
      <c r="BF145" s="135">
        <f>IF(N145="snížená",J145,0)</f>
        <v>5540</v>
      </c>
      <c r="BG145" s="135">
        <f>IF(N145="zákl. přenesená",J145,0)</f>
        <v>0</v>
      </c>
      <c r="BH145" s="135">
        <f>IF(N145="sníž. přenesená",J145,0)</f>
        <v>0</v>
      </c>
      <c r="BI145" s="135">
        <f>IF(N145="nulová",J145,0)</f>
        <v>0</v>
      </c>
      <c r="BJ145" s="17" t="s">
        <v>82</v>
      </c>
      <c r="BK145" s="135">
        <f>ROUND(I145*H145,2)</f>
        <v>5540</v>
      </c>
      <c r="BL145" s="17" t="s">
        <v>106</v>
      </c>
      <c r="BM145" s="134" t="s">
        <v>4190</v>
      </c>
    </row>
    <row r="146" spans="2:65" s="1" customFormat="1">
      <c r="B146" s="29"/>
      <c r="D146" s="136" t="s">
        <v>231</v>
      </c>
      <c r="F146" s="137" t="s">
        <v>4189</v>
      </c>
      <c r="L146" s="29"/>
      <c r="M146" s="138"/>
      <c r="T146" s="53"/>
      <c r="AT146" s="17" t="s">
        <v>231</v>
      </c>
      <c r="AU146" s="17" t="s">
        <v>78</v>
      </c>
    </row>
    <row r="147" spans="2:65" s="1" customFormat="1" ht="16.5" customHeight="1">
      <c r="B147" s="123"/>
      <c r="C147" s="124" t="s">
        <v>280</v>
      </c>
      <c r="D147" s="124" t="s">
        <v>226</v>
      </c>
      <c r="E147" s="125" t="s">
        <v>4191</v>
      </c>
      <c r="F147" s="126" t="s">
        <v>4192</v>
      </c>
      <c r="G147" s="127" t="s">
        <v>2879</v>
      </c>
      <c r="H147" s="128">
        <v>1</v>
      </c>
      <c r="I147" s="129">
        <v>820</v>
      </c>
      <c r="J147" s="129">
        <f>ROUND(I147*H147,2)</f>
        <v>820</v>
      </c>
      <c r="K147" s="126" t="s">
        <v>1</v>
      </c>
      <c r="L147" s="29"/>
      <c r="M147" s="130" t="s">
        <v>1</v>
      </c>
      <c r="N147" s="131" t="s">
        <v>39</v>
      </c>
      <c r="O147" s="132">
        <v>0</v>
      </c>
      <c r="P147" s="132">
        <f>O147*H147</f>
        <v>0</v>
      </c>
      <c r="Q147" s="132">
        <v>0</v>
      </c>
      <c r="R147" s="132">
        <f>Q147*H147</f>
        <v>0</v>
      </c>
      <c r="S147" s="132">
        <v>0</v>
      </c>
      <c r="T147" s="133">
        <f>S147*H147</f>
        <v>0</v>
      </c>
      <c r="AR147" s="134" t="s">
        <v>106</v>
      </c>
      <c r="AT147" s="134" t="s">
        <v>226</v>
      </c>
      <c r="AU147" s="134" t="s">
        <v>78</v>
      </c>
      <c r="AY147" s="17" t="s">
        <v>224</v>
      </c>
      <c r="BE147" s="135">
        <f>IF(N147="základní",J147,0)</f>
        <v>0</v>
      </c>
      <c r="BF147" s="135">
        <f>IF(N147="snížená",J147,0)</f>
        <v>820</v>
      </c>
      <c r="BG147" s="135">
        <f>IF(N147="zákl. přenesená",J147,0)</f>
        <v>0</v>
      </c>
      <c r="BH147" s="135">
        <f>IF(N147="sníž. přenesená",J147,0)</f>
        <v>0</v>
      </c>
      <c r="BI147" s="135">
        <f>IF(N147="nulová",J147,0)</f>
        <v>0</v>
      </c>
      <c r="BJ147" s="17" t="s">
        <v>82</v>
      </c>
      <c r="BK147" s="135">
        <f>ROUND(I147*H147,2)</f>
        <v>820</v>
      </c>
      <c r="BL147" s="17" t="s">
        <v>106</v>
      </c>
      <c r="BM147" s="134" t="s">
        <v>4193</v>
      </c>
    </row>
    <row r="148" spans="2:65" s="1" customFormat="1">
      <c r="B148" s="29"/>
      <c r="D148" s="136" t="s">
        <v>231</v>
      </c>
      <c r="F148" s="137" t="s">
        <v>4192</v>
      </c>
      <c r="L148" s="29"/>
      <c r="M148" s="138"/>
      <c r="T148" s="53"/>
      <c r="AT148" s="17" t="s">
        <v>231</v>
      </c>
      <c r="AU148" s="17" t="s">
        <v>78</v>
      </c>
    </row>
    <row r="149" spans="2:65" s="1" customFormat="1" ht="16.5" customHeight="1">
      <c r="B149" s="123"/>
      <c r="C149" s="124" t="s">
        <v>258</v>
      </c>
      <c r="D149" s="124" t="s">
        <v>226</v>
      </c>
      <c r="E149" s="125" t="s">
        <v>4194</v>
      </c>
      <c r="F149" s="126" t="s">
        <v>4195</v>
      </c>
      <c r="G149" s="127" t="s">
        <v>2879</v>
      </c>
      <c r="H149" s="128">
        <v>1</v>
      </c>
      <c r="I149" s="129">
        <v>1160</v>
      </c>
      <c r="J149" s="129">
        <f>ROUND(I149*H149,2)</f>
        <v>1160</v>
      </c>
      <c r="K149" s="126" t="s">
        <v>1</v>
      </c>
      <c r="L149" s="29"/>
      <c r="M149" s="130" t="s">
        <v>1</v>
      </c>
      <c r="N149" s="131" t="s">
        <v>39</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0</v>
      </c>
      <c r="BF149" s="135">
        <f>IF(N149="snížená",J149,0)</f>
        <v>1160</v>
      </c>
      <c r="BG149" s="135">
        <f>IF(N149="zákl. přenesená",J149,0)</f>
        <v>0</v>
      </c>
      <c r="BH149" s="135">
        <f>IF(N149="sníž. přenesená",J149,0)</f>
        <v>0</v>
      </c>
      <c r="BI149" s="135">
        <f>IF(N149="nulová",J149,0)</f>
        <v>0</v>
      </c>
      <c r="BJ149" s="17" t="s">
        <v>82</v>
      </c>
      <c r="BK149" s="135">
        <f>ROUND(I149*H149,2)</f>
        <v>1160</v>
      </c>
      <c r="BL149" s="17" t="s">
        <v>106</v>
      </c>
      <c r="BM149" s="134" t="s">
        <v>4196</v>
      </c>
    </row>
    <row r="150" spans="2:65" s="1" customFormat="1">
      <c r="B150" s="29"/>
      <c r="D150" s="136" t="s">
        <v>231</v>
      </c>
      <c r="F150" s="137" t="s">
        <v>4195</v>
      </c>
      <c r="L150" s="29"/>
      <c r="M150" s="138"/>
      <c r="T150" s="53"/>
      <c r="AT150" s="17" t="s">
        <v>231</v>
      </c>
      <c r="AU150" s="17" t="s">
        <v>78</v>
      </c>
    </row>
    <row r="151" spans="2:65" s="1" customFormat="1" ht="16.5" customHeight="1">
      <c r="B151" s="123"/>
      <c r="C151" s="124" t="s">
        <v>297</v>
      </c>
      <c r="D151" s="124" t="s">
        <v>226</v>
      </c>
      <c r="E151" s="125" t="s">
        <v>4197</v>
      </c>
      <c r="F151" s="126" t="s">
        <v>4198</v>
      </c>
      <c r="G151" s="127" t="s">
        <v>2879</v>
      </c>
      <c r="H151" s="128">
        <v>1</v>
      </c>
      <c r="I151" s="129">
        <v>9290</v>
      </c>
      <c r="J151" s="129">
        <f>ROUND(I151*H151,2)</f>
        <v>9290</v>
      </c>
      <c r="K151" s="126" t="s">
        <v>1</v>
      </c>
      <c r="L151" s="29"/>
      <c r="M151" s="130" t="s">
        <v>1</v>
      </c>
      <c r="N151" s="131" t="s">
        <v>39</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0</v>
      </c>
      <c r="BF151" s="135">
        <f>IF(N151="snížená",J151,0)</f>
        <v>9290</v>
      </c>
      <c r="BG151" s="135">
        <f>IF(N151="zákl. přenesená",J151,0)</f>
        <v>0</v>
      </c>
      <c r="BH151" s="135">
        <f>IF(N151="sníž. přenesená",J151,0)</f>
        <v>0</v>
      </c>
      <c r="BI151" s="135">
        <f>IF(N151="nulová",J151,0)</f>
        <v>0</v>
      </c>
      <c r="BJ151" s="17" t="s">
        <v>82</v>
      </c>
      <c r="BK151" s="135">
        <f>ROUND(I151*H151,2)</f>
        <v>9290</v>
      </c>
      <c r="BL151" s="17" t="s">
        <v>106</v>
      </c>
      <c r="BM151" s="134" t="s">
        <v>4199</v>
      </c>
    </row>
    <row r="152" spans="2:65" s="1" customFormat="1">
      <c r="B152" s="29"/>
      <c r="D152" s="136" t="s">
        <v>231</v>
      </c>
      <c r="F152" s="137" t="s">
        <v>4198</v>
      </c>
      <c r="L152" s="29"/>
      <c r="M152" s="138"/>
      <c r="T152" s="53"/>
      <c r="AT152" s="17" t="s">
        <v>231</v>
      </c>
      <c r="AU152" s="17" t="s">
        <v>78</v>
      </c>
    </row>
    <row r="153" spans="2:65" s="1" customFormat="1" ht="16.5" customHeight="1">
      <c r="B153" s="123"/>
      <c r="C153" s="124" t="s">
        <v>8</v>
      </c>
      <c r="D153" s="124" t="s">
        <v>226</v>
      </c>
      <c r="E153" s="125" t="s">
        <v>4200</v>
      </c>
      <c r="F153" s="126" t="s">
        <v>4201</v>
      </c>
      <c r="G153" s="127" t="s">
        <v>2879</v>
      </c>
      <c r="H153" s="128">
        <v>2</v>
      </c>
      <c r="I153" s="129">
        <v>5290</v>
      </c>
      <c r="J153" s="129">
        <f>ROUND(I153*H153,2)</f>
        <v>10580</v>
      </c>
      <c r="K153" s="126" t="s">
        <v>1</v>
      </c>
      <c r="L153" s="29"/>
      <c r="M153" s="130" t="s">
        <v>1</v>
      </c>
      <c r="N153" s="131" t="s">
        <v>39</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0</v>
      </c>
      <c r="BF153" s="135">
        <f>IF(N153="snížená",J153,0)</f>
        <v>10580</v>
      </c>
      <c r="BG153" s="135">
        <f>IF(N153="zákl. přenesená",J153,0)</f>
        <v>0</v>
      </c>
      <c r="BH153" s="135">
        <f>IF(N153="sníž. přenesená",J153,0)</f>
        <v>0</v>
      </c>
      <c r="BI153" s="135">
        <f>IF(N153="nulová",J153,0)</f>
        <v>0</v>
      </c>
      <c r="BJ153" s="17" t="s">
        <v>82</v>
      </c>
      <c r="BK153" s="135">
        <f>ROUND(I153*H153,2)</f>
        <v>10580</v>
      </c>
      <c r="BL153" s="17" t="s">
        <v>106</v>
      </c>
      <c r="BM153" s="134" t="s">
        <v>4202</v>
      </c>
    </row>
    <row r="154" spans="2:65" s="1" customFormat="1">
      <c r="B154" s="29"/>
      <c r="D154" s="136" t="s">
        <v>231</v>
      </c>
      <c r="F154" s="137" t="s">
        <v>4201</v>
      </c>
      <c r="L154" s="29"/>
      <c r="M154" s="138"/>
      <c r="T154" s="53"/>
      <c r="AT154" s="17" t="s">
        <v>231</v>
      </c>
      <c r="AU154" s="17" t="s">
        <v>78</v>
      </c>
    </row>
    <row r="155" spans="2:65" s="1" customFormat="1" ht="16.5" customHeight="1">
      <c r="B155" s="123"/>
      <c r="C155" s="124" t="s">
        <v>310</v>
      </c>
      <c r="D155" s="124" t="s">
        <v>226</v>
      </c>
      <c r="E155" s="125" t="s">
        <v>4203</v>
      </c>
      <c r="F155" s="126" t="s">
        <v>4204</v>
      </c>
      <c r="G155" s="127" t="s">
        <v>2879</v>
      </c>
      <c r="H155" s="128">
        <v>2</v>
      </c>
      <c r="I155" s="129">
        <v>5720</v>
      </c>
      <c r="J155" s="129">
        <f>ROUND(I155*H155,2)</f>
        <v>11440</v>
      </c>
      <c r="K155" s="126" t="s">
        <v>1</v>
      </c>
      <c r="L155" s="29"/>
      <c r="M155" s="130" t="s">
        <v>1</v>
      </c>
      <c r="N155" s="131" t="s">
        <v>39</v>
      </c>
      <c r="O155" s="132">
        <v>0</v>
      </c>
      <c r="P155" s="132">
        <f>O155*H155</f>
        <v>0</v>
      </c>
      <c r="Q155" s="132">
        <v>0</v>
      </c>
      <c r="R155" s="132">
        <f>Q155*H155</f>
        <v>0</v>
      </c>
      <c r="S155" s="132">
        <v>0</v>
      </c>
      <c r="T155" s="133">
        <f>S155*H155</f>
        <v>0</v>
      </c>
      <c r="AR155" s="134" t="s">
        <v>106</v>
      </c>
      <c r="AT155" s="134" t="s">
        <v>226</v>
      </c>
      <c r="AU155" s="134" t="s">
        <v>78</v>
      </c>
      <c r="AY155" s="17" t="s">
        <v>224</v>
      </c>
      <c r="BE155" s="135">
        <f>IF(N155="základní",J155,0)</f>
        <v>0</v>
      </c>
      <c r="BF155" s="135">
        <f>IF(N155="snížená",J155,0)</f>
        <v>11440</v>
      </c>
      <c r="BG155" s="135">
        <f>IF(N155="zákl. přenesená",J155,0)</f>
        <v>0</v>
      </c>
      <c r="BH155" s="135">
        <f>IF(N155="sníž. přenesená",J155,0)</f>
        <v>0</v>
      </c>
      <c r="BI155" s="135">
        <f>IF(N155="nulová",J155,0)</f>
        <v>0</v>
      </c>
      <c r="BJ155" s="17" t="s">
        <v>82</v>
      </c>
      <c r="BK155" s="135">
        <f>ROUND(I155*H155,2)</f>
        <v>11440</v>
      </c>
      <c r="BL155" s="17" t="s">
        <v>106</v>
      </c>
      <c r="BM155" s="134" t="s">
        <v>4205</v>
      </c>
    </row>
    <row r="156" spans="2:65" s="1" customFormat="1">
      <c r="B156" s="29"/>
      <c r="D156" s="136" t="s">
        <v>231</v>
      </c>
      <c r="F156" s="137" t="s">
        <v>4204</v>
      </c>
      <c r="L156" s="29"/>
      <c r="M156" s="138"/>
      <c r="T156" s="53"/>
      <c r="AT156" s="17" t="s">
        <v>231</v>
      </c>
      <c r="AU156" s="17" t="s">
        <v>78</v>
      </c>
    </row>
    <row r="157" spans="2:65" s="1" customFormat="1" ht="16.5" customHeight="1">
      <c r="B157" s="123"/>
      <c r="C157" s="124" t="s">
        <v>273</v>
      </c>
      <c r="D157" s="124" t="s">
        <v>226</v>
      </c>
      <c r="E157" s="125" t="s">
        <v>4206</v>
      </c>
      <c r="F157" s="126" t="s">
        <v>4207</v>
      </c>
      <c r="G157" s="127" t="s">
        <v>2879</v>
      </c>
      <c r="H157" s="128">
        <v>18</v>
      </c>
      <c r="I157" s="129">
        <v>930</v>
      </c>
      <c r="J157" s="129">
        <f>ROUND(I157*H157,2)</f>
        <v>16740</v>
      </c>
      <c r="K157" s="126" t="s">
        <v>1</v>
      </c>
      <c r="L157" s="29"/>
      <c r="M157" s="130" t="s">
        <v>1</v>
      </c>
      <c r="N157" s="131" t="s">
        <v>39</v>
      </c>
      <c r="O157" s="132">
        <v>0</v>
      </c>
      <c r="P157" s="132">
        <f>O157*H157</f>
        <v>0</v>
      </c>
      <c r="Q157" s="132">
        <v>0</v>
      </c>
      <c r="R157" s="132">
        <f>Q157*H157</f>
        <v>0</v>
      </c>
      <c r="S157" s="132">
        <v>0</v>
      </c>
      <c r="T157" s="133">
        <f>S157*H157</f>
        <v>0</v>
      </c>
      <c r="AR157" s="134" t="s">
        <v>106</v>
      </c>
      <c r="AT157" s="134" t="s">
        <v>226</v>
      </c>
      <c r="AU157" s="134" t="s">
        <v>78</v>
      </c>
      <c r="AY157" s="17" t="s">
        <v>224</v>
      </c>
      <c r="BE157" s="135">
        <f>IF(N157="základní",J157,0)</f>
        <v>0</v>
      </c>
      <c r="BF157" s="135">
        <f>IF(N157="snížená",J157,0)</f>
        <v>16740</v>
      </c>
      <c r="BG157" s="135">
        <f>IF(N157="zákl. přenesená",J157,0)</f>
        <v>0</v>
      </c>
      <c r="BH157" s="135">
        <f>IF(N157="sníž. přenesená",J157,0)</f>
        <v>0</v>
      </c>
      <c r="BI157" s="135">
        <f>IF(N157="nulová",J157,0)</f>
        <v>0</v>
      </c>
      <c r="BJ157" s="17" t="s">
        <v>82</v>
      </c>
      <c r="BK157" s="135">
        <f>ROUND(I157*H157,2)</f>
        <v>16740</v>
      </c>
      <c r="BL157" s="17" t="s">
        <v>106</v>
      </c>
      <c r="BM157" s="134" t="s">
        <v>4208</v>
      </c>
    </row>
    <row r="158" spans="2:65" s="1" customFormat="1">
      <c r="B158" s="29"/>
      <c r="D158" s="136" t="s">
        <v>231</v>
      </c>
      <c r="F158" s="137" t="s">
        <v>4207</v>
      </c>
      <c r="L158" s="29"/>
      <c r="M158" s="138"/>
      <c r="T158" s="53"/>
      <c r="AT158" s="17" t="s">
        <v>231</v>
      </c>
      <c r="AU158" s="17" t="s">
        <v>78</v>
      </c>
    </row>
    <row r="159" spans="2:65" s="1" customFormat="1" ht="16.5" customHeight="1">
      <c r="B159" s="123"/>
      <c r="C159" s="124" t="s">
        <v>325</v>
      </c>
      <c r="D159" s="124" t="s">
        <v>226</v>
      </c>
      <c r="E159" s="125" t="s">
        <v>4209</v>
      </c>
      <c r="F159" s="126" t="s">
        <v>4210</v>
      </c>
      <c r="G159" s="127" t="s">
        <v>2879</v>
      </c>
      <c r="H159" s="128">
        <v>18</v>
      </c>
      <c r="I159" s="129">
        <v>1240</v>
      </c>
      <c r="J159" s="129">
        <f>ROUND(I159*H159,2)</f>
        <v>22320</v>
      </c>
      <c r="K159" s="126" t="s">
        <v>1</v>
      </c>
      <c r="L159" s="29"/>
      <c r="M159" s="130" t="s">
        <v>1</v>
      </c>
      <c r="N159" s="131" t="s">
        <v>39</v>
      </c>
      <c r="O159" s="132">
        <v>0</v>
      </c>
      <c r="P159" s="132">
        <f>O159*H159</f>
        <v>0</v>
      </c>
      <c r="Q159" s="132">
        <v>0</v>
      </c>
      <c r="R159" s="132">
        <f>Q159*H159</f>
        <v>0</v>
      </c>
      <c r="S159" s="132">
        <v>0</v>
      </c>
      <c r="T159" s="133">
        <f>S159*H159</f>
        <v>0</v>
      </c>
      <c r="AR159" s="134" t="s">
        <v>106</v>
      </c>
      <c r="AT159" s="134" t="s">
        <v>226</v>
      </c>
      <c r="AU159" s="134" t="s">
        <v>78</v>
      </c>
      <c r="AY159" s="17" t="s">
        <v>224</v>
      </c>
      <c r="BE159" s="135">
        <f>IF(N159="základní",J159,0)</f>
        <v>0</v>
      </c>
      <c r="BF159" s="135">
        <f>IF(N159="snížená",J159,0)</f>
        <v>22320</v>
      </c>
      <c r="BG159" s="135">
        <f>IF(N159="zákl. přenesená",J159,0)</f>
        <v>0</v>
      </c>
      <c r="BH159" s="135">
        <f>IF(N159="sníž. přenesená",J159,0)</f>
        <v>0</v>
      </c>
      <c r="BI159" s="135">
        <f>IF(N159="nulová",J159,0)</f>
        <v>0</v>
      </c>
      <c r="BJ159" s="17" t="s">
        <v>82</v>
      </c>
      <c r="BK159" s="135">
        <f>ROUND(I159*H159,2)</f>
        <v>22320</v>
      </c>
      <c r="BL159" s="17" t="s">
        <v>106</v>
      </c>
      <c r="BM159" s="134" t="s">
        <v>4211</v>
      </c>
    </row>
    <row r="160" spans="2:65" s="1" customFormat="1">
      <c r="B160" s="29"/>
      <c r="D160" s="136" t="s">
        <v>231</v>
      </c>
      <c r="F160" s="137" t="s">
        <v>4210</v>
      </c>
      <c r="L160" s="29"/>
      <c r="M160" s="138"/>
      <c r="T160" s="53"/>
      <c r="AT160" s="17" t="s">
        <v>231</v>
      </c>
      <c r="AU160" s="17" t="s">
        <v>78</v>
      </c>
    </row>
    <row r="161" spans="2:65" s="1" customFormat="1" ht="16.5" customHeight="1">
      <c r="B161" s="123"/>
      <c r="C161" s="124" t="s">
        <v>277</v>
      </c>
      <c r="D161" s="124" t="s">
        <v>226</v>
      </c>
      <c r="E161" s="125" t="s">
        <v>4212</v>
      </c>
      <c r="F161" s="126" t="s">
        <v>4213</v>
      </c>
      <c r="G161" s="127" t="s">
        <v>2879</v>
      </c>
      <c r="H161" s="128">
        <v>18</v>
      </c>
      <c r="I161" s="129">
        <v>7500</v>
      </c>
      <c r="J161" s="129">
        <f>ROUND(I161*H161,2)</f>
        <v>135000</v>
      </c>
      <c r="K161" s="126" t="s">
        <v>1</v>
      </c>
      <c r="L161" s="29"/>
      <c r="M161" s="130" t="s">
        <v>1</v>
      </c>
      <c r="N161" s="131" t="s">
        <v>39</v>
      </c>
      <c r="O161" s="132">
        <v>0</v>
      </c>
      <c r="P161" s="132">
        <f>O161*H161</f>
        <v>0</v>
      </c>
      <c r="Q161" s="132">
        <v>0</v>
      </c>
      <c r="R161" s="132">
        <f>Q161*H161</f>
        <v>0</v>
      </c>
      <c r="S161" s="132">
        <v>0</v>
      </c>
      <c r="T161" s="133">
        <f>S161*H161</f>
        <v>0</v>
      </c>
      <c r="AR161" s="134" t="s">
        <v>106</v>
      </c>
      <c r="AT161" s="134" t="s">
        <v>226</v>
      </c>
      <c r="AU161" s="134" t="s">
        <v>78</v>
      </c>
      <c r="AY161" s="17" t="s">
        <v>224</v>
      </c>
      <c r="BE161" s="135">
        <f>IF(N161="základní",J161,0)</f>
        <v>0</v>
      </c>
      <c r="BF161" s="135">
        <f>IF(N161="snížená",J161,0)</f>
        <v>135000</v>
      </c>
      <c r="BG161" s="135">
        <f>IF(N161="zákl. přenesená",J161,0)</f>
        <v>0</v>
      </c>
      <c r="BH161" s="135">
        <f>IF(N161="sníž. přenesená",J161,0)</f>
        <v>0</v>
      </c>
      <c r="BI161" s="135">
        <f>IF(N161="nulová",J161,0)</f>
        <v>0</v>
      </c>
      <c r="BJ161" s="17" t="s">
        <v>82</v>
      </c>
      <c r="BK161" s="135">
        <f>ROUND(I161*H161,2)</f>
        <v>135000</v>
      </c>
      <c r="BL161" s="17" t="s">
        <v>106</v>
      </c>
      <c r="BM161" s="134" t="s">
        <v>4214</v>
      </c>
    </row>
    <row r="162" spans="2:65" s="1" customFormat="1">
      <c r="B162" s="29"/>
      <c r="D162" s="136" t="s">
        <v>231</v>
      </c>
      <c r="F162" s="137" t="s">
        <v>4213</v>
      </c>
      <c r="L162" s="29"/>
      <c r="M162" s="138"/>
      <c r="T162" s="53"/>
      <c r="AT162" s="17" t="s">
        <v>231</v>
      </c>
      <c r="AU162" s="17" t="s">
        <v>78</v>
      </c>
    </row>
    <row r="163" spans="2:65" s="1" customFormat="1" ht="16.5" customHeight="1">
      <c r="B163" s="123"/>
      <c r="C163" s="124" t="s">
        <v>337</v>
      </c>
      <c r="D163" s="124" t="s">
        <v>226</v>
      </c>
      <c r="E163" s="125" t="s">
        <v>4215</v>
      </c>
      <c r="F163" s="126" t="s">
        <v>4216</v>
      </c>
      <c r="G163" s="127" t="s">
        <v>2879</v>
      </c>
      <c r="H163" s="128">
        <v>14</v>
      </c>
      <c r="I163" s="129">
        <v>4800</v>
      </c>
      <c r="J163" s="129">
        <f>ROUND(I163*H163,2)</f>
        <v>67200</v>
      </c>
      <c r="K163" s="126" t="s">
        <v>1</v>
      </c>
      <c r="L163" s="29"/>
      <c r="M163" s="130" t="s">
        <v>1</v>
      </c>
      <c r="N163" s="131" t="s">
        <v>39</v>
      </c>
      <c r="O163" s="132">
        <v>0</v>
      </c>
      <c r="P163" s="132">
        <f>O163*H163</f>
        <v>0</v>
      </c>
      <c r="Q163" s="132">
        <v>0</v>
      </c>
      <c r="R163" s="132">
        <f>Q163*H163</f>
        <v>0</v>
      </c>
      <c r="S163" s="132">
        <v>0</v>
      </c>
      <c r="T163" s="133">
        <f>S163*H163</f>
        <v>0</v>
      </c>
      <c r="AR163" s="134" t="s">
        <v>106</v>
      </c>
      <c r="AT163" s="134" t="s">
        <v>226</v>
      </c>
      <c r="AU163" s="134" t="s">
        <v>78</v>
      </c>
      <c r="AY163" s="17" t="s">
        <v>224</v>
      </c>
      <c r="BE163" s="135">
        <f>IF(N163="základní",J163,0)</f>
        <v>0</v>
      </c>
      <c r="BF163" s="135">
        <f>IF(N163="snížená",J163,0)</f>
        <v>67200</v>
      </c>
      <c r="BG163" s="135">
        <f>IF(N163="zákl. přenesená",J163,0)</f>
        <v>0</v>
      </c>
      <c r="BH163" s="135">
        <f>IF(N163="sníž. přenesená",J163,0)</f>
        <v>0</v>
      </c>
      <c r="BI163" s="135">
        <f>IF(N163="nulová",J163,0)</f>
        <v>0</v>
      </c>
      <c r="BJ163" s="17" t="s">
        <v>82</v>
      </c>
      <c r="BK163" s="135">
        <f>ROUND(I163*H163,2)</f>
        <v>67200</v>
      </c>
      <c r="BL163" s="17" t="s">
        <v>106</v>
      </c>
      <c r="BM163" s="134" t="s">
        <v>4217</v>
      </c>
    </row>
    <row r="164" spans="2:65" s="1" customFormat="1">
      <c r="B164" s="29"/>
      <c r="D164" s="136" t="s">
        <v>231</v>
      </c>
      <c r="F164" s="137" t="s">
        <v>4216</v>
      </c>
      <c r="L164" s="29"/>
      <c r="M164" s="138"/>
      <c r="T164" s="53"/>
      <c r="AT164" s="17" t="s">
        <v>231</v>
      </c>
      <c r="AU164" s="17" t="s">
        <v>78</v>
      </c>
    </row>
    <row r="165" spans="2:65" s="1" customFormat="1" ht="21.75" customHeight="1">
      <c r="B165" s="123"/>
      <c r="C165" s="124" t="s">
        <v>283</v>
      </c>
      <c r="D165" s="124" t="s">
        <v>226</v>
      </c>
      <c r="E165" s="125" t="s">
        <v>4218</v>
      </c>
      <c r="F165" s="126" t="s">
        <v>4219</v>
      </c>
      <c r="G165" s="127" t="s">
        <v>2879</v>
      </c>
      <c r="H165" s="128">
        <v>14</v>
      </c>
      <c r="I165" s="129">
        <v>4800</v>
      </c>
      <c r="J165" s="129">
        <f>ROUND(I165*H165,2)</f>
        <v>67200</v>
      </c>
      <c r="K165" s="126" t="s">
        <v>1</v>
      </c>
      <c r="L165" s="29"/>
      <c r="M165" s="130" t="s">
        <v>1</v>
      </c>
      <c r="N165" s="131" t="s">
        <v>39</v>
      </c>
      <c r="O165" s="132">
        <v>0</v>
      </c>
      <c r="P165" s="132">
        <f>O165*H165</f>
        <v>0</v>
      </c>
      <c r="Q165" s="132">
        <v>0</v>
      </c>
      <c r="R165" s="132">
        <f>Q165*H165</f>
        <v>0</v>
      </c>
      <c r="S165" s="132">
        <v>0</v>
      </c>
      <c r="T165" s="133">
        <f>S165*H165</f>
        <v>0</v>
      </c>
      <c r="AR165" s="134" t="s">
        <v>106</v>
      </c>
      <c r="AT165" s="134" t="s">
        <v>226</v>
      </c>
      <c r="AU165" s="134" t="s">
        <v>78</v>
      </c>
      <c r="AY165" s="17" t="s">
        <v>224</v>
      </c>
      <c r="BE165" s="135">
        <f>IF(N165="základní",J165,0)</f>
        <v>0</v>
      </c>
      <c r="BF165" s="135">
        <f>IF(N165="snížená",J165,0)</f>
        <v>67200</v>
      </c>
      <c r="BG165" s="135">
        <f>IF(N165="zákl. přenesená",J165,0)</f>
        <v>0</v>
      </c>
      <c r="BH165" s="135">
        <f>IF(N165="sníž. přenesená",J165,0)</f>
        <v>0</v>
      </c>
      <c r="BI165" s="135">
        <f>IF(N165="nulová",J165,0)</f>
        <v>0</v>
      </c>
      <c r="BJ165" s="17" t="s">
        <v>82</v>
      </c>
      <c r="BK165" s="135">
        <f>ROUND(I165*H165,2)</f>
        <v>67200</v>
      </c>
      <c r="BL165" s="17" t="s">
        <v>106</v>
      </c>
      <c r="BM165" s="134" t="s">
        <v>4220</v>
      </c>
    </row>
    <row r="166" spans="2:65" s="1" customFormat="1">
      <c r="B166" s="29"/>
      <c r="D166" s="136" t="s">
        <v>231</v>
      </c>
      <c r="F166" s="137" t="s">
        <v>4219</v>
      </c>
      <c r="L166" s="29"/>
      <c r="M166" s="138"/>
      <c r="T166" s="53"/>
      <c r="AT166" s="17" t="s">
        <v>231</v>
      </c>
      <c r="AU166" s="17" t="s">
        <v>78</v>
      </c>
    </row>
    <row r="167" spans="2:65" s="1" customFormat="1" ht="16.5" customHeight="1">
      <c r="B167" s="123"/>
      <c r="C167" s="124" t="s">
        <v>347</v>
      </c>
      <c r="D167" s="124" t="s">
        <v>226</v>
      </c>
      <c r="E167" s="125" t="s">
        <v>4221</v>
      </c>
      <c r="F167" s="126" t="s">
        <v>4222</v>
      </c>
      <c r="G167" s="127" t="s">
        <v>2879</v>
      </c>
      <c r="H167" s="128">
        <v>42</v>
      </c>
      <c r="I167" s="129">
        <v>1300</v>
      </c>
      <c r="J167" s="129">
        <f>ROUND(I167*H167,2)</f>
        <v>54600</v>
      </c>
      <c r="K167" s="126" t="s">
        <v>1</v>
      </c>
      <c r="L167" s="29"/>
      <c r="M167" s="130" t="s">
        <v>1</v>
      </c>
      <c r="N167" s="131" t="s">
        <v>39</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0</v>
      </c>
      <c r="BF167" s="135">
        <f>IF(N167="snížená",J167,0)</f>
        <v>54600</v>
      </c>
      <c r="BG167" s="135">
        <f>IF(N167="zákl. přenesená",J167,0)</f>
        <v>0</v>
      </c>
      <c r="BH167" s="135">
        <f>IF(N167="sníž. přenesená",J167,0)</f>
        <v>0</v>
      </c>
      <c r="BI167" s="135">
        <f>IF(N167="nulová",J167,0)</f>
        <v>0</v>
      </c>
      <c r="BJ167" s="17" t="s">
        <v>82</v>
      </c>
      <c r="BK167" s="135">
        <f>ROUND(I167*H167,2)</f>
        <v>54600</v>
      </c>
      <c r="BL167" s="17" t="s">
        <v>106</v>
      </c>
      <c r="BM167" s="134" t="s">
        <v>4223</v>
      </c>
    </row>
    <row r="168" spans="2:65" s="1" customFormat="1">
      <c r="B168" s="29"/>
      <c r="D168" s="136" t="s">
        <v>231</v>
      </c>
      <c r="F168" s="137" t="s">
        <v>4222</v>
      </c>
      <c r="L168" s="29"/>
      <c r="M168" s="138"/>
      <c r="T168" s="53"/>
      <c r="AT168" s="17" t="s">
        <v>231</v>
      </c>
      <c r="AU168" s="17" t="s">
        <v>78</v>
      </c>
    </row>
    <row r="169" spans="2:65" s="1" customFormat="1" ht="24.2" customHeight="1">
      <c r="B169" s="123"/>
      <c r="C169" s="124" t="s">
        <v>293</v>
      </c>
      <c r="D169" s="124" t="s">
        <v>226</v>
      </c>
      <c r="E169" s="125" t="s">
        <v>4224</v>
      </c>
      <c r="F169" s="126" t="s">
        <v>4225</v>
      </c>
      <c r="G169" s="127" t="s">
        <v>2879</v>
      </c>
      <c r="H169" s="128">
        <v>1</v>
      </c>
      <c r="I169" s="129">
        <v>12800</v>
      </c>
      <c r="J169" s="129">
        <f>ROUND(I169*H169,2)</f>
        <v>12800</v>
      </c>
      <c r="K169" s="126" t="s">
        <v>1</v>
      </c>
      <c r="L169" s="29"/>
      <c r="M169" s="130" t="s">
        <v>1</v>
      </c>
      <c r="N169" s="131" t="s">
        <v>39</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0</v>
      </c>
      <c r="BF169" s="135">
        <f>IF(N169="snížená",J169,0)</f>
        <v>12800</v>
      </c>
      <c r="BG169" s="135">
        <f>IF(N169="zákl. přenesená",J169,0)</f>
        <v>0</v>
      </c>
      <c r="BH169" s="135">
        <f>IF(N169="sníž. přenesená",J169,0)</f>
        <v>0</v>
      </c>
      <c r="BI169" s="135">
        <f>IF(N169="nulová",J169,0)</f>
        <v>0</v>
      </c>
      <c r="BJ169" s="17" t="s">
        <v>82</v>
      </c>
      <c r="BK169" s="135">
        <f>ROUND(I169*H169,2)</f>
        <v>12800</v>
      </c>
      <c r="BL169" s="17" t="s">
        <v>106</v>
      </c>
      <c r="BM169" s="134" t="s">
        <v>4226</v>
      </c>
    </row>
    <row r="170" spans="2:65" s="1" customFormat="1">
      <c r="B170" s="29"/>
      <c r="D170" s="136" t="s">
        <v>231</v>
      </c>
      <c r="F170" s="137" t="s">
        <v>4225</v>
      </c>
      <c r="L170" s="29"/>
      <c r="M170" s="138"/>
      <c r="T170" s="53"/>
      <c r="AT170" s="17" t="s">
        <v>231</v>
      </c>
      <c r="AU170" s="17" t="s">
        <v>78</v>
      </c>
    </row>
    <row r="171" spans="2:65" s="1" customFormat="1" ht="16.5" customHeight="1">
      <c r="B171" s="123"/>
      <c r="C171" s="124" t="s">
        <v>7</v>
      </c>
      <c r="D171" s="124" t="s">
        <v>226</v>
      </c>
      <c r="E171" s="125" t="s">
        <v>4227</v>
      </c>
      <c r="F171" s="126" t="s">
        <v>4228</v>
      </c>
      <c r="G171" s="127" t="s">
        <v>2879</v>
      </c>
      <c r="H171" s="128">
        <v>1</v>
      </c>
      <c r="I171" s="129">
        <v>10900</v>
      </c>
      <c r="J171" s="129">
        <f>ROUND(I171*H171,2)</f>
        <v>10900</v>
      </c>
      <c r="K171" s="126" t="s">
        <v>1</v>
      </c>
      <c r="L171" s="29"/>
      <c r="M171" s="130" t="s">
        <v>1</v>
      </c>
      <c r="N171" s="131" t="s">
        <v>39</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0</v>
      </c>
      <c r="BF171" s="135">
        <f>IF(N171="snížená",J171,0)</f>
        <v>10900</v>
      </c>
      <c r="BG171" s="135">
        <f>IF(N171="zákl. přenesená",J171,0)</f>
        <v>0</v>
      </c>
      <c r="BH171" s="135">
        <f>IF(N171="sníž. přenesená",J171,0)</f>
        <v>0</v>
      </c>
      <c r="BI171" s="135">
        <f>IF(N171="nulová",J171,0)</f>
        <v>0</v>
      </c>
      <c r="BJ171" s="17" t="s">
        <v>82</v>
      </c>
      <c r="BK171" s="135">
        <f>ROUND(I171*H171,2)</f>
        <v>10900</v>
      </c>
      <c r="BL171" s="17" t="s">
        <v>106</v>
      </c>
      <c r="BM171" s="134" t="s">
        <v>4229</v>
      </c>
    </row>
    <row r="172" spans="2:65" s="1" customFormat="1">
      <c r="B172" s="29"/>
      <c r="D172" s="136" t="s">
        <v>231</v>
      </c>
      <c r="F172" s="137" t="s">
        <v>4228</v>
      </c>
      <c r="L172" s="29"/>
      <c r="M172" s="138"/>
      <c r="T172" s="53"/>
      <c r="AT172" s="17" t="s">
        <v>231</v>
      </c>
      <c r="AU172" s="17" t="s">
        <v>78</v>
      </c>
    </row>
    <row r="173" spans="2:65" s="1" customFormat="1" ht="37.9" customHeight="1">
      <c r="B173" s="123"/>
      <c r="C173" s="124" t="s">
        <v>300</v>
      </c>
      <c r="D173" s="124" t="s">
        <v>226</v>
      </c>
      <c r="E173" s="125" t="s">
        <v>4230</v>
      </c>
      <c r="F173" s="126" t="s">
        <v>4231</v>
      </c>
      <c r="G173" s="127" t="s">
        <v>3966</v>
      </c>
      <c r="H173" s="128">
        <v>1</v>
      </c>
      <c r="I173" s="129">
        <v>35800</v>
      </c>
      <c r="J173" s="129">
        <f>ROUND(I173*H173,2)</f>
        <v>35800</v>
      </c>
      <c r="K173" s="126" t="s">
        <v>1</v>
      </c>
      <c r="L173" s="29"/>
      <c r="M173" s="130" t="s">
        <v>1</v>
      </c>
      <c r="N173" s="131" t="s">
        <v>39</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0</v>
      </c>
      <c r="BF173" s="135">
        <f>IF(N173="snížená",J173,0)</f>
        <v>35800</v>
      </c>
      <c r="BG173" s="135">
        <f>IF(N173="zákl. přenesená",J173,0)</f>
        <v>0</v>
      </c>
      <c r="BH173" s="135">
        <f>IF(N173="sníž. přenesená",J173,0)</f>
        <v>0</v>
      </c>
      <c r="BI173" s="135">
        <f>IF(N173="nulová",J173,0)</f>
        <v>0</v>
      </c>
      <c r="BJ173" s="17" t="s">
        <v>82</v>
      </c>
      <c r="BK173" s="135">
        <f>ROUND(I173*H173,2)</f>
        <v>35800</v>
      </c>
      <c r="BL173" s="17" t="s">
        <v>106</v>
      </c>
      <c r="BM173" s="134" t="s">
        <v>4232</v>
      </c>
    </row>
    <row r="174" spans="2:65" s="1" customFormat="1" ht="19.5">
      <c r="B174" s="29"/>
      <c r="D174" s="136" t="s">
        <v>231</v>
      </c>
      <c r="F174" s="137" t="s">
        <v>4231</v>
      </c>
      <c r="L174" s="29"/>
      <c r="M174" s="138"/>
      <c r="T174" s="53"/>
      <c r="AT174" s="17" t="s">
        <v>231</v>
      </c>
      <c r="AU174" s="17" t="s">
        <v>78</v>
      </c>
    </row>
    <row r="175" spans="2:65" s="1" customFormat="1" ht="16.5" customHeight="1">
      <c r="B175" s="123"/>
      <c r="C175" s="124" t="s">
        <v>366</v>
      </c>
      <c r="D175" s="124" t="s">
        <v>226</v>
      </c>
      <c r="E175" s="125" t="s">
        <v>4233</v>
      </c>
      <c r="F175" s="126" t="s">
        <v>4234</v>
      </c>
      <c r="G175" s="127" t="s">
        <v>2879</v>
      </c>
      <c r="H175" s="128">
        <v>68</v>
      </c>
      <c r="I175" s="129">
        <v>75</v>
      </c>
      <c r="J175" s="129">
        <f>ROUND(I175*H175,2)</f>
        <v>5100</v>
      </c>
      <c r="K175" s="126" t="s">
        <v>1</v>
      </c>
      <c r="L175" s="29"/>
      <c r="M175" s="130" t="s">
        <v>1</v>
      </c>
      <c r="N175" s="131" t="s">
        <v>39</v>
      </c>
      <c r="O175" s="132">
        <v>0</v>
      </c>
      <c r="P175" s="132">
        <f>O175*H175</f>
        <v>0</v>
      </c>
      <c r="Q175" s="132">
        <v>0</v>
      </c>
      <c r="R175" s="132">
        <f>Q175*H175</f>
        <v>0</v>
      </c>
      <c r="S175" s="132">
        <v>0</v>
      </c>
      <c r="T175" s="133">
        <f>S175*H175</f>
        <v>0</v>
      </c>
      <c r="AR175" s="134" t="s">
        <v>106</v>
      </c>
      <c r="AT175" s="134" t="s">
        <v>226</v>
      </c>
      <c r="AU175" s="134" t="s">
        <v>78</v>
      </c>
      <c r="AY175" s="17" t="s">
        <v>224</v>
      </c>
      <c r="BE175" s="135">
        <f>IF(N175="základní",J175,0)</f>
        <v>0</v>
      </c>
      <c r="BF175" s="135">
        <f>IF(N175="snížená",J175,0)</f>
        <v>5100</v>
      </c>
      <c r="BG175" s="135">
        <f>IF(N175="zákl. přenesená",J175,0)</f>
        <v>0</v>
      </c>
      <c r="BH175" s="135">
        <f>IF(N175="sníž. přenesená",J175,0)</f>
        <v>0</v>
      </c>
      <c r="BI175" s="135">
        <f>IF(N175="nulová",J175,0)</f>
        <v>0</v>
      </c>
      <c r="BJ175" s="17" t="s">
        <v>82</v>
      </c>
      <c r="BK175" s="135">
        <f>ROUND(I175*H175,2)</f>
        <v>5100</v>
      </c>
      <c r="BL175" s="17" t="s">
        <v>106</v>
      </c>
      <c r="BM175" s="134" t="s">
        <v>4235</v>
      </c>
    </row>
    <row r="176" spans="2:65" s="1" customFormat="1">
      <c r="B176" s="29"/>
      <c r="D176" s="136" t="s">
        <v>231</v>
      </c>
      <c r="F176" s="137" t="s">
        <v>4234</v>
      </c>
      <c r="L176" s="29"/>
      <c r="M176" s="138"/>
      <c r="T176" s="53"/>
      <c r="AT176" s="17" t="s">
        <v>231</v>
      </c>
      <c r="AU176" s="17" t="s">
        <v>78</v>
      </c>
    </row>
    <row r="177" spans="2:65" s="11" customFormat="1" ht="25.9" customHeight="1">
      <c r="B177" s="112"/>
      <c r="D177" s="113" t="s">
        <v>72</v>
      </c>
      <c r="E177" s="114" t="s">
        <v>3968</v>
      </c>
      <c r="F177" s="114" t="s">
        <v>3969</v>
      </c>
      <c r="J177" s="115">
        <f>BK177</f>
        <v>71238</v>
      </c>
      <c r="L177" s="112"/>
      <c r="M177" s="116"/>
      <c r="P177" s="117">
        <f>SUM(P178:P189)</f>
        <v>0</v>
      </c>
      <c r="R177" s="117">
        <f>SUM(R178:R189)</f>
        <v>0</v>
      </c>
      <c r="T177" s="118">
        <f>SUM(T178:T189)</f>
        <v>0</v>
      </c>
      <c r="AR177" s="113" t="s">
        <v>78</v>
      </c>
      <c r="AT177" s="119" t="s">
        <v>72</v>
      </c>
      <c r="AU177" s="119" t="s">
        <v>73</v>
      </c>
      <c r="AY177" s="113" t="s">
        <v>224</v>
      </c>
      <c r="BK177" s="120">
        <f>SUM(BK178:BK189)</f>
        <v>71238</v>
      </c>
    </row>
    <row r="178" spans="2:65" s="1" customFormat="1" ht="16.5" customHeight="1">
      <c r="B178" s="123"/>
      <c r="C178" s="124" t="s">
        <v>304</v>
      </c>
      <c r="D178" s="124" t="s">
        <v>226</v>
      </c>
      <c r="E178" s="125" t="s">
        <v>4236</v>
      </c>
      <c r="F178" s="126" t="s">
        <v>4237</v>
      </c>
      <c r="G178" s="127" t="s">
        <v>272</v>
      </c>
      <c r="H178" s="128">
        <v>1480</v>
      </c>
      <c r="I178" s="129">
        <v>37</v>
      </c>
      <c r="J178" s="129">
        <f>ROUND(I178*H178,2)</f>
        <v>54760</v>
      </c>
      <c r="K178" s="126" t="s">
        <v>1</v>
      </c>
      <c r="L178" s="29"/>
      <c r="M178" s="130" t="s">
        <v>1</v>
      </c>
      <c r="N178" s="131" t="s">
        <v>39</v>
      </c>
      <c r="O178" s="132">
        <v>0</v>
      </c>
      <c r="P178" s="132">
        <f>O178*H178</f>
        <v>0</v>
      </c>
      <c r="Q178" s="132">
        <v>0</v>
      </c>
      <c r="R178" s="132">
        <f>Q178*H178</f>
        <v>0</v>
      </c>
      <c r="S178" s="132">
        <v>0</v>
      </c>
      <c r="T178" s="133">
        <f>S178*H178</f>
        <v>0</v>
      </c>
      <c r="AR178" s="134" t="s">
        <v>106</v>
      </c>
      <c r="AT178" s="134" t="s">
        <v>226</v>
      </c>
      <c r="AU178" s="134" t="s">
        <v>78</v>
      </c>
      <c r="AY178" s="17" t="s">
        <v>224</v>
      </c>
      <c r="BE178" s="135">
        <f>IF(N178="základní",J178,0)</f>
        <v>0</v>
      </c>
      <c r="BF178" s="135">
        <f>IF(N178="snížená",J178,0)</f>
        <v>54760</v>
      </c>
      <c r="BG178" s="135">
        <f>IF(N178="zákl. přenesená",J178,0)</f>
        <v>0</v>
      </c>
      <c r="BH178" s="135">
        <f>IF(N178="sníž. přenesená",J178,0)</f>
        <v>0</v>
      </c>
      <c r="BI178" s="135">
        <f>IF(N178="nulová",J178,0)</f>
        <v>0</v>
      </c>
      <c r="BJ178" s="17" t="s">
        <v>82</v>
      </c>
      <c r="BK178" s="135">
        <f>ROUND(I178*H178,2)</f>
        <v>54760</v>
      </c>
      <c r="BL178" s="17" t="s">
        <v>106</v>
      </c>
      <c r="BM178" s="134" t="s">
        <v>4238</v>
      </c>
    </row>
    <row r="179" spans="2:65" s="1" customFormat="1">
      <c r="B179" s="29"/>
      <c r="D179" s="136" t="s">
        <v>231</v>
      </c>
      <c r="F179" s="137" t="s">
        <v>4237</v>
      </c>
      <c r="L179" s="29"/>
      <c r="M179" s="138"/>
      <c r="T179" s="53"/>
      <c r="AT179" s="17" t="s">
        <v>231</v>
      </c>
      <c r="AU179" s="17" t="s">
        <v>78</v>
      </c>
    </row>
    <row r="180" spans="2:65" s="1" customFormat="1" ht="16.5" customHeight="1">
      <c r="B180" s="123"/>
      <c r="C180" s="124" t="s">
        <v>376</v>
      </c>
      <c r="D180" s="124" t="s">
        <v>226</v>
      </c>
      <c r="E180" s="125" t="s">
        <v>4239</v>
      </c>
      <c r="F180" s="126" t="s">
        <v>4240</v>
      </c>
      <c r="G180" s="127" t="s">
        <v>2879</v>
      </c>
      <c r="H180" s="128">
        <v>62</v>
      </c>
      <c r="I180" s="129">
        <v>74</v>
      </c>
      <c r="J180" s="129">
        <f>ROUND(I180*H180,2)</f>
        <v>4588</v>
      </c>
      <c r="K180" s="126" t="s">
        <v>1</v>
      </c>
      <c r="L180" s="29"/>
      <c r="M180" s="130" t="s">
        <v>1</v>
      </c>
      <c r="N180" s="131" t="s">
        <v>39</v>
      </c>
      <c r="O180" s="132">
        <v>0</v>
      </c>
      <c r="P180" s="132">
        <f>O180*H180</f>
        <v>0</v>
      </c>
      <c r="Q180" s="132">
        <v>0</v>
      </c>
      <c r="R180" s="132">
        <f>Q180*H180</f>
        <v>0</v>
      </c>
      <c r="S180" s="132">
        <v>0</v>
      </c>
      <c r="T180" s="133">
        <f>S180*H180</f>
        <v>0</v>
      </c>
      <c r="AR180" s="134" t="s">
        <v>106</v>
      </c>
      <c r="AT180" s="134" t="s">
        <v>226</v>
      </c>
      <c r="AU180" s="134" t="s">
        <v>78</v>
      </c>
      <c r="AY180" s="17" t="s">
        <v>224</v>
      </c>
      <c r="BE180" s="135">
        <f>IF(N180="základní",J180,0)</f>
        <v>0</v>
      </c>
      <c r="BF180" s="135">
        <f>IF(N180="snížená",J180,0)</f>
        <v>4588</v>
      </c>
      <c r="BG180" s="135">
        <f>IF(N180="zákl. přenesená",J180,0)</f>
        <v>0</v>
      </c>
      <c r="BH180" s="135">
        <f>IF(N180="sníž. přenesená",J180,0)</f>
        <v>0</v>
      </c>
      <c r="BI180" s="135">
        <f>IF(N180="nulová",J180,0)</f>
        <v>0</v>
      </c>
      <c r="BJ180" s="17" t="s">
        <v>82</v>
      </c>
      <c r="BK180" s="135">
        <f>ROUND(I180*H180,2)</f>
        <v>4588</v>
      </c>
      <c r="BL180" s="17" t="s">
        <v>106</v>
      </c>
      <c r="BM180" s="134" t="s">
        <v>4241</v>
      </c>
    </row>
    <row r="181" spans="2:65" s="1" customFormat="1">
      <c r="B181" s="29"/>
      <c r="D181" s="136" t="s">
        <v>231</v>
      </c>
      <c r="F181" s="137" t="s">
        <v>4240</v>
      </c>
      <c r="L181" s="29"/>
      <c r="M181" s="138"/>
      <c r="T181" s="53"/>
      <c r="AT181" s="17" t="s">
        <v>231</v>
      </c>
      <c r="AU181" s="17" t="s">
        <v>78</v>
      </c>
    </row>
    <row r="182" spans="2:65" s="1" customFormat="1" ht="16.5" customHeight="1">
      <c r="B182" s="123"/>
      <c r="C182" s="124" t="s">
        <v>313</v>
      </c>
      <c r="D182" s="124" t="s">
        <v>226</v>
      </c>
      <c r="E182" s="125" t="s">
        <v>4242</v>
      </c>
      <c r="F182" s="126" t="s">
        <v>4243</v>
      </c>
      <c r="G182" s="127" t="s">
        <v>2879</v>
      </c>
      <c r="H182" s="128">
        <v>18</v>
      </c>
      <c r="I182" s="129">
        <v>77</v>
      </c>
      <c r="J182" s="129">
        <f>ROUND(I182*H182,2)</f>
        <v>1386</v>
      </c>
      <c r="K182" s="126" t="s">
        <v>1</v>
      </c>
      <c r="L182" s="29"/>
      <c r="M182" s="130" t="s">
        <v>1</v>
      </c>
      <c r="N182" s="131" t="s">
        <v>39</v>
      </c>
      <c r="O182" s="132">
        <v>0</v>
      </c>
      <c r="P182" s="132">
        <f>O182*H182</f>
        <v>0</v>
      </c>
      <c r="Q182" s="132">
        <v>0</v>
      </c>
      <c r="R182" s="132">
        <f>Q182*H182</f>
        <v>0</v>
      </c>
      <c r="S182" s="132">
        <v>0</v>
      </c>
      <c r="T182" s="133">
        <f>S182*H182</f>
        <v>0</v>
      </c>
      <c r="AR182" s="134" t="s">
        <v>106</v>
      </c>
      <c r="AT182" s="134" t="s">
        <v>226</v>
      </c>
      <c r="AU182" s="134" t="s">
        <v>78</v>
      </c>
      <c r="AY182" s="17" t="s">
        <v>224</v>
      </c>
      <c r="BE182" s="135">
        <f>IF(N182="základní",J182,0)</f>
        <v>0</v>
      </c>
      <c r="BF182" s="135">
        <f>IF(N182="snížená",J182,0)</f>
        <v>1386</v>
      </c>
      <c r="BG182" s="135">
        <f>IF(N182="zákl. přenesená",J182,0)</f>
        <v>0</v>
      </c>
      <c r="BH182" s="135">
        <f>IF(N182="sníž. přenesená",J182,0)</f>
        <v>0</v>
      </c>
      <c r="BI182" s="135">
        <f>IF(N182="nulová",J182,0)</f>
        <v>0</v>
      </c>
      <c r="BJ182" s="17" t="s">
        <v>82</v>
      </c>
      <c r="BK182" s="135">
        <f>ROUND(I182*H182,2)</f>
        <v>1386</v>
      </c>
      <c r="BL182" s="17" t="s">
        <v>106</v>
      </c>
      <c r="BM182" s="134" t="s">
        <v>4244</v>
      </c>
    </row>
    <row r="183" spans="2:65" s="1" customFormat="1">
      <c r="B183" s="29"/>
      <c r="D183" s="136" t="s">
        <v>231</v>
      </c>
      <c r="F183" s="137" t="s">
        <v>4243</v>
      </c>
      <c r="L183" s="29"/>
      <c r="M183" s="138"/>
      <c r="T183" s="53"/>
      <c r="AT183" s="17" t="s">
        <v>231</v>
      </c>
      <c r="AU183" s="17" t="s">
        <v>78</v>
      </c>
    </row>
    <row r="184" spans="2:65" s="1" customFormat="1" ht="16.5" customHeight="1">
      <c r="B184" s="123"/>
      <c r="C184" s="124" t="s">
        <v>393</v>
      </c>
      <c r="D184" s="124" t="s">
        <v>226</v>
      </c>
      <c r="E184" s="125" t="s">
        <v>4245</v>
      </c>
      <c r="F184" s="126" t="s">
        <v>4246</v>
      </c>
      <c r="G184" s="127" t="s">
        <v>2879</v>
      </c>
      <c r="H184" s="128">
        <v>18</v>
      </c>
      <c r="I184" s="129">
        <v>80</v>
      </c>
      <c r="J184" s="129">
        <f>ROUND(I184*H184,2)</f>
        <v>1440</v>
      </c>
      <c r="K184" s="126" t="s">
        <v>1</v>
      </c>
      <c r="L184" s="29"/>
      <c r="M184" s="130" t="s">
        <v>1</v>
      </c>
      <c r="N184" s="131" t="s">
        <v>39</v>
      </c>
      <c r="O184" s="132">
        <v>0</v>
      </c>
      <c r="P184" s="132">
        <f>O184*H184</f>
        <v>0</v>
      </c>
      <c r="Q184" s="132">
        <v>0</v>
      </c>
      <c r="R184" s="132">
        <f>Q184*H184</f>
        <v>0</v>
      </c>
      <c r="S184" s="132">
        <v>0</v>
      </c>
      <c r="T184" s="133">
        <f>S184*H184</f>
        <v>0</v>
      </c>
      <c r="AR184" s="134" t="s">
        <v>106</v>
      </c>
      <c r="AT184" s="134" t="s">
        <v>226</v>
      </c>
      <c r="AU184" s="134" t="s">
        <v>78</v>
      </c>
      <c r="AY184" s="17" t="s">
        <v>224</v>
      </c>
      <c r="BE184" s="135">
        <f>IF(N184="základní",J184,0)</f>
        <v>0</v>
      </c>
      <c r="BF184" s="135">
        <f>IF(N184="snížená",J184,0)</f>
        <v>1440</v>
      </c>
      <c r="BG184" s="135">
        <f>IF(N184="zákl. přenesená",J184,0)</f>
        <v>0</v>
      </c>
      <c r="BH184" s="135">
        <f>IF(N184="sníž. přenesená",J184,0)</f>
        <v>0</v>
      </c>
      <c r="BI184" s="135">
        <f>IF(N184="nulová",J184,0)</f>
        <v>0</v>
      </c>
      <c r="BJ184" s="17" t="s">
        <v>82</v>
      </c>
      <c r="BK184" s="135">
        <f>ROUND(I184*H184,2)</f>
        <v>1440</v>
      </c>
      <c r="BL184" s="17" t="s">
        <v>106</v>
      </c>
      <c r="BM184" s="134" t="s">
        <v>4247</v>
      </c>
    </row>
    <row r="185" spans="2:65" s="1" customFormat="1">
      <c r="B185" s="29"/>
      <c r="D185" s="136" t="s">
        <v>231</v>
      </c>
      <c r="F185" s="137" t="s">
        <v>4246</v>
      </c>
      <c r="L185" s="29"/>
      <c r="M185" s="138"/>
      <c r="T185" s="53"/>
      <c r="AT185" s="17" t="s">
        <v>231</v>
      </c>
      <c r="AU185" s="17" t="s">
        <v>78</v>
      </c>
    </row>
    <row r="186" spans="2:65" s="1" customFormat="1" ht="37.9" customHeight="1">
      <c r="B186" s="123"/>
      <c r="C186" s="124" t="s">
        <v>321</v>
      </c>
      <c r="D186" s="124" t="s">
        <v>226</v>
      </c>
      <c r="E186" s="125" t="s">
        <v>4248</v>
      </c>
      <c r="F186" s="126" t="s">
        <v>4249</v>
      </c>
      <c r="G186" s="127" t="s">
        <v>3966</v>
      </c>
      <c r="H186" s="128">
        <v>1</v>
      </c>
      <c r="I186" s="129">
        <v>2400</v>
      </c>
      <c r="J186" s="129">
        <f>ROUND(I186*H186,2)</f>
        <v>2400</v>
      </c>
      <c r="K186" s="126" t="s">
        <v>1</v>
      </c>
      <c r="L186" s="29"/>
      <c r="M186" s="130" t="s">
        <v>1</v>
      </c>
      <c r="N186" s="131" t="s">
        <v>39</v>
      </c>
      <c r="O186" s="132">
        <v>0</v>
      </c>
      <c r="P186" s="132">
        <f>O186*H186</f>
        <v>0</v>
      </c>
      <c r="Q186" s="132">
        <v>0</v>
      </c>
      <c r="R186" s="132">
        <f>Q186*H186</f>
        <v>0</v>
      </c>
      <c r="S186" s="132">
        <v>0</v>
      </c>
      <c r="T186" s="133">
        <f>S186*H186</f>
        <v>0</v>
      </c>
      <c r="AR186" s="134" t="s">
        <v>106</v>
      </c>
      <c r="AT186" s="134" t="s">
        <v>226</v>
      </c>
      <c r="AU186" s="134" t="s">
        <v>78</v>
      </c>
      <c r="AY186" s="17" t="s">
        <v>224</v>
      </c>
      <c r="BE186" s="135">
        <f>IF(N186="základní",J186,0)</f>
        <v>0</v>
      </c>
      <c r="BF186" s="135">
        <f>IF(N186="snížená",J186,0)</f>
        <v>2400</v>
      </c>
      <c r="BG186" s="135">
        <f>IF(N186="zákl. přenesená",J186,0)</f>
        <v>0</v>
      </c>
      <c r="BH186" s="135">
        <f>IF(N186="sníž. přenesená",J186,0)</f>
        <v>0</v>
      </c>
      <c r="BI186" s="135">
        <f>IF(N186="nulová",J186,0)</f>
        <v>0</v>
      </c>
      <c r="BJ186" s="17" t="s">
        <v>82</v>
      </c>
      <c r="BK186" s="135">
        <f>ROUND(I186*H186,2)</f>
        <v>2400</v>
      </c>
      <c r="BL186" s="17" t="s">
        <v>106</v>
      </c>
      <c r="BM186" s="134" t="s">
        <v>4250</v>
      </c>
    </row>
    <row r="187" spans="2:65" s="1" customFormat="1" ht="19.5">
      <c r="B187" s="29"/>
      <c r="D187" s="136" t="s">
        <v>231</v>
      </c>
      <c r="F187" s="137" t="s">
        <v>4249</v>
      </c>
      <c r="L187" s="29"/>
      <c r="M187" s="138"/>
      <c r="T187" s="53"/>
      <c r="AT187" s="17" t="s">
        <v>231</v>
      </c>
      <c r="AU187" s="17" t="s">
        <v>78</v>
      </c>
    </row>
    <row r="188" spans="2:65" s="1" customFormat="1" ht="24.2" customHeight="1">
      <c r="B188" s="123"/>
      <c r="C188" s="124" t="s">
        <v>409</v>
      </c>
      <c r="D188" s="124" t="s">
        <v>226</v>
      </c>
      <c r="E188" s="125" t="s">
        <v>4251</v>
      </c>
      <c r="F188" s="126" t="s">
        <v>4252</v>
      </c>
      <c r="G188" s="127" t="s">
        <v>3456</v>
      </c>
      <c r="H188" s="128">
        <v>14</v>
      </c>
      <c r="I188" s="129">
        <v>476</v>
      </c>
      <c r="J188" s="129">
        <f>ROUND(I188*H188,2)</f>
        <v>6664</v>
      </c>
      <c r="K188" s="126" t="s">
        <v>1</v>
      </c>
      <c r="L188" s="29"/>
      <c r="M188" s="130" t="s">
        <v>1</v>
      </c>
      <c r="N188" s="131" t="s">
        <v>39</v>
      </c>
      <c r="O188" s="132">
        <v>0</v>
      </c>
      <c r="P188" s="132">
        <f>O188*H188</f>
        <v>0</v>
      </c>
      <c r="Q188" s="132">
        <v>0</v>
      </c>
      <c r="R188" s="132">
        <f>Q188*H188</f>
        <v>0</v>
      </c>
      <c r="S188" s="132">
        <v>0</v>
      </c>
      <c r="T188" s="133">
        <f>S188*H188</f>
        <v>0</v>
      </c>
      <c r="AR188" s="134" t="s">
        <v>106</v>
      </c>
      <c r="AT188" s="134" t="s">
        <v>226</v>
      </c>
      <c r="AU188" s="134" t="s">
        <v>78</v>
      </c>
      <c r="AY188" s="17" t="s">
        <v>224</v>
      </c>
      <c r="BE188" s="135">
        <f>IF(N188="základní",J188,0)</f>
        <v>0</v>
      </c>
      <c r="BF188" s="135">
        <f>IF(N188="snížená",J188,0)</f>
        <v>6664</v>
      </c>
      <c r="BG188" s="135">
        <f>IF(N188="zákl. přenesená",J188,0)</f>
        <v>0</v>
      </c>
      <c r="BH188" s="135">
        <f>IF(N188="sníž. přenesená",J188,0)</f>
        <v>0</v>
      </c>
      <c r="BI188" s="135">
        <f>IF(N188="nulová",J188,0)</f>
        <v>0</v>
      </c>
      <c r="BJ188" s="17" t="s">
        <v>82</v>
      </c>
      <c r="BK188" s="135">
        <f>ROUND(I188*H188,2)</f>
        <v>6664</v>
      </c>
      <c r="BL188" s="17" t="s">
        <v>106</v>
      </c>
      <c r="BM188" s="134" t="s">
        <v>4253</v>
      </c>
    </row>
    <row r="189" spans="2:65" s="1" customFormat="1" ht="19.5">
      <c r="B189" s="29"/>
      <c r="D189" s="136" t="s">
        <v>231</v>
      </c>
      <c r="F189" s="137" t="s">
        <v>4252</v>
      </c>
      <c r="L189" s="29"/>
      <c r="M189" s="138"/>
      <c r="T189" s="53"/>
      <c r="AT189" s="17" t="s">
        <v>231</v>
      </c>
      <c r="AU189" s="17" t="s">
        <v>78</v>
      </c>
    </row>
    <row r="190" spans="2:65" s="11" customFormat="1" ht="25.9" customHeight="1">
      <c r="B190" s="112"/>
      <c r="D190" s="113" t="s">
        <v>72</v>
      </c>
      <c r="E190" s="114" t="s">
        <v>3973</v>
      </c>
      <c r="F190" s="114" t="s">
        <v>2877</v>
      </c>
      <c r="J190" s="115">
        <f>BK190</f>
        <v>19000</v>
      </c>
      <c r="L190" s="112"/>
      <c r="M190" s="116"/>
      <c r="P190" s="117">
        <f>SUM(P191:P196)</f>
        <v>0</v>
      </c>
      <c r="R190" s="117">
        <f>SUM(R191:R196)</f>
        <v>0</v>
      </c>
      <c r="T190" s="118">
        <f>SUM(T191:T196)</f>
        <v>0</v>
      </c>
      <c r="AR190" s="113" t="s">
        <v>78</v>
      </c>
      <c r="AT190" s="119" t="s">
        <v>72</v>
      </c>
      <c r="AU190" s="119" t="s">
        <v>73</v>
      </c>
      <c r="AY190" s="113" t="s">
        <v>224</v>
      </c>
      <c r="BK190" s="120">
        <f>SUM(BK191:BK196)</f>
        <v>19000</v>
      </c>
    </row>
    <row r="191" spans="2:65" s="1" customFormat="1" ht="21.75" customHeight="1">
      <c r="B191" s="123"/>
      <c r="C191" s="124" t="s">
        <v>328</v>
      </c>
      <c r="D191" s="124" t="s">
        <v>226</v>
      </c>
      <c r="E191" s="125" t="s">
        <v>4254</v>
      </c>
      <c r="F191" s="126" t="s">
        <v>4255</v>
      </c>
      <c r="G191" s="127" t="s">
        <v>2879</v>
      </c>
      <c r="H191" s="128">
        <v>1</v>
      </c>
      <c r="I191" s="129">
        <v>4000</v>
      </c>
      <c r="J191" s="129">
        <f>ROUND(I191*H191,2)</f>
        <v>4000</v>
      </c>
      <c r="K191" s="126" t="s">
        <v>1</v>
      </c>
      <c r="L191" s="29"/>
      <c r="M191" s="130" t="s">
        <v>1</v>
      </c>
      <c r="N191" s="131" t="s">
        <v>39</v>
      </c>
      <c r="O191" s="132">
        <v>0</v>
      </c>
      <c r="P191" s="132">
        <f>O191*H191</f>
        <v>0</v>
      </c>
      <c r="Q191" s="132">
        <v>0</v>
      </c>
      <c r="R191" s="132">
        <f>Q191*H191</f>
        <v>0</v>
      </c>
      <c r="S191" s="132">
        <v>0</v>
      </c>
      <c r="T191" s="133">
        <f>S191*H191</f>
        <v>0</v>
      </c>
      <c r="AR191" s="134" t="s">
        <v>106</v>
      </c>
      <c r="AT191" s="134" t="s">
        <v>226</v>
      </c>
      <c r="AU191" s="134" t="s">
        <v>78</v>
      </c>
      <c r="AY191" s="17" t="s">
        <v>224</v>
      </c>
      <c r="BE191" s="135">
        <f>IF(N191="základní",J191,0)</f>
        <v>0</v>
      </c>
      <c r="BF191" s="135">
        <f>IF(N191="snížená",J191,0)</f>
        <v>4000</v>
      </c>
      <c r="BG191" s="135">
        <f>IF(N191="zákl. přenesená",J191,0)</f>
        <v>0</v>
      </c>
      <c r="BH191" s="135">
        <f>IF(N191="sníž. přenesená",J191,0)</f>
        <v>0</v>
      </c>
      <c r="BI191" s="135">
        <f>IF(N191="nulová",J191,0)</f>
        <v>0</v>
      </c>
      <c r="BJ191" s="17" t="s">
        <v>82</v>
      </c>
      <c r="BK191" s="135">
        <f>ROUND(I191*H191,2)</f>
        <v>4000</v>
      </c>
      <c r="BL191" s="17" t="s">
        <v>106</v>
      </c>
      <c r="BM191" s="134" t="s">
        <v>4256</v>
      </c>
    </row>
    <row r="192" spans="2:65" s="1" customFormat="1">
      <c r="B192" s="29"/>
      <c r="D192" s="136" t="s">
        <v>231</v>
      </c>
      <c r="F192" s="137" t="s">
        <v>4255</v>
      </c>
      <c r="L192" s="29"/>
      <c r="M192" s="138"/>
      <c r="T192" s="53"/>
      <c r="AT192" s="17" t="s">
        <v>231</v>
      </c>
      <c r="AU192" s="17" t="s">
        <v>78</v>
      </c>
    </row>
    <row r="193" spans="2:65" s="1" customFormat="1" ht="16.5" customHeight="1">
      <c r="B193" s="123"/>
      <c r="C193" s="124" t="s">
        <v>419</v>
      </c>
      <c r="D193" s="124" t="s">
        <v>226</v>
      </c>
      <c r="E193" s="125" t="s">
        <v>4257</v>
      </c>
      <c r="F193" s="126" t="s">
        <v>3979</v>
      </c>
      <c r="G193" s="127" t="s">
        <v>3966</v>
      </c>
      <c r="H193" s="128">
        <v>1</v>
      </c>
      <c r="I193" s="129">
        <v>10000</v>
      </c>
      <c r="J193" s="129">
        <f>ROUND(I193*H193,2)</f>
        <v>10000</v>
      </c>
      <c r="K193" s="126" t="s">
        <v>1</v>
      </c>
      <c r="L193" s="29"/>
      <c r="M193" s="130" t="s">
        <v>1</v>
      </c>
      <c r="N193" s="131" t="s">
        <v>39</v>
      </c>
      <c r="O193" s="132">
        <v>0</v>
      </c>
      <c r="P193" s="132">
        <f>O193*H193</f>
        <v>0</v>
      </c>
      <c r="Q193" s="132">
        <v>0</v>
      </c>
      <c r="R193" s="132">
        <f>Q193*H193</f>
        <v>0</v>
      </c>
      <c r="S193" s="132">
        <v>0</v>
      </c>
      <c r="T193" s="133">
        <f>S193*H193</f>
        <v>0</v>
      </c>
      <c r="AR193" s="134" t="s">
        <v>106</v>
      </c>
      <c r="AT193" s="134" t="s">
        <v>226</v>
      </c>
      <c r="AU193" s="134" t="s">
        <v>78</v>
      </c>
      <c r="AY193" s="17" t="s">
        <v>224</v>
      </c>
      <c r="BE193" s="135">
        <f>IF(N193="základní",J193,0)</f>
        <v>0</v>
      </c>
      <c r="BF193" s="135">
        <f>IF(N193="snížená",J193,0)</f>
        <v>10000</v>
      </c>
      <c r="BG193" s="135">
        <f>IF(N193="zákl. přenesená",J193,0)</f>
        <v>0</v>
      </c>
      <c r="BH193" s="135">
        <f>IF(N193="sníž. přenesená",J193,0)</f>
        <v>0</v>
      </c>
      <c r="BI193" s="135">
        <f>IF(N193="nulová",J193,0)</f>
        <v>0</v>
      </c>
      <c r="BJ193" s="17" t="s">
        <v>82</v>
      </c>
      <c r="BK193" s="135">
        <f>ROUND(I193*H193,2)</f>
        <v>10000</v>
      </c>
      <c r="BL193" s="17" t="s">
        <v>106</v>
      </c>
      <c r="BM193" s="134" t="s">
        <v>4258</v>
      </c>
    </row>
    <row r="194" spans="2:65" s="1" customFormat="1">
      <c r="B194" s="29"/>
      <c r="D194" s="136" t="s">
        <v>231</v>
      </c>
      <c r="F194" s="137" t="s">
        <v>3979</v>
      </c>
      <c r="L194" s="29"/>
      <c r="M194" s="138"/>
      <c r="T194" s="53"/>
      <c r="AT194" s="17" t="s">
        <v>231</v>
      </c>
      <c r="AU194" s="17" t="s">
        <v>78</v>
      </c>
    </row>
    <row r="195" spans="2:65" s="1" customFormat="1" ht="16.5" customHeight="1">
      <c r="B195" s="123"/>
      <c r="C195" s="124" t="s">
        <v>332</v>
      </c>
      <c r="D195" s="124" t="s">
        <v>226</v>
      </c>
      <c r="E195" s="125" t="s">
        <v>4259</v>
      </c>
      <c r="F195" s="126" t="s">
        <v>3776</v>
      </c>
      <c r="G195" s="127" t="s">
        <v>2879</v>
      </c>
      <c r="H195" s="128">
        <v>1</v>
      </c>
      <c r="I195" s="129">
        <v>5000</v>
      </c>
      <c r="J195" s="129">
        <f>ROUND(I195*H195,2)</f>
        <v>5000</v>
      </c>
      <c r="K195" s="126" t="s">
        <v>1</v>
      </c>
      <c r="L195" s="29"/>
      <c r="M195" s="130" t="s">
        <v>1</v>
      </c>
      <c r="N195" s="131" t="s">
        <v>39</v>
      </c>
      <c r="O195" s="132">
        <v>0</v>
      </c>
      <c r="P195" s="132">
        <f>O195*H195</f>
        <v>0</v>
      </c>
      <c r="Q195" s="132">
        <v>0</v>
      </c>
      <c r="R195" s="132">
        <f>Q195*H195</f>
        <v>0</v>
      </c>
      <c r="S195" s="132">
        <v>0</v>
      </c>
      <c r="T195" s="133">
        <f>S195*H195</f>
        <v>0</v>
      </c>
      <c r="AR195" s="134" t="s">
        <v>106</v>
      </c>
      <c r="AT195" s="134" t="s">
        <v>226</v>
      </c>
      <c r="AU195" s="134" t="s">
        <v>78</v>
      </c>
      <c r="AY195" s="17" t="s">
        <v>224</v>
      </c>
      <c r="BE195" s="135">
        <f>IF(N195="základní",J195,0)</f>
        <v>0</v>
      </c>
      <c r="BF195" s="135">
        <f>IF(N195="snížená",J195,0)</f>
        <v>5000</v>
      </c>
      <c r="BG195" s="135">
        <f>IF(N195="zákl. přenesená",J195,0)</f>
        <v>0</v>
      </c>
      <c r="BH195" s="135">
        <f>IF(N195="sníž. přenesená",J195,0)</f>
        <v>0</v>
      </c>
      <c r="BI195" s="135">
        <f>IF(N195="nulová",J195,0)</f>
        <v>0</v>
      </c>
      <c r="BJ195" s="17" t="s">
        <v>82</v>
      </c>
      <c r="BK195" s="135">
        <f>ROUND(I195*H195,2)</f>
        <v>5000</v>
      </c>
      <c r="BL195" s="17" t="s">
        <v>106</v>
      </c>
      <c r="BM195" s="134" t="s">
        <v>4260</v>
      </c>
    </row>
    <row r="196" spans="2:65" s="1" customFormat="1">
      <c r="B196" s="29"/>
      <c r="D196" s="136" t="s">
        <v>231</v>
      </c>
      <c r="F196" s="137" t="s">
        <v>3776</v>
      </c>
      <c r="L196" s="29"/>
      <c r="M196" s="138"/>
      <c r="T196" s="53"/>
      <c r="AT196" s="17" t="s">
        <v>231</v>
      </c>
      <c r="AU196" s="17" t="s">
        <v>78</v>
      </c>
    </row>
    <row r="197" spans="2:65" s="11" customFormat="1" ht="25.9" customHeight="1">
      <c r="B197" s="112"/>
      <c r="D197" s="113" t="s">
        <v>72</v>
      </c>
      <c r="E197" s="114" t="s">
        <v>1110</v>
      </c>
      <c r="F197" s="114" t="s">
        <v>1111</v>
      </c>
      <c r="J197" s="115">
        <f>BK197</f>
        <v>132239.38</v>
      </c>
      <c r="L197" s="112"/>
      <c r="M197" s="116"/>
      <c r="P197" s="117">
        <f>P198</f>
        <v>143.20999999999998</v>
      </c>
      <c r="R197" s="117">
        <f>R198</f>
        <v>0</v>
      </c>
      <c r="T197" s="118">
        <f>T198</f>
        <v>0</v>
      </c>
      <c r="AR197" s="113" t="s">
        <v>82</v>
      </c>
      <c r="AT197" s="119" t="s">
        <v>72</v>
      </c>
      <c r="AU197" s="119" t="s">
        <v>73</v>
      </c>
      <c r="AY197" s="113" t="s">
        <v>224</v>
      </c>
      <c r="BK197" s="120">
        <f>BK198</f>
        <v>132239.38</v>
      </c>
    </row>
    <row r="198" spans="2:65" s="11" customFormat="1" ht="22.9" customHeight="1">
      <c r="B198" s="112"/>
      <c r="D198" s="113" t="s">
        <v>72</v>
      </c>
      <c r="E198" s="121" t="s">
        <v>2039</v>
      </c>
      <c r="F198" s="121" t="s">
        <v>3378</v>
      </c>
      <c r="J198" s="122">
        <f>BK198</f>
        <v>132239.38</v>
      </c>
      <c r="L198" s="112"/>
      <c r="M198" s="116"/>
      <c r="P198" s="117">
        <f>SUM(P199:P228)</f>
        <v>143.20999999999998</v>
      </c>
      <c r="R198" s="117">
        <f>SUM(R199:R228)</f>
        <v>0</v>
      </c>
      <c r="T198" s="118">
        <f>SUM(T199:T228)</f>
        <v>0</v>
      </c>
      <c r="AR198" s="113" t="s">
        <v>82</v>
      </c>
      <c r="AT198" s="119" t="s">
        <v>72</v>
      </c>
      <c r="AU198" s="119" t="s">
        <v>78</v>
      </c>
      <c r="AY198" s="113" t="s">
        <v>224</v>
      </c>
      <c r="BK198" s="120">
        <f>SUM(BK199:BK228)</f>
        <v>132239.38</v>
      </c>
    </row>
    <row r="199" spans="2:65" s="1" customFormat="1" ht="21.75" customHeight="1">
      <c r="B199" s="123"/>
      <c r="C199" s="124" t="s">
        <v>432</v>
      </c>
      <c r="D199" s="124" t="s">
        <v>226</v>
      </c>
      <c r="E199" s="125" t="s">
        <v>4261</v>
      </c>
      <c r="F199" s="126" t="s">
        <v>4262</v>
      </c>
      <c r="G199" s="127" t="s">
        <v>639</v>
      </c>
      <c r="H199" s="128">
        <v>14</v>
      </c>
      <c r="I199" s="129">
        <v>554</v>
      </c>
      <c r="J199" s="129">
        <f>ROUND(I199*H199,2)</f>
        <v>7756</v>
      </c>
      <c r="K199" s="126" t="s">
        <v>2903</v>
      </c>
      <c r="L199" s="29"/>
      <c r="M199" s="130" t="s">
        <v>1</v>
      </c>
      <c r="N199" s="131" t="s">
        <v>39</v>
      </c>
      <c r="O199" s="132">
        <v>0.6</v>
      </c>
      <c r="P199" s="132">
        <f>O199*H199</f>
        <v>8.4</v>
      </c>
      <c r="Q199" s="132">
        <v>0</v>
      </c>
      <c r="R199" s="132">
        <f>Q199*H199</f>
        <v>0</v>
      </c>
      <c r="S199" s="132">
        <v>0</v>
      </c>
      <c r="T199" s="133">
        <f>S199*H199</f>
        <v>0</v>
      </c>
      <c r="AR199" s="134" t="s">
        <v>277</v>
      </c>
      <c r="AT199" s="134" t="s">
        <v>226</v>
      </c>
      <c r="AU199" s="134" t="s">
        <v>82</v>
      </c>
      <c r="AY199" s="17" t="s">
        <v>224</v>
      </c>
      <c r="BE199" s="135">
        <f>IF(N199="základní",J199,0)</f>
        <v>0</v>
      </c>
      <c r="BF199" s="135">
        <f>IF(N199="snížená",J199,0)</f>
        <v>7756</v>
      </c>
      <c r="BG199" s="135">
        <f>IF(N199="zákl. přenesená",J199,0)</f>
        <v>0</v>
      </c>
      <c r="BH199" s="135">
        <f>IF(N199="sníž. přenesená",J199,0)</f>
        <v>0</v>
      </c>
      <c r="BI199" s="135">
        <f>IF(N199="nulová",J199,0)</f>
        <v>0</v>
      </c>
      <c r="BJ199" s="17" t="s">
        <v>82</v>
      </c>
      <c r="BK199" s="135">
        <f>ROUND(I199*H199,2)</f>
        <v>7756</v>
      </c>
      <c r="BL199" s="17" t="s">
        <v>277</v>
      </c>
      <c r="BM199" s="134" t="s">
        <v>4263</v>
      </c>
    </row>
    <row r="200" spans="2:65" s="1" customFormat="1" ht="19.5">
      <c r="B200" s="29"/>
      <c r="D200" s="136" t="s">
        <v>231</v>
      </c>
      <c r="F200" s="137" t="s">
        <v>4264</v>
      </c>
      <c r="L200" s="29"/>
      <c r="M200" s="138"/>
      <c r="T200" s="53"/>
      <c r="AT200" s="17" t="s">
        <v>231</v>
      </c>
      <c r="AU200" s="17" t="s">
        <v>82</v>
      </c>
    </row>
    <row r="201" spans="2:65" s="1" customFormat="1" ht="16.5" customHeight="1">
      <c r="B201" s="123"/>
      <c r="C201" s="124" t="s">
        <v>340</v>
      </c>
      <c r="D201" s="124" t="s">
        <v>226</v>
      </c>
      <c r="E201" s="125" t="s">
        <v>4265</v>
      </c>
      <c r="F201" s="126" t="s">
        <v>4266</v>
      </c>
      <c r="G201" s="127" t="s">
        <v>639</v>
      </c>
      <c r="H201" s="128">
        <v>14</v>
      </c>
      <c r="I201" s="129">
        <v>342</v>
      </c>
      <c r="J201" s="129">
        <f>ROUND(I201*H201,2)</f>
        <v>4788</v>
      </c>
      <c r="K201" s="126" t="s">
        <v>2903</v>
      </c>
      <c r="L201" s="29"/>
      <c r="M201" s="130" t="s">
        <v>1</v>
      </c>
      <c r="N201" s="131" t="s">
        <v>39</v>
      </c>
      <c r="O201" s="132">
        <v>0.37</v>
      </c>
      <c r="P201" s="132">
        <f>O201*H201</f>
        <v>5.18</v>
      </c>
      <c r="Q201" s="132">
        <v>0</v>
      </c>
      <c r="R201" s="132">
        <f>Q201*H201</f>
        <v>0</v>
      </c>
      <c r="S201" s="132">
        <v>0</v>
      </c>
      <c r="T201" s="133">
        <f>S201*H201</f>
        <v>0</v>
      </c>
      <c r="AR201" s="134" t="s">
        <v>277</v>
      </c>
      <c r="AT201" s="134" t="s">
        <v>226</v>
      </c>
      <c r="AU201" s="134" t="s">
        <v>82</v>
      </c>
      <c r="AY201" s="17" t="s">
        <v>224</v>
      </c>
      <c r="BE201" s="135">
        <f>IF(N201="základní",J201,0)</f>
        <v>0</v>
      </c>
      <c r="BF201" s="135">
        <f>IF(N201="snížená",J201,0)</f>
        <v>4788</v>
      </c>
      <c r="BG201" s="135">
        <f>IF(N201="zákl. přenesená",J201,0)</f>
        <v>0</v>
      </c>
      <c r="BH201" s="135">
        <f>IF(N201="sníž. přenesená",J201,0)</f>
        <v>0</v>
      </c>
      <c r="BI201" s="135">
        <f>IF(N201="nulová",J201,0)</f>
        <v>0</v>
      </c>
      <c r="BJ201" s="17" t="s">
        <v>82</v>
      </c>
      <c r="BK201" s="135">
        <f>ROUND(I201*H201,2)</f>
        <v>4788</v>
      </c>
      <c r="BL201" s="17" t="s">
        <v>277</v>
      </c>
      <c r="BM201" s="134" t="s">
        <v>4267</v>
      </c>
    </row>
    <row r="202" spans="2:65" s="1" customFormat="1" ht="19.5">
      <c r="B202" s="29"/>
      <c r="D202" s="136" t="s">
        <v>231</v>
      </c>
      <c r="F202" s="137" t="s">
        <v>4268</v>
      </c>
      <c r="L202" s="29"/>
      <c r="M202" s="138"/>
      <c r="T202" s="53"/>
      <c r="AT202" s="17" t="s">
        <v>231</v>
      </c>
      <c r="AU202" s="17" t="s">
        <v>82</v>
      </c>
    </row>
    <row r="203" spans="2:65" s="1" customFormat="1" ht="16.5" customHeight="1">
      <c r="B203" s="123"/>
      <c r="C203" s="124" t="s">
        <v>441</v>
      </c>
      <c r="D203" s="124" t="s">
        <v>226</v>
      </c>
      <c r="E203" s="125" t="s">
        <v>4269</v>
      </c>
      <c r="F203" s="126" t="s">
        <v>4270</v>
      </c>
      <c r="G203" s="127" t="s">
        <v>639</v>
      </c>
      <c r="H203" s="128">
        <v>14</v>
      </c>
      <c r="I203" s="129">
        <v>628</v>
      </c>
      <c r="J203" s="129">
        <f>ROUND(I203*H203,2)</f>
        <v>8792</v>
      </c>
      <c r="K203" s="126" t="s">
        <v>2903</v>
      </c>
      <c r="L203" s="29"/>
      <c r="M203" s="130" t="s">
        <v>1</v>
      </c>
      <c r="N203" s="131" t="s">
        <v>39</v>
      </c>
      <c r="O203" s="132">
        <v>0.68</v>
      </c>
      <c r="P203" s="132">
        <f>O203*H203</f>
        <v>9.5200000000000014</v>
      </c>
      <c r="Q203" s="132">
        <v>0</v>
      </c>
      <c r="R203" s="132">
        <f>Q203*H203</f>
        <v>0</v>
      </c>
      <c r="S203" s="132">
        <v>0</v>
      </c>
      <c r="T203" s="133">
        <f>S203*H203</f>
        <v>0</v>
      </c>
      <c r="AR203" s="134" t="s">
        <v>277</v>
      </c>
      <c r="AT203" s="134" t="s">
        <v>226</v>
      </c>
      <c r="AU203" s="134" t="s">
        <v>82</v>
      </c>
      <c r="AY203" s="17" t="s">
        <v>224</v>
      </c>
      <c r="BE203" s="135">
        <f>IF(N203="základní",J203,0)</f>
        <v>0</v>
      </c>
      <c r="BF203" s="135">
        <f>IF(N203="snížená",J203,0)</f>
        <v>8792</v>
      </c>
      <c r="BG203" s="135">
        <f>IF(N203="zákl. přenesená",J203,0)</f>
        <v>0</v>
      </c>
      <c r="BH203" s="135">
        <f>IF(N203="sníž. přenesená",J203,0)</f>
        <v>0</v>
      </c>
      <c r="BI203" s="135">
        <f>IF(N203="nulová",J203,0)</f>
        <v>0</v>
      </c>
      <c r="BJ203" s="17" t="s">
        <v>82</v>
      </c>
      <c r="BK203" s="135">
        <f>ROUND(I203*H203,2)</f>
        <v>8792</v>
      </c>
      <c r="BL203" s="17" t="s">
        <v>277</v>
      </c>
      <c r="BM203" s="134" t="s">
        <v>4271</v>
      </c>
    </row>
    <row r="204" spans="2:65" s="1" customFormat="1" ht="19.5">
      <c r="B204" s="29"/>
      <c r="D204" s="136" t="s">
        <v>231</v>
      </c>
      <c r="F204" s="137" t="s">
        <v>4272</v>
      </c>
      <c r="L204" s="29"/>
      <c r="M204" s="138"/>
      <c r="T204" s="53"/>
      <c r="AT204" s="17" t="s">
        <v>231</v>
      </c>
      <c r="AU204" s="17" t="s">
        <v>82</v>
      </c>
    </row>
    <row r="205" spans="2:65" s="1" customFormat="1" ht="16.5" customHeight="1">
      <c r="B205" s="123"/>
      <c r="C205" s="124" t="s">
        <v>345</v>
      </c>
      <c r="D205" s="124" t="s">
        <v>226</v>
      </c>
      <c r="E205" s="125" t="s">
        <v>4273</v>
      </c>
      <c r="F205" s="126" t="s">
        <v>4274</v>
      </c>
      <c r="G205" s="127" t="s">
        <v>639</v>
      </c>
      <c r="H205" s="128">
        <v>1</v>
      </c>
      <c r="I205" s="129">
        <v>1570</v>
      </c>
      <c r="J205" s="129">
        <f>ROUND(I205*H205,2)</f>
        <v>1570</v>
      </c>
      <c r="K205" s="126" t="s">
        <v>2903</v>
      </c>
      <c r="L205" s="29"/>
      <c r="M205" s="130" t="s">
        <v>1</v>
      </c>
      <c r="N205" s="131" t="s">
        <v>39</v>
      </c>
      <c r="O205" s="132">
        <v>1.7</v>
      </c>
      <c r="P205" s="132">
        <f>O205*H205</f>
        <v>1.7</v>
      </c>
      <c r="Q205" s="132">
        <v>0</v>
      </c>
      <c r="R205" s="132">
        <f>Q205*H205</f>
        <v>0</v>
      </c>
      <c r="S205" s="132">
        <v>0</v>
      </c>
      <c r="T205" s="133">
        <f>S205*H205</f>
        <v>0</v>
      </c>
      <c r="AR205" s="134" t="s">
        <v>277</v>
      </c>
      <c r="AT205" s="134" t="s">
        <v>226</v>
      </c>
      <c r="AU205" s="134" t="s">
        <v>82</v>
      </c>
      <c r="AY205" s="17" t="s">
        <v>224</v>
      </c>
      <c r="BE205" s="135">
        <f>IF(N205="základní",J205,0)</f>
        <v>0</v>
      </c>
      <c r="BF205" s="135">
        <f>IF(N205="snížená",J205,0)</f>
        <v>1570</v>
      </c>
      <c r="BG205" s="135">
        <f>IF(N205="zákl. přenesená",J205,0)</f>
        <v>0</v>
      </c>
      <c r="BH205" s="135">
        <f>IF(N205="sníž. přenesená",J205,0)</f>
        <v>0</v>
      </c>
      <c r="BI205" s="135">
        <f>IF(N205="nulová",J205,0)</f>
        <v>0</v>
      </c>
      <c r="BJ205" s="17" t="s">
        <v>82</v>
      </c>
      <c r="BK205" s="135">
        <f>ROUND(I205*H205,2)</f>
        <v>1570</v>
      </c>
      <c r="BL205" s="17" t="s">
        <v>277</v>
      </c>
      <c r="BM205" s="134" t="s">
        <v>4275</v>
      </c>
    </row>
    <row r="206" spans="2:65" s="1" customFormat="1" ht="19.5">
      <c r="B206" s="29"/>
      <c r="D206" s="136" t="s">
        <v>231</v>
      </c>
      <c r="F206" s="137" t="s">
        <v>4276</v>
      </c>
      <c r="L206" s="29"/>
      <c r="M206" s="138"/>
      <c r="T206" s="53"/>
      <c r="AT206" s="17" t="s">
        <v>231</v>
      </c>
      <c r="AU206" s="17" t="s">
        <v>82</v>
      </c>
    </row>
    <row r="207" spans="2:65" s="1" customFormat="1" ht="16.5" customHeight="1">
      <c r="B207" s="123"/>
      <c r="C207" s="124" t="s">
        <v>453</v>
      </c>
      <c r="D207" s="124" t="s">
        <v>226</v>
      </c>
      <c r="E207" s="125" t="s">
        <v>4277</v>
      </c>
      <c r="F207" s="126" t="s">
        <v>4278</v>
      </c>
      <c r="G207" s="127" t="s">
        <v>639</v>
      </c>
      <c r="H207" s="128">
        <v>42</v>
      </c>
      <c r="I207" s="129">
        <v>92.3</v>
      </c>
      <c r="J207" s="129">
        <f>ROUND(I207*H207,2)</f>
        <v>3876.6</v>
      </c>
      <c r="K207" s="126" t="s">
        <v>2903</v>
      </c>
      <c r="L207" s="29"/>
      <c r="M207" s="130" t="s">
        <v>1</v>
      </c>
      <c r="N207" s="131" t="s">
        <v>39</v>
      </c>
      <c r="O207" s="132">
        <v>0.1</v>
      </c>
      <c r="P207" s="132">
        <f>O207*H207</f>
        <v>4.2</v>
      </c>
      <c r="Q207" s="132">
        <v>0</v>
      </c>
      <c r="R207" s="132">
        <f>Q207*H207</f>
        <v>0</v>
      </c>
      <c r="S207" s="132">
        <v>0</v>
      </c>
      <c r="T207" s="133">
        <f>S207*H207</f>
        <v>0</v>
      </c>
      <c r="AR207" s="134" t="s">
        <v>277</v>
      </c>
      <c r="AT207" s="134" t="s">
        <v>226</v>
      </c>
      <c r="AU207" s="134" t="s">
        <v>82</v>
      </c>
      <c r="AY207" s="17" t="s">
        <v>224</v>
      </c>
      <c r="BE207" s="135">
        <f>IF(N207="základní",J207,0)</f>
        <v>0</v>
      </c>
      <c r="BF207" s="135">
        <f>IF(N207="snížená",J207,0)</f>
        <v>3876.6</v>
      </c>
      <c r="BG207" s="135">
        <f>IF(N207="zákl. přenesená",J207,0)</f>
        <v>0</v>
      </c>
      <c r="BH207" s="135">
        <f>IF(N207="sníž. přenesená",J207,0)</f>
        <v>0</v>
      </c>
      <c r="BI207" s="135">
        <f>IF(N207="nulová",J207,0)</f>
        <v>0</v>
      </c>
      <c r="BJ207" s="17" t="s">
        <v>82</v>
      </c>
      <c r="BK207" s="135">
        <f>ROUND(I207*H207,2)</f>
        <v>3876.6</v>
      </c>
      <c r="BL207" s="17" t="s">
        <v>277</v>
      </c>
      <c r="BM207" s="134" t="s">
        <v>4279</v>
      </c>
    </row>
    <row r="208" spans="2:65" s="1" customFormat="1" ht="19.5">
      <c r="B208" s="29"/>
      <c r="D208" s="136" t="s">
        <v>231</v>
      </c>
      <c r="F208" s="137" t="s">
        <v>4280</v>
      </c>
      <c r="L208" s="29"/>
      <c r="M208" s="138"/>
      <c r="T208" s="53"/>
      <c r="AT208" s="17" t="s">
        <v>231</v>
      </c>
      <c r="AU208" s="17" t="s">
        <v>82</v>
      </c>
    </row>
    <row r="209" spans="2:65" s="1" customFormat="1" ht="16.5" customHeight="1">
      <c r="B209" s="123"/>
      <c r="C209" s="124" t="s">
        <v>350</v>
      </c>
      <c r="D209" s="124" t="s">
        <v>226</v>
      </c>
      <c r="E209" s="125" t="s">
        <v>4281</v>
      </c>
      <c r="F209" s="126" t="s">
        <v>4282</v>
      </c>
      <c r="G209" s="127" t="s">
        <v>639</v>
      </c>
      <c r="H209" s="128">
        <v>42</v>
      </c>
      <c r="I209" s="129">
        <v>3.69</v>
      </c>
      <c r="J209" s="129">
        <f>ROUND(I209*H209,2)</f>
        <v>154.97999999999999</v>
      </c>
      <c r="K209" s="126" t="s">
        <v>2903</v>
      </c>
      <c r="L209" s="29"/>
      <c r="M209" s="130" t="s">
        <v>1</v>
      </c>
      <c r="N209" s="131" t="s">
        <v>39</v>
      </c>
      <c r="O209" s="132">
        <v>4.0000000000000001E-3</v>
      </c>
      <c r="P209" s="132">
        <f>O209*H209</f>
        <v>0.16800000000000001</v>
      </c>
      <c r="Q209" s="132">
        <v>0</v>
      </c>
      <c r="R209" s="132">
        <f>Q209*H209</f>
        <v>0</v>
      </c>
      <c r="S209" s="132">
        <v>0</v>
      </c>
      <c r="T209" s="133">
        <f>S209*H209</f>
        <v>0</v>
      </c>
      <c r="AR209" s="134" t="s">
        <v>277</v>
      </c>
      <c r="AT209" s="134" t="s">
        <v>226</v>
      </c>
      <c r="AU209" s="134" t="s">
        <v>82</v>
      </c>
      <c r="AY209" s="17" t="s">
        <v>224</v>
      </c>
      <c r="BE209" s="135">
        <f>IF(N209="základní",J209,0)</f>
        <v>0</v>
      </c>
      <c r="BF209" s="135">
        <f>IF(N209="snížená",J209,0)</f>
        <v>154.97999999999999</v>
      </c>
      <c r="BG209" s="135">
        <f>IF(N209="zákl. přenesená",J209,0)</f>
        <v>0</v>
      </c>
      <c r="BH209" s="135">
        <f>IF(N209="sníž. přenesená",J209,0)</f>
        <v>0</v>
      </c>
      <c r="BI209" s="135">
        <f>IF(N209="nulová",J209,0)</f>
        <v>0</v>
      </c>
      <c r="BJ209" s="17" t="s">
        <v>82</v>
      </c>
      <c r="BK209" s="135">
        <f>ROUND(I209*H209,2)</f>
        <v>154.97999999999999</v>
      </c>
      <c r="BL209" s="17" t="s">
        <v>277</v>
      </c>
      <c r="BM209" s="134" t="s">
        <v>4283</v>
      </c>
    </row>
    <row r="210" spans="2:65" s="1" customFormat="1" ht="19.5">
      <c r="B210" s="29"/>
      <c r="D210" s="136" t="s">
        <v>231</v>
      </c>
      <c r="F210" s="137" t="s">
        <v>4284</v>
      </c>
      <c r="L210" s="29"/>
      <c r="M210" s="138"/>
      <c r="T210" s="53"/>
      <c r="AT210" s="17" t="s">
        <v>231</v>
      </c>
      <c r="AU210" s="17" t="s">
        <v>82</v>
      </c>
    </row>
    <row r="211" spans="2:65" s="1" customFormat="1" ht="16.5" customHeight="1">
      <c r="B211" s="123"/>
      <c r="C211" s="124" t="s">
        <v>464</v>
      </c>
      <c r="D211" s="124" t="s">
        <v>226</v>
      </c>
      <c r="E211" s="125" t="s">
        <v>4285</v>
      </c>
      <c r="F211" s="126" t="s">
        <v>4286</v>
      </c>
      <c r="G211" s="127" t="s">
        <v>639</v>
      </c>
      <c r="H211" s="128">
        <v>14</v>
      </c>
      <c r="I211" s="129">
        <v>55.4</v>
      </c>
      <c r="J211" s="129">
        <f>ROUND(I211*H211,2)</f>
        <v>775.6</v>
      </c>
      <c r="K211" s="126" t="s">
        <v>2903</v>
      </c>
      <c r="L211" s="29"/>
      <c r="M211" s="130" t="s">
        <v>1</v>
      </c>
      <c r="N211" s="131" t="s">
        <v>39</v>
      </c>
      <c r="O211" s="132">
        <v>0.06</v>
      </c>
      <c r="P211" s="132">
        <f>O211*H211</f>
        <v>0.84</v>
      </c>
      <c r="Q211" s="132">
        <v>0</v>
      </c>
      <c r="R211" s="132">
        <f>Q211*H211</f>
        <v>0</v>
      </c>
      <c r="S211" s="132">
        <v>0</v>
      </c>
      <c r="T211" s="133">
        <f>S211*H211</f>
        <v>0</v>
      </c>
      <c r="AR211" s="134" t="s">
        <v>277</v>
      </c>
      <c r="AT211" s="134" t="s">
        <v>226</v>
      </c>
      <c r="AU211" s="134" t="s">
        <v>82</v>
      </c>
      <c r="AY211" s="17" t="s">
        <v>224</v>
      </c>
      <c r="BE211" s="135">
        <f>IF(N211="základní",J211,0)</f>
        <v>0</v>
      </c>
      <c r="BF211" s="135">
        <f>IF(N211="snížená",J211,0)</f>
        <v>775.6</v>
      </c>
      <c r="BG211" s="135">
        <f>IF(N211="zákl. přenesená",J211,0)</f>
        <v>0</v>
      </c>
      <c r="BH211" s="135">
        <f>IF(N211="sníž. přenesená",J211,0)</f>
        <v>0</v>
      </c>
      <c r="BI211" s="135">
        <f>IF(N211="nulová",J211,0)</f>
        <v>0</v>
      </c>
      <c r="BJ211" s="17" t="s">
        <v>82</v>
      </c>
      <c r="BK211" s="135">
        <f>ROUND(I211*H211,2)</f>
        <v>775.6</v>
      </c>
      <c r="BL211" s="17" t="s">
        <v>277</v>
      </c>
      <c r="BM211" s="134" t="s">
        <v>4287</v>
      </c>
    </row>
    <row r="212" spans="2:65" s="1" customFormat="1" ht="19.5">
      <c r="B212" s="29"/>
      <c r="D212" s="136" t="s">
        <v>231</v>
      </c>
      <c r="F212" s="137" t="s">
        <v>4288</v>
      </c>
      <c r="L212" s="29"/>
      <c r="M212" s="138"/>
      <c r="T212" s="53"/>
      <c r="AT212" s="17" t="s">
        <v>231</v>
      </c>
      <c r="AU212" s="17" t="s">
        <v>82</v>
      </c>
    </row>
    <row r="213" spans="2:65" s="1" customFormat="1" ht="16.5" customHeight="1">
      <c r="B213" s="123"/>
      <c r="C213" s="124" t="s">
        <v>355</v>
      </c>
      <c r="D213" s="124" t="s">
        <v>226</v>
      </c>
      <c r="E213" s="125" t="s">
        <v>4289</v>
      </c>
      <c r="F213" s="126" t="s">
        <v>4290</v>
      </c>
      <c r="G213" s="127" t="s">
        <v>639</v>
      </c>
      <c r="H213" s="128">
        <v>14</v>
      </c>
      <c r="I213" s="129">
        <v>3880</v>
      </c>
      <c r="J213" s="129">
        <f>ROUND(I213*H213,2)</f>
        <v>54320</v>
      </c>
      <c r="K213" s="126" t="s">
        <v>2903</v>
      </c>
      <c r="L213" s="29"/>
      <c r="M213" s="130" t="s">
        <v>1</v>
      </c>
      <c r="N213" s="131" t="s">
        <v>39</v>
      </c>
      <c r="O213" s="132">
        <v>4.2</v>
      </c>
      <c r="P213" s="132">
        <f>O213*H213</f>
        <v>58.800000000000004</v>
      </c>
      <c r="Q213" s="132">
        <v>0</v>
      </c>
      <c r="R213" s="132">
        <f>Q213*H213</f>
        <v>0</v>
      </c>
      <c r="S213" s="132">
        <v>0</v>
      </c>
      <c r="T213" s="133">
        <f>S213*H213</f>
        <v>0</v>
      </c>
      <c r="AR213" s="134" t="s">
        <v>277</v>
      </c>
      <c r="AT213" s="134" t="s">
        <v>226</v>
      </c>
      <c r="AU213" s="134" t="s">
        <v>82</v>
      </c>
      <c r="AY213" s="17" t="s">
        <v>224</v>
      </c>
      <c r="BE213" s="135">
        <f>IF(N213="základní",J213,0)</f>
        <v>0</v>
      </c>
      <c r="BF213" s="135">
        <f>IF(N213="snížená",J213,0)</f>
        <v>54320</v>
      </c>
      <c r="BG213" s="135">
        <f>IF(N213="zákl. přenesená",J213,0)</f>
        <v>0</v>
      </c>
      <c r="BH213" s="135">
        <f>IF(N213="sníž. přenesená",J213,0)</f>
        <v>0</v>
      </c>
      <c r="BI213" s="135">
        <f>IF(N213="nulová",J213,0)</f>
        <v>0</v>
      </c>
      <c r="BJ213" s="17" t="s">
        <v>82</v>
      </c>
      <c r="BK213" s="135">
        <f>ROUND(I213*H213,2)</f>
        <v>54320</v>
      </c>
      <c r="BL213" s="17" t="s">
        <v>277</v>
      </c>
      <c r="BM213" s="134" t="s">
        <v>4291</v>
      </c>
    </row>
    <row r="214" spans="2:65" s="1" customFormat="1" ht="19.5">
      <c r="B214" s="29"/>
      <c r="D214" s="136" t="s">
        <v>231</v>
      </c>
      <c r="F214" s="137" t="s">
        <v>4292</v>
      </c>
      <c r="L214" s="29"/>
      <c r="M214" s="138"/>
      <c r="T214" s="53"/>
      <c r="AT214" s="17" t="s">
        <v>231</v>
      </c>
      <c r="AU214" s="17" t="s">
        <v>82</v>
      </c>
    </row>
    <row r="215" spans="2:65" s="1" customFormat="1" ht="16.5" customHeight="1">
      <c r="B215" s="123"/>
      <c r="C215" s="124" t="s">
        <v>472</v>
      </c>
      <c r="D215" s="124" t="s">
        <v>226</v>
      </c>
      <c r="E215" s="125" t="s">
        <v>4293</v>
      </c>
      <c r="F215" s="126" t="s">
        <v>4294</v>
      </c>
      <c r="G215" s="127" t="s">
        <v>639</v>
      </c>
      <c r="H215" s="128">
        <v>42</v>
      </c>
      <c r="I215" s="129">
        <v>166</v>
      </c>
      <c r="J215" s="129">
        <f>ROUND(I215*H215,2)</f>
        <v>6972</v>
      </c>
      <c r="K215" s="126" t="s">
        <v>2903</v>
      </c>
      <c r="L215" s="29"/>
      <c r="M215" s="130" t="s">
        <v>1</v>
      </c>
      <c r="N215" s="131" t="s">
        <v>39</v>
      </c>
      <c r="O215" s="132">
        <v>0.18</v>
      </c>
      <c r="P215" s="132">
        <f>O215*H215</f>
        <v>7.56</v>
      </c>
      <c r="Q215" s="132">
        <v>0</v>
      </c>
      <c r="R215" s="132">
        <f>Q215*H215</f>
        <v>0</v>
      </c>
      <c r="S215" s="132">
        <v>0</v>
      </c>
      <c r="T215" s="133">
        <f>S215*H215</f>
        <v>0</v>
      </c>
      <c r="AR215" s="134" t="s">
        <v>277</v>
      </c>
      <c r="AT215" s="134" t="s">
        <v>226</v>
      </c>
      <c r="AU215" s="134" t="s">
        <v>82</v>
      </c>
      <c r="AY215" s="17" t="s">
        <v>224</v>
      </c>
      <c r="BE215" s="135">
        <f>IF(N215="základní",J215,0)</f>
        <v>0</v>
      </c>
      <c r="BF215" s="135">
        <f>IF(N215="snížená",J215,0)</f>
        <v>6972</v>
      </c>
      <c r="BG215" s="135">
        <f>IF(N215="zákl. přenesená",J215,0)</f>
        <v>0</v>
      </c>
      <c r="BH215" s="135">
        <f>IF(N215="sníž. přenesená",J215,0)</f>
        <v>0</v>
      </c>
      <c r="BI215" s="135">
        <f>IF(N215="nulová",J215,0)</f>
        <v>0</v>
      </c>
      <c r="BJ215" s="17" t="s">
        <v>82</v>
      </c>
      <c r="BK215" s="135">
        <f>ROUND(I215*H215,2)</f>
        <v>6972</v>
      </c>
      <c r="BL215" s="17" t="s">
        <v>277</v>
      </c>
      <c r="BM215" s="134" t="s">
        <v>4295</v>
      </c>
    </row>
    <row r="216" spans="2:65" s="1" customFormat="1" ht="19.5">
      <c r="B216" s="29"/>
      <c r="D216" s="136" t="s">
        <v>231</v>
      </c>
      <c r="F216" s="137" t="s">
        <v>4296</v>
      </c>
      <c r="L216" s="29"/>
      <c r="M216" s="138"/>
      <c r="T216" s="53"/>
      <c r="AT216" s="17" t="s">
        <v>231</v>
      </c>
      <c r="AU216" s="17" t="s">
        <v>82</v>
      </c>
    </row>
    <row r="217" spans="2:65" s="1" customFormat="1" ht="16.5" customHeight="1">
      <c r="B217" s="123"/>
      <c r="C217" s="124" t="s">
        <v>359</v>
      </c>
      <c r="D217" s="124" t="s">
        <v>226</v>
      </c>
      <c r="E217" s="125" t="s">
        <v>4297</v>
      </c>
      <c r="F217" s="126" t="s">
        <v>4298</v>
      </c>
      <c r="G217" s="127" t="s">
        <v>639</v>
      </c>
      <c r="H217" s="128">
        <v>14</v>
      </c>
      <c r="I217" s="129">
        <v>75.7</v>
      </c>
      <c r="J217" s="129">
        <f>ROUND(I217*H217,2)</f>
        <v>1059.8</v>
      </c>
      <c r="K217" s="126" t="s">
        <v>2903</v>
      </c>
      <c r="L217" s="29"/>
      <c r="M217" s="130" t="s">
        <v>1</v>
      </c>
      <c r="N217" s="131" t="s">
        <v>39</v>
      </c>
      <c r="O217" s="132">
        <v>8.2000000000000003E-2</v>
      </c>
      <c r="P217" s="132">
        <f>O217*H217</f>
        <v>1.1480000000000001</v>
      </c>
      <c r="Q217" s="132">
        <v>0</v>
      </c>
      <c r="R217" s="132">
        <f>Q217*H217</f>
        <v>0</v>
      </c>
      <c r="S217" s="132">
        <v>0</v>
      </c>
      <c r="T217" s="133">
        <f>S217*H217</f>
        <v>0</v>
      </c>
      <c r="AR217" s="134" t="s">
        <v>277</v>
      </c>
      <c r="AT217" s="134" t="s">
        <v>226</v>
      </c>
      <c r="AU217" s="134" t="s">
        <v>82</v>
      </c>
      <c r="AY217" s="17" t="s">
        <v>224</v>
      </c>
      <c r="BE217" s="135">
        <f>IF(N217="základní",J217,0)</f>
        <v>0</v>
      </c>
      <c r="BF217" s="135">
        <f>IF(N217="snížená",J217,0)</f>
        <v>1059.8</v>
      </c>
      <c r="BG217" s="135">
        <f>IF(N217="zákl. přenesená",J217,0)</f>
        <v>0</v>
      </c>
      <c r="BH217" s="135">
        <f>IF(N217="sníž. přenesená",J217,0)</f>
        <v>0</v>
      </c>
      <c r="BI217" s="135">
        <f>IF(N217="nulová",J217,0)</f>
        <v>0</v>
      </c>
      <c r="BJ217" s="17" t="s">
        <v>82</v>
      </c>
      <c r="BK217" s="135">
        <f>ROUND(I217*H217,2)</f>
        <v>1059.8</v>
      </c>
      <c r="BL217" s="17" t="s">
        <v>277</v>
      </c>
      <c r="BM217" s="134" t="s">
        <v>4299</v>
      </c>
    </row>
    <row r="218" spans="2:65" s="1" customFormat="1">
      <c r="B218" s="29"/>
      <c r="D218" s="136" t="s">
        <v>231</v>
      </c>
      <c r="F218" s="137" t="s">
        <v>4300</v>
      </c>
      <c r="L218" s="29"/>
      <c r="M218" s="138"/>
      <c r="T218" s="53"/>
      <c r="AT218" s="17" t="s">
        <v>231</v>
      </c>
      <c r="AU218" s="17" t="s">
        <v>82</v>
      </c>
    </row>
    <row r="219" spans="2:65" s="1" customFormat="1" ht="16.5" customHeight="1">
      <c r="B219" s="123"/>
      <c r="C219" s="124" t="s">
        <v>479</v>
      </c>
      <c r="D219" s="124" t="s">
        <v>226</v>
      </c>
      <c r="E219" s="125" t="s">
        <v>4301</v>
      </c>
      <c r="F219" s="126" t="s">
        <v>4302</v>
      </c>
      <c r="G219" s="127" t="s">
        <v>639</v>
      </c>
      <c r="H219" s="128">
        <v>1</v>
      </c>
      <c r="I219" s="129">
        <v>194</v>
      </c>
      <c r="J219" s="129">
        <f>ROUND(I219*H219,2)</f>
        <v>194</v>
      </c>
      <c r="K219" s="126" t="s">
        <v>2903</v>
      </c>
      <c r="L219" s="29"/>
      <c r="M219" s="130" t="s">
        <v>1</v>
      </c>
      <c r="N219" s="131" t="s">
        <v>39</v>
      </c>
      <c r="O219" s="132">
        <v>0.21</v>
      </c>
      <c r="P219" s="132">
        <f>O219*H219</f>
        <v>0.21</v>
      </c>
      <c r="Q219" s="132">
        <v>0</v>
      </c>
      <c r="R219" s="132">
        <f>Q219*H219</f>
        <v>0</v>
      </c>
      <c r="S219" s="132">
        <v>0</v>
      </c>
      <c r="T219" s="133">
        <f>S219*H219</f>
        <v>0</v>
      </c>
      <c r="AR219" s="134" t="s">
        <v>277</v>
      </c>
      <c r="AT219" s="134" t="s">
        <v>226</v>
      </c>
      <c r="AU219" s="134" t="s">
        <v>82</v>
      </c>
      <c r="AY219" s="17" t="s">
        <v>224</v>
      </c>
      <c r="BE219" s="135">
        <f>IF(N219="základní",J219,0)</f>
        <v>0</v>
      </c>
      <c r="BF219" s="135">
        <f>IF(N219="snížená",J219,0)</f>
        <v>194</v>
      </c>
      <c r="BG219" s="135">
        <f>IF(N219="zákl. přenesená",J219,0)</f>
        <v>0</v>
      </c>
      <c r="BH219" s="135">
        <f>IF(N219="sníž. přenesená",J219,0)</f>
        <v>0</v>
      </c>
      <c r="BI219" s="135">
        <f>IF(N219="nulová",J219,0)</f>
        <v>0</v>
      </c>
      <c r="BJ219" s="17" t="s">
        <v>82</v>
      </c>
      <c r="BK219" s="135">
        <f>ROUND(I219*H219,2)</f>
        <v>194</v>
      </c>
      <c r="BL219" s="17" t="s">
        <v>277</v>
      </c>
      <c r="BM219" s="134" t="s">
        <v>4303</v>
      </c>
    </row>
    <row r="220" spans="2:65" s="1" customFormat="1">
      <c r="B220" s="29"/>
      <c r="D220" s="136" t="s">
        <v>231</v>
      </c>
      <c r="F220" s="137" t="s">
        <v>4304</v>
      </c>
      <c r="L220" s="29"/>
      <c r="M220" s="138"/>
      <c r="T220" s="53"/>
      <c r="AT220" s="17" t="s">
        <v>231</v>
      </c>
      <c r="AU220" s="17" t="s">
        <v>82</v>
      </c>
    </row>
    <row r="221" spans="2:65" s="1" customFormat="1" ht="16.5" customHeight="1">
      <c r="B221" s="123"/>
      <c r="C221" s="124" t="s">
        <v>365</v>
      </c>
      <c r="D221" s="124" t="s">
        <v>226</v>
      </c>
      <c r="E221" s="125" t="s">
        <v>4305</v>
      </c>
      <c r="F221" s="126" t="s">
        <v>4306</v>
      </c>
      <c r="G221" s="127" t="s">
        <v>639</v>
      </c>
      <c r="H221" s="128">
        <v>1</v>
      </c>
      <c r="I221" s="129">
        <v>1300</v>
      </c>
      <c r="J221" s="129">
        <f>ROUND(I221*H221,2)</f>
        <v>1300</v>
      </c>
      <c r="K221" s="126" t="s">
        <v>2903</v>
      </c>
      <c r="L221" s="29"/>
      <c r="M221" s="130" t="s">
        <v>1</v>
      </c>
      <c r="N221" s="131" t="s">
        <v>39</v>
      </c>
      <c r="O221" s="132">
        <v>1.41</v>
      </c>
      <c r="P221" s="132">
        <f>O221*H221</f>
        <v>1.41</v>
      </c>
      <c r="Q221" s="132">
        <v>0</v>
      </c>
      <c r="R221" s="132">
        <f>Q221*H221</f>
        <v>0</v>
      </c>
      <c r="S221" s="132">
        <v>0</v>
      </c>
      <c r="T221" s="133">
        <f>S221*H221</f>
        <v>0</v>
      </c>
      <c r="AR221" s="134" t="s">
        <v>277</v>
      </c>
      <c r="AT221" s="134" t="s">
        <v>226</v>
      </c>
      <c r="AU221" s="134" t="s">
        <v>82</v>
      </c>
      <c r="AY221" s="17" t="s">
        <v>224</v>
      </c>
      <c r="BE221" s="135">
        <f>IF(N221="základní",J221,0)</f>
        <v>0</v>
      </c>
      <c r="BF221" s="135">
        <f>IF(N221="snížená",J221,0)</f>
        <v>1300</v>
      </c>
      <c r="BG221" s="135">
        <f>IF(N221="zákl. přenesená",J221,0)</f>
        <v>0</v>
      </c>
      <c r="BH221" s="135">
        <f>IF(N221="sníž. přenesená",J221,0)</f>
        <v>0</v>
      </c>
      <c r="BI221" s="135">
        <f>IF(N221="nulová",J221,0)</f>
        <v>0</v>
      </c>
      <c r="BJ221" s="17" t="s">
        <v>82</v>
      </c>
      <c r="BK221" s="135">
        <f>ROUND(I221*H221,2)</f>
        <v>1300</v>
      </c>
      <c r="BL221" s="17" t="s">
        <v>277</v>
      </c>
      <c r="BM221" s="134" t="s">
        <v>4307</v>
      </c>
    </row>
    <row r="222" spans="2:65" s="1" customFormat="1">
      <c r="B222" s="29"/>
      <c r="D222" s="136" t="s">
        <v>231</v>
      </c>
      <c r="F222" s="137" t="s">
        <v>4308</v>
      </c>
      <c r="L222" s="29"/>
      <c r="M222" s="138"/>
      <c r="T222" s="53"/>
      <c r="AT222" s="17" t="s">
        <v>231</v>
      </c>
      <c r="AU222" s="17" t="s">
        <v>82</v>
      </c>
    </row>
    <row r="223" spans="2:65" s="1" customFormat="1" ht="16.5" customHeight="1">
      <c r="B223" s="123"/>
      <c r="C223" s="124" t="s">
        <v>491</v>
      </c>
      <c r="D223" s="124" t="s">
        <v>226</v>
      </c>
      <c r="E223" s="125" t="s">
        <v>4309</v>
      </c>
      <c r="F223" s="126" t="s">
        <v>4310</v>
      </c>
      <c r="G223" s="127" t="s">
        <v>639</v>
      </c>
      <c r="H223" s="128">
        <v>1</v>
      </c>
      <c r="I223" s="129">
        <v>32300</v>
      </c>
      <c r="J223" s="129">
        <f>ROUND(I223*H223,2)</f>
        <v>32300</v>
      </c>
      <c r="K223" s="126" t="s">
        <v>2903</v>
      </c>
      <c r="L223" s="29"/>
      <c r="M223" s="130" t="s">
        <v>1</v>
      </c>
      <c r="N223" s="131" t="s">
        <v>39</v>
      </c>
      <c r="O223" s="132">
        <v>35</v>
      </c>
      <c r="P223" s="132">
        <f>O223*H223</f>
        <v>35</v>
      </c>
      <c r="Q223" s="132">
        <v>0</v>
      </c>
      <c r="R223" s="132">
        <f>Q223*H223</f>
        <v>0</v>
      </c>
      <c r="S223" s="132">
        <v>0</v>
      </c>
      <c r="T223" s="133">
        <f>S223*H223</f>
        <v>0</v>
      </c>
      <c r="AR223" s="134" t="s">
        <v>277</v>
      </c>
      <c r="AT223" s="134" t="s">
        <v>226</v>
      </c>
      <c r="AU223" s="134" t="s">
        <v>82</v>
      </c>
      <c r="AY223" s="17" t="s">
        <v>224</v>
      </c>
      <c r="BE223" s="135">
        <f>IF(N223="základní",J223,0)</f>
        <v>0</v>
      </c>
      <c r="BF223" s="135">
        <f>IF(N223="snížená",J223,0)</f>
        <v>32300</v>
      </c>
      <c r="BG223" s="135">
        <f>IF(N223="zákl. přenesená",J223,0)</f>
        <v>0</v>
      </c>
      <c r="BH223" s="135">
        <f>IF(N223="sníž. přenesená",J223,0)</f>
        <v>0</v>
      </c>
      <c r="BI223" s="135">
        <f>IF(N223="nulová",J223,0)</f>
        <v>0</v>
      </c>
      <c r="BJ223" s="17" t="s">
        <v>82</v>
      </c>
      <c r="BK223" s="135">
        <f>ROUND(I223*H223,2)</f>
        <v>32300</v>
      </c>
      <c r="BL223" s="17" t="s">
        <v>277</v>
      </c>
      <c r="BM223" s="134" t="s">
        <v>4311</v>
      </c>
    </row>
    <row r="224" spans="2:65" s="1" customFormat="1" ht="19.5">
      <c r="B224" s="29"/>
      <c r="D224" s="136" t="s">
        <v>231</v>
      </c>
      <c r="F224" s="137" t="s">
        <v>4312</v>
      </c>
      <c r="L224" s="29"/>
      <c r="M224" s="138"/>
      <c r="T224" s="53"/>
      <c r="AT224" s="17" t="s">
        <v>231</v>
      </c>
      <c r="AU224" s="17" t="s">
        <v>82</v>
      </c>
    </row>
    <row r="225" spans="2:65" s="1" customFormat="1" ht="16.5" customHeight="1">
      <c r="B225" s="123"/>
      <c r="C225" s="124" t="s">
        <v>370</v>
      </c>
      <c r="D225" s="124" t="s">
        <v>226</v>
      </c>
      <c r="E225" s="125" t="s">
        <v>4313</v>
      </c>
      <c r="F225" s="126" t="s">
        <v>4314</v>
      </c>
      <c r="G225" s="127" t="s">
        <v>639</v>
      </c>
      <c r="H225" s="128">
        <v>14</v>
      </c>
      <c r="I225" s="129">
        <v>28.6</v>
      </c>
      <c r="J225" s="129">
        <f>ROUND(I225*H225,2)</f>
        <v>400.4</v>
      </c>
      <c r="K225" s="126" t="s">
        <v>2903</v>
      </c>
      <c r="L225" s="29"/>
      <c r="M225" s="130" t="s">
        <v>1</v>
      </c>
      <c r="N225" s="131" t="s">
        <v>39</v>
      </c>
      <c r="O225" s="132">
        <v>3.1E-2</v>
      </c>
      <c r="P225" s="132">
        <f>O225*H225</f>
        <v>0.434</v>
      </c>
      <c r="Q225" s="132">
        <v>0</v>
      </c>
      <c r="R225" s="132">
        <f>Q225*H225</f>
        <v>0</v>
      </c>
      <c r="S225" s="132">
        <v>0</v>
      </c>
      <c r="T225" s="133">
        <f>S225*H225</f>
        <v>0</v>
      </c>
      <c r="AR225" s="134" t="s">
        <v>277</v>
      </c>
      <c r="AT225" s="134" t="s">
        <v>226</v>
      </c>
      <c r="AU225" s="134" t="s">
        <v>82</v>
      </c>
      <c r="AY225" s="17" t="s">
        <v>224</v>
      </c>
      <c r="BE225" s="135">
        <f>IF(N225="základní",J225,0)</f>
        <v>0</v>
      </c>
      <c r="BF225" s="135">
        <f>IF(N225="snížená",J225,0)</f>
        <v>400.4</v>
      </c>
      <c r="BG225" s="135">
        <f>IF(N225="zákl. přenesená",J225,0)</f>
        <v>0</v>
      </c>
      <c r="BH225" s="135">
        <f>IF(N225="sníž. přenesená",J225,0)</f>
        <v>0</v>
      </c>
      <c r="BI225" s="135">
        <f>IF(N225="nulová",J225,0)</f>
        <v>0</v>
      </c>
      <c r="BJ225" s="17" t="s">
        <v>82</v>
      </c>
      <c r="BK225" s="135">
        <f>ROUND(I225*H225,2)</f>
        <v>400.4</v>
      </c>
      <c r="BL225" s="17" t="s">
        <v>277</v>
      </c>
      <c r="BM225" s="134" t="s">
        <v>4315</v>
      </c>
    </row>
    <row r="226" spans="2:65" s="1" customFormat="1" ht="19.5">
      <c r="B226" s="29"/>
      <c r="D226" s="136" t="s">
        <v>231</v>
      </c>
      <c r="F226" s="137" t="s">
        <v>4316</v>
      </c>
      <c r="L226" s="29"/>
      <c r="M226" s="138"/>
      <c r="T226" s="53"/>
      <c r="AT226" s="17" t="s">
        <v>231</v>
      </c>
      <c r="AU226" s="17" t="s">
        <v>82</v>
      </c>
    </row>
    <row r="227" spans="2:65" s="1" customFormat="1" ht="16.5" customHeight="1">
      <c r="B227" s="123"/>
      <c r="C227" s="124" t="s">
        <v>503</v>
      </c>
      <c r="D227" s="124" t="s">
        <v>226</v>
      </c>
      <c r="E227" s="125" t="s">
        <v>4317</v>
      </c>
      <c r="F227" s="126" t="s">
        <v>4318</v>
      </c>
      <c r="G227" s="127" t="s">
        <v>639</v>
      </c>
      <c r="H227" s="128">
        <v>1</v>
      </c>
      <c r="I227" s="129">
        <v>7980</v>
      </c>
      <c r="J227" s="129">
        <f>ROUND(I227*H227,2)</f>
        <v>7980</v>
      </c>
      <c r="K227" s="126" t="s">
        <v>2903</v>
      </c>
      <c r="L227" s="29"/>
      <c r="M227" s="130" t="s">
        <v>1</v>
      </c>
      <c r="N227" s="131" t="s">
        <v>39</v>
      </c>
      <c r="O227" s="132">
        <v>8.64</v>
      </c>
      <c r="P227" s="132">
        <f>O227*H227</f>
        <v>8.64</v>
      </c>
      <c r="Q227" s="132">
        <v>0</v>
      </c>
      <c r="R227" s="132">
        <f>Q227*H227</f>
        <v>0</v>
      </c>
      <c r="S227" s="132">
        <v>0</v>
      </c>
      <c r="T227" s="133">
        <f>S227*H227</f>
        <v>0</v>
      </c>
      <c r="AR227" s="134" t="s">
        <v>277</v>
      </c>
      <c r="AT227" s="134" t="s">
        <v>226</v>
      </c>
      <c r="AU227" s="134" t="s">
        <v>82</v>
      </c>
      <c r="AY227" s="17" t="s">
        <v>224</v>
      </c>
      <c r="BE227" s="135">
        <f>IF(N227="základní",J227,0)</f>
        <v>0</v>
      </c>
      <c r="BF227" s="135">
        <f>IF(N227="snížená",J227,0)</f>
        <v>7980</v>
      </c>
      <c r="BG227" s="135">
        <f>IF(N227="zákl. přenesená",J227,0)</f>
        <v>0</v>
      </c>
      <c r="BH227" s="135">
        <f>IF(N227="sníž. přenesená",J227,0)</f>
        <v>0</v>
      </c>
      <c r="BI227" s="135">
        <f>IF(N227="nulová",J227,0)</f>
        <v>0</v>
      </c>
      <c r="BJ227" s="17" t="s">
        <v>82</v>
      </c>
      <c r="BK227" s="135">
        <f>ROUND(I227*H227,2)</f>
        <v>7980</v>
      </c>
      <c r="BL227" s="17" t="s">
        <v>277</v>
      </c>
      <c r="BM227" s="134" t="s">
        <v>4319</v>
      </c>
    </row>
    <row r="228" spans="2:65" s="1" customFormat="1" ht="19.5">
      <c r="B228" s="29"/>
      <c r="D228" s="136" t="s">
        <v>231</v>
      </c>
      <c r="F228" s="137" t="s">
        <v>4320</v>
      </c>
      <c r="L228" s="29"/>
      <c r="M228" s="173"/>
      <c r="N228" s="174"/>
      <c r="O228" s="174"/>
      <c r="P228" s="174"/>
      <c r="Q228" s="174"/>
      <c r="R228" s="174"/>
      <c r="S228" s="174"/>
      <c r="T228" s="175"/>
      <c r="AT228" s="17" t="s">
        <v>231</v>
      </c>
      <c r="AU228" s="17" t="s">
        <v>82</v>
      </c>
    </row>
    <row r="229" spans="2:65" s="1" customFormat="1" ht="6.95" customHeight="1">
      <c r="B229" s="41"/>
      <c r="C229" s="42"/>
      <c r="D229" s="42"/>
      <c r="E229" s="42"/>
      <c r="F229" s="42"/>
      <c r="G229" s="42"/>
      <c r="H229" s="42"/>
      <c r="I229" s="42"/>
      <c r="J229" s="42"/>
      <c r="K229" s="42"/>
      <c r="L229" s="29"/>
    </row>
  </sheetData>
  <autoFilter ref="C128:K228" xr:uid="{00000000-0009-0000-0000-00000D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199"/>
  <sheetViews>
    <sheetView showGridLines="0" workbookViewId="0">
      <selection activeCell="F123" sqref="F1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120</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4321</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ROUND(J130, 2)</f>
        <v>263667.94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ROUND((SUM(BE130:BE198)),  2)</f>
        <v>0</v>
      </c>
      <c r="I37" s="84">
        <v>0.21</v>
      </c>
      <c r="J37" s="80">
        <f>ROUND(((SUM(BE130:BE198))*I37),  2)</f>
        <v>0</v>
      </c>
      <c r="L37" s="29"/>
    </row>
    <row r="38" spans="2:12" s="1" customFormat="1" ht="14.45" customHeight="1">
      <c r="B38" s="29"/>
      <c r="E38" s="26" t="s">
        <v>39</v>
      </c>
      <c r="F38" s="80">
        <f>ROUND((SUM(BF130:BF198)),  2)</f>
        <v>263667.94</v>
      </c>
      <c r="I38" s="84">
        <v>0.12</v>
      </c>
      <c r="J38" s="80">
        <f>ROUND(((SUM(BF130:BF198))*I38),  2)</f>
        <v>31640.15</v>
      </c>
      <c r="L38" s="29"/>
    </row>
    <row r="39" spans="2:12" s="1" customFormat="1" ht="14.45" hidden="1" customHeight="1">
      <c r="B39" s="29"/>
      <c r="E39" s="26" t="s">
        <v>40</v>
      </c>
      <c r="F39" s="80">
        <f>ROUND((SUM(BG130:BG198)),  2)</f>
        <v>0</v>
      </c>
      <c r="I39" s="84">
        <v>0.21</v>
      </c>
      <c r="J39" s="80">
        <f>0</f>
        <v>0</v>
      </c>
      <c r="L39" s="29"/>
    </row>
    <row r="40" spans="2:12" s="1" customFormat="1" ht="14.45" hidden="1" customHeight="1">
      <c r="B40" s="29"/>
      <c r="E40" s="26" t="s">
        <v>41</v>
      </c>
      <c r="F40" s="80">
        <f>ROUND((SUM(BH130:BH198)),  2)</f>
        <v>0</v>
      </c>
      <c r="I40" s="84">
        <v>0.12</v>
      </c>
      <c r="J40" s="80">
        <f>0</f>
        <v>0</v>
      </c>
      <c r="L40" s="29"/>
    </row>
    <row r="41" spans="2:12" s="1" customFormat="1" ht="14.45" hidden="1" customHeight="1">
      <c r="B41" s="29"/>
      <c r="E41" s="26" t="s">
        <v>42</v>
      </c>
      <c r="F41" s="80">
        <f>ROUND((SUM(BI130:BI198)),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295308.09000000003</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8 - Hrubé rozvody</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J130</f>
        <v>263667.93999999994</v>
      </c>
      <c r="L100" s="29"/>
      <c r="AU100" s="17" t="s">
        <v>172</v>
      </c>
    </row>
    <row r="101" spans="2:47" s="8" customFormat="1" ht="24.95" customHeight="1">
      <c r="B101" s="96"/>
      <c r="D101" s="97" t="s">
        <v>182</v>
      </c>
      <c r="E101" s="98"/>
      <c r="F101" s="98"/>
      <c r="G101" s="98"/>
      <c r="H101" s="98"/>
      <c r="I101" s="98"/>
      <c r="J101" s="99">
        <f>J131</f>
        <v>115259</v>
      </c>
      <c r="L101" s="96"/>
    </row>
    <row r="102" spans="2:47" s="9" customFormat="1" ht="19.899999999999999" customHeight="1">
      <c r="B102" s="100"/>
      <c r="D102" s="101" t="s">
        <v>3088</v>
      </c>
      <c r="E102" s="102"/>
      <c r="F102" s="102"/>
      <c r="G102" s="102"/>
      <c r="H102" s="102"/>
      <c r="I102" s="102"/>
      <c r="J102" s="103">
        <f>J132</f>
        <v>115259</v>
      </c>
      <c r="L102" s="100"/>
    </row>
    <row r="103" spans="2:47" s="8" customFormat="1" ht="24.95" customHeight="1">
      <c r="B103" s="96"/>
      <c r="D103" s="97" t="s">
        <v>3089</v>
      </c>
      <c r="E103" s="98"/>
      <c r="F103" s="98"/>
      <c r="G103" s="98"/>
      <c r="H103" s="98"/>
      <c r="I103" s="98"/>
      <c r="J103" s="99">
        <f>J160</f>
        <v>89848.939999999973</v>
      </c>
      <c r="L103" s="96"/>
    </row>
    <row r="104" spans="2:47" s="9" customFormat="1" ht="19.899999999999999" customHeight="1">
      <c r="B104" s="100"/>
      <c r="D104" s="101" t="s">
        <v>3092</v>
      </c>
      <c r="E104" s="102"/>
      <c r="F104" s="102"/>
      <c r="G104" s="102"/>
      <c r="H104" s="102"/>
      <c r="I104" s="102"/>
      <c r="J104" s="103">
        <f>J161</f>
        <v>89848.939999999973</v>
      </c>
      <c r="L104" s="100"/>
    </row>
    <row r="105" spans="2:47" s="8" customFormat="1" ht="24.95" customHeight="1">
      <c r="B105" s="96"/>
      <c r="D105" s="97" t="s">
        <v>3093</v>
      </c>
      <c r="E105" s="98"/>
      <c r="F105" s="98"/>
      <c r="G105" s="98"/>
      <c r="H105" s="98"/>
      <c r="I105" s="98"/>
      <c r="J105" s="99">
        <f>J188</f>
        <v>37760</v>
      </c>
      <c r="L105" s="96"/>
    </row>
    <row r="106" spans="2:47" s="8" customFormat="1" ht="24.95" customHeight="1">
      <c r="B106" s="96"/>
      <c r="D106" s="97" t="s">
        <v>2380</v>
      </c>
      <c r="E106" s="98"/>
      <c r="F106" s="98"/>
      <c r="G106" s="98"/>
      <c r="H106" s="98"/>
      <c r="I106" s="98"/>
      <c r="J106" s="99">
        <f>J194</f>
        <v>20800</v>
      </c>
      <c r="L106" s="96"/>
    </row>
    <row r="107" spans="2:47" s="1" customFormat="1" ht="21.75" customHeight="1">
      <c r="B107" s="29"/>
      <c r="L107" s="29"/>
    </row>
    <row r="108" spans="2:47" s="1" customFormat="1" ht="6.95" customHeight="1">
      <c r="B108" s="41"/>
      <c r="C108" s="42"/>
      <c r="D108" s="42"/>
      <c r="E108" s="42"/>
      <c r="F108" s="42"/>
      <c r="G108" s="42"/>
      <c r="H108" s="42"/>
      <c r="I108" s="42"/>
      <c r="J108" s="42"/>
      <c r="K108" s="42"/>
      <c r="L108" s="29"/>
    </row>
    <row r="112" spans="2:47" s="1" customFormat="1" ht="6.95" customHeight="1">
      <c r="B112" s="43"/>
      <c r="C112" s="44"/>
      <c r="D112" s="44"/>
      <c r="E112" s="44"/>
      <c r="F112" s="44"/>
      <c r="G112" s="44"/>
      <c r="H112" s="44"/>
      <c r="I112" s="44"/>
      <c r="J112" s="44"/>
      <c r="K112" s="44"/>
      <c r="L112" s="29"/>
    </row>
    <row r="113" spans="2:12" s="1" customFormat="1" ht="24.95" customHeight="1">
      <c r="B113" s="29"/>
      <c r="C113" s="21" t="s">
        <v>209</v>
      </c>
      <c r="L113" s="29"/>
    </row>
    <row r="114" spans="2:12" s="1" customFormat="1" ht="6.95" customHeight="1">
      <c r="B114" s="29"/>
      <c r="L114" s="29"/>
    </row>
    <row r="115" spans="2:12" s="1" customFormat="1" ht="12" customHeight="1">
      <c r="B115" s="29"/>
      <c r="C115" s="26" t="s">
        <v>14</v>
      </c>
      <c r="L115" s="29"/>
    </row>
    <row r="116" spans="2:12" s="1" customFormat="1" ht="16.5" customHeight="1">
      <c r="B116" s="29"/>
      <c r="E116" s="230" t="str">
        <f>E7</f>
        <v>ODUS Kamenice</v>
      </c>
      <c r="F116" s="231"/>
      <c r="G116" s="231"/>
      <c r="H116" s="231"/>
      <c r="L116" s="29"/>
    </row>
    <row r="117" spans="2:12" ht="12" customHeight="1">
      <c r="B117" s="20"/>
      <c r="C117" s="26" t="s">
        <v>165</v>
      </c>
      <c r="L117" s="20"/>
    </row>
    <row r="118" spans="2:12" ht="16.5" customHeight="1">
      <c r="B118" s="20"/>
      <c r="E118" s="230" t="s">
        <v>7784</v>
      </c>
      <c r="F118" s="222"/>
      <c r="G118" s="222"/>
      <c r="H118" s="222"/>
      <c r="L118" s="20"/>
    </row>
    <row r="119" spans="2:12" ht="12" customHeight="1">
      <c r="B119" s="20"/>
      <c r="C119" s="26" t="s">
        <v>167</v>
      </c>
      <c r="L119" s="20"/>
    </row>
    <row r="120" spans="2:12" s="1" customFormat="1" ht="16.5" customHeight="1">
      <c r="B120" s="29"/>
      <c r="E120" s="199" t="s">
        <v>3699</v>
      </c>
      <c r="F120" s="229"/>
      <c r="G120" s="229"/>
      <c r="H120" s="229"/>
      <c r="L120" s="29"/>
    </row>
    <row r="121" spans="2:12" s="1" customFormat="1" ht="12" customHeight="1">
      <c r="B121" s="29"/>
      <c r="C121" s="26" t="s">
        <v>3700</v>
      </c>
      <c r="L121" s="29"/>
    </row>
    <row r="122" spans="2:12" s="1" customFormat="1" ht="16.5" customHeight="1">
      <c r="B122" s="29"/>
      <c r="E122" s="211" t="str">
        <f>E13</f>
        <v>8 - Hrubé rozvody</v>
      </c>
      <c r="F122" s="229"/>
      <c r="G122" s="229"/>
      <c r="H122" s="229"/>
      <c r="L122" s="29"/>
    </row>
    <row r="123" spans="2:12" s="1" customFormat="1" ht="6.95" customHeight="1">
      <c r="B123" s="29"/>
      <c r="L123" s="29"/>
    </row>
    <row r="124" spans="2:12" s="1" customFormat="1" ht="12" customHeight="1">
      <c r="B124" s="29"/>
      <c r="C124" s="26" t="s">
        <v>18</v>
      </c>
      <c r="F124" s="24" t="str">
        <f>F16</f>
        <v>Česká Kamenice</v>
      </c>
      <c r="I124" s="26" t="s">
        <v>20</v>
      </c>
      <c r="J124" s="49" t="str">
        <f>IF(J16="","",J16)</f>
        <v>8. 6. 2024</v>
      </c>
      <c r="L124" s="29"/>
    </row>
    <row r="125" spans="2:12" s="1" customFormat="1" ht="6.95" customHeight="1">
      <c r="B125" s="29"/>
      <c r="L125" s="29"/>
    </row>
    <row r="126" spans="2:12" s="1" customFormat="1" ht="40.15" customHeight="1">
      <c r="B126" s="29"/>
      <c r="C126" s="26" t="s">
        <v>22</v>
      </c>
      <c r="F126" s="24" t="str">
        <f>E19</f>
        <v xml:space="preserve"> </v>
      </c>
      <c r="I126" s="26" t="s">
        <v>27</v>
      </c>
      <c r="J126" s="27" t="str">
        <f>E25</f>
        <v>BOD ARCHITEKTI-atelier bod architekti s.r.o.</v>
      </c>
      <c r="L126" s="29"/>
    </row>
    <row r="127" spans="2:12" s="1" customFormat="1" ht="15.2" customHeight="1">
      <c r="B127" s="29"/>
      <c r="C127" s="26" t="s">
        <v>26</v>
      </c>
      <c r="F127" s="24" t="str">
        <f>IF(E22="","",E22)</f>
        <v xml:space="preserve"> </v>
      </c>
      <c r="I127" s="26" t="s">
        <v>30</v>
      </c>
      <c r="J127" s="27" t="str">
        <f>E28</f>
        <v>Krajovský</v>
      </c>
      <c r="L127" s="29"/>
    </row>
    <row r="128" spans="2:12" s="1" customFormat="1" ht="10.35" customHeight="1">
      <c r="B128" s="29"/>
      <c r="L128" s="29"/>
    </row>
    <row r="129" spans="2:65" s="10" customFormat="1" ht="29.25" customHeight="1">
      <c r="B129" s="104"/>
      <c r="C129" s="105" t="s">
        <v>210</v>
      </c>
      <c r="D129" s="106" t="s">
        <v>58</v>
      </c>
      <c r="E129" s="106" t="s">
        <v>54</v>
      </c>
      <c r="F129" s="106" t="s">
        <v>55</v>
      </c>
      <c r="G129" s="106" t="s">
        <v>211</v>
      </c>
      <c r="H129" s="106" t="s">
        <v>212</v>
      </c>
      <c r="I129" s="106" t="s">
        <v>213</v>
      </c>
      <c r="J129" s="106" t="s">
        <v>170</v>
      </c>
      <c r="K129" s="107" t="s">
        <v>214</v>
      </c>
      <c r="L129" s="104"/>
      <c r="M129" s="56" t="s">
        <v>1</v>
      </c>
      <c r="N129" s="57" t="s">
        <v>37</v>
      </c>
      <c r="O129" s="57" t="s">
        <v>215</v>
      </c>
      <c r="P129" s="57" t="s">
        <v>216</v>
      </c>
      <c r="Q129" s="57" t="s">
        <v>217</v>
      </c>
      <c r="R129" s="57" t="s">
        <v>218</v>
      </c>
      <c r="S129" s="57" t="s">
        <v>219</v>
      </c>
      <c r="T129" s="58" t="s">
        <v>220</v>
      </c>
    </row>
    <row r="130" spans="2:65" s="1" customFormat="1" ht="22.9" customHeight="1">
      <c r="B130" s="29"/>
      <c r="C130" s="61" t="s">
        <v>221</v>
      </c>
      <c r="J130" s="108">
        <f>BK130</f>
        <v>263667.93999999994</v>
      </c>
      <c r="L130" s="29"/>
      <c r="M130" s="59"/>
      <c r="N130" s="50"/>
      <c r="O130" s="50"/>
      <c r="P130" s="109">
        <f>P131+P160+P188+P194</f>
        <v>424.16481799999997</v>
      </c>
      <c r="Q130" s="50"/>
      <c r="R130" s="109">
        <f>R131+R160+R188+R194</f>
        <v>0.31912000000000001</v>
      </c>
      <c r="S130" s="50"/>
      <c r="T130" s="110">
        <f>T131+T160+T188+T194</f>
        <v>3.3180000000000001</v>
      </c>
      <c r="AT130" s="17" t="s">
        <v>72</v>
      </c>
      <c r="AU130" s="17" t="s">
        <v>172</v>
      </c>
      <c r="BK130" s="111">
        <f>BK131+BK160+BK188+BK194</f>
        <v>263667.93999999994</v>
      </c>
    </row>
    <row r="131" spans="2:65" s="11" customFormat="1" ht="25.9" customHeight="1">
      <c r="B131" s="112"/>
      <c r="D131" s="113" t="s">
        <v>72</v>
      </c>
      <c r="E131" s="114" t="s">
        <v>1110</v>
      </c>
      <c r="F131" s="114" t="s">
        <v>1111</v>
      </c>
      <c r="J131" s="115">
        <f>BK131</f>
        <v>115259</v>
      </c>
      <c r="L131" s="112"/>
      <c r="M131" s="116"/>
      <c r="P131" s="117">
        <f>P132</f>
        <v>159.91999999999999</v>
      </c>
      <c r="R131" s="117">
        <f>R132</f>
        <v>0.30562</v>
      </c>
      <c r="T131" s="118">
        <f>T132</f>
        <v>0</v>
      </c>
      <c r="AR131" s="113" t="s">
        <v>82</v>
      </c>
      <c r="AT131" s="119" t="s">
        <v>72</v>
      </c>
      <c r="AU131" s="119" t="s">
        <v>73</v>
      </c>
      <c r="AY131" s="113" t="s">
        <v>224</v>
      </c>
      <c r="BK131" s="120">
        <f>BK132</f>
        <v>115259</v>
      </c>
    </row>
    <row r="132" spans="2:65" s="11" customFormat="1" ht="22.9" customHeight="1">
      <c r="B132" s="112"/>
      <c r="D132" s="113" t="s">
        <v>72</v>
      </c>
      <c r="E132" s="121" t="s">
        <v>2039</v>
      </c>
      <c r="F132" s="121" t="s">
        <v>3378</v>
      </c>
      <c r="J132" s="122">
        <f>BK132</f>
        <v>115259</v>
      </c>
      <c r="L132" s="112"/>
      <c r="M132" s="116"/>
      <c r="P132" s="117">
        <f>SUM(P133:P159)</f>
        <v>159.91999999999999</v>
      </c>
      <c r="R132" s="117">
        <f>SUM(R133:R159)</f>
        <v>0.30562</v>
      </c>
      <c r="T132" s="118">
        <f>SUM(T133:T159)</f>
        <v>0</v>
      </c>
      <c r="AR132" s="113" t="s">
        <v>82</v>
      </c>
      <c r="AT132" s="119" t="s">
        <v>72</v>
      </c>
      <c r="AU132" s="119" t="s">
        <v>78</v>
      </c>
      <c r="AY132" s="113" t="s">
        <v>224</v>
      </c>
      <c r="BK132" s="120">
        <f>SUM(BK133:BK159)</f>
        <v>115259</v>
      </c>
    </row>
    <row r="133" spans="2:65" s="1" customFormat="1" ht="24.2" customHeight="1">
      <c r="B133" s="123"/>
      <c r="C133" s="124" t="s">
        <v>78</v>
      </c>
      <c r="D133" s="124" t="s">
        <v>226</v>
      </c>
      <c r="E133" s="125" t="s">
        <v>4322</v>
      </c>
      <c r="F133" s="126" t="s">
        <v>4323</v>
      </c>
      <c r="G133" s="127" t="s">
        <v>272</v>
      </c>
      <c r="H133" s="128">
        <v>1280</v>
      </c>
      <c r="I133" s="129">
        <v>46.2</v>
      </c>
      <c r="J133" s="129">
        <f>ROUND(I133*H133,2)</f>
        <v>59136</v>
      </c>
      <c r="K133" s="126" t="s">
        <v>2903</v>
      </c>
      <c r="L133" s="29"/>
      <c r="M133" s="130" t="s">
        <v>1</v>
      </c>
      <c r="N133" s="131" t="s">
        <v>39</v>
      </c>
      <c r="O133" s="132">
        <v>0.1</v>
      </c>
      <c r="P133" s="132">
        <f>O133*H133</f>
        <v>128</v>
      </c>
      <c r="Q133" s="132">
        <v>0</v>
      </c>
      <c r="R133" s="132">
        <f>Q133*H133</f>
        <v>0</v>
      </c>
      <c r="S133" s="132">
        <v>0</v>
      </c>
      <c r="T133" s="133">
        <f>S133*H133</f>
        <v>0</v>
      </c>
      <c r="AR133" s="134" t="s">
        <v>277</v>
      </c>
      <c r="AT133" s="134" t="s">
        <v>226</v>
      </c>
      <c r="AU133" s="134" t="s">
        <v>82</v>
      </c>
      <c r="AY133" s="17" t="s">
        <v>224</v>
      </c>
      <c r="BE133" s="135">
        <f>IF(N133="základní",J133,0)</f>
        <v>0</v>
      </c>
      <c r="BF133" s="135">
        <f>IF(N133="snížená",J133,0)</f>
        <v>59136</v>
      </c>
      <c r="BG133" s="135">
        <f>IF(N133="zákl. přenesená",J133,0)</f>
        <v>0</v>
      </c>
      <c r="BH133" s="135">
        <f>IF(N133="sníž. přenesená",J133,0)</f>
        <v>0</v>
      </c>
      <c r="BI133" s="135">
        <f>IF(N133="nulová",J133,0)</f>
        <v>0</v>
      </c>
      <c r="BJ133" s="17" t="s">
        <v>82</v>
      </c>
      <c r="BK133" s="135">
        <f>ROUND(I133*H133,2)</f>
        <v>59136</v>
      </c>
      <c r="BL133" s="17" t="s">
        <v>277</v>
      </c>
      <c r="BM133" s="134" t="s">
        <v>4324</v>
      </c>
    </row>
    <row r="134" spans="2:65" s="1" customFormat="1" ht="19.5">
      <c r="B134" s="29"/>
      <c r="D134" s="136" t="s">
        <v>231</v>
      </c>
      <c r="F134" s="137" t="s">
        <v>4325</v>
      </c>
      <c r="L134" s="29"/>
      <c r="M134" s="138"/>
      <c r="T134" s="53"/>
      <c r="AT134" s="17" t="s">
        <v>231</v>
      </c>
      <c r="AU134" s="17" t="s">
        <v>82</v>
      </c>
    </row>
    <row r="135" spans="2:65" s="13" customFormat="1">
      <c r="B135" s="146"/>
      <c r="D135" s="136" t="s">
        <v>234</v>
      </c>
      <c r="E135" s="147" t="s">
        <v>1</v>
      </c>
      <c r="F135" s="148" t="s">
        <v>4326</v>
      </c>
      <c r="H135" s="149">
        <v>1280</v>
      </c>
      <c r="L135" s="146"/>
      <c r="M135" s="150"/>
      <c r="T135" s="151"/>
      <c r="AT135" s="147" t="s">
        <v>234</v>
      </c>
      <c r="AU135" s="147" t="s">
        <v>82</v>
      </c>
      <c r="AV135" s="13" t="s">
        <v>82</v>
      </c>
      <c r="AW135" s="13" t="s">
        <v>29</v>
      </c>
      <c r="AX135" s="13" t="s">
        <v>73</v>
      </c>
      <c r="AY135" s="147" t="s">
        <v>224</v>
      </c>
    </row>
    <row r="136" spans="2:65" s="14" customFormat="1">
      <c r="B136" s="152"/>
      <c r="D136" s="136" t="s">
        <v>234</v>
      </c>
      <c r="E136" s="153" t="s">
        <v>1</v>
      </c>
      <c r="F136" s="154" t="s">
        <v>239</v>
      </c>
      <c r="H136" s="155">
        <v>1280</v>
      </c>
      <c r="L136" s="152"/>
      <c r="M136" s="156"/>
      <c r="T136" s="157"/>
      <c r="AT136" s="153" t="s">
        <v>234</v>
      </c>
      <c r="AU136" s="153" t="s">
        <v>82</v>
      </c>
      <c r="AV136" s="14" t="s">
        <v>106</v>
      </c>
      <c r="AW136" s="14" t="s">
        <v>29</v>
      </c>
      <c r="AX136" s="14" t="s">
        <v>78</v>
      </c>
      <c r="AY136" s="153" t="s">
        <v>224</v>
      </c>
    </row>
    <row r="137" spans="2:65" s="1" customFormat="1" ht="24.2" customHeight="1">
      <c r="B137" s="123"/>
      <c r="C137" s="164" t="s">
        <v>82</v>
      </c>
      <c r="D137" s="164" t="s">
        <v>1008</v>
      </c>
      <c r="E137" s="165" t="s">
        <v>4327</v>
      </c>
      <c r="F137" s="166" t="s">
        <v>4328</v>
      </c>
      <c r="G137" s="167" t="s">
        <v>272</v>
      </c>
      <c r="H137" s="168">
        <v>320</v>
      </c>
      <c r="I137" s="169">
        <v>16.2</v>
      </c>
      <c r="J137" s="169">
        <f>ROUND(I137*H137,2)</f>
        <v>5184</v>
      </c>
      <c r="K137" s="166" t="s">
        <v>2903</v>
      </c>
      <c r="L137" s="170"/>
      <c r="M137" s="171" t="s">
        <v>1</v>
      </c>
      <c r="N137" s="172" t="s">
        <v>39</v>
      </c>
      <c r="O137" s="132">
        <v>0</v>
      </c>
      <c r="P137" s="132">
        <f>O137*H137</f>
        <v>0</v>
      </c>
      <c r="Q137" s="132">
        <v>6.0000000000000002E-5</v>
      </c>
      <c r="R137" s="132">
        <f>Q137*H137</f>
        <v>1.9200000000000002E-2</v>
      </c>
      <c r="S137" s="132">
        <v>0</v>
      </c>
      <c r="T137" s="133">
        <f>S137*H137</f>
        <v>0</v>
      </c>
      <c r="AR137" s="134" t="s">
        <v>332</v>
      </c>
      <c r="AT137" s="134" t="s">
        <v>1008</v>
      </c>
      <c r="AU137" s="134" t="s">
        <v>82</v>
      </c>
      <c r="AY137" s="17" t="s">
        <v>224</v>
      </c>
      <c r="BE137" s="135">
        <f>IF(N137="základní",J137,0)</f>
        <v>0</v>
      </c>
      <c r="BF137" s="135">
        <f>IF(N137="snížená",J137,0)</f>
        <v>5184</v>
      </c>
      <c r="BG137" s="135">
        <f>IF(N137="zákl. přenesená",J137,0)</f>
        <v>0</v>
      </c>
      <c r="BH137" s="135">
        <f>IF(N137="sníž. přenesená",J137,0)</f>
        <v>0</v>
      </c>
      <c r="BI137" s="135">
        <f>IF(N137="nulová",J137,0)</f>
        <v>0</v>
      </c>
      <c r="BJ137" s="17" t="s">
        <v>82</v>
      </c>
      <c r="BK137" s="135">
        <f>ROUND(I137*H137,2)</f>
        <v>5184</v>
      </c>
      <c r="BL137" s="17" t="s">
        <v>277</v>
      </c>
      <c r="BM137" s="134" t="s">
        <v>4329</v>
      </c>
    </row>
    <row r="138" spans="2:65" s="1" customFormat="1" ht="19.5">
      <c r="B138" s="29"/>
      <c r="D138" s="136" t="s">
        <v>231</v>
      </c>
      <c r="F138" s="137" t="s">
        <v>4328</v>
      </c>
      <c r="L138" s="29"/>
      <c r="M138" s="138"/>
      <c r="T138" s="53"/>
      <c r="AT138" s="17" t="s">
        <v>231</v>
      </c>
      <c r="AU138" s="17" t="s">
        <v>82</v>
      </c>
    </row>
    <row r="139" spans="2:65" s="13" customFormat="1">
      <c r="B139" s="146"/>
      <c r="D139" s="136" t="s">
        <v>234</v>
      </c>
      <c r="F139" s="148" t="s">
        <v>4330</v>
      </c>
      <c r="H139" s="149">
        <v>320</v>
      </c>
      <c r="L139" s="146"/>
      <c r="M139" s="150"/>
      <c r="T139" s="151"/>
      <c r="AT139" s="147" t="s">
        <v>234</v>
      </c>
      <c r="AU139" s="147" t="s">
        <v>82</v>
      </c>
      <c r="AV139" s="13" t="s">
        <v>82</v>
      </c>
      <c r="AW139" s="13" t="s">
        <v>3</v>
      </c>
      <c r="AX139" s="13" t="s">
        <v>78</v>
      </c>
      <c r="AY139" s="147" t="s">
        <v>224</v>
      </c>
    </row>
    <row r="140" spans="2:65" s="1" customFormat="1" ht="24.2" customHeight="1">
      <c r="B140" s="123"/>
      <c r="C140" s="164" t="s">
        <v>101</v>
      </c>
      <c r="D140" s="164" t="s">
        <v>1008</v>
      </c>
      <c r="E140" s="165" t="s">
        <v>4331</v>
      </c>
      <c r="F140" s="166" t="s">
        <v>4332</v>
      </c>
      <c r="G140" s="167" t="s">
        <v>272</v>
      </c>
      <c r="H140" s="168">
        <v>260</v>
      </c>
      <c r="I140" s="169">
        <v>20</v>
      </c>
      <c r="J140" s="169">
        <f>ROUND(I140*H140,2)</f>
        <v>5200</v>
      </c>
      <c r="K140" s="166" t="s">
        <v>2903</v>
      </c>
      <c r="L140" s="170"/>
      <c r="M140" s="171" t="s">
        <v>1</v>
      </c>
      <c r="N140" s="172" t="s">
        <v>39</v>
      </c>
      <c r="O140" s="132">
        <v>0</v>
      </c>
      <c r="P140" s="132">
        <f>O140*H140</f>
        <v>0</v>
      </c>
      <c r="Q140" s="132">
        <v>6.0000000000000002E-5</v>
      </c>
      <c r="R140" s="132">
        <f>Q140*H140</f>
        <v>1.5600000000000001E-2</v>
      </c>
      <c r="S140" s="132">
        <v>0</v>
      </c>
      <c r="T140" s="133">
        <f>S140*H140</f>
        <v>0</v>
      </c>
      <c r="AR140" s="134" t="s">
        <v>332</v>
      </c>
      <c r="AT140" s="134" t="s">
        <v>1008</v>
      </c>
      <c r="AU140" s="134" t="s">
        <v>82</v>
      </c>
      <c r="AY140" s="17" t="s">
        <v>224</v>
      </c>
      <c r="BE140" s="135">
        <f>IF(N140="základní",J140,0)</f>
        <v>0</v>
      </c>
      <c r="BF140" s="135">
        <f>IF(N140="snížená",J140,0)</f>
        <v>5200</v>
      </c>
      <c r="BG140" s="135">
        <f>IF(N140="zákl. přenesená",J140,0)</f>
        <v>0</v>
      </c>
      <c r="BH140" s="135">
        <f>IF(N140="sníž. přenesená",J140,0)</f>
        <v>0</v>
      </c>
      <c r="BI140" s="135">
        <f>IF(N140="nulová",J140,0)</f>
        <v>0</v>
      </c>
      <c r="BJ140" s="17" t="s">
        <v>82</v>
      </c>
      <c r="BK140" s="135">
        <f>ROUND(I140*H140,2)</f>
        <v>5200</v>
      </c>
      <c r="BL140" s="17" t="s">
        <v>277</v>
      </c>
      <c r="BM140" s="134" t="s">
        <v>4333</v>
      </c>
    </row>
    <row r="141" spans="2:65" s="1" customFormat="1" ht="19.5">
      <c r="B141" s="29"/>
      <c r="D141" s="136" t="s">
        <v>231</v>
      </c>
      <c r="F141" s="137" t="s">
        <v>4332</v>
      </c>
      <c r="L141" s="29"/>
      <c r="M141" s="138"/>
      <c r="T141" s="53"/>
      <c r="AT141" s="17" t="s">
        <v>231</v>
      </c>
      <c r="AU141" s="17" t="s">
        <v>82</v>
      </c>
    </row>
    <row r="142" spans="2:65" s="13" customFormat="1">
      <c r="B142" s="146"/>
      <c r="D142" s="136" t="s">
        <v>234</v>
      </c>
      <c r="F142" s="148" t="s">
        <v>4334</v>
      </c>
      <c r="H142" s="149">
        <v>260</v>
      </c>
      <c r="L142" s="146"/>
      <c r="M142" s="150"/>
      <c r="T142" s="151"/>
      <c r="AT142" s="147" t="s">
        <v>234</v>
      </c>
      <c r="AU142" s="147" t="s">
        <v>82</v>
      </c>
      <c r="AV142" s="13" t="s">
        <v>82</v>
      </c>
      <c r="AW142" s="13" t="s">
        <v>3</v>
      </c>
      <c r="AX142" s="13" t="s">
        <v>78</v>
      </c>
      <c r="AY142" s="147" t="s">
        <v>224</v>
      </c>
    </row>
    <row r="143" spans="2:65" s="1" customFormat="1" ht="24.2" customHeight="1">
      <c r="B143" s="123"/>
      <c r="C143" s="164" t="s">
        <v>106</v>
      </c>
      <c r="D143" s="164" t="s">
        <v>1008</v>
      </c>
      <c r="E143" s="165" t="s">
        <v>4335</v>
      </c>
      <c r="F143" s="166" t="s">
        <v>4336</v>
      </c>
      <c r="G143" s="167" t="s">
        <v>272</v>
      </c>
      <c r="H143" s="168">
        <v>150</v>
      </c>
      <c r="I143" s="169">
        <v>18.600000000000001</v>
      </c>
      <c r="J143" s="169">
        <f>ROUND(I143*H143,2)</f>
        <v>2790</v>
      </c>
      <c r="K143" s="166" t="s">
        <v>2903</v>
      </c>
      <c r="L143" s="170"/>
      <c r="M143" s="171" t="s">
        <v>1</v>
      </c>
      <c r="N143" s="172" t="s">
        <v>39</v>
      </c>
      <c r="O143" s="132">
        <v>0</v>
      </c>
      <c r="P143" s="132">
        <f>O143*H143</f>
        <v>0</v>
      </c>
      <c r="Q143" s="132">
        <v>1.9000000000000001E-4</v>
      </c>
      <c r="R143" s="132">
        <f>Q143*H143</f>
        <v>2.8500000000000001E-2</v>
      </c>
      <c r="S143" s="132">
        <v>0</v>
      </c>
      <c r="T143" s="133">
        <f>S143*H143</f>
        <v>0</v>
      </c>
      <c r="AR143" s="134" t="s">
        <v>332</v>
      </c>
      <c r="AT143" s="134" t="s">
        <v>1008</v>
      </c>
      <c r="AU143" s="134" t="s">
        <v>82</v>
      </c>
      <c r="AY143" s="17" t="s">
        <v>224</v>
      </c>
      <c r="BE143" s="135">
        <f>IF(N143="základní",J143,0)</f>
        <v>0</v>
      </c>
      <c r="BF143" s="135">
        <f>IF(N143="snížená",J143,0)</f>
        <v>2790</v>
      </c>
      <c r="BG143" s="135">
        <f>IF(N143="zákl. přenesená",J143,0)</f>
        <v>0</v>
      </c>
      <c r="BH143" s="135">
        <f>IF(N143="sníž. přenesená",J143,0)</f>
        <v>0</v>
      </c>
      <c r="BI143" s="135">
        <f>IF(N143="nulová",J143,0)</f>
        <v>0</v>
      </c>
      <c r="BJ143" s="17" t="s">
        <v>82</v>
      </c>
      <c r="BK143" s="135">
        <f>ROUND(I143*H143,2)</f>
        <v>2790</v>
      </c>
      <c r="BL143" s="17" t="s">
        <v>277</v>
      </c>
      <c r="BM143" s="134" t="s">
        <v>4337</v>
      </c>
    </row>
    <row r="144" spans="2:65" s="1" customFormat="1" ht="19.5">
      <c r="B144" s="29"/>
      <c r="D144" s="136" t="s">
        <v>231</v>
      </c>
      <c r="F144" s="137" t="s">
        <v>4336</v>
      </c>
      <c r="L144" s="29"/>
      <c r="M144" s="138"/>
      <c r="T144" s="53"/>
      <c r="AT144" s="17" t="s">
        <v>231</v>
      </c>
      <c r="AU144" s="17" t="s">
        <v>82</v>
      </c>
    </row>
    <row r="145" spans="2:65" s="13" customFormat="1">
      <c r="B145" s="146"/>
      <c r="D145" s="136" t="s">
        <v>234</v>
      </c>
      <c r="F145" s="148" t="s">
        <v>4338</v>
      </c>
      <c r="H145" s="149">
        <v>150</v>
      </c>
      <c r="L145" s="146"/>
      <c r="M145" s="150"/>
      <c r="T145" s="151"/>
      <c r="AT145" s="147" t="s">
        <v>234</v>
      </c>
      <c r="AU145" s="147" t="s">
        <v>82</v>
      </c>
      <c r="AV145" s="13" t="s">
        <v>82</v>
      </c>
      <c r="AW145" s="13" t="s">
        <v>3</v>
      </c>
      <c r="AX145" s="13" t="s">
        <v>78</v>
      </c>
      <c r="AY145" s="147" t="s">
        <v>224</v>
      </c>
    </row>
    <row r="146" spans="2:65" s="1" customFormat="1" ht="24.2" customHeight="1">
      <c r="B146" s="123"/>
      <c r="C146" s="164" t="s">
        <v>109</v>
      </c>
      <c r="D146" s="164" t="s">
        <v>1008</v>
      </c>
      <c r="E146" s="165" t="s">
        <v>4339</v>
      </c>
      <c r="F146" s="166" t="s">
        <v>4340</v>
      </c>
      <c r="G146" s="167" t="s">
        <v>272</v>
      </c>
      <c r="H146" s="168">
        <v>240</v>
      </c>
      <c r="I146" s="169">
        <v>30.7</v>
      </c>
      <c r="J146" s="169">
        <f>ROUND(I146*H146,2)</f>
        <v>7368</v>
      </c>
      <c r="K146" s="166" t="s">
        <v>230</v>
      </c>
      <c r="L146" s="170"/>
      <c r="M146" s="171" t="s">
        <v>1</v>
      </c>
      <c r="N146" s="172" t="s">
        <v>39</v>
      </c>
      <c r="O146" s="132">
        <v>0</v>
      </c>
      <c r="P146" s="132">
        <f>O146*H146</f>
        <v>0</v>
      </c>
      <c r="Q146" s="132">
        <v>3.5E-4</v>
      </c>
      <c r="R146" s="132">
        <f>Q146*H146</f>
        <v>8.4000000000000005E-2</v>
      </c>
      <c r="S146" s="132">
        <v>0</v>
      </c>
      <c r="T146" s="133">
        <f>S146*H146</f>
        <v>0</v>
      </c>
      <c r="AR146" s="134" t="s">
        <v>332</v>
      </c>
      <c r="AT146" s="134" t="s">
        <v>1008</v>
      </c>
      <c r="AU146" s="134" t="s">
        <v>82</v>
      </c>
      <c r="AY146" s="17" t="s">
        <v>224</v>
      </c>
      <c r="BE146" s="135">
        <f>IF(N146="základní",J146,0)</f>
        <v>0</v>
      </c>
      <c r="BF146" s="135">
        <f>IF(N146="snížená",J146,0)</f>
        <v>7368</v>
      </c>
      <c r="BG146" s="135">
        <f>IF(N146="zákl. přenesená",J146,0)</f>
        <v>0</v>
      </c>
      <c r="BH146" s="135">
        <f>IF(N146="sníž. přenesená",J146,0)</f>
        <v>0</v>
      </c>
      <c r="BI146" s="135">
        <f>IF(N146="nulová",J146,0)</f>
        <v>0</v>
      </c>
      <c r="BJ146" s="17" t="s">
        <v>82</v>
      </c>
      <c r="BK146" s="135">
        <f>ROUND(I146*H146,2)</f>
        <v>7368</v>
      </c>
      <c r="BL146" s="17" t="s">
        <v>277</v>
      </c>
      <c r="BM146" s="134" t="s">
        <v>4341</v>
      </c>
    </row>
    <row r="147" spans="2:65" s="1" customFormat="1" ht="19.5">
      <c r="B147" s="29"/>
      <c r="D147" s="136" t="s">
        <v>231</v>
      </c>
      <c r="F147" s="137" t="s">
        <v>4340</v>
      </c>
      <c r="L147" s="29"/>
      <c r="M147" s="138"/>
      <c r="T147" s="53"/>
      <c r="AT147" s="17" t="s">
        <v>231</v>
      </c>
      <c r="AU147" s="17" t="s">
        <v>82</v>
      </c>
    </row>
    <row r="148" spans="2:65" s="1" customFormat="1" ht="24.2" customHeight="1">
      <c r="B148" s="123"/>
      <c r="C148" s="164" t="s">
        <v>112</v>
      </c>
      <c r="D148" s="164" t="s">
        <v>1008</v>
      </c>
      <c r="E148" s="165" t="s">
        <v>4342</v>
      </c>
      <c r="F148" s="166" t="s">
        <v>4343</v>
      </c>
      <c r="G148" s="167" t="s">
        <v>272</v>
      </c>
      <c r="H148" s="168">
        <v>100</v>
      </c>
      <c r="I148" s="169">
        <v>23.8</v>
      </c>
      <c r="J148" s="169">
        <f>ROUND(I148*H148,2)</f>
        <v>2380</v>
      </c>
      <c r="K148" s="166" t="s">
        <v>230</v>
      </c>
      <c r="L148" s="170"/>
      <c r="M148" s="171" t="s">
        <v>1</v>
      </c>
      <c r="N148" s="172" t="s">
        <v>39</v>
      </c>
      <c r="O148" s="132">
        <v>0</v>
      </c>
      <c r="P148" s="132">
        <f>O148*H148</f>
        <v>0</v>
      </c>
      <c r="Q148" s="132">
        <v>2.5999999999999998E-4</v>
      </c>
      <c r="R148" s="132">
        <f>Q148*H148</f>
        <v>2.5999999999999999E-2</v>
      </c>
      <c r="S148" s="132">
        <v>0</v>
      </c>
      <c r="T148" s="133">
        <f>S148*H148</f>
        <v>0</v>
      </c>
      <c r="AR148" s="134" t="s">
        <v>332</v>
      </c>
      <c r="AT148" s="134" t="s">
        <v>1008</v>
      </c>
      <c r="AU148" s="134" t="s">
        <v>82</v>
      </c>
      <c r="AY148" s="17" t="s">
        <v>224</v>
      </c>
      <c r="BE148" s="135">
        <f>IF(N148="základní",J148,0)</f>
        <v>0</v>
      </c>
      <c r="BF148" s="135">
        <f>IF(N148="snížená",J148,0)</f>
        <v>2380</v>
      </c>
      <c r="BG148" s="135">
        <f>IF(N148="zákl. přenesená",J148,0)</f>
        <v>0</v>
      </c>
      <c r="BH148" s="135">
        <f>IF(N148="sníž. přenesená",J148,0)</f>
        <v>0</v>
      </c>
      <c r="BI148" s="135">
        <f>IF(N148="nulová",J148,0)</f>
        <v>0</v>
      </c>
      <c r="BJ148" s="17" t="s">
        <v>82</v>
      </c>
      <c r="BK148" s="135">
        <f>ROUND(I148*H148,2)</f>
        <v>2380</v>
      </c>
      <c r="BL148" s="17" t="s">
        <v>277</v>
      </c>
      <c r="BM148" s="134" t="s">
        <v>4344</v>
      </c>
    </row>
    <row r="149" spans="2:65" s="1" customFormat="1" ht="19.5">
      <c r="B149" s="29"/>
      <c r="D149" s="136" t="s">
        <v>231</v>
      </c>
      <c r="F149" s="137" t="s">
        <v>4343</v>
      </c>
      <c r="L149" s="29"/>
      <c r="M149" s="138"/>
      <c r="T149" s="53"/>
      <c r="AT149" s="17" t="s">
        <v>231</v>
      </c>
      <c r="AU149" s="17" t="s">
        <v>82</v>
      </c>
    </row>
    <row r="150" spans="2:65" s="1" customFormat="1" ht="24.2" customHeight="1">
      <c r="B150" s="123"/>
      <c r="C150" s="164" t="s">
        <v>115</v>
      </c>
      <c r="D150" s="164" t="s">
        <v>1008</v>
      </c>
      <c r="E150" s="165" t="s">
        <v>4345</v>
      </c>
      <c r="F150" s="166" t="s">
        <v>4346</v>
      </c>
      <c r="G150" s="167" t="s">
        <v>272</v>
      </c>
      <c r="H150" s="168">
        <v>210</v>
      </c>
      <c r="I150" s="169">
        <v>49.3</v>
      </c>
      <c r="J150" s="169">
        <f>ROUND(I150*H150,2)</f>
        <v>10353</v>
      </c>
      <c r="K150" s="166" t="s">
        <v>230</v>
      </c>
      <c r="L150" s="170"/>
      <c r="M150" s="171" t="s">
        <v>1</v>
      </c>
      <c r="N150" s="172" t="s">
        <v>39</v>
      </c>
      <c r="O150" s="132">
        <v>0</v>
      </c>
      <c r="P150" s="132">
        <f>O150*H150</f>
        <v>0</v>
      </c>
      <c r="Q150" s="132">
        <v>5.5000000000000003E-4</v>
      </c>
      <c r="R150" s="132">
        <f>Q150*H150</f>
        <v>0.11550000000000001</v>
      </c>
      <c r="S150" s="132">
        <v>0</v>
      </c>
      <c r="T150" s="133">
        <f>S150*H150</f>
        <v>0</v>
      </c>
      <c r="AR150" s="134" t="s">
        <v>332</v>
      </c>
      <c r="AT150" s="134" t="s">
        <v>1008</v>
      </c>
      <c r="AU150" s="134" t="s">
        <v>82</v>
      </c>
      <c r="AY150" s="17" t="s">
        <v>224</v>
      </c>
      <c r="BE150" s="135">
        <f>IF(N150="základní",J150,0)</f>
        <v>0</v>
      </c>
      <c r="BF150" s="135">
        <f>IF(N150="snížená",J150,0)</f>
        <v>10353</v>
      </c>
      <c r="BG150" s="135">
        <f>IF(N150="zákl. přenesená",J150,0)</f>
        <v>0</v>
      </c>
      <c r="BH150" s="135">
        <f>IF(N150="sníž. přenesená",J150,0)</f>
        <v>0</v>
      </c>
      <c r="BI150" s="135">
        <f>IF(N150="nulová",J150,0)</f>
        <v>0</v>
      </c>
      <c r="BJ150" s="17" t="s">
        <v>82</v>
      </c>
      <c r="BK150" s="135">
        <f>ROUND(I150*H150,2)</f>
        <v>10353</v>
      </c>
      <c r="BL150" s="17" t="s">
        <v>277</v>
      </c>
      <c r="BM150" s="134" t="s">
        <v>4347</v>
      </c>
    </row>
    <row r="151" spans="2:65" s="1" customFormat="1" ht="19.5">
      <c r="B151" s="29"/>
      <c r="D151" s="136" t="s">
        <v>231</v>
      </c>
      <c r="F151" s="137" t="s">
        <v>4346</v>
      </c>
      <c r="L151" s="29"/>
      <c r="M151" s="138"/>
      <c r="T151" s="53"/>
      <c r="AT151" s="17" t="s">
        <v>231</v>
      </c>
      <c r="AU151" s="17" t="s">
        <v>82</v>
      </c>
    </row>
    <row r="152" spans="2:65" s="1" customFormat="1" ht="33" customHeight="1">
      <c r="B152" s="123"/>
      <c r="C152" s="124" t="s">
        <v>118</v>
      </c>
      <c r="D152" s="124" t="s">
        <v>226</v>
      </c>
      <c r="E152" s="125" t="s">
        <v>4348</v>
      </c>
      <c r="F152" s="126" t="s">
        <v>4349</v>
      </c>
      <c r="G152" s="127" t="s">
        <v>639</v>
      </c>
      <c r="H152" s="128">
        <v>266</v>
      </c>
      <c r="I152" s="129">
        <v>55.4</v>
      </c>
      <c r="J152" s="129">
        <f>ROUND(I152*H152,2)</f>
        <v>14736.4</v>
      </c>
      <c r="K152" s="126" t="s">
        <v>2903</v>
      </c>
      <c r="L152" s="29"/>
      <c r="M152" s="130" t="s">
        <v>1</v>
      </c>
      <c r="N152" s="131" t="s">
        <v>39</v>
      </c>
      <c r="O152" s="132">
        <v>0.12</v>
      </c>
      <c r="P152" s="132">
        <f>O152*H152</f>
        <v>31.919999999999998</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14736.4</v>
      </c>
      <c r="BG152" s="135">
        <f>IF(N152="zákl. přenesená",J152,0)</f>
        <v>0</v>
      </c>
      <c r="BH152" s="135">
        <f>IF(N152="sníž. přenesená",J152,0)</f>
        <v>0</v>
      </c>
      <c r="BI152" s="135">
        <f>IF(N152="nulová",J152,0)</f>
        <v>0</v>
      </c>
      <c r="BJ152" s="17" t="s">
        <v>82</v>
      </c>
      <c r="BK152" s="135">
        <f>ROUND(I152*H152,2)</f>
        <v>14736.4</v>
      </c>
      <c r="BL152" s="17" t="s">
        <v>277</v>
      </c>
      <c r="BM152" s="134" t="s">
        <v>4350</v>
      </c>
    </row>
    <row r="153" spans="2:65" s="1" customFormat="1" ht="19.5">
      <c r="B153" s="29"/>
      <c r="D153" s="136" t="s">
        <v>231</v>
      </c>
      <c r="F153" s="137" t="s">
        <v>4351</v>
      </c>
      <c r="L153" s="29"/>
      <c r="M153" s="138"/>
      <c r="T153" s="53"/>
      <c r="AT153" s="17" t="s">
        <v>231</v>
      </c>
      <c r="AU153" s="17" t="s">
        <v>82</v>
      </c>
    </row>
    <row r="154" spans="2:65" s="13" customFormat="1">
      <c r="B154" s="146"/>
      <c r="D154" s="136" t="s">
        <v>234</v>
      </c>
      <c r="E154" s="147" t="s">
        <v>1</v>
      </c>
      <c r="F154" s="148" t="s">
        <v>4352</v>
      </c>
      <c r="H154" s="149">
        <v>266</v>
      </c>
      <c r="L154" s="146"/>
      <c r="M154" s="150"/>
      <c r="T154" s="151"/>
      <c r="AT154" s="147" t="s">
        <v>234</v>
      </c>
      <c r="AU154" s="147" t="s">
        <v>82</v>
      </c>
      <c r="AV154" s="13" t="s">
        <v>82</v>
      </c>
      <c r="AW154" s="13" t="s">
        <v>29</v>
      </c>
      <c r="AX154" s="13" t="s">
        <v>73</v>
      </c>
      <c r="AY154" s="147" t="s">
        <v>224</v>
      </c>
    </row>
    <row r="155" spans="2:65" s="14" customFormat="1">
      <c r="B155" s="152"/>
      <c r="D155" s="136" t="s">
        <v>234</v>
      </c>
      <c r="E155" s="153" t="s">
        <v>1</v>
      </c>
      <c r="F155" s="154" t="s">
        <v>239</v>
      </c>
      <c r="H155" s="155">
        <v>266</v>
      </c>
      <c r="L155" s="152"/>
      <c r="M155" s="156"/>
      <c r="T155" s="157"/>
      <c r="AT155" s="153" t="s">
        <v>234</v>
      </c>
      <c r="AU155" s="153" t="s">
        <v>82</v>
      </c>
      <c r="AV155" s="14" t="s">
        <v>106</v>
      </c>
      <c r="AW155" s="14" t="s">
        <v>29</v>
      </c>
      <c r="AX155" s="14" t="s">
        <v>78</v>
      </c>
      <c r="AY155" s="153" t="s">
        <v>224</v>
      </c>
    </row>
    <row r="156" spans="2:65" s="1" customFormat="1" ht="24.2" customHeight="1">
      <c r="B156" s="123"/>
      <c r="C156" s="164" t="s">
        <v>280</v>
      </c>
      <c r="D156" s="164" t="s">
        <v>1008</v>
      </c>
      <c r="E156" s="165" t="s">
        <v>4353</v>
      </c>
      <c r="F156" s="166" t="s">
        <v>4354</v>
      </c>
      <c r="G156" s="167" t="s">
        <v>639</v>
      </c>
      <c r="H156" s="168">
        <v>178</v>
      </c>
      <c r="I156" s="169">
        <v>12.2</v>
      </c>
      <c r="J156" s="169">
        <f>ROUND(I156*H156,2)</f>
        <v>2171.6</v>
      </c>
      <c r="K156" s="166" t="s">
        <v>2903</v>
      </c>
      <c r="L156" s="170"/>
      <c r="M156" s="171" t="s">
        <v>1</v>
      </c>
      <c r="N156" s="172" t="s">
        <v>39</v>
      </c>
      <c r="O156" s="132">
        <v>0</v>
      </c>
      <c r="P156" s="132">
        <f>O156*H156</f>
        <v>0</v>
      </c>
      <c r="Q156" s="132">
        <v>5.0000000000000002E-5</v>
      </c>
      <c r="R156" s="132">
        <f>Q156*H156</f>
        <v>8.8999999999999999E-3</v>
      </c>
      <c r="S156" s="132">
        <v>0</v>
      </c>
      <c r="T156" s="133">
        <f>S156*H156</f>
        <v>0</v>
      </c>
      <c r="AR156" s="134" t="s">
        <v>332</v>
      </c>
      <c r="AT156" s="134" t="s">
        <v>1008</v>
      </c>
      <c r="AU156" s="134" t="s">
        <v>82</v>
      </c>
      <c r="AY156" s="17" t="s">
        <v>224</v>
      </c>
      <c r="BE156" s="135">
        <f>IF(N156="základní",J156,0)</f>
        <v>0</v>
      </c>
      <c r="BF156" s="135">
        <f>IF(N156="snížená",J156,0)</f>
        <v>2171.6</v>
      </c>
      <c r="BG156" s="135">
        <f>IF(N156="zákl. přenesená",J156,0)</f>
        <v>0</v>
      </c>
      <c r="BH156" s="135">
        <f>IF(N156="sníž. přenesená",J156,0)</f>
        <v>0</v>
      </c>
      <c r="BI156" s="135">
        <f>IF(N156="nulová",J156,0)</f>
        <v>0</v>
      </c>
      <c r="BJ156" s="17" t="s">
        <v>82</v>
      </c>
      <c r="BK156" s="135">
        <f>ROUND(I156*H156,2)</f>
        <v>2171.6</v>
      </c>
      <c r="BL156" s="17" t="s">
        <v>277</v>
      </c>
      <c r="BM156" s="134" t="s">
        <v>4355</v>
      </c>
    </row>
    <row r="157" spans="2:65" s="1" customFormat="1">
      <c r="B157" s="29"/>
      <c r="D157" s="136" t="s">
        <v>231</v>
      </c>
      <c r="F157" s="137" t="s">
        <v>4354</v>
      </c>
      <c r="L157" s="29"/>
      <c r="M157" s="138"/>
      <c r="T157" s="53"/>
      <c r="AT157" s="17" t="s">
        <v>231</v>
      </c>
      <c r="AU157" s="17" t="s">
        <v>82</v>
      </c>
    </row>
    <row r="158" spans="2:65" s="1" customFormat="1" ht="37.9" customHeight="1">
      <c r="B158" s="123"/>
      <c r="C158" s="164" t="s">
        <v>258</v>
      </c>
      <c r="D158" s="164" t="s">
        <v>1008</v>
      </c>
      <c r="E158" s="165" t="s">
        <v>4356</v>
      </c>
      <c r="F158" s="166" t="s">
        <v>4357</v>
      </c>
      <c r="G158" s="167" t="s">
        <v>639</v>
      </c>
      <c r="H158" s="168">
        <v>88</v>
      </c>
      <c r="I158" s="169">
        <v>67.5</v>
      </c>
      <c r="J158" s="169">
        <f>ROUND(I158*H158,2)</f>
        <v>5940</v>
      </c>
      <c r="K158" s="166" t="s">
        <v>2903</v>
      </c>
      <c r="L158" s="170"/>
      <c r="M158" s="171" t="s">
        <v>1</v>
      </c>
      <c r="N158" s="172" t="s">
        <v>39</v>
      </c>
      <c r="O158" s="132">
        <v>0</v>
      </c>
      <c r="P158" s="132">
        <f>O158*H158</f>
        <v>0</v>
      </c>
      <c r="Q158" s="132">
        <v>9.0000000000000006E-5</v>
      </c>
      <c r="R158" s="132">
        <f>Q158*H158</f>
        <v>7.92E-3</v>
      </c>
      <c r="S158" s="132">
        <v>0</v>
      </c>
      <c r="T158" s="133">
        <f>S158*H158</f>
        <v>0</v>
      </c>
      <c r="AR158" s="134" t="s">
        <v>332</v>
      </c>
      <c r="AT158" s="134" t="s">
        <v>1008</v>
      </c>
      <c r="AU158" s="134" t="s">
        <v>82</v>
      </c>
      <c r="AY158" s="17" t="s">
        <v>224</v>
      </c>
      <c r="BE158" s="135">
        <f>IF(N158="základní",J158,0)</f>
        <v>0</v>
      </c>
      <c r="BF158" s="135">
        <f>IF(N158="snížená",J158,0)</f>
        <v>5940</v>
      </c>
      <c r="BG158" s="135">
        <f>IF(N158="zákl. přenesená",J158,0)</f>
        <v>0</v>
      </c>
      <c r="BH158" s="135">
        <f>IF(N158="sníž. přenesená",J158,0)</f>
        <v>0</v>
      </c>
      <c r="BI158" s="135">
        <f>IF(N158="nulová",J158,0)</f>
        <v>0</v>
      </c>
      <c r="BJ158" s="17" t="s">
        <v>82</v>
      </c>
      <c r="BK158" s="135">
        <f>ROUND(I158*H158,2)</f>
        <v>5940</v>
      </c>
      <c r="BL158" s="17" t="s">
        <v>277</v>
      </c>
      <c r="BM158" s="134" t="s">
        <v>4358</v>
      </c>
    </row>
    <row r="159" spans="2:65" s="1" customFormat="1" ht="19.5">
      <c r="B159" s="29"/>
      <c r="D159" s="136" t="s">
        <v>231</v>
      </c>
      <c r="F159" s="137" t="s">
        <v>4357</v>
      </c>
      <c r="L159" s="29"/>
      <c r="M159" s="138"/>
      <c r="T159" s="53"/>
      <c r="AT159" s="17" t="s">
        <v>231</v>
      </c>
      <c r="AU159" s="17" t="s">
        <v>82</v>
      </c>
    </row>
    <row r="160" spans="2:65" s="11" customFormat="1" ht="25.9" customHeight="1">
      <c r="B160" s="112"/>
      <c r="D160" s="113" t="s">
        <v>72</v>
      </c>
      <c r="E160" s="114" t="s">
        <v>1008</v>
      </c>
      <c r="F160" s="114" t="s">
        <v>3402</v>
      </c>
      <c r="J160" s="115">
        <f>BK160</f>
        <v>89848.939999999973</v>
      </c>
      <c r="L160" s="112"/>
      <c r="M160" s="116"/>
      <c r="P160" s="117">
        <f>P161</f>
        <v>184.24481800000001</v>
      </c>
      <c r="R160" s="117">
        <f>R161</f>
        <v>1.35E-2</v>
      </c>
      <c r="T160" s="118">
        <f>T161</f>
        <v>3.3180000000000001</v>
      </c>
      <c r="AR160" s="113" t="s">
        <v>101</v>
      </c>
      <c r="AT160" s="119" t="s">
        <v>72</v>
      </c>
      <c r="AU160" s="119" t="s">
        <v>73</v>
      </c>
      <c r="AY160" s="113" t="s">
        <v>224</v>
      </c>
      <c r="BK160" s="120">
        <f>BK161</f>
        <v>89848.939999999973</v>
      </c>
    </row>
    <row r="161" spans="2:65" s="11" customFormat="1" ht="22.9" customHeight="1">
      <c r="B161" s="112"/>
      <c r="D161" s="113" t="s">
        <v>72</v>
      </c>
      <c r="E161" s="121" t="s">
        <v>2296</v>
      </c>
      <c r="F161" s="121" t="s">
        <v>3426</v>
      </c>
      <c r="J161" s="122">
        <f>BK161</f>
        <v>89848.939999999973</v>
      </c>
      <c r="L161" s="112"/>
      <c r="M161" s="116"/>
      <c r="P161" s="117">
        <f>SUM(P162:P187)</f>
        <v>184.24481800000001</v>
      </c>
      <c r="R161" s="117">
        <f>SUM(R162:R187)</f>
        <v>1.35E-2</v>
      </c>
      <c r="T161" s="118">
        <f>SUM(T162:T187)</f>
        <v>3.3180000000000001</v>
      </c>
      <c r="AR161" s="113" t="s">
        <v>101</v>
      </c>
      <c r="AT161" s="119" t="s">
        <v>72</v>
      </c>
      <c r="AU161" s="119" t="s">
        <v>78</v>
      </c>
      <c r="AY161" s="113" t="s">
        <v>224</v>
      </c>
      <c r="BK161" s="120">
        <f>SUM(BK162:BK187)</f>
        <v>89848.939999999973</v>
      </c>
    </row>
    <row r="162" spans="2:65" s="1" customFormat="1" ht="33" customHeight="1">
      <c r="B162" s="123"/>
      <c r="C162" s="124" t="s">
        <v>297</v>
      </c>
      <c r="D162" s="124" t="s">
        <v>226</v>
      </c>
      <c r="E162" s="125" t="s">
        <v>4359</v>
      </c>
      <c r="F162" s="126" t="s">
        <v>4360</v>
      </c>
      <c r="G162" s="127" t="s">
        <v>639</v>
      </c>
      <c r="H162" s="128">
        <v>64</v>
      </c>
      <c r="I162" s="129">
        <v>342</v>
      </c>
      <c r="J162" s="129">
        <f>ROUND(I162*H162,2)</f>
        <v>21888</v>
      </c>
      <c r="K162" s="126" t="s">
        <v>230</v>
      </c>
      <c r="L162" s="29"/>
      <c r="M162" s="130" t="s">
        <v>1</v>
      </c>
      <c r="N162" s="131" t="s">
        <v>39</v>
      </c>
      <c r="O162" s="132">
        <v>0.84</v>
      </c>
      <c r="P162" s="132">
        <f>O162*H162</f>
        <v>53.76</v>
      </c>
      <c r="Q162" s="132">
        <v>0</v>
      </c>
      <c r="R162" s="132">
        <f>Q162*H162</f>
        <v>0</v>
      </c>
      <c r="S162" s="132">
        <v>1.6E-2</v>
      </c>
      <c r="T162" s="133">
        <f>S162*H162</f>
        <v>1.024</v>
      </c>
      <c r="AR162" s="134" t="s">
        <v>429</v>
      </c>
      <c r="AT162" s="134" t="s">
        <v>226</v>
      </c>
      <c r="AU162" s="134" t="s">
        <v>82</v>
      </c>
      <c r="AY162" s="17" t="s">
        <v>224</v>
      </c>
      <c r="BE162" s="135">
        <f>IF(N162="základní",J162,0)</f>
        <v>0</v>
      </c>
      <c r="BF162" s="135">
        <f>IF(N162="snížená",J162,0)</f>
        <v>21888</v>
      </c>
      <c r="BG162" s="135">
        <f>IF(N162="zákl. přenesená",J162,0)</f>
        <v>0</v>
      </c>
      <c r="BH162" s="135">
        <f>IF(N162="sníž. přenesená",J162,0)</f>
        <v>0</v>
      </c>
      <c r="BI162" s="135">
        <f>IF(N162="nulová",J162,0)</f>
        <v>0</v>
      </c>
      <c r="BJ162" s="17" t="s">
        <v>82</v>
      </c>
      <c r="BK162" s="135">
        <f>ROUND(I162*H162,2)</f>
        <v>21888</v>
      </c>
      <c r="BL162" s="17" t="s">
        <v>429</v>
      </c>
      <c r="BM162" s="134" t="s">
        <v>4361</v>
      </c>
    </row>
    <row r="163" spans="2:65" s="1" customFormat="1" ht="19.5">
      <c r="B163" s="29"/>
      <c r="D163" s="136" t="s">
        <v>231</v>
      </c>
      <c r="F163" s="137" t="s">
        <v>4362</v>
      </c>
      <c r="L163" s="29"/>
      <c r="M163" s="138"/>
      <c r="T163" s="53"/>
      <c r="AT163" s="17" t="s">
        <v>231</v>
      </c>
      <c r="AU163" s="17" t="s">
        <v>82</v>
      </c>
    </row>
    <row r="164" spans="2:65" s="1" customFormat="1">
      <c r="B164" s="29"/>
      <c r="D164" s="139" t="s">
        <v>232</v>
      </c>
      <c r="F164" s="140" t="s">
        <v>4363</v>
      </c>
      <c r="L164" s="29"/>
      <c r="M164" s="138"/>
      <c r="T164" s="53"/>
      <c r="AT164" s="17" t="s">
        <v>232</v>
      </c>
      <c r="AU164" s="17" t="s">
        <v>82</v>
      </c>
    </row>
    <row r="165" spans="2:65" s="1" customFormat="1" ht="33" customHeight="1">
      <c r="B165" s="123"/>
      <c r="C165" s="124" t="s">
        <v>8</v>
      </c>
      <c r="D165" s="124" t="s">
        <v>226</v>
      </c>
      <c r="E165" s="125" t="s">
        <v>4364</v>
      </c>
      <c r="F165" s="126" t="s">
        <v>4365</v>
      </c>
      <c r="G165" s="127" t="s">
        <v>639</v>
      </c>
      <c r="H165" s="128">
        <v>16</v>
      </c>
      <c r="I165" s="129">
        <v>927</v>
      </c>
      <c r="J165" s="129">
        <f>ROUND(I165*H165,2)</f>
        <v>14832</v>
      </c>
      <c r="K165" s="126" t="s">
        <v>230</v>
      </c>
      <c r="L165" s="29"/>
      <c r="M165" s="130" t="s">
        <v>1</v>
      </c>
      <c r="N165" s="131" t="s">
        <v>39</v>
      </c>
      <c r="O165" s="132">
        <v>2.278</v>
      </c>
      <c r="P165" s="132">
        <f>O165*H165</f>
        <v>36.448</v>
      </c>
      <c r="Q165" s="132">
        <v>0</v>
      </c>
      <c r="R165" s="132">
        <f>Q165*H165</f>
        <v>0</v>
      </c>
      <c r="S165" s="132">
        <v>5.8999999999999997E-2</v>
      </c>
      <c r="T165" s="133">
        <f>S165*H165</f>
        <v>0.94399999999999995</v>
      </c>
      <c r="AR165" s="134" t="s">
        <v>429</v>
      </c>
      <c r="AT165" s="134" t="s">
        <v>226</v>
      </c>
      <c r="AU165" s="134" t="s">
        <v>82</v>
      </c>
      <c r="AY165" s="17" t="s">
        <v>224</v>
      </c>
      <c r="BE165" s="135">
        <f>IF(N165="základní",J165,0)</f>
        <v>0</v>
      </c>
      <c r="BF165" s="135">
        <f>IF(N165="snížená",J165,0)</f>
        <v>14832</v>
      </c>
      <c r="BG165" s="135">
        <f>IF(N165="zákl. přenesená",J165,0)</f>
        <v>0</v>
      </c>
      <c r="BH165" s="135">
        <f>IF(N165="sníž. přenesená",J165,0)</f>
        <v>0</v>
      </c>
      <c r="BI165" s="135">
        <f>IF(N165="nulová",J165,0)</f>
        <v>0</v>
      </c>
      <c r="BJ165" s="17" t="s">
        <v>82</v>
      </c>
      <c r="BK165" s="135">
        <f>ROUND(I165*H165,2)</f>
        <v>14832</v>
      </c>
      <c r="BL165" s="17" t="s">
        <v>429</v>
      </c>
      <c r="BM165" s="134" t="s">
        <v>4366</v>
      </c>
    </row>
    <row r="166" spans="2:65" s="1" customFormat="1" ht="19.5">
      <c r="B166" s="29"/>
      <c r="D166" s="136" t="s">
        <v>231</v>
      </c>
      <c r="F166" s="137" t="s">
        <v>4367</v>
      </c>
      <c r="L166" s="29"/>
      <c r="M166" s="138"/>
      <c r="T166" s="53"/>
      <c r="AT166" s="17" t="s">
        <v>231</v>
      </c>
      <c r="AU166" s="17" t="s">
        <v>82</v>
      </c>
    </row>
    <row r="167" spans="2:65" s="1" customFormat="1">
      <c r="B167" s="29"/>
      <c r="D167" s="139" t="s">
        <v>232</v>
      </c>
      <c r="F167" s="140" t="s">
        <v>4368</v>
      </c>
      <c r="L167" s="29"/>
      <c r="M167" s="138"/>
      <c r="T167" s="53"/>
      <c r="AT167" s="17" t="s">
        <v>232</v>
      </c>
      <c r="AU167" s="17" t="s">
        <v>82</v>
      </c>
    </row>
    <row r="168" spans="2:65" s="1" customFormat="1" ht="24.2" customHeight="1">
      <c r="B168" s="123"/>
      <c r="C168" s="124" t="s">
        <v>310</v>
      </c>
      <c r="D168" s="124" t="s">
        <v>226</v>
      </c>
      <c r="E168" s="125" t="s">
        <v>4369</v>
      </c>
      <c r="F168" s="126" t="s">
        <v>4370</v>
      </c>
      <c r="G168" s="127" t="s">
        <v>272</v>
      </c>
      <c r="H168" s="128">
        <v>450</v>
      </c>
      <c r="I168" s="129">
        <v>87.9</v>
      </c>
      <c r="J168" s="129">
        <f>ROUND(I168*H168,2)</f>
        <v>39555</v>
      </c>
      <c r="K168" s="126" t="s">
        <v>230</v>
      </c>
      <c r="L168" s="29"/>
      <c r="M168" s="130" t="s">
        <v>1</v>
      </c>
      <c r="N168" s="131" t="s">
        <v>39</v>
      </c>
      <c r="O168" s="132">
        <v>0.185</v>
      </c>
      <c r="P168" s="132">
        <f>O168*H168</f>
        <v>83.25</v>
      </c>
      <c r="Q168" s="132">
        <v>3.0000000000000001E-5</v>
      </c>
      <c r="R168" s="132">
        <f>Q168*H168</f>
        <v>1.35E-2</v>
      </c>
      <c r="S168" s="132">
        <v>3.0000000000000001E-3</v>
      </c>
      <c r="T168" s="133">
        <f>S168*H168</f>
        <v>1.35</v>
      </c>
      <c r="AR168" s="134" t="s">
        <v>429</v>
      </c>
      <c r="AT168" s="134" t="s">
        <v>226</v>
      </c>
      <c r="AU168" s="134" t="s">
        <v>82</v>
      </c>
      <c r="AY168" s="17" t="s">
        <v>224</v>
      </c>
      <c r="BE168" s="135">
        <f>IF(N168="základní",J168,0)</f>
        <v>0</v>
      </c>
      <c r="BF168" s="135">
        <f>IF(N168="snížená",J168,0)</f>
        <v>39555</v>
      </c>
      <c r="BG168" s="135">
        <f>IF(N168="zákl. přenesená",J168,0)</f>
        <v>0</v>
      </c>
      <c r="BH168" s="135">
        <f>IF(N168="sníž. přenesená",J168,0)</f>
        <v>0</v>
      </c>
      <c r="BI168" s="135">
        <f>IF(N168="nulová",J168,0)</f>
        <v>0</v>
      </c>
      <c r="BJ168" s="17" t="s">
        <v>82</v>
      </c>
      <c r="BK168" s="135">
        <f>ROUND(I168*H168,2)</f>
        <v>39555</v>
      </c>
      <c r="BL168" s="17" t="s">
        <v>429</v>
      </c>
      <c r="BM168" s="134" t="s">
        <v>4371</v>
      </c>
    </row>
    <row r="169" spans="2:65" s="1" customFormat="1">
      <c r="B169" s="29"/>
      <c r="D169" s="136" t="s">
        <v>231</v>
      </c>
      <c r="F169" s="137" t="s">
        <v>4372</v>
      </c>
      <c r="L169" s="29"/>
      <c r="M169" s="138"/>
      <c r="T169" s="53"/>
      <c r="AT169" s="17" t="s">
        <v>231</v>
      </c>
      <c r="AU169" s="17" t="s">
        <v>82</v>
      </c>
    </row>
    <row r="170" spans="2:65" s="1" customFormat="1">
      <c r="B170" s="29"/>
      <c r="D170" s="139" t="s">
        <v>232</v>
      </c>
      <c r="F170" s="140" t="s">
        <v>4373</v>
      </c>
      <c r="L170" s="29"/>
      <c r="M170" s="138"/>
      <c r="T170" s="53"/>
      <c r="AT170" s="17" t="s">
        <v>232</v>
      </c>
      <c r="AU170" s="17" t="s">
        <v>82</v>
      </c>
    </row>
    <row r="171" spans="2:65" s="1" customFormat="1" ht="24.2" customHeight="1">
      <c r="B171" s="123"/>
      <c r="C171" s="124" t="s">
        <v>273</v>
      </c>
      <c r="D171" s="124" t="s">
        <v>226</v>
      </c>
      <c r="E171" s="125" t="s">
        <v>4374</v>
      </c>
      <c r="F171" s="126" t="s">
        <v>4375</v>
      </c>
      <c r="G171" s="127" t="s">
        <v>253</v>
      </c>
      <c r="H171" s="128">
        <v>3.3180000000000001</v>
      </c>
      <c r="I171" s="129">
        <v>380</v>
      </c>
      <c r="J171" s="129">
        <f>ROUND(I171*H171,2)</f>
        <v>1260.8399999999999</v>
      </c>
      <c r="K171" s="126" t="s">
        <v>230</v>
      </c>
      <c r="L171" s="29"/>
      <c r="M171" s="130" t="s">
        <v>1</v>
      </c>
      <c r="N171" s="131" t="s">
        <v>39</v>
      </c>
      <c r="O171" s="132">
        <v>0.93300000000000005</v>
      </c>
      <c r="P171" s="132">
        <f>O171*H171</f>
        <v>3.0956940000000004</v>
      </c>
      <c r="Q171" s="132">
        <v>0</v>
      </c>
      <c r="R171" s="132">
        <f>Q171*H171</f>
        <v>0</v>
      </c>
      <c r="S171" s="132">
        <v>0</v>
      </c>
      <c r="T171" s="133">
        <f>S171*H171</f>
        <v>0</v>
      </c>
      <c r="AR171" s="134" t="s">
        <v>429</v>
      </c>
      <c r="AT171" s="134" t="s">
        <v>226</v>
      </c>
      <c r="AU171" s="134" t="s">
        <v>82</v>
      </c>
      <c r="AY171" s="17" t="s">
        <v>224</v>
      </c>
      <c r="BE171" s="135">
        <f>IF(N171="základní",J171,0)</f>
        <v>0</v>
      </c>
      <c r="BF171" s="135">
        <f>IF(N171="snížená",J171,0)</f>
        <v>1260.8399999999999</v>
      </c>
      <c r="BG171" s="135">
        <f>IF(N171="zákl. přenesená",J171,0)</f>
        <v>0</v>
      </c>
      <c r="BH171" s="135">
        <f>IF(N171="sníž. přenesená",J171,0)</f>
        <v>0</v>
      </c>
      <c r="BI171" s="135">
        <f>IF(N171="nulová",J171,0)</f>
        <v>0</v>
      </c>
      <c r="BJ171" s="17" t="s">
        <v>82</v>
      </c>
      <c r="BK171" s="135">
        <f>ROUND(I171*H171,2)</f>
        <v>1260.8399999999999</v>
      </c>
      <c r="BL171" s="17" t="s">
        <v>429</v>
      </c>
      <c r="BM171" s="134" t="s">
        <v>4376</v>
      </c>
    </row>
    <row r="172" spans="2:65" s="1" customFormat="1" ht="19.5">
      <c r="B172" s="29"/>
      <c r="D172" s="136" t="s">
        <v>231</v>
      </c>
      <c r="F172" s="137" t="s">
        <v>4377</v>
      </c>
      <c r="L172" s="29"/>
      <c r="M172" s="138"/>
      <c r="T172" s="53"/>
      <c r="AT172" s="17" t="s">
        <v>231</v>
      </c>
      <c r="AU172" s="17" t="s">
        <v>82</v>
      </c>
    </row>
    <row r="173" spans="2:65" s="1" customFormat="1">
      <c r="B173" s="29"/>
      <c r="D173" s="139" t="s">
        <v>232</v>
      </c>
      <c r="F173" s="140" t="s">
        <v>4378</v>
      </c>
      <c r="L173" s="29"/>
      <c r="M173" s="138"/>
      <c r="T173" s="53"/>
      <c r="AT173" s="17" t="s">
        <v>232</v>
      </c>
      <c r="AU173" s="17" t="s">
        <v>82</v>
      </c>
    </row>
    <row r="174" spans="2:65" s="1" customFormat="1" ht="24.2" customHeight="1">
      <c r="B174" s="123"/>
      <c r="C174" s="124" t="s">
        <v>325</v>
      </c>
      <c r="D174" s="124" t="s">
        <v>226</v>
      </c>
      <c r="E174" s="125" t="s">
        <v>4379</v>
      </c>
      <c r="F174" s="126" t="s">
        <v>4380</v>
      </c>
      <c r="G174" s="127" t="s">
        <v>253</v>
      </c>
      <c r="H174" s="128">
        <v>6.6360000000000001</v>
      </c>
      <c r="I174" s="129">
        <v>266</v>
      </c>
      <c r="J174" s="129">
        <f>ROUND(I174*H174,2)</f>
        <v>1765.18</v>
      </c>
      <c r="K174" s="126" t="s">
        <v>230</v>
      </c>
      <c r="L174" s="29"/>
      <c r="M174" s="130" t="s">
        <v>1</v>
      </c>
      <c r="N174" s="131" t="s">
        <v>39</v>
      </c>
      <c r="O174" s="132">
        <v>0.65300000000000002</v>
      </c>
      <c r="P174" s="132">
        <f>O174*H174</f>
        <v>4.3333080000000006</v>
      </c>
      <c r="Q174" s="132">
        <v>0</v>
      </c>
      <c r="R174" s="132">
        <f>Q174*H174</f>
        <v>0</v>
      </c>
      <c r="S174" s="132">
        <v>0</v>
      </c>
      <c r="T174" s="133">
        <f>S174*H174</f>
        <v>0</v>
      </c>
      <c r="AR174" s="134" t="s">
        <v>429</v>
      </c>
      <c r="AT174" s="134" t="s">
        <v>226</v>
      </c>
      <c r="AU174" s="134" t="s">
        <v>82</v>
      </c>
      <c r="AY174" s="17" t="s">
        <v>224</v>
      </c>
      <c r="BE174" s="135">
        <f>IF(N174="základní",J174,0)</f>
        <v>0</v>
      </c>
      <c r="BF174" s="135">
        <f>IF(N174="snížená",J174,0)</f>
        <v>1765.18</v>
      </c>
      <c r="BG174" s="135">
        <f>IF(N174="zákl. přenesená",J174,0)</f>
        <v>0</v>
      </c>
      <c r="BH174" s="135">
        <f>IF(N174="sníž. přenesená",J174,0)</f>
        <v>0</v>
      </c>
      <c r="BI174" s="135">
        <f>IF(N174="nulová",J174,0)</f>
        <v>0</v>
      </c>
      <c r="BJ174" s="17" t="s">
        <v>82</v>
      </c>
      <c r="BK174" s="135">
        <f>ROUND(I174*H174,2)</f>
        <v>1765.18</v>
      </c>
      <c r="BL174" s="17" t="s">
        <v>429</v>
      </c>
      <c r="BM174" s="134" t="s">
        <v>4381</v>
      </c>
    </row>
    <row r="175" spans="2:65" s="1" customFormat="1" ht="19.5">
      <c r="B175" s="29"/>
      <c r="D175" s="136" t="s">
        <v>231</v>
      </c>
      <c r="F175" s="137" t="s">
        <v>4382</v>
      </c>
      <c r="L175" s="29"/>
      <c r="M175" s="138"/>
      <c r="T175" s="53"/>
      <c r="AT175" s="17" t="s">
        <v>231</v>
      </c>
      <c r="AU175" s="17" t="s">
        <v>82</v>
      </c>
    </row>
    <row r="176" spans="2:65" s="1" customFormat="1">
      <c r="B176" s="29"/>
      <c r="D176" s="139" t="s">
        <v>232</v>
      </c>
      <c r="F176" s="140" t="s">
        <v>4383</v>
      </c>
      <c r="L176" s="29"/>
      <c r="M176" s="138"/>
      <c r="T176" s="53"/>
      <c r="AT176" s="17" t="s">
        <v>232</v>
      </c>
      <c r="AU176" s="17" t="s">
        <v>82</v>
      </c>
    </row>
    <row r="177" spans="2:65" s="13" customFormat="1">
      <c r="B177" s="146"/>
      <c r="D177" s="136" t="s">
        <v>234</v>
      </c>
      <c r="F177" s="148" t="s">
        <v>4384</v>
      </c>
      <c r="H177" s="149">
        <v>6.6360000000000001</v>
      </c>
      <c r="L177" s="146"/>
      <c r="M177" s="150"/>
      <c r="T177" s="151"/>
      <c r="AT177" s="147" t="s">
        <v>234</v>
      </c>
      <c r="AU177" s="147" t="s">
        <v>82</v>
      </c>
      <c r="AV177" s="13" t="s">
        <v>82</v>
      </c>
      <c r="AW177" s="13" t="s">
        <v>3</v>
      </c>
      <c r="AX177" s="13" t="s">
        <v>78</v>
      </c>
      <c r="AY177" s="147" t="s">
        <v>224</v>
      </c>
    </row>
    <row r="178" spans="2:65" s="1" customFormat="1" ht="24.2" customHeight="1">
      <c r="B178" s="123"/>
      <c r="C178" s="124" t="s">
        <v>277</v>
      </c>
      <c r="D178" s="124" t="s">
        <v>226</v>
      </c>
      <c r="E178" s="125" t="s">
        <v>4385</v>
      </c>
      <c r="F178" s="126" t="s">
        <v>4386</v>
      </c>
      <c r="G178" s="127" t="s">
        <v>253</v>
      </c>
      <c r="H178" s="128">
        <v>3.3180000000000001</v>
      </c>
      <c r="I178" s="129">
        <v>570</v>
      </c>
      <c r="J178" s="129">
        <f>ROUND(I178*H178,2)</f>
        <v>1891.26</v>
      </c>
      <c r="K178" s="126" t="s">
        <v>230</v>
      </c>
      <c r="L178" s="29"/>
      <c r="M178" s="130" t="s">
        <v>1</v>
      </c>
      <c r="N178" s="131" t="s">
        <v>39</v>
      </c>
      <c r="O178" s="132">
        <v>0.77200000000000002</v>
      </c>
      <c r="P178" s="132">
        <f>O178*H178</f>
        <v>2.561496</v>
      </c>
      <c r="Q178" s="132">
        <v>0</v>
      </c>
      <c r="R178" s="132">
        <f>Q178*H178</f>
        <v>0</v>
      </c>
      <c r="S178" s="132">
        <v>0</v>
      </c>
      <c r="T178" s="133">
        <f>S178*H178</f>
        <v>0</v>
      </c>
      <c r="AR178" s="134" t="s">
        <v>429</v>
      </c>
      <c r="AT178" s="134" t="s">
        <v>226</v>
      </c>
      <c r="AU178" s="134" t="s">
        <v>82</v>
      </c>
      <c r="AY178" s="17" t="s">
        <v>224</v>
      </c>
      <c r="BE178" s="135">
        <f>IF(N178="základní",J178,0)</f>
        <v>0</v>
      </c>
      <c r="BF178" s="135">
        <f>IF(N178="snížená",J178,0)</f>
        <v>1891.26</v>
      </c>
      <c r="BG178" s="135">
        <f>IF(N178="zákl. přenesená",J178,0)</f>
        <v>0</v>
      </c>
      <c r="BH178" s="135">
        <f>IF(N178="sníž. přenesená",J178,0)</f>
        <v>0</v>
      </c>
      <c r="BI178" s="135">
        <f>IF(N178="nulová",J178,0)</f>
        <v>0</v>
      </c>
      <c r="BJ178" s="17" t="s">
        <v>82</v>
      </c>
      <c r="BK178" s="135">
        <f>ROUND(I178*H178,2)</f>
        <v>1891.26</v>
      </c>
      <c r="BL178" s="17" t="s">
        <v>429</v>
      </c>
      <c r="BM178" s="134" t="s">
        <v>4387</v>
      </c>
    </row>
    <row r="179" spans="2:65" s="1" customFormat="1" ht="19.5">
      <c r="B179" s="29"/>
      <c r="D179" s="136" t="s">
        <v>231</v>
      </c>
      <c r="F179" s="137" t="s">
        <v>4388</v>
      </c>
      <c r="L179" s="29"/>
      <c r="M179" s="138"/>
      <c r="T179" s="53"/>
      <c r="AT179" s="17" t="s">
        <v>231</v>
      </c>
      <c r="AU179" s="17" t="s">
        <v>82</v>
      </c>
    </row>
    <row r="180" spans="2:65" s="1" customFormat="1">
      <c r="B180" s="29"/>
      <c r="D180" s="139" t="s">
        <v>232</v>
      </c>
      <c r="F180" s="140" t="s">
        <v>4389</v>
      </c>
      <c r="L180" s="29"/>
      <c r="M180" s="138"/>
      <c r="T180" s="53"/>
      <c r="AT180" s="17" t="s">
        <v>232</v>
      </c>
      <c r="AU180" s="17" t="s">
        <v>82</v>
      </c>
    </row>
    <row r="181" spans="2:65" s="1" customFormat="1" ht="24.2" customHeight="1">
      <c r="B181" s="123"/>
      <c r="C181" s="124" t="s">
        <v>337</v>
      </c>
      <c r="D181" s="124" t="s">
        <v>226</v>
      </c>
      <c r="E181" s="125" t="s">
        <v>4390</v>
      </c>
      <c r="F181" s="126" t="s">
        <v>4391</v>
      </c>
      <c r="G181" s="127" t="s">
        <v>253</v>
      </c>
      <c r="H181" s="128">
        <v>99.54</v>
      </c>
      <c r="I181" s="129">
        <v>17.3</v>
      </c>
      <c r="J181" s="129">
        <f>ROUND(I181*H181,2)</f>
        <v>1722.04</v>
      </c>
      <c r="K181" s="126" t="s">
        <v>230</v>
      </c>
      <c r="L181" s="29"/>
      <c r="M181" s="130" t="s">
        <v>1</v>
      </c>
      <c r="N181" s="131" t="s">
        <v>39</v>
      </c>
      <c r="O181" s="132">
        <v>8.0000000000000002E-3</v>
      </c>
      <c r="P181" s="132">
        <f>O181*H181</f>
        <v>0.79632000000000003</v>
      </c>
      <c r="Q181" s="132">
        <v>0</v>
      </c>
      <c r="R181" s="132">
        <f>Q181*H181</f>
        <v>0</v>
      </c>
      <c r="S181" s="132">
        <v>0</v>
      </c>
      <c r="T181" s="133">
        <f>S181*H181</f>
        <v>0</v>
      </c>
      <c r="AR181" s="134" t="s">
        <v>429</v>
      </c>
      <c r="AT181" s="134" t="s">
        <v>226</v>
      </c>
      <c r="AU181" s="134" t="s">
        <v>82</v>
      </c>
      <c r="AY181" s="17" t="s">
        <v>224</v>
      </c>
      <c r="BE181" s="135">
        <f>IF(N181="základní",J181,0)</f>
        <v>0</v>
      </c>
      <c r="BF181" s="135">
        <f>IF(N181="snížená",J181,0)</f>
        <v>1722.04</v>
      </c>
      <c r="BG181" s="135">
        <f>IF(N181="zákl. přenesená",J181,0)</f>
        <v>0</v>
      </c>
      <c r="BH181" s="135">
        <f>IF(N181="sníž. přenesená",J181,0)</f>
        <v>0</v>
      </c>
      <c r="BI181" s="135">
        <f>IF(N181="nulová",J181,0)</f>
        <v>0</v>
      </c>
      <c r="BJ181" s="17" t="s">
        <v>82</v>
      </c>
      <c r="BK181" s="135">
        <f>ROUND(I181*H181,2)</f>
        <v>1722.04</v>
      </c>
      <c r="BL181" s="17" t="s">
        <v>429</v>
      </c>
      <c r="BM181" s="134" t="s">
        <v>4392</v>
      </c>
    </row>
    <row r="182" spans="2:65" s="1" customFormat="1" ht="19.5">
      <c r="B182" s="29"/>
      <c r="D182" s="136" t="s">
        <v>231</v>
      </c>
      <c r="F182" s="137" t="s">
        <v>4393</v>
      </c>
      <c r="L182" s="29"/>
      <c r="M182" s="138"/>
      <c r="T182" s="53"/>
      <c r="AT182" s="17" t="s">
        <v>231</v>
      </c>
      <c r="AU182" s="17" t="s">
        <v>82</v>
      </c>
    </row>
    <row r="183" spans="2:65" s="1" customFormat="1">
      <c r="B183" s="29"/>
      <c r="D183" s="139" t="s">
        <v>232</v>
      </c>
      <c r="F183" s="140" t="s">
        <v>4394</v>
      </c>
      <c r="L183" s="29"/>
      <c r="M183" s="138"/>
      <c r="T183" s="53"/>
      <c r="AT183" s="17" t="s">
        <v>232</v>
      </c>
      <c r="AU183" s="17" t="s">
        <v>82</v>
      </c>
    </row>
    <row r="184" spans="2:65" s="13" customFormat="1">
      <c r="B184" s="146"/>
      <c r="D184" s="136" t="s">
        <v>234</v>
      </c>
      <c r="F184" s="148" t="s">
        <v>4395</v>
      </c>
      <c r="H184" s="149">
        <v>99.54</v>
      </c>
      <c r="L184" s="146"/>
      <c r="M184" s="150"/>
      <c r="T184" s="151"/>
      <c r="AT184" s="147" t="s">
        <v>234</v>
      </c>
      <c r="AU184" s="147" t="s">
        <v>82</v>
      </c>
      <c r="AV184" s="13" t="s">
        <v>82</v>
      </c>
      <c r="AW184" s="13" t="s">
        <v>3</v>
      </c>
      <c r="AX184" s="13" t="s">
        <v>78</v>
      </c>
      <c r="AY184" s="147" t="s">
        <v>224</v>
      </c>
    </row>
    <row r="185" spans="2:65" s="1" customFormat="1" ht="33" customHeight="1">
      <c r="B185" s="123"/>
      <c r="C185" s="124" t="s">
        <v>283</v>
      </c>
      <c r="D185" s="124" t="s">
        <v>226</v>
      </c>
      <c r="E185" s="125" t="s">
        <v>4396</v>
      </c>
      <c r="F185" s="126" t="s">
        <v>3123</v>
      </c>
      <c r="G185" s="127" t="s">
        <v>253</v>
      </c>
      <c r="H185" s="128">
        <v>3.3180000000000001</v>
      </c>
      <c r="I185" s="129">
        <v>2090</v>
      </c>
      <c r="J185" s="129">
        <f>ROUND(I185*H185,2)</f>
        <v>6934.62</v>
      </c>
      <c r="K185" s="126" t="s">
        <v>230</v>
      </c>
      <c r="L185" s="29"/>
      <c r="M185" s="130" t="s">
        <v>1</v>
      </c>
      <c r="N185" s="131" t="s">
        <v>39</v>
      </c>
      <c r="O185" s="132">
        <v>0</v>
      </c>
      <c r="P185" s="132">
        <f>O185*H185</f>
        <v>0</v>
      </c>
      <c r="Q185" s="132">
        <v>0</v>
      </c>
      <c r="R185" s="132">
        <f>Q185*H185</f>
        <v>0</v>
      </c>
      <c r="S185" s="132">
        <v>0</v>
      </c>
      <c r="T185" s="133">
        <f>S185*H185</f>
        <v>0</v>
      </c>
      <c r="AR185" s="134" t="s">
        <v>429</v>
      </c>
      <c r="AT185" s="134" t="s">
        <v>226</v>
      </c>
      <c r="AU185" s="134" t="s">
        <v>82</v>
      </c>
      <c r="AY185" s="17" t="s">
        <v>224</v>
      </c>
      <c r="BE185" s="135">
        <f>IF(N185="základní",J185,0)</f>
        <v>0</v>
      </c>
      <c r="BF185" s="135">
        <f>IF(N185="snížená",J185,0)</f>
        <v>6934.62</v>
      </c>
      <c r="BG185" s="135">
        <f>IF(N185="zákl. přenesená",J185,0)</f>
        <v>0</v>
      </c>
      <c r="BH185" s="135">
        <f>IF(N185="sníž. přenesená",J185,0)</f>
        <v>0</v>
      </c>
      <c r="BI185" s="135">
        <f>IF(N185="nulová",J185,0)</f>
        <v>0</v>
      </c>
      <c r="BJ185" s="17" t="s">
        <v>82</v>
      </c>
      <c r="BK185" s="135">
        <f>ROUND(I185*H185,2)</f>
        <v>6934.62</v>
      </c>
      <c r="BL185" s="17" t="s">
        <v>429</v>
      </c>
      <c r="BM185" s="134" t="s">
        <v>4397</v>
      </c>
    </row>
    <row r="186" spans="2:65" s="1" customFormat="1" ht="29.25">
      <c r="B186" s="29"/>
      <c r="D186" s="136" t="s">
        <v>231</v>
      </c>
      <c r="F186" s="137" t="s">
        <v>4398</v>
      </c>
      <c r="L186" s="29"/>
      <c r="M186" s="138"/>
      <c r="T186" s="53"/>
      <c r="AT186" s="17" t="s">
        <v>231</v>
      </c>
      <c r="AU186" s="17" t="s">
        <v>82</v>
      </c>
    </row>
    <row r="187" spans="2:65" s="1" customFormat="1">
      <c r="B187" s="29"/>
      <c r="D187" s="139" t="s">
        <v>232</v>
      </c>
      <c r="F187" s="140" t="s">
        <v>4399</v>
      </c>
      <c r="L187" s="29"/>
      <c r="M187" s="138"/>
      <c r="T187" s="53"/>
      <c r="AT187" s="17" t="s">
        <v>232</v>
      </c>
      <c r="AU187" s="17" t="s">
        <v>82</v>
      </c>
    </row>
    <row r="188" spans="2:65" s="11" customFormat="1" ht="25.9" customHeight="1">
      <c r="B188" s="112"/>
      <c r="D188" s="113" t="s">
        <v>72</v>
      </c>
      <c r="E188" s="114" t="s">
        <v>3452</v>
      </c>
      <c r="F188" s="114" t="s">
        <v>3453</v>
      </c>
      <c r="J188" s="115">
        <f>BK188</f>
        <v>37760</v>
      </c>
      <c r="L188" s="112"/>
      <c r="M188" s="116"/>
      <c r="P188" s="117">
        <f>SUM(P189:P193)</f>
        <v>80</v>
      </c>
      <c r="R188" s="117">
        <f>SUM(R189:R193)</f>
        <v>0</v>
      </c>
      <c r="T188" s="118">
        <f>SUM(T189:T193)</f>
        <v>0</v>
      </c>
      <c r="AR188" s="113" t="s">
        <v>106</v>
      </c>
      <c r="AT188" s="119" t="s">
        <v>72</v>
      </c>
      <c r="AU188" s="119" t="s">
        <v>73</v>
      </c>
      <c r="AY188" s="113" t="s">
        <v>224</v>
      </c>
      <c r="BK188" s="120">
        <f>SUM(BK189:BK193)</f>
        <v>37760</v>
      </c>
    </row>
    <row r="189" spans="2:65" s="1" customFormat="1" ht="16.5" customHeight="1">
      <c r="B189" s="123"/>
      <c r="C189" s="124" t="s">
        <v>347</v>
      </c>
      <c r="D189" s="124" t="s">
        <v>226</v>
      </c>
      <c r="E189" s="125" t="s">
        <v>3768</v>
      </c>
      <c r="F189" s="126" t="s">
        <v>3769</v>
      </c>
      <c r="G189" s="127" t="s">
        <v>3456</v>
      </c>
      <c r="H189" s="128">
        <v>80</v>
      </c>
      <c r="I189" s="129">
        <v>472</v>
      </c>
      <c r="J189" s="129">
        <f>ROUND(I189*H189,2)</f>
        <v>37760</v>
      </c>
      <c r="K189" s="126" t="s">
        <v>2903</v>
      </c>
      <c r="L189" s="29"/>
      <c r="M189" s="130" t="s">
        <v>1</v>
      </c>
      <c r="N189" s="131" t="s">
        <v>39</v>
      </c>
      <c r="O189" s="132">
        <v>1</v>
      </c>
      <c r="P189" s="132">
        <f>O189*H189</f>
        <v>80</v>
      </c>
      <c r="Q189" s="132">
        <v>0</v>
      </c>
      <c r="R189" s="132">
        <f>Q189*H189</f>
        <v>0</v>
      </c>
      <c r="S189" s="132">
        <v>0</v>
      </c>
      <c r="T189" s="133">
        <f>S189*H189</f>
        <v>0</v>
      </c>
      <c r="AR189" s="134" t="s">
        <v>1564</v>
      </c>
      <c r="AT189" s="134" t="s">
        <v>226</v>
      </c>
      <c r="AU189" s="134" t="s">
        <v>78</v>
      </c>
      <c r="AY189" s="17" t="s">
        <v>224</v>
      </c>
      <c r="BE189" s="135">
        <f>IF(N189="základní",J189,0)</f>
        <v>0</v>
      </c>
      <c r="BF189" s="135">
        <f>IF(N189="snížená",J189,0)</f>
        <v>37760</v>
      </c>
      <c r="BG189" s="135">
        <f>IF(N189="zákl. přenesená",J189,0)</f>
        <v>0</v>
      </c>
      <c r="BH189" s="135">
        <f>IF(N189="sníž. přenesená",J189,0)</f>
        <v>0</v>
      </c>
      <c r="BI189" s="135">
        <f>IF(N189="nulová",J189,0)</f>
        <v>0</v>
      </c>
      <c r="BJ189" s="17" t="s">
        <v>82</v>
      </c>
      <c r="BK189" s="135">
        <f>ROUND(I189*H189,2)</f>
        <v>37760</v>
      </c>
      <c r="BL189" s="17" t="s">
        <v>1564</v>
      </c>
      <c r="BM189" s="134" t="s">
        <v>4400</v>
      </c>
    </row>
    <row r="190" spans="2:65" s="1" customFormat="1" ht="19.5">
      <c r="B190" s="29"/>
      <c r="D190" s="136" t="s">
        <v>231</v>
      </c>
      <c r="F190" s="137" t="s">
        <v>3771</v>
      </c>
      <c r="L190" s="29"/>
      <c r="M190" s="138"/>
      <c r="T190" s="53"/>
      <c r="AT190" s="17" t="s">
        <v>231</v>
      </c>
      <c r="AU190" s="17" t="s">
        <v>78</v>
      </c>
    </row>
    <row r="191" spans="2:65" s="12" customFormat="1">
      <c r="B191" s="141"/>
      <c r="D191" s="136" t="s">
        <v>234</v>
      </c>
      <c r="E191" s="142" t="s">
        <v>1</v>
      </c>
      <c r="F191" s="143" t="s">
        <v>4401</v>
      </c>
      <c r="H191" s="142" t="s">
        <v>1</v>
      </c>
      <c r="L191" s="141"/>
      <c r="M191" s="144"/>
      <c r="T191" s="145"/>
      <c r="AT191" s="142" t="s">
        <v>234</v>
      </c>
      <c r="AU191" s="142" t="s">
        <v>78</v>
      </c>
      <c r="AV191" s="12" t="s">
        <v>78</v>
      </c>
      <c r="AW191" s="12" t="s">
        <v>29</v>
      </c>
      <c r="AX191" s="12" t="s">
        <v>73</v>
      </c>
      <c r="AY191" s="142" t="s">
        <v>224</v>
      </c>
    </row>
    <row r="192" spans="2:65" s="13" customFormat="1">
      <c r="B192" s="146"/>
      <c r="D192" s="136" t="s">
        <v>234</v>
      </c>
      <c r="E192" s="147" t="s">
        <v>1</v>
      </c>
      <c r="F192" s="148" t="s">
        <v>469</v>
      </c>
      <c r="H192" s="149">
        <v>80</v>
      </c>
      <c r="L192" s="146"/>
      <c r="M192" s="150"/>
      <c r="T192" s="151"/>
      <c r="AT192" s="147" t="s">
        <v>234</v>
      </c>
      <c r="AU192" s="147" t="s">
        <v>78</v>
      </c>
      <c r="AV192" s="13" t="s">
        <v>82</v>
      </c>
      <c r="AW192" s="13" t="s">
        <v>29</v>
      </c>
      <c r="AX192" s="13" t="s">
        <v>73</v>
      </c>
      <c r="AY192" s="147" t="s">
        <v>224</v>
      </c>
    </row>
    <row r="193" spans="2:65" s="14" customFormat="1">
      <c r="B193" s="152"/>
      <c r="D193" s="136" t="s">
        <v>234</v>
      </c>
      <c r="E193" s="153" t="s">
        <v>1</v>
      </c>
      <c r="F193" s="154" t="s">
        <v>239</v>
      </c>
      <c r="H193" s="155">
        <v>80</v>
      </c>
      <c r="L193" s="152"/>
      <c r="M193" s="156"/>
      <c r="T193" s="157"/>
      <c r="AT193" s="153" t="s">
        <v>234</v>
      </c>
      <c r="AU193" s="153" t="s">
        <v>78</v>
      </c>
      <c r="AV193" s="14" t="s">
        <v>106</v>
      </c>
      <c r="AW193" s="14" t="s">
        <v>29</v>
      </c>
      <c r="AX193" s="14" t="s">
        <v>78</v>
      </c>
      <c r="AY193" s="153" t="s">
        <v>224</v>
      </c>
    </row>
    <row r="194" spans="2:65" s="11" customFormat="1" ht="25.9" customHeight="1">
      <c r="B194" s="112"/>
      <c r="D194" s="113" t="s">
        <v>72</v>
      </c>
      <c r="E194" s="114" t="s">
        <v>2877</v>
      </c>
      <c r="F194" s="114" t="s">
        <v>2877</v>
      </c>
      <c r="J194" s="115">
        <f>BK194</f>
        <v>20800</v>
      </c>
      <c r="L194" s="112"/>
      <c r="M194" s="116"/>
      <c r="P194" s="117">
        <f>SUM(P195:P198)</f>
        <v>0</v>
      </c>
      <c r="R194" s="117">
        <f>SUM(R195:R198)</f>
        <v>0</v>
      </c>
      <c r="T194" s="118">
        <f>SUM(T195:T198)</f>
        <v>0</v>
      </c>
      <c r="AR194" s="113" t="s">
        <v>106</v>
      </c>
      <c r="AT194" s="119" t="s">
        <v>72</v>
      </c>
      <c r="AU194" s="119" t="s">
        <v>73</v>
      </c>
      <c r="AY194" s="113" t="s">
        <v>224</v>
      </c>
      <c r="BK194" s="120">
        <f>SUM(BK195:BK198)</f>
        <v>20800</v>
      </c>
    </row>
    <row r="195" spans="2:65" s="1" customFormat="1" ht="16.5" customHeight="1">
      <c r="B195" s="123"/>
      <c r="C195" s="124" t="s">
        <v>293</v>
      </c>
      <c r="D195" s="124" t="s">
        <v>226</v>
      </c>
      <c r="E195" s="125" t="s">
        <v>2298</v>
      </c>
      <c r="F195" s="126" t="s">
        <v>4402</v>
      </c>
      <c r="G195" s="127" t="s">
        <v>2879</v>
      </c>
      <c r="H195" s="128">
        <v>18</v>
      </c>
      <c r="I195" s="129">
        <v>600</v>
      </c>
      <c r="J195" s="129">
        <f>ROUND(I195*H195,2)</f>
        <v>10800</v>
      </c>
      <c r="K195" s="126" t="s">
        <v>1</v>
      </c>
      <c r="L195" s="29"/>
      <c r="M195" s="130" t="s">
        <v>1</v>
      </c>
      <c r="N195" s="131" t="s">
        <v>39</v>
      </c>
      <c r="O195" s="132">
        <v>0</v>
      </c>
      <c r="P195" s="132">
        <f>O195*H195</f>
        <v>0</v>
      </c>
      <c r="Q195" s="132">
        <v>0</v>
      </c>
      <c r="R195" s="132">
        <f>Q195*H195</f>
        <v>0</v>
      </c>
      <c r="S195" s="132">
        <v>0</v>
      </c>
      <c r="T195" s="133">
        <f>S195*H195</f>
        <v>0</v>
      </c>
      <c r="AR195" s="134" t="s">
        <v>1564</v>
      </c>
      <c r="AT195" s="134" t="s">
        <v>226</v>
      </c>
      <c r="AU195" s="134" t="s">
        <v>78</v>
      </c>
      <c r="AY195" s="17" t="s">
        <v>224</v>
      </c>
      <c r="BE195" s="135">
        <f>IF(N195="základní",J195,0)</f>
        <v>0</v>
      </c>
      <c r="BF195" s="135">
        <f>IF(N195="snížená",J195,0)</f>
        <v>10800</v>
      </c>
      <c r="BG195" s="135">
        <f>IF(N195="zákl. přenesená",J195,0)</f>
        <v>0</v>
      </c>
      <c r="BH195" s="135">
        <f>IF(N195="sníž. přenesená",J195,0)</f>
        <v>0</v>
      </c>
      <c r="BI195" s="135">
        <f>IF(N195="nulová",J195,0)</f>
        <v>0</v>
      </c>
      <c r="BJ195" s="17" t="s">
        <v>82</v>
      </c>
      <c r="BK195" s="135">
        <f>ROUND(I195*H195,2)</f>
        <v>10800</v>
      </c>
      <c r="BL195" s="17" t="s">
        <v>1564</v>
      </c>
      <c r="BM195" s="134" t="s">
        <v>4403</v>
      </c>
    </row>
    <row r="196" spans="2:65" s="1" customFormat="1">
      <c r="B196" s="29"/>
      <c r="D196" s="136" t="s">
        <v>231</v>
      </c>
      <c r="F196" s="137" t="s">
        <v>4402</v>
      </c>
      <c r="L196" s="29"/>
      <c r="M196" s="138"/>
      <c r="T196" s="53"/>
      <c r="AT196" s="17" t="s">
        <v>231</v>
      </c>
      <c r="AU196" s="17" t="s">
        <v>78</v>
      </c>
    </row>
    <row r="197" spans="2:65" s="1" customFormat="1" ht="16.5" customHeight="1">
      <c r="B197" s="123"/>
      <c r="C197" s="124" t="s">
        <v>7</v>
      </c>
      <c r="D197" s="124" t="s">
        <v>226</v>
      </c>
      <c r="E197" s="125" t="s">
        <v>2881</v>
      </c>
      <c r="F197" s="126" t="s">
        <v>4404</v>
      </c>
      <c r="G197" s="127" t="s">
        <v>3774</v>
      </c>
      <c r="H197" s="128">
        <v>1</v>
      </c>
      <c r="I197" s="129">
        <v>10000</v>
      </c>
      <c r="J197" s="129">
        <f>ROUND(I197*H197,2)</f>
        <v>10000</v>
      </c>
      <c r="K197" s="126" t="s">
        <v>1</v>
      </c>
      <c r="L197" s="29"/>
      <c r="M197" s="130" t="s">
        <v>1</v>
      </c>
      <c r="N197" s="131" t="s">
        <v>39</v>
      </c>
      <c r="O197" s="132">
        <v>0</v>
      </c>
      <c r="P197" s="132">
        <f>O197*H197</f>
        <v>0</v>
      </c>
      <c r="Q197" s="132">
        <v>0</v>
      </c>
      <c r="R197" s="132">
        <f>Q197*H197</f>
        <v>0</v>
      </c>
      <c r="S197" s="132">
        <v>0</v>
      </c>
      <c r="T197" s="133">
        <f>S197*H197</f>
        <v>0</v>
      </c>
      <c r="AR197" s="134" t="s">
        <v>1564</v>
      </c>
      <c r="AT197" s="134" t="s">
        <v>226</v>
      </c>
      <c r="AU197" s="134" t="s">
        <v>78</v>
      </c>
      <c r="AY197" s="17" t="s">
        <v>224</v>
      </c>
      <c r="BE197" s="135">
        <f>IF(N197="základní",J197,0)</f>
        <v>0</v>
      </c>
      <c r="BF197" s="135">
        <f>IF(N197="snížená",J197,0)</f>
        <v>10000</v>
      </c>
      <c r="BG197" s="135">
        <f>IF(N197="zákl. přenesená",J197,0)</f>
        <v>0</v>
      </c>
      <c r="BH197" s="135">
        <f>IF(N197="sníž. přenesená",J197,0)</f>
        <v>0</v>
      </c>
      <c r="BI197" s="135">
        <f>IF(N197="nulová",J197,0)</f>
        <v>0</v>
      </c>
      <c r="BJ197" s="17" t="s">
        <v>82</v>
      </c>
      <c r="BK197" s="135">
        <f>ROUND(I197*H197,2)</f>
        <v>10000</v>
      </c>
      <c r="BL197" s="17" t="s">
        <v>1564</v>
      </c>
      <c r="BM197" s="134" t="s">
        <v>4405</v>
      </c>
    </row>
    <row r="198" spans="2:65" s="1" customFormat="1">
      <c r="B198" s="29"/>
      <c r="D198" s="136" t="s">
        <v>231</v>
      </c>
      <c r="F198" s="137" t="s">
        <v>4404</v>
      </c>
      <c r="L198" s="29"/>
      <c r="M198" s="173"/>
      <c r="N198" s="174"/>
      <c r="O198" s="174"/>
      <c r="P198" s="174"/>
      <c r="Q198" s="174"/>
      <c r="R198" s="174"/>
      <c r="S198" s="174"/>
      <c r="T198" s="175"/>
      <c r="AT198" s="17" t="s">
        <v>231</v>
      </c>
      <c r="AU198" s="17" t="s">
        <v>78</v>
      </c>
    </row>
    <row r="199" spans="2:65" s="1" customFormat="1" ht="6.95" customHeight="1">
      <c r="B199" s="41"/>
      <c r="C199" s="42"/>
      <c r="D199" s="42"/>
      <c r="E199" s="42"/>
      <c r="F199" s="42"/>
      <c r="G199" s="42"/>
      <c r="H199" s="42"/>
      <c r="I199" s="42"/>
      <c r="J199" s="42"/>
      <c r="K199" s="42"/>
      <c r="L199" s="29"/>
    </row>
  </sheetData>
  <autoFilter ref="C129:K198" xr:uid="{00000000-0009-0000-0000-00000E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hyperlinks>
    <hyperlink ref="F164" r:id="rId1" xr:uid="{00000000-0004-0000-0E00-000000000000}"/>
    <hyperlink ref="F167" r:id="rId2" xr:uid="{00000000-0004-0000-0E00-000001000000}"/>
    <hyperlink ref="F170" r:id="rId3" xr:uid="{00000000-0004-0000-0E00-000002000000}"/>
    <hyperlink ref="F173" r:id="rId4" xr:uid="{00000000-0004-0000-0E00-000003000000}"/>
    <hyperlink ref="F176" r:id="rId5" xr:uid="{00000000-0004-0000-0E00-000004000000}"/>
    <hyperlink ref="F180" r:id="rId6" xr:uid="{00000000-0004-0000-0E00-000005000000}"/>
    <hyperlink ref="F183" r:id="rId7" xr:uid="{00000000-0004-0000-0E00-000006000000}"/>
    <hyperlink ref="F187" r:id="rId8" xr:uid="{00000000-0004-0000-0E00-00000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222"/>
  <sheetViews>
    <sheetView showGridLines="0" workbookViewId="0">
      <selection activeCell="F119" sqref="F11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123</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4406</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ROUND(J124, 2)</f>
        <v>338442.67</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ROUND((SUM(BE124:BE221)),  2)</f>
        <v>0</v>
      </c>
      <c r="I35" s="84">
        <v>0.21</v>
      </c>
      <c r="J35" s="80">
        <f>ROUND(((SUM(BE124:BE221))*I35),  2)</f>
        <v>0</v>
      </c>
      <c r="L35" s="29"/>
    </row>
    <row r="36" spans="2:12" s="1" customFormat="1" ht="14.45" customHeight="1">
      <c r="B36" s="29"/>
      <c r="E36" s="26" t="s">
        <v>39</v>
      </c>
      <c r="F36" s="80">
        <f>ROUND((SUM(BF124:BF221)),  2)</f>
        <v>338442.67</v>
      </c>
      <c r="I36" s="84">
        <v>0.12</v>
      </c>
      <c r="J36" s="80">
        <f>ROUND(((SUM(BF124:BF221))*I36),  2)</f>
        <v>40613.120000000003</v>
      </c>
      <c r="L36" s="29"/>
    </row>
    <row r="37" spans="2:12" s="1" customFormat="1" ht="14.45" hidden="1" customHeight="1">
      <c r="B37" s="29"/>
      <c r="E37" s="26" t="s">
        <v>40</v>
      </c>
      <c r="F37" s="80">
        <f>ROUND((SUM(BG124:BG221)),  2)</f>
        <v>0</v>
      </c>
      <c r="I37" s="84">
        <v>0.21</v>
      </c>
      <c r="J37" s="80">
        <f>0</f>
        <v>0</v>
      </c>
      <c r="L37" s="29"/>
    </row>
    <row r="38" spans="2:12" s="1" customFormat="1" ht="14.45" hidden="1" customHeight="1">
      <c r="B38" s="29"/>
      <c r="E38" s="26" t="s">
        <v>41</v>
      </c>
      <c r="F38" s="80">
        <f>ROUND((SUM(BH124:BH221)),  2)</f>
        <v>0</v>
      </c>
      <c r="I38" s="84">
        <v>0.12</v>
      </c>
      <c r="J38" s="80">
        <f>0</f>
        <v>0</v>
      </c>
      <c r="L38" s="29"/>
    </row>
    <row r="39" spans="2:12" s="1" customFormat="1" ht="14.45" hidden="1" customHeight="1">
      <c r="B39" s="29"/>
      <c r="E39" s="26" t="s">
        <v>42</v>
      </c>
      <c r="F39" s="80">
        <f>ROUND((SUM(BI124:BI221)),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379055.79</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g - VZT</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J124</f>
        <v>338442.67000000004</v>
      </c>
      <c r="L98" s="29"/>
      <c r="AU98" s="17" t="s">
        <v>172</v>
      </c>
    </row>
    <row r="99" spans="2:47" s="8" customFormat="1" ht="24.95" customHeight="1">
      <c r="B99" s="96"/>
      <c r="D99" s="97" t="s">
        <v>182</v>
      </c>
      <c r="E99" s="98"/>
      <c r="F99" s="98"/>
      <c r="G99" s="98"/>
      <c r="H99" s="98"/>
      <c r="I99" s="98"/>
      <c r="J99" s="99">
        <f>J125</f>
        <v>324642.67000000004</v>
      </c>
      <c r="L99" s="96"/>
    </row>
    <row r="100" spans="2:47" s="9" customFormat="1" ht="19.899999999999999" customHeight="1">
      <c r="B100" s="100"/>
      <c r="D100" s="101" t="s">
        <v>4407</v>
      </c>
      <c r="E100" s="102"/>
      <c r="F100" s="102"/>
      <c r="G100" s="102"/>
      <c r="H100" s="102"/>
      <c r="I100" s="102"/>
      <c r="J100" s="103">
        <f>J126</f>
        <v>320692.67000000004</v>
      </c>
      <c r="L100" s="100"/>
    </row>
    <row r="101" spans="2:47" s="9" customFormat="1" ht="19.899999999999999" customHeight="1">
      <c r="B101" s="100"/>
      <c r="D101" s="101" t="s">
        <v>198</v>
      </c>
      <c r="E101" s="102"/>
      <c r="F101" s="102"/>
      <c r="G101" s="102"/>
      <c r="H101" s="102"/>
      <c r="I101" s="102"/>
      <c r="J101" s="103">
        <f>J199</f>
        <v>3950</v>
      </c>
      <c r="L101" s="100"/>
    </row>
    <row r="102" spans="2:47" s="8" customFormat="1" ht="24.95" customHeight="1">
      <c r="B102" s="96"/>
      <c r="D102" s="97" t="s">
        <v>3093</v>
      </c>
      <c r="E102" s="98"/>
      <c r="F102" s="98"/>
      <c r="G102" s="98"/>
      <c r="H102" s="98"/>
      <c r="I102" s="98"/>
      <c r="J102" s="99">
        <f>J209</f>
        <v>13800</v>
      </c>
      <c r="L102" s="96"/>
    </row>
    <row r="103" spans="2:47" s="1" customFormat="1" ht="21.75" customHeight="1">
      <c r="B103" s="29"/>
      <c r="L103" s="29"/>
    </row>
    <row r="104" spans="2:47" s="1" customFormat="1" ht="6.95" customHeight="1">
      <c r="B104" s="41"/>
      <c r="C104" s="42"/>
      <c r="D104" s="42"/>
      <c r="E104" s="42"/>
      <c r="F104" s="42"/>
      <c r="G104" s="42"/>
      <c r="H104" s="42"/>
      <c r="I104" s="42"/>
      <c r="J104" s="42"/>
      <c r="K104" s="42"/>
      <c r="L104" s="29"/>
    </row>
    <row r="108" spans="2:47" s="1" customFormat="1" ht="6.95" customHeight="1">
      <c r="B108" s="43"/>
      <c r="C108" s="44"/>
      <c r="D108" s="44"/>
      <c r="E108" s="44"/>
      <c r="F108" s="44"/>
      <c r="G108" s="44"/>
      <c r="H108" s="44"/>
      <c r="I108" s="44"/>
      <c r="J108" s="44"/>
      <c r="K108" s="44"/>
      <c r="L108" s="29"/>
    </row>
    <row r="109" spans="2:47" s="1" customFormat="1" ht="24.95" customHeight="1">
      <c r="B109" s="29"/>
      <c r="C109" s="21" t="s">
        <v>209</v>
      </c>
      <c r="L109" s="29"/>
    </row>
    <row r="110" spans="2:47" s="1" customFormat="1" ht="6.95" customHeight="1">
      <c r="B110" s="29"/>
      <c r="L110" s="29"/>
    </row>
    <row r="111" spans="2:47" s="1" customFormat="1" ht="12" customHeight="1">
      <c r="B111" s="29"/>
      <c r="C111" s="26" t="s">
        <v>14</v>
      </c>
      <c r="L111" s="29"/>
    </row>
    <row r="112" spans="2:47" s="1" customFormat="1" ht="16.5" customHeight="1">
      <c r="B112" s="29"/>
      <c r="E112" s="230" t="str">
        <f>E7</f>
        <v>ODUS Kamenice</v>
      </c>
      <c r="F112" s="231"/>
      <c r="G112" s="231"/>
      <c r="H112" s="231"/>
      <c r="L112" s="29"/>
    </row>
    <row r="113" spans="2:65" ht="12" customHeight="1">
      <c r="B113" s="20"/>
      <c r="C113" s="26" t="s">
        <v>165</v>
      </c>
      <c r="L113" s="20"/>
    </row>
    <row r="114" spans="2:65" s="1" customFormat="1" ht="16.5" customHeight="1">
      <c r="B114" s="29"/>
      <c r="E114" s="230" t="s">
        <v>7784</v>
      </c>
      <c r="F114" s="229"/>
      <c r="G114" s="229"/>
      <c r="H114" s="229"/>
      <c r="L114" s="29"/>
    </row>
    <row r="115" spans="2:65" s="1" customFormat="1" ht="12" customHeight="1">
      <c r="B115" s="29"/>
      <c r="C115" s="26" t="s">
        <v>167</v>
      </c>
      <c r="L115" s="29"/>
    </row>
    <row r="116" spans="2:65" s="1" customFormat="1" ht="16.5" customHeight="1">
      <c r="B116" s="29"/>
      <c r="E116" s="211" t="str">
        <f>E11</f>
        <v>g - VZT</v>
      </c>
      <c r="F116" s="229"/>
      <c r="G116" s="229"/>
      <c r="H116" s="229"/>
      <c r="L116" s="29"/>
    </row>
    <row r="117" spans="2:65" s="1" customFormat="1" ht="6.95" customHeight="1">
      <c r="B117" s="29"/>
      <c r="L117" s="29"/>
    </row>
    <row r="118" spans="2:65" s="1" customFormat="1" ht="12" customHeight="1">
      <c r="B118" s="29"/>
      <c r="C118" s="26" t="s">
        <v>18</v>
      </c>
      <c r="F118" s="24" t="str">
        <f>F14</f>
        <v>Česká Kamenice</v>
      </c>
      <c r="I118" s="26" t="s">
        <v>20</v>
      </c>
      <c r="J118" s="49" t="str">
        <f>IF(J14="","",J14)</f>
        <v>8. 6. 2024</v>
      </c>
      <c r="L118" s="29"/>
    </row>
    <row r="119" spans="2:65" s="1" customFormat="1" ht="6.95" customHeight="1">
      <c r="B119" s="29"/>
      <c r="L119" s="29"/>
    </row>
    <row r="120" spans="2:65" s="1" customFormat="1" ht="40.15" customHeight="1">
      <c r="B120" s="29"/>
      <c r="C120" s="26" t="s">
        <v>22</v>
      </c>
      <c r="F120" s="24" t="str">
        <f>E17</f>
        <v xml:space="preserve"> </v>
      </c>
      <c r="I120" s="26" t="s">
        <v>27</v>
      </c>
      <c r="J120" s="27" t="str">
        <f>E23</f>
        <v>BOD ARCHITEKTI-atelier bod architekti s.r.o.</v>
      </c>
      <c r="L120" s="29"/>
    </row>
    <row r="121" spans="2:65" s="1" customFormat="1" ht="15.2" customHeight="1">
      <c r="B121" s="29"/>
      <c r="C121" s="26" t="s">
        <v>26</v>
      </c>
      <c r="F121" s="24" t="str">
        <f>IF(E20="","",E20)</f>
        <v xml:space="preserve"> </v>
      </c>
      <c r="I121" s="26" t="s">
        <v>30</v>
      </c>
      <c r="J121" s="27" t="str">
        <f>E26</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338442.67000000004</v>
      </c>
      <c r="L124" s="29"/>
      <c r="M124" s="59"/>
      <c r="N124" s="50"/>
      <c r="O124" s="50"/>
      <c r="P124" s="109">
        <f>P125+P209</f>
        <v>165.78254299999998</v>
      </c>
      <c r="Q124" s="50"/>
      <c r="R124" s="109">
        <f>R125+R209</f>
        <v>0.58470599999999995</v>
      </c>
      <c r="S124" s="50"/>
      <c r="T124" s="110">
        <f>T125+T209</f>
        <v>0</v>
      </c>
      <c r="AT124" s="17" t="s">
        <v>72</v>
      </c>
      <c r="AU124" s="17" t="s">
        <v>172</v>
      </c>
      <c r="BK124" s="111">
        <f>BK125+BK209</f>
        <v>338442.67000000004</v>
      </c>
    </row>
    <row r="125" spans="2:65" s="11" customFormat="1" ht="25.9" customHeight="1">
      <c r="B125" s="112"/>
      <c r="D125" s="113" t="s">
        <v>72</v>
      </c>
      <c r="E125" s="114" t="s">
        <v>1110</v>
      </c>
      <c r="F125" s="114" t="s">
        <v>1111</v>
      </c>
      <c r="J125" s="115">
        <f>BK125</f>
        <v>324642.67000000004</v>
      </c>
      <c r="L125" s="112"/>
      <c r="M125" s="116"/>
      <c r="P125" s="117">
        <f>P126+P199</f>
        <v>140.78254299999998</v>
      </c>
      <c r="R125" s="117">
        <f>R126+R199</f>
        <v>0.58470599999999995</v>
      </c>
      <c r="T125" s="118">
        <f>T126+T199</f>
        <v>0</v>
      </c>
      <c r="AR125" s="113" t="s">
        <v>82</v>
      </c>
      <c r="AT125" s="119" t="s">
        <v>72</v>
      </c>
      <c r="AU125" s="119" t="s">
        <v>73</v>
      </c>
      <c r="AY125" s="113" t="s">
        <v>224</v>
      </c>
      <c r="BK125" s="120">
        <f>BK126+BK199</f>
        <v>324642.67000000004</v>
      </c>
    </row>
    <row r="126" spans="2:65" s="11" customFormat="1" ht="22.9" customHeight="1">
      <c r="B126" s="112"/>
      <c r="D126" s="113" t="s">
        <v>72</v>
      </c>
      <c r="E126" s="121" t="s">
        <v>4408</v>
      </c>
      <c r="F126" s="121" t="s">
        <v>4409</v>
      </c>
      <c r="J126" s="122">
        <f>BK126</f>
        <v>320692.67000000004</v>
      </c>
      <c r="L126" s="112"/>
      <c r="M126" s="116"/>
      <c r="P126" s="117">
        <f>SUM(P127:P198)</f>
        <v>135.56254299999998</v>
      </c>
      <c r="R126" s="117">
        <f>SUM(R127:R198)</f>
        <v>0.58090599999999992</v>
      </c>
      <c r="T126" s="118">
        <f>SUM(T127:T198)</f>
        <v>0</v>
      </c>
      <c r="AR126" s="113" t="s">
        <v>82</v>
      </c>
      <c r="AT126" s="119" t="s">
        <v>72</v>
      </c>
      <c r="AU126" s="119" t="s">
        <v>78</v>
      </c>
      <c r="AY126" s="113" t="s">
        <v>224</v>
      </c>
      <c r="BK126" s="120">
        <f>SUM(BK127:BK198)</f>
        <v>320692.67000000004</v>
      </c>
    </row>
    <row r="127" spans="2:65" s="1" customFormat="1" ht="24.2" customHeight="1">
      <c r="B127" s="123"/>
      <c r="C127" s="124" t="s">
        <v>78</v>
      </c>
      <c r="D127" s="124" t="s">
        <v>226</v>
      </c>
      <c r="E127" s="125" t="s">
        <v>4410</v>
      </c>
      <c r="F127" s="126" t="s">
        <v>4411</v>
      </c>
      <c r="G127" s="127" t="s">
        <v>639</v>
      </c>
      <c r="H127" s="128">
        <v>16</v>
      </c>
      <c r="I127" s="129">
        <v>386</v>
      </c>
      <c r="J127" s="129">
        <f>ROUND(I127*H127,2)</f>
        <v>6176</v>
      </c>
      <c r="K127" s="126" t="s">
        <v>230</v>
      </c>
      <c r="L127" s="29"/>
      <c r="M127" s="130" t="s">
        <v>1</v>
      </c>
      <c r="N127" s="131" t="s">
        <v>39</v>
      </c>
      <c r="O127" s="132">
        <v>0.82699999999999996</v>
      </c>
      <c r="P127" s="132">
        <f>O127*H127</f>
        <v>13.231999999999999</v>
      </c>
      <c r="Q127" s="132">
        <v>0</v>
      </c>
      <c r="R127" s="132">
        <f>Q127*H127</f>
        <v>0</v>
      </c>
      <c r="S127" s="132">
        <v>0</v>
      </c>
      <c r="T127" s="133">
        <f>S127*H127</f>
        <v>0</v>
      </c>
      <c r="AR127" s="134" t="s">
        <v>277</v>
      </c>
      <c r="AT127" s="134" t="s">
        <v>226</v>
      </c>
      <c r="AU127" s="134" t="s">
        <v>82</v>
      </c>
      <c r="AY127" s="17" t="s">
        <v>224</v>
      </c>
      <c r="BE127" s="135">
        <f>IF(N127="základní",J127,0)</f>
        <v>0</v>
      </c>
      <c r="BF127" s="135">
        <f>IF(N127="snížená",J127,0)</f>
        <v>6176</v>
      </c>
      <c r="BG127" s="135">
        <f>IF(N127="zákl. přenesená",J127,0)</f>
        <v>0</v>
      </c>
      <c r="BH127" s="135">
        <f>IF(N127="sníž. přenesená",J127,0)</f>
        <v>0</v>
      </c>
      <c r="BI127" s="135">
        <f>IF(N127="nulová",J127,0)</f>
        <v>0</v>
      </c>
      <c r="BJ127" s="17" t="s">
        <v>82</v>
      </c>
      <c r="BK127" s="135">
        <f>ROUND(I127*H127,2)</f>
        <v>6176</v>
      </c>
      <c r="BL127" s="17" t="s">
        <v>277</v>
      </c>
      <c r="BM127" s="134" t="s">
        <v>4412</v>
      </c>
    </row>
    <row r="128" spans="2:65" s="1" customFormat="1" ht="19.5">
      <c r="B128" s="29"/>
      <c r="D128" s="136" t="s">
        <v>231</v>
      </c>
      <c r="F128" s="137" t="s">
        <v>4413</v>
      </c>
      <c r="L128" s="29"/>
      <c r="M128" s="138"/>
      <c r="T128" s="53"/>
      <c r="AT128" s="17" t="s">
        <v>231</v>
      </c>
      <c r="AU128" s="17" t="s">
        <v>82</v>
      </c>
    </row>
    <row r="129" spans="2:65" s="1" customFormat="1">
      <c r="B129" s="29"/>
      <c r="D129" s="139" t="s">
        <v>232</v>
      </c>
      <c r="F129" s="140" t="s">
        <v>4414</v>
      </c>
      <c r="L129" s="29"/>
      <c r="M129" s="138"/>
      <c r="T129" s="53"/>
      <c r="AT129" s="17" t="s">
        <v>232</v>
      </c>
      <c r="AU129" s="17" t="s">
        <v>82</v>
      </c>
    </row>
    <row r="130" spans="2:65" s="12" customFormat="1">
      <c r="B130" s="141"/>
      <c r="D130" s="136" t="s">
        <v>234</v>
      </c>
      <c r="E130" s="142" t="s">
        <v>1</v>
      </c>
      <c r="F130" s="143" t="s">
        <v>4415</v>
      </c>
      <c r="H130" s="142" t="s">
        <v>1</v>
      </c>
      <c r="L130" s="141"/>
      <c r="M130" s="144"/>
      <c r="T130" s="145"/>
      <c r="AT130" s="142" t="s">
        <v>234</v>
      </c>
      <c r="AU130" s="142" t="s">
        <v>82</v>
      </c>
      <c r="AV130" s="12" t="s">
        <v>78</v>
      </c>
      <c r="AW130" s="12" t="s">
        <v>29</v>
      </c>
      <c r="AX130" s="12" t="s">
        <v>73</v>
      </c>
      <c r="AY130" s="142" t="s">
        <v>224</v>
      </c>
    </row>
    <row r="131" spans="2:65" s="13" customFormat="1">
      <c r="B131" s="146"/>
      <c r="D131" s="136" t="s">
        <v>234</v>
      </c>
      <c r="E131" s="147" t="s">
        <v>1</v>
      </c>
      <c r="F131" s="148" t="s">
        <v>273</v>
      </c>
      <c r="H131" s="149">
        <v>14</v>
      </c>
      <c r="L131" s="146"/>
      <c r="M131" s="150"/>
      <c r="T131" s="151"/>
      <c r="AT131" s="147" t="s">
        <v>234</v>
      </c>
      <c r="AU131" s="147" t="s">
        <v>82</v>
      </c>
      <c r="AV131" s="13" t="s">
        <v>82</v>
      </c>
      <c r="AW131" s="13" t="s">
        <v>29</v>
      </c>
      <c r="AX131" s="13" t="s">
        <v>73</v>
      </c>
      <c r="AY131" s="147" t="s">
        <v>224</v>
      </c>
    </row>
    <row r="132" spans="2:65" s="12" customFormat="1">
      <c r="B132" s="141"/>
      <c r="D132" s="136" t="s">
        <v>234</v>
      </c>
      <c r="E132" s="142" t="s">
        <v>1</v>
      </c>
      <c r="F132" s="143" t="s">
        <v>4416</v>
      </c>
      <c r="H132" s="142" t="s">
        <v>1</v>
      </c>
      <c r="L132" s="141"/>
      <c r="M132" s="144"/>
      <c r="T132" s="145"/>
      <c r="AT132" s="142" t="s">
        <v>234</v>
      </c>
      <c r="AU132" s="142" t="s">
        <v>82</v>
      </c>
      <c r="AV132" s="12" t="s">
        <v>78</v>
      </c>
      <c r="AW132" s="12" t="s">
        <v>29</v>
      </c>
      <c r="AX132" s="12" t="s">
        <v>73</v>
      </c>
      <c r="AY132" s="142" t="s">
        <v>224</v>
      </c>
    </row>
    <row r="133" spans="2:65" s="13" customFormat="1">
      <c r="B133" s="146"/>
      <c r="D133" s="136" t="s">
        <v>234</v>
      </c>
      <c r="E133" s="147" t="s">
        <v>1</v>
      </c>
      <c r="F133" s="148" t="s">
        <v>82</v>
      </c>
      <c r="H133" s="149">
        <v>2</v>
      </c>
      <c r="L133" s="146"/>
      <c r="M133" s="150"/>
      <c r="T133" s="151"/>
      <c r="AT133" s="147" t="s">
        <v>234</v>
      </c>
      <c r="AU133" s="147" t="s">
        <v>82</v>
      </c>
      <c r="AV133" s="13" t="s">
        <v>82</v>
      </c>
      <c r="AW133" s="13" t="s">
        <v>29</v>
      </c>
      <c r="AX133" s="13" t="s">
        <v>73</v>
      </c>
      <c r="AY133" s="147" t="s">
        <v>224</v>
      </c>
    </row>
    <row r="134" spans="2:65" s="14" customFormat="1">
      <c r="B134" s="152"/>
      <c r="D134" s="136" t="s">
        <v>234</v>
      </c>
      <c r="E134" s="153" t="s">
        <v>1</v>
      </c>
      <c r="F134" s="154" t="s">
        <v>239</v>
      </c>
      <c r="H134" s="155">
        <v>16</v>
      </c>
      <c r="L134" s="152"/>
      <c r="M134" s="156"/>
      <c r="T134" s="157"/>
      <c r="AT134" s="153" t="s">
        <v>234</v>
      </c>
      <c r="AU134" s="153" t="s">
        <v>82</v>
      </c>
      <c r="AV134" s="14" t="s">
        <v>106</v>
      </c>
      <c r="AW134" s="14" t="s">
        <v>29</v>
      </c>
      <c r="AX134" s="14" t="s">
        <v>78</v>
      </c>
      <c r="AY134" s="153" t="s">
        <v>224</v>
      </c>
    </row>
    <row r="135" spans="2:65" s="1" customFormat="1" ht="24.2" customHeight="1">
      <c r="B135" s="123"/>
      <c r="C135" s="164" t="s">
        <v>82</v>
      </c>
      <c r="D135" s="164" t="s">
        <v>1008</v>
      </c>
      <c r="E135" s="165" t="s">
        <v>4417</v>
      </c>
      <c r="F135" s="166" t="s">
        <v>4418</v>
      </c>
      <c r="G135" s="167" t="s">
        <v>639</v>
      </c>
      <c r="H135" s="168">
        <v>16</v>
      </c>
      <c r="I135" s="169">
        <v>7440</v>
      </c>
      <c r="J135" s="169">
        <f>ROUND(I135*H135,2)</f>
        <v>119040</v>
      </c>
      <c r="K135" s="166" t="s">
        <v>230</v>
      </c>
      <c r="L135" s="170"/>
      <c r="M135" s="171" t="s">
        <v>1</v>
      </c>
      <c r="N135" s="172" t="s">
        <v>39</v>
      </c>
      <c r="O135" s="132">
        <v>0</v>
      </c>
      <c r="P135" s="132">
        <f>O135*H135</f>
        <v>0</v>
      </c>
      <c r="Q135" s="132">
        <v>1.6000000000000001E-3</v>
      </c>
      <c r="R135" s="132">
        <f>Q135*H135</f>
        <v>2.5600000000000001E-2</v>
      </c>
      <c r="S135" s="132">
        <v>0</v>
      </c>
      <c r="T135" s="133">
        <f>S135*H135</f>
        <v>0</v>
      </c>
      <c r="AR135" s="134" t="s">
        <v>332</v>
      </c>
      <c r="AT135" s="134" t="s">
        <v>1008</v>
      </c>
      <c r="AU135" s="134" t="s">
        <v>82</v>
      </c>
      <c r="AY135" s="17" t="s">
        <v>224</v>
      </c>
      <c r="BE135" s="135">
        <f>IF(N135="základní",J135,0)</f>
        <v>0</v>
      </c>
      <c r="BF135" s="135">
        <f>IF(N135="snížená",J135,0)</f>
        <v>119040</v>
      </c>
      <c r="BG135" s="135">
        <f>IF(N135="zákl. přenesená",J135,0)</f>
        <v>0</v>
      </c>
      <c r="BH135" s="135">
        <f>IF(N135="sníž. přenesená",J135,0)</f>
        <v>0</v>
      </c>
      <c r="BI135" s="135">
        <f>IF(N135="nulová",J135,0)</f>
        <v>0</v>
      </c>
      <c r="BJ135" s="17" t="s">
        <v>82</v>
      </c>
      <c r="BK135" s="135">
        <f>ROUND(I135*H135,2)</f>
        <v>119040</v>
      </c>
      <c r="BL135" s="17" t="s">
        <v>277</v>
      </c>
      <c r="BM135" s="134" t="s">
        <v>4419</v>
      </c>
    </row>
    <row r="136" spans="2:65" s="1" customFormat="1" ht="19.5">
      <c r="B136" s="29"/>
      <c r="D136" s="136" t="s">
        <v>231</v>
      </c>
      <c r="F136" s="137" t="s">
        <v>4418</v>
      </c>
      <c r="L136" s="29"/>
      <c r="M136" s="138"/>
      <c r="T136" s="53"/>
      <c r="AT136" s="17" t="s">
        <v>231</v>
      </c>
      <c r="AU136" s="17" t="s">
        <v>82</v>
      </c>
    </row>
    <row r="137" spans="2:65" s="1" customFormat="1" ht="24.2" customHeight="1">
      <c r="B137" s="123"/>
      <c r="C137" s="124" t="s">
        <v>101</v>
      </c>
      <c r="D137" s="124" t="s">
        <v>226</v>
      </c>
      <c r="E137" s="125" t="s">
        <v>4420</v>
      </c>
      <c r="F137" s="126" t="s">
        <v>4421</v>
      </c>
      <c r="G137" s="127" t="s">
        <v>639</v>
      </c>
      <c r="H137" s="128">
        <v>4</v>
      </c>
      <c r="I137" s="129">
        <v>329</v>
      </c>
      <c r="J137" s="129">
        <f>ROUND(I137*H137,2)</f>
        <v>1316</v>
      </c>
      <c r="K137" s="126" t="s">
        <v>230</v>
      </c>
      <c r="L137" s="29"/>
      <c r="M137" s="130" t="s">
        <v>1</v>
      </c>
      <c r="N137" s="131" t="s">
        <v>39</v>
      </c>
      <c r="O137" s="132">
        <v>0.71899999999999997</v>
      </c>
      <c r="P137" s="132">
        <f>O137*H137</f>
        <v>2.8759999999999999</v>
      </c>
      <c r="Q137" s="132">
        <v>0</v>
      </c>
      <c r="R137" s="132">
        <f>Q137*H137</f>
        <v>0</v>
      </c>
      <c r="S137" s="132">
        <v>0</v>
      </c>
      <c r="T137" s="133">
        <f>S137*H137</f>
        <v>0</v>
      </c>
      <c r="AR137" s="134" t="s">
        <v>277</v>
      </c>
      <c r="AT137" s="134" t="s">
        <v>226</v>
      </c>
      <c r="AU137" s="134" t="s">
        <v>82</v>
      </c>
      <c r="AY137" s="17" t="s">
        <v>224</v>
      </c>
      <c r="BE137" s="135">
        <f>IF(N137="základní",J137,0)</f>
        <v>0</v>
      </c>
      <c r="BF137" s="135">
        <f>IF(N137="snížená",J137,0)</f>
        <v>1316</v>
      </c>
      <c r="BG137" s="135">
        <f>IF(N137="zákl. přenesená",J137,0)</f>
        <v>0</v>
      </c>
      <c r="BH137" s="135">
        <f>IF(N137="sníž. přenesená",J137,0)</f>
        <v>0</v>
      </c>
      <c r="BI137" s="135">
        <f>IF(N137="nulová",J137,0)</f>
        <v>0</v>
      </c>
      <c r="BJ137" s="17" t="s">
        <v>82</v>
      </c>
      <c r="BK137" s="135">
        <f>ROUND(I137*H137,2)</f>
        <v>1316</v>
      </c>
      <c r="BL137" s="17" t="s">
        <v>277</v>
      </c>
      <c r="BM137" s="134" t="s">
        <v>4422</v>
      </c>
    </row>
    <row r="138" spans="2:65" s="1" customFormat="1" ht="19.5">
      <c r="B138" s="29"/>
      <c r="D138" s="136" t="s">
        <v>231</v>
      </c>
      <c r="F138" s="137" t="s">
        <v>4423</v>
      </c>
      <c r="L138" s="29"/>
      <c r="M138" s="138"/>
      <c r="T138" s="53"/>
      <c r="AT138" s="17" t="s">
        <v>231</v>
      </c>
      <c r="AU138" s="17" t="s">
        <v>82</v>
      </c>
    </row>
    <row r="139" spans="2:65" s="1" customFormat="1">
      <c r="B139" s="29"/>
      <c r="D139" s="139" t="s">
        <v>232</v>
      </c>
      <c r="F139" s="140" t="s">
        <v>4424</v>
      </c>
      <c r="L139" s="29"/>
      <c r="M139" s="138"/>
      <c r="T139" s="53"/>
      <c r="AT139" s="17" t="s">
        <v>232</v>
      </c>
      <c r="AU139" s="17" t="s">
        <v>82</v>
      </c>
    </row>
    <row r="140" spans="2:65" s="1" customFormat="1" ht="16.5" customHeight="1">
      <c r="B140" s="123"/>
      <c r="C140" s="164" t="s">
        <v>106</v>
      </c>
      <c r="D140" s="164" t="s">
        <v>1008</v>
      </c>
      <c r="E140" s="165" t="s">
        <v>4425</v>
      </c>
      <c r="F140" s="166" t="s">
        <v>4426</v>
      </c>
      <c r="G140" s="167" t="s">
        <v>639</v>
      </c>
      <c r="H140" s="168">
        <v>4</v>
      </c>
      <c r="I140" s="169">
        <v>876</v>
      </c>
      <c r="J140" s="169">
        <f>ROUND(I140*H140,2)</f>
        <v>3504</v>
      </c>
      <c r="K140" s="166" t="s">
        <v>230</v>
      </c>
      <c r="L140" s="170"/>
      <c r="M140" s="171" t="s">
        <v>1</v>
      </c>
      <c r="N140" s="172" t="s">
        <v>39</v>
      </c>
      <c r="O140" s="132">
        <v>0</v>
      </c>
      <c r="P140" s="132">
        <f>O140*H140</f>
        <v>0</v>
      </c>
      <c r="Q140" s="132">
        <v>8.9999999999999998E-4</v>
      </c>
      <c r="R140" s="132">
        <f>Q140*H140</f>
        <v>3.5999999999999999E-3</v>
      </c>
      <c r="S140" s="132">
        <v>0</v>
      </c>
      <c r="T140" s="133">
        <f>S140*H140</f>
        <v>0</v>
      </c>
      <c r="AR140" s="134" t="s">
        <v>332</v>
      </c>
      <c r="AT140" s="134" t="s">
        <v>1008</v>
      </c>
      <c r="AU140" s="134" t="s">
        <v>82</v>
      </c>
      <c r="AY140" s="17" t="s">
        <v>224</v>
      </c>
      <c r="BE140" s="135">
        <f>IF(N140="základní",J140,0)</f>
        <v>0</v>
      </c>
      <c r="BF140" s="135">
        <f>IF(N140="snížená",J140,0)</f>
        <v>3504</v>
      </c>
      <c r="BG140" s="135">
        <f>IF(N140="zákl. přenesená",J140,0)</f>
        <v>0</v>
      </c>
      <c r="BH140" s="135">
        <f>IF(N140="sníž. přenesená",J140,0)</f>
        <v>0</v>
      </c>
      <c r="BI140" s="135">
        <f>IF(N140="nulová",J140,0)</f>
        <v>0</v>
      </c>
      <c r="BJ140" s="17" t="s">
        <v>82</v>
      </c>
      <c r="BK140" s="135">
        <f>ROUND(I140*H140,2)</f>
        <v>3504</v>
      </c>
      <c r="BL140" s="17" t="s">
        <v>277</v>
      </c>
      <c r="BM140" s="134" t="s">
        <v>4427</v>
      </c>
    </row>
    <row r="141" spans="2:65" s="1" customFormat="1">
      <c r="B141" s="29"/>
      <c r="D141" s="136" t="s">
        <v>231</v>
      </c>
      <c r="F141" s="137" t="s">
        <v>4426</v>
      </c>
      <c r="L141" s="29"/>
      <c r="M141" s="138"/>
      <c r="T141" s="53"/>
      <c r="AT141" s="17" t="s">
        <v>231</v>
      </c>
      <c r="AU141" s="17" t="s">
        <v>82</v>
      </c>
    </row>
    <row r="142" spans="2:65" s="1" customFormat="1" ht="21.75" customHeight="1">
      <c r="B142" s="123"/>
      <c r="C142" s="124" t="s">
        <v>109</v>
      </c>
      <c r="D142" s="124" t="s">
        <v>226</v>
      </c>
      <c r="E142" s="125" t="s">
        <v>4428</v>
      </c>
      <c r="F142" s="126" t="s">
        <v>4429</v>
      </c>
      <c r="G142" s="127" t="s">
        <v>639</v>
      </c>
      <c r="H142" s="128">
        <v>1</v>
      </c>
      <c r="I142" s="129">
        <v>193</v>
      </c>
      <c r="J142" s="129">
        <f>ROUND(I142*H142,2)</f>
        <v>193</v>
      </c>
      <c r="K142" s="126" t="s">
        <v>230</v>
      </c>
      <c r="L142" s="29"/>
      <c r="M142" s="130" t="s">
        <v>1</v>
      </c>
      <c r="N142" s="131" t="s">
        <v>39</v>
      </c>
      <c r="O142" s="132">
        <v>0.42299999999999999</v>
      </c>
      <c r="P142" s="132">
        <f>O142*H142</f>
        <v>0.42299999999999999</v>
      </c>
      <c r="Q142" s="132">
        <v>0</v>
      </c>
      <c r="R142" s="132">
        <f>Q142*H142</f>
        <v>0</v>
      </c>
      <c r="S142" s="132">
        <v>0</v>
      </c>
      <c r="T142" s="133">
        <f>S142*H142</f>
        <v>0</v>
      </c>
      <c r="AR142" s="134" t="s">
        <v>277</v>
      </c>
      <c r="AT142" s="134" t="s">
        <v>226</v>
      </c>
      <c r="AU142" s="134" t="s">
        <v>82</v>
      </c>
      <c r="AY142" s="17" t="s">
        <v>224</v>
      </c>
      <c r="BE142" s="135">
        <f>IF(N142="základní",J142,0)</f>
        <v>0</v>
      </c>
      <c r="BF142" s="135">
        <f>IF(N142="snížená",J142,0)</f>
        <v>193</v>
      </c>
      <c r="BG142" s="135">
        <f>IF(N142="zákl. přenesená",J142,0)</f>
        <v>0</v>
      </c>
      <c r="BH142" s="135">
        <f>IF(N142="sníž. přenesená",J142,0)</f>
        <v>0</v>
      </c>
      <c r="BI142" s="135">
        <f>IF(N142="nulová",J142,0)</f>
        <v>0</v>
      </c>
      <c r="BJ142" s="17" t="s">
        <v>82</v>
      </c>
      <c r="BK142" s="135">
        <f>ROUND(I142*H142,2)</f>
        <v>193</v>
      </c>
      <c r="BL142" s="17" t="s">
        <v>277</v>
      </c>
      <c r="BM142" s="134" t="s">
        <v>4430</v>
      </c>
    </row>
    <row r="143" spans="2:65" s="1" customFormat="1" ht="19.5">
      <c r="B143" s="29"/>
      <c r="D143" s="136" t="s">
        <v>231</v>
      </c>
      <c r="F143" s="137" t="s">
        <v>4431</v>
      </c>
      <c r="L143" s="29"/>
      <c r="M143" s="138"/>
      <c r="T143" s="53"/>
      <c r="AT143" s="17" t="s">
        <v>231</v>
      </c>
      <c r="AU143" s="17" t="s">
        <v>82</v>
      </c>
    </row>
    <row r="144" spans="2:65" s="1" customFormat="1">
      <c r="B144" s="29"/>
      <c r="D144" s="139" t="s">
        <v>232</v>
      </c>
      <c r="F144" s="140" t="s">
        <v>4432</v>
      </c>
      <c r="L144" s="29"/>
      <c r="M144" s="138"/>
      <c r="T144" s="53"/>
      <c r="AT144" s="17" t="s">
        <v>232</v>
      </c>
      <c r="AU144" s="17" t="s">
        <v>82</v>
      </c>
    </row>
    <row r="145" spans="2:65" s="1" customFormat="1" ht="24.2" customHeight="1">
      <c r="B145" s="123"/>
      <c r="C145" s="164" t="s">
        <v>112</v>
      </c>
      <c r="D145" s="164" t="s">
        <v>1008</v>
      </c>
      <c r="E145" s="165" t="s">
        <v>4433</v>
      </c>
      <c r="F145" s="166" t="s">
        <v>4434</v>
      </c>
      <c r="G145" s="167" t="s">
        <v>639</v>
      </c>
      <c r="H145" s="168">
        <v>1</v>
      </c>
      <c r="I145" s="169">
        <v>227</v>
      </c>
      <c r="J145" s="169">
        <f>ROUND(I145*H145,2)</f>
        <v>227</v>
      </c>
      <c r="K145" s="166" t="s">
        <v>230</v>
      </c>
      <c r="L145" s="170"/>
      <c r="M145" s="171" t="s">
        <v>1</v>
      </c>
      <c r="N145" s="172" t="s">
        <v>39</v>
      </c>
      <c r="O145" s="132">
        <v>0</v>
      </c>
      <c r="P145" s="132">
        <f>O145*H145</f>
        <v>0</v>
      </c>
      <c r="Q145" s="132">
        <v>2.0000000000000001E-4</v>
      </c>
      <c r="R145" s="132">
        <f>Q145*H145</f>
        <v>2.0000000000000001E-4</v>
      </c>
      <c r="S145" s="132">
        <v>0</v>
      </c>
      <c r="T145" s="133">
        <f>S145*H145</f>
        <v>0</v>
      </c>
      <c r="AR145" s="134" t="s">
        <v>332</v>
      </c>
      <c r="AT145" s="134" t="s">
        <v>1008</v>
      </c>
      <c r="AU145" s="134" t="s">
        <v>82</v>
      </c>
      <c r="AY145" s="17" t="s">
        <v>224</v>
      </c>
      <c r="BE145" s="135">
        <f>IF(N145="základní",J145,0)</f>
        <v>0</v>
      </c>
      <c r="BF145" s="135">
        <f>IF(N145="snížená",J145,0)</f>
        <v>227</v>
      </c>
      <c r="BG145" s="135">
        <f>IF(N145="zákl. přenesená",J145,0)</f>
        <v>0</v>
      </c>
      <c r="BH145" s="135">
        <f>IF(N145="sníž. přenesená",J145,0)</f>
        <v>0</v>
      </c>
      <c r="BI145" s="135">
        <f>IF(N145="nulová",J145,0)</f>
        <v>0</v>
      </c>
      <c r="BJ145" s="17" t="s">
        <v>82</v>
      </c>
      <c r="BK145" s="135">
        <f>ROUND(I145*H145,2)</f>
        <v>227</v>
      </c>
      <c r="BL145" s="17" t="s">
        <v>277</v>
      </c>
      <c r="BM145" s="134" t="s">
        <v>4435</v>
      </c>
    </row>
    <row r="146" spans="2:65" s="1" customFormat="1">
      <c r="B146" s="29"/>
      <c r="D146" s="136" t="s">
        <v>231</v>
      </c>
      <c r="F146" s="137" t="s">
        <v>4434</v>
      </c>
      <c r="L146" s="29"/>
      <c r="M146" s="138"/>
      <c r="T146" s="53"/>
      <c r="AT146" s="17" t="s">
        <v>231</v>
      </c>
      <c r="AU146" s="17" t="s">
        <v>82</v>
      </c>
    </row>
    <row r="147" spans="2:65" s="1" customFormat="1" ht="24.2" customHeight="1">
      <c r="B147" s="123"/>
      <c r="C147" s="124" t="s">
        <v>115</v>
      </c>
      <c r="D147" s="124" t="s">
        <v>226</v>
      </c>
      <c r="E147" s="125" t="s">
        <v>4436</v>
      </c>
      <c r="F147" s="126" t="s">
        <v>4437</v>
      </c>
      <c r="G147" s="127" t="s">
        <v>639</v>
      </c>
      <c r="H147" s="128">
        <v>1</v>
      </c>
      <c r="I147" s="129">
        <v>425</v>
      </c>
      <c r="J147" s="129">
        <f>ROUND(I147*H147,2)</f>
        <v>425</v>
      </c>
      <c r="K147" s="126" t="s">
        <v>230</v>
      </c>
      <c r="L147" s="29"/>
      <c r="M147" s="130" t="s">
        <v>1</v>
      </c>
      <c r="N147" s="131" t="s">
        <v>39</v>
      </c>
      <c r="O147" s="132">
        <v>0.93</v>
      </c>
      <c r="P147" s="132">
        <f>O147*H147</f>
        <v>0.93</v>
      </c>
      <c r="Q147" s="132">
        <v>0</v>
      </c>
      <c r="R147" s="132">
        <f>Q147*H147</f>
        <v>0</v>
      </c>
      <c r="S147" s="132">
        <v>0</v>
      </c>
      <c r="T147" s="133">
        <f>S147*H147</f>
        <v>0</v>
      </c>
      <c r="AR147" s="134" t="s">
        <v>277</v>
      </c>
      <c r="AT147" s="134" t="s">
        <v>226</v>
      </c>
      <c r="AU147" s="134" t="s">
        <v>82</v>
      </c>
      <c r="AY147" s="17" t="s">
        <v>224</v>
      </c>
      <c r="BE147" s="135">
        <f>IF(N147="základní",J147,0)</f>
        <v>0</v>
      </c>
      <c r="BF147" s="135">
        <f>IF(N147="snížená",J147,0)</f>
        <v>425</v>
      </c>
      <c r="BG147" s="135">
        <f>IF(N147="zákl. přenesená",J147,0)</f>
        <v>0</v>
      </c>
      <c r="BH147" s="135">
        <f>IF(N147="sníž. přenesená",J147,0)</f>
        <v>0</v>
      </c>
      <c r="BI147" s="135">
        <f>IF(N147="nulová",J147,0)</f>
        <v>0</v>
      </c>
      <c r="BJ147" s="17" t="s">
        <v>82</v>
      </c>
      <c r="BK147" s="135">
        <f>ROUND(I147*H147,2)</f>
        <v>425</v>
      </c>
      <c r="BL147" s="17" t="s">
        <v>277</v>
      </c>
      <c r="BM147" s="134" t="s">
        <v>4438</v>
      </c>
    </row>
    <row r="148" spans="2:65" s="1" customFormat="1" ht="19.5">
      <c r="B148" s="29"/>
      <c r="D148" s="136" t="s">
        <v>231</v>
      </c>
      <c r="F148" s="137" t="s">
        <v>4439</v>
      </c>
      <c r="L148" s="29"/>
      <c r="M148" s="138"/>
      <c r="T148" s="53"/>
      <c r="AT148" s="17" t="s">
        <v>231</v>
      </c>
      <c r="AU148" s="17" t="s">
        <v>82</v>
      </c>
    </row>
    <row r="149" spans="2:65" s="1" customFormat="1">
      <c r="B149" s="29"/>
      <c r="D149" s="139" t="s">
        <v>232</v>
      </c>
      <c r="F149" s="140" t="s">
        <v>4440</v>
      </c>
      <c r="L149" s="29"/>
      <c r="M149" s="138"/>
      <c r="T149" s="53"/>
      <c r="AT149" s="17" t="s">
        <v>232</v>
      </c>
      <c r="AU149" s="17" t="s">
        <v>82</v>
      </c>
    </row>
    <row r="150" spans="2:65" s="1" customFormat="1" ht="37.9" customHeight="1">
      <c r="B150" s="123"/>
      <c r="C150" s="124" t="s">
        <v>118</v>
      </c>
      <c r="D150" s="124" t="s">
        <v>226</v>
      </c>
      <c r="E150" s="125" t="s">
        <v>4441</v>
      </c>
      <c r="F150" s="126" t="s">
        <v>4442</v>
      </c>
      <c r="G150" s="127" t="s">
        <v>272</v>
      </c>
      <c r="H150" s="128">
        <v>71</v>
      </c>
      <c r="I150" s="129">
        <v>559</v>
      </c>
      <c r="J150" s="129">
        <f>ROUND(I150*H150,2)</f>
        <v>39689</v>
      </c>
      <c r="K150" s="126" t="s">
        <v>230</v>
      </c>
      <c r="L150" s="29"/>
      <c r="M150" s="130" t="s">
        <v>1</v>
      </c>
      <c r="N150" s="131" t="s">
        <v>39</v>
      </c>
      <c r="O150" s="132">
        <v>0.434</v>
      </c>
      <c r="P150" s="132">
        <f>O150*H150</f>
        <v>30.814</v>
      </c>
      <c r="Q150" s="132">
        <v>1.67E-3</v>
      </c>
      <c r="R150" s="132">
        <f>Q150*H150</f>
        <v>0.11857000000000001</v>
      </c>
      <c r="S150" s="132">
        <v>0</v>
      </c>
      <c r="T150" s="133">
        <f>S150*H150</f>
        <v>0</v>
      </c>
      <c r="AR150" s="134" t="s">
        <v>277</v>
      </c>
      <c r="AT150" s="134" t="s">
        <v>226</v>
      </c>
      <c r="AU150" s="134" t="s">
        <v>82</v>
      </c>
      <c r="AY150" s="17" t="s">
        <v>224</v>
      </c>
      <c r="BE150" s="135">
        <f>IF(N150="základní",J150,0)</f>
        <v>0</v>
      </c>
      <c r="BF150" s="135">
        <f>IF(N150="snížená",J150,0)</f>
        <v>39689</v>
      </c>
      <c r="BG150" s="135">
        <f>IF(N150="zákl. přenesená",J150,0)</f>
        <v>0</v>
      </c>
      <c r="BH150" s="135">
        <f>IF(N150="sníž. přenesená",J150,0)</f>
        <v>0</v>
      </c>
      <c r="BI150" s="135">
        <f>IF(N150="nulová",J150,0)</f>
        <v>0</v>
      </c>
      <c r="BJ150" s="17" t="s">
        <v>82</v>
      </c>
      <c r="BK150" s="135">
        <f>ROUND(I150*H150,2)</f>
        <v>39689</v>
      </c>
      <c r="BL150" s="17" t="s">
        <v>277</v>
      </c>
      <c r="BM150" s="134" t="s">
        <v>4443</v>
      </c>
    </row>
    <row r="151" spans="2:65" s="1" customFormat="1" ht="19.5">
      <c r="B151" s="29"/>
      <c r="D151" s="136" t="s">
        <v>231</v>
      </c>
      <c r="F151" s="137" t="s">
        <v>4444</v>
      </c>
      <c r="L151" s="29"/>
      <c r="M151" s="138"/>
      <c r="T151" s="53"/>
      <c r="AT151" s="17" t="s">
        <v>231</v>
      </c>
      <c r="AU151" s="17" t="s">
        <v>82</v>
      </c>
    </row>
    <row r="152" spans="2:65" s="1" customFormat="1">
      <c r="B152" s="29"/>
      <c r="D152" s="139" t="s">
        <v>232</v>
      </c>
      <c r="F152" s="140" t="s">
        <v>4445</v>
      </c>
      <c r="L152" s="29"/>
      <c r="M152" s="138"/>
      <c r="T152" s="53"/>
      <c r="AT152" s="17" t="s">
        <v>232</v>
      </c>
      <c r="AU152" s="17" t="s">
        <v>82</v>
      </c>
    </row>
    <row r="153" spans="2:65" s="1" customFormat="1" ht="37.9" customHeight="1">
      <c r="B153" s="123"/>
      <c r="C153" s="124" t="s">
        <v>280</v>
      </c>
      <c r="D153" s="124" t="s">
        <v>226</v>
      </c>
      <c r="E153" s="125" t="s">
        <v>4446</v>
      </c>
      <c r="F153" s="126" t="s">
        <v>4447</v>
      </c>
      <c r="G153" s="127" t="s">
        <v>272</v>
      </c>
      <c r="H153" s="128">
        <v>34</v>
      </c>
      <c r="I153" s="129">
        <v>874</v>
      </c>
      <c r="J153" s="129">
        <f>ROUND(I153*H153,2)</f>
        <v>29716</v>
      </c>
      <c r="K153" s="126" t="s">
        <v>230</v>
      </c>
      <c r="L153" s="29"/>
      <c r="M153" s="130" t="s">
        <v>1</v>
      </c>
      <c r="N153" s="131" t="s">
        <v>39</v>
      </c>
      <c r="O153" s="132">
        <v>0.52300000000000002</v>
      </c>
      <c r="P153" s="132">
        <f>O153*H153</f>
        <v>17.782</v>
      </c>
      <c r="Q153" s="132">
        <v>3.4399999999999999E-3</v>
      </c>
      <c r="R153" s="132">
        <f>Q153*H153</f>
        <v>0.11695999999999999</v>
      </c>
      <c r="S153" s="132">
        <v>0</v>
      </c>
      <c r="T153" s="133">
        <f>S153*H153</f>
        <v>0</v>
      </c>
      <c r="AR153" s="134" t="s">
        <v>277</v>
      </c>
      <c r="AT153" s="134" t="s">
        <v>226</v>
      </c>
      <c r="AU153" s="134" t="s">
        <v>82</v>
      </c>
      <c r="AY153" s="17" t="s">
        <v>224</v>
      </c>
      <c r="BE153" s="135">
        <f>IF(N153="základní",J153,0)</f>
        <v>0</v>
      </c>
      <c r="BF153" s="135">
        <f>IF(N153="snížená",J153,0)</f>
        <v>29716</v>
      </c>
      <c r="BG153" s="135">
        <f>IF(N153="zákl. přenesená",J153,0)</f>
        <v>0</v>
      </c>
      <c r="BH153" s="135">
        <f>IF(N153="sníž. přenesená",J153,0)</f>
        <v>0</v>
      </c>
      <c r="BI153" s="135">
        <f>IF(N153="nulová",J153,0)</f>
        <v>0</v>
      </c>
      <c r="BJ153" s="17" t="s">
        <v>82</v>
      </c>
      <c r="BK153" s="135">
        <f>ROUND(I153*H153,2)</f>
        <v>29716</v>
      </c>
      <c r="BL153" s="17" t="s">
        <v>277</v>
      </c>
      <c r="BM153" s="134" t="s">
        <v>4448</v>
      </c>
    </row>
    <row r="154" spans="2:65" s="1" customFormat="1" ht="19.5">
      <c r="B154" s="29"/>
      <c r="D154" s="136" t="s">
        <v>231</v>
      </c>
      <c r="F154" s="137" t="s">
        <v>4449</v>
      </c>
      <c r="L154" s="29"/>
      <c r="M154" s="138"/>
      <c r="T154" s="53"/>
      <c r="AT154" s="17" t="s">
        <v>231</v>
      </c>
      <c r="AU154" s="17" t="s">
        <v>82</v>
      </c>
    </row>
    <row r="155" spans="2:65" s="1" customFormat="1">
      <c r="B155" s="29"/>
      <c r="D155" s="139" t="s">
        <v>232</v>
      </c>
      <c r="F155" s="140" t="s">
        <v>4450</v>
      </c>
      <c r="L155" s="29"/>
      <c r="M155" s="138"/>
      <c r="T155" s="53"/>
      <c r="AT155" s="17" t="s">
        <v>232</v>
      </c>
      <c r="AU155" s="17" t="s">
        <v>82</v>
      </c>
    </row>
    <row r="156" spans="2:65" s="1" customFormat="1" ht="37.9" customHeight="1">
      <c r="B156" s="123"/>
      <c r="C156" s="124" t="s">
        <v>258</v>
      </c>
      <c r="D156" s="124" t="s">
        <v>226</v>
      </c>
      <c r="E156" s="125" t="s">
        <v>4451</v>
      </c>
      <c r="F156" s="126" t="s">
        <v>4452</v>
      </c>
      <c r="G156" s="127" t="s">
        <v>272</v>
      </c>
      <c r="H156" s="128">
        <v>2</v>
      </c>
      <c r="I156" s="129">
        <v>1410</v>
      </c>
      <c r="J156" s="129">
        <f>ROUND(I156*H156,2)</f>
        <v>2820</v>
      </c>
      <c r="K156" s="126" t="s">
        <v>230</v>
      </c>
      <c r="L156" s="29"/>
      <c r="M156" s="130" t="s">
        <v>1</v>
      </c>
      <c r="N156" s="131" t="s">
        <v>39</v>
      </c>
      <c r="O156" s="132">
        <v>0.76300000000000001</v>
      </c>
      <c r="P156" s="132">
        <f>O156*H156</f>
        <v>1.526</v>
      </c>
      <c r="Q156" s="132">
        <v>5.2199999999999998E-3</v>
      </c>
      <c r="R156" s="132">
        <f>Q156*H156</f>
        <v>1.044E-2</v>
      </c>
      <c r="S156" s="132">
        <v>0</v>
      </c>
      <c r="T156" s="133">
        <f>S156*H156</f>
        <v>0</v>
      </c>
      <c r="AR156" s="134" t="s">
        <v>277</v>
      </c>
      <c r="AT156" s="134" t="s">
        <v>226</v>
      </c>
      <c r="AU156" s="134" t="s">
        <v>82</v>
      </c>
      <c r="AY156" s="17" t="s">
        <v>224</v>
      </c>
      <c r="BE156" s="135">
        <f>IF(N156="základní",J156,0)</f>
        <v>0</v>
      </c>
      <c r="BF156" s="135">
        <f>IF(N156="snížená",J156,0)</f>
        <v>2820</v>
      </c>
      <c r="BG156" s="135">
        <f>IF(N156="zákl. přenesená",J156,0)</f>
        <v>0</v>
      </c>
      <c r="BH156" s="135">
        <f>IF(N156="sníž. přenesená",J156,0)</f>
        <v>0</v>
      </c>
      <c r="BI156" s="135">
        <f>IF(N156="nulová",J156,0)</f>
        <v>0</v>
      </c>
      <c r="BJ156" s="17" t="s">
        <v>82</v>
      </c>
      <c r="BK156" s="135">
        <f>ROUND(I156*H156,2)</f>
        <v>2820</v>
      </c>
      <c r="BL156" s="17" t="s">
        <v>277</v>
      </c>
      <c r="BM156" s="134" t="s">
        <v>4453</v>
      </c>
    </row>
    <row r="157" spans="2:65" s="1" customFormat="1" ht="19.5">
      <c r="B157" s="29"/>
      <c r="D157" s="136" t="s">
        <v>231</v>
      </c>
      <c r="F157" s="137" t="s">
        <v>4454</v>
      </c>
      <c r="L157" s="29"/>
      <c r="M157" s="138"/>
      <c r="T157" s="53"/>
      <c r="AT157" s="17" t="s">
        <v>231</v>
      </c>
      <c r="AU157" s="17" t="s">
        <v>82</v>
      </c>
    </row>
    <row r="158" spans="2:65" s="1" customFormat="1">
      <c r="B158" s="29"/>
      <c r="D158" s="139" t="s">
        <v>232</v>
      </c>
      <c r="F158" s="140" t="s">
        <v>4455</v>
      </c>
      <c r="L158" s="29"/>
      <c r="M158" s="138"/>
      <c r="T158" s="53"/>
      <c r="AT158" s="17" t="s">
        <v>232</v>
      </c>
      <c r="AU158" s="17" t="s">
        <v>82</v>
      </c>
    </row>
    <row r="159" spans="2:65" s="1" customFormat="1" ht="33" customHeight="1">
      <c r="B159" s="123"/>
      <c r="C159" s="124" t="s">
        <v>297</v>
      </c>
      <c r="D159" s="124" t="s">
        <v>226</v>
      </c>
      <c r="E159" s="125" t="s">
        <v>4456</v>
      </c>
      <c r="F159" s="126" t="s">
        <v>4457</v>
      </c>
      <c r="G159" s="127" t="s">
        <v>272</v>
      </c>
      <c r="H159" s="128">
        <v>0.3</v>
      </c>
      <c r="I159" s="129">
        <v>857</v>
      </c>
      <c r="J159" s="129">
        <f>ROUND(I159*H159,2)</f>
        <v>257.10000000000002</v>
      </c>
      <c r="K159" s="126" t="s">
        <v>230</v>
      </c>
      <c r="L159" s="29"/>
      <c r="M159" s="130" t="s">
        <v>1</v>
      </c>
      <c r="N159" s="131" t="s">
        <v>39</v>
      </c>
      <c r="O159" s="132">
        <v>1.33</v>
      </c>
      <c r="P159" s="132">
        <f>O159*H159</f>
        <v>0.39900000000000002</v>
      </c>
      <c r="Q159" s="132">
        <v>0</v>
      </c>
      <c r="R159" s="132">
        <f>Q159*H159</f>
        <v>0</v>
      </c>
      <c r="S159" s="132">
        <v>0</v>
      </c>
      <c r="T159" s="133">
        <f>S159*H159</f>
        <v>0</v>
      </c>
      <c r="AR159" s="134" t="s">
        <v>277</v>
      </c>
      <c r="AT159" s="134" t="s">
        <v>226</v>
      </c>
      <c r="AU159" s="134" t="s">
        <v>82</v>
      </c>
      <c r="AY159" s="17" t="s">
        <v>224</v>
      </c>
      <c r="BE159" s="135">
        <f>IF(N159="základní",J159,0)</f>
        <v>0</v>
      </c>
      <c r="BF159" s="135">
        <f>IF(N159="snížená",J159,0)</f>
        <v>257.10000000000002</v>
      </c>
      <c r="BG159" s="135">
        <f>IF(N159="zákl. přenesená",J159,0)</f>
        <v>0</v>
      </c>
      <c r="BH159" s="135">
        <f>IF(N159="sníž. přenesená",J159,0)</f>
        <v>0</v>
      </c>
      <c r="BI159" s="135">
        <f>IF(N159="nulová",J159,0)</f>
        <v>0</v>
      </c>
      <c r="BJ159" s="17" t="s">
        <v>82</v>
      </c>
      <c r="BK159" s="135">
        <f>ROUND(I159*H159,2)</f>
        <v>257.10000000000002</v>
      </c>
      <c r="BL159" s="17" t="s">
        <v>277</v>
      </c>
      <c r="BM159" s="134" t="s">
        <v>4458</v>
      </c>
    </row>
    <row r="160" spans="2:65" s="1" customFormat="1" ht="19.5">
      <c r="B160" s="29"/>
      <c r="D160" s="136" t="s">
        <v>231</v>
      </c>
      <c r="F160" s="137" t="s">
        <v>4459</v>
      </c>
      <c r="L160" s="29"/>
      <c r="M160" s="138"/>
      <c r="T160" s="53"/>
      <c r="AT160" s="17" t="s">
        <v>231</v>
      </c>
      <c r="AU160" s="17" t="s">
        <v>82</v>
      </c>
    </row>
    <row r="161" spans="2:65" s="1" customFormat="1">
      <c r="B161" s="29"/>
      <c r="D161" s="139" t="s">
        <v>232</v>
      </c>
      <c r="F161" s="140" t="s">
        <v>4460</v>
      </c>
      <c r="L161" s="29"/>
      <c r="M161" s="138"/>
      <c r="T161" s="53"/>
      <c r="AT161" s="17" t="s">
        <v>232</v>
      </c>
      <c r="AU161" s="17" t="s">
        <v>82</v>
      </c>
    </row>
    <row r="162" spans="2:65" s="1" customFormat="1" ht="16.5" customHeight="1">
      <c r="B162" s="123"/>
      <c r="C162" s="164" t="s">
        <v>8</v>
      </c>
      <c r="D162" s="164" t="s">
        <v>1008</v>
      </c>
      <c r="E162" s="165" t="s">
        <v>4461</v>
      </c>
      <c r="F162" s="166" t="s">
        <v>4462</v>
      </c>
      <c r="G162" s="167" t="s">
        <v>272</v>
      </c>
      <c r="H162" s="168">
        <v>0.36</v>
      </c>
      <c r="I162" s="169">
        <v>5020</v>
      </c>
      <c r="J162" s="169">
        <f>ROUND(I162*H162,2)</f>
        <v>1807.2</v>
      </c>
      <c r="K162" s="166" t="s">
        <v>230</v>
      </c>
      <c r="L162" s="170"/>
      <c r="M162" s="171" t="s">
        <v>1</v>
      </c>
      <c r="N162" s="172" t="s">
        <v>39</v>
      </c>
      <c r="O162" s="132">
        <v>0</v>
      </c>
      <c r="P162" s="132">
        <f>O162*H162</f>
        <v>0</v>
      </c>
      <c r="Q162" s="132">
        <v>3.4099999999999998E-2</v>
      </c>
      <c r="R162" s="132">
        <f>Q162*H162</f>
        <v>1.2275999999999999E-2</v>
      </c>
      <c r="S162" s="132">
        <v>0</v>
      </c>
      <c r="T162" s="133">
        <f>S162*H162</f>
        <v>0</v>
      </c>
      <c r="AR162" s="134" t="s">
        <v>332</v>
      </c>
      <c r="AT162" s="134" t="s">
        <v>1008</v>
      </c>
      <c r="AU162" s="134" t="s">
        <v>82</v>
      </c>
      <c r="AY162" s="17" t="s">
        <v>224</v>
      </c>
      <c r="BE162" s="135">
        <f>IF(N162="základní",J162,0)</f>
        <v>0</v>
      </c>
      <c r="BF162" s="135">
        <f>IF(N162="snížená",J162,0)</f>
        <v>1807.2</v>
      </c>
      <c r="BG162" s="135">
        <f>IF(N162="zákl. přenesená",J162,0)</f>
        <v>0</v>
      </c>
      <c r="BH162" s="135">
        <f>IF(N162="sníž. přenesená",J162,0)</f>
        <v>0</v>
      </c>
      <c r="BI162" s="135">
        <f>IF(N162="nulová",J162,0)</f>
        <v>0</v>
      </c>
      <c r="BJ162" s="17" t="s">
        <v>82</v>
      </c>
      <c r="BK162" s="135">
        <f>ROUND(I162*H162,2)</f>
        <v>1807.2</v>
      </c>
      <c r="BL162" s="17" t="s">
        <v>277</v>
      </c>
      <c r="BM162" s="134" t="s">
        <v>4463</v>
      </c>
    </row>
    <row r="163" spans="2:65" s="1" customFormat="1">
      <c r="B163" s="29"/>
      <c r="D163" s="136" t="s">
        <v>231</v>
      </c>
      <c r="F163" s="137" t="s">
        <v>4462</v>
      </c>
      <c r="L163" s="29"/>
      <c r="M163" s="138"/>
      <c r="T163" s="53"/>
      <c r="AT163" s="17" t="s">
        <v>231</v>
      </c>
      <c r="AU163" s="17" t="s">
        <v>82</v>
      </c>
    </row>
    <row r="164" spans="2:65" s="13" customFormat="1">
      <c r="B164" s="146"/>
      <c r="D164" s="136" t="s">
        <v>234</v>
      </c>
      <c r="F164" s="148" t="s">
        <v>4464</v>
      </c>
      <c r="H164" s="149">
        <v>0.36</v>
      </c>
      <c r="L164" s="146"/>
      <c r="M164" s="150"/>
      <c r="T164" s="151"/>
      <c r="AT164" s="147" t="s">
        <v>234</v>
      </c>
      <c r="AU164" s="147" t="s">
        <v>82</v>
      </c>
      <c r="AV164" s="13" t="s">
        <v>82</v>
      </c>
      <c r="AW164" s="13" t="s">
        <v>3</v>
      </c>
      <c r="AX164" s="13" t="s">
        <v>78</v>
      </c>
      <c r="AY164" s="147" t="s">
        <v>224</v>
      </c>
    </row>
    <row r="165" spans="2:65" s="1" customFormat="1" ht="24.2" customHeight="1">
      <c r="B165" s="123"/>
      <c r="C165" s="124" t="s">
        <v>310</v>
      </c>
      <c r="D165" s="124" t="s">
        <v>226</v>
      </c>
      <c r="E165" s="125" t="s">
        <v>4465</v>
      </c>
      <c r="F165" s="126" t="s">
        <v>4466</v>
      </c>
      <c r="G165" s="127" t="s">
        <v>272</v>
      </c>
      <c r="H165" s="128">
        <v>10</v>
      </c>
      <c r="I165" s="129">
        <v>239</v>
      </c>
      <c r="J165" s="129">
        <f>ROUND(I165*H165,2)</f>
        <v>2390</v>
      </c>
      <c r="K165" s="126" t="s">
        <v>230</v>
      </c>
      <c r="L165" s="29"/>
      <c r="M165" s="130" t="s">
        <v>1</v>
      </c>
      <c r="N165" s="131" t="s">
        <v>39</v>
      </c>
      <c r="O165" s="132">
        <v>0.52500000000000002</v>
      </c>
      <c r="P165" s="132">
        <f>O165*H165</f>
        <v>5.25</v>
      </c>
      <c r="Q165" s="132">
        <v>0</v>
      </c>
      <c r="R165" s="132">
        <f>Q165*H165</f>
        <v>0</v>
      </c>
      <c r="S165" s="132">
        <v>0</v>
      </c>
      <c r="T165" s="133">
        <f>S165*H165</f>
        <v>0</v>
      </c>
      <c r="AR165" s="134" t="s">
        <v>277</v>
      </c>
      <c r="AT165" s="134" t="s">
        <v>226</v>
      </c>
      <c r="AU165" s="134" t="s">
        <v>82</v>
      </c>
      <c r="AY165" s="17" t="s">
        <v>224</v>
      </c>
      <c r="BE165" s="135">
        <f>IF(N165="základní",J165,0)</f>
        <v>0</v>
      </c>
      <c r="BF165" s="135">
        <f>IF(N165="snížená",J165,0)</f>
        <v>2390</v>
      </c>
      <c r="BG165" s="135">
        <f>IF(N165="zákl. přenesená",J165,0)</f>
        <v>0</v>
      </c>
      <c r="BH165" s="135">
        <f>IF(N165="sníž. přenesená",J165,0)</f>
        <v>0</v>
      </c>
      <c r="BI165" s="135">
        <f>IF(N165="nulová",J165,0)</f>
        <v>0</v>
      </c>
      <c r="BJ165" s="17" t="s">
        <v>82</v>
      </c>
      <c r="BK165" s="135">
        <f>ROUND(I165*H165,2)</f>
        <v>2390</v>
      </c>
      <c r="BL165" s="17" t="s">
        <v>277</v>
      </c>
      <c r="BM165" s="134" t="s">
        <v>4467</v>
      </c>
    </row>
    <row r="166" spans="2:65" s="1" customFormat="1" ht="19.5">
      <c r="B166" s="29"/>
      <c r="D166" s="136" t="s">
        <v>231</v>
      </c>
      <c r="F166" s="137" t="s">
        <v>4468</v>
      </c>
      <c r="L166" s="29"/>
      <c r="M166" s="138"/>
      <c r="T166" s="53"/>
      <c r="AT166" s="17" t="s">
        <v>231</v>
      </c>
      <c r="AU166" s="17" t="s">
        <v>82</v>
      </c>
    </row>
    <row r="167" spans="2:65" s="1" customFormat="1">
      <c r="B167" s="29"/>
      <c r="D167" s="139" t="s">
        <v>232</v>
      </c>
      <c r="F167" s="140" t="s">
        <v>4469</v>
      </c>
      <c r="L167" s="29"/>
      <c r="M167" s="138"/>
      <c r="T167" s="53"/>
      <c r="AT167" s="17" t="s">
        <v>232</v>
      </c>
      <c r="AU167" s="17" t="s">
        <v>82</v>
      </c>
    </row>
    <row r="168" spans="2:65" s="1" customFormat="1" ht="16.5" customHeight="1">
      <c r="B168" s="123"/>
      <c r="C168" s="164" t="s">
        <v>273</v>
      </c>
      <c r="D168" s="164" t="s">
        <v>1008</v>
      </c>
      <c r="E168" s="165" t="s">
        <v>4470</v>
      </c>
      <c r="F168" s="166" t="s">
        <v>4471</v>
      </c>
      <c r="G168" s="167" t="s">
        <v>272</v>
      </c>
      <c r="H168" s="168">
        <v>12</v>
      </c>
      <c r="I168" s="169">
        <v>246</v>
      </c>
      <c r="J168" s="169">
        <f>ROUND(I168*H168,2)</f>
        <v>2952</v>
      </c>
      <c r="K168" s="166" t="s">
        <v>230</v>
      </c>
      <c r="L168" s="170"/>
      <c r="M168" s="171" t="s">
        <v>1</v>
      </c>
      <c r="N168" s="172" t="s">
        <v>39</v>
      </c>
      <c r="O168" s="132">
        <v>0</v>
      </c>
      <c r="P168" s="132">
        <f>O168*H168</f>
        <v>0</v>
      </c>
      <c r="Q168" s="132">
        <v>1E-3</v>
      </c>
      <c r="R168" s="132">
        <f>Q168*H168</f>
        <v>1.2E-2</v>
      </c>
      <c r="S168" s="132">
        <v>0</v>
      </c>
      <c r="T168" s="133">
        <f>S168*H168</f>
        <v>0</v>
      </c>
      <c r="AR168" s="134" t="s">
        <v>332</v>
      </c>
      <c r="AT168" s="134" t="s">
        <v>1008</v>
      </c>
      <c r="AU168" s="134" t="s">
        <v>82</v>
      </c>
      <c r="AY168" s="17" t="s">
        <v>224</v>
      </c>
      <c r="BE168" s="135">
        <f>IF(N168="základní",J168,0)</f>
        <v>0</v>
      </c>
      <c r="BF168" s="135">
        <f>IF(N168="snížená",J168,0)</f>
        <v>2952</v>
      </c>
      <c r="BG168" s="135">
        <f>IF(N168="zákl. přenesená",J168,0)</f>
        <v>0</v>
      </c>
      <c r="BH168" s="135">
        <f>IF(N168="sníž. přenesená",J168,0)</f>
        <v>0</v>
      </c>
      <c r="BI168" s="135">
        <f>IF(N168="nulová",J168,0)</f>
        <v>0</v>
      </c>
      <c r="BJ168" s="17" t="s">
        <v>82</v>
      </c>
      <c r="BK168" s="135">
        <f>ROUND(I168*H168,2)</f>
        <v>2952</v>
      </c>
      <c r="BL168" s="17" t="s">
        <v>277</v>
      </c>
      <c r="BM168" s="134" t="s">
        <v>4472</v>
      </c>
    </row>
    <row r="169" spans="2:65" s="1" customFormat="1">
      <c r="B169" s="29"/>
      <c r="D169" s="136" t="s">
        <v>231</v>
      </c>
      <c r="F169" s="137" t="s">
        <v>4471</v>
      </c>
      <c r="L169" s="29"/>
      <c r="M169" s="138"/>
      <c r="T169" s="53"/>
      <c r="AT169" s="17" t="s">
        <v>231</v>
      </c>
      <c r="AU169" s="17" t="s">
        <v>82</v>
      </c>
    </row>
    <row r="170" spans="2:65" s="13" customFormat="1">
      <c r="B170" s="146"/>
      <c r="D170" s="136" t="s">
        <v>234</v>
      </c>
      <c r="F170" s="148" t="s">
        <v>4473</v>
      </c>
      <c r="H170" s="149">
        <v>12</v>
      </c>
      <c r="L170" s="146"/>
      <c r="M170" s="150"/>
      <c r="T170" s="151"/>
      <c r="AT170" s="147" t="s">
        <v>234</v>
      </c>
      <c r="AU170" s="147" t="s">
        <v>82</v>
      </c>
      <c r="AV170" s="13" t="s">
        <v>82</v>
      </c>
      <c r="AW170" s="13" t="s">
        <v>3</v>
      </c>
      <c r="AX170" s="13" t="s">
        <v>78</v>
      </c>
      <c r="AY170" s="147" t="s">
        <v>224</v>
      </c>
    </row>
    <row r="171" spans="2:65" s="1" customFormat="1" ht="33" customHeight="1">
      <c r="B171" s="123"/>
      <c r="C171" s="124" t="s">
        <v>325</v>
      </c>
      <c r="D171" s="124" t="s">
        <v>226</v>
      </c>
      <c r="E171" s="125" t="s">
        <v>4474</v>
      </c>
      <c r="F171" s="126" t="s">
        <v>4475</v>
      </c>
      <c r="G171" s="127" t="s">
        <v>272</v>
      </c>
      <c r="H171" s="128">
        <v>25</v>
      </c>
      <c r="I171" s="129">
        <v>179</v>
      </c>
      <c r="J171" s="129">
        <f>ROUND(I171*H171,2)</f>
        <v>4475</v>
      </c>
      <c r="K171" s="126" t="s">
        <v>230</v>
      </c>
      <c r="L171" s="29"/>
      <c r="M171" s="130" t="s">
        <v>1</v>
      </c>
      <c r="N171" s="131" t="s">
        <v>39</v>
      </c>
      <c r="O171" s="132">
        <v>0.39400000000000002</v>
      </c>
      <c r="P171" s="132">
        <f>O171*H171</f>
        <v>9.85</v>
      </c>
      <c r="Q171" s="132">
        <v>0</v>
      </c>
      <c r="R171" s="132">
        <f>Q171*H171</f>
        <v>0</v>
      </c>
      <c r="S171" s="132">
        <v>0</v>
      </c>
      <c r="T171" s="133">
        <f>S171*H171</f>
        <v>0</v>
      </c>
      <c r="AR171" s="134" t="s">
        <v>277</v>
      </c>
      <c r="AT171" s="134" t="s">
        <v>226</v>
      </c>
      <c r="AU171" s="134" t="s">
        <v>82</v>
      </c>
      <c r="AY171" s="17" t="s">
        <v>224</v>
      </c>
      <c r="BE171" s="135">
        <f>IF(N171="základní",J171,0)</f>
        <v>0</v>
      </c>
      <c r="BF171" s="135">
        <f>IF(N171="snížená",J171,0)</f>
        <v>4475</v>
      </c>
      <c r="BG171" s="135">
        <f>IF(N171="zákl. přenesená",J171,0)</f>
        <v>0</v>
      </c>
      <c r="BH171" s="135">
        <f>IF(N171="sníž. přenesená",J171,0)</f>
        <v>0</v>
      </c>
      <c r="BI171" s="135">
        <f>IF(N171="nulová",J171,0)</f>
        <v>0</v>
      </c>
      <c r="BJ171" s="17" t="s">
        <v>82</v>
      </c>
      <c r="BK171" s="135">
        <f>ROUND(I171*H171,2)</f>
        <v>4475</v>
      </c>
      <c r="BL171" s="17" t="s">
        <v>277</v>
      </c>
      <c r="BM171" s="134" t="s">
        <v>4476</v>
      </c>
    </row>
    <row r="172" spans="2:65" s="1" customFormat="1" ht="19.5">
      <c r="B172" s="29"/>
      <c r="D172" s="136" t="s">
        <v>231</v>
      </c>
      <c r="F172" s="137" t="s">
        <v>4477</v>
      </c>
      <c r="L172" s="29"/>
      <c r="M172" s="138"/>
      <c r="T172" s="53"/>
      <c r="AT172" s="17" t="s">
        <v>231</v>
      </c>
      <c r="AU172" s="17" t="s">
        <v>82</v>
      </c>
    </row>
    <row r="173" spans="2:65" s="1" customFormat="1">
      <c r="B173" s="29"/>
      <c r="D173" s="139" t="s">
        <v>232</v>
      </c>
      <c r="F173" s="140" t="s">
        <v>4478</v>
      </c>
      <c r="L173" s="29"/>
      <c r="M173" s="138"/>
      <c r="T173" s="53"/>
      <c r="AT173" s="17" t="s">
        <v>232</v>
      </c>
      <c r="AU173" s="17" t="s">
        <v>82</v>
      </c>
    </row>
    <row r="174" spans="2:65" s="12" customFormat="1">
      <c r="B174" s="141"/>
      <c r="D174" s="136" t="s">
        <v>234</v>
      </c>
      <c r="E174" s="142" t="s">
        <v>1</v>
      </c>
      <c r="F174" s="143" t="s">
        <v>4479</v>
      </c>
      <c r="H174" s="142" t="s">
        <v>1</v>
      </c>
      <c r="L174" s="141"/>
      <c r="M174" s="144"/>
      <c r="T174" s="145"/>
      <c r="AT174" s="142" t="s">
        <v>234</v>
      </c>
      <c r="AU174" s="142" t="s">
        <v>82</v>
      </c>
      <c r="AV174" s="12" t="s">
        <v>78</v>
      </c>
      <c r="AW174" s="12" t="s">
        <v>29</v>
      </c>
      <c r="AX174" s="12" t="s">
        <v>73</v>
      </c>
      <c r="AY174" s="142" t="s">
        <v>224</v>
      </c>
    </row>
    <row r="175" spans="2:65" s="13" customFormat="1">
      <c r="B175" s="146"/>
      <c r="D175" s="136" t="s">
        <v>234</v>
      </c>
      <c r="E175" s="147" t="s">
        <v>1</v>
      </c>
      <c r="F175" s="148" t="s">
        <v>325</v>
      </c>
      <c r="H175" s="149">
        <v>15</v>
      </c>
      <c r="L175" s="146"/>
      <c r="M175" s="150"/>
      <c r="T175" s="151"/>
      <c r="AT175" s="147" t="s">
        <v>234</v>
      </c>
      <c r="AU175" s="147" t="s">
        <v>82</v>
      </c>
      <c r="AV175" s="13" t="s">
        <v>82</v>
      </c>
      <c r="AW175" s="13" t="s">
        <v>29</v>
      </c>
      <c r="AX175" s="13" t="s">
        <v>73</v>
      </c>
      <c r="AY175" s="147" t="s">
        <v>224</v>
      </c>
    </row>
    <row r="176" spans="2:65" s="12" customFormat="1">
      <c r="B176" s="141"/>
      <c r="D176" s="136" t="s">
        <v>234</v>
      </c>
      <c r="E176" s="142" t="s">
        <v>1</v>
      </c>
      <c r="F176" s="143" t="s">
        <v>4480</v>
      </c>
      <c r="H176" s="142" t="s">
        <v>1</v>
      </c>
      <c r="L176" s="141"/>
      <c r="M176" s="144"/>
      <c r="T176" s="145"/>
      <c r="AT176" s="142" t="s">
        <v>234</v>
      </c>
      <c r="AU176" s="142" t="s">
        <v>82</v>
      </c>
      <c r="AV176" s="12" t="s">
        <v>78</v>
      </c>
      <c r="AW176" s="12" t="s">
        <v>29</v>
      </c>
      <c r="AX176" s="12" t="s">
        <v>73</v>
      </c>
      <c r="AY176" s="142" t="s">
        <v>224</v>
      </c>
    </row>
    <row r="177" spans="2:65" s="13" customFormat="1">
      <c r="B177" s="146"/>
      <c r="D177" s="136" t="s">
        <v>234</v>
      </c>
      <c r="E177" s="147" t="s">
        <v>1</v>
      </c>
      <c r="F177" s="148" t="s">
        <v>258</v>
      </c>
      <c r="H177" s="149">
        <v>10</v>
      </c>
      <c r="L177" s="146"/>
      <c r="M177" s="150"/>
      <c r="T177" s="151"/>
      <c r="AT177" s="147" t="s">
        <v>234</v>
      </c>
      <c r="AU177" s="147" t="s">
        <v>82</v>
      </c>
      <c r="AV177" s="13" t="s">
        <v>82</v>
      </c>
      <c r="AW177" s="13" t="s">
        <v>29</v>
      </c>
      <c r="AX177" s="13" t="s">
        <v>73</v>
      </c>
      <c r="AY177" s="147" t="s">
        <v>224</v>
      </c>
    </row>
    <row r="178" spans="2:65" s="14" customFormat="1">
      <c r="B178" s="152"/>
      <c r="D178" s="136" t="s">
        <v>234</v>
      </c>
      <c r="E178" s="153" t="s">
        <v>1</v>
      </c>
      <c r="F178" s="154" t="s">
        <v>239</v>
      </c>
      <c r="H178" s="155">
        <v>25</v>
      </c>
      <c r="L178" s="152"/>
      <c r="M178" s="156"/>
      <c r="T178" s="157"/>
      <c r="AT178" s="153" t="s">
        <v>234</v>
      </c>
      <c r="AU178" s="153" t="s">
        <v>82</v>
      </c>
      <c r="AV178" s="14" t="s">
        <v>106</v>
      </c>
      <c r="AW178" s="14" t="s">
        <v>29</v>
      </c>
      <c r="AX178" s="14" t="s">
        <v>78</v>
      </c>
      <c r="AY178" s="153" t="s">
        <v>224</v>
      </c>
    </row>
    <row r="179" spans="2:65" s="1" customFormat="1" ht="33" customHeight="1">
      <c r="B179" s="123"/>
      <c r="C179" s="164" t="s">
        <v>277</v>
      </c>
      <c r="D179" s="164" t="s">
        <v>1008</v>
      </c>
      <c r="E179" s="165" t="s">
        <v>4481</v>
      </c>
      <c r="F179" s="166" t="s">
        <v>4482</v>
      </c>
      <c r="G179" s="167" t="s">
        <v>272</v>
      </c>
      <c r="H179" s="168">
        <v>30</v>
      </c>
      <c r="I179" s="169">
        <v>219</v>
      </c>
      <c r="J179" s="169">
        <f>ROUND(I179*H179,2)</f>
        <v>6570</v>
      </c>
      <c r="K179" s="166" t="s">
        <v>230</v>
      </c>
      <c r="L179" s="170"/>
      <c r="M179" s="171" t="s">
        <v>1</v>
      </c>
      <c r="N179" s="172" t="s">
        <v>39</v>
      </c>
      <c r="O179" s="132">
        <v>0</v>
      </c>
      <c r="P179" s="132">
        <f>O179*H179</f>
        <v>0</v>
      </c>
      <c r="Q179" s="132">
        <v>4.3E-3</v>
      </c>
      <c r="R179" s="132">
        <f>Q179*H179</f>
        <v>0.129</v>
      </c>
      <c r="S179" s="132">
        <v>0</v>
      </c>
      <c r="T179" s="133">
        <f>S179*H179</f>
        <v>0</v>
      </c>
      <c r="AR179" s="134" t="s">
        <v>332</v>
      </c>
      <c r="AT179" s="134" t="s">
        <v>1008</v>
      </c>
      <c r="AU179" s="134" t="s">
        <v>82</v>
      </c>
      <c r="AY179" s="17" t="s">
        <v>224</v>
      </c>
      <c r="BE179" s="135">
        <f>IF(N179="základní",J179,0)</f>
        <v>0</v>
      </c>
      <c r="BF179" s="135">
        <f>IF(N179="snížená",J179,0)</f>
        <v>6570</v>
      </c>
      <c r="BG179" s="135">
        <f>IF(N179="zákl. přenesená",J179,0)</f>
        <v>0</v>
      </c>
      <c r="BH179" s="135">
        <f>IF(N179="sníž. přenesená",J179,0)</f>
        <v>0</v>
      </c>
      <c r="BI179" s="135">
        <f>IF(N179="nulová",J179,0)</f>
        <v>0</v>
      </c>
      <c r="BJ179" s="17" t="s">
        <v>82</v>
      </c>
      <c r="BK179" s="135">
        <f>ROUND(I179*H179,2)</f>
        <v>6570</v>
      </c>
      <c r="BL179" s="17" t="s">
        <v>277</v>
      </c>
      <c r="BM179" s="134" t="s">
        <v>4483</v>
      </c>
    </row>
    <row r="180" spans="2:65" s="1" customFormat="1" ht="19.5">
      <c r="B180" s="29"/>
      <c r="D180" s="136" t="s">
        <v>231</v>
      </c>
      <c r="F180" s="137" t="s">
        <v>4482</v>
      </c>
      <c r="L180" s="29"/>
      <c r="M180" s="138"/>
      <c r="T180" s="53"/>
      <c r="AT180" s="17" t="s">
        <v>231</v>
      </c>
      <c r="AU180" s="17" t="s">
        <v>82</v>
      </c>
    </row>
    <row r="181" spans="2:65" s="13" customFormat="1">
      <c r="B181" s="146"/>
      <c r="D181" s="136" t="s">
        <v>234</v>
      </c>
      <c r="F181" s="148" t="s">
        <v>4484</v>
      </c>
      <c r="H181" s="149">
        <v>30</v>
      </c>
      <c r="L181" s="146"/>
      <c r="M181" s="150"/>
      <c r="T181" s="151"/>
      <c r="AT181" s="147" t="s">
        <v>234</v>
      </c>
      <c r="AU181" s="147" t="s">
        <v>82</v>
      </c>
      <c r="AV181" s="13" t="s">
        <v>82</v>
      </c>
      <c r="AW181" s="13" t="s">
        <v>3</v>
      </c>
      <c r="AX181" s="13" t="s">
        <v>78</v>
      </c>
      <c r="AY181" s="147" t="s">
        <v>224</v>
      </c>
    </row>
    <row r="182" spans="2:65" s="1" customFormat="1" ht="33" customHeight="1">
      <c r="B182" s="123"/>
      <c r="C182" s="124" t="s">
        <v>337</v>
      </c>
      <c r="D182" s="124" t="s">
        <v>226</v>
      </c>
      <c r="E182" s="125" t="s">
        <v>4485</v>
      </c>
      <c r="F182" s="126" t="s">
        <v>4486</v>
      </c>
      <c r="G182" s="127" t="s">
        <v>272</v>
      </c>
      <c r="H182" s="128">
        <v>85</v>
      </c>
      <c r="I182" s="129">
        <v>231</v>
      </c>
      <c r="J182" s="129">
        <f>ROUND(I182*H182,2)</f>
        <v>19635</v>
      </c>
      <c r="K182" s="126" t="s">
        <v>230</v>
      </c>
      <c r="L182" s="29"/>
      <c r="M182" s="130" t="s">
        <v>1</v>
      </c>
      <c r="N182" s="131" t="s">
        <v>39</v>
      </c>
      <c r="O182" s="132">
        <v>0.28000000000000003</v>
      </c>
      <c r="P182" s="132">
        <f>O182*H182</f>
        <v>23.8</v>
      </c>
      <c r="Q182" s="132">
        <v>5.8E-4</v>
      </c>
      <c r="R182" s="132">
        <f>Q182*H182</f>
        <v>4.9300000000000004E-2</v>
      </c>
      <c r="S182" s="132">
        <v>0</v>
      </c>
      <c r="T182" s="133">
        <f>S182*H182</f>
        <v>0</v>
      </c>
      <c r="AR182" s="134" t="s">
        <v>277</v>
      </c>
      <c r="AT182" s="134" t="s">
        <v>226</v>
      </c>
      <c r="AU182" s="134" t="s">
        <v>82</v>
      </c>
      <c r="AY182" s="17" t="s">
        <v>224</v>
      </c>
      <c r="BE182" s="135">
        <f>IF(N182="základní",J182,0)</f>
        <v>0</v>
      </c>
      <c r="BF182" s="135">
        <f>IF(N182="snížená",J182,0)</f>
        <v>19635</v>
      </c>
      <c r="BG182" s="135">
        <f>IF(N182="zákl. přenesená",J182,0)</f>
        <v>0</v>
      </c>
      <c r="BH182" s="135">
        <f>IF(N182="sníž. přenesená",J182,0)</f>
        <v>0</v>
      </c>
      <c r="BI182" s="135">
        <f>IF(N182="nulová",J182,0)</f>
        <v>0</v>
      </c>
      <c r="BJ182" s="17" t="s">
        <v>82</v>
      </c>
      <c r="BK182" s="135">
        <f>ROUND(I182*H182,2)</f>
        <v>19635</v>
      </c>
      <c r="BL182" s="17" t="s">
        <v>277</v>
      </c>
      <c r="BM182" s="134" t="s">
        <v>4487</v>
      </c>
    </row>
    <row r="183" spans="2:65" s="1" customFormat="1" ht="19.5">
      <c r="B183" s="29"/>
      <c r="D183" s="136" t="s">
        <v>231</v>
      </c>
      <c r="F183" s="137" t="s">
        <v>4488</v>
      </c>
      <c r="L183" s="29"/>
      <c r="M183" s="138"/>
      <c r="T183" s="53"/>
      <c r="AT183" s="17" t="s">
        <v>231</v>
      </c>
      <c r="AU183" s="17" t="s">
        <v>82</v>
      </c>
    </row>
    <row r="184" spans="2:65" s="1" customFormat="1">
      <c r="B184" s="29"/>
      <c r="D184" s="139" t="s">
        <v>232</v>
      </c>
      <c r="F184" s="140" t="s">
        <v>4489</v>
      </c>
      <c r="L184" s="29"/>
      <c r="M184" s="138"/>
      <c r="T184" s="53"/>
      <c r="AT184" s="17" t="s">
        <v>232</v>
      </c>
      <c r="AU184" s="17" t="s">
        <v>82</v>
      </c>
    </row>
    <row r="185" spans="2:65" s="1" customFormat="1" ht="33" customHeight="1">
      <c r="B185" s="123"/>
      <c r="C185" s="124" t="s">
        <v>283</v>
      </c>
      <c r="D185" s="124" t="s">
        <v>226</v>
      </c>
      <c r="E185" s="125" t="s">
        <v>4490</v>
      </c>
      <c r="F185" s="126" t="s">
        <v>4491</v>
      </c>
      <c r="G185" s="127" t="s">
        <v>272</v>
      </c>
      <c r="H185" s="128">
        <v>59</v>
      </c>
      <c r="I185" s="129">
        <v>251</v>
      </c>
      <c r="J185" s="129">
        <f>ROUND(I185*H185,2)</f>
        <v>14809</v>
      </c>
      <c r="K185" s="126" t="s">
        <v>230</v>
      </c>
      <c r="L185" s="29"/>
      <c r="M185" s="130" t="s">
        <v>1</v>
      </c>
      <c r="N185" s="131" t="s">
        <v>39</v>
      </c>
      <c r="O185" s="132">
        <v>0.28000000000000003</v>
      </c>
      <c r="P185" s="132">
        <f>O185*H185</f>
        <v>16.520000000000003</v>
      </c>
      <c r="Q185" s="132">
        <v>6.9999999999999999E-4</v>
      </c>
      <c r="R185" s="132">
        <f>Q185*H185</f>
        <v>4.1299999999999996E-2</v>
      </c>
      <c r="S185" s="132">
        <v>0</v>
      </c>
      <c r="T185" s="133">
        <f>S185*H185</f>
        <v>0</v>
      </c>
      <c r="AR185" s="134" t="s">
        <v>277</v>
      </c>
      <c r="AT185" s="134" t="s">
        <v>226</v>
      </c>
      <c r="AU185" s="134" t="s">
        <v>82</v>
      </c>
      <c r="AY185" s="17" t="s">
        <v>224</v>
      </c>
      <c r="BE185" s="135">
        <f>IF(N185="základní",J185,0)</f>
        <v>0</v>
      </c>
      <c r="BF185" s="135">
        <f>IF(N185="snížená",J185,0)</f>
        <v>14809</v>
      </c>
      <c r="BG185" s="135">
        <f>IF(N185="zákl. přenesená",J185,0)</f>
        <v>0</v>
      </c>
      <c r="BH185" s="135">
        <f>IF(N185="sníž. přenesená",J185,0)</f>
        <v>0</v>
      </c>
      <c r="BI185" s="135">
        <f>IF(N185="nulová",J185,0)</f>
        <v>0</v>
      </c>
      <c r="BJ185" s="17" t="s">
        <v>82</v>
      </c>
      <c r="BK185" s="135">
        <f>ROUND(I185*H185,2)</f>
        <v>14809</v>
      </c>
      <c r="BL185" s="17" t="s">
        <v>277</v>
      </c>
      <c r="BM185" s="134" t="s">
        <v>4492</v>
      </c>
    </row>
    <row r="186" spans="2:65" s="1" customFormat="1" ht="19.5">
      <c r="B186" s="29"/>
      <c r="D186" s="136" t="s">
        <v>231</v>
      </c>
      <c r="F186" s="137" t="s">
        <v>4493</v>
      </c>
      <c r="L186" s="29"/>
      <c r="M186" s="138"/>
      <c r="T186" s="53"/>
      <c r="AT186" s="17" t="s">
        <v>231</v>
      </c>
      <c r="AU186" s="17" t="s">
        <v>82</v>
      </c>
    </row>
    <row r="187" spans="2:65" s="1" customFormat="1">
      <c r="B187" s="29"/>
      <c r="D187" s="139" t="s">
        <v>232</v>
      </c>
      <c r="F187" s="140" t="s">
        <v>4494</v>
      </c>
      <c r="L187" s="29"/>
      <c r="M187" s="138"/>
      <c r="T187" s="53"/>
      <c r="AT187" s="17" t="s">
        <v>232</v>
      </c>
      <c r="AU187" s="17" t="s">
        <v>82</v>
      </c>
    </row>
    <row r="188" spans="2:65" s="1" customFormat="1" ht="33" customHeight="1">
      <c r="B188" s="123"/>
      <c r="C188" s="124" t="s">
        <v>347</v>
      </c>
      <c r="D188" s="124" t="s">
        <v>226</v>
      </c>
      <c r="E188" s="125" t="s">
        <v>4495</v>
      </c>
      <c r="F188" s="126" t="s">
        <v>4496</v>
      </c>
      <c r="G188" s="127" t="s">
        <v>272</v>
      </c>
      <c r="H188" s="128">
        <v>2</v>
      </c>
      <c r="I188" s="129">
        <v>274</v>
      </c>
      <c r="J188" s="129">
        <f>ROUND(I188*H188,2)</f>
        <v>548</v>
      </c>
      <c r="K188" s="126" t="s">
        <v>230</v>
      </c>
      <c r="L188" s="29"/>
      <c r="M188" s="130" t="s">
        <v>1</v>
      </c>
      <c r="N188" s="131" t="s">
        <v>39</v>
      </c>
      <c r="O188" s="132">
        <v>0.28000000000000003</v>
      </c>
      <c r="P188" s="132">
        <f>O188*H188</f>
        <v>0.56000000000000005</v>
      </c>
      <c r="Q188" s="132">
        <v>8.3000000000000001E-4</v>
      </c>
      <c r="R188" s="132">
        <f>Q188*H188</f>
        <v>1.66E-3</v>
      </c>
      <c r="S188" s="132">
        <v>0</v>
      </c>
      <c r="T188" s="133">
        <f>S188*H188</f>
        <v>0</v>
      </c>
      <c r="AR188" s="134" t="s">
        <v>277</v>
      </c>
      <c r="AT188" s="134" t="s">
        <v>226</v>
      </c>
      <c r="AU188" s="134" t="s">
        <v>82</v>
      </c>
      <c r="AY188" s="17" t="s">
        <v>224</v>
      </c>
      <c r="BE188" s="135">
        <f>IF(N188="základní",J188,0)</f>
        <v>0</v>
      </c>
      <c r="BF188" s="135">
        <f>IF(N188="snížená",J188,0)</f>
        <v>548</v>
      </c>
      <c r="BG188" s="135">
        <f>IF(N188="zákl. přenesená",J188,0)</f>
        <v>0</v>
      </c>
      <c r="BH188" s="135">
        <f>IF(N188="sníž. přenesená",J188,0)</f>
        <v>0</v>
      </c>
      <c r="BI188" s="135">
        <f>IF(N188="nulová",J188,0)</f>
        <v>0</v>
      </c>
      <c r="BJ188" s="17" t="s">
        <v>82</v>
      </c>
      <c r="BK188" s="135">
        <f>ROUND(I188*H188,2)</f>
        <v>548</v>
      </c>
      <c r="BL188" s="17" t="s">
        <v>277</v>
      </c>
      <c r="BM188" s="134" t="s">
        <v>4497</v>
      </c>
    </row>
    <row r="189" spans="2:65" s="1" customFormat="1" ht="19.5">
      <c r="B189" s="29"/>
      <c r="D189" s="136" t="s">
        <v>231</v>
      </c>
      <c r="F189" s="137" t="s">
        <v>4498</v>
      </c>
      <c r="L189" s="29"/>
      <c r="M189" s="138"/>
      <c r="T189" s="53"/>
      <c r="AT189" s="17" t="s">
        <v>231</v>
      </c>
      <c r="AU189" s="17" t="s">
        <v>82</v>
      </c>
    </row>
    <row r="190" spans="2:65" s="1" customFormat="1">
      <c r="B190" s="29"/>
      <c r="D190" s="139" t="s">
        <v>232</v>
      </c>
      <c r="F190" s="140" t="s">
        <v>4499</v>
      </c>
      <c r="L190" s="29"/>
      <c r="M190" s="138"/>
      <c r="T190" s="53"/>
      <c r="AT190" s="17" t="s">
        <v>232</v>
      </c>
      <c r="AU190" s="17" t="s">
        <v>82</v>
      </c>
    </row>
    <row r="191" spans="2:65" s="1" customFormat="1" ht="37.9" customHeight="1">
      <c r="B191" s="123"/>
      <c r="C191" s="124" t="s">
        <v>293</v>
      </c>
      <c r="D191" s="124" t="s">
        <v>226</v>
      </c>
      <c r="E191" s="125" t="s">
        <v>4500</v>
      </c>
      <c r="F191" s="126" t="s">
        <v>4501</v>
      </c>
      <c r="G191" s="127" t="s">
        <v>639</v>
      </c>
      <c r="H191" s="128">
        <v>1</v>
      </c>
      <c r="I191" s="129">
        <v>1910</v>
      </c>
      <c r="J191" s="129">
        <f>ROUND(I191*H191,2)</f>
        <v>1910</v>
      </c>
      <c r="K191" s="126" t="s">
        <v>230</v>
      </c>
      <c r="L191" s="29"/>
      <c r="M191" s="130" t="s">
        <v>1</v>
      </c>
      <c r="N191" s="131" t="s">
        <v>39</v>
      </c>
      <c r="O191" s="132">
        <v>3</v>
      </c>
      <c r="P191" s="132">
        <f>O191*H191</f>
        <v>3</v>
      </c>
      <c r="Q191" s="132">
        <v>0</v>
      </c>
      <c r="R191" s="132">
        <f>Q191*H191</f>
        <v>0</v>
      </c>
      <c r="S191" s="132">
        <v>0</v>
      </c>
      <c r="T191" s="133">
        <f>S191*H191</f>
        <v>0</v>
      </c>
      <c r="AR191" s="134" t="s">
        <v>277</v>
      </c>
      <c r="AT191" s="134" t="s">
        <v>226</v>
      </c>
      <c r="AU191" s="134" t="s">
        <v>82</v>
      </c>
      <c r="AY191" s="17" t="s">
        <v>224</v>
      </c>
      <c r="BE191" s="135">
        <f>IF(N191="základní",J191,0)</f>
        <v>0</v>
      </c>
      <c r="BF191" s="135">
        <f>IF(N191="snížená",J191,0)</f>
        <v>1910</v>
      </c>
      <c r="BG191" s="135">
        <f>IF(N191="zákl. přenesená",J191,0)</f>
        <v>0</v>
      </c>
      <c r="BH191" s="135">
        <f>IF(N191="sníž. přenesená",J191,0)</f>
        <v>0</v>
      </c>
      <c r="BI191" s="135">
        <f>IF(N191="nulová",J191,0)</f>
        <v>0</v>
      </c>
      <c r="BJ191" s="17" t="s">
        <v>82</v>
      </c>
      <c r="BK191" s="135">
        <f>ROUND(I191*H191,2)</f>
        <v>1910</v>
      </c>
      <c r="BL191" s="17" t="s">
        <v>277</v>
      </c>
      <c r="BM191" s="134" t="s">
        <v>4502</v>
      </c>
    </row>
    <row r="192" spans="2:65" s="1" customFormat="1" ht="19.5">
      <c r="B192" s="29"/>
      <c r="D192" s="136" t="s">
        <v>231</v>
      </c>
      <c r="F192" s="137" t="s">
        <v>4503</v>
      </c>
      <c r="L192" s="29"/>
      <c r="M192" s="138"/>
      <c r="T192" s="53"/>
      <c r="AT192" s="17" t="s">
        <v>231</v>
      </c>
      <c r="AU192" s="17" t="s">
        <v>82</v>
      </c>
    </row>
    <row r="193" spans="2:65" s="1" customFormat="1">
      <c r="B193" s="29"/>
      <c r="D193" s="139" t="s">
        <v>232</v>
      </c>
      <c r="F193" s="140" t="s">
        <v>4504</v>
      </c>
      <c r="L193" s="29"/>
      <c r="M193" s="138"/>
      <c r="T193" s="53"/>
      <c r="AT193" s="17" t="s">
        <v>232</v>
      </c>
      <c r="AU193" s="17" t="s">
        <v>82</v>
      </c>
    </row>
    <row r="194" spans="2:65" s="1" customFormat="1" ht="24.2" customHeight="1">
      <c r="B194" s="123"/>
      <c r="C194" s="164" t="s">
        <v>7</v>
      </c>
      <c r="D194" s="164" t="s">
        <v>1008</v>
      </c>
      <c r="E194" s="165" t="s">
        <v>4505</v>
      </c>
      <c r="F194" s="166" t="s">
        <v>4506</v>
      </c>
      <c r="G194" s="167" t="s">
        <v>639</v>
      </c>
      <c r="H194" s="168">
        <v>1</v>
      </c>
      <c r="I194" s="169">
        <v>58300</v>
      </c>
      <c r="J194" s="169">
        <f>ROUND(I194*H194,2)</f>
        <v>58300</v>
      </c>
      <c r="K194" s="166" t="s">
        <v>230</v>
      </c>
      <c r="L194" s="170"/>
      <c r="M194" s="171" t="s">
        <v>1</v>
      </c>
      <c r="N194" s="172" t="s">
        <v>39</v>
      </c>
      <c r="O194" s="132">
        <v>0</v>
      </c>
      <c r="P194" s="132">
        <f>O194*H194</f>
        <v>0</v>
      </c>
      <c r="Q194" s="132">
        <v>0.06</v>
      </c>
      <c r="R194" s="132">
        <f>Q194*H194</f>
        <v>0.06</v>
      </c>
      <c r="S194" s="132">
        <v>0</v>
      </c>
      <c r="T194" s="133">
        <f>S194*H194</f>
        <v>0</v>
      </c>
      <c r="AR194" s="134" t="s">
        <v>332</v>
      </c>
      <c r="AT194" s="134" t="s">
        <v>1008</v>
      </c>
      <c r="AU194" s="134" t="s">
        <v>82</v>
      </c>
      <c r="AY194" s="17" t="s">
        <v>224</v>
      </c>
      <c r="BE194" s="135">
        <f>IF(N194="základní",J194,0)</f>
        <v>0</v>
      </c>
      <c r="BF194" s="135">
        <f>IF(N194="snížená",J194,0)</f>
        <v>58300</v>
      </c>
      <c r="BG194" s="135">
        <f>IF(N194="zákl. přenesená",J194,0)</f>
        <v>0</v>
      </c>
      <c r="BH194" s="135">
        <f>IF(N194="sníž. přenesená",J194,0)</f>
        <v>0</v>
      </c>
      <c r="BI194" s="135">
        <f>IF(N194="nulová",J194,0)</f>
        <v>0</v>
      </c>
      <c r="BJ194" s="17" t="s">
        <v>82</v>
      </c>
      <c r="BK194" s="135">
        <f>ROUND(I194*H194,2)</f>
        <v>58300</v>
      </c>
      <c r="BL194" s="17" t="s">
        <v>277</v>
      </c>
      <c r="BM194" s="134" t="s">
        <v>4507</v>
      </c>
    </row>
    <row r="195" spans="2:65" s="1" customFormat="1" ht="19.5">
      <c r="B195" s="29"/>
      <c r="D195" s="136" t="s">
        <v>231</v>
      </c>
      <c r="F195" s="137" t="s">
        <v>4506</v>
      </c>
      <c r="L195" s="29"/>
      <c r="M195" s="138"/>
      <c r="T195" s="53"/>
      <c r="AT195" s="17" t="s">
        <v>231</v>
      </c>
      <c r="AU195" s="17" t="s">
        <v>82</v>
      </c>
    </row>
    <row r="196" spans="2:65" s="1" customFormat="1" ht="24.2" customHeight="1">
      <c r="B196" s="123"/>
      <c r="C196" s="124" t="s">
        <v>300</v>
      </c>
      <c r="D196" s="124" t="s">
        <v>226</v>
      </c>
      <c r="E196" s="125" t="s">
        <v>4508</v>
      </c>
      <c r="F196" s="126" t="s">
        <v>4509</v>
      </c>
      <c r="G196" s="127" t="s">
        <v>253</v>
      </c>
      <c r="H196" s="128">
        <v>0.58099999999999996</v>
      </c>
      <c r="I196" s="129">
        <v>6770</v>
      </c>
      <c r="J196" s="129">
        <f>ROUND(I196*H196,2)</f>
        <v>3933.37</v>
      </c>
      <c r="K196" s="126" t="s">
        <v>230</v>
      </c>
      <c r="L196" s="29"/>
      <c r="M196" s="130" t="s">
        <v>1</v>
      </c>
      <c r="N196" s="131" t="s">
        <v>39</v>
      </c>
      <c r="O196" s="132">
        <v>14.803000000000001</v>
      </c>
      <c r="P196" s="132">
        <f>O196*H196</f>
        <v>8.600543</v>
      </c>
      <c r="Q196" s="132">
        <v>0</v>
      </c>
      <c r="R196" s="132">
        <f>Q196*H196</f>
        <v>0</v>
      </c>
      <c r="S196" s="132">
        <v>0</v>
      </c>
      <c r="T196" s="133">
        <f>S196*H196</f>
        <v>0</v>
      </c>
      <c r="AR196" s="134" t="s">
        <v>277</v>
      </c>
      <c r="AT196" s="134" t="s">
        <v>226</v>
      </c>
      <c r="AU196" s="134" t="s">
        <v>82</v>
      </c>
      <c r="AY196" s="17" t="s">
        <v>224</v>
      </c>
      <c r="BE196" s="135">
        <f>IF(N196="základní",J196,0)</f>
        <v>0</v>
      </c>
      <c r="BF196" s="135">
        <f>IF(N196="snížená",J196,0)</f>
        <v>3933.37</v>
      </c>
      <c r="BG196" s="135">
        <f>IF(N196="zákl. přenesená",J196,0)</f>
        <v>0</v>
      </c>
      <c r="BH196" s="135">
        <f>IF(N196="sníž. přenesená",J196,0)</f>
        <v>0</v>
      </c>
      <c r="BI196" s="135">
        <f>IF(N196="nulová",J196,0)</f>
        <v>0</v>
      </c>
      <c r="BJ196" s="17" t="s">
        <v>82</v>
      </c>
      <c r="BK196" s="135">
        <f>ROUND(I196*H196,2)</f>
        <v>3933.37</v>
      </c>
      <c r="BL196" s="17" t="s">
        <v>277</v>
      </c>
      <c r="BM196" s="134" t="s">
        <v>4510</v>
      </c>
    </row>
    <row r="197" spans="2:65" s="1" customFormat="1" ht="29.25">
      <c r="B197" s="29"/>
      <c r="D197" s="136" t="s">
        <v>231</v>
      </c>
      <c r="F197" s="137" t="s">
        <v>4511</v>
      </c>
      <c r="L197" s="29"/>
      <c r="M197" s="138"/>
      <c r="T197" s="53"/>
      <c r="AT197" s="17" t="s">
        <v>231</v>
      </c>
      <c r="AU197" s="17" t="s">
        <v>82</v>
      </c>
    </row>
    <row r="198" spans="2:65" s="1" customFormat="1">
      <c r="B198" s="29"/>
      <c r="D198" s="139" t="s">
        <v>232</v>
      </c>
      <c r="F198" s="140" t="s">
        <v>4512</v>
      </c>
      <c r="L198" s="29"/>
      <c r="M198" s="138"/>
      <c r="T198" s="53"/>
      <c r="AT198" s="17" t="s">
        <v>232</v>
      </c>
      <c r="AU198" s="17" t="s">
        <v>82</v>
      </c>
    </row>
    <row r="199" spans="2:65" s="11" customFormat="1" ht="22.9" customHeight="1">
      <c r="B199" s="112"/>
      <c r="D199" s="113" t="s">
        <v>72</v>
      </c>
      <c r="E199" s="121" t="s">
        <v>2265</v>
      </c>
      <c r="F199" s="121" t="s">
        <v>2266</v>
      </c>
      <c r="J199" s="122">
        <f>BK199</f>
        <v>3950</v>
      </c>
      <c r="L199" s="112"/>
      <c r="M199" s="116"/>
      <c r="P199" s="117">
        <f>SUM(P200:P208)</f>
        <v>5.22</v>
      </c>
      <c r="R199" s="117">
        <f>SUM(R200:R208)</f>
        <v>3.8E-3</v>
      </c>
      <c r="T199" s="118">
        <f>SUM(T200:T208)</f>
        <v>0</v>
      </c>
      <c r="AR199" s="113" t="s">
        <v>82</v>
      </c>
      <c r="AT199" s="119" t="s">
        <v>72</v>
      </c>
      <c r="AU199" s="119" t="s">
        <v>78</v>
      </c>
      <c r="AY199" s="113" t="s">
        <v>224</v>
      </c>
      <c r="BK199" s="120">
        <f>SUM(BK200:BK208)</f>
        <v>3950</v>
      </c>
    </row>
    <row r="200" spans="2:65" s="1" customFormat="1" ht="24.2" customHeight="1">
      <c r="B200" s="123"/>
      <c r="C200" s="124" t="s">
        <v>366</v>
      </c>
      <c r="D200" s="124" t="s">
        <v>226</v>
      </c>
      <c r="E200" s="125" t="s">
        <v>4513</v>
      </c>
      <c r="F200" s="126" t="s">
        <v>4514</v>
      </c>
      <c r="G200" s="127" t="s">
        <v>266</v>
      </c>
      <c r="H200" s="128">
        <v>10</v>
      </c>
      <c r="I200" s="129">
        <v>134</v>
      </c>
      <c r="J200" s="129">
        <f>ROUND(I200*H200,2)</f>
        <v>1340</v>
      </c>
      <c r="K200" s="126" t="s">
        <v>230</v>
      </c>
      <c r="L200" s="29"/>
      <c r="M200" s="130" t="s">
        <v>1</v>
      </c>
      <c r="N200" s="131" t="s">
        <v>39</v>
      </c>
      <c r="O200" s="132">
        <v>0.184</v>
      </c>
      <c r="P200" s="132">
        <f>O200*H200</f>
        <v>1.8399999999999999</v>
      </c>
      <c r="Q200" s="132">
        <v>1.3999999999999999E-4</v>
      </c>
      <c r="R200" s="132">
        <f>Q200*H200</f>
        <v>1.3999999999999998E-3</v>
      </c>
      <c r="S200" s="132">
        <v>0</v>
      </c>
      <c r="T200" s="133">
        <f>S200*H200</f>
        <v>0</v>
      </c>
      <c r="AR200" s="134" t="s">
        <v>277</v>
      </c>
      <c r="AT200" s="134" t="s">
        <v>226</v>
      </c>
      <c r="AU200" s="134" t="s">
        <v>82</v>
      </c>
      <c r="AY200" s="17" t="s">
        <v>224</v>
      </c>
      <c r="BE200" s="135">
        <f>IF(N200="základní",J200,0)</f>
        <v>0</v>
      </c>
      <c r="BF200" s="135">
        <f>IF(N200="snížená",J200,0)</f>
        <v>1340</v>
      </c>
      <c r="BG200" s="135">
        <f>IF(N200="zákl. přenesená",J200,0)</f>
        <v>0</v>
      </c>
      <c r="BH200" s="135">
        <f>IF(N200="sníž. přenesená",J200,0)</f>
        <v>0</v>
      </c>
      <c r="BI200" s="135">
        <f>IF(N200="nulová",J200,0)</f>
        <v>0</v>
      </c>
      <c r="BJ200" s="17" t="s">
        <v>82</v>
      </c>
      <c r="BK200" s="135">
        <f>ROUND(I200*H200,2)</f>
        <v>1340</v>
      </c>
      <c r="BL200" s="17" t="s">
        <v>277</v>
      </c>
      <c r="BM200" s="134" t="s">
        <v>4515</v>
      </c>
    </row>
    <row r="201" spans="2:65" s="1" customFormat="1">
      <c r="B201" s="29"/>
      <c r="D201" s="136" t="s">
        <v>231</v>
      </c>
      <c r="F201" s="137" t="s">
        <v>4516</v>
      </c>
      <c r="L201" s="29"/>
      <c r="M201" s="138"/>
      <c r="T201" s="53"/>
      <c r="AT201" s="17" t="s">
        <v>231</v>
      </c>
      <c r="AU201" s="17" t="s">
        <v>82</v>
      </c>
    </row>
    <row r="202" spans="2:65" s="1" customFormat="1">
      <c r="B202" s="29"/>
      <c r="D202" s="139" t="s">
        <v>232</v>
      </c>
      <c r="F202" s="140" t="s">
        <v>4517</v>
      </c>
      <c r="L202" s="29"/>
      <c r="M202" s="138"/>
      <c r="T202" s="53"/>
      <c r="AT202" s="17" t="s">
        <v>232</v>
      </c>
      <c r="AU202" s="17" t="s">
        <v>82</v>
      </c>
    </row>
    <row r="203" spans="2:65" s="1" customFormat="1" ht="24.2" customHeight="1">
      <c r="B203" s="123"/>
      <c r="C203" s="124" t="s">
        <v>304</v>
      </c>
      <c r="D203" s="124" t="s">
        <v>226</v>
      </c>
      <c r="E203" s="125" t="s">
        <v>4518</v>
      </c>
      <c r="F203" s="126" t="s">
        <v>4519</v>
      </c>
      <c r="G203" s="127" t="s">
        <v>266</v>
      </c>
      <c r="H203" s="128">
        <v>10</v>
      </c>
      <c r="I203" s="129">
        <v>129</v>
      </c>
      <c r="J203" s="129">
        <f>ROUND(I203*H203,2)</f>
        <v>1290</v>
      </c>
      <c r="K203" s="126" t="s">
        <v>230</v>
      </c>
      <c r="L203" s="29"/>
      <c r="M203" s="130" t="s">
        <v>1</v>
      </c>
      <c r="N203" s="131" t="s">
        <v>39</v>
      </c>
      <c r="O203" s="132">
        <v>0.16600000000000001</v>
      </c>
      <c r="P203" s="132">
        <f>O203*H203</f>
        <v>1.6600000000000001</v>
      </c>
      <c r="Q203" s="132">
        <v>1.2E-4</v>
      </c>
      <c r="R203" s="132">
        <f>Q203*H203</f>
        <v>1.2000000000000001E-3</v>
      </c>
      <c r="S203" s="132">
        <v>0</v>
      </c>
      <c r="T203" s="133">
        <f>S203*H203</f>
        <v>0</v>
      </c>
      <c r="AR203" s="134" t="s">
        <v>277</v>
      </c>
      <c r="AT203" s="134" t="s">
        <v>226</v>
      </c>
      <c r="AU203" s="134" t="s">
        <v>82</v>
      </c>
      <c r="AY203" s="17" t="s">
        <v>224</v>
      </c>
      <c r="BE203" s="135">
        <f>IF(N203="základní",J203,0)</f>
        <v>0</v>
      </c>
      <c r="BF203" s="135">
        <f>IF(N203="snížená",J203,0)</f>
        <v>1290</v>
      </c>
      <c r="BG203" s="135">
        <f>IF(N203="zákl. přenesená",J203,0)</f>
        <v>0</v>
      </c>
      <c r="BH203" s="135">
        <f>IF(N203="sníž. přenesená",J203,0)</f>
        <v>0</v>
      </c>
      <c r="BI203" s="135">
        <f>IF(N203="nulová",J203,0)</f>
        <v>0</v>
      </c>
      <c r="BJ203" s="17" t="s">
        <v>82</v>
      </c>
      <c r="BK203" s="135">
        <f>ROUND(I203*H203,2)</f>
        <v>1290</v>
      </c>
      <c r="BL203" s="17" t="s">
        <v>277</v>
      </c>
      <c r="BM203" s="134" t="s">
        <v>4520</v>
      </c>
    </row>
    <row r="204" spans="2:65" s="1" customFormat="1" ht="19.5">
      <c r="B204" s="29"/>
      <c r="D204" s="136" t="s">
        <v>231</v>
      </c>
      <c r="F204" s="137" t="s">
        <v>4521</v>
      </c>
      <c r="L204" s="29"/>
      <c r="M204" s="138"/>
      <c r="T204" s="53"/>
      <c r="AT204" s="17" t="s">
        <v>231</v>
      </c>
      <c r="AU204" s="17" t="s">
        <v>82</v>
      </c>
    </row>
    <row r="205" spans="2:65" s="1" customFormat="1">
      <c r="B205" s="29"/>
      <c r="D205" s="139" t="s">
        <v>232</v>
      </c>
      <c r="F205" s="140" t="s">
        <v>4522</v>
      </c>
      <c r="L205" s="29"/>
      <c r="M205" s="138"/>
      <c r="T205" s="53"/>
      <c r="AT205" s="17" t="s">
        <v>232</v>
      </c>
      <c r="AU205" s="17" t="s">
        <v>82</v>
      </c>
    </row>
    <row r="206" spans="2:65" s="1" customFormat="1" ht="24.2" customHeight="1">
      <c r="B206" s="123"/>
      <c r="C206" s="124" t="s">
        <v>376</v>
      </c>
      <c r="D206" s="124" t="s">
        <v>226</v>
      </c>
      <c r="E206" s="125" t="s">
        <v>4523</v>
      </c>
      <c r="F206" s="126" t="s">
        <v>4524</v>
      </c>
      <c r="G206" s="127" t="s">
        <v>266</v>
      </c>
      <c r="H206" s="128">
        <v>10</v>
      </c>
      <c r="I206" s="129">
        <v>132</v>
      </c>
      <c r="J206" s="129">
        <f>ROUND(I206*H206,2)</f>
        <v>1320</v>
      </c>
      <c r="K206" s="126" t="s">
        <v>230</v>
      </c>
      <c r="L206" s="29"/>
      <c r="M206" s="130" t="s">
        <v>1</v>
      </c>
      <c r="N206" s="131" t="s">
        <v>39</v>
      </c>
      <c r="O206" s="132">
        <v>0.17199999999999999</v>
      </c>
      <c r="P206" s="132">
        <f>O206*H206</f>
        <v>1.7199999999999998</v>
      </c>
      <c r="Q206" s="132">
        <v>1.2E-4</v>
      </c>
      <c r="R206" s="132">
        <f>Q206*H206</f>
        <v>1.2000000000000001E-3</v>
      </c>
      <c r="S206" s="132">
        <v>0</v>
      </c>
      <c r="T206" s="133">
        <f>S206*H206</f>
        <v>0</v>
      </c>
      <c r="AR206" s="134" t="s">
        <v>277</v>
      </c>
      <c r="AT206" s="134" t="s">
        <v>226</v>
      </c>
      <c r="AU206" s="134" t="s">
        <v>82</v>
      </c>
      <c r="AY206" s="17" t="s">
        <v>224</v>
      </c>
      <c r="BE206" s="135">
        <f>IF(N206="základní",J206,0)</f>
        <v>0</v>
      </c>
      <c r="BF206" s="135">
        <f>IF(N206="snížená",J206,0)</f>
        <v>1320</v>
      </c>
      <c r="BG206" s="135">
        <f>IF(N206="zákl. přenesená",J206,0)</f>
        <v>0</v>
      </c>
      <c r="BH206" s="135">
        <f>IF(N206="sníž. přenesená",J206,0)</f>
        <v>0</v>
      </c>
      <c r="BI206" s="135">
        <f>IF(N206="nulová",J206,0)</f>
        <v>0</v>
      </c>
      <c r="BJ206" s="17" t="s">
        <v>82</v>
      </c>
      <c r="BK206" s="135">
        <f>ROUND(I206*H206,2)</f>
        <v>1320</v>
      </c>
      <c r="BL206" s="17" t="s">
        <v>277</v>
      </c>
      <c r="BM206" s="134" t="s">
        <v>4525</v>
      </c>
    </row>
    <row r="207" spans="2:65" s="1" customFormat="1" ht="19.5">
      <c r="B207" s="29"/>
      <c r="D207" s="136" t="s">
        <v>231</v>
      </c>
      <c r="F207" s="137" t="s">
        <v>4526</v>
      </c>
      <c r="L207" s="29"/>
      <c r="M207" s="138"/>
      <c r="T207" s="53"/>
      <c r="AT207" s="17" t="s">
        <v>231</v>
      </c>
      <c r="AU207" s="17" t="s">
        <v>82</v>
      </c>
    </row>
    <row r="208" spans="2:65" s="1" customFormat="1">
      <c r="B208" s="29"/>
      <c r="D208" s="139" t="s">
        <v>232</v>
      </c>
      <c r="F208" s="140" t="s">
        <v>4527</v>
      </c>
      <c r="L208" s="29"/>
      <c r="M208" s="138"/>
      <c r="T208" s="53"/>
      <c r="AT208" s="17" t="s">
        <v>232</v>
      </c>
      <c r="AU208" s="17" t="s">
        <v>82</v>
      </c>
    </row>
    <row r="209" spans="2:65" s="11" customFormat="1" ht="25.9" customHeight="1">
      <c r="B209" s="112"/>
      <c r="D209" s="113" t="s">
        <v>72</v>
      </c>
      <c r="E209" s="114" t="s">
        <v>3452</v>
      </c>
      <c r="F209" s="114" t="s">
        <v>3453</v>
      </c>
      <c r="J209" s="115">
        <f>BK209</f>
        <v>13800</v>
      </c>
      <c r="L209" s="112"/>
      <c r="M209" s="116"/>
      <c r="P209" s="117">
        <f>SUM(P210:P221)</f>
        <v>25</v>
      </c>
      <c r="R209" s="117">
        <f>SUM(R210:R221)</f>
        <v>0</v>
      </c>
      <c r="T209" s="118">
        <f>SUM(T210:T221)</f>
        <v>0</v>
      </c>
      <c r="AR209" s="113" t="s">
        <v>106</v>
      </c>
      <c r="AT209" s="119" t="s">
        <v>72</v>
      </c>
      <c r="AU209" s="119" t="s">
        <v>73</v>
      </c>
      <c r="AY209" s="113" t="s">
        <v>224</v>
      </c>
      <c r="BK209" s="120">
        <f>SUM(BK210:BK221)</f>
        <v>13800</v>
      </c>
    </row>
    <row r="210" spans="2:65" s="1" customFormat="1" ht="24.2" customHeight="1">
      <c r="B210" s="123"/>
      <c r="C210" s="124" t="s">
        <v>313</v>
      </c>
      <c r="D210" s="124" t="s">
        <v>226</v>
      </c>
      <c r="E210" s="125" t="s">
        <v>4528</v>
      </c>
      <c r="F210" s="126" t="s">
        <v>4529</v>
      </c>
      <c r="G210" s="127" t="s">
        <v>3456</v>
      </c>
      <c r="H210" s="128">
        <v>25</v>
      </c>
      <c r="I210" s="129">
        <v>552</v>
      </c>
      <c r="J210" s="129">
        <f>ROUND(I210*H210,2)</f>
        <v>13800</v>
      </c>
      <c r="K210" s="126" t="s">
        <v>230</v>
      </c>
      <c r="L210" s="29"/>
      <c r="M210" s="130" t="s">
        <v>1</v>
      </c>
      <c r="N210" s="131" t="s">
        <v>39</v>
      </c>
      <c r="O210" s="132">
        <v>1</v>
      </c>
      <c r="P210" s="132">
        <f>O210*H210</f>
        <v>25</v>
      </c>
      <c r="Q210" s="132">
        <v>0</v>
      </c>
      <c r="R210" s="132">
        <f>Q210*H210</f>
        <v>0</v>
      </c>
      <c r="S210" s="132">
        <v>0</v>
      </c>
      <c r="T210" s="133">
        <f>S210*H210</f>
        <v>0</v>
      </c>
      <c r="AR210" s="134" t="s">
        <v>1564</v>
      </c>
      <c r="AT210" s="134" t="s">
        <v>226</v>
      </c>
      <c r="AU210" s="134" t="s">
        <v>78</v>
      </c>
      <c r="AY210" s="17" t="s">
        <v>224</v>
      </c>
      <c r="BE210" s="135">
        <f>IF(N210="základní",J210,0)</f>
        <v>0</v>
      </c>
      <c r="BF210" s="135">
        <f>IF(N210="snížená",J210,0)</f>
        <v>13800</v>
      </c>
      <c r="BG210" s="135">
        <f>IF(N210="zákl. přenesená",J210,0)</f>
        <v>0</v>
      </c>
      <c r="BH210" s="135">
        <f>IF(N210="sníž. přenesená",J210,0)</f>
        <v>0</v>
      </c>
      <c r="BI210" s="135">
        <f>IF(N210="nulová",J210,0)</f>
        <v>0</v>
      </c>
      <c r="BJ210" s="17" t="s">
        <v>82</v>
      </c>
      <c r="BK210" s="135">
        <f>ROUND(I210*H210,2)</f>
        <v>13800</v>
      </c>
      <c r="BL210" s="17" t="s">
        <v>1564</v>
      </c>
      <c r="BM210" s="134" t="s">
        <v>4530</v>
      </c>
    </row>
    <row r="211" spans="2:65" s="1" customFormat="1" ht="19.5">
      <c r="B211" s="29"/>
      <c r="D211" s="136" t="s">
        <v>231</v>
      </c>
      <c r="F211" s="137" t="s">
        <v>4531</v>
      </c>
      <c r="L211" s="29"/>
      <c r="M211" s="138"/>
      <c r="T211" s="53"/>
      <c r="AT211" s="17" t="s">
        <v>231</v>
      </c>
      <c r="AU211" s="17" t="s">
        <v>78</v>
      </c>
    </row>
    <row r="212" spans="2:65" s="1" customFormat="1">
      <c r="B212" s="29"/>
      <c r="D212" s="139" t="s">
        <v>232</v>
      </c>
      <c r="F212" s="140" t="s">
        <v>4532</v>
      </c>
      <c r="L212" s="29"/>
      <c r="M212" s="138"/>
      <c r="T212" s="53"/>
      <c r="AT212" s="17" t="s">
        <v>232</v>
      </c>
      <c r="AU212" s="17" t="s">
        <v>78</v>
      </c>
    </row>
    <row r="213" spans="2:65" s="12" customFormat="1">
      <c r="B213" s="141"/>
      <c r="D213" s="136" t="s">
        <v>234</v>
      </c>
      <c r="E213" s="142" t="s">
        <v>1</v>
      </c>
      <c r="F213" s="143" t="s">
        <v>4533</v>
      </c>
      <c r="H213" s="142" t="s">
        <v>1</v>
      </c>
      <c r="L213" s="141"/>
      <c r="M213" s="144"/>
      <c r="T213" s="145"/>
      <c r="AT213" s="142" t="s">
        <v>234</v>
      </c>
      <c r="AU213" s="142" t="s">
        <v>78</v>
      </c>
      <c r="AV213" s="12" t="s">
        <v>78</v>
      </c>
      <c r="AW213" s="12" t="s">
        <v>29</v>
      </c>
      <c r="AX213" s="12" t="s">
        <v>73</v>
      </c>
      <c r="AY213" s="142" t="s">
        <v>224</v>
      </c>
    </row>
    <row r="214" spans="2:65" s="13" customFormat="1">
      <c r="B214" s="146"/>
      <c r="D214" s="136" t="s">
        <v>234</v>
      </c>
      <c r="E214" s="147" t="s">
        <v>1</v>
      </c>
      <c r="F214" s="148" t="s">
        <v>8</v>
      </c>
      <c r="H214" s="149">
        <v>12</v>
      </c>
      <c r="L214" s="146"/>
      <c r="M214" s="150"/>
      <c r="T214" s="151"/>
      <c r="AT214" s="147" t="s">
        <v>234</v>
      </c>
      <c r="AU214" s="147" t="s">
        <v>78</v>
      </c>
      <c r="AV214" s="13" t="s">
        <v>82</v>
      </c>
      <c r="AW214" s="13" t="s">
        <v>29</v>
      </c>
      <c r="AX214" s="13" t="s">
        <v>73</v>
      </c>
      <c r="AY214" s="147" t="s">
        <v>224</v>
      </c>
    </row>
    <row r="215" spans="2:65" s="12" customFormat="1">
      <c r="B215" s="141"/>
      <c r="D215" s="136" t="s">
        <v>234</v>
      </c>
      <c r="E215" s="142" t="s">
        <v>1</v>
      </c>
      <c r="F215" s="143" t="s">
        <v>4534</v>
      </c>
      <c r="H215" s="142" t="s">
        <v>1</v>
      </c>
      <c r="L215" s="141"/>
      <c r="M215" s="144"/>
      <c r="T215" s="145"/>
      <c r="AT215" s="142" t="s">
        <v>234</v>
      </c>
      <c r="AU215" s="142" t="s">
        <v>78</v>
      </c>
      <c r="AV215" s="12" t="s">
        <v>78</v>
      </c>
      <c r="AW215" s="12" t="s">
        <v>29</v>
      </c>
      <c r="AX215" s="12" t="s">
        <v>73</v>
      </c>
      <c r="AY215" s="142" t="s">
        <v>224</v>
      </c>
    </row>
    <row r="216" spans="2:65" s="13" customFormat="1">
      <c r="B216" s="146"/>
      <c r="D216" s="136" t="s">
        <v>234</v>
      </c>
      <c r="E216" s="147" t="s">
        <v>1</v>
      </c>
      <c r="F216" s="148" t="s">
        <v>112</v>
      </c>
      <c r="H216" s="149">
        <v>6</v>
      </c>
      <c r="L216" s="146"/>
      <c r="M216" s="150"/>
      <c r="T216" s="151"/>
      <c r="AT216" s="147" t="s">
        <v>234</v>
      </c>
      <c r="AU216" s="147" t="s">
        <v>78</v>
      </c>
      <c r="AV216" s="13" t="s">
        <v>82</v>
      </c>
      <c r="AW216" s="13" t="s">
        <v>29</v>
      </c>
      <c r="AX216" s="13" t="s">
        <v>73</v>
      </c>
      <c r="AY216" s="147" t="s">
        <v>224</v>
      </c>
    </row>
    <row r="217" spans="2:65" s="12" customFormat="1">
      <c r="B217" s="141"/>
      <c r="D217" s="136" t="s">
        <v>234</v>
      </c>
      <c r="E217" s="142" t="s">
        <v>1</v>
      </c>
      <c r="F217" s="143" t="s">
        <v>4535</v>
      </c>
      <c r="H217" s="142" t="s">
        <v>1</v>
      </c>
      <c r="L217" s="141"/>
      <c r="M217" s="144"/>
      <c r="T217" s="145"/>
      <c r="AT217" s="142" t="s">
        <v>234</v>
      </c>
      <c r="AU217" s="142" t="s">
        <v>78</v>
      </c>
      <c r="AV217" s="12" t="s">
        <v>78</v>
      </c>
      <c r="AW217" s="12" t="s">
        <v>29</v>
      </c>
      <c r="AX217" s="12" t="s">
        <v>73</v>
      </c>
      <c r="AY217" s="142" t="s">
        <v>224</v>
      </c>
    </row>
    <row r="218" spans="2:65" s="13" customFormat="1">
      <c r="B218" s="146"/>
      <c r="D218" s="136" t="s">
        <v>234</v>
      </c>
      <c r="E218" s="147" t="s">
        <v>1</v>
      </c>
      <c r="F218" s="148" t="s">
        <v>112</v>
      </c>
      <c r="H218" s="149">
        <v>6</v>
      </c>
      <c r="L218" s="146"/>
      <c r="M218" s="150"/>
      <c r="T218" s="151"/>
      <c r="AT218" s="147" t="s">
        <v>234</v>
      </c>
      <c r="AU218" s="147" t="s">
        <v>78</v>
      </c>
      <c r="AV218" s="13" t="s">
        <v>82</v>
      </c>
      <c r="AW218" s="13" t="s">
        <v>29</v>
      </c>
      <c r="AX218" s="13" t="s">
        <v>73</v>
      </c>
      <c r="AY218" s="147" t="s">
        <v>224</v>
      </c>
    </row>
    <row r="219" spans="2:65" s="12" customFormat="1">
      <c r="B219" s="141"/>
      <c r="D219" s="136" t="s">
        <v>234</v>
      </c>
      <c r="E219" s="142" t="s">
        <v>1</v>
      </c>
      <c r="F219" s="143" t="s">
        <v>4536</v>
      </c>
      <c r="H219" s="142" t="s">
        <v>1</v>
      </c>
      <c r="L219" s="141"/>
      <c r="M219" s="144"/>
      <c r="T219" s="145"/>
      <c r="AT219" s="142" t="s">
        <v>234</v>
      </c>
      <c r="AU219" s="142" t="s">
        <v>78</v>
      </c>
      <c r="AV219" s="12" t="s">
        <v>78</v>
      </c>
      <c r="AW219" s="12" t="s">
        <v>29</v>
      </c>
      <c r="AX219" s="12" t="s">
        <v>73</v>
      </c>
      <c r="AY219" s="142" t="s">
        <v>224</v>
      </c>
    </row>
    <row r="220" spans="2:65" s="13" customFormat="1">
      <c r="B220" s="146"/>
      <c r="D220" s="136" t="s">
        <v>234</v>
      </c>
      <c r="E220" s="147" t="s">
        <v>1</v>
      </c>
      <c r="F220" s="148" t="s">
        <v>78</v>
      </c>
      <c r="H220" s="149">
        <v>1</v>
      </c>
      <c r="L220" s="146"/>
      <c r="M220" s="150"/>
      <c r="T220" s="151"/>
      <c r="AT220" s="147" t="s">
        <v>234</v>
      </c>
      <c r="AU220" s="147" t="s">
        <v>78</v>
      </c>
      <c r="AV220" s="13" t="s">
        <v>82</v>
      </c>
      <c r="AW220" s="13" t="s">
        <v>29</v>
      </c>
      <c r="AX220" s="13" t="s">
        <v>73</v>
      </c>
      <c r="AY220" s="147" t="s">
        <v>224</v>
      </c>
    </row>
    <row r="221" spans="2:65" s="14" customFormat="1">
      <c r="B221" s="152"/>
      <c r="D221" s="136" t="s">
        <v>234</v>
      </c>
      <c r="E221" s="153" t="s">
        <v>1</v>
      </c>
      <c r="F221" s="154" t="s">
        <v>239</v>
      </c>
      <c r="H221" s="155">
        <v>25</v>
      </c>
      <c r="L221" s="152"/>
      <c r="M221" s="179"/>
      <c r="N221" s="180"/>
      <c r="O221" s="180"/>
      <c r="P221" s="180"/>
      <c r="Q221" s="180"/>
      <c r="R221" s="180"/>
      <c r="S221" s="180"/>
      <c r="T221" s="181"/>
      <c r="AT221" s="153" t="s">
        <v>234</v>
      </c>
      <c r="AU221" s="153" t="s">
        <v>78</v>
      </c>
      <c r="AV221" s="14" t="s">
        <v>106</v>
      </c>
      <c r="AW221" s="14" t="s">
        <v>29</v>
      </c>
      <c r="AX221" s="14" t="s">
        <v>78</v>
      </c>
      <c r="AY221" s="153" t="s">
        <v>224</v>
      </c>
    </row>
    <row r="222" spans="2:65" s="1" customFormat="1" ht="6.95" customHeight="1">
      <c r="B222" s="41"/>
      <c r="C222" s="42"/>
      <c r="D222" s="42"/>
      <c r="E222" s="42"/>
      <c r="F222" s="42"/>
      <c r="G222" s="42"/>
      <c r="H222" s="42"/>
      <c r="I222" s="42"/>
      <c r="J222" s="42"/>
      <c r="K222" s="42"/>
      <c r="L222" s="29"/>
    </row>
  </sheetData>
  <autoFilter ref="C123:K221" xr:uid="{00000000-0009-0000-0000-00000F000000}"/>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xr:uid="{00000000-0004-0000-0F00-000000000000}"/>
    <hyperlink ref="F139" r:id="rId2" xr:uid="{00000000-0004-0000-0F00-000001000000}"/>
    <hyperlink ref="F144" r:id="rId3" xr:uid="{00000000-0004-0000-0F00-000002000000}"/>
    <hyperlink ref="F149" r:id="rId4" xr:uid="{00000000-0004-0000-0F00-000003000000}"/>
    <hyperlink ref="F152" r:id="rId5" xr:uid="{00000000-0004-0000-0F00-000004000000}"/>
    <hyperlink ref="F155" r:id="rId6" xr:uid="{00000000-0004-0000-0F00-000005000000}"/>
    <hyperlink ref="F158" r:id="rId7" xr:uid="{00000000-0004-0000-0F00-000006000000}"/>
    <hyperlink ref="F161" r:id="rId8" xr:uid="{00000000-0004-0000-0F00-000007000000}"/>
    <hyperlink ref="F167" r:id="rId9" xr:uid="{00000000-0004-0000-0F00-000008000000}"/>
    <hyperlink ref="F173" r:id="rId10" xr:uid="{00000000-0004-0000-0F00-000009000000}"/>
    <hyperlink ref="F184" r:id="rId11" xr:uid="{00000000-0004-0000-0F00-00000A000000}"/>
    <hyperlink ref="F187" r:id="rId12" xr:uid="{00000000-0004-0000-0F00-00000B000000}"/>
    <hyperlink ref="F190" r:id="rId13" xr:uid="{00000000-0004-0000-0F00-00000C000000}"/>
    <hyperlink ref="F193" r:id="rId14" xr:uid="{00000000-0004-0000-0F00-00000D000000}"/>
    <hyperlink ref="F198" r:id="rId15" xr:uid="{00000000-0004-0000-0F00-00000E000000}"/>
    <hyperlink ref="F202" r:id="rId16" xr:uid="{00000000-0004-0000-0F00-00000F000000}"/>
    <hyperlink ref="F205" r:id="rId17" xr:uid="{00000000-0004-0000-0F00-000010000000}"/>
    <hyperlink ref="F208" r:id="rId18" xr:uid="{00000000-0004-0000-0F00-000011000000}"/>
    <hyperlink ref="F212" r:id="rId19" xr:uid="{00000000-0004-0000-0F00-00001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143"/>
  <sheetViews>
    <sheetView showGridLines="0" workbookViewId="0">
      <selection activeCell="E117" sqref="E117:H11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126</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4537</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ROUND(J125, 2)</f>
        <v>770000</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ROUND((SUM(BE125:BE142)),  2)</f>
        <v>0</v>
      </c>
      <c r="I35" s="84">
        <v>0.21</v>
      </c>
      <c r="J35" s="80">
        <f>ROUND(((SUM(BE125:BE142))*I35),  2)</f>
        <v>0</v>
      </c>
      <c r="L35" s="29"/>
    </row>
    <row r="36" spans="2:12" s="1" customFormat="1" ht="14.45" customHeight="1">
      <c r="B36" s="29"/>
      <c r="E36" s="26" t="s">
        <v>39</v>
      </c>
      <c r="F36" s="80">
        <f>ROUND((SUM(BF125:BF142)),  2)</f>
        <v>770000</v>
      </c>
      <c r="I36" s="84">
        <v>0.12</v>
      </c>
      <c r="J36" s="80">
        <f>ROUND(((SUM(BF125:BF142))*I36),  2)</f>
        <v>92400</v>
      </c>
      <c r="L36" s="29"/>
    </row>
    <row r="37" spans="2:12" s="1" customFormat="1" ht="14.45" hidden="1" customHeight="1">
      <c r="B37" s="29"/>
      <c r="E37" s="26" t="s">
        <v>40</v>
      </c>
      <c r="F37" s="80">
        <f>ROUND((SUM(BG125:BG142)),  2)</f>
        <v>0</v>
      </c>
      <c r="I37" s="84">
        <v>0.21</v>
      </c>
      <c r="J37" s="80">
        <f>0</f>
        <v>0</v>
      </c>
      <c r="L37" s="29"/>
    </row>
    <row r="38" spans="2:12" s="1" customFormat="1" ht="14.45" hidden="1" customHeight="1">
      <c r="B38" s="29"/>
      <c r="E38" s="26" t="s">
        <v>41</v>
      </c>
      <c r="F38" s="80">
        <f>ROUND((SUM(BH125:BH142)),  2)</f>
        <v>0</v>
      </c>
      <c r="I38" s="84">
        <v>0.12</v>
      </c>
      <c r="J38" s="80">
        <f>0</f>
        <v>0</v>
      </c>
      <c r="L38" s="29"/>
    </row>
    <row r="39" spans="2:12" s="1" customFormat="1" ht="14.45" hidden="1" customHeight="1">
      <c r="B39" s="29"/>
      <c r="E39" s="26" t="s">
        <v>42</v>
      </c>
      <c r="F39" s="80">
        <f>ROUND((SUM(BI125:BI142)),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862400</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h - VRN-profese</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J125</f>
        <v>770000</v>
      </c>
      <c r="L98" s="29"/>
      <c r="AU98" s="17" t="s">
        <v>172</v>
      </c>
    </row>
    <row r="99" spans="2:47" s="8" customFormat="1" ht="24.95" customHeight="1">
      <c r="B99" s="96"/>
      <c r="D99" s="97" t="s">
        <v>202</v>
      </c>
      <c r="E99" s="98"/>
      <c r="F99" s="98"/>
      <c r="G99" s="98"/>
      <c r="H99" s="98"/>
      <c r="I99" s="98"/>
      <c r="J99" s="99">
        <f>J126</f>
        <v>770000</v>
      </c>
      <c r="L99" s="96"/>
    </row>
    <row r="100" spans="2:47" s="9" customFormat="1" ht="19.899999999999999" customHeight="1">
      <c r="B100" s="100"/>
      <c r="D100" s="101" t="s">
        <v>204</v>
      </c>
      <c r="E100" s="102"/>
      <c r="F100" s="102"/>
      <c r="G100" s="102"/>
      <c r="H100" s="102"/>
      <c r="I100" s="102"/>
      <c r="J100" s="103">
        <f>J127</f>
        <v>250000</v>
      </c>
      <c r="L100" s="100"/>
    </row>
    <row r="101" spans="2:47" s="9" customFormat="1" ht="19.899999999999999" customHeight="1">
      <c r="B101" s="100"/>
      <c r="D101" s="101" t="s">
        <v>205</v>
      </c>
      <c r="E101" s="102"/>
      <c r="F101" s="102"/>
      <c r="G101" s="102"/>
      <c r="H101" s="102"/>
      <c r="I101" s="102"/>
      <c r="J101" s="103">
        <f>J131</f>
        <v>270000</v>
      </c>
      <c r="L101" s="100"/>
    </row>
    <row r="102" spans="2:47" s="9" customFormat="1" ht="19.899999999999999" customHeight="1">
      <c r="B102" s="100"/>
      <c r="D102" s="101" t="s">
        <v>206</v>
      </c>
      <c r="E102" s="102"/>
      <c r="F102" s="102"/>
      <c r="G102" s="102"/>
      <c r="H102" s="102"/>
      <c r="I102" s="102"/>
      <c r="J102" s="103">
        <f>J135</f>
        <v>100000</v>
      </c>
      <c r="L102" s="100"/>
    </row>
    <row r="103" spans="2:47" s="9" customFormat="1" ht="19.899999999999999" customHeight="1">
      <c r="B103" s="100"/>
      <c r="D103" s="101" t="s">
        <v>207</v>
      </c>
      <c r="E103" s="102"/>
      <c r="F103" s="102"/>
      <c r="G103" s="102"/>
      <c r="H103" s="102"/>
      <c r="I103" s="102"/>
      <c r="J103" s="103">
        <f>J139</f>
        <v>150000</v>
      </c>
      <c r="L103" s="100"/>
    </row>
    <row r="104" spans="2:47" s="1" customFormat="1" ht="21.75" customHeight="1">
      <c r="B104" s="29"/>
      <c r="L104" s="29"/>
    </row>
    <row r="105" spans="2:47" s="1" customFormat="1" ht="6.95" customHeight="1">
      <c r="B105" s="41"/>
      <c r="C105" s="42"/>
      <c r="D105" s="42"/>
      <c r="E105" s="42"/>
      <c r="F105" s="42"/>
      <c r="G105" s="42"/>
      <c r="H105" s="42"/>
      <c r="I105" s="42"/>
      <c r="J105" s="42"/>
      <c r="K105" s="42"/>
      <c r="L105" s="29"/>
    </row>
    <row r="109" spans="2:47" s="1" customFormat="1" ht="6.95" customHeight="1">
      <c r="B109" s="43"/>
      <c r="C109" s="44"/>
      <c r="D109" s="44"/>
      <c r="E109" s="44"/>
      <c r="F109" s="44"/>
      <c r="G109" s="44"/>
      <c r="H109" s="44"/>
      <c r="I109" s="44"/>
      <c r="J109" s="44"/>
      <c r="K109" s="44"/>
      <c r="L109" s="29"/>
    </row>
    <row r="110" spans="2:47" s="1" customFormat="1" ht="24.95" customHeight="1">
      <c r="B110" s="29"/>
      <c r="C110" s="21" t="s">
        <v>209</v>
      </c>
      <c r="L110" s="29"/>
    </row>
    <row r="111" spans="2:47" s="1" customFormat="1" ht="6.95" customHeight="1">
      <c r="B111" s="29"/>
      <c r="L111" s="29"/>
    </row>
    <row r="112" spans="2:47" s="1" customFormat="1" ht="12" customHeight="1">
      <c r="B112" s="29"/>
      <c r="C112" s="26" t="s">
        <v>14</v>
      </c>
      <c r="L112" s="29"/>
    </row>
    <row r="113" spans="2:65" s="1" customFormat="1" ht="16.5" customHeight="1">
      <c r="B113" s="29"/>
      <c r="E113" s="230" t="str">
        <f>E7</f>
        <v>ODUS Kamenice</v>
      </c>
      <c r="F113" s="231"/>
      <c r="G113" s="231"/>
      <c r="H113" s="231"/>
      <c r="L113" s="29"/>
    </row>
    <row r="114" spans="2:65" ht="12" customHeight="1">
      <c r="B114" s="20"/>
      <c r="C114" s="26" t="s">
        <v>165</v>
      </c>
      <c r="L114" s="20"/>
    </row>
    <row r="115" spans="2:65" s="1" customFormat="1" ht="16.5" customHeight="1">
      <c r="B115" s="29"/>
      <c r="E115" s="230" t="s">
        <v>7784</v>
      </c>
      <c r="F115" s="229"/>
      <c r="G115" s="229"/>
      <c r="H115" s="229"/>
      <c r="L115" s="29"/>
    </row>
    <row r="116" spans="2:65" s="1" customFormat="1" ht="12" customHeight="1">
      <c r="B116" s="29"/>
      <c r="C116" s="26" t="s">
        <v>167</v>
      </c>
      <c r="L116" s="29"/>
    </row>
    <row r="117" spans="2:65" s="1" customFormat="1" ht="16.5" customHeight="1">
      <c r="B117" s="29"/>
      <c r="E117" s="211" t="str">
        <f>E11</f>
        <v>h - VRN-profese</v>
      </c>
      <c r="F117" s="229"/>
      <c r="G117" s="229"/>
      <c r="H117" s="229"/>
      <c r="L117" s="29"/>
    </row>
    <row r="118" spans="2:65" s="1" customFormat="1" ht="6.95" customHeight="1">
      <c r="B118" s="29"/>
      <c r="L118" s="29"/>
    </row>
    <row r="119" spans="2:65" s="1" customFormat="1" ht="12" customHeight="1">
      <c r="B119" s="29"/>
      <c r="C119" s="26" t="s">
        <v>18</v>
      </c>
      <c r="F119" s="24" t="str">
        <f>F14</f>
        <v>Česká Kamenice</v>
      </c>
      <c r="I119" s="26" t="s">
        <v>20</v>
      </c>
      <c r="J119" s="49" t="str">
        <f>IF(J14="","",J14)</f>
        <v>8. 6. 2024</v>
      </c>
      <c r="L119" s="29"/>
    </row>
    <row r="120" spans="2:65" s="1" customFormat="1" ht="6.95" customHeight="1">
      <c r="B120" s="29"/>
      <c r="L120" s="29"/>
    </row>
    <row r="121" spans="2:65" s="1" customFormat="1" ht="40.15" customHeight="1">
      <c r="B121" s="29"/>
      <c r="C121" s="26" t="s">
        <v>22</v>
      </c>
      <c r="F121" s="24" t="str">
        <f>E17</f>
        <v xml:space="preserve"> </v>
      </c>
      <c r="I121" s="26" t="s">
        <v>27</v>
      </c>
      <c r="J121" s="27" t="str">
        <f>E23</f>
        <v>BOD ARCHITEKTI-atelier bod architekti s.r.o.</v>
      </c>
      <c r="L121" s="29"/>
    </row>
    <row r="122" spans="2:65" s="1" customFormat="1" ht="15.2" customHeight="1">
      <c r="B122" s="29"/>
      <c r="C122" s="26" t="s">
        <v>26</v>
      </c>
      <c r="F122" s="24" t="str">
        <f>IF(E20="","",E20)</f>
        <v xml:space="preserve"> </v>
      </c>
      <c r="I122" s="26" t="s">
        <v>30</v>
      </c>
      <c r="J122" s="27" t="str">
        <f>E26</f>
        <v>Krajovský</v>
      </c>
      <c r="L122" s="29"/>
    </row>
    <row r="123" spans="2:65" s="1" customFormat="1" ht="10.35" customHeight="1">
      <c r="B123" s="29"/>
      <c r="L123" s="29"/>
    </row>
    <row r="124" spans="2:65" s="10" customFormat="1" ht="29.25" customHeight="1">
      <c r="B124" s="104"/>
      <c r="C124" s="105" t="s">
        <v>210</v>
      </c>
      <c r="D124" s="106" t="s">
        <v>58</v>
      </c>
      <c r="E124" s="106" t="s">
        <v>54</v>
      </c>
      <c r="F124" s="106" t="s">
        <v>55</v>
      </c>
      <c r="G124" s="106" t="s">
        <v>211</v>
      </c>
      <c r="H124" s="106" t="s">
        <v>212</v>
      </c>
      <c r="I124" s="106" t="s">
        <v>213</v>
      </c>
      <c r="J124" s="106" t="s">
        <v>170</v>
      </c>
      <c r="K124" s="107" t="s">
        <v>214</v>
      </c>
      <c r="L124" s="104"/>
      <c r="M124" s="56" t="s">
        <v>1</v>
      </c>
      <c r="N124" s="57" t="s">
        <v>37</v>
      </c>
      <c r="O124" s="57" t="s">
        <v>215</v>
      </c>
      <c r="P124" s="57" t="s">
        <v>216</v>
      </c>
      <c r="Q124" s="57" t="s">
        <v>217</v>
      </c>
      <c r="R124" s="57" t="s">
        <v>218</v>
      </c>
      <c r="S124" s="57" t="s">
        <v>219</v>
      </c>
      <c r="T124" s="58" t="s">
        <v>220</v>
      </c>
    </row>
    <row r="125" spans="2:65" s="1" customFormat="1" ht="22.9" customHeight="1">
      <c r="B125" s="29"/>
      <c r="C125" s="61" t="s">
        <v>221</v>
      </c>
      <c r="J125" s="108">
        <f>BK125</f>
        <v>770000</v>
      </c>
      <c r="L125" s="29"/>
      <c r="M125" s="59"/>
      <c r="N125" s="50"/>
      <c r="O125" s="50"/>
      <c r="P125" s="109">
        <f>P126</f>
        <v>0</v>
      </c>
      <c r="Q125" s="50"/>
      <c r="R125" s="109">
        <f>R126</f>
        <v>0</v>
      </c>
      <c r="S125" s="50"/>
      <c r="T125" s="110">
        <f>T126</f>
        <v>0</v>
      </c>
      <c r="AT125" s="17" t="s">
        <v>72</v>
      </c>
      <c r="AU125" s="17" t="s">
        <v>172</v>
      </c>
      <c r="BK125" s="111">
        <f>BK126</f>
        <v>770000</v>
      </c>
    </row>
    <row r="126" spans="2:65" s="11" customFormat="1" ht="25.9" customHeight="1">
      <c r="B126" s="112"/>
      <c r="D126" s="113" t="s">
        <v>72</v>
      </c>
      <c r="E126" s="114" t="s">
        <v>2301</v>
      </c>
      <c r="F126" s="114" t="s">
        <v>2302</v>
      </c>
      <c r="J126" s="115">
        <f>BK126</f>
        <v>770000</v>
      </c>
      <c r="L126" s="112"/>
      <c r="M126" s="116"/>
      <c r="P126" s="117">
        <f>P127+P131+P135+P139</f>
        <v>0</v>
      </c>
      <c r="R126" s="117">
        <f>R127+R131+R135+R139</f>
        <v>0</v>
      </c>
      <c r="T126" s="118">
        <f>T127+T131+T135+T139</f>
        <v>0</v>
      </c>
      <c r="AR126" s="113" t="s">
        <v>109</v>
      </c>
      <c r="AT126" s="119" t="s">
        <v>72</v>
      </c>
      <c r="AU126" s="119" t="s">
        <v>73</v>
      </c>
      <c r="AY126" s="113" t="s">
        <v>224</v>
      </c>
      <c r="BK126" s="120">
        <f>BK127+BK131+BK135+BK139</f>
        <v>770000</v>
      </c>
    </row>
    <row r="127" spans="2:65" s="11" customFormat="1" ht="22.9" customHeight="1">
      <c r="B127" s="112"/>
      <c r="D127" s="113" t="s">
        <v>72</v>
      </c>
      <c r="E127" s="121" t="s">
        <v>2310</v>
      </c>
      <c r="F127" s="121" t="s">
        <v>2311</v>
      </c>
      <c r="J127" s="122">
        <f>BK127</f>
        <v>250000</v>
      </c>
      <c r="L127" s="112"/>
      <c r="M127" s="116"/>
      <c r="P127" s="117">
        <f>SUM(P128:P130)</f>
        <v>0</v>
      </c>
      <c r="R127" s="117">
        <f>SUM(R128:R130)</f>
        <v>0</v>
      </c>
      <c r="T127" s="118">
        <f>SUM(T128:T130)</f>
        <v>0</v>
      </c>
      <c r="AR127" s="113" t="s">
        <v>109</v>
      </c>
      <c r="AT127" s="119" t="s">
        <v>72</v>
      </c>
      <c r="AU127" s="119" t="s">
        <v>78</v>
      </c>
      <c r="AY127" s="113" t="s">
        <v>224</v>
      </c>
      <c r="BK127" s="120">
        <f>SUM(BK128:BK130)</f>
        <v>250000</v>
      </c>
    </row>
    <row r="128" spans="2:65" s="1" customFormat="1" ht="16.5" customHeight="1">
      <c r="B128" s="123"/>
      <c r="C128" s="124" t="s">
        <v>78</v>
      </c>
      <c r="D128" s="124" t="s">
        <v>226</v>
      </c>
      <c r="E128" s="125" t="s">
        <v>2312</v>
      </c>
      <c r="F128" s="126" t="s">
        <v>2311</v>
      </c>
      <c r="G128" s="127" t="s">
        <v>3774</v>
      </c>
      <c r="H128" s="128">
        <v>1</v>
      </c>
      <c r="I128" s="129">
        <v>250000</v>
      </c>
      <c r="J128" s="129">
        <f>ROUND(I128*H128,2)</f>
        <v>250000</v>
      </c>
      <c r="K128" s="126" t="s">
        <v>230</v>
      </c>
      <c r="L128" s="29"/>
      <c r="M128" s="130" t="s">
        <v>1</v>
      </c>
      <c r="N128" s="131" t="s">
        <v>39</v>
      </c>
      <c r="O128" s="132">
        <v>0</v>
      </c>
      <c r="P128" s="132">
        <f>O128*H128</f>
        <v>0</v>
      </c>
      <c r="Q128" s="132">
        <v>0</v>
      </c>
      <c r="R128" s="132">
        <f>Q128*H128</f>
        <v>0</v>
      </c>
      <c r="S128" s="132">
        <v>0</v>
      </c>
      <c r="T128" s="133">
        <f>S128*H128</f>
        <v>0</v>
      </c>
      <c r="AR128" s="134" t="s">
        <v>3692</v>
      </c>
      <c r="AT128" s="134" t="s">
        <v>226</v>
      </c>
      <c r="AU128" s="134" t="s">
        <v>82</v>
      </c>
      <c r="AY128" s="17" t="s">
        <v>224</v>
      </c>
      <c r="BE128" s="135">
        <f>IF(N128="základní",J128,0)</f>
        <v>0</v>
      </c>
      <c r="BF128" s="135">
        <f>IF(N128="snížená",J128,0)</f>
        <v>250000</v>
      </c>
      <c r="BG128" s="135">
        <f>IF(N128="zákl. přenesená",J128,0)</f>
        <v>0</v>
      </c>
      <c r="BH128" s="135">
        <f>IF(N128="sníž. přenesená",J128,0)</f>
        <v>0</v>
      </c>
      <c r="BI128" s="135">
        <f>IF(N128="nulová",J128,0)</f>
        <v>0</v>
      </c>
      <c r="BJ128" s="17" t="s">
        <v>82</v>
      </c>
      <c r="BK128" s="135">
        <f>ROUND(I128*H128,2)</f>
        <v>250000</v>
      </c>
      <c r="BL128" s="17" t="s">
        <v>3692</v>
      </c>
      <c r="BM128" s="134" t="s">
        <v>4538</v>
      </c>
    </row>
    <row r="129" spans="2:65" s="1" customFormat="1">
      <c r="B129" s="29"/>
      <c r="D129" s="136" t="s">
        <v>231</v>
      </c>
      <c r="F129" s="137" t="s">
        <v>2311</v>
      </c>
      <c r="L129" s="29"/>
      <c r="M129" s="138"/>
      <c r="T129" s="53"/>
      <c r="AT129" s="17" t="s">
        <v>231</v>
      </c>
      <c r="AU129" s="17" t="s">
        <v>82</v>
      </c>
    </row>
    <row r="130" spans="2:65" s="1" customFormat="1">
      <c r="B130" s="29"/>
      <c r="D130" s="139" t="s">
        <v>232</v>
      </c>
      <c r="F130" s="140" t="s">
        <v>2314</v>
      </c>
      <c r="L130" s="29"/>
      <c r="M130" s="138"/>
      <c r="T130" s="53"/>
      <c r="AT130" s="17" t="s">
        <v>232</v>
      </c>
      <c r="AU130" s="17" t="s">
        <v>82</v>
      </c>
    </row>
    <row r="131" spans="2:65" s="11" customFormat="1" ht="22.9" customHeight="1">
      <c r="B131" s="112"/>
      <c r="D131" s="113" t="s">
        <v>72</v>
      </c>
      <c r="E131" s="121" t="s">
        <v>2320</v>
      </c>
      <c r="F131" s="121" t="s">
        <v>2321</v>
      </c>
      <c r="J131" s="122">
        <f>BK131</f>
        <v>270000</v>
      </c>
      <c r="L131" s="112"/>
      <c r="M131" s="116"/>
      <c r="P131" s="117">
        <f>SUM(P132:P134)</f>
        <v>0</v>
      </c>
      <c r="R131" s="117">
        <f>SUM(R132:R134)</f>
        <v>0</v>
      </c>
      <c r="T131" s="118">
        <f>SUM(T132:T134)</f>
        <v>0</v>
      </c>
      <c r="AR131" s="113" t="s">
        <v>109</v>
      </c>
      <c r="AT131" s="119" t="s">
        <v>72</v>
      </c>
      <c r="AU131" s="119" t="s">
        <v>78</v>
      </c>
      <c r="AY131" s="113" t="s">
        <v>224</v>
      </c>
      <c r="BK131" s="120">
        <f>SUM(BK132:BK134)</f>
        <v>270000</v>
      </c>
    </row>
    <row r="132" spans="2:65" s="1" customFormat="1" ht="16.5" customHeight="1">
      <c r="B132" s="123"/>
      <c r="C132" s="124" t="s">
        <v>82</v>
      </c>
      <c r="D132" s="124" t="s">
        <v>226</v>
      </c>
      <c r="E132" s="125" t="s">
        <v>4539</v>
      </c>
      <c r="F132" s="126" t="s">
        <v>2321</v>
      </c>
      <c r="G132" s="127" t="s">
        <v>3774</v>
      </c>
      <c r="H132" s="128">
        <v>1</v>
      </c>
      <c r="I132" s="129">
        <v>270000</v>
      </c>
      <c r="J132" s="129">
        <f>ROUND(I132*H132,2)</f>
        <v>270000</v>
      </c>
      <c r="K132" s="126" t="s">
        <v>230</v>
      </c>
      <c r="L132" s="29"/>
      <c r="M132" s="130" t="s">
        <v>1</v>
      </c>
      <c r="N132" s="131" t="s">
        <v>39</v>
      </c>
      <c r="O132" s="132">
        <v>0</v>
      </c>
      <c r="P132" s="132">
        <f>O132*H132</f>
        <v>0</v>
      </c>
      <c r="Q132" s="132">
        <v>0</v>
      </c>
      <c r="R132" s="132">
        <f>Q132*H132</f>
        <v>0</v>
      </c>
      <c r="S132" s="132">
        <v>0</v>
      </c>
      <c r="T132" s="133">
        <f>S132*H132</f>
        <v>0</v>
      </c>
      <c r="AR132" s="134" t="s">
        <v>3692</v>
      </c>
      <c r="AT132" s="134" t="s">
        <v>226</v>
      </c>
      <c r="AU132" s="134" t="s">
        <v>82</v>
      </c>
      <c r="AY132" s="17" t="s">
        <v>224</v>
      </c>
      <c r="BE132" s="135">
        <f>IF(N132="základní",J132,0)</f>
        <v>0</v>
      </c>
      <c r="BF132" s="135">
        <f>IF(N132="snížená",J132,0)</f>
        <v>270000</v>
      </c>
      <c r="BG132" s="135">
        <f>IF(N132="zákl. přenesená",J132,0)</f>
        <v>0</v>
      </c>
      <c r="BH132" s="135">
        <f>IF(N132="sníž. přenesená",J132,0)</f>
        <v>0</v>
      </c>
      <c r="BI132" s="135">
        <f>IF(N132="nulová",J132,0)</f>
        <v>0</v>
      </c>
      <c r="BJ132" s="17" t="s">
        <v>82</v>
      </c>
      <c r="BK132" s="135">
        <f>ROUND(I132*H132,2)</f>
        <v>270000</v>
      </c>
      <c r="BL132" s="17" t="s">
        <v>3692</v>
      </c>
      <c r="BM132" s="134" t="s">
        <v>4540</v>
      </c>
    </row>
    <row r="133" spans="2:65" s="1" customFormat="1">
      <c r="B133" s="29"/>
      <c r="D133" s="136" t="s">
        <v>231</v>
      </c>
      <c r="F133" s="137" t="s">
        <v>2321</v>
      </c>
      <c r="L133" s="29"/>
      <c r="M133" s="138"/>
      <c r="T133" s="53"/>
      <c r="AT133" s="17" t="s">
        <v>231</v>
      </c>
      <c r="AU133" s="17" t="s">
        <v>82</v>
      </c>
    </row>
    <row r="134" spans="2:65" s="1" customFormat="1">
      <c r="B134" s="29"/>
      <c r="D134" s="139" t="s">
        <v>232</v>
      </c>
      <c r="F134" s="140" t="s">
        <v>4541</v>
      </c>
      <c r="L134" s="29"/>
      <c r="M134" s="138"/>
      <c r="T134" s="53"/>
      <c r="AT134" s="17" t="s">
        <v>232</v>
      </c>
      <c r="AU134" s="17" t="s">
        <v>82</v>
      </c>
    </row>
    <row r="135" spans="2:65" s="11" customFormat="1" ht="22.9" customHeight="1">
      <c r="B135" s="112"/>
      <c r="D135" s="113" t="s">
        <v>72</v>
      </c>
      <c r="E135" s="121" t="s">
        <v>2326</v>
      </c>
      <c r="F135" s="121" t="s">
        <v>2327</v>
      </c>
      <c r="J135" s="122">
        <f>BK135</f>
        <v>100000</v>
      </c>
      <c r="L135" s="112"/>
      <c r="M135" s="116"/>
      <c r="P135" s="117">
        <f>SUM(P136:P138)</f>
        <v>0</v>
      </c>
      <c r="R135" s="117">
        <f>SUM(R136:R138)</f>
        <v>0</v>
      </c>
      <c r="T135" s="118">
        <f>SUM(T136:T138)</f>
        <v>0</v>
      </c>
      <c r="AR135" s="113" t="s">
        <v>109</v>
      </c>
      <c r="AT135" s="119" t="s">
        <v>72</v>
      </c>
      <c r="AU135" s="119" t="s">
        <v>78</v>
      </c>
      <c r="AY135" s="113" t="s">
        <v>224</v>
      </c>
      <c r="BK135" s="120">
        <f>SUM(BK136:BK138)</f>
        <v>100000</v>
      </c>
    </row>
    <row r="136" spans="2:65" s="1" customFormat="1" ht="16.5" customHeight="1">
      <c r="B136" s="123"/>
      <c r="C136" s="124" t="s">
        <v>101</v>
      </c>
      <c r="D136" s="124" t="s">
        <v>226</v>
      </c>
      <c r="E136" s="125" t="s">
        <v>2329</v>
      </c>
      <c r="F136" s="126" t="s">
        <v>2327</v>
      </c>
      <c r="G136" s="127" t="s">
        <v>3774</v>
      </c>
      <c r="H136" s="128">
        <v>1</v>
      </c>
      <c r="I136" s="129">
        <v>100000</v>
      </c>
      <c r="J136" s="129">
        <f>ROUND(I136*H136,2)</f>
        <v>100000</v>
      </c>
      <c r="K136" s="126" t="s">
        <v>230</v>
      </c>
      <c r="L136" s="29"/>
      <c r="M136" s="130" t="s">
        <v>1</v>
      </c>
      <c r="N136" s="131" t="s">
        <v>39</v>
      </c>
      <c r="O136" s="132">
        <v>0</v>
      </c>
      <c r="P136" s="132">
        <f>O136*H136</f>
        <v>0</v>
      </c>
      <c r="Q136" s="132">
        <v>0</v>
      </c>
      <c r="R136" s="132">
        <f>Q136*H136</f>
        <v>0</v>
      </c>
      <c r="S136" s="132">
        <v>0</v>
      </c>
      <c r="T136" s="133">
        <f>S136*H136</f>
        <v>0</v>
      </c>
      <c r="AR136" s="134" t="s">
        <v>3692</v>
      </c>
      <c r="AT136" s="134" t="s">
        <v>226</v>
      </c>
      <c r="AU136" s="134" t="s">
        <v>82</v>
      </c>
      <c r="AY136" s="17" t="s">
        <v>224</v>
      </c>
      <c r="BE136" s="135">
        <f>IF(N136="základní",J136,0)</f>
        <v>0</v>
      </c>
      <c r="BF136" s="135">
        <f>IF(N136="snížená",J136,0)</f>
        <v>100000</v>
      </c>
      <c r="BG136" s="135">
        <f>IF(N136="zákl. přenesená",J136,0)</f>
        <v>0</v>
      </c>
      <c r="BH136" s="135">
        <f>IF(N136="sníž. přenesená",J136,0)</f>
        <v>0</v>
      </c>
      <c r="BI136" s="135">
        <f>IF(N136="nulová",J136,0)</f>
        <v>0</v>
      </c>
      <c r="BJ136" s="17" t="s">
        <v>82</v>
      </c>
      <c r="BK136" s="135">
        <f>ROUND(I136*H136,2)</f>
        <v>100000</v>
      </c>
      <c r="BL136" s="17" t="s">
        <v>3692</v>
      </c>
      <c r="BM136" s="134" t="s">
        <v>4542</v>
      </c>
    </row>
    <row r="137" spans="2:65" s="1" customFormat="1">
      <c r="B137" s="29"/>
      <c r="D137" s="136" t="s">
        <v>231</v>
      </c>
      <c r="F137" s="137" t="s">
        <v>2327</v>
      </c>
      <c r="L137" s="29"/>
      <c r="M137" s="138"/>
      <c r="T137" s="53"/>
      <c r="AT137" s="17" t="s">
        <v>231</v>
      </c>
      <c r="AU137" s="17" t="s">
        <v>82</v>
      </c>
    </row>
    <row r="138" spans="2:65" s="1" customFormat="1">
      <c r="B138" s="29"/>
      <c r="D138" s="139" t="s">
        <v>232</v>
      </c>
      <c r="F138" s="140" t="s">
        <v>2331</v>
      </c>
      <c r="L138" s="29"/>
      <c r="M138" s="138"/>
      <c r="T138" s="53"/>
      <c r="AT138" s="17" t="s">
        <v>232</v>
      </c>
      <c r="AU138" s="17" t="s">
        <v>82</v>
      </c>
    </row>
    <row r="139" spans="2:65" s="11" customFormat="1" ht="22.9" customHeight="1">
      <c r="B139" s="112"/>
      <c r="D139" s="113" t="s">
        <v>72</v>
      </c>
      <c r="E139" s="121" t="s">
        <v>2332</v>
      </c>
      <c r="F139" s="121" t="s">
        <v>2333</v>
      </c>
      <c r="J139" s="122">
        <f>BK139</f>
        <v>150000</v>
      </c>
      <c r="L139" s="112"/>
      <c r="M139" s="116"/>
      <c r="P139" s="117">
        <f>SUM(P140:P142)</f>
        <v>0</v>
      </c>
      <c r="R139" s="117">
        <f>SUM(R140:R142)</f>
        <v>0</v>
      </c>
      <c r="T139" s="118">
        <f>SUM(T140:T142)</f>
        <v>0</v>
      </c>
      <c r="AR139" s="113" t="s">
        <v>109</v>
      </c>
      <c r="AT139" s="119" t="s">
        <v>72</v>
      </c>
      <c r="AU139" s="119" t="s">
        <v>78</v>
      </c>
      <c r="AY139" s="113" t="s">
        <v>224</v>
      </c>
      <c r="BK139" s="120">
        <f>SUM(BK140:BK142)</f>
        <v>150000</v>
      </c>
    </row>
    <row r="140" spans="2:65" s="1" customFormat="1" ht="16.5" customHeight="1">
      <c r="B140" s="123"/>
      <c r="C140" s="124" t="s">
        <v>106</v>
      </c>
      <c r="D140" s="124" t="s">
        <v>226</v>
      </c>
      <c r="E140" s="125" t="s">
        <v>2334</v>
      </c>
      <c r="F140" s="126" t="s">
        <v>2333</v>
      </c>
      <c r="G140" s="127" t="s">
        <v>3774</v>
      </c>
      <c r="H140" s="128">
        <v>1</v>
      </c>
      <c r="I140" s="129">
        <v>150000</v>
      </c>
      <c r="J140" s="129">
        <f>ROUND(I140*H140,2)</f>
        <v>150000</v>
      </c>
      <c r="K140" s="126" t="s">
        <v>230</v>
      </c>
      <c r="L140" s="29"/>
      <c r="M140" s="130" t="s">
        <v>1</v>
      </c>
      <c r="N140" s="131" t="s">
        <v>39</v>
      </c>
      <c r="O140" s="132">
        <v>0</v>
      </c>
      <c r="P140" s="132">
        <f>O140*H140</f>
        <v>0</v>
      </c>
      <c r="Q140" s="132">
        <v>0</v>
      </c>
      <c r="R140" s="132">
        <f>Q140*H140</f>
        <v>0</v>
      </c>
      <c r="S140" s="132">
        <v>0</v>
      </c>
      <c r="T140" s="133">
        <f>S140*H140</f>
        <v>0</v>
      </c>
      <c r="AR140" s="134" t="s">
        <v>3692</v>
      </c>
      <c r="AT140" s="134" t="s">
        <v>226</v>
      </c>
      <c r="AU140" s="134" t="s">
        <v>82</v>
      </c>
      <c r="AY140" s="17" t="s">
        <v>224</v>
      </c>
      <c r="BE140" s="135">
        <f>IF(N140="základní",J140,0)</f>
        <v>0</v>
      </c>
      <c r="BF140" s="135">
        <f>IF(N140="snížená",J140,0)</f>
        <v>150000</v>
      </c>
      <c r="BG140" s="135">
        <f>IF(N140="zákl. přenesená",J140,0)</f>
        <v>0</v>
      </c>
      <c r="BH140" s="135">
        <f>IF(N140="sníž. přenesená",J140,0)</f>
        <v>0</v>
      </c>
      <c r="BI140" s="135">
        <f>IF(N140="nulová",J140,0)</f>
        <v>0</v>
      </c>
      <c r="BJ140" s="17" t="s">
        <v>82</v>
      </c>
      <c r="BK140" s="135">
        <f>ROUND(I140*H140,2)</f>
        <v>150000</v>
      </c>
      <c r="BL140" s="17" t="s">
        <v>3692</v>
      </c>
      <c r="BM140" s="134" t="s">
        <v>4543</v>
      </c>
    </row>
    <row r="141" spans="2:65" s="1" customFormat="1">
      <c r="B141" s="29"/>
      <c r="D141" s="136" t="s">
        <v>231</v>
      </c>
      <c r="F141" s="137" t="s">
        <v>2333</v>
      </c>
      <c r="L141" s="29"/>
      <c r="M141" s="138"/>
      <c r="T141" s="53"/>
      <c r="AT141" s="17" t="s">
        <v>231</v>
      </c>
      <c r="AU141" s="17" t="s">
        <v>82</v>
      </c>
    </row>
    <row r="142" spans="2:65" s="1" customFormat="1">
      <c r="B142" s="29"/>
      <c r="D142" s="139" t="s">
        <v>232</v>
      </c>
      <c r="F142" s="140" t="s">
        <v>2336</v>
      </c>
      <c r="L142" s="29"/>
      <c r="M142" s="173"/>
      <c r="N142" s="174"/>
      <c r="O142" s="174"/>
      <c r="P142" s="174"/>
      <c r="Q142" s="174"/>
      <c r="R142" s="174"/>
      <c r="S142" s="174"/>
      <c r="T142" s="175"/>
      <c r="AT142" s="17" t="s">
        <v>232</v>
      </c>
      <c r="AU142" s="17" t="s">
        <v>82</v>
      </c>
    </row>
    <row r="143" spans="2:65" s="1" customFormat="1" ht="6.95" customHeight="1">
      <c r="B143" s="41"/>
      <c r="C143" s="42"/>
      <c r="D143" s="42"/>
      <c r="E143" s="42"/>
      <c r="F143" s="42"/>
      <c r="G143" s="42"/>
      <c r="H143" s="42"/>
      <c r="I143" s="42"/>
      <c r="J143" s="42"/>
      <c r="K143" s="42"/>
      <c r="L143" s="29"/>
    </row>
  </sheetData>
  <autoFilter ref="C124:K142" xr:uid="{00000000-0009-0000-0000-000010000000}"/>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xr:uid="{00000000-0004-0000-1000-000000000000}"/>
    <hyperlink ref="F134" r:id="rId2" xr:uid="{00000000-0004-0000-1000-000001000000}"/>
    <hyperlink ref="F138" r:id="rId3" xr:uid="{00000000-0004-0000-1000-000002000000}"/>
    <hyperlink ref="F142" r:id="rId4" xr:uid="{00000000-0004-0000-10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977"/>
  <sheetViews>
    <sheetView showGridLines="0" workbookViewId="0">
      <selection activeCell="E9" sqref="E9:H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129</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7785</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24</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ROUND(J156, 2)</f>
        <v>87608580.920000002</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ROUND((SUM(BE156:BE1976)),  2)</f>
        <v>0</v>
      </c>
      <c r="I35" s="84">
        <v>0.21</v>
      </c>
      <c r="J35" s="80">
        <f>ROUND(((SUM(BE156:BE1976))*I35),  2)</f>
        <v>0</v>
      </c>
      <c r="L35" s="29"/>
    </row>
    <row r="36" spans="2:12" s="1" customFormat="1" ht="14.45" customHeight="1">
      <c r="B36" s="29"/>
      <c r="E36" s="26" t="s">
        <v>39</v>
      </c>
      <c r="F36" s="80">
        <f>ROUND((SUM(BF156:BF1976)),  2)</f>
        <v>87608580.920000002</v>
      </c>
      <c r="I36" s="84">
        <v>0.12</v>
      </c>
      <c r="J36" s="80">
        <f>ROUND(((SUM(BF156:BF1976))*I36),  2)</f>
        <v>10513029.710000001</v>
      </c>
      <c r="L36" s="29"/>
    </row>
    <row r="37" spans="2:12" s="1" customFormat="1" ht="14.45" hidden="1" customHeight="1">
      <c r="B37" s="29"/>
      <c r="E37" s="26" t="s">
        <v>40</v>
      </c>
      <c r="F37" s="80">
        <f>ROUND((SUM(BG156:BG1976)),  2)</f>
        <v>0</v>
      </c>
      <c r="I37" s="84">
        <v>0.21</v>
      </c>
      <c r="J37" s="80">
        <f>0</f>
        <v>0</v>
      </c>
      <c r="L37" s="29"/>
    </row>
    <row r="38" spans="2:12" s="1" customFormat="1" ht="14.45" hidden="1" customHeight="1">
      <c r="B38" s="29"/>
      <c r="E38" s="26" t="s">
        <v>41</v>
      </c>
      <c r="F38" s="80">
        <f>ROUND((SUM(BH156:BH1976)),  2)</f>
        <v>0</v>
      </c>
      <c r="I38" s="84">
        <v>0.12</v>
      </c>
      <c r="J38" s="80">
        <f>0</f>
        <v>0</v>
      </c>
      <c r="L38" s="29"/>
    </row>
    <row r="39" spans="2:12" s="1" customFormat="1" ht="14.45" hidden="1" customHeight="1">
      <c r="B39" s="29"/>
      <c r="E39" s="26" t="s">
        <v>42</v>
      </c>
      <c r="F39" s="80">
        <f>ROUND((SUM(BI156:BI1976)),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98121610.629999995</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a - Stavební část  Bytový dům A</v>
      </c>
      <c r="F89" s="229"/>
      <c r="G89" s="229"/>
      <c r="H89" s="229"/>
      <c r="L89" s="29"/>
    </row>
    <row r="90" spans="2:12" s="1" customFormat="1" ht="6.95" customHeight="1">
      <c r="B90" s="29"/>
      <c r="L90" s="29"/>
    </row>
    <row r="91" spans="2:12" s="1" customFormat="1" ht="12" customHeight="1">
      <c r="B91" s="29"/>
      <c r="C91" s="26" t="s">
        <v>18</v>
      </c>
      <c r="F91" s="24" t="str">
        <f>F14</f>
        <v xml:space="preserve"> </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J156</f>
        <v>87608580.920000002</v>
      </c>
      <c r="L98" s="29"/>
      <c r="AU98" s="17" t="s">
        <v>172</v>
      </c>
    </row>
    <row r="99" spans="2:47" s="8" customFormat="1" ht="24.95" customHeight="1">
      <c r="B99" s="96"/>
      <c r="D99" s="97" t="s">
        <v>173</v>
      </c>
      <c r="E99" s="98"/>
      <c r="F99" s="98"/>
      <c r="G99" s="98"/>
      <c r="H99" s="98"/>
      <c r="I99" s="98"/>
      <c r="J99" s="99">
        <f>J157</f>
        <v>27241176.559999999</v>
      </c>
      <c r="L99" s="96"/>
    </row>
    <row r="100" spans="2:47" s="9" customFormat="1" ht="19.899999999999999" customHeight="1">
      <c r="B100" s="100"/>
      <c r="D100" s="101" t="s">
        <v>174</v>
      </c>
      <c r="E100" s="102"/>
      <c r="F100" s="102"/>
      <c r="G100" s="102"/>
      <c r="H100" s="102"/>
      <c r="I100" s="102"/>
      <c r="J100" s="103">
        <f>J158</f>
        <v>424393.33999999997</v>
      </c>
      <c r="L100" s="100"/>
    </row>
    <row r="101" spans="2:47" s="9" customFormat="1" ht="19.899999999999999" customHeight="1">
      <c r="B101" s="100"/>
      <c r="D101" s="101" t="s">
        <v>175</v>
      </c>
      <c r="E101" s="102"/>
      <c r="F101" s="102"/>
      <c r="G101" s="102"/>
      <c r="H101" s="102"/>
      <c r="I101" s="102"/>
      <c r="J101" s="103">
        <f>J199</f>
        <v>4762726.8999999994</v>
      </c>
      <c r="L101" s="100"/>
    </row>
    <row r="102" spans="2:47" s="9" customFormat="1" ht="19.899999999999999" customHeight="1">
      <c r="B102" s="100"/>
      <c r="D102" s="101" t="s">
        <v>176</v>
      </c>
      <c r="E102" s="102"/>
      <c r="F102" s="102"/>
      <c r="G102" s="102"/>
      <c r="H102" s="102"/>
      <c r="I102" s="102"/>
      <c r="J102" s="103">
        <f>J282</f>
        <v>8391573.2299999986</v>
      </c>
      <c r="L102" s="100"/>
    </row>
    <row r="103" spans="2:47" s="9" customFormat="1" ht="19.899999999999999" customHeight="1">
      <c r="B103" s="100"/>
      <c r="D103" s="101" t="s">
        <v>177</v>
      </c>
      <c r="E103" s="102"/>
      <c r="F103" s="102"/>
      <c r="G103" s="102"/>
      <c r="H103" s="102"/>
      <c r="I103" s="102"/>
      <c r="J103" s="103">
        <f>J418</f>
        <v>8230501.540000001</v>
      </c>
      <c r="L103" s="100"/>
    </row>
    <row r="104" spans="2:47" s="9" customFormat="1" ht="19.899999999999999" customHeight="1">
      <c r="B104" s="100"/>
      <c r="D104" s="101" t="s">
        <v>178</v>
      </c>
      <c r="E104" s="102"/>
      <c r="F104" s="102"/>
      <c r="G104" s="102"/>
      <c r="H104" s="102"/>
      <c r="I104" s="102"/>
      <c r="J104" s="103">
        <f>J657</f>
        <v>56310.09</v>
      </c>
      <c r="L104" s="100"/>
    </row>
    <row r="105" spans="2:47" s="9" customFormat="1" ht="19.899999999999999" customHeight="1">
      <c r="B105" s="100"/>
      <c r="D105" s="101" t="s">
        <v>179</v>
      </c>
      <c r="E105" s="102"/>
      <c r="F105" s="102"/>
      <c r="G105" s="102"/>
      <c r="H105" s="102"/>
      <c r="I105" s="102"/>
      <c r="J105" s="103">
        <f>J675</f>
        <v>1634115.6800000002</v>
      </c>
      <c r="L105" s="100"/>
    </row>
    <row r="106" spans="2:47" s="9" customFormat="1" ht="19.899999999999999" customHeight="1">
      <c r="B106" s="100"/>
      <c r="D106" s="101" t="s">
        <v>180</v>
      </c>
      <c r="E106" s="102"/>
      <c r="F106" s="102"/>
      <c r="G106" s="102"/>
      <c r="H106" s="102"/>
      <c r="I106" s="102"/>
      <c r="J106" s="103">
        <f>J811</f>
        <v>2497152.0299999998</v>
      </c>
      <c r="L106" s="100"/>
    </row>
    <row r="107" spans="2:47" s="9" customFormat="1" ht="19.899999999999999" customHeight="1">
      <c r="B107" s="100"/>
      <c r="D107" s="101" t="s">
        <v>181</v>
      </c>
      <c r="E107" s="102"/>
      <c r="F107" s="102"/>
      <c r="G107" s="102"/>
      <c r="H107" s="102"/>
      <c r="I107" s="102"/>
      <c r="J107" s="103">
        <f>J940</f>
        <v>1244403.75</v>
      </c>
      <c r="L107" s="100"/>
    </row>
    <row r="108" spans="2:47" s="8" customFormat="1" ht="24.95" customHeight="1">
      <c r="B108" s="96"/>
      <c r="D108" s="97" t="s">
        <v>182</v>
      </c>
      <c r="E108" s="98"/>
      <c r="F108" s="98"/>
      <c r="G108" s="98"/>
      <c r="H108" s="98"/>
      <c r="I108" s="98"/>
      <c r="J108" s="99">
        <f>J944</f>
        <v>45656108.360000007</v>
      </c>
      <c r="L108" s="96"/>
    </row>
    <row r="109" spans="2:47" s="9" customFormat="1" ht="19.899999999999999" customHeight="1">
      <c r="B109" s="100"/>
      <c r="D109" s="101" t="s">
        <v>183</v>
      </c>
      <c r="E109" s="102"/>
      <c r="F109" s="102"/>
      <c r="G109" s="102"/>
      <c r="H109" s="102"/>
      <c r="I109" s="102"/>
      <c r="J109" s="103">
        <f>J945</f>
        <v>910870.17000000016</v>
      </c>
      <c r="L109" s="100"/>
    </row>
    <row r="110" spans="2:47" s="9" customFormat="1" ht="19.899999999999999" customHeight="1">
      <c r="B110" s="100"/>
      <c r="D110" s="101" t="s">
        <v>184</v>
      </c>
      <c r="E110" s="102"/>
      <c r="F110" s="102"/>
      <c r="G110" s="102"/>
      <c r="H110" s="102"/>
      <c r="I110" s="102"/>
      <c r="J110" s="103">
        <f>J1043</f>
        <v>1526660.76</v>
      </c>
      <c r="L110" s="100"/>
    </row>
    <row r="111" spans="2:47" s="9" customFormat="1" ht="19.899999999999999" customHeight="1">
      <c r="B111" s="100"/>
      <c r="D111" s="101" t="s">
        <v>185</v>
      </c>
      <c r="E111" s="102"/>
      <c r="F111" s="102"/>
      <c r="G111" s="102"/>
      <c r="H111" s="102"/>
      <c r="I111" s="102"/>
      <c r="J111" s="103">
        <f>J1158</f>
        <v>1272367.1700000002</v>
      </c>
      <c r="L111" s="100"/>
    </row>
    <row r="112" spans="2:47" s="9" customFormat="1" ht="19.899999999999999" customHeight="1">
      <c r="B112" s="100"/>
      <c r="D112" s="101" t="s">
        <v>186</v>
      </c>
      <c r="E112" s="102"/>
      <c r="F112" s="102"/>
      <c r="G112" s="102"/>
      <c r="H112" s="102"/>
      <c r="I112" s="102"/>
      <c r="J112" s="103">
        <f>J1277</f>
        <v>123197.69</v>
      </c>
      <c r="L112" s="100"/>
    </row>
    <row r="113" spans="2:12" s="9" customFormat="1" ht="19.899999999999999" customHeight="1">
      <c r="B113" s="100"/>
      <c r="D113" s="101" t="s">
        <v>187</v>
      </c>
      <c r="E113" s="102"/>
      <c r="F113" s="102"/>
      <c r="G113" s="102"/>
      <c r="H113" s="102"/>
      <c r="I113" s="102"/>
      <c r="J113" s="103">
        <f>J1293</f>
        <v>0</v>
      </c>
      <c r="L113" s="100"/>
    </row>
    <row r="114" spans="2:12" s="9" customFormat="1" ht="19.899999999999999" customHeight="1">
      <c r="B114" s="100"/>
      <c r="D114" s="101" t="s">
        <v>188</v>
      </c>
      <c r="E114" s="102"/>
      <c r="F114" s="102"/>
      <c r="G114" s="102"/>
      <c r="H114" s="102"/>
      <c r="I114" s="102"/>
      <c r="J114" s="103">
        <f>J1296</f>
        <v>1321861.79</v>
      </c>
      <c r="L114" s="100"/>
    </row>
    <row r="115" spans="2:12" s="9" customFormat="1" ht="19.899999999999999" customHeight="1">
      <c r="B115" s="100"/>
      <c r="D115" s="101" t="s">
        <v>189</v>
      </c>
      <c r="E115" s="102"/>
      <c r="F115" s="102"/>
      <c r="G115" s="102"/>
      <c r="H115" s="102"/>
      <c r="I115" s="102"/>
      <c r="J115" s="103">
        <f>J1404</f>
        <v>537866.62</v>
      </c>
      <c r="L115" s="100"/>
    </row>
    <row r="116" spans="2:12" s="9" customFormat="1" ht="19.899999999999999" customHeight="1">
      <c r="B116" s="100"/>
      <c r="D116" s="101" t="s">
        <v>190</v>
      </c>
      <c r="E116" s="102"/>
      <c r="F116" s="102"/>
      <c r="G116" s="102"/>
      <c r="H116" s="102"/>
      <c r="I116" s="102"/>
      <c r="J116" s="103">
        <f>J1447</f>
        <v>873766.14000000013</v>
      </c>
      <c r="L116" s="100"/>
    </row>
    <row r="117" spans="2:12" s="9" customFormat="1" ht="19.899999999999999" customHeight="1">
      <c r="B117" s="100"/>
      <c r="D117" s="101" t="s">
        <v>191</v>
      </c>
      <c r="E117" s="102"/>
      <c r="F117" s="102"/>
      <c r="G117" s="102"/>
      <c r="H117" s="102"/>
      <c r="I117" s="102"/>
      <c r="J117" s="103">
        <f>J1561</f>
        <v>187237.15000000002</v>
      </c>
      <c r="L117" s="100"/>
    </row>
    <row r="118" spans="2:12" s="9" customFormat="1" ht="19.899999999999999" customHeight="1">
      <c r="B118" s="100"/>
      <c r="D118" s="101" t="s">
        <v>192</v>
      </c>
      <c r="E118" s="102"/>
      <c r="F118" s="102"/>
      <c r="G118" s="102"/>
      <c r="H118" s="102"/>
      <c r="I118" s="102"/>
      <c r="J118" s="103">
        <f>J1575</f>
        <v>16504185.9</v>
      </c>
      <c r="L118" s="100"/>
    </row>
    <row r="119" spans="2:12" s="9" customFormat="1" ht="19.899999999999999" customHeight="1">
      <c r="B119" s="100"/>
      <c r="D119" s="101" t="s">
        <v>193</v>
      </c>
      <c r="E119" s="102"/>
      <c r="F119" s="102"/>
      <c r="G119" s="102"/>
      <c r="H119" s="102"/>
      <c r="I119" s="102"/>
      <c r="J119" s="103">
        <f>J1646</f>
        <v>3700200.04</v>
      </c>
      <c r="L119" s="100"/>
    </row>
    <row r="120" spans="2:12" s="9" customFormat="1" ht="19.899999999999999" customHeight="1">
      <c r="B120" s="100"/>
      <c r="D120" s="101" t="s">
        <v>194</v>
      </c>
      <c r="E120" s="102"/>
      <c r="F120" s="102"/>
      <c r="G120" s="102"/>
      <c r="H120" s="102"/>
      <c r="I120" s="102"/>
      <c r="J120" s="103">
        <f>J1730</f>
        <v>1015407.9899999999</v>
      </c>
      <c r="L120" s="100"/>
    </row>
    <row r="121" spans="2:12" s="9" customFormat="1" ht="19.899999999999999" customHeight="1">
      <c r="B121" s="100"/>
      <c r="D121" s="101" t="s">
        <v>195</v>
      </c>
      <c r="E121" s="102"/>
      <c r="F121" s="102"/>
      <c r="G121" s="102"/>
      <c r="H121" s="102"/>
      <c r="I121" s="102"/>
      <c r="J121" s="103">
        <f>J1798</f>
        <v>13745221.939999999</v>
      </c>
      <c r="L121" s="100"/>
    </row>
    <row r="122" spans="2:12" s="9" customFormat="1" ht="19.899999999999999" customHeight="1">
      <c r="B122" s="100"/>
      <c r="D122" s="101" t="s">
        <v>196</v>
      </c>
      <c r="E122" s="102"/>
      <c r="F122" s="102"/>
      <c r="G122" s="102"/>
      <c r="H122" s="102"/>
      <c r="I122" s="102"/>
      <c r="J122" s="103">
        <f>J1850</f>
        <v>335985.08999999997</v>
      </c>
      <c r="L122" s="100"/>
    </row>
    <row r="123" spans="2:12" s="9" customFormat="1" ht="19.899999999999999" customHeight="1">
      <c r="B123" s="100"/>
      <c r="D123" s="101" t="s">
        <v>197</v>
      </c>
      <c r="E123" s="102"/>
      <c r="F123" s="102"/>
      <c r="G123" s="102"/>
      <c r="H123" s="102"/>
      <c r="I123" s="102"/>
      <c r="J123" s="103">
        <f>J1878</f>
        <v>3102858.5600000005</v>
      </c>
      <c r="L123" s="100"/>
    </row>
    <row r="124" spans="2:12" s="9" customFormat="1" ht="19.899999999999999" customHeight="1">
      <c r="B124" s="100"/>
      <c r="D124" s="101" t="s">
        <v>198</v>
      </c>
      <c r="E124" s="102"/>
      <c r="F124" s="102"/>
      <c r="G124" s="102"/>
      <c r="H124" s="102"/>
      <c r="I124" s="102"/>
      <c r="J124" s="103">
        <f>J1917</f>
        <v>235745.39</v>
      </c>
      <c r="L124" s="100"/>
    </row>
    <row r="125" spans="2:12" s="9" customFormat="1" ht="19.899999999999999" customHeight="1">
      <c r="B125" s="100"/>
      <c r="D125" s="101" t="s">
        <v>199</v>
      </c>
      <c r="E125" s="102"/>
      <c r="F125" s="102"/>
      <c r="G125" s="102"/>
      <c r="H125" s="102"/>
      <c r="I125" s="102"/>
      <c r="J125" s="103">
        <f>J1931</f>
        <v>262675.96000000002</v>
      </c>
      <c r="L125" s="100"/>
    </row>
    <row r="126" spans="2:12" s="8" customFormat="1" ht="24.95" customHeight="1">
      <c r="B126" s="96"/>
      <c r="D126" s="97" t="s">
        <v>4545</v>
      </c>
      <c r="E126" s="98"/>
      <c r="F126" s="98"/>
      <c r="G126" s="98"/>
      <c r="H126" s="98"/>
      <c r="I126" s="98"/>
      <c r="J126" s="99">
        <f>J1945</f>
        <v>1574350</v>
      </c>
      <c r="L126" s="96"/>
    </row>
    <row r="127" spans="2:12" s="9" customFormat="1" ht="19.899999999999999" customHeight="1">
      <c r="B127" s="100"/>
      <c r="D127" s="101" t="s">
        <v>201</v>
      </c>
      <c r="E127" s="102"/>
      <c r="F127" s="102"/>
      <c r="G127" s="102"/>
      <c r="H127" s="102"/>
      <c r="I127" s="102"/>
      <c r="J127" s="103">
        <f>J1946</f>
        <v>1574350</v>
      </c>
      <c r="L127" s="100"/>
    </row>
    <row r="128" spans="2:12" s="8" customFormat="1" ht="24.95" customHeight="1">
      <c r="B128" s="96"/>
      <c r="D128" s="97" t="s">
        <v>202</v>
      </c>
      <c r="E128" s="98"/>
      <c r="F128" s="98"/>
      <c r="G128" s="98"/>
      <c r="H128" s="98"/>
      <c r="I128" s="98"/>
      <c r="J128" s="99">
        <f>J1949</f>
        <v>13136946</v>
      </c>
      <c r="L128" s="96"/>
    </row>
    <row r="129" spans="2:12" s="9" customFormat="1" ht="19.899999999999999" customHeight="1">
      <c r="B129" s="100"/>
      <c r="D129" s="101" t="s">
        <v>203</v>
      </c>
      <c r="E129" s="102"/>
      <c r="F129" s="102"/>
      <c r="G129" s="102"/>
      <c r="H129" s="102"/>
      <c r="I129" s="102"/>
      <c r="J129" s="103">
        <f>J1950</f>
        <v>450000</v>
      </c>
      <c r="L129" s="100"/>
    </row>
    <row r="130" spans="2:12" s="9" customFormat="1" ht="19.899999999999999" customHeight="1">
      <c r="B130" s="100"/>
      <c r="D130" s="101" t="s">
        <v>204</v>
      </c>
      <c r="E130" s="102"/>
      <c r="F130" s="102"/>
      <c r="G130" s="102"/>
      <c r="H130" s="102"/>
      <c r="I130" s="102"/>
      <c r="J130" s="103">
        <f>J1954</f>
        <v>2335200</v>
      </c>
      <c r="L130" s="100"/>
    </row>
    <row r="131" spans="2:12" s="9" customFormat="1" ht="19.899999999999999" customHeight="1">
      <c r="B131" s="100"/>
      <c r="D131" s="101" t="s">
        <v>205</v>
      </c>
      <c r="E131" s="102"/>
      <c r="F131" s="102"/>
      <c r="G131" s="102"/>
      <c r="H131" s="102"/>
      <c r="I131" s="102"/>
      <c r="J131" s="103">
        <f>J1961</f>
        <v>1638370</v>
      </c>
      <c r="L131" s="100"/>
    </row>
    <row r="132" spans="2:12" s="9" customFormat="1" ht="19.899999999999999" customHeight="1">
      <c r="B132" s="100"/>
      <c r="D132" s="101" t="s">
        <v>206</v>
      </c>
      <c r="E132" s="102"/>
      <c r="F132" s="102"/>
      <c r="G132" s="102"/>
      <c r="H132" s="102"/>
      <c r="I132" s="102"/>
      <c r="J132" s="103">
        <f>J1965</f>
        <v>4691700</v>
      </c>
      <c r="L132" s="100"/>
    </row>
    <row r="133" spans="2:12" s="9" customFormat="1" ht="19.899999999999999" customHeight="1">
      <c r="B133" s="100"/>
      <c r="D133" s="101" t="s">
        <v>207</v>
      </c>
      <c r="E133" s="102"/>
      <c r="F133" s="102"/>
      <c r="G133" s="102"/>
      <c r="H133" s="102"/>
      <c r="I133" s="102"/>
      <c r="J133" s="103">
        <f>J1969</f>
        <v>2159676</v>
      </c>
      <c r="L133" s="100"/>
    </row>
    <row r="134" spans="2:12" s="9" customFormat="1" ht="19.899999999999999" customHeight="1">
      <c r="B134" s="100"/>
      <c r="D134" s="101" t="s">
        <v>208</v>
      </c>
      <c r="E134" s="102"/>
      <c r="F134" s="102"/>
      <c r="G134" s="102"/>
      <c r="H134" s="102"/>
      <c r="I134" s="102"/>
      <c r="J134" s="103">
        <f>J1973</f>
        <v>1862000</v>
      </c>
      <c r="L134" s="100"/>
    </row>
    <row r="135" spans="2:12" s="1" customFormat="1" ht="21.75" customHeight="1">
      <c r="B135" s="29"/>
      <c r="L135" s="29"/>
    </row>
    <row r="136" spans="2:12" s="1" customFormat="1" ht="6.95" customHeight="1">
      <c r="B136" s="41"/>
      <c r="C136" s="42"/>
      <c r="D136" s="42"/>
      <c r="E136" s="42"/>
      <c r="F136" s="42"/>
      <c r="G136" s="42"/>
      <c r="H136" s="42"/>
      <c r="I136" s="42"/>
      <c r="J136" s="42"/>
      <c r="K136" s="42"/>
      <c r="L136" s="29"/>
    </row>
    <row r="140" spans="2:12" s="1" customFormat="1" ht="6.95" customHeight="1">
      <c r="B140" s="43"/>
      <c r="C140" s="44"/>
      <c r="D140" s="44"/>
      <c r="E140" s="44"/>
      <c r="F140" s="44"/>
      <c r="G140" s="44"/>
      <c r="H140" s="44"/>
      <c r="I140" s="44"/>
      <c r="J140" s="44"/>
      <c r="K140" s="44"/>
      <c r="L140" s="29"/>
    </row>
    <row r="141" spans="2:12" s="1" customFormat="1" ht="24.95" customHeight="1">
      <c r="B141" s="29"/>
      <c r="C141" s="21" t="s">
        <v>209</v>
      </c>
      <c r="L141" s="29"/>
    </row>
    <row r="142" spans="2:12" s="1" customFormat="1" ht="6.95" customHeight="1">
      <c r="B142" s="29"/>
      <c r="L142" s="29"/>
    </row>
    <row r="143" spans="2:12" s="1" customFormat="1" ht="12" customHeight="1">
      <c r="B143" s="29"/>
      <c r="C143" s="26" t="s">
        <v>14</v>
      </c>
      <c r="L143" s="29"/>
    </row>
    <row r="144" spans="2:12" s="1" customFormat="1" ht="16.5" customHeight="1">
      <c r="B144" s="29"/>
      <c r="E144" s="230" t="str">
        <f>E7</f>
        <v>ODUS Kamenice</v>
      </c>
      <c r="F144" s="231"/>
      <c r="G144" s="231"/>
      <c r="H144" s="231"/>
      <c r="L144" s="29"/>
    </row>
    <row r="145" spans="2:65" ht="12" customHeight="1">
      <c r="B145" s="20"/>
      <c r="C145" s="26" t="s">
        <v>165</v>
      </c>
      <c r="L145" s="20"/>
    </row>
    <row r="146" spans="2:65" s="1" customFormat="1" ht="16.5" customHeight="1">
      <c r="B146" s="29"/>
      <c r="E146" s="230" t="s">
        <v>7786</v>
      </c>
      <c r="F146" s="229"/>
      <c r="G146" s="229"/>
      <c r="H146" s="229"/>
      <c r="L146" s="29"/>
    </row>
    <row r="147" spans="2:65" s="1" customFormat="1" ht="12" customHeight="1">
      <c r="B147" s="29"/>
      <c r="C147" s="26" t="s">
        <v>167</v>
      </c>
      <c r="L147" s="29"/>
    </row>
    <row r="148" spans="2:65" s="1" customFormat="1" ht="16.5" customHeight="1">
      <c r="B148" s="29"/>
      <c r="E148" s="211" t="str">
        <f>E11</f>
        <v>a - Stavební část  Bytový dům A</v>
      </c>
      <c r="F148" s="229"/>
      <c r="G148" s="229"/>
      <c r="H148" s="229"/>
      <c r="L148" s="29"/>
    </row>
    <row r="149" spans="2:65" s="1" customFormat="1" ht="6.95" customHeight="1">
      <c r="B149" s="29"/>
      <c r="L149" s="29"/>
    </row>
    <row r="150" spans="2:65" s="1" customFormat="1" ht="12" customHeight="1">
      <c r="B150" s="29"/>
      <c r="C150" s="26" t="s">
        <v>18</v>
      </c>
      <c r="F150" s="24" t="str">
        <f>F14</f>
        <v xml:space="preserve"> </v>
      </c>
      <c r="I150" s="26" t="s">
        <v>20</v>
      </c>
      <c r="J150" s="49" t="str">
        <f>IF(J14="","",J14)</f>
        <v>8. 6. 2024</v>
      </c>
      <c r="L150" s="29"/>
    </row>
    <row r="151" spans="2:65" s="1" customFormat="1" ht="6.95" customHeight="1">
      <c r="B151" s="29"/>
      <c r="L151" s="29"/>
    </row>
    <row r="152" spans="2:65" s="1" customFormat="1" ht="40.15" customHeight="1">
      <c r="B152" s="29"/>
      <c r="C152" s="26" t="s">
        <v>22</v>
      </c>
      <c r="F152" s="24" t="str">
        <f>E17</f>
        <v xml:space="preserve"> </v>
      </c>
      <c r="I152" s="26" t="s">
        <v>27</v>
      </c>
      <c r="J152" s="27" t="str">
        <f>E23</f>
        <v>BOD ARCHITEKTI-atelier bod architekti s.r.o.</v>
      </c>
      <c r="L152" s="29"/>
    </row>
    <row r="153" spans="2:65" s="1" customFormat="1" ht="15.2" customHeight="1">
      <c r="B153" s="29"/>
      <c r="C153" s="26" t="s">
        <v>26</v>
      </c>
      <c r="F153" s="24" t="str">
        <f>IF(E20="","",E20)</f>
        <v xml:space="preserve"> </v>
      </c>
      <c r="I153" s="26" t="s">
        <v>30</v>
      </c>
      <c r="J153" s="27" t="str">
        <f>E26</f>
        <v>Krajovský</v>
      </c>
      <c r="L153" s="29"/>
    </row>
    <row r="154" spans="2:65" s="1" customFormat="1" ht="10.35" customHeight="1">
      <c r="B154" s="29"/>
      <c r="L154" s="29"/>
    </row>
    <row r="155" spans="2:65" s="10" customFormat="1" ht="29.25" customHeight="1">
      <c r="B155" s="104"/>
      <c r="C155" s="105" t="s">
        <v>210</v>
      </c>
      <c r="D155" s="106" t="s">
        <v>58</v>
      </c>
      <c r="E155" s="106" t="s">
        <v>54</v>
      </c>
      <c r="F155" s="106" t="s">
        <v>55</v>
      </c>
      <c r="G155" s="106" t="s">
        <v>211</v>
      </c>
      <c r="H155" s="106" t="s">
        <v>212</v>
      </c>
      <c r="I155" s="106" t="s">
        <v>213</v>
      </c>
      <c r="J155" s="106" t="s">
        <v>170</v>
      </c>
      <c r="K155" s="107" t="s">
        <v>214</v>
      </c>
      <c r="L155" s="104"/>
      <c r="M155" s="56" t="s">
        <v>1</v>
      </c>
      <c r="N155" s="57" t="s">
        <v>37</v>
      </c>
      <c r="O155" s="57" t="s">
        <v>215</v>
      </c>
      <c r="P155" s="57" t="s">
        <v>216</v>
      </c>
      <c r="Q155" s="57" t="s">
        <v>217</v>
      </c>
      <c r="R155" s="57" t="s">
        <v>218</v>
      </c>
      <c r="S155" s="57" t="s">
        <v>219</v>
      </c>
      <c r="T155" s="58" t="s">
        <v>220</v>
      </c>
    </row>
    <row r="156" spans="2:65" s="1" customFormat="1" ht="22.9" customHeight="1">
      <c r="B156" s="29"/>
      <c r="C156" s="61" t="s">
        <v>221</v>
      </c>
      <c r="J156" s="108">
        <f>BK156</f>
        <v>87608580.920000002</v>
      </c>
      <c r="L156" s="29"/>
      <c r="M156" s="59"/>
      <c r="N156" s="50"/>
      <c r="O156" s="50"/>
      <c r="P156" s="109">
        <f>P157+P944+P1945+P1949</f>
        <v>0</v>
      </c>
      <c r="Q156" s="50"/>
      <c r="R156" s="109">
        <f>R157+R944+R1945+R1949</f>
        <v>0</v>
      </c>
      <c r="S156" s="50"/>
      <c r="T156" s="110">
        <f>T157+T944+T1945+T1949</f>
        <v>0</v>
      </c>
      <c r="AT156" s="17" t="s">
        <v>72</v>
      </c>
      <c r="AU156" s="17" t="s">
        <v>172</v>
      </c>
      <c r="BK156" s="111">
        <f>BK157+BK944+BK1945+BK1949</f>
        <v>87608580.920000002</v>
      </c>
    </row>
    <row r="157" spans="2:65" s="11" customFormat="1" ht="25.9" customHeight="1">
      <c r="B157" s="112"/>
      <c r="D157" s="113" t="s">
        <v>72</v>
      </c>
      <c r="E157" s="114" t="s">
        <v>222</v>
      </c>
      <c r="F157" s="114" t="s">
        <v>223</v>
      </c>
      <c r="J157" s="115">
        <f>BK157</f>
        <v>27241176.559999999</v>
      </c>
      <c r="L157" s="112"/>
      <c r="M157" s="116"/>
      <c r="P157" s="117">
        <f>P158+P199+P282+P418+P657+P675+P811+P940</f>
        <v>0</v>
      </c>
      <c r="R157" s="117">
        <f>R158+R199+R282+R418+R657+R675+R811+R940</f>
        <v>0</v>
      </c>
      <c r="T157" s="118">
        <f>T158+T199+T282+T418+T657+T675+T811+T940</f>
        <v>0</v>
      </c>
      <c r="AR157" s="113" t="s">
        <v>78</v>
      </c>
      <c r="AT157" s="119" t="s">
        <v>72</v>
      </c>
      <c r="AU157" s="119" t="s">
        <v>73</v>
      </c>
      <c r="AY157" s="113" t="s">
        <v>224</v>
      </c>
      <c r="BK157" s="120">
        <f>BK158+BK199+BK282+BK418+BK657+BK675+BK811+BK940</f>
        <v>27241176.559999999</v>
      </c>
    </row>
    <row r="158" spans="2:65" s="11" customFormat="1" ht="22.9" customHeight="1">
      <c r="B158" s="112"/>
      <c r="D158" s="113" t="s">
        <v>72</v>
      </c>
      <c r="E158" s="121" t="s">
        <v>78</v>
      </c>
      <c r="F158" s="121" t="s">
        <v>225</v>
      </c>
      <c r="J158" s="122">
        <f>BK158</f>
        <v>424393.33999999997</v>
      </c>
      <c r="L158" s="112"/>
      <c r="M158" s="116"/>
      <c r="P158" s="117">
        <f>SUM(P159:P198)</f>
        <v>0</v>
      </c>
      <c r="R158" s="117">
        <f>SUM(R159:R198)</f>
        <v>0</v>
      </c>
      <c r="T158" s="118">
        <f>SUM(T159:T198)</f>
        <v>0</v>
      </c>
      <c r="AR158" s="113" t="s">
        <v>78</v>
      </c>
      <c r="AT158" s="119" t="s">
        <v>72</v>
      </c>
      <c r="AU158" s="119" t="s">
        <v>78</v>
      </c>
      <c r="AY158" s="113" t="s">
        <v>224</v>
      </c>
      <c r="BK158" s="120">
        <f>SUM(BK159:BK198)</f>
        <v>424393.33999999997</v>
      </c>
    </row>
    <row r="159" spans="2:65" s="1" customFormat="1" ht="49.15" customHeight="1">
      <c r="B159" s="123"/>
      <c r="C159" s="124" t="s">
        <v>78</v>
      </c>
      <c r="D159" s="124" t="s">
        <v>226</v>
      </c>
      <c r="E159" s="125" t="s">
        <v>227</v>
      </c>
      <c r="F159" s="126" t="s">
        <v>228</v>
      </c>
      <c r="G159" s="127" t="s">
        <v>229</v>
      </c>
      <c r="H159" s="128">
        <v>59.826000000000001</v>
      </c>
      <c r="I159" s="129">
        <v>184</v>
      </c>
      <c r="J159" s="129">
        <f>ROUND(I159*H159,2)</f>
        <v>11007.98</v>
      </c>
      <c r="K159" s="126" t="s">
        <v>230</v>
      </c>
      <c r="L159" s="29"/>
      <c r="M159" s="130" t="s">
        <v>1</v>
      </c>
      <c r="N159" s="131" t="s">
        <v>39</v>
      </c>
      <c r="O159" s="132">
        <v>0</v>
      </c>
      <c r="P159" s="132">
        <f>O159*H159</f>
        <v>0</v>
      </c>
      <c r="Q159" s="132">
        <v>0</v>
      </c>
      <c r="R159" s="132">
        <f>Q159*H159</f>
        <v>0</v>
      </c>
      <c r="S159" s="132">
        <v>0</v>
      </c>
      <c r="T159" s="133">
        <f>S159*H159</f>
        <v>0</v>
      </c>
      <c r="AR159" s="134" t="s">
        <v>106</v>
      </c>
      <c r="AT159" s="134" t="s">
        <v>226</v>
      </c>
      <c r="AU159" s="134" t="s">
        <v>82</v>
      </c>
      <c r="AY159" s="17" t="s">
        <v>224</v>
      </c>
      <c r="BE159" s="135">
        <f>IF(N159="základní",J159,0)</f>
        <v>0</v>
      </c>
      <c r="BF159" s="135">
        <f>IF(N159="snížená",J159,0)</f>
        <v>11007.98</v>
      </c>
      <c r="BG159" s="135">
        <f>IF(N159="zákl. přenesená",J159,0)</f>
        <v>0</v>
      </c>
      <c r="BH159" s="135">
        <f>IF(N159="sníž. přenesená",J159,0)</f>
        <v>0</v>
      </c>
      <c r="BI159" s="135">
        <f>IF(N159="nulová",J159,0)</f>
        <v>0</v>
      </c>
      <c r="BJ159" s="17" t="s">
        <v>82</v>
      </c>
      <c r="BK159" s="135">
        <f>ROUND(I159*H159,2)</f>
        <v>11007.98</v>
      </c>
      <c r="BL159" s="17" t="s">
        <v>106</v>
      </c>
      <c r="BM159" s="134" t="s">
        <v>4546</v>
      </c>
    </row>
    <row r="160" spans="2:65" s="1" customFormat="1" ht="29.25">
      <c r="B160" s="29"/>
      <c r="D160" s="136" t="s">
        <v>231</v>
      </c>
      <c r="F160" s="137" t="s">
        <v>228</v>
      </c>
      <c r="L160" s="29"/>
      <c r="M160" s="138"/>
      <c r="T160" s="53"/>
      <c r="AT160" s="17" t="s">
        <v>231</v>
      </c>
      <c r="AU160" s="17" t="s">
        <v>82</v>
      </c>
    </row>
    <row r="161" spans="2:65" s="1" customFormat="1">
      <c r="B161" s="29"/>
      <c r="D161" s="139" t="s">
        <v>232</v>
      </c>
      <c r="F161" s="140" t="s">
        <v>233</v>
      </c>
      <c r="L161" s="29"/>
      <c r="M161" s="138"/>
      <c r="T161" s="53"/>
      <c r="AT161" s="17" t="s">
        <v>232</v>
      </c>
      <c r="AU161" s="17" t="s">
        <v>82</v>
      </c>
    </row>
    <row r="162" spans="2:65" s="12" customFormat="1">
      <c r="B162" s="141"/>
      <c r="D162" s="136" t="s">
        <v>234</v>
      </c>
      <c r="E162" s="142" t="s">
        <v>1</v>
      </c>
      <c r="F162" s="143" t="s">
        <v>235</v>
      </c>
      <c r="H162" s="142" t="s">
        <v>1</v>
      </c>
      <c r="L162" s="141"/>
      <c r="M162" s="144"/>
      <c r="T162" s="145"/>
      <c r="AT162" s="142" t="s">
        <v>234</v>
      </c>
      <c r="AU162" s="142" t="s">
        <v>82</v>
      </c>
      <c r="AV162" s="12" t="s">
        <v>78</v>
      </c>
      <c r="AW162" s="12" t="s">
        <v>29</v>
      </c>
      <c r="AX162" s="12" t="s">
        <v>73</v>
      </c>
      <c r="AY162" s="142" t="s">
        <v>224</v>
      </c>
    </row>
    <row r="163" spans="2:65" s="13" customFormat="1">
      <c r="B163" s="146"/>
      <c r="D163" s="136" t="s">
        <v>234</v>
      </c>
      <c r="E163" s="147" t="s">
        <v>1</v>
      </c>
      <c r="F163" s="148" t="s">
        <v>236</v>
      </c>
      <c r="H163" s="149">
        <v>44.868000000000002</v>
      </c>
      <c r="L163" s="146"/>
      <c r="M163" s="150"/>
      <c r="T163" s="151"/>
      <c r="AT163" s="147" t="s">
        <v>234</v>
      </c>
      <c r="AU163" s="147" t="s">
        <v>82</v>
      </c>
      <c r="AV163" s="13" t="s">
        <v>82</v>
      </c>
      <c r="AW163" s="13" t="s">
        <v>29</v>
      </c>
      <c r="AX163" s="13" t="s">
        <v>73</v>
      </c>
      <c r="AY163" s="147" t="s">
        <v>224</v>
      </c>
    </row>
    <row r="164" spans="2:65" s="12" customFormat="1">
      <c r="B164" s="141"/>
      <c r="D164" s="136" t="s">
        <v>234</v>
      </c>
      <c r="E164" s="142" t="s">
        <v>1</v>
      </c>
      <c r="F164" s="143" t="s">
        <v>237</v>
      </c>
      <c r="H164" s="142" t="s">
        <v>1</v>
      </c>
      <c r="L164" s="141"/>
      <c r="M164" s="144"/>
      <c r="T164" s="145"/>
      <c r="AT164" s="142" t="s">
        <v>234</v>
      </c>
      <c r="AU164" s="142" t="s">
        <v>82</v>
      </c>
      <c r="AV164" s="12" t="s">
        <v>78</v>
      </c>
      <c r="AW164" s="12" t="s">
        <v>29</v>
      </c>
      <c r="AX164" s="12" t="s">
        <v>73</v>
      </c>
      <c r="AY164" s="142" t="s">
        <v>224</v>
      </c>
    </row>
    <row r="165" spans="2:65" s="13" customFormat="1">
      <c r="B165" s="146"/>
      <c r="D165" s="136" t="s">
        <v>234</v>
      </c>
      <c r="E165" s="147" t="s">
        <v>1</v>
      </c>
      <c r="F165" s="148" t="s">
        <v>238</v>
      </c>
      <c r="H165" s="149">
        <v>14.958</v>
      </c>
      <c r="L165" s="146"/>
      <c r="M165" s="150"/>
      <c r="T165" s="151"/>
      <c r="AT165" s="147" t="s">
        <v>234</v>
      </c>
      <c r="AU165" s="147" t="s">
        <v>82</v>
      </c>
      <c r="AV165" s="13" t="s">
        <v>82</v>
      </c>
      <c r="AW165" s="13" t="s">
        <v>29</v>
      </c>
      <c r="AX165" s="13" t="s">
        <v>73</v>
      </c>
      <c r="AY165" s="147" t="s">
        <v>224</v>
      </c>
    </row>
    <row r="166" spans="2:65" s="14" customFormat="1">
      <c r="B166" s="152"/>
      <c r="D166" s="136" t="s">
        <v>234</v>
      </c>
      <c r="E166" s="153" t="s">
        <v>1</v>
      </c>
      <c r="F166" s="154" t="s">
        <v>239</v>
      </c>
      <c r="H166" s="155">
        <v>59.826000000000001</v>
      </c>
      <c r="L166" s="152"/>
      <c r="M166" s="156"/>
      <c r="T166" s="157"/>
      <c r="AT166" s="153" t="s">
        <v>234</v>
      </c>
      <c r="AU166" s="153" t="s">
        <v>82</v>
      </c>
      <c r="AV166" s="14" t="s">
        <v>106</v>
      </c>
      <c r="AW166" s="14" t="s">
        <v>29</v>
      </c>
      <c r="AX166" s="14" t="s">
        <v>78</v>
      </c>
      <c r="AY166" s="153" t="s">
        <v>224</v>
      </c>
    </row>
    <row r="167" spans="2:65" s="1" customFormat="1" ht="49.15" customHeight="1">
      <c r="B167" s="123"/>
      <c r="C167" s="124" t="s">
        <v>82</v>
      </c>
      <c r="D167" s="124" t="s">
        <v>226</v>
      </c>
      <c r="E167" s="125" t="s">
        <v>240</v>
      </c>
      <c r="F167" s="126" t="s">
        <v>241</v>
      </c>
      <c r="G167" s="127" t="s">
        <v>229</v>
      </c>
      <c r="H167" s="128">
        <v>202.88900000000001</v>
      </c>
      <c r="I167" s="129">
        <v>366</v>
      </c>
      <c r="J167" s="129">
        <f>ROUND(I167*H167,2)</f>
        <v>74257.37</v>
      </c>
      <c r="K167" s="126" t="s">
        <v>230</v>
      </c>
      <c r="L167" s="29"/>
      <c r="M167" s="130" t="s">
        <v>1</v>
      </c>
      <c r="N167" s="131" t="s">
        <v>39</v>
      </c>
      <c r="O167" s="132">
        <v>0</v>
      </c>
      <c r="P167" s="132">
        <f>O167*H167</f>
        <v>0</v>
      </c>
      <c r="Q167" s="132">
        <v>0</v>
      </c>
      <c r="R167" s="132">
        <f>Q167*H167</f>
        <v>0</v>
      </c>
      <c r="S167" s="132">
        <v>0</v>
      </c>
      <c r="T167" s="133">
        <f>S167*H167</f>
        <v>0</v>
      </c>
      <c r="AR167" s="134" t="s">
        <v>106</v>
      </c>
      <c r="AT167" s="134" t="s">
        <v>226</v>
      </c>
      <c r="AU167" s="134" t="s">
        <v>82</v>
      </c>
      <c r="AY167" s="17" t="s">
        <v>224</v>
      </c>
      <c r="BE167" s="135">
        <f>IF(N167="základní",J167,0)</f>
        <v>0</v>
      </c>
      <c r="BF167" s="135">
        <f>IF(N167="snížená",J167,0)</f>
        <v>74257.37</v>
      </c>
      <c r="BG167" s="135">
        <f>IF(N167="zákl. přenesená",J167,0)</f>
        <v>0</v>
      </c>
      <c r="BH167" s="135">
        <f>IF(N167="sníž. přenesená",J167,0)</f>
        <v>0</v>
      </c>
      <c r="BI167" s="135">
        <f>IF(N167="nulová",J167,0)</f>
        <v>0</v>
      </c>
      <c r="BJ167" s="17" t="s">
        <v>82</v>
      </c>
      <c r="BK167" s="135">
        <f>ROUND(I167*H167,2)</f>
        <v>74257.37</v>
      </c>
      <c r="BL167" s="17" t="s">
        <v>106</v>
      </c>
      <c r="BM167" s="134" t="s">
        <v>4547</v>
      </c>
    </row>
    <row r="168" spans="2:65" s="1" customFormat="1" ht="29.25">
      <c r="B168" s="29"/>
      <c r="D168" s="136" t="s">
        <v>231</v>
      </c>
      <c r="F168" s="137" t="s">
        <v>241</v>
      </c>
      <c r="L168" s="29"/>
      <c r="M168" s="138"/>
      <c r="T168" s="53"/>
      <c r="AT168" s="17" t="s">
        <v>231</v>
      </c>
      <c r="AU168" s="17" t="s">
        <v>82</v>
      </c>
    </row>
    <row r="169" spans="2:65" s="1" customFormat="1">
      <c r="B169" s="29"/>
      <c r="D169" s="139" t="s">
        <v>232</v>
      </c>
      <c r="F169" s="140" t="s">
        <v>242</v>
      </c>
      <c r="L169" s="29"/>
      <c r="M169" s="138"/>
      <c r="T169" s="53"/>
      <c r="AT169" s="17" t="s">
        <v>232</v>
      </c>
      <c r="AU169" s="17" t="s">
        <v>82</v>
      </c>
    </row>
    <row r="170" spans="2:65" s="13" customFormat="1">
      <c r="B170" s="146"/>
      <c r="D170" s="136" t="s">
        <v>234</v>
      </c>
      <c r="E170" s="147" t="s">
        <v>1</v>
      </c>
      <c r="F170" s="148" t="s">
        <v>243</v>
      </c>
      <c r="H170" s="149">
        <v>202.88900000000001</v>
      </c>
      <c r="L170" s="146"/>
      <c r="M170" s="150"/>
      <c r="T170" s="151"/>
      <c r="AT170" s="147" t="s">
        <v>234</v>
      </c>
      <c r="AU170" s="147" t="s">
        <v>82</v>
      </c>
      <c r="AV170" s="13" t="s">
        <v>82</v>
      </c>
      <c r="AW170" s="13" t="s">
        <v>29</v>
      </c>
      <c r="AX170" s="13" t="s">
        <v>73</v>
      </c>
      <c r="AY170" s="147" t="s">
        <v>224</v>
      </c>
    </row>
    <row r="171" spans="2:65" s="14" customFormat="1">
      <c r="B171" s="152"/>
      <c r="D171" s="136" t="s">
        <v>234</v>
      </c>
      <c r="E171" s="153" t="s">
        <v>1</v>
      </c>
      <c r="F171" s="154" t="s">
        <v>239</v>
      </c>
      <c r="H171" s="155">
        <v>202.88900000000001</v>
      </c>
      <c r="L171" s="152"/>
      <c r="M171" s="156"/>
      <c r="T171" s="157"/>
      <c r="AT171" s="153" t="s">
        <v>234</v>
      </c>
      <c r="AU171" s="153" t="s">
        <v>82</v>
      </c>
      <c r="AV171" s="14" t="s">
        <v>106</v>
      </c>
      <c r="AW171" s="14" t="s">
        <v>29</v>
      </c>
      <c r="AX171" s="14" t="s">
        <v>78</v>
      </c>
      <c r="AY171" s="153" t="s">
        <v>224</v>
      </c>
    </row>
    <row r="172" spans="2:65" s="1" customFormat="1" ht="62.65" customHeight="1">
      <c r="B172" s="123"/>
      <c r="C172" s="124" t="s">
        <v>101</v>
      </c>
      <c r="D172" s="124" t="s">
        <v>226</v>
      </c>
      <c r="E172" s="125" t="s">
        <v>244</v>
      </c>
      <c r="F172" s="126" t="s">
        <v>245</v>
      </c>
      <c r="G172" s="127" t="s">
        <v>229</v>
      </c>
      <c r="H172" s="128">
        <v>88.391999999999996</v>
      </c>
      <c r="I172" s="129">
        <v>304</v>
      </c>
      <c r="J172" s="129">
        <f>ROUND(I172*H172,2)</f>
        <v>26871.17</v>
      </c>
      <c r="K172" s="126" t="s">
        <v>230</v>
      </c>
      <c r="L172" s="29"/>
      <c r="M172" s="130" t="s">
        <v>1</v>
      </c>
      <c r="N172" s="131" t="s">
        <v>39</v>
      </c>
      <c r="O172" s="132">
        <v>0</v>
      </c>
      <c r="P172" s="132">
        <f>O172*H172</f>
        <v>0</v>
      </c>
      <c r="Q172" s="132">
        <v>0</v>
      </c>
      <c r="R172" s="132">
        <f>Q172*H172</f>
        <v>0</v>
      </c>
      <c r="S172" s="132">
        <v>0</v>
      </c>
      <c r="T172" s="133">
        <f>S172*H172</f>
        <v>0</v>
      </c>
      <c r="AR172" s="134" t="s">
        <v>106</v>
      </c>
      <c r="AT172" s="134" t="s">
        <v>226</v>
      </c>
      <c r="AU172" s="134" t="s">
        <v>82</v>
      </c>
      <c r="AY172" s="17" t="s">
        <v>224</v>
      </c>
      <c r="BE172" s="135">
        <f>IF(N172="základní",J172,0)</f>
        <v>0</v>
      </c>
      <c r="BF172" s="135">
        <f>IF(N172="snížená",J172,0)</f>
        <v>26871.17</v>
      </c>
      <c r="BG172" s="135">
        <f>IF(N172="zákl. přenesená",J172,0)</f>
        <v>0</v>
      </c>
      <c r="BH172" s="135">
        <f>IF(N172="sníž. přenesená",J172,0)</f>
        <v>0</v>
      </c>
      <c r="BI172" s="135">
        <f>IF(N172="nulová",J172,0)</f>
        <v>0</v>
      </c>
      <c r="BJ172" s="17" t="s">
        <v>82</v>
      </c>
      <c r="BK172" s="135">
        <f>ROUND(I172*H172,2)</f>
        <v>26871.17</v>
      </c>
      <c r="BL172" s="17" t="s">
        <v>106</v>
      </c>
      <c r="BM172" s="134" t="s">
        <v>4548</v>
      </c>
    </row>
    <row r="173" spans="2:65" s="1" customFormat="1" ht="39">
      <c r="B173" s="29"/>
      <c r="D173" s="136" t="s">
        <v>231</v>
      </c>
      <c r="F173" s="137" t="s">
        <v>245</v>
      </c>
      <c r="L173" s="29"/>
      <c r="M173" s="138"/>
      <c r="T173" s="53"/>
      <c r="AT173" s="17" t="s">
        <v>231</v>
      </c>
      <c r="AU173" s="17" t="s">
        <v>82</v>
      </c>
    </row>
    <row r="174" spans="2:65" s="1" customFormat="1">
      <c r="B174" s="29"/>
      <c r="D174" s="139" t="s">
        <v>232</v>
      </c>
      <c r="F174" s="140" t="s">
        <v>246</v>
      </c>
      <c r="L174" s="29"/>
      <c r="M174" s="138"/>
      <c r="T174" s="53"/>
      <c r="AT174" s="17" t="s">
        <v>232</v>
      </c>
      <c r="AU174" s="17" t="s">
        <v>82</v>
      </c>
    </row>
    <row r="175" spans="2:65" s="12" customFormat="1">
      <c r="B175" s="141"/>
      <c r="D175" s="136" t="s">
        <v>234</v>
      </c>
      <c r="E175" s="142" t="s">
        <v>1</v>
      </c>
      <c r="F175" s="143" t="s">
        <v>247</v>
      </c>
      <c r="H175" s="142" t="s">
        <v>1</v>
      </c>
      <c r="L175" s="141"/>
      <c r="M175" s="144"/>
      <c r="T175" s="145"/>
      <c r="AT175" s="142" t="s">
        <v>234</v>
      </c>
      <c r="AU175" s="142" t="s">
        <v>82</v>
      </c>
      <c r="AV175" s="12" t="s">
        <v>78</v>
      </c>
      <c r="AW175" s="12" t="s">
        <v>29</v>
      </c>
      <c r="AX175" s="12" t="s">
        <v>73</v>
      </c>
      <c r="AY175" s="142" t="s">
        <v>224</v>
      </c>
    </row>
    <row r="176" spans="2:65" s="13" customFormat="1">
      <c r="B176" s="146"/>
      <c r="D176" s="136" t="s">
        <v>234</v>
      </c>
      <c r="E176" s="147" t="s">
        <v>1</v>
      </c>
      <c r="F176" s="148" t="s">
        <v>248</v>
      </c>
      <c r="H176" s="149">
        <v>-41.877000000000002</v>
      </c>
      <c r="L176" s="146"/>
      <c r="M176" s="150"/>
      <c r="T176" s="151"/>
      <c r="AT176" s="147" t="s">
        <v>234</v>
      </c>
      <c r="AU176" s="147" t="s">
        <v>82</v>
      </c>
      <c r="AV176" s="13" t="s">
        <v>82</v>
      </c>
      <c r="AW176" s="13" t="s">
        <v>29</v>
      </c>
      <c r="AX176" s="13" t="s">
        <v>73</v>
      </c>
      <c r="AY176" s="147" t="s">
        <v>224</v>
      </c>
    </row>
    <row r="177" spans="2:65" s="13" customFormat="1">
      <c r="B177" s="146"/>
      <c r="D177" s="136" t="s">
        <v>234</v>
      </c>
      <c r="E177" s="147" t="s">
        <v>1</v>
      </c>
      <c r="F177" s="148" t="s">
        <v>249</v>
      </c>
      <c r="H177" s="149">
        <v>115.30500000000001</v>
      </c>
      <c r="L177" s="146"/>
      <c r="M177" s="150"/>
      <c r="T177" s="151"/>
      <c r="AT177" s="147" t="s">
        <v>234</v>
      </c>
      <c r="AU177" s="147" t="s">
        <v>82</v>
      </c>
      <c r="AV177" s="13" t="s">
        <v>82</v>
      </c>
      <c r="AW177" s="13" t="s">
        <v>29</v>
      </c>
      <c r="AX177" s="13" t="s">
        <v>73</v>
      </c>
      <c r="AY177" s="147" t="s">
        <v>224</v>
      </c>
    </row>
    <row r="178" spans="2:65" s="13" customFormat="1">
      <c r="B178" s="146"/>
      <c r="D178" s="136" t="s">
        <v>234</v>
      </c>
      <c r="E178" s="147" t="s">
        <v>1</v>
      </c>
      <c r="F178" s="148" t="s">
        <v>250</v>
      </c>
      <c r="H178" s="149">
        <v>14.964</v>
      </c>
      <c r="L178" s="146"/>
      <c r="M178" s="150"/>
      <c r="T178" s="151"/>
      <c r="AT178" s="147" t="s">
        <v>234</v>
      </c>
      <c r="AU178" s="147" t="s">
        <v>82</v>
      </c>
      <c r="AV178" s="13" t="s">
        <v>82</v>
      </c>
      <c r="AW178" s="13" t="s">
        <v>29</v>
      </c>
      <c r="AX178" s="13" t="s">
        <v>73</v>
      </c>
      <c r="AY178" s="147" t="s">
        <v>224</v>
      </c>
    </row>
    <row r="179" spans="2:65" s="14" customFormat="1">
      <c r="B179" s="152"/>
      <c r="D179" s="136" t="s">
        <v>234</v>
      </c>
      <c r="E179" s="153" t="s">
        <v>1</v>
      </c>
      <c r="F179" s="154" t="s">
        <v>239</v>
      </c>
      <c r="H179" s="155">
        <v>88.391999999999996</v>
      </c>
      <c r="L179" s="152"/>
      <c r="M179" s="156"/>
      <c r="T179" s="157"/>
      <c r="AT179" s="153" t="s">
        <v>234</v>
      </c>
      <c r="AU179" s="153" t="s">
        <v>82</v>
      </c>
      <c r="AV179" s="14" t="s">
        <v>106</v>
      </c>
      <c r="AW179" s="14" t="s">
        <v>29</v>
      </c>
      <c r="AX179" s="14" t="s">
        <v>78</v>
      </c>
      <c r="AY179" s="153" t="s">
        <v>224</v>
      </c>
    </row>
    <row r="180" spans="2:65" s="1" customFormat="1" ht="44.25" customHeight="1">
      <c r="B180" s="123"/>
      <c r="C180" s="124" t="s">
        <v>106</v>
      </c>
      <c r="D180" s="124" t="s">
        <v>226</v>
      </c>
      <c r="E180" s="125" t="s">
        <v>251</v>
      </c>
      <c r="F180" s="126" t="s">
        <v>252</v>
      </c>
      <c r="G180" s="127" t="s">
        <v>253</v>
      </c>
      <c r="H180" s="128">
        <v>159.10599999999999</v>
      </c>
      <c r="I180" s="129">
        <v>1700</v>
      </c>
      <c r="J180" s="129">
        <f>ROUND(I180*H180,2)</f>
        <v>270480.2</v>
      </c>
      <c r="K180" s="126" t="s">
        <v>230</v>
      </c>
      <c r="L180" s="29"/>
      <c r="M180" s="130" t="s">
        <v>1</v>
      </c>
      <c r="N180" s="131" t="s">
        <v>39</v>
      </c>
      <c r="O180" s="132">
        <v>0</v>
      </c>
      <c r="P180" s="132">
        <f>O180*H180</f>
        <v>0</v>
      </c>
      <c r="Q180" s="132">
        <v>0</v>
      </c>
      <c r="R180" s="132">
        <f>Q180*H180</f>
        <v>0</v>
      </c>
      <c r="S180" s="132">
        <v>0</v>
      </c>
      <c r="T180" s="133">
        <f>S180*H180</f>
        <v>0</v>
      </c>
      <c r="AR180" s="134" t="s">
        <v>106</v>
      </c>
      <c r="AT180" s="134" t="s">
        <v>226</v>
      </c>
      <c r="AU180" s="134" t="s">
        <v>82</v>
      </c>
      <c r="AY180" s="17" t="s">
        <v>224</v>
      </c>
      <c r="BE180" s="135">
        <f>IF(N180="základní",J180,0)</f>
        <v>0</v>
      </c>
      <c r="BF180" s="135">
        <f>IF(N180="snížená",J180,0)</f>
        <v>270480.2</v>
      </c>
      <c r="BG180" s="135">
        <f>IF(N180="zákl. přenesená",J180,0)</f>
        <v>0</v>
      </c>
      <c r="BH180" s="135">
        <f>IF(N180="sníž. přenesená",J180,0)</f>
        <v>0</v>
      </c>
      <c r="BI180" s="135">
        <f>IF(N180="nulová",J180,0)</f>
        <v>0</v>
      </c>
      <c r="BJ180" s="17" t="s">
        <v>82</v>
      </c>
      <c r="BK180" s="135">
        <f>ROUND(I180*H180,2)</f>
        <v>270480.2</v>
      </c>
      <c r="BL180" s="17" t="s">
        <v>106</v>
      </c>
      <c r="BM180" s="134" t="s">
        <v>4549</v>
      </c>
    </row>
    <row r="181" spans="2:65" s="1" customFormat="1" ht="29.25">
      <c r="B181" s="29"/>
      <c r="D181" s="136" t="s">
        <v>231</v>
      </c>
      <c r="F181" s="137" t="s">
        <v>252</v>
      </c>
      <c r="L181" s="29"/>
      <c r="M181" s="138"/>
      <c r="T181" s="53"/>
      <c r="AT181" s="17" t="s">
        <v>231</v>
      </c>
      <c r="AU181" s="17" t="s">
        <v>82</v>
      </c>
    </row>
    <row r="182" spans="2:65" s="1" customFormat="1">
      <c r="B182" s="29"/>
      <c r="D182" s="139" t="s">
        <v>232</v>
      </c>
      <c r="F182" s="140" t="s">
        <v>254</v>
      </c>
      <c r="L182" s="29"/>
      <c r="M182" s="138"/>
      <c r="T182" s="53"/>
      <c r="AT182" s="17" t="s">
        <v>232</v>
      </c>
      <c r="AU182" s="17" t="s">
        <v>82</v>
      </c>
    </row>
    <row r="183" spans="2:65" s="13" customFormat="1">
      <c r="B183" s="146"/>
      <c r="D183" s="136" t="s">
        <v>234</v>
      </c>
      <c r="E183" s="147" t="s">
        <v>1</v>
      </c>
      <c r="F183" s="148" t="s">
        <v>255</v>
      </c>
      <c r="H183" s="149">
        <v>159.10599999999999</v>
      </c>
      <c r="L183" s="146"/>
      <c r="M183" s="150"/>
      <c r="T183" s="151"/>
      <c r="AT183" s="147" t="s">
        <v>234</v>
      </c>
      <c r="AU183" s="147" t="s">
        <v>82</v>
      </c>
      <c r="AV183" s="13" t="s">
        <v>82</v>
      </c>
      <c r="AW183" s="13" t="s">
        <v>29</v>
      </c>
      <c r="AX183" s="13" t="s">
        <v>73</v>
      </c>
      <c r="AY183" s="147" t="s">
        <v>224</v>
      </c>
    </row>
    <row r="184" spans="2:65" s="14" customFormat="1">
      <c r="B184" s="152"/>
      <c r="D184" s="136" t="s">
        <v>234</v>
      </c>
      <c r="E184" s="153" t="s">
        <v>1</v>
      </c>
      <c r="F184" s="154" t="s">
        <v>239</v>
      </c>
      <c r="H184" s="155">
        <v>159.10599999999999</v>
      </c>
      <c r="L184" s="152"/>
      <c r="M184" s="156"/>
      <c r="T184" s="157"/>
      <c r="AT184" s="153" t="s">
        <v>234</v>
      </c>
      <c r="AU184" s="153" t="s">
        <v>82</v>
      </c>
      <c r="AV184" s="14" t="s">
        <v>106</v>
      </c>
      <c r="AW184" s="14" t="s">
        <v>29</v>
      </c>
      <c r="AX184" s="14" t="s">
        <v>78</v>
      </c>
      <c r="AY184" s="153" t="s">
        <v>224</v>
      </c>
    </row>
    <row r="185" spans="2:65" s="1" customFormat="1" ht="37.9" customHeight="1">
      <c r="B185" s="123"/>
      <c r="C185" s="124" t="s">
        <v>109</v>
      </c>
      <c r="D185" s="124" t="s">
        <v>226</v>
      </c>
      <c r="E185" s="125" t="s">
        <v>256</v>
      </c>
      <c r="F185" s="126" t="s">
        <v>257</v>
      </c>
      <c r="G185" s="127" t="s">
        <v>229</v>
      </c>
      <c r="H185" s="128">
        <v>174.32300000000001</v>
      </c>
      <c r="I185" s="129">
        <v>155</v>
      </c>
      <c r="J185" s="129">
        <f>ROUND(I185*H185,2)</f>
        <v>27020.07</v>
      </c>
      <c r="K185" s="126" t="s">
        <v>230</v>
      </c>
      <c r="L185" s="29"/>
      <c r="M185" s="130" t="s">
        <v>1</v>
      </c>
      <c r="N185" s="131" t="s">
        <v>39</v>
      </c>
      <c r="O185" s="132">
        <v>0</v>
      </c>
      <c r="P185" s="132">
        <f>O185*H185</f>
        <v>0</v>
      </c>
      <c r="Q185" s="132">
        <v>0</v>
      </c>
      <c r="R185" s="132">
        <f>Q185*H185</f>
        <v>0</v>
      </c>
      <c r="S185" s="132">
        <v>0</v>
      </c>
      <c r="T185" s="133">
        <f>S185*H185</f>
        <v>0</v>
      </c>
      <c r="AR185" s="134" t="s">
        <v>106</v>
      </c>
      <c r="AT185" s="134" t="s">
        <v>226</v>
      </c>
      <c r="AU185" s="134" t="s">
        <v>82</v>
      </c>
      <c r="AY185" s="17" t="s">
        <v>224</v>
      </c>
      <c r="BE185" s="135">
        <f>IF(N185="základní",J185,0)</f>
        <v>0</v>
      </c>
      <c r="BF185" s="135">
        <f>IF(N185="snížená",J185,0)</f>
        <v>27020.07</v>
      </c>
      <c r="BG185" s="135">
        <f>IF(N185="zákl. přenesená",J185,0)</f>
        <v>0</v>
      </c>
      <c r="BH185" s="135">
        <f>IF(N185="sníž. přenesená",J185,0)</f>
        <v>0</v>
      </c>
      <c r="BI185" s="135">
        <f>IF(N185="nulová",J185,0)</f>
        <v>0</v>
      </c>
      <c r="BJ185" s="17" t="s">
        <v>82</v>
      </c>
      <c r="BK185" s="135">
        <f>ROUND(I185*H185,2)</f>
        <v>27020.07</v>
      </c>
      <c r="BL185" s="17" t="s">
        <v>106</v>
      </c>
      <c r="BM185" s="134" t="s">
        <v>4550</v>
      </c>
    </row>
    <row r="186" spans="2:65" s="1" customFormat="1" ht="29.25">
      <c r="B186" s="29"/>
      <c r="D186" s="136" t="s">
        <v>231</v>
      </c>
      <c r="F186" s="137" t="s">
        <v>257</v>
      </c>
      <c r="L186" s="29"/>
      <c r="M186" s="138"/>
      <c r="T186" s="53"/>
      <c r="AT186" s="17" t="s">
        <v>231</v>
      </c>
      <c r="AU186" s="17" t="s">
        <v>82</v>
      </c>
    </row>
    <row r="187" spans="2:65" s="1" customFormat="1">
      <c r="B187" s="29"/>
      <c r="D187" s="139" t="s">
        <v>232</v>
      </c>
      <c r="F187" s="140" t="s">
        <v>259</v>
      </c>
      <c r="L187" s="29"/>
      <c r="M187" s="138"/>
      <c r="T187" s="53"/>
      <c r="AT187" s="17" t="s">
        <v>232</v>
      </c>
      <c r="AU187" s="17" t="s">
        <v>82</v>
      </c>
    </row>
    <row r="188" spans="2:65" s="13" customFormat="1">
      <c r="B188" s="146"/>
      <c r="D188" s="136" t="s">
        <v>234</v>
      </c>
      <c r="E188" s="147" t="s">
        <v>1</v>
      </c>
      <c r="F188" s="148" t="s">
        <v>260</v>
      </c>
      <c r="H188" s="149">
        <v>262.71499999999997</v>
      </c>
      <c r="L188" s="146"/>
      <c r="M188" s="150"/>
      <c r="T188" s="151"/>
      <c r="AT188" s="147" t="s">
        <v>234</v>
      </c>
      <c r="AU188" s="147" t="s">
        <v>82</v>
      </c>
      <c r="AV188" s="13" t="s">
        <v>82</v>
      </c>
      <c r="AW188" s="13" t="s">
        <v>29</v>
      </c>
      <c r="AX188" s="13" t="s">
        <v>73</v>
      </c>
      <c r="AY188" s="147" t="s">
        <v>224</v>
      </c>
    </row>
    <row r="189" spans="2:65" s="13" customFormat="1">
      <c r="B189" s="146"/>
      <c r="D189" s="136" t="s">
        <v>234</v>
      </c>
      <c r="E189" s="147" t="s">
        <v>1</v>
      </c>
      <c r="F189" s="148" t="s">
        <v>261</v>
      </c>
      <c r="H189" s="149">
        <v>-115.30500000000001</v>
      </c>
      <c r="L189" s="146"/>
      <c r="M189" s="150"/>
      <c r="T189" s="151"/>
      <c r="AT189" s="147" t="s">
        <v>234</v>
      </c>
      <c r="AU189" s="147" t="s">
        <v>82</v>
      </c>
      <c r="AV189" s="13" t="s">
        <v>82</v>
      </c>
      <c r="AW189" s="13" t="s">
        <v>29</v>
      </c>
      <c r="AX189" s="13" t="s">
        <v>73</v>
      </c>
      <c r="AY189" s="147" t="s">
        <v>224</v>
      </c>
    </row>
    <row r="190" spans="2:65" s="13" customFormat="1">
      <c r="B190" s="146"/>
      <c r="D190" s="136" t="s">
        <v>234</v>
      </c>
      <c r="E190" s="147" t="s">
        <v>1</v>
      </c>
      <c r="F190" s="148" t="s">
        <v>262</v>
      </c>
      <c r="H190" s="149">
        <v>-14.964</v>
      </c>
      <c r="L190" s="146"/>
      <c r="M190" s="150"/>
      <c r="T190" s="151"/>
      <c r="AT190" s="147" t="s">
        <v>234</v>
      </c>
      <c r="AU190" s="147" t="s">
        <v>82</v>
      </c>
      <c r="AV190" s="13" t="s">
        <v>82</v>
      </c>
      <c r="AW190" s="13" t="s">
        <v>29</v>
      </c>
      <c r="AX190" s="13" t="s">
        <v>73</v>
      </c>
      <c r="AY190" s="147" t="s">
        <v>224</v>
      </c>
    </row>
    <row r="191" spans="2:65" s="12" customFormat="1">
      <c r="B191" s="141"/>
      <c r="D191" s="136" t="s">
        <v>234</v>
      </c>
      <c r="E191" s="142" t="s">
        <v>1</v>
      </c>
      <c r="F191" s="143" t="s">
        <v>247</v>
      </c>
      <c r="H191" s="142" t="s">
        <v>1</v>
      </c>
      <c r="L191" s="141"/>
      <c r="M191" s="144"/>
      <c r="T191" s="145"/>
      <c r="AT191" s="142" t="s">
        <v>234</v>
      </c>
      <c r="AU191" s="142" t="s">
        <v>82</v>
      </c>
      <c r="AV191" s="12" t="s">
        <v>78</v>
      </c>
      <c r="AW191" s="12" t="s">
        <v>29</v>
      </c>
      <c r="AX191" s="12" t="s">
        <v>73</v>
      </c>
      <c r="AY191" s="142" t="s">
        <v>224</v>
      </c>
    </row>
    <row r="192" spans="2:65" s="13" customFormat="1">
      <c r="B192" s="146"/>
      <c r="D192" s="136" t="s">
        <v>234</v>
      </c>
      <c r="E192" s="147" t="s">
        <v>1</v>
      </c>
      <c r="F192" s="148" t="s">
        <v>263</v>
      </c>
      <c r="H192" s="149">
        <v>41.877000000000002</v>
      </c>
      <c r="L192" s="146"/>
      <c r="M192" s="150"/>
      <c r="T192" s="151"/>
      <c r="AT192" s="147" t="s">
        <v>234</v>
      </c>
      <c r="AU192" s="147" t="s">
        <v>82</v>
      </c>
      <c r="AV192" s="13" t="s">
        <v>82</v>
      </c>
      <c r="AW192" s="13" t="s">
        <v>29</v>
      </c>
      <c r="AX192" s="13" t="s">
        <v>73</v>
      </c>
      <c r="AY192" s="147" t="s">
        <v>224</v>
      </c>
    </row>
    <row r="193" spans="2:65" s="14" customFormat="1">
      <c r="B193" s="152"/>
      <c r="D193" s="136" t="s">
        <v>234</v>
      </c>
      <c r="E193" s="153" t="s">
        <v>1</v>
      </c>
      <c r="F193" s="154" t="s">
        <v>239</v>
      </c>
      <c r="H193" s="155">
        <v>174.32299999999998</v>
      </c>
      <c r="L193" s="152"/>
      <c r="M193" s="156"/>
      <c r="T193" s="157"/>
      <c r="AT193" s="153" t="s">
        <v>234</v>
      </c>
      <c r="AU193" s="153" t="s">
        <v>82</v>
      </c>
      <c r="AV193" s="14" t="s">
        <v>106</v>
      </c>
      <c r="AW193" s="14" t="s">
        <v>29</v>
      </c>
      <c r="AX193" s="14" t="s">
        <v>78</v>
      </c>
      <c r="AY193" s="153" t="s">
        <v>224</v>
      </c>
    </row>
    <row r="194" spans="2:65" s="1" customFormat="1" ht="33" customHeight="1">
      <c r="B194" s="123"/>
      <c r="C194" s="124" t="s">
        <v>112</v>
      </c>
      <c r="D194" s="124" t="s">
        <v>226</v>
      </c>
      <c r="E194" s="125" t="s">
        <v>264</v>
      </c>
      <c r="F194" s="126" t="s">
        <v>265</v>
      </c>
      <c r="G194" s="127" t="s">
        <v>266</v>
      </c>
      <c r="H194" s="128">
        <v>583.26300000000003</v>
      </c>
      <c r="I194" s="129">
        <v>25.3</v>
      </c>
      <c r="J194" s="129">
        <f>ROUND(I194*H194,2)</f>
        <v>14756.55</v>
      </c>
      <c r="K194" s="126" t="s">
        <v>230</v>
      </c>
      <c r="L194" s="29"/>
      <c r="M194" s="130" t="s">
        <v>1</v>
      </c>
      <c r="N194" s="131" t="s">
        <v>39</v>
      </c>
      <c r="O194" s="132">
        <v>0</v>
      </c>
      <c r="P194" s="132">
        <f>O194*H194</f>
        <v>0</v>
      </c>
      <c r="Q194" s="132">
        <v>0</v>
      </c>
      <c r="R194" s="132">
        <f>Q194*H194</f>
        <v>0</v>
      </c>
      <c r="S194" s="132">
        <v>0</v>
      </c>
      <c r="T194" s="133">
        <f>S194*H194</f>
        <v>0</v>
      </c>
      <c r="AR194" s="134" t="s">
        <v>106</v>
      </c>
      <c r="AT194" s="134" t="s">
        <v>226</v>
      </c>
      <c r="AU194" s="134" t="s">
        <v>82</v>
      </c>
      <c r="AY194" s="17" t="s">
        <v>224</v>
      </c>
      <c r="BE194" s="135">
        <f>IF(N194="základní",J194,0)</f>
        <v>0</v>
      </c>
      <c r="BF194" s="135">
        <f>IF(N194="snížená",J194,0)</f>
        <v>14756.55</v>
      </c>
      <c r="BG194" s="135">
        <f>IF(N194="zákl. přenesená",J194,0)</f>
        <v>0</v>
      </c>
      <c r="BH194" s="135">
        <f>IF(N194="sníž. přenesená",J194,0)</f>
        <v>0</v>
      </c>
      <c r="BI194" s="135">
        <f>IF(N194="nulová",J194,0)</f>
        <v>0</v>
      </c>
      <c r="BJ194" s="17" t="s">
        <v>82</v>
      </c>
      <c r="BK194" s="135">
        <f>ROUND(I194*H194,2)</f>
        <v>14756.55</v>
      </c>
      <c r="BL194" s="17" t="s">
        <v>106</v>
      </c>
      <c r="BM194" s="134" t="s">
        <v>4551</v>
      </c>
    </row>
    <row r="195" spans="2:65" s="1" customFormat="1" ht="19.5">
      <c r="B195" s="29"/>
      <c r="D195" s="136" t="s">
        <v>231</v>
      </c>
      <c r="F195" s="137" t="s">
        <v>265</v>
      </c>
      <c r="L195" s="29"/>
      <c r="M195" s="138"/>
      <c r="T195" s="53"/>
      <c r="AT195" s="17" t="s">
        <v>231</v>
      </c>
      <c r="AU195" s="17" t="s">
        <v>82</v>
      </c>
    </row>
    <row r="196" spans="2:65" s="1" customFormat="1">
      <c r="B196" s="29"/>
      <c r="D196" s="139" t="s">
        <v>232</v>
      </c>
      <c r="F196" s="140" t="s">
        <v>267</v>
      </c>
      <c r="L196" s="29"/>
      <c r="M196" s="138"/>
      <c r="T196" s="53"/>
      <c r="AT196" s="17" t="s">
        <v>232</v>
      </c>
      <c r="AU196" s="17" t="s">
        <v>82</v>
      </c>
    </row>
    <row r="197" spans="2:65" s="13" customFormat="1">
      <c r="B197" s="146"/>
      <c r="D197" s="136" t="s">
        <v>234</v>
      </c>
      <c r="E197" s="147" t="s">
        <v>1</v>
      </c>
      <c r="F197" s="148" t="s">
        <v>268</v>
      </c>
      <c r="H197" s="149">
        <v>583.26300000000003</v>
      </c>
      <c r="L197" s="146"/>
      <c r="M197" s="150"/>
      <c r="T197" s="151"/>
      <c r="AT197" s="147" t="s">
        <v>234</v>
      </c>
      <c r="AU197" s="147" t="s">
        <v>82</v>
      </c>
      <c r="AV197" s="13" t="s">
        <v>82</v>
      </c>
      <c r="AW197" s="13" t="s">
        <v>29</v>
      </c>
      <c r="AX197" s="13" t="s">
        <v>73</v>
      </c>
      <c r="AY197" s="147" t="s">
        <v>224</v>
      </c>
    </row>
    <row r="198" spans="2:65" s="14" customFormat="1">
      <c r="B198" s="152"/>
      <c r="D198" s="136" t="s">
        <v>234</v>
      </c>
      <c r="E198" s="153" t="s">
        <v>1</v>
      </c>
      <c r="F198" s="154" t="s">
        <v>239</v>
      </c>
      <c r="H198" s="155">
        <v>583.26300000000003</v>
      </c>
      <c r="L198" s="152"/>
      <c r="M198" s="156"/>
      <c r="T198" s="157"/>
      <c r="AT198" s="153" t="s">
        <v>234</v>
      </c>
      <c r="AU198" s="153" t="s">
        <v>82</v>
      </c>
      <c r="AV198" s="14" t="s">
        <v>106</v>
      </c>
      <c r="AW198" s="14" t="s">
        <v>29</v>
      </c>
      <c r="AX198" s="14" t="s">
        <v>78</v>
      </c>
      <c r="AY198" s="153" t="s">
        <v>224</v>
      </c>
    </row>
    <row r="199" spans="2:65" s="11" customFormat="1" ht="22.9" customHeight="1">
      <c r="B199" s="112"/>
      <c r="D199" s="113" t="s">
        <v>72</v>
      </c>
      <c r="E199" s="121" t="s">
        <v>82</v>
      </c>
      <c r="F199" s="121" t="s">
        <v>269</v>
      </c>
      <c r="J199" s="122">
        <f>BK199</f>
        <v>4762726.8999999994</v>
      </c>
      <c r="L199" s="112"/>
      <c r="M199" s="116"/>
      <c r="P199" s="117">
        <f>SUM(P200:P281)</f>
        <v>0</v>
      </c>
      <c r="R199" s="117">
        <f>SUM(R200:R281)</f>
        <v>0</v>
      </c>
      <c r="T199" s="118">
        <f>SUM(T200:T281)</f>
        <v>0</v>
      </c>
      <c r="AR199" s="113" t="s">
        <v>78</v>
      </c>
      <c r="AT199" s="119" t="s">
        <v>72</v>
      </c>
      <c r="AU199" s="119" t="s">
        <v>78</v>
      </c>
      <c r="AY199" s="113" t="s">
        <v>224</v>
      </c>
      <c r="BK199" s="120">
        <f>SUM(BK200:BK281)</f>
        <v>4762726.8999999994</v>
      </c>
    </row>
    <row r="200" spans="2:65" s="1" customFormat="1" ht="24.2" customHeight="1">
      <c r="B200" s="123"/>
      <c r="C200" s="124" t="s">
        <v>115</v>
      </c>
      <c r="D200" s="124" t="s">
        <v>226</v>
      </c>
      <c r="E200" s="125" t="s">
        <v>270</v>
      </c>
      <c r="F200" s="126" t="s">
        <v>271</v>
      </c>
      <c r="G200" s="127" t="s">
        <v>272</v>
      </c>
      <c r="H200" s="128">
        <v>182</v>
      </c>
      <c r="I200" s="129">
        <v>6003</v>
      </c>
      <c r="J200" s="129">
        <f>ROUND(I200*H200,2)</f>
        <v>1092546</v>
      </c>
      <c r="K200" s="126" t="s">
        <v>1</v>
      </c>
      <c r="L200" s="29"/>
      <c r="M200" s="130" t="s">
        <v>1</v>
      </c>
      <c r="N200" s="131" t="s">
        <v>39</v>
      </c>
      <c r="O200" s="132">
        <v>0</v>
      </c>
      <c r="P200" s="132">
        <f>O200*H200</f>
        <v>0</v>
      </c>
      <c r="Q200" s="132">
        <v>0</v>
      </c>
      <c r="R200" s="132">
        <f>Q200*H200</f>
        <v>0</v>
      </c>
      <c r="S200" s="132">
        <v>0</v>
      </c>
      <c r="T200" s="133">
        <f>S200*H200</f>
        <v>0</v>
      </c>
      <c r="AR200" s="134" t="s">
        <v>106</v>
      </c>
      <c r="AT200" s="134" t="s">
        <v>226</v>
      </c>
      <c r="AU200" s="134" t="s">
        <v>82</v>
      </c>
      <c r="AY200" s="17" t="s">
        <v>224</v>
      </c>
      <c r="BE200" s="135">
        <f>IF(N200="základní",J200,0)</f>
        <v>0</v>
      </c>
      <c r="BF200" s="135">
        <f>IF(N200="snížená",J200,0)</f>
        <v>1092546</v>
      </c>
      <c r="BG200" s="135">
        <f>IF(N200="zákl. přenesená",J200,0)</f>
        <v>0</v>
      </c>
      <c r="BH200" s="135">
        <f>IF(N200="sníž. přenesená",J200,0)</f>
        <v>0</v>
      </c>
      <c r="BI200" s="135">
        <f>IF(N200="nulová",J200,0)</f>
        <v>0</v>
      </c>
      <c r="BJ200" s="17" t="s">
        <v>82</v>
      </c>
      <c r="BK200" s="135">
        <f>ROUND(I200*H200,2)</f>
        <v>1092546</v>
      </c>
      <c r="BL200" s="17" t="s">
        <v>106</v>
      </c>
      <c r="BM200" s="134" t="s">
        <v>4552</v>
      </c>
    </row>
    <row r="201" spans="2:65" s="1" customFormat="1" ht="19.5">
      <c r="B201" s="29"/>
      <c r="D201" s="136" t="s">
        <v>231</v>
      </c>
      <c r="F201" s="137" t="s">
        <v>271</v>
      </c>
      <c r="L201" s="29"/>
      <c r="M201" s="138"/>
      <c r="T201" s="53"/>
      <c r="AT201" s="17" t="s">
        <v>231</v>
      </c>
      <c r="AU201" s="17" t="s">
        <v>82</v>
      </c>
    </row>
    <row r="202" spans="2:65" s="13" customFormat="1">
      <c r="B202" s="146"/>
      <c r="D202" s="136" t="s">
        <v>234</v>
      </c>
      <c r="E202" s="147" t="s">
        <v>1</v>
      </c>
      <c r="F202" s="148" t="s">
        <v>274</v>
      </c>
      <c r="H202" s="149">
        <v>182</v>
      </c>
      <c r="L202" s="146"/>
      <c r="M202" s="150"/>
      <c r="T202" s="151"/>
      <c r="AT202" s="147" t="s">
        <v>234</v>
      </c>
      <c r="AU202" s="147" t="s">
        <v>82</v>
      </c>
      <c r="AV202" s="13" t="s">
        <v>82</v>
      </c>
      <c r="AW202" s="13" t="s">
        <v>29</v>
      </c>
      <c r="AX202" s="13" t="s">
        <v>73</v>
      </c>
      <c r="AY202" s="147" t="s">
        <v>224</v>
      </c>
    </row>
    <row r="203" spans="2:65" s="14" customFormat="1">
      <c r="B203" s="152"/>
      <c r="D203" s="136" t="s">
        <v>234</v>
      </c>
      <c r="E203" s="153" t="s">
        <v>1</v>
      </c>
      <c r="F203" s="154" t="s">
        <v>239</v>
      </c>
      <c r="H203" s="155">
        <v>182</v>
      </c>
      <c r="L203" s="152"/>
      <c r="M203" s="156"/>
      <c r="T203" s="157"/>
      <c r="AT203" s="153" t="s">
        <v>234</v>
      </c>
      <c r="AU203" s="153" t="s">
        <v>82</v>
      </c>
      <c r="AV203" s="14" t="s">
        <v>106</v>
      </c>
      <c r="AW203" s="14" t="s">
        <v>29</v>
      </c>
      <c r="AX203" s="14" t="s">
        <v>78</v>
      </c>
      <c r="AY203" s="153" t="s">
        <v>224</v>
      </c>
    </row>
    <row r="204" spans="2:65" s="1" customFormat="1" ht="24.2" customHeight="1">
      <c r="B204" s="123"/>
      <c r="C204" s="124" t="s">
        <v>118</v>
      </c>
      <c r="D204" s="124" t="s">
        <v>226</v>
      </c>
      <c r="E204" s="125" t="s">
        <v>275</v>
      </c>
      <c r="F204" s="126" t="s">
        <v>276</v>
      </c>
      <c r="G204" s="127" t="s">
        <v>272</v>
      </c>
      <c r="H204" s="128">
        <v>100</v>
      </c>
      <c r="I204" s="129">
        <v>8004</v>
      </c>
      <c r="J204" s="129">
        <f>ROUND(I204*H204,2)</f>
        <v>800400</v>
      </c>
      <c r="K204" s="126" t="s">
        <v>1</v>
      </c>
      <c r="L204" s="29"/>
      <c r="M204" s="130" t="s">
        <v>1</v>
      </c>
      <c r="N204" s="131" t="s">
        <v>39</v>
      </c>
      <c r="O204" s="132">
        <v>0</v>
      </c>
      <c r="P204" s="132">
        <f>O204*H204</f>
        <v>0</v>
      </c>
      <c r="Q204" s="132">
        <v>0</v>
      </c>
      <c r="R204" s="132">
        <f>Q204*H204</f>
        <v>0</v>
      </c>
      <c r="S204" s="132">
        <v>0</v>
      </c>
      <c r="T204" s="133">
        <f>S204*H204</f>
        <v>0</v>
      </c>
      <c r="AR204" s="134" t="s">
        <v>106</v>
      </c>
      <c r="AT204" s="134" t="s">
        <v>226</v>
      </c>
      <c r="AU204" s="134" t="s">
        <v>82</v>
      </c>
      <c r="AY204" s="17" t="s">
        <v>224</v>
      </c>
      <c r="BE204" s="135">
        <f>IF(N204="základní",J204,0)</f>
        <v>0</v>
      </c>
      <c r="BF204" s="135">
        <f>IF(N204="snížená",J204,0)</f>
        <v>800400</v>
      </c>
      <c r="BG204" s="135">
        <f>IF(N204="zákl. přenesená",J204,0)</f>
        <v>0</v>
      </c>
      <c r="BH204" s="135">
        <f>IF(N204="sníž. přenesená",J204,0)</f>
        <v>0</v>
      </c>
      <c r="BI204" s="135">
        <f>IF(N204="nulová",J204,0)</f>
        <v>0</v>
      </c>
      <c r="BJ204" s="17" t="s">
        <v>82</v>
      </c>
      <c r="BK204" s="135">
        <f>ROUND(I204*H204,2)</f>
        <v>800400</v>
      </c>
      <c r="BL204" s="17" t="s">
        <v>106</v>
      </c>
      <c r="BM204" s="134" t="s">
        <v>4553</v>
      </c>
    </row>
    <row r="205" spans="2:65" s="1" customFormat="1" ht="19.5">
      <c r="B205" s="29"/>
      <c r="D205" s="136" t="s">
        <v>231</v>
      </c>
      <c r="F205" s="137" t="s">
        <v>276</v>
      </c>
      <c r="L205" s="29"/>
      <c r="M205" s="138"/>
      <c r="T205" s="53"/>
      <c r="AT205" s="17" t="s">
        <v>231</v>
      </c>
      <c r="AU205" s="17" t="s">
        <v>82</v>
      </c>
    </row>
    <row r="206" spans="2:65" s="13" customFormat="1">
      <c r="B206" s="146"/>
      <c r="D206" s="136" t="s">
        <v>234</v>
      </c>
      <c r="E206" s="147" t="s">
        <v>1</v>
      </c>
      <c r="F206" s="148" t="s">
        <v>278</v>
      </c>
      <c r="H206" s="149">
        <v>10</v>
      </c>
      <c r="L206" s="146"/>
      <c r="M206" s="150"/>
      <c r="T206" s="151"/>
      <c r="AT206" s="147" t="s">
        <v>234</v>
      </c>
      <c r="AU206" s="147" t="s">
        <v>82</v>
      </c>
      <c r="AV206" s="13" t="s">
        <v>82</v>
      </c>
      <c r="AW206" s="13" t="s">
        <v>29</v>
      </c>
      <c r="AX206" s="13" t="s">
        <v>73</v>
      </c>
      <c r="AY206" s="147" t="s">
        <v>224</v>
      </c>
    </row>
    <row r="207" spans="2:65" s="13" customFormat="1">
      <c r="B207" s="146"/>
      <c r="D207" s="136" t="s">
        <v>234</v>
      </c>
      <c r="E207" s="147" t="s">
        <v>1</v>
      </c>
      <c r="F207" s="148" t="s">
        <v>279</v>
      </c>
      <c r="H207" s="149">
        <v>90</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100</v>
      </c>
      <c r="L208" s="152"/>
      <c r="M208" s="156"/>
      <c r="T208" s="157"/>
      <c r="AT208" s="153" t="s">
        <v>234</v>
      </c>
      <c r="AU208" s="153" t="s">
        <v>82</v>
      </c>
      <c r="AV208" s="14" t="s">
        <v>106</v>
      </c>
      <c r="AW208" s="14" t="s">
        <v>29</v>
      </c>
      <c r="AX208" s="14" t="s">
        <v>78</v>
      </c>
      <c r="AY208" s="153" t="s">
        <v>224</v>
      </c>
    </row>
    <row r="209" spans="2:65" s="1" customFormat="1" ht="37.9" customHeight="1">
      <c r="B209" s="123"/>
      <c r="C209" s="124" t="s">
        <v>280</v>
      </c>
      <c r="D209" s="124" t="s">
        <v>226</v>
      </c>
      <c r="E209" s="125" t="s">
        <v>281</v>
      </c>
      <c r="F209" s="126" t="s">
        <v>282</v>
      </c>
      <c r="G209" s="127" t="s">
        <v>229</v>
      </c>
      <c r="H209" s="128">
        <v>105.54300000000001</v>
      </c>
      <c r="I209" s="129">
        <v>4370</v>
      </c>
      <c r="J209" s="129">
        <f>ROUND(I209*H209,2)</f>
        <v>461222.91</v>
      </c>
      <c r="K209" s="126" t="s">
        <v>230</v>
      </c>
      <c r="L209" s="29"/>
      <c r="M209" s="130" t="s">
        <v>1</v>
      </c>
      <c r="N209" s="131" t="s">
        <v>39</v>
      </c>
      <c r="O209" s="132">
        <v>0</v>
      </c>
      <c r="P209" s="132">
        <f>O209*H209</f>
        <v>0</v>
      </c>
      <c r="Q209" s="132">
        <v>0</v>
      </c>
      <c r="R209" s="132">
        <f>Q209*H209</f>
        <v>0</v>
      </c>
      <c r="S209" s="132">
        <v>0</v>
      </c>
      <c r="T209" s="133">
        <f>S209*H209</f>
        <v>0</v>
      </c>
      <c r="AR209" s="134" t="s">
        <v>106</v>
      </c>
      <c r="AT209" s="134" t="s">
        <v>226</v>
      </c>
      <c r="AU209" s="134" t="s">
        <v>82</v>
      </c>
      <c r="AY209" s="17" t="s">
        <v>224</v>
      </c>
      <c r="BE209" s="135">
        <f>IF(N209="základní",J209,0)</f>
        <v>0</v>
      </c>
      <c r="BF209" s="135">
        <f>IF(N209="snížená",J209,0)</f>
        <v>461222.91</v>
      </c>
      <c r="BG209" s="135">
        <f>IF(N209="zákl. přenesená",J209,0)</f>
        <v>0</v>
      </c>
      <c r="BH209" s="135">
        <f>IF(N209="sníž. přenesená",J209,0)</f>
        <v>0</v>
      </c>
      <c r="BI209" s="135">
        <f>IF(N209="nulová",J209,0)</f>
        <v>0</v>
      </c>
      <c r="BJ209" s="17" t="s">
        <v>82</v>
      </c>
      <c r="BK209" s="135">
        <f>ROUND(I209*H209,2)</f>
        <v>461222.91</v>
      </c>
      <c r="BL209" s="17" t="s">
        <v>106</v>
      </c>
      <c r="BM209" s="134" t="s">
        <v>4554</v>
      </c>
    </row>
    <row r="210" spans="2:65" s="1" customFormat="1" ht="19.5">
      <c r="B210" s="29"/>
      <c r="D210" s="136" t="s">
        <v>231</v>
      </c>
      <c r="F210" s="137" t="s">
        <v>282</v>
      </c>
      <c r="L210" s="29"/>
      <c r="M210" s="138"/>
      <c r="T210" s="53"/>
      <c r="AT210" s="17" t="s">
        <v>231</v>
      </c>
      <c r="AU210" s="17" t="s">
        <v>82</v>
      </c>
    </row>
    <row r="211" spans="2:65" s="1" customFormat="1">
      <c r="B211" s="29"/>
      <c r="D211" s="139" t="s">
        <v>232</v>
      </c>
      <c r="F211" s="140" t="s">
        <v>284</v>
      </c>
      <c r="L211" s="29"/>
      <c r="M211" s="138"/>
      <c r="T211" s="53"/>
      <c r="AT211" s="17" t="s">
        <v>232</v>
      </c>
      <c r="AU211" s="17" t="s">
        <v>82</v>
      </c>
    </row>
    <row r="212" spans="2:65" s="12" customFormat="1">
      <c r="B212" s="141"/>
      <c r="D212" s="136" t="s">
        <v>234</v>
      </c>
      <c r="E212" s="142" t="s">
        <v>1</v>
      </c>
      <c r="F212" s="143" t="s">
        <v>285</v>
      </c>
      <c r="H212" s="142" t="s">
        <v>1</v>
      </c>
      <c r="L212" s="141"/>
      <c r="M212" s="144"/>
      <c r="T212" s="145"/>
      <c r="AT212" s="142" t="s">
        <v>234</v>
      </c>
      <c r="AU212" s="142" t="s">
        <v>82</v>
      </c>
      <c r="AV212" s="12" t="s">
        <v>78</v>
      </c>
      <c r="AW212" s="12" t="s">
        <v>29</v>
      </c>
      <c r="AX212" s="12" t="s">
        <v>73</v>
      </c>
      <c r="AY212" s="142" t="s">
        <v>224</v>
      </c>
    </row>
    <row r="213" spans="2:65" s="13" customFormat="1">
      <c r="B213" s="146"/>
      <c r="D213" s="136" t="s">
        <v>234</v>
      </c>
      <c r="E213" s="147" t="s">
        <v>1</v>
      </c>
      <c r="F213" s="148" t="s">
        <v>286</v>
      </c>
      <c r="H213" s="149">
        <v>100.09</v>
      </c>
      <c r="L213" s="146"/>
      <c r="M213" s="150"/>
      <c r="T213" s="151"/>
      <c r="AT213" s="147" t="s">
        <v>234</v>
      </c>
      <c r="AU213" s="147" t="s">
        <v>82</v>
      </c>
      <c r="AV213" s="13" t="s">
        <v>82</v>
      </c>
      <c r="AW213" s="13" t="s">
        <v>29</v>
      </c>
      <c r="AX213" s="13" t="s">
        <v>73</v>
      </c>
      <c r="AY213" s="147" t="s">
        <v>224</v>
      </c>
    </row>
    <row r="214" spans="2:65" s="13" customFormat="1">
      <c r="B214" s="146"/>
      <c r="D214" s="136" t="s">
        <v>234</v>
      </c>
      <c r="E214" s="147" t="s">
        <v>1</v>
      </c>
      <c r="F214" s="148" t="s">
        <v>287</v>
      </c>
      <c r="H214" s="149">
        <v>4.0990000000000002</v>
      </c>
      <c r="L214" s="146"/>
      <c r="M214" s="150"/>
      <c r="T214" s="151"/>
      <c r="AT214" s="147" t="s">
        <v>234</v>
      </c>
      <c r="AU214" s="147" t="s">
        <v>82</v>
      </c>
      <c r="AV214" s="13" t="s">
        <v>82</v>
      </c>
      <c r="AW214" s="13" t="s">
        <v>29</v>
      </c>
      <c r="AX214" s="13" t="s">
        <v>73</v>
      </c>
      <c r="AY214" s="147" t="s">
        <v>224</v>
      </c>
    </row>
    <row r="215" spans="2:65" s="15" customFormat="1">
      <c r="B215" s="158"/>
      <c r="D215" s="136" t="s">
        <v>234</v>
      </c>
      <c r="E215" s="159" t="s">
        <v>1</v>
      </c>
      <c r="F215" s="160" t="s">
        <v>288</v>
      </c>
      <c r="H215" s="161">
        <v>104.18900000000001</v>
      </c>
      <c r="L215" s="158"/>
      <c r="M215" s="162"/>
      <c r="T215" s="163"/>
      <c r="AT215" s="159" t="s">
        <v>234</v>
      </c>
      <c r="AU215" s="159" t="s">
        <v>82</v>
      </c>
      <c r="AV215" s="15" t="s">
        <v>101</v>
      </c>
      <c r="AW215" s="15" t="s">
        <v>29</v>
      </c>
      <c r="AX215" s="15" t="s">
        <v>73</v>
      </c>
      <c r="AY215" s="159" t="s">
        <v>224</v>
      </c>
    </row>
    <row r="216" spans="2:65" s="12" customFormat="1">
      <c r="B216" s="141"/>
      <c r="D216" s="136" t="s">
        <v>234</v>
      </c>
      <c r="E216" s="142" t="s">
        <v>1</v>
      </c>
      <c r="F216" s="143" t="s">
        <v>289</v>
      </c>
      <c r="H216" s="142" t="s">
        <v>1</v>
      </c>
      <c r="L216" s="141"/>
      <c r="M216" s="144"/>
      <c r="T216" s="145"/>
      <c r="AT216" s="142" t="s">
        <v>234</v>
      </c>
      <c r="AU216" s="142" t="s">
        <v>82</v>
      </c>
      <c r="AV216" s="12" t="s">
        <v>78</v>
      </c>
      <c r="AW216" s="12" t="s">
        <v>29</v>
      </c>
      <c r="AX216" s="12" t="s">
        <v>73</v>
      </c>
      <c r="AY216" s="142" t="s">
        <v>224</v>
      </c>
    </row>
    <row r="217" spans="2:65" s="13" customFormat="1">
      <c r="B217" s="146"/>
      <c r="D217" s="136" t="s">
        <v>234</v>
      </c>
      <c r="E217" s="147" t="s">
        <v>1</v>
      </c>
      <c r="F217" s="148" t="s">
        <v>290</v>
      </c>
      <c r="H217" s="149">
        <v>1.3540000000000001</v>
      </c>
      <c r="L217" s="146"/>
      <c r="M217" s="150"/>
      <c r="T217" s="151"/>
      <c r="AT217" s="147" t="s">
        <v>234</v>
      </c>
      <c r="AU217" s="147" t="s">
        <v>82</v>
      </c>
      <c r="AV217" s="13" t="s">
        <v>82</v>
      </c>
      <c r="AW217" s="13" t="s">
        <v>29</v>
      </c>
      <c r="AX217" s="13" t="s">
        <v>73</v>
      </c>
      <c r="AY217" s="147" t="s">
        <v>224</v>
      </c>
    </row>
    <row r="218" spans="2:65" s="15" customFormat="1">
      <c r="B218" s="158"/>
      <c r="D218" s="136" t="s">
        <v>234</v>
      </c>
      <c r="E218" s="159" t="s">
        <v>1</v>
      </c>
      <c r="F218" s="160" t="s">
        <v>288</v>
      </c>
      <c r="H218" s="161">
        <v>1.3540000000000001</v>
      </c>
      <c r="L218" s="158"/>
      <c r="M218" s="162"/>
      <c r="T218" s="163"/>
      <c r="AT218" s="159" t="s">
        <v>234</v>
      </c>
      <c r="AU218" s="159" t="s">
        <v>82</v>
      </c>
      <c r="AV218" s="15" t="s">
        <v>101</v>
      </c>
      <c r="AW218" s="15" t="s">
        <v>29</v>
      </c>
      <c r="AX218" s="15" t="s">
        <v>73</v>
      </c>
      <c r="AY218" s="159" t="s">
        <v>224</v>
      </c>
    </row>
    <row r="219" spans="2:65" s="14" customFormat="1">
      <c r="B219" s="152"/>
      <c r="D219" s="136" t="s">
        <v>234</v>
      </c>
      <c r="E219" s="153" t="s">
        <v>1</v>
      </c>
      <c r="F219" s="154" t="s">
        <v>239</v>
      </c>
      <c r="H219" s="155">
        <v>105.54300000000001</v>
      </c>
      <c r="L219" s="152"/>
      <c r="M219" s="156"/>
      <c r="T219" s="157"/>
      <c r="AT219" s="153" t="s">
        <v>234</v>
      </c>
      <c r="AU219" s="153" t="s">
        <v>82</v>
      </c>
      <c r="AV219" s="14" t="s">
        <v>106</v>
      </c>
      <c r="AW219" s="14" t="s">
        <v>29</v>
      </c>
      <c r="AX219" s="14" t="s">
        <v>78</v>
      </c>
      <c r="AY219" s="153" t="s">
        <v>224</v>
      </c>
    </row>
    <row r="220" spans="2:65" s="1" customFormat="1" ht="16.5" customHeight="1">
      <c r="B220" s="123"/>
      <c r="C220" s="124" t="s">
        <v>258</v>
      </c>
      <c r="D220" s="124" t="s">
        <v>226</v>
      </c>
      <c r="E220" s="125" t="s">
        <v>291</v>
      </c>
      <c r="F220" s="126" t="s">
        <v>292</v>
      </c>
      <c r="G220" s="127" t="s">
        <v>266</v>
      </c>
      <c r="H220" s="128">
        <v>26.687999999999999</v>
      </c>
      <c r="I220" s="129">
        <v>657</v>
      </c>
      <c r="J220" s="129">
        <f>ROUND(I220*H220,2)</f>
        <v>17534.02</v>
      </c>
      <c r="K220" s="126" t="s">
        <v>230</v>
      </c>
      <c r="L220" s="29"/>
      <c r="M220" s="130" t="s">
        <v>1</v>
      </c>
      <c r="N220" s="131" t="s">
        <v>39</v>
      </c>
      <c r="O220" s="132">
        <v>0</v>
      </c>
      <c r="P220" s="132">
        <f>O220*H220</f>
        <v>0</v>
      </c>
      <c r="Q220" s="132">
        <v>0</v>
      </c>
      <c r="R220" s="132">
        <f>Q220*H220</f>
        <v>0</v>
      </c>
      <c r="S220" s="132">
        <v>0</v>
      </c>
      <c r="T220" s="133">
        <f>S220*H220</f>
        <v>0</v>
      </c>
      <c r="AR220" s="134" t="s">
        <v>106</v>
      </c>
      <c r="AT220" s="134" t="s">
        <v>226</v>
      </c>
      <c r="AU220" s="134" t="s">
        <v>82</v>
      </c>
      <c r="AY220" s="17" t="s">
        <v>224</v>
      </c>
      <c r="BE220" s="135">
        <f>IF(N220="základní",J220,0)</f>
        <v>0</v>
      </c>
      <c r="BF220" s="135">
        <f>IF(N220="snížená",J220,0)</f>
        <v>17534.02</v>
      </c>
      <c r="BG220" s="135">
        <f>IF(N220="zákl. přenesená",J220,0)</f>
        <v>0</v>
      </c>
      <c r="BH220" s="135">
        <f>IF(N220="sníž. přenesená",J220,0)</f>
        <v>0</v>
      </c>
      <c r="BI220" s="135">
        <f>IF(N220="nulová",J220,0)</f>
        <v>0</v>
      </c>
      <c r="BJ220" s="17" t="s">
        <v>82</v>
      </c>
      <c r="BK220" s="135">
        <f>ROUND(I220*H220,2)</f>
        <v>17534.02</v>
      </c>
      <c r="BL220" s="17" t="s">
        <v>106</v>
      </c>
      <c r="BM220" s="134" t="s">
        <v>4555</v>
      </c>
    </row>
    <row r="221" spans="2:65" s="1" customFormat="1">
      <c r="B221" s="29"/>
      <c r="D221" s="136" t="s">
        <v>231</v>
      </c>
      <c r="F221" s="137" t="s">
        <v>292</v>
      </c>
      <c r="L221" s="29"/>
      <c r="M221" s="138"/>
      <c r="T221" s="53"/>
      <c r="AT221" s="17" t="s">
        <v>231</v>
      </c>
      <c r="AU221" s="17" t="s">
        <v>82</v>
      </c>
    </row>
    <row r="222" spans="2:65" s="1" customFormat="1">
      <c r="B222" s="29"/>
      <c r="D222" s="139" t="s">
        <v>232</v>
      </c>
      <c r="F222" s="140" t="s">
        <v>294</v>
      </c>
      <c r="L222" s="29"/>
      <c r="M222" s="138"/>
      <c r="T222" s="53"/>
      <c r="AT222" s="17" t="s">
        <v>232</v>
      </c>
      <c r="AU222" s="17" t="s">
        <v>82</v>
      </c>
    </row>
    <row r="223" spans="2:65" s="13" customFormat="1">
      <c r="B223" s="146"/>
      <c r="D223" s="136" t="s">
        <v>234</v>
      </c>
      <c r="E223" s="147" t="s">
        <v>1</v>
      </c>
      <c r="F223" s="148" t="s">
        <v>295</v>
      </c>
      <c r="H223" s="149">
        <v>21.24</v>
      </c>
      <c r="L223" s="146"/>
      <c r="M223" s="150"/>
      <c r="T223" s="151"/>
      <c r="AT223" s="147" t="s">
        <v>234</v>
      </c>
      <c r="AU223" s="147" t="s">
        <v>82</v>
      </c>
      <c r="AV223" s="13" t="s">
        <v>82</v>
      </c>
      <c r="AW223" s="13" t="s">
        <v>29</v>
      </c>
      <c r="AX223" s="13" t="s">
        <v>73</v>
      </c>
      <c r="AY223" s="147" t="s">
        <v>224</v>
      </c>
    </row>
    <row r="224" spans="2:65" s="13" customFormat="1">
      <c r="B224" s="146"/>
      <c r="D224" s="136" t="s">
        <v>234</v>
      </c>
      <c r="E224" s="147" t="s">
        <v>1</v>
      </c>
      <c r="F224" s="148" t="s">
        <v>296</v>
      </c>
      <c r="H224" s="149">
        <v>5.4480000000000004</v>
      </c>
      <c r="L224" s="146"/>
      <c r="M224" s="150"/>
      <c r="T224" s="151"/>
      <c r="AT224" s="147" t="s">
        <v>234</v>
      </c>
      <c r="AU224" s="147" t="s">
        <v>82</v>
      </c>
      <c r="AV224" s="13" t="s">
        <v>82</v>
      </c>
      <c r="AW224" s="13" t="s">
        <v>29</v>
      </c>
      <c r="AX224" s="13" t="s">
        <v>73</v>
      </c>
      <c r="AY224" s="147" t="s">
        <v>224</v>
      </c>
    </row>
    <row r="225" spans="2:65" s="14" customFormat="1">
      <c r="B225" s="152"/>
      <c r="D225" s="136" t="s">
        <v>234</v>
      </c>
      <c r="E225" s="153" t="s">
        <v>1</v>
      </c>
      <c r="F225" s="154" t="s">
        <v>239</v>
      </c>
      <c r="H225" s="155">
        <v>26.687999999999999</v>
      </c>
      <c r="L225" s="152"/>
      <c r="M225" s="156"/>
      <c r="T225" s="157"/>
      <c r="AT225" s="153" t="s">
        <v>234</v>
      </c>
      <c r="AU225" s="153" t="s">
        <v>82</v>
      </c>
      <c r="AV225" s="14" t="s">
        <v>106</v>
      </c>
      <c r="AW225" s="14" t="s">
        <v>29</v>
      </c>
      <c r="AX225" s="14" t="s">
        <v>78</v>
      </c>
      <c r="AY225" s="153" t="s">
        <v>224</v>
      </c>
    </row>
    <row r="226" spans="2:65" s="1" customFormat="1" ht="16.5" customHeight="1">
      <c r="B226" s="123"/>
      <c r="C226" s="124" t="s">
        <v>297</v>
      </c>
      <c r="D226" s="124" t="s">
        <v>226</v>
      </c>
      <c r="E226" s="125" t="s">
        <v>298</v>
      </c>
      <c r="F226" s="126" t="s">
        <v>299</v>
      </c>
      <c r="G226" s="127" t="s">
        <v>266</v>
      </c>
      <c r="H226" s="128">
        <v>26.687999999999999</v>
      </c>
      <c r="I226" s="129">
        <v>137</v>
      </c>
      <c r="J226" s="129">
        <f>ROUND(I226*H226,2)</f>
        <v>3656.26</v>
      </c>
      <c r="K226" s="126" t="s">
        <v>230</v>
      </c>
      <c r="L226" s="29"/>
      <c r="M226" s="130" t="s">
        <v>1</v>
      </c>
      <c r="N226" s="131" t="s">
        <v>39</v>
      </c>
      <c r="O226" s="132">
        <v>0</v>
      </c>
      <c r="P226" s="132">
        <f>O226*H226</f>
        <v>0</v>
      </c>
      <c r="Q226" s="132">
        <v>0</v>
      </c>
      <c r="R226" s="132">
        <f>Q226*H226</f>
        <v>0</v>
      </c>
      <c r="S226" s="132">
        <v>0</v>
      </c>
      <c r="T226" s="133">
        <f>S226*H226</f>
        <v>0</v>
      </c>
      <c r="AR226" s="134" t="s">
        <v>106</v>
      </c>
      <c r="AT226" s="134" t="s">
        <v>226</v>
      </c>
      <c r="AU226" s="134" t="s">
        <v>82</v>
      </c>
      <c r="AY226" s="17" t="s">
        <v>224</v>
      </c>
      <c r="BE226" s="135">
        <f>IF(N226="základní",J226,0)</f>
        <v>0</v>
      </c>
      <c r="BF226" s="135">
        <f>IF(N226="snížená",J226,0)</f>
        <v>3656.26</v>
      </c>
      <c r="BG226" s="135">
        <f>IF(N226="zákl. přenesená",J226,0)</f>
        <v>0</v>
      </c>
      <c r="BH226" s="135">
        <f>IF(N226="sníž. přenesená",J226,0)</f>
        <v>0</v>
      </c>
      <c r="BI226" s="135">
        <f>IF(N226="nulová",J226,0)</f>
        <v>0</v>
      </c>
      <c r="BJ226" s="17" t="s">
        <v>82</v>
      </c>
      <c r="BK226" s="135">
        <f>ROUND(I226*H226,2)</f>
        <v>3656.26</v>
      </c>
      <c r="BL226" s="17" t="s">
        <v>106</v>
      </c>
      <c r="BM226" s="134" t="s">
        <v>4556</v>
      </c>
    </row>
    <row r="227" spans="2:65" s="1" customFormat="1">
      <c r="B227" s="29"/>
      <c r="D227" s="136" t="s">
        <v>231</v>
      </c>
      <c r="F227" s="137" t="s">
        <v>299</v>
      </c>
      <c r="L227" s="29"/>
      <c r="M227" s="138"/>
      <c r="T227" s="53"/>
      <c r="AT227" s="17" t="s">
        <v>231</v>
      </c>
      <c r="AU227" s="17" t="s">
        <v>82</v>
      </c>
    </row>
    <row r="228" spans="2:65" s="1" customFormat="1">
      <c r="B228" s="29"/>
      <c r="D228" s="139" t="s">
        <v>232</v>
      </c>
      <c r="F228" s="140" t="s">
        <v>301</v>
      </c>
      <c r="L228" s="29"/>
      <c r="M228" s="138"/>
      <c r="T228" s="53"/>
      <c r="AT228" s="17" t="s">
        <v>232</v>
      </c>
      <c r="AU228" s="17" t="s">
        <v>82</v>
      </c>
    </row>
    <row r="229" spans="2:65" s="1" customFormat="1" ht="24.2" customHeight="1">
      <c r="B229" s="123"/>
      <c r="C229" s="124" t="s">
        <v>8</v>
      </c>
      <c r="D229" s="124" t="s">
        <v>226</v>
      </c>
      <c r="E229" s="125" t="s">
        <v>302</v>
      </c>
      <c r="F229" s="126" t="s">
        <v>303</v>
      </c>
      <c r="G229" s="127" t="s">
        <v>253</v>
      </c>
      <c r="H229" s="128">
        <v>29.814</v>
      </c>
      <c r="I229" s="129">
        <v>55200</v>
      </c>
      <c r="J229" s="129">
        <f>ROUND(I229*H229,2)</f>
        <v>1645732.8</v>
      </c>
      <c r="K229" s="126" t="s">
        <v>230</v>
      </c>
      <c r="L229" s="29"/>
      <c r="M229" s="130" t="s">
        <v>1</v>
      </c>
      <c r="N229" s="131" t="s">
        <v>39</v>
      </c>
      <c r="O229" s="132">
        <v>0</v>
      </c>
      <c r="P229" s="132">
        <f>O229*H229</f>
        <v>0</v>
      </c>
      <c r="Q229" s="132">
        <v>0</v>
      </c>
      <c r="R229" s="132">
        <f>Q229*H229</f>
        <v>0</v>
      </c>
      <c r="S229" s="132">
        <v>0</v>
      </c>
      <c r="T229" s="133">
        <f>S229*H229</f>
        <v>0</v>
      </c>
      <c r="AR229" s="134" t="s">
        <v>106</v>
      </c>
      <c r="AT229" s="134" t="s">
        <v>226</v>
      </c>
      <c r="AU229" s="134" t="s">
        <v>82</v>
      </c>
      <c r="AY229" s="17" t="s">
        <v>224</v>
      </c>
      <c r="BE229" s="135">
        <f>IF(N229="základní",J229,0)</f>
        <v>0</v>
      </c>
      <c r="BF229" s="135">
        <f>IF(N229="snížená",J229,0)</f>
        <v>1645732.8</v>
      </c>
      <c r="BG229" s="135">
        <f>IF(N229="zákl. přenesená",J229,0)</f>
        <v>0</v>
      </c>
      <c r="BH229" s="135">
        <f>IF(N229="sníž. přenesená",J229,0)</f>
        <v>0</v>
      </c>
      <c r="BI229" s="135">
        <f>IF(N229="nulová",J229,0)</f>
        <v>0</v>
      </c>
      <c r="BJ229" s="17" t="s">
        <v>82</v>
      </c>
      <c r="BK229" s="135">
        <f>ROUND(I229*H229,2)</f>
        <v>1645732.8</v>
      </c>
      <c r="BL229" s="17" t="s">
        <v>106</v>
      </c>
      <c r="BM229" s="134" t="s">
        <v>4557</v>
      </c>
    </row>
    <row r="230" spans="2:65" s="1" customFormat="1" ht="19.5">
      <c r="B230" s="29"/>
      <c r="D230" s="136" t="s">
        <v>231</v>
      </c>
      <c r="F230" s="137" t="s">
        <v>303</v>
      </c>
      <c r="L230" s="29"/>
      <c r="M230" s="138"/>
      <c r="T230" s="53"/>
      <c r="AT230" s="17" t="s">
        <v>231</v>
      </c>
      <c r="AU230" s="17" t="s">
        <v>82</v>
      </c>
    </row>
    <row r="231" spans="2:65" s="1" customFormat="1">
      <c r="B231" s="29"/>
      <c r="D231" s="139" t="s">
        <v>232</v>
      </c>
      <c r="F231" s="140" t="s">
        <v>305</v>
      </c>
      <c r="L231" s="29"/>
      <c r="M231" s="138"/>
      <c r="T231" s="53"/>
      <c r="AT231" s="17" t="s">
        <v>232</v>
      </c>
      <c r="AU231" s="17" t="s">
        <v>82</v>
      </c>
    </row>
    <row r="232" spans="2:65" s="12" customFormat="1">
      <c r="B232" s="141"/>
      <c r="D232" s="136" t="s">
        <v>234</v>
      </c>
      <c r="E232" s="142" t="s">
        <v>1</v>
      </c>
      <c r="F232" s="143" t="s">
        <v>306</v>
      </c>
      <c r="H232" s="142" t="s">
        <v>1</v>
      </c>
      <c r="L232" s="141"/>
      <c r="M232" s="144"/>
      <c r="T232" s="145"/>
      <c r="AT232" s="142" t="s">
        <v>234</v>
      </c>
      <c r="AU232" s="142" t="s">
        <v>82</v>
      </c>
      <c r="AV232" s="12" t="s">
        <v>78</v>
      </c>
      <c r="AW232" s="12" t="s">
        <v>29</v>
      </c>
      <c r="AX232" s="12" t="s">
        <v>73</v>
      </c>
      <c r="AY232" s="142" t="s">
        <v>224</v>
      </c>
    </row>
    <row r="233" spans="2:65" s="13" customFormat="1">
      <c r="B233" s="146"/>
      <c r="D233" s="136" t="s">
        <v>234</v>
      </c>
      <c r="E233" s="147" t="s">
        <v>1</v>
      </c>
      <c r="F233" s="148" t="s">
        <v>307</v>
      </c>
      <c r="H233" s="149">
        <v>14.247999999999999</v>
      </c>
      <c r="L233" s="146"/>
      <c r="M233" s="150"/>
      <c r="T233" s="151"/>
      <c r="AT233" s="147" t="s">
        <v>234</v>
      </c>
      <c r="AU233" s="147" t="s">
        <v>82</v>
      </c>
      <c r="AV233" s="13" t="s">
        <v>82</v>
      </c>
      <c r="AW233" s="13" t="s">
        <v>29</v>
      </c>
      <c r="AX233" s="13" t="s">
        <v>73</v>
      </c>
      <c r="AY233" s="147" t="s">
        <v>224</v>
      </c>
    </row>
    <row r="234" spans="2:65" s="12" customFormat="1">
      <c r="B234" s="141"/>
      <c r="D234" s="136" t="s">
        <v>234</v>
      </c>
      <c r="E234" s="142" t="s">
        <v>1</v>
      </c>
      <c r="F234" s="143" t="s">
        <v>308</v>
      </c>
      <c r="H234" s="142" t="s">
        <v>1</v>
      </c>
      <c r="L234" s="141"/>
      <c r="M234" s="144"/>
      <c r="T234" s="145"/>
      <c r="AT234" s="142" t="s">
        <v>234</v>
      </c>
      <c r="AU234" s="142" t="s">
        <v>82</v>
      </c>
      <c r="AV234" s="12" t="s">
        <v>78</v>
      </c>
      <c r="AW234" s="12" t="s">
        <v>29</v>
      </c>
      <c r="AX234" s="12" t="s">
        <v>73</v>
      </c>
      <c r="AY234" s="142" t="s">
        <v>224</v>
      </c>
    </row>
    <row r="235" spans="2:65" s="13" customFormat="1">
      <c r="B235" s="146"/>
      <c r="D235" s="136" t="s">
        <v>234</v>
      </c>
      <c r="E235" s="147" t="s">
        <v>1</v>
      </c>
      <c r="F235" s="148" t="s">
        <v>309</v>
      </c>
      <c r="H235" s="149">
        <v>15.566000000000001</v>
      </c>
      <c r="L235" s="146"/>
      <c r="M235" s="150"/>
      <c r="T235" s="151"/>
      <c r="AT235" s="147" t="s">
        <v>234</v>
      </c>
      <c r="AU235" s="147" t="s">
        <v>82</v>
      </c>
      <c r="AV235" s="13" t="s">
        <v>82</v>
      </c>
      <c r="AW235" s="13" t="s">
        <v>29</v>
      </c>
      <c r="AX235" s="13" t="s">
        <v>73</v>
      </c>
      <c r="AY235" s="147" t="s">
        <v>224</v>
      </c>
    </row>
    <row r="236" spans="2:65" s="14" customFormat="1">
      <c r="B236" s="152"/>
      <c r="D236" s="136" t="s">
        <v>234</v>
      </c>
      <c r="E236" s="153" t="s">
        <v>1</v>
      </c>
      <c r="F236" s="154" t="s">
        <v>239</v>
      </c>
      <c r="H236" s="155">
        <v>29.814</v>
      </c>
      <c r="L236" s="152"/>
      <c r="M236" s="156"/>
      <c r="T236" s="157"/>
      <c r="AT236" s="153" t="s">
        <v>234</v>
      </c>
      <c r="AU236" s="153" t="s">
        <v>82</v>
      </c>
      <c r="AV236" s="14" t="s">
        <v>106</v>
      </c>
      <c r="AW236" s="14" t="s">
        <v>29</v>
      </c>
      <c r="AX236" s="14" t="s">
        <v>78</v>
      </c>
      <c r="AY236" s="153" t="s">
        <v>224</v>
      </c>
    </row>
    <row r="237" spans="2:65" s="1" customFormat="1" ht="37.9" customHeight="1">
      <c r="B237" s="123"/>
      <c r="C237" s="124" t="s">
        <v>310</v>
      </c>
      <c r="D237" s="124" t="s">
        <v>226</v>
      </c>
      <c r="E237" s="125" t="s">
        <v>311</v>
      </c>
      <c r="F237" s="126" t="s">
        <v>312</v>
      </c>
      <c r="G237" s="127" t="s">
        <v>229</v>
      </c>
      <c r="H237" s="128">
        <v>115.30500000000001</v>
      </c>
      <c r="I237" s="129">
        <v>4370</v>
      </c>
      <c r="J237" s="129">
        <f>ROUND(I237*H237,2)</f>
        <v>503882.85</v>
      </c>
      <c r="K237" s="126" t="s">
        <v>230</v>
      </c>
      <c r="L237" s="29"/>
      <c r="M237" s="130" t="s">
        <v>1</v>
      </c>
      <c r="N237" s="131" t="s">
        <v>39</v>
      </c>
      <c r="O237" s="132">
        <v>0</v>
      </c>
      <c r="P237" s="132">
        <f>O237*H237</f>
        <v>0</v>
      </c>
      <c r="Q237" s="132">
        <v>0</v>
      </c>
      <c r="R237" s="132">
        <f>Q237*H237</f>
        <v>0</v>
      </c>
      <c r="S237" s="132">
        <v>0</v>
      </c>
      <c r="T237" s="133">
        <f>S237*H237</f>
        <v>0</v>
      </c>
      <c r="AR237" s="134" t="s">
        <v>106</v>
      </c>
      <c r="AT237" s="134" t="s">
        <v>226</v>
      </c>
      <c r="AU237" s="134" t="s">
        <v>82</v>
      </c>
      <c r="AY237" s="17" t="s">
        <v>224</v>
      </c>
      <c r="BE237" s="135">
        <f>IF(N237="základní",J237,0)</f>
        <v>0</v>
      </c>
      <c r="BF237" s="135">
        <f>IF(N237="snížená",J237,0)</f>
        <v>503882.85</v>
      </c>
      <c r="BG237" s="135">
        <f>IF(N237="zákl. přenesená",J237,0)</f>
        <v>0</v>
      </c>
      <c r="BH237" s="135">
        <f>IF(N237="sníž. přenesená",J237,0)</f>
        <v>0</v>
      </c>
      <c r="BI237" s="135">
        <f>IF(N237="nulová",J237,0)</f>
        <v>0</v>
      </c>
      <c r="BJ237" s="17" t="s">
        <v>82</v>
      </c>
      <c r="BK237" s="135">
        <f>ROUND(I237*H237,2)</f>
        <v>503882.85</v>
      </c>
      <c r="BL237" s="17" t="s">
        <v>106</v>
      </c>
      <c r="BM237" s="134" t="s">
        <v>4558</v>
      </c>
    </row>
    <row r="238" spans="2:65" s="1" customFormat="1" ht="19.5">
      <c r="B238" s="29"/>
      <c r="D238" s="136" t="s">
        <v>231</v>
      </c>
      <c r="F238" s="137" t="s">
        <v>312</v>
      </c>
      <c r="L238" s="29"/>
      <c r="M238" s="138"/>
      <c r="T238" s="53"/>
      <c r="AT238" s="17" t="s">
        <v>231</v>
      </c>
      <c r="AU238" s="17" t="s">
        <v>82</v>
      </c>
    </row>
    <row r="239" spans="2:65" s="1" customFormat="1">
      <c r="B239" s="29"/>
      <c r="D239" s="139" t="s">
        <v>232</v>
      </c>
      <c r="F239" s="140" t="s">
        <v>314</v>
      </c>
      <c r="L239" s="29"/>
      <c r="M239" s="138"/>
      <c r="T239" s="53"/>
      <c r="AT239" s="17" t="s">
        <v>232</v>
      </c>
      <c r="AU239" s="17" t="s">
        <v>82</v>
      </c>
    </row>
    <row r="240" spans="2:65" s="13" customFormat="1">
      <c r="B240" s="146"/>
      <c r="D240" s="136" t="s">
        <v>234</v>
      </c>
      <c r="E240" s="147" t="s">
        <v>1</v>
      </c>
      <c r="F240" s="148" t="s">
        <v>315</v>
      </c>
      <c r="H240" s="149">
        <v>93.528000000000006</v>
      </c>
      <c r="L240" s="146"/>
      <c r="M240" s="150"/>
      <c r="T240" s="151"/>
      <c r="AT240" s="147" t="s">
        <v>234</v>
      </c>
      <c r="AU240" s="147" t="s">
        <v>82</v>
      </c>
      <c r="AV240" s="13" t="s">
        <v>82</v>
      </c>
      <c r="AW240" s="13" t="s">
        <v>29</v>
      </c>
      <c r="AX240" s="13" t="s">
        <v>73</v>
      </c>
      <c r="AY240" s="147" t="s">
        <v>224</v>
      </c>
    </row>
    <row r="241" spans="2:65" s="13" customFormat="1">
      <c r="B241" s="146"/>
      <c r="D241" s="136" t="s">
        <v>234</v>
      </c>
      <c r="E241" s="147" t="s">
        <v>1</v>
      </c>
      <c r="F241" s="148" t="s">
        <v>316</v>
      </c>
      <c r="H241" s="149">
        <v>-0.74</v>
      </c>
      <c r="L241" s="146"/>
      <c r="M241" s="150"/>
      <c r="T241" s="151"/>
      <c r="AT241" s="147" t="s">
        <v>234</v>
      </c>
      <c r="AU241" s="147" t="s">
        <v>82</v>
      </c>
      <c r="AV241" s="13" t="s">
        <v>82</v>
      </c>
      <c r="AW241" s="13" t="s">
        <v>29</v>
      </c>
      <c r="AX241" s="13" t="s">
        <v>73</v>
      </c>
      <c r="AY241" s="147" t="s">
        <v>224</v>
      </c>
    </row>
    <row r="242" spans="2:65" s="13" customFormat="1" ht="22.5">
      <c r="B242" s="146"/>
      <c r="D242" s="136" t="s">
        <v>234</v>
      </c>
      <c r="E242" s="147" t="s">
        <v>1</v>
      </c>
      <c r="F242" s="148" t="s">
        <v>317</v>
      </c>
      <c r="H242" s="149">
        <v>21.977</v>
      </c>
      <c r="L242" s="146"/>
      <c r="M242" s="150"/>
      <c r="T242" s="151"/>
      <c r="AT242" s="147" t="s">
        <v>234</v>
      </c>
      <c r="AU242" s="147" t="s">
        <v>82</v>
      </c>
      <c r="AV242" s="13" t="s">
        <v>82</v>
      </c>
      <c r="AW242" s="13" t="s">
        <v>29</v>
      </c>
      <c r="AX242" s="13" t="s">
        <v>73</v>
      </c>
      <c r="AY242" s="147" t="s">
        <v>224</v>
      </c>
    </row>
    <row r="243" spans="2:65" s="13" customFormat="1">
      <c r="B243" s="146"/>
      <c r="D243" s="136" t="s">
        <v>234</v>
      </c>
      <c r="E243" s="147" t="s">
        <v>1</v>
      </c>
      <c r="F243" s="148" t="s">
        <v>318</v>
      </c>
      <c r="H243" s="149">
        <v>0.54</v>
      </c>
      <c r="L243" s="146"/>
      <c r="M243" s="150"/>
      <c r="T243" s="151"/>
      <c r="AT243" s="147" t="s">
        <v>234</v>
      </c>
      <c r="AU243" s="147" t="s">
        <v>82</v>
      </c>
      <c r="AV243" s="13" t="s">
        <v>82</v>
      </c>
      <c r="AW243" s="13" t="s">
        <v>29</v>
      </c>
      <c r="AX243" s="13" t="s">
        <v>73</v>
      </c>
      <c r="AY243" s="147" t="s">
        <v>224</v>
      </c>
    </row>
    <row r="244" spans="2:65" s="14" customFormat="1">
      <c r="B244" s="152"/>
      <c r="D244" s="136" t="s">
        <v>234</v>
      </c>
      <c r="E244" s="153" t="s">
        <v>1</v>
      </c>
      <c r="F244" s="154" t="s">
        <v>239</v>
      </c>
      <c r="H244" s="155">
        <v>115.30500000000002</v>
      </c>
      <c r="L244" s="152"/>
      <c r="M244" s="156"/>
      <c r="T244" s="157"/>
      <c r="AT244" s="153" t="s">
        <v>234</v>
      </c>
      <c r="AU244" s="153" t="s">
        <v>82</v>
      </c>
      <c r="AV244" s="14" t="s">
        <v>106</v>
      </c>
      <c r="AW244" s="14" t="s">
        <v>29</v>
      </c>
      <c r="AX244" s="14" t="s">
        <v>78</v>
      </c>
      <c r="AY244" s="153" t="s">
        <v>224</v>
      </c>
    </row>
    <row r="245" spans="2:65" s="1" customFormat="1" ht="16.5" customHeight="1">
      <c r="B245" s="123"/>
      <c r="C245" s="124" t="s">
        <v>273</v>
      </c>
      <c r="D245" s="124" t="s">
        <v>226</v>
      </c>
      <c r="E245" s="125" t="s">
        <v>319</v>
      </c>
      <c r="F245" s="126" t="s">
        <v>320</v>
      </c>
      <c r="G245" s="127" t="s">
        <v>266</v>
      </c>
      <c r="H245" s="128">
        <v>288.72000000000003</v>
      </c>
      <c r="I245" s="129">
        <v>401</v>
      </c>
      <c r="J245" s="129">
        <f>ROUND(I245*H245,2)</f>
        <v>115776.72</v>
      </c>
      <c r="K245" s="126" t="s">
        <v>230</v>
      </c>
      <c r="L245" s="29"/>
      <c r="M245" s="130" t="s">
        <v>1</v>
      </c>
      <c r="N245" s="131" t="s">
        <v>39</v>
      </c>
      <c r="O245" s="132">
        <v>0</v>
      </c>
      <c r="P245" s="132">
        <f>O245*H245</f>
        <v>0</v>
      </c>
      <c r="Q245" s="132">
        <v>0</v>
      </c>
      <c r="R245" s="132">
        <f>Q245*H245</f>
        <v>0</v>
      </c>
      <c r="S245" s="132">
        <v>0</v>
      </c>
      <c r="T245" s="133">
        <f>S245*H245</f>
        <v>0</v>
      </c>
      <c r="AR245" s="134" t="s">
        <v>106</v>
      </c>
      <c r="AT245" s="134" t="s">
        <v>226</v>
      </c>
      <c r="AU245" s="134" t="s">
        <v>82</v>
      </c>
      <c r="AY245" s="17" t="s">
        <v>224</v>
      </c>
      <c r="BE245" s="135">
        <f>IF(N245="základní",J245,0)</f>
        <v>0</v>
      </c>
      <c r="BF245" s="135">
        <f>IF(N245="snížená",J245,0)</f>
        <v>115776.72</v>
      </c>
      <c r="BG245" s="135">
        <f>IF(N245="zákl. přenesená",J245,0)</f>
        <v>0</v>
      </c>
      <c r="BH245" s="135">
        <f>IF(N245="sníž. přenesená",J245,0)</f>
        <v>0</v>
      </c>
      <c r="BI245" s="135">
        <f>IF(N245="nulová",J245,0)</f>
        <v>0</v>
      </c>
      <c r="BJ245" s="17" t="s">
        <v>82</v>
      </c>
      <c r="BK245" s="135">
        <f>ROUND(I245*H245,2)</f>
        <v>115776.72</v>
      </c>
      <c r="BL245" s="17" t="s">
        <v>106</v>
      </c>
      <c r="BM245" s="134" t="s">
        <v>4559</v>
      </c>
    </row>
    <row r="246" spans="2:65" s="1" customFormat="1">
      <c r="B246" s="29"/>
      <c r="D246" s="136" t="s">
        <v>231</v>
      </c>
      <c r="F246" s="137" t="s">
        <v>320</v>
      </c>
      <c r="L246" s="29"/>
      <c r="M246" s="138"/>
      <c r="T246" s="53"/>
      <c r="AT246" s="17" t="s">
        <v>231</v>
      </c>
      <c r="AU246" s="17" t="s">
        <v>82</v>
      </c>
    </row>
    <row r="247" spans="2:65" s="1" customFormat="1">
      <c r="B247" s="29"/>
      <c r="D247" s="139" t="s">
        <v>232</v>
      </c>
      <c r="F247" s="140" t="s">
        <v>322</v>
      </c>
      <c r="L247" s="29"/>
      <c r="M247" s="138"/>
      <c r="T247" s="53"/>
      <c r="AT247" s="17" t="s">
        <v>232</v>
      </c>
      <c r="AU247" s="17" t="s">
        <v>82</v>
      </c>
    </row>
    <row r="248" spans="2:65" s="13" customFormat="1">
      <c r="B248" s="146"/>
      <c r="D248" s="136" t="s">
        <v>234</v>
      </c>
      <c r="E248" s="147" t="s">
        <v>1</v>
      </c>
      <c r="F248" s="148" t="s">
        <v>323</v>
      </c>
      <c r="H248" s="149">
        <v>286.92</v>
      </c>
      <c r="L248" s="146"/>
      <c r="M248" s="150"/>
      <c r="T248" s="151"/>
      <c r="AT248" s="147" t="s">
        <v>234</v>
      </c>
      <c r="AU248" s="147" t="s">
        <v>82</v>
      </c>
      <c r="AV248" s="13" t="s">
        <v>82</v>
      </c>
      <c r="AW248" s="13" t="s">
        <v>29</v>
      </c>
      <c r="AX248" s="13" t="s">
        <v>73</v>
      </c>
      <c r="AY248" s="147" t="s">
        <v>224</v>
      </c>
    </row>
    <row r="249" spans="2:65" s="13" customFormat="1">
      <c r="B249" s="146"/>
      <c r="D249" s="136" t="s">
        <v>234</v>
      </c>
      <c r="E249" s="147" t="s">
        <v>1</v>
      </c>
      <c r="F249" s="148" t="s">
        <v>324</v>
      </c>
      <c r="H249" s="149">
        <v>1.8</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288.72000000000003</v>
      </c>
      <c r="L250" s="152"/>
      <c r="M250" s="156"/>
      <c r="T250" s="157"/>
      <c r="AT250" s="153" t="s">
        <v>234</v>
      </c>
      <c r="AU250" s="153" t="s">
        <v>82</v>
      </c>
      <c r="AV250" s="14" t="s">
        <v>106</v>
      </c>
      <c r="AW250" s="14" t="s">
        <v>29</v>
      </c>
      <c r="AX250" s="14" t="s">
        <v>78</v>
      </c>
      <c r="AY250" s="153" t="s">
        <v>224</v>
      </c>
    </row>
    <row r="251" spans="2:65" s="1" customFormat="1" ht="16.5" customHeight="1">
      <c r="B251" s="123"/>
      <c r="C251" s="124" t="s">
        <v>325</v>
      </c>
      <c r="D251" s="124" t="s">
        <v>226</v>
      </c>
      <c r="E251" s="125" t="s">
        <v>326</v>
      </c>
      <c r="F251" s="126" t="s">
        <v>327</v>
      </c>
      <c r="G251" s="127" t="s">
        <v>266</v>
      </c>
      <c r="H251" s="128">
        <v>288.72000000000003</v>
      </c>
      <c r="I251" s="129">
        <v>77.5</v>
      </c>
      <c r="J251" s="129">
        <f>ROUND(I251*H251,2)</f>
        <v>22375.8</v>
      </c>
      <c r="K251" s="126" t="s">
        <v>230</v>
      </c>
      <c r="L251" s="29"/>
      <c r="M251" s="130" t="s">
        <v>1</v>
      </c>
      <c r="N251" s="131" t="s">
        <v>39</v>
      </c>
      <c r="O251" s="132">
        <v>0</v>
      </c>
      <c r="P251" s="132">
        <f>O251*H251</f>
        <v>0</v>
      </c>
      <c r="Q251" s="132">
        <v>0</v>
      </c>
      <c r="R251" s="132">
        <f>Q251*H251</f>
        <v>0</v>
      </c>
      <c r="S251" s="132">
        <v>0</v>
      </c>
      <c r="T251" s="133">
        <f>S251*H251</f>
        <v>0</v>
      </c>
      <c r="AR251" s="134" t="s">
        <v>106</v>
      </c>
      <c r="AT251" s="134" t="s">
        <v>226</v>
      </c>
      <c r="AU251" s="134" t="s">
        <v>82</v>
      </c>
      <c r="AY251" s="17" t="s">
        <v>224</v>
      </c>
      <c r="BE251" s="135">
        <f>IF(N251="základní",J251,0)</f>
        <v>0</v>
      </c>
      <c r="BF251" s="135">
        <f>IF(N251="snížená",J251,0)</f>
        <v>22375.8</v>
      </c>
      <c r="BG251" s="135">
        <f>IF(N251="zákl. přenesená",J251,0)</f>
        <v>0</v>
      </c>
      <c r="BH251" s="135">
        <f>IF(N251="sníž. přenesená",J251,0)</f>
        <v>0</v>
      </c>
      <c r="BI251" s="135">
        <f>IF(N251="nulová",J251,0)</f>
        <v>0</v>
      </c>
      <c r="BJ251" s="17" t="s">
        <v>82</v>
      </c>
      <c r="BK251" s="135">
        <f>ROUND(I251*H251,2)</f>
        <v>22375.8</v>
      </c>
      <c r="BL251" s="17" t="s">
        <v>106</v>
      </c>
      <c r="BM251" s="134" t="s">
        <v>4560</v>
      </c>
    </row>
    <row r="252" spans="2:65" s="1" customFormat="1">
      <c r="B252" s="29"/>
      <c r="D252" s="136" t="s">
        <v>231</v>
      </c>
      <c r="F252" s="137" t="s">
        <v>327</v>
      </c>
      <c r="L252" s="29"/>
      <c r="M252" s="138"/>
      <c r="T252" s="53"/>
      <c r="AT252" s="17" t="s">
        <v>231</v>
      </c>
      <c r="AU252" s="17" t="s">
        <v>82</v>
      </c>
    </row>
    <row r="253" spans="2:65" s="1" customFormat="1">
      <c r="B253" s="29"/>
      <c r="D253" s="139" t="s">
        <v>232</v>
      </c>
      <c r="F253" s="140" t="s">
        <v>329</v>
      </c>
      <c r="L253" s="29"/>
      <c r="M253" s="138"/>
      <c r="T253" s="53"/>
      <c r="AT253" s="17" t="s">
        <v>232</v>
      </c>
      <c r="AU253" s="17" t="s">
        <v>82</v>
      </c>
    </row>
    <row r="254" spans="2:65" s="1" customFormat="1" ht="33" customHeight="1">
      <c r="B254" s="123"/>
      <c r="C254" s="124" t="s">
        <v>277</v>
      </c>
      <c r="D254" s="124" t="s">
        <v>226</v>
      </c>
      <c r="E254" s="125" t="s">
        <v>330</v>
      </c>
      <c r="F254" s="126" t="s">
        <v>331</v>
      </c>
      <c r="G254" s="127" t="s">
        <v>229</v>
      </c>
      <c r="H254" s="128">
        <v>6.5019999999999998</v>
      </c>
      <c r="I254" s="129">
        <v>4420</v>
      </c>
      <c r="J254" s="129">
        <f>ROUND(I254*H254,2)</f>
        <v>28738.84</v>
      </c>
      <c r="K254" s="126" t="s">
        <v>230</v>
      </c>
      <c r="L254" s="29"/>
      <c r="M254" s="130" t="s">
        <v>1</v>
      </c>
      <c r="N254" s="131" t="s">
        <v>39</v>
      </c>
      <c r="O254" s="132">
        <v>0</v>
      </c>
      <c r="P254" s="132">
        <f>O254*H254</f>
        <v>0</v>
      </c>
      <c r="Q254" s="132">
        <v>0</v>
      </c>
      <c r="R254" s="132">
        <f>Q254*H254</f>
        <v>0</v>
      </c>
      <c r="S254" s="132">
        <v>0</v>
      </c>
      <c r="T254" s="133">
        <f>S254*H254</f>
        <v>0</v>
      </c>
      <c r="AR254" s="134" t="s">
        <v>106</v>
      </c>
      <c r="AT254" s="134" t="s">
        <v>226</v>
      </c>
      <c r="AU254" s="134" t="s">
        <v>82</v>
      </c>
      <c r="AY254" s="17" t="s">
        <v>224</v>
      </c>
      <c r="BE254" s="135">
        <f>IF(N254="základní",J254,0)</f>
        <v>0</v>
      </c>
      <c r="BF254" s="135">
        <f>IF(N254="snížená",J254,0)</f>
        <v>28738.84</v>
      </c>
      <c r="BG254" s="135">
        <f>IF(N254="zákl. přenesená",J254,0)</f>
        <v>0</v>
      </c>
      <c r="BH254" s="135">
        <f>IF(N254="sníž. přenesená",J254,0)</f>
        <v>0</v>
      </c>
      <c r="BI254" s="135">
        <f>IF(N254="nulová",J254,0)</f>
        <v>0</v>
      </c>
      <c r="BJ254" s="17" t="s">
        <v>82</v>
      </c>
      <c r="BK254" s="135">
        <f>ROUND(I254*H254,2)</f>
        <v>28738.84</v>
      </c>
      <c r="BL254" s="17" t="s">
        <v>106</v>
      </c>
      <c r="BM254" s="134" t="s">
        <v>4561</v>
      </c>
    </row>
    <row r="255" spans="2:65" s="1" customFormat="1" ht="19.5">
      <c r="B255" s="29"/>
      <c r="D255" s="136" t="s">
        <v>231</v>
      </c>
      <c r="F255" s="137" t="s">
        <v>331</v>
      </c>
      <c r="L255" s="29"/>
      <c r="M255" s="138"/>
      <c r="T255" s="53"/>
      <c r="AT255" s="17" t="s">
        <v>231</v>
      </c>
      <c r="AU255" s="17" t="s">
        <v>82</v>
      </c>
    </row>
    <row r="256" spans="2:65" s="1" customFormat="1">
      <c r="B256" s="29"/>
      <c r="D256" s="139" t="s">
        <v>232</v>
      </c>
      <c r="F256" s="140" t="s">
        <v>333</v>
      </c>
      <c r="L256" s="29"/>
      <c r="M256" s="138"/>
      <c r="T256" s="53"/>
      <c r="AT256" s="17" t="s">
        <v>232</v>
      </c>
      <c r="AU256" s="17" t="s">
        <v>82</v>
      </c>
    </row>
    <row r="257" spans="2:65" s="12" customFormat="1">
      <c r="B257" s="141"/>
      <c r="D257" s="136" t="s">
        <v>234</v>
      </c>
      <c r="E257" s="142" t="s">
        <v>1</v>
      </c>
      <c r="F257" s="143" t="s">
        <v>334</v>
      </c>
      <c r="H257" s="142" t="s">
        <v>1</v>
      </c>
      <c r="L257" s="141"/>
      <c r="M257" s="144"/>
      <c r="T257" s="145"/>
      <c r="AT257" s="142" t="s">
        <v>234</v>
      </c>
      <c r="AU257" s="142" t="s">
        <v>82</v>
      </c>
      <c r="AV257" s="12" t="s">
        <v>78</v>
      </c>
      <c r="AW257" s="12" t="s">
        <v>29</v>
      </c>
      <c r="AX257" s="12" t="s">
        <v>73</v>
      </c>
      <c r="AY257" s="142" t="s">
        <v>224</v>
      </c>
    </row>
    <row r="258" spans="2:65" s="13" customFormat="1">
      <c r="B258" s="146"/>
      <c r="D258" s="136" t="s">
        <v>234</v>
      </c>
      <c r="E258" s="147" t="s">
        <v>1</v>
      </c>
      <c r="F258" s="148" t="s">
        <v>335</v>
      </c>
      <c r="H258" s="149">
        <v>3.2130000000000001</v>
      </c>
      <c r="L258" s="146"/>
      <c r="M258" s="150"/>
      <c r="T258" s="151"/>
      <c r="AT258" s="147" t="s">
        <v>234</v>
      </c>
      <c r="AU258" s="147" t="s">
        <v>82</v>
      </c>
      <c r="AV258" s="13" t="s">
        <v>82</v>
      </c>
      <c r="AW258" s="13" t="s">
        <v>29</v>
      </c>
      <c r="AX258" s="13" t="s">
        <v>73</v>
      </c>
      <c r="AY258" s="147" t="s">
        <v>224</v>
      </c>
    </row>
    <row r="259" spans="2:65" s="13" customFormat="1">
      <c r="B259" s="146"/>
      <c r="D259" s="136" t="s">
        <v>234</v>
      </c>
      <c r="E259" s="147" t="s">
        <v>1</v>
      </c>
      <c r="F259" s="148" t="s">
        <v>336</v>
      </c>
      <c r="H259" s="149">
        <v>3.2890000000000001</v>
      </c>
      <c r="L259" s="146"/>
      <c r="M259" s="150"/>
      <c r="T259" s="151"/>
      <c r="AT259" s="147" t="s">
        <v>234</v>
      </c>
      <c r="AU259" s="147" t="s">
        <v>82</v>
      </c>
      <c r="AV259" s="13" t="s">
        <v>82</v>
      </c>
      <c r="AW259" s="13" t="s">
        <v>29</v>
      </c>
      <c r="AX259" s="13" t="s">
        <v>73</v>
      </c>
      <c r="AY259" s="147" t="s">
        <v>224</v>
      </c>
    </row>
    <row r="260" spans="2:65" s="14" customFormat="1">
      <c r="B260" s="152"/>
      <c r="D260" s="136" t="s">
        <v>234</v>
      </c>
      <c r="E260" s="153" t="s">
        <v>1</v>
      </c>
      <c r="F260" s="154" t="s">
        <v>239</v>
      </c>
      <c r="H260" s="155">
        <v>6.5020000000000007</v>
      </c>
      <c r="L260" s="152"/>
      <c r="M260" s="156"/>
      <c r="T260" s="157"/>
      <c r="AT260" s="153" t="s">
        <v>234</v>
      </c>
      <c r="AU260" s="153" t="s">
        <v>82</v>
      </c>
      <c r="AV260" s="14" t="s">
        <v>106</v>
      </c>
      <c r="AW260" s="14" t="s">
        <v>29</v>
      </c>
      <c r="AX260" s="14" t="s">
        <v>78</v>
      </c>
      <c r="AY260" s="153" t="s">
        <v>224</v>
      </c>
    </row>
    <row r="261" spans="2:65" s="1" customFormat="1" ht="24.2" customHeight="1">
      <c r="B261" s="123"/>
      <c r="C261" s="124" t="s">
        <v>337</v>
      </c>
      <c r="D261" s="124" t="s">
        <v>226</v>
      </c>
      <c r="E261" s="125" t="s">
        <v>338</v>
      </c>
      <c r="F261" s="126" t="s">
        <v>339</v>
      </c>
      <c r="G261" s="127" t="s">
        <v>266</v>
      </c>
      <c r="H261" s="128">
        <v>25.704000000000001</v>
      </c>
      <c r="I261" s="129">
        <v>558</v>
      </c>
      <c r="J261" s="129">
        <f>ROUND(I261*H261,2)</f>
        <v>14342.83</v>
      </c>
      <c r="K261" s="126" t="s">
        <v>230</v>
      </c>
      <c r="L261" s="29"/>
      <c r="M261" s="130" t="s">
        <v>1</v>
      </c>
      <c r="N261" s="131" t="s">
        <v>39</v>
      </c>
      <c r="O261" s="132">
        <v>0</v>
      </c>
      <c r="P261" s="132">
        <f>O261*H261</f>
        <v>0</v>
      </c>
      <c r="Q261" s="132">
        <v>0</v>
      </c>
      <c r="R261" s="132">
        <f>Q261*H261</f>
        <v>0</v>
      </c>
      <c r="S261" s="132">
        <v>0</v>
      </c>
      <c r="T261" s="133">
        <f>S261*H261</f>
        <v>0</v>
      </c>
      <c r="AR261" s="134" t="s">
        <v>106</v>
      </c>
      <c r="AT261" s="134" t="s">
        <v>226</v>
      </c>
      <c r="AU261" s="134" t="s">
        <v>82</v>
      </c>
      <c r="AY261" s="17" t="s">
        <v>224</v>
      </c>
      <c r="BE261" s="135">
        <f>IF(N261="základní",J261,0)</f>
        <v>0</v>
      </c>
      <c r="BF261" s="135">
        <f>IF(N261="snížená",J261,0)</f>
        <v>14342.83</v>
      </c>
      <c r="BG261" s="135">
        <f>IF(N261="zákl. přenesená",J261,0)</f>
        <v>0</v>
      </c>
      <c r="BH261" s="135">
        <f>IF(N261="sníž. přenesená",J261,0)</f>
        <v>0</v>
      </c>
      <c r="BI261" s="135">
        <f>IF(N261="nulová",J261,0)</f>
        <v>0</v>
      </c>
      <c r="BJ261" s="17" t="s">
        <v>82</v>
      </c>
      <c r="BK261" s="135">
        <f>ROUND(I261*H261,2)</f>
        <v>14342.83</v>
      </c>
      <c r="BL261" s="17" t="s">
        <v>106</v>
      </c>
      <c r="BM261" s="134" t="s">
        <v>4562</v>
      </c>
    </row>
    <row r="262" spans="2:65" s="1" customFormat="1">
      <c r="B262" s="29"/>
      <c r="D262" s="136" t="s">
        <v>231</v>
      </c>
      <c r="F262" s="137" t="s">
        <v>339</v>
      </c>
      <c r="L262" s="29"/>
      <c r="M262" s="138"/>
      <c r="T262" s="53"/>
      <c r="AT262" s="17" t="s">
        <v>231</v>
      </c>
      <c r="AU262" s="17" t="s">
        <v>82</v>
      </c>
    </row>
    <row r="263" spans="2:65" s="1" customFormat="1">
      <c r="B263" s="29"/>
      <c r="D263" s="139" t="s">
        <v>232</v>
      </c>
      <c r="F263" s="140" t="s">
        <v>341</v>
      </c>
      <c r="L263" s="29"/>
      <c r="M263" s="138"/>
      <c r="T263" s="53"/>
      <c r="AT263" s="17" t="s">
        <v>232</v>
      </c>
      <c r="AU263" s="17" t="s">
        <v>82</v>
      </c>
    </row>
    <row r="264" spans="2:65" s="13" customFormat="1">
      <c r="B264" s="146"/>
      <c r="D264" s="136" t="s">
        <v>234</v>
      </c>
      <c r="E264" s="147" t="s">
        <v>1</v>
      </c>
      <c r="F264" s="148" t="s">
        <v>342</v>
      </c>
      <c r="H264" s="149">
        <v>25.704000000000001</v>
      </c>
      <c r="L264" s="146"/>
      <c r="M264" s="150"/>
      <c r="T264" s="151"/>
      <c r="AT264" s="147" t="s">
        <v>234</v>
      </c>
      <c r="AU264" s="147" t="s">
        <v>82</v>
      </c>
      <c r="AV264" s="13" t="s">
        <v>82</v>
      </c>
      <c r="AW264" s="13" t="s">
        <v>29</v>
      </c>
      <c r="AX264" s="13" t="s">
        <v>73</v>
      </c>
      <c r="AY264" s="147" t="s">
        <v>224</v>
      </c>
    </row>
    <row r="265" spans="2:65" s="14" customFormat="1">
      <c r="B265" s="152"/>
      <c r="D265" s="136" t="s">
        <v>234</v>
      </c>
      <c r="E265" s="153" t="s">
        <v>1</v>
      </c>
      <c r="F265" s="154" t="s">
        <v>239</v>
      </c>
      <c r="H265" s="155">
        <v>25.704000000000001</v>
      </c>
      <c r="L265" s="152"/>
      <c r="M265" s="156"/>
      <c r="T265" s="157"/>
      <c r="AT265" s="153" t="s">
        <v>234</v>
      </c>
      <c r="AU265" s="153" t="s">
        <v>82</v>
      </c>
      <c r="AV265" s="14" t="s">
        <v>106</v>
      </c>
      <c r="AW265" s="14" t="s">
        <v>29</v>
      </c>
      <c r="AX265" s="14" t="s">
        <v>78</v>
      </c>
      <c r="AY265" s="153" t="s">
        <v>224</v>
      </c>
    </row>
    <row r="266" spans="2:65" s="1" customFormat="1" ht="24.2" customHeight="1">
      <c r="B266" s="123"/>
      <c r="C266" s="124" t="s">
        <v>283</v>
      </c>
      <c r="D266" s="124" t="s">
        <v>226</v>
      </c>
      <c r="E266" s="125" t="s">
        <v>343</v>
      </c>
      <c r="F266" s="126" t="s">
        <v>344</v>
      </c>
      <c r="G266" s="127" t="s">
        <v>266</v>
      </c>
      <c r="H266" s="128">
        <v>25.704000000000001</v>
      </c>
      <c r="I266" s="129">
        <v>148</v>
      </c>
      <c r="J266" s="129">
        <f>ROUND(I266*H266,2)</f>
        <v>3804.19</v>
      </c>
      <c r="K266" s="126" t="s">
        <v>230</v>
      </c>
      <c r="L266" s="29"/>
      <c r="M266" s="130" t="s">
        <v>1</v>
      </c>
      <c r="N266" s="131" t="s">
        <v>39</v>
      </c>
      <c r="O266" s="132">
        <v>0</v>
      </c>
      <c r="P266" s="132">
        <f>O266*H266</f>
        <v>0</v>
      </c>
      <c r="Q266" s="132">
        <v>0</v>
      </c>
      <c r="R266" s="132">
        <f>Q266*H266</f>
        <v>0</v>
      </c>
      <c r="S266" s="132">
        <v>0</v>
      </c>
      <c r="T266" s="133">
        <f>S266*H266</f>
        <v>0</v>
      </c>
      <c r="AR266" s="134" t="s">
        <v>106</v>
      </c>
      <c r="AT266" s="134" t="s">
        <v>226</v>
      </c>
      <c r="AU266" s="134" t="s">
        <v>82</v>
      </c>
      <c r="AY266" s="17" t="s">
        <v>224</v>
      </c>
      <c r="BE266" s="135">
        <f>IF(N266="základní",J266,0)</f>
        <v>0</v>
      </c>
      <c r="BF266" s="135">
        <f>IF(N266="snížená",J266,0)</f>
        <v>3804.19</v>
      </c>
      <c r="BG266" s="135">
        <f>IF(N266="zákl. přenesená",J266,0)</f>
        <v>0</v>
      </c>
      <c r="BH266" s="135">
        <f>IF(N266="sníž. přenesená",J266,0)</f>
        <v>0</v>
      </c>
      <c r="BI266" s="135">
        <f>IF(N266="nulová",J266,0)</f>
        <v>0</v>
      </c>
      <c r="BJ266" s="17" t="s">
        <v>82</v>
      </c>
      <c r="BK266" s="135">
        <f>ROUND(I266*H266,2)</f>
        <v>3804.19</v>
      </c>
      <c r="BL266" s="17" t="s">
        <v>106</v>
      </c>
      <c r="BM266" s="134" t="s">
        <v>4563</v>
      </c>
    </row>
    <row r="267" spans="2:65" s="1" customFormat="1" ht="19.5">
      <c r="B267" s="29"/>
      <c r="D267" s="136" t="s">
        <v>231</v>
      </c>
      <c r="F267" s="137" t="s">
        <v>344</v>
      </c>
      <c r="L267" s="29"/>
      <c r="M267" s="138"/>
      <c r="T267" s="53"/>
      <c r="AT267" s="17" t="s">
        <v>231</v>
      </c>
      <c r="AU267" s="17" t="s">
        <v>82</v>
      </c>
    </row>
    <row r="268" spans="2:65" s="1" customFormat="1">
      <c r="B268" s="29"/>
      <c r="D268" s="139" t="s">
        <v>232</v>
      </c>
      <c r="F268" s="140" t="s">
        <v>346</v>
      </c>
      <c r="L268" s="29"/>
      <c r="M268" s="138"/>
      <c r="T268" s="53"/>
      <c r="AT268" s="17" t="s">
        <v>232</v>
      </c>
      <c r="AU268" s="17" t="s">
        <v>82</v>
      </c>
    </row>
    <row r="269" spans="2:65" s="1" customFormat="1" ht="21.75" customHeight="1">
      <c r="B269" s="123"/>
      <c r="C269" s="124" t="s">
        <v>347</v>
      </c>
      <c r="D269" s="124" t="s">
        <v>226</v>
      </c>
      <c r="E269" s="125" t="s">
        <v>348</v>
      </c>
      <c r="F269" s="126" t="s">
        <v>349</v>
      </c>
      <c r="G269" s="127" t="s">
        <v>266</v>
      </c>
      <c r="H269" s="128">
        <v>10.962</v>
      </c>
      <c r="I269" s="129">
        <v>1300</v>
      </c>
      <c r="J269" s="129">
        <f>ROUND(I269*H269,2)</f>
        <v>14250.6</v>
      </c>
      <c r="K269" s="126" t="s">
        <v>230</v>
      </c>
      <c r="L269" s="29"/>
      <c r="M269" s="130" t="s">
        <v>1</v>
      </c>
      <c r="N269" s="131" t="s">
        <v>39</v>
      </c>
      <c r="O269" s="132">
        <v>0</v>
      </c>
      <c r="P269" s="132">
        <f>O269*H269</f>
        <v>0</v>
      </c>
      <c r="Q269" s="132">
        <v>0</v>
      </c>
      <c r="R269" s="132">
        <f>Q269*H269</f>
        <v>0</v>
      </c>
      <c r="S269" s="132">
        <v>0</v>
      </c>
      <c r="T269" s="133">
        <f>S269*H269</f>
        <v>0</v>
      </c>
      <c r="AR269" s="134" t="s">
        <v>106</v>
      </c>
      <c r="AT269" s="134" t="s">
        <v>226</v>
      </c>
      <c r="AU269" s="134" t="s">
        <v>82</v>
      </c>
      <c r="AY269" s="17" t="s">
        <v>224</v>
      </c>
      <c r="BE269" s="135">
        <f>IF(N269="základní",J269,0)</f>
        <v>0</v>
      </c>
      <c r="BF269" s="135">
        <f>IF(N269="snížená",J269,0)</f>
        <v>14250.6</v>
      </c>
      <c r="BG269" s="135">
        <f>IF(N269="zákl. přenesená",J269,0)</f>
        <v>0</v>
      </c>
      <c r="BH269" s="135">
        <f>IF(N269="sníž. přenesená",J269,0)</f>
        <v>0</v>
      </c>
      <c r="BI269" s="135">
        <f>IF(N269="nulová",J269,0)</f>
        <v>0</v>
      </c>
      <c r="BJ269" s="17" t="s">
        <v>82</v>
      </c>
      <c r="BK269" s="135">
        <f>ROUND(I269*H269,2)</f>
        <v>14250.6</v>
      </c>
      <c r="BL269" s="17" t="s">
        <v>106</v>
      </c>
      <c r="BM269" s="134" t="s">
        <v>4564</v>
      </c>
    </row>
    <row r="270" spans="2:65" s="1" customFormat="1">
      <c r="B270" s="29"/>
      <c r="D270" s="136" t="s">
        <v>231</v>
      </c>
      <c r="F270" s="137" t="s">
        <v>349</v>
      </c>
      <c r="L270" s="29"/>
      <c r="M270" s="138"/>
      <c r="T270" s="53"/>
      <c r="AT270" s="17" t="s">
        <v>231</v>
      </c>
      <c r="AU270" s="17" t="s">
        <v>82</v>
      </c>
    </row>
    <row r="271" spans="2:65" s="1" customFormat="1">
      <c r="B271" s="29"/>
      <c r="D271" s="139" t="s">
        <v>232</v>
      </c>
      <c r="F271" s="140" t="s">
        <v>351</v>
      </c>
      <c r="L271" s="29"/>
      <c r="M271" s="138"/>
      <c r="T271" s="53"/>
      <c r="AT271" s="17" t="s">
        <v>232</v>
      </c>
      <c r="AU271" s="17" t="s">
        <v>82</v>
      </c>
    </row>
    <row r="272" spans="2:65" s="13" customFormat="1">
      <c r="B272" s="146"/>
      <c r="D272" s="136" t="s">
        <v>234</v>
      </c>
      <c r="E272" s="147" t="s">
        <v>1</v>
      </c>
      <c r="F272" s="148" t="s">
        <v>352</v>
      </c>
      <c r="H272" s="149">
        <v>10.962</v>
      </c>
      <c r="L272" s="146"/>
      <c r="M272" s="150"/>
      <c r="T272" s="151"/>
      <c r="AT272" s="147" t="s">
        <v>234</v>
      </c>
      <c r="AU272" s="147" t="s">
        <v>82</v>
      </c>
      <c r="AV272" s="13" t="s">
        <v>82</v>
      </c>
      <c r="AW272" s="13" t="s">
        <v>29</v>
      </c>
      <c r="AX272" s="13" t="s">
        <v>73</v>
      </c>
      <c r="AY272" s="147" t="s">
        <v>224</v>
      </c>
    </row>
    <row r="273" spans="2:65" s="14" customFormat="1">
      <c r="B273" s="152"/>
      <c r="D273" s="136" t="s">
        <v>234</v>
      </c>
      <c r="E273" s="153" t="s">
        <v>1</v>
      </c>
      <c r="F273" s="154" t="s">
        <v>239</v>
      </c>
      <c r="H273" s="155">
        <v>10.962</v>
      </c>
      <c r="L273" s="152"/>
      <c r="M273" s="156"/>
      <c r="T273" s="157"/>
      <c r="AT273" s="153" t="s">
        <v>234</v>
      </c>
      <c r="AU273" s="153" t="s">
        <v>82</v>
      </c>
      <c r="AV273" s="14" t="s">
        <v>106</v>
      </c>
      <c r="AW273" s="14" t="s">
        <v>29</v>
      </c>
      <c r="AX273" s="14" t="s">
        <v>78</v>
      </c>
      <c r="AY273" s="153" t="s">
        <v>224</v>
      </c>
    </row>
    <row r="274" spans="2:65" s="1" customFormat="1" ht="24.2" customHeight="1">
      <c r="B274" s="123"/>
      <c r="C274" s="124" t="s">
        <v>293</v>
      </c>
      <c r="D274" s="124" t="s">
        <v>226</v>
      </c>
      <c r="E274" s="125" t="s">
        <v>353</v>
      </c>
      <c r="F274" s="126" t="s">
        <v>354</v>
      </c>
      <c r="G274" s="127" t="s">
        <v>266</v>
      </c>
      <c r="H274" s="128">
        <v>10.962</v>
      </c>
      <c r="I274" s="129">
        <v>219</v>
      </c>
      <c r="J274" s="129">
        <f>ROUND(I274*H274,2)</f>
        <v>2400.6799999999998</v>
      </c>
      <c r="K274" s="126" t="s">
        <v>230</v>
      </c>
      <c r="L274" s="29"/>
      <c r="M274" s="130" t="s">
        <v>1</v>
      </c>
      <c r="N274" s="131" t="s">
        <v>39</v>
      </c>
      <c r="O274" s="132">
        <v>0</v>
      </c>
      <c r="P274" s="132">
        <f>O274*H274</f>
        <v>0</v>
      </c>
      <c r="Q274" s="132">
        <v>0</v>
      </c>
      <c r="R274" s="132">
        <f>Q274*H274</f>
        <v>0</v>
      </c>
      <c r="S274" s="132">
        <v>0</v>
      </c>
      <c r="T274" s="133">
        <f>S274*H274</f>
        <v>0</v>
      </c>
      <c r="AR274" s="134" t="s">
        <v>106</v>
      </c>
      <c r="AT274" s="134" t="s">
        <v>226</v>
      </c>
      <c r="AU274" s="134" t="s">
        <v>82</v>
      </c>
      <c r="AY274" s="17" t="s">
        <v>224</v>
      </c>
      <c r="BE274" s="135">
        <f>IF(N274="základní",J274,0)</f>
        <v>0</v>
      </c>
      <c r="BF274" s="135">
        <f>IF(N274="snížená",J274,0)</f>
        <v>2400.6799999999998</v>
      </c>
      <c r="BG274" s="135">
        <f>IF(N274="zákl. přenesená",J274,0)</f>
        <v>0</v>
      </c>
      <c r="BH274" s="135">
        <f>IF(N274="sníž. přenesená",J274,0)</f>
        <v>0</v>
      </c>
      <c r="BI274" s="135">
        <f>IF(N274="nulová",J274,0)</f>
        <v>0</v>
      </c>
      <c r="BJ274" s="17" t="s">
        <v>82</v>
      </c>
      <c r="BK274" s="135">
        <f>ROUND(I274*H274,2)</f>
        <v>2400.6799999999998</v>
      </c>
      <c r="BL274" s="17" t="s">
        <v>106</v>
      </c>
      <c r="BM274" s="134" t="s">
        <v>4565</v>
      </c>
    </row>
    <row r="275" spans="2:65" s="1" customFormat="1">
      <c r="B275" s="29"/>
      <c r="D275" s="136" t="s">
        <v>231</v>
      </c>
      <c r="F275" s="137" t="s">
        <v>354</v>
      </c>
      <c r="L275" s="29"/>
      <c r="M275" s="138"/>
      <c r="T275" s="53"/>
      <c r="AT275" s="17" t="s">
        <v>231</v>
      </c>
      <c r="AU275" s="17" t="s">
        <v>82</v>
      </c>
    </row>
    <row r="276" spans="2:65" s="1" customFormat="1">
      <c r="B276" s="29"/>
      <c r="D276" s="139" t="s">
        <v>232</v>
      </c>
      <c r="F276" s="140" t="s">
        <v>356</v>
      </c>
      <c r="L276" s="29"/>
      <c r="M276" s="138"/>
      <c r="T276" s="53"/>
      <c r="AT276" s="17" t="s">
        <v>232</v>
      </c>
      <c r="AU276" s="17" t="s">
        <v>82</v>
      </c>
    </row>
    <row r="277" spans="2:65" s="1" customFormat="1" ht="55.5" customHeight="1">
      <c r="B277" s="123"/>
      <c r="C277" s="124" t="s">
        <v>7</v>
      </c>
      <c r="D277" s="124" t="s">
        <v>226</v>
      </c>
      <c r="E277" s="125" t="s">
        <v>357</v>
      </c>
      <c r="F277" s="126" t="s">
        <v>358</v>
      </c>
      <c r="G277" s="127" t="s">
        <v>253</v>
      </c>
      <c r="H277" s="128">
        <v>0.68300000000000005</v>
      </c>
      <c r="I277" s="129">
        <v>52800</v>
      </c>
      <c r="J277" s="129">
        <f>ROUND(I277*H277,2)</f>
        <v>36062.400000000001</v>
      </c>
      <c r="K277" s="126" t="s">
        <v>230</v>
      </c>
      <c r="L277" s="29"/>
      <c r="M277" s="130" t="s">
        <v>1</v>
      </c>
      <c r="N277" s="131" t="s">
        <v>39</v>
      </c>
      <c r="O277" s="132">
        <v>0</v>
      </c>
      <c r="P277" s="132">
        <f>O277*H277</f>
        <v>0</v>
      </c>
      <c r="Q277" s="132">
        <v>0</v>
      </c>
      <c r="R277" s="132">
        <f>Q277*H277</f>
        <v>0</v>
      </c>
      <c r="S277" s="132">
        <v>0</v>
      </c>
      <c r="T277" s="133">
        <f>S277*H277</f>
        <v>0</v>
      </c>
      <c r="AR277" s="134" t="s">
        <v>106</v>
      </c>
      <c r="AT277" s="134" t="s">
        <v>226</v>
      </c>
      <c r="AU277" s="134" t="s">
        <v>82</v>
      </c>
      <c r="AY277" s="17" t="s">
        <v>224</v>
      </c>
      <c r="BE277" s="135">
        <f>IF(N277="základní",J277,0)</f>
        <v>0</v>
      </c>
      <c r="BF277" s="135">
        <f>IF(N277="snížená",J277,0)</f>
        <v>36062.400000000001</v>
      </c>
      <c r="BG277" s="135">
        <f>IF(N277="zákl. přenesená",J277,0)</f>
        <v>0</v>
      </c>
      <c r="BH277" s="135">
        <f>IF(N277="sníž. přenesená",J277,0)</f>
        <v>0</v>
      </c>
      <c r="BI277" s="135">
        <f>IF(N277="nulová",J277,0)</f>
        <v>0</v>
      </c>
      <c r="BJ277" s="17" t="s">
        <v>82</v>
      </c>
      <c r="BK277" s="135">
        <f>ROUND(I277*H277,2)</f>
        <v>36062.400000000001</v>
      </c>
      <c r="BL277" s="17" t="s">
        <v>106</v>
      </c>
      <c r="BM277" s="134" t="s">
        <v>4566</v>
      </c>
    </row>
    <row r="278" spans="2:65" s="1" customFormat="1" ht="29.25">
      <c r="B278" s="29"/>
      <c r="D278" s="136" t="s">
        <v>231</v>
      </c>
      <c r="F278" s="137" t="s">
        <v>358</v>
      </c>
      <c r="L278" s="29"/>
      <c r="M278" s="138"/>
      <c r="T278" s="53"/>
      <c r="AT278" s="17" t="s">
        <v>231</v>
      </c>
      <c r="AU278" s="17" t="s">
        <v>82</v>
      </c>
    </row>
    <row r="279" spans="2:65" s="1" customFormat="1">
      <c r="B279" s="29"/>
      <c r="D279" s="139" t="s">
        <v>232</v>
      </c>
      <c r="F279" s="140" t="s">
        <v>360</v>
      </c>
      <c r="L279" s="29"/>
      <c r="M279" s="138"/>
      <c r="T279" s="53"/>
      <c r="AT279" s="17" t="s">
        <v>232</v>
      </c>
      <c r="AU279" s="17" t="s">
        <v>82</v>
      </c>
    </row>
    <row r="280" spans="2:65" s="13" customFormat="1">
      <c r="B280" s="146"/>
      <c r="D280" s="136" t="s">
        <v>234</v>
      </c>
      <c r="E280" s="147" t="s">
        <v>1</v>
      </c>
      <c r="F280" s="148" t="s">
        <v>361</v>
      </c>
      <c r="H280" s="149">
        <v>0.68300000000000005</v>
      </c>
      <c r="L280" s="146"/>
      <c r="M280" s="150"/>
      <c r="T280" s="151"/>
      <c r="AT280" s="147" t="s">
        <v>234</v>
      </c>
      <c r="AU280" s="147" t="s">
        <v>82</v>
      </c>
      <c r="AV280" s="13" t="s">
        <v>82</v>
      </c>
      <c r="AW280" s="13" t="s">
        <v>29</v>
      </c>
      <c r="AX280" s="13" t="s">
        <v>73</v>
      </c>
      <c r="AY280" s="147" t="s">
        <v>224</v>
      </c>
    </row>
    <row r="281" spans="2:65" s="14" customFormat="1">
      <c r="B281" s="152"/>
      <c r="D281" s="136" t="s">
        <v>234</v>
      </c>
      <c r="E281" s="153" t="s">
        <v>1</v>
      </c>
      <c r="F281" s="154" t="s">
        <v>239</v>
      </c>
      <c r="H281" s="155">
        <v>0.68300000000000005</v>
      </c>
      <c r="L281" s="152"/>
      <c r="M281" s="156"/>
      <c r="T281" s="157"/>
      <c r="AT281" s="153" t="s">
        <v>234</v>
      </c>
      <c r="AU281" s="153" t="s">
        <v>82</v>
      </c>
      <c r="AV281" s="14" t="s">
        <v>106</v>
      </c>
      <c r="AW281" s="14" t="s">
        <v>29</v>
      </c>
      <c r="AX281" s="14" t="s">
        <v>78</v>
      </c>
      <c r="AY281" s="153" t="s">
        <v>224</v>
      </c>
    </row>
    <row r="282" spans="2:65" s="11" customFormat="1" ht="22.9" customHeight="1">
      <c r="B282" s="112"/>
      <c r="D282" s="113" t="s">
        <v>72</v>
      </c>
      <c r="E282" s="121" t="s">
        <v>101</v>
      </c>
      <c r="F282" s="121" t="s">
        <v>362</v>
      </c>
      <c r="J282" s="122">
        <f>BK282</f>
        <v>8391573.2299999986</v>
      </c>
      <c r="L282" s="112"/>
      <c r="M282" s="116"/>
      <c r="P282" s="117">
        <f>SUM(P283:P417)</f>
        <v>0</v>
      </c>
      <c r="R282" s="117">
        <f>SUM(R283:R417)</f>
        <v>0</v>
      </c>
      <c r="T282" s="118">
        <f>SUM(T283:T417)</f>
        <v>0</v>
      </c>
      <c r="AR282" s="113" t="s">
        <v>78</v>
      </c>
      <c r="AT282" s="119" t="s">
        <v>72</v>
      </c>
      <c r="AU282" s="119" t="s">
        <v>78</v>
      </c>
      <c r="AY282" s="113" t="s">
        <v>224</v>
      </c>
      <c r="BK282" s="120">
        <f>SUM(BK283:BK417)</f>
        <v>8391573.2299999986</v>
      </c>
    </row>
    <row r="283" spans="2:65" s="1" customFormat="1" ht="24.2" customHeight="1">
      <c r="B283" s="123"/>
      <c r="C283" s="124" t="s">
        <v>300</v>
      </c>
      <c r="D283" s="124" t="s">
        <v>226</v>
      </c>
      <c r="E283" s="125" t="s">
        <v>363</v>
      </c>
      <c r="F283" s="126" t="s">
        <v>364</v>
      </c>
      <c r="G283" s="127" t="s">
        <v>1</v>
      </c>
      <c r="H283" s="128">
        <v>0</v>
      </c>
      <c r="I283" s="129">
        <v>0</v>
      </c>
      <c r="J283" s="129">
        <f>ROUND(I283*H283,2)</f>
        <v>0</v>
      </c>
      <c r="K283" s="126" t="s">
        <v>1</v>
      </c>
      <c r="L283" s="29"/>
      <c r="M283" s="130" t="s">
        <v>1</v>
      </c>
      <c r="N283" s="131" t="s">
        <v>39</v>
      </c>
      <c r="O283" s="132">
        <v>0</v>
      </c>
      <c r="P283" s="132">
        <f>O283*H283</f>
        <v>0</v>
      </c>
      <c r="Q283" s="132">
        <v>0</v>
      </c>
      <c r="R283" s="132">
        <f>Q283*H283</f>
        <v>0</v>
      </c>
      <c r="S283" s="132">
        <v>0</v>
      </c>
      <c r="T283" s="133">
        <f>S283*H283</f>
        <v>0</v>
      </c>
      <c r="AR283" s="134" t="s">
        <v>106</v>
      </c>
      <c r="AT283" s="134" t="s">
        <v>226</v>
      </c>
      <c r="AU283" s="134" t="s">
        <v>82</v>
      </c>
      <c r="AY283" s="17" t="s">
        <v>224</v>
      </c>
      <c r="BE283" s="135">
        <f>IF(N283="základní",J283,0)</f>
        <v>0</v>
      </c>
      <c r="BF283" s="135">
        <f>IF(N283="snížená",J283,0)</f>
        <v>0</v>
      </c>
      <c r="BG283" s="135">
        <f>IF(N283="zákl. přenesená",J283,0)</f>
        <v>0</v>
      </c>
      <c r="BH283" s="135">
        <f>IF(N283="sníž. přenesená",J283,0)</f>
        <v>0</v>
      </c>
      <c r="BI283" s="135">
        <f>IF(N283="nulová",J283,0)</f>
        <v>0</v>
      </c>
      <c r="BJ283" s="17" t="s">
        <v>82</v>
      </c>
      <c r="BK283" s="135">
        <f>ROUND(I283*H283,2)</f>
        <v>0</v>
      </c>
      <c r="BL283" s="17" t="s">
        <v>106</v>
      </c>
      <c r="BM283" s="134" t="s">
        <v>4567</v>
      </c>
    </row>
    <row r="284" spans="2:65" s="1" customFormat="1">
      <c r="B284" s="29"/>
      <c r="D284" s="136" t="s">
        <v>231</v>
      </c>
      <c r="F284" s="137" t="s">
        <v>364</v>
      </c>
      <c r="L284" s="29"/>
      <c r="M284" s="138"/>
      <c r="T284" s="53"/>
      <c r="AT284" s="17" t="s">
        <v>231</v>
      </c>
      <c r="AU284" s="17" t="s">
        <v>82</v>
      </c>
    </row>
    <row r="285" spans="2:65" s="1" customFormat="1" ht="16.5" customHeight="1">
      <c r="B285" s="123"/>
      <c r="C285" s="124" t="s">
        <v>366</v>
      </c>
      <c r="D285" s="124" t="s">
        <v>226</v>
      </c>
      <c r="E285" s="125" t="s">
        <v>367</v>
      </c>
      <c r="F285" s="126" t="s">
        <v>368</v>
      </c>
      <c r="G285" s="127" t="s">
        <v>369</v>
      </c>
      <c r="H285" s="128">
        <v>1</v>
      </c>
      <c r="I285" s="129">
        <v>49500</v>
      </c>
      <c r="J285" s="129">
        <f>ROUND(I285*H285,2)</f>
        <v>49500</v>
      </c>
      <c r="K285" s="126" t="s">
        <v>1</v>
      </c>
      <c r="L285" s="29"/>
      <c r="M285" s="130" t="s">
        <v>1</v>
      </c>
      <c r="N285" s="131" t="s">
        <v>39</v>
      </c>
      <c r="O285" s="132">
        <v>0</v>
      </c>
      <c r="P285" s="132">
        <f>O285*H285</f>
        <v>0</v>
      </c>
      <c r="Q285" s="132">
        <v>0</v>
      </c>
      <c r="R285" s="132">
        <f>Q285*H285</f>
        <v>0</v>
      </c>
      <c r="S285" s="132">
        <v>0</v>
      </c>
      <c r="T285" s="133">
        <f>S285*H285</f>
        <v>0</v>
      </c>
      <c r="AR285" s="134" t="s">
        <v>106</v>
      </c>
      <c r="AT285" s="134" t="s">
        <v>226</v>
      </c>
      <c r="AU285" s="134" t="s">
        <v>82</v>
      </c>
      <c r="AY285" s="17" t="s">
        <v>224</v>
      </c>
      <c r="BE285" s="135">
        <f>IF(N285="základní",J285,0)</f>
        <v>0</v>
      </c>
      <c r="BF285" s="135">
        <f>IF(N285="snížená",J285,0)</f>
        <v>49500</v>
      </c>
      <c r="BG285" s="135">
        <f>IF(N285="zákl. přenesená",J285,0)</f>
        <v>0</v>
      </c>
      <c r="BH285" s="135">
        <f>IF(N285="sníž. přenesená",J285,0)</f>
        <v>0</v>
      </c>
      <c r="BI285" s="135">
        <f>IF(N285="nulová",J285,0)</f>
        <v>0</v>
      </c>
      <c r="BJ285" s="17" t="s">
        <v>82</v>
      </c>
      <c r="BK285" s="135">
        <f>ROUND(I285*H285,2)</f>
        <v>49500</v>
      </c>
      <c r="BL285" s="17" t="s">
        <v>106</v>
      </c>
      <c r="BM285" s="134" t="s">
        <v>4568</v>
      </c>
    </row>
    <row r="286" spans="2:65" s="1" customFormat="1">
      <c r="B286" s="29"/>
      <c r="D286" s="136" t="s">
        <v>231</v>
      </c>
      <c r="F286" s="137" t="s">
        <v>368</v>
      </c>
      <c r="L286" s="29"/>
      <c r="M286" s="138"/>
      <c r="T286" s="53"/>
      <c r="AT286" s="17" t="s">
        <v>231</v>
      </c>
      <c r="AU286" s="17" t="s">
        <v>82</v>
      </c>
    </row>
    <row r="287" spans="2:65" s="1" customFormat="1" ht="37.9" customHeight="1">
      <c r="B287" s="123"/>
      <c r="C287" s="124" t="s">
        <v>304</v>
      </c>
      <c r="D287" s="124" t="s">
        <v>226</v>
      </c>
      <c r="E287" s="125" t="s">
        <v>371</v>
      </c>
      <c r="F287" s="126" t="s">
        <v>372</v>
      </c>
      <c r="G287" s="127" t="s">
        <v>266</v>
      </c>
      <c r="H287" s="128">
        <v>9.4719999999999995</v>
      </c>
      <c r="I287" s="129">
        <v>1040</v>
      </c>
      <c r="J287" s="129">
        <f>ROUND(I287*H287,2)</f>
        <v>9850.8799999999992</v>
      </c>
      <c r="K287" s="126" t="s">
        <v>230</v>
      </c>
      <c r="L287" s="29"/>
      <c r="M287" s="130" t="s">
        <v>1</v>
      </c>
      <c r="N287" s="131" t="s">
        <v>39</v>
      </c>
      <c r="O287" s="132">
        <v>0</v>
      </c>
      <c r="P287" s="132">
        <f>O287*H287</f>
        <v>0</v>
      </c>
      <c r="Q287" s="132">
        <v>0</v>
      </c>
      <c r="R287" s="132">
        <f>Q287*H287</f>
        <v>0</v>
      </c>
      <c r="S287" s="132">
        <v>0</v>
      </c>
      <c r="T287" s="133">
        <f>S287*H287</f>
        <v>0</v>
      </c>
      <c r="AR287" s="134" t="s">
        <v>106</v>
      </c>
      <c r="AT287" s="134" t="s">
        <v>226</v>
      </c>
      <c r="AU287" s="134" t="s">
        <v>82</v>
      </c>
      <c r="AY287" s="17" t="s">
        <v>224</v>
      </c>
      <c r="BE287" s="135">
        <f>IF(N287="základní",J287,0)</f>
        <v>0</v>
      </c>
      <c r="BF287" s="135">
        <f>IF(N287="snížená",J287,0)</f>
        <v>9850.8799999999992</v>
      </c>
      <c r="BG287" s="135">
        <f>IF(N287="zákl. přenesená",J287,0)</f>
        <v>0</v>
      </c>
      <c r="BH287" s="135">
        <f>IF(N287="sníž. přenesená",J287,0)</f>
        <v>0</v>
      </c>
      <c r="BI287" s="135">
        <f>IF(N287="nulová",J287,0)</f>
        <v>0</v>
      </c>
      <c r="BJ287" s="17" t="s">
        <v>82</v>
      </c>
      <c r="BK287" s="135">
        <f>ROUND(I287*H287,2)</f>
        <v>9850.8799999999992</v>
      </c>
      <c r="BL287" s="17" t="s">
        <v>106</v>
      </c>
      <c r="BM287" s="134" t="s">
        <v>4569</v>
      </c>
    </row>
    <row r="288" spans="2:65" s="1" customFormat="1" ht="29.25">
      <c r="B288" s="29"/>
      <c r="D288" s="136" t="s">
        <v>231</v>
      </c>
      <c r="F288" s="137" t="s">
        <v>372</v>
      </c>
      <c r="L288" s="29"/>
      <c r="M288" s="138"/>
      <c r="T288" s="53"/>
      <c r="AT288" s="17" t="s">
        <v>231</v>
      </c>
      <c r="AU288" s="17" t="s">
        <v>82</v>
      </c>
    </row>
    <row r="289" spans="2:65" s="1" customFormat="1">
      <c r="B289" s="29"/>
      <c r="D289" s="139" t="s">
        <v>232</v>
      </c>
      <c r="F289" s="140" t="s">
        <v>374</v>
      </c>
      <c r="L289" s="29"/>
      <c r="M289" s="138"/>
      <c r="T289" s="53"/>
      <c r="AT289" s="17" t="s">
        <v>232</v>
      </c>
      <c r="AU289" s="17" t="s">
        <v>82</v>
      </c>
    </row>
    <row r="290" spans="2:65" s="13" customFormat="1">
      <c r="B290" s="146"/>
      <c r="D290" s="136" t="s">
        <v>234</v>
      </c>
      <c r="E290" s="147" t="s">
        <v>1</v>
      </c>
      <c r="F290" s="148" t="s">
        <v>375</v>
      </c>
      <c r="H290" s="149">
        <v>9.4719999999999995</v>
      </c>
      <c r="L290" s="146"/>
      <c r="M290" s="150"/>
      <c r="T290" s="151"/>
      <c r="AT290" s="147" t="s">
        <v>234</v>
      </c>
      <c r="AU290" s="147" t="s">
        <v>82</v>
      </c>
      <c r="AV290" s="13" t="s">
        <v>82</v>
      </c>
      <c r="AW290" s="13" t="s">
        <v>29</v>
      </c>
      <c r="AX290" s="13" t="s">
        <v>73</v>
      </c>
      <c r="AY290" s="147" t="s">
        <v>224</v>
      </c>
    </row>
    <row r="291" spans="2:65" s="14" customFormat="1">
      <c r="B291" s="152"/>
      <c r="D291" s="136" t="s">
        <v>234</v>
      </c>
      <c r="E291" s="153" t="s">
        <v>1</v>
      </c>
      <c r="F291" s="154" t="s">
        <v>239</v>
      </c>
      <c r="H291" s="155">
        <v>9.4719999999999995</v>
      </c>
      <c r="L291" s="152"/>
      <c r="M291" s="156"/>
      <c r="T291" s="157"/>
      <c r="AT291" s="153" t="s">
        <v>234</v>
      </c>
      <c r="AU291" s="153" t="s">
        <v>82</v>
      </c>
      <c r="AV291" s="14" t="s">
        <v>106</v>
      </c>
      <c r="AW291" s="14" t="s">
        <v>29</v>
      </c>
      <c r="AX291" s="14" t="s">
        <v>78</v>
      </c>
      <c r="AY291" s="153" t="s">
        <v>224</v>
      </c>
    </row>
    <row r="292" spans="2:65" s="1" customFormat="1" ht="37.9" customHeight="1">
      <c r="B292" s="123"/>
      <c r="C292" s="124" t="s">
        <v>376</v>
      </c>
      <c r="D292" s="124" t="s">
        <v>226</v>
      </c>
      <c r="E292" s="125" t="s">
        <v>377</v>
      </c>
      <c r="F292" s="126" t="s">
        <v>378</v>
      </c>
      <c r="G292" s="127" t="s">
        <v>266</v>
      </c>
      <c r="H292" s="128">
        <v>23.048999999999999</v>
      </c>
      <c r="I292" s="129">
        <v>1240</v>
      </c>
      <c r="J292" s="129">
        <f>ROUND(I292*H292,2)</f>
        <v>28580.76</v>
      </c>
      <c r="K292" s="126" t="s">
        <v>230</v>
      </c>
      <c r="L292" s="29"/>
      <c r="M292" s="130" t="s">
        <v>1</v>
      </c>
      <c r="N292" s="131" t="s">
        <v>39</v>
      </c>
      <c r="O292" s="132">
        <v>0</v>
      </c>
      <c r="P292" s="132">
        <f>O292*H292</f>
        <v>0</v>
      </c>
      <c r="Q292" s="132">
        <v>0</v>
      </c>
      <c r="R292" s="132">
        <f>Q292*H292</f>
        <v>0</v>
      </c>
      <c r="S292" s="132">
        <v>0</v>
      </c>
      <c r="T292" s="133">
        <f>S292*H292</f>
        <v>0</v>
      </c>
      <c r="AR292" s="134" t="s">
        <v>106</v>
      </c>
      <c r="AT292" s="134" t="s">
        <v>226</v>
      </c>
      <c r="AU292" s="134" t="s">
        <v>82</v>
      </c>
      <c r="AY292" s="17" t="s">
        <v>224</v>
      </c>
      <c r="BE292" s="135">
        <f>IF(N292="základní",J292,0)</f>
        <v>0</v>
      </c>
      <c r="BF292" s="135">
        <f>IF(N292="snížená",J292,0)</f>
        <v>28580.76</v>
      </c>
      <c r="BG292" s="135">
        <f>IF(N292="zákl. přenesená",J292,0)</f>
        <v>0</v>
      </c>
      <c r="BH292" s="135">
        <f>IF(N292="sníž. přenesená",J292,0)</f>
        <v>0</v>
      </c>
      <c r="BI292" s="135">
        <f>IF(N292="nulová",J292,0)</f>
        <v>0</v>
      </c>
      <c r="BJ292" s="17" t="s">
        <v>82</v>
      </c>
      <c r="BK292" s="135">
        <f>ROUND(I292*H292,2)</f>
        <v>28580.76</v>
      </c>
      <c r="BL292" s="17" t="s">
        <v>106</v>
      </c>
      <c r="BM292" s="134" t="s">
        <v>4570</v>
      </c>
    </row>
    <row r="293" spans="2:65" s="1" customFormat="1" ht="19.5">
      <c r="B293" s="29"/>
      <c r="D293" s="136" t="s">
        <v>231</v>
      </c>
      <c r="F293" s="137" t="s">
        <v>378</v>
      </c>
      <c r="L293" s="29"/>
      <c r="M293" s="138"/>
      <c r="T293" s="53"/>
      <c r="AT293" s="17" t="s">
        <v>231</v>
      </c>
      <c r="AU293" s="17" t="s">
        <v>82</v>
      </c>
    </row>
    <row r="294" spans="2:65" s="1" customFormat="1">
      <c r="B294" s="29"/>
      <c r="D294" s="139" t="s">
        <v>232</v>
      </c>
      <c r="F294" s="140" t="s">
        <v>380</v>
      </c>
      <c r="L294" s="29"/>
      <c r="M294" s="138"/>
      <c r="T294" s="53"/>
      <c r="AT294" s="17" t="s">
        <v>232</v>
      </c>
      <c r="AU294" s="17" t="s">
        <v>82</v>
      </c>
    </row>
    <row r="295" spans="2:65" s="12" customFormat="1">
      <c r="B295" s="141"/>
      <c r="D295" s="136" t="s">
        <v>234</v>
      </c>
      <c r="E295" s="142" t="s">
        <v>1</v>
      </c>
      <c r="F295" s="143" t="s">
        <v>381</v>
      </c>
      <c r="H295" s="142" t="s">
        <v>1</v>
      </c>
      <c r="L295" s="141"/>
      <c r="M295" s="144"/>
      <c r="T295" s="145"/>
      <c r="AT295" s="142" t="s">
        <v>234</v>
      </c>
      <c r="AU295" s="142" t="s">
        <v>82</v>
      </c>
      <c r="AV295" s="12" t="s">
        <v>78</v>
      </c>
      <c r="AW295" s="12" t="s">
        <v>29</v>
      </c>
      <c r="AX295" s="12" t="s">
        <v>73</v>
      </c>
      <c r="AY295" s="142" t="s">
        <v>224</v>
      </c>
    </row>
    <row r="296" spans="2:65" s="13" customFormat="1">
      <c r="B296" s="146"/>
      <c r="D296" s="136" t="s">
        <v>234</v>
      </c>
      <c r="E296" s="147" t="s">
        <v>1</v>
      </c>
      <c r="F296" s="148" t="s">
        <v>382</v>
      </c>
      <c r="H296" s="149">
        <v>23.048999999999999</v>
      </c>
      <c r="L296" s="146"/>
      <c r="M296" s="150"/>
      <c r="T296" s="151"/>
      <c r="AT296" s="147" t="s">
        <v>234</v>
      </c>
      <c r="AU296" s="147" t="s">
        <v>82</v>
      </c>
      <c r="AV296" s="13" t="s">
        <v>82</v>
      </c>
      <c r="AW296" s="13" t="s">
        <v>29</v>
      </c>
      <c r="AX296" s="13" t="s">
        <v>73</v>
      </c>
      <c r="AY296" s="147" t="s">
        <v>224</v>
      </c>
    </row>
    <row r="297" spans="2:65" s="14" customFormat="1">
      <c r="B297" s="152"/>
      <c r="D297" s="136" t="s">
        <v>234</v>
      </c>
      <c r="E297" s="153" t="s">
        <v>1</v>
      </c>
      <c r="F297" s="154" t="s">
        <v>239</v>
      </c>
      <c r="H297" s="155">
        <v>23.048999999999999</v>
      </c>
      <c r="L297" s="152"/>
      <c r="M297" s="156"/>
      <c r="T297" s="157"/>
      <c r="AT297" s="153" t="s">
        <v>234</v>
      </c>
      <c r="AU297" s="153" t="s">
        <v>82</v>
      </c>
      <c r="AV297" s="14" t="s">
        <v>106</v>
      </c>
      <c r="AW297" s="14" t="s">
        <v>29</v>
      </c>
      <c r="AX297" s="14" t="s">
        <v>78</v>
      </c>
      <c r="AY297" s="153" t="s">
        <v>224</v>
      </c>
    </row>
    <row r="298" spans="2:65" s="1" customFormat="1" ht="37.9" customHeight="1">
      <c r="B298" s="123"/>
      <c r="C298" s="124" t="s">
        <v>313</v>
      </c>
      <c r="D298" s="124" t="s">
        <v>226</v>
      </c>
      <c r="E298" s="125" t="s">
        <v>383</v>
      </c>
      <c r="F298" s="126" t="s">
        <v>384</v>
      </c>
      <c r="G298" s="127" t="s">
        <v>266</v>
      </c>
      <c r="H298" s="128">
        <v>517.45899999999995</v>
      </c>
      <c r="I298" s="129">
        <v>2650</v>
      </c>
      <c r="J298" s="129">
        <f>ROUND(I298*H298,2)</f>
        <v>1371266.35</v>
      </c>
      <c r="K298" s="126" t="s">
        <v>230</v>
      </c>
      <c r="L298" s="29"/>
      <c r="M298" s="130" t="s">
        <v>1</v>
      </c>
      <c r="N298" s="131" t="s">
        <v>39</v>
      </c>
      <c r="O298" s="132">
        <v>0</v>
      </c>
      <c r="P298" s="132">
        <f>O298*H298</f>
        <v>0</v>
      </c>
      <c r="Q298" s="132">
        <v>0</v>
      </c>
      <c r="R298" s="132">
        <f>Q298*H298</f>
        <v>0</v>
      </c>
      <c r="S298" s="132">
        <v>0</v>
      </c>
      <c r="T298" s="133">
        <f>S298*H298</f>
        <v>0</v>
      </c>
      <c r="AR298" s="134" t="s">
        <v>106</v>
      </c>
      <c r="AT298" s="134" t="s">
        <v>226</v>
      </c>
      <c r="AU298" s="134" t="s">
        <v>82</v>
      </c>
      <c r="AY298" s="17" t="s">
        <v>224</v>
      </c>
      <c r="BE298" s="135">
        <f>IF(N298="základní",J298,0)</f>
        <v>0</v>
      </c>
      <c r="BF298" s="135">
        <f>IF(N298="snížená",J298,0)</f>
        <v>1371266.35</v>
      </c>
      <c r="BG298" s="135">
        <f>IF(N298="zákl. přenesená",J298,0)</f>
        <v>0</v>
      </c>
      <c r="BH298" s="135">
        <f>IF(N298="sníž. přenesená",J298,0)</f>
        <v>0</v>
      </c>
      <c r="BI298" s="135">
        <f>IF(N298="nulová",J298,0)</f>
        <v>0</v>
      </c>
      <c r="BJ298" s="17" t="s">
        <v>82</v>
      </c>
      <c r="BK298" s="135">
        <f>ROUND(I298*H298,2)</f>
        <v>1371266.35</v>
      </c>
      <c r="BL298" s="17" t="s">
        <v>106</v>
      </c>
      <c r="BM298" s="134" t="s">
        <v>4571</v>
      </c>
    </row>
    <row r="299" spans="2:65" s="1" customFormat="1" ht="29.25">
      <c r="B299" s="29"/>
      <c r="D299" s="136" t="s">
        <v>231</v>
      </c>
      <c r="F299" s="137" t="s">
        <v>384</v>
      </c>
      <c r="L299" s="29"/>
      <c r="M299" s="138"/>
      <c r="T299" s="53"/>
      <c r="AT299" s="17" t="s">
        <v>231</v>
      </c>
      <c r="AU299" s="17" t="s">
        <v>82</v>
      </c>
    </row>
    <row r="300" spans="2:65" s="1" customFormat="1">
      <c r="B300" s="29"/>
      <c r="D300" s="139" t="s">
        <v>232</v>
      </c>
      <c r="F300" s="140" t="s">
        <v>386</v>
      </c>
      <c r="L300" s="29"/>
      <c r="M300" s="138"/>
      <c r="T300" s="53"/>
      <c r="AT300" s="17" t="s">
        <v>232</v>
      </c>
      <c r="AU300" s="17" t="s">
        <v>82</v>
      </c>
    </row>
    <row r="301" spans="2:65" s="12" customFormat="1">
      <c r="B301" s="141"/>
      <c r="D301" s="136" t="s">
        <v>234</v>
      </c>
      <c r="E301" s="142" t="s">
        <v>1</v>
      </c>
      <c r="F301" s="143" t="s">
        <v>387</v>
      </c>
      <c r="H301" s="142" t="s">
        <v>1</v>
      </c>
      <c r="L301" s="141"/>
      <c r="M301" s="144"/>
      <c r="T301" s="145"/>
      <c r="AT301" s="142" t="s">
        <v>234</v>
      </c>
      <c r="AU301" s="142" t="s">
        <v>82</v>
      </c>
      <c r="AV301" s="12" t="s">
        <v>78</v>
      </c>
      <c r="AW301" s="12" t="s">
        <v>29</v>
      </c>
      <c r="AX301" s="12" t="s">
        <v>73</v>
      </c>
      <c r="AY301" s="142" t="s">
        <v>224</v>
      </c>
    </row>
    <row r="302" spans="2:65" s="13" customFormat="1" ht="22.5">
      <c r="B302" s="146"/>
      <c r="D302" s="136" t="s">
        <v>234</v>
      </c>
      <c r="E302" s="147" t="s">
        <v>1</v>
      </c>
      <c r="F302" s="148" t="s">
        <v>388</v>
      </c>
      <c r="H302" s="149">
        <v>147.798</v>
      </c>
      <c r="L302" s="146"/>
      <c r="M302" s="150"/>
      <c r="T302" s="151"/>
      <c r="AT302" s="147" t="s">
        <v>234</v>
      </c>
      <c r="AU302" s="147" t="s">
        <v>82</v>
      </c>
      <c r="AV302" s="13" t="s">
        <v>82</v>
      </c>
      <c r="AW302" s="13" t="s">
        <v>29</v>
      </c>
      <c r="AX302" s="13" t="s">
        <v>73</v>
      </c>
      <c r="AY302" s="147" t="s">
        <v>224</v>
      </c>
    </row>
    <row r="303" spans="2:65" s="13" customFormat="1" ht="22.5">
      <c r="B303" s="146"/>
      <c r="D303" s="136" t="s">
        <v>234</v>
      </c>
      <c r="E303" s="147" t="s">
        <v>1</v>
      </c>
      <c r="F303" s="148" t="s">
        <v>389</v>
      </c>
      <c r="H303" s="149">
        <v>120.976</v>
      </c>
      <c r="L303" s="146"/>
      <c r="M303" s="150"/>
      <c r="T303" s="151"/>
      <c r="AT303" s="147" t="s">
        <v>234</v>
      </c>
      <c r="AU303" s="147" t="s">
        <v>82</v>
      </c>
      <c r="AV303" s="13" t="s">
        <v>82</v>
      </c>
      <c r="AW303" s="13" t="s">
        <v>29</v>
      </c>
      <c r="AX303" s="13" t="s">
        <v>73</v>
      </c>
      <c r="AY303" s="147" t="s">
        <v>224</v>
      </c>
    </row>
    <row r="304" spans="2:65" s="12" customFormat="1">
      <c r="B304" s="141"/>
      <c r="D304" s="136" t="s">
        <v>234</v>
      </c>
      <c r="E304" s="142" t="s">
        <v>1</v>
      </c>
      <c r="F304" s="143" t="s">
        <v>390</v>
      </c>
      <c r="H304" s="142" t="s">
        <v>1</v>
      </c>
      <c r="L304" s="141"/>
      <c r="M304" s="144"/>
      <c r="T304" s="145"/>
      <c r="AT304" s="142" t="s">
        <v>234</v>
      </c>
      <c r="AU304" s="142" t="s">
        <v>82</v>
      </c>
      <c r="AV304" s="12" t="s">
        <v>78</v>
      </c>
      <c r="AW304" s="12" t="s">
        <v>29</v>
      </c>
      <c r="AX304" s="12" t="s">
        <v>73</v>
      </c>
      <c r="AY304" s="142" t="s">
        <v>224</v>
      </c>
    </row>
    <row r="305" spans="2:65" s="13" customFormat="1">
      <c r="B305" s="146"/>
      <c r="D305" s="136" t="s">
        <v>234</v>
      </c>
      <c r="E305" s="147" t="s">
        <v>1</v>
      </c>
      <c r="F305" s="148" t="s">
        <v>391</v>
      </c>
      <c r="H305" s="149">
        <v>130.17400000000001</v>
      </c>
      <c r="L305" s="146"/>
      <c r="M305" s="150"/>
      <c r="T305" s="151"/>
      <c r="AT305" s="147" t="s">
        <v>234</v>
      </c>
      <c r="AU305" s="147" t="s">
        <v>82</v>
      </c>
      <c r="AV305" s="13" t="s">
        <v>82</v>
      </c>
      <c r="AW305" s="13" t="s">
        <v>29</v>
      </c>
      <c r="AX305" s="13" t="s">
        <v>73</v>
      </c>
      <c r="AY305" s="147" t="s">
        <v>224</v>
      </c>
    </row>
    <row r="306" spans="2:65" s="13" customFormat="1" ht="22.5">
      <c r="B306" s="146"/>
      <c r="D306" s="136" t="s">
        <v>234</v>
      </c>
      <c r="E306" s="147" t="s">
        <v>1</v>
      </c>
      <c r="F306" s="148" t="s">
        <v>392</v>
      </c>
      <c r="H306" s="149">
        <v>118.511</v>
      </c>
      <c r="L306" s="146"/>
      <c r="M306" s="150"/>
      <c r="T306" s="151"/>
      <c r="AT306" s="147" t="s">
        <v>234</v>
      </c>
      <c r="AU306" s="147" t="s">
        <v>82</v>
      </c>
      <c r="AV306" s="13" t="s">
        <v>82</v>
      </c>
      <c r="AW306" s="13" t="s">
        <v>29</v>
      </c>
      <c r="AX306" s="13" t="s">
        <v>73</v>
      </c>
      <c r="AY306" s="147" t="s">
        <v>224</v>
      </c>
    </row>
    <row r="307" spans="2:65" s="14" customFormat="1">
      <c r="B307" s="152"/>
      <c r="D307" s="136" t="s">
        <v>234</v>
      </c>
      <c r="E307" s="153" t="s">
        <v>1</v>
      </c>
      <c r="F307" s="154" t="s">
        <v>239</v>
      </c>
      <c r="H307" s="155">
        <v>517.45899999999995</v>
      </c>
      <c r="L307" s="152"/>
      <c r="M307" s="156"/>
      <c r="T307" s="157"/>
      <c r="AT307" s="153" t="s">
        <v>234</v>
      </c>
      <c r="AU307" s="153" t="s">
        <v>82</v>
      </c>
      <c r="AV307" s="14" t="s">
        <v>106</v>
      </c>
      <c r="AW307" s="14" t="s">
        <v>29</v>
      </c>
      <c r="AX307" s="14" t="s">
        <v>78</v>
      </c>
      <c r="AY307" s="153" t="s">
        <v>224</v>
      </c>
    </row>
    <row r="308" spans="2:65" s="1" customFormat="1" ht="62.65" customHeight="1">
      <c r="B308" s="123"/>
      <c r="C308" s="124" t="s">
        <v>393</v>
      </c>
      <c r="D308" s="124" t="s">
        <v>226</v>
      </c>
      <c r="E308" s="125" t="s">
        <v>394</v>
      </c>
      <c r="F308" s="126" t="s">
        <v>395</v>
      </c>
      <c r="G308" s="127" t="s">
        <v>266</v>
      </c>
      <c r="H308" s="128">
        <v>423.30700000000002</v>
      </c>
      <c r="I308" s="129">
        <v>2590</v>
      </c>
      <c r="J308" s="129">
        <f>ROUND(I308*H308,2)</f>
        <v>1096365.1299999999</v>
      </c>
      <c r="K308" s="126" t="s">
        <v>230</v>
      </c>
      <c r="L308" s="29"/>
      <c r="M308" s="130" t="s">
        <v>1</v>
      </c>
      <c r="N308" s="131" t="s">
        <v>39</v>
      </c>
      <c r="O308" s="132">
        <v>0</v>
      </c>
      <c r="P308" s="132">
        <f>O308*H308</f>
        <v>0</v>
      </c>
      <c r="Q308" s="132">
        <v>0</v>
      </c>
      <c r="R308" s="132">
        <f>Q308*H308</f>
        <v>0</v>
      </c>
      <c r="S308" s="132">
        <v>0</v>
      </c>
      <c r="T308" s="133">
        <f>S308*H308</f>
        <v>0</v>
      </c>
      <c r="AR308" s="134" t="s">
        <v>106</v>
      </c>
      <c r="AT308" s="134" t="s">
        <v>226</v>
      </c>
      <c r="AU308" s="134" t="s">
        <v>82</v>
      </c>
      <c r="AY308" s="17" t="s">
        <v>224</v>
      </c>
      <c r="BE308" s="135">
        <f>IF(N308="základní",J308,0)</f>
        <v>0</v>
      </c>
      <c r="BF308" s="135">
        <f>IF(N308="snížená",J308,0)</f>
        <v>1096365.1299999999</v>
      </c>
      <c r="BG308" s="135">
        <f>IF(N308="zákl. přenesená",J308,0)</f>
        <v>0</v>
      </c>
      <c r="BH308" s="135">
        <f>IF(N308="sníž. přenesená",J308,0)</f>
        <v>0</v>
      </c>
      <c r="BI308" s="135">
        <f>IF(N308="nulová",J308,0)</f>
        <v>0</v>
      </c>
      <c r="BJ308" s="17" t="s">
        <v>82</v>
      </c>
      <c r="BK308" s="135">
        <f>ROUND(I308*H308,2)</f>
        <v>1096365.1299999999</v>
      </c>
      <c r="BL308" s="17" t="s">
        <v>106</v>
      </c>
      <c r="BM308" s="134" t="s">
        <v>4572</v>
      </c>
    </row>
    <row r="309" spans="2:65" s="1" customFormat="1" ht="39">
      <c r="B309" s="29"/>
      <c r="D309" s="136" t="s">
        <v>231</v>
      </c>
      <c r="F309" s="137" t="s">
        <v>395</v>
      </c>
      <c r="L309" s="29"/>
      <c r="M309" s="138"/>
      <c r="T309" s="53"/>
      <c r="AT309" s="17" t="s">
        <v>231</v>
      </c>
      <c r="AU309" s="17" t="s">
        <v>82</v>
      </c>
    </row>
    <row r="310" spans="2:65" s="1" customFormat="1">
      <c r="B310" s="29"/>
      <c r="D310" s="139" t="s">
        <v>232</v>
      </c>
      <c r="F310" s="140" t="s">
        <v>397</v>
      </c>
      <c r="L310" s="29"/>
      <c r="M310" s="138"/>
      <c r="T310" s="53"/>
      <c r="AT310" s="17" t="s">
        <v>232</v>
      </c>
      <c r="AU310" s="17" t="s">
        <v>82</v>
      </c>
    </row>
    <row r="311" spans="2:65" s="13" customFormat="1">
      <c r="B311" s="146"/>
      <c r="D311" s="136" t="s">
        <v>234</v>
      </c>
      <c r="E311" s="147" t="s">
        <v>1</v>
      </c>
      <c r="F311" s="148" t="s">
        <v>398</v>
      </c>
      <c r="H311" s="149">
        <v>96.025000000000006</v>
      </c>
      <c r="L311" s="146"/>
      <c r="M311" s="150"/>
      <c r="T311" s="151"/>
      <c r="AT311" s="147" t="s">
        <v>234</v>
      </c>
      <c r="AU311" s="147" t="s">
        <v>82</v>
      </c>
      <c r="AV311" s="13" t="s">
        <v>82</v>
      </c>
      <c r="AW311" s="13" t="s">
        <v>29</v>
      </c>
      <c r="AX311" s="13" t="s">
        <v>73</v>
      </c>
      <c r="AY311" s="147" t="s">
        <v>224</v>
      </c>
    </row>
    <row r="312" spans="2:65" s="13" customFormat="1">
      <c r="B312" s="146"/>
      <c r="D312" s="136" t="s">
        <v>234</v>
      </c>
      <c r="E312" s="147" t="s">
        <v>1</v>
      </c>
      <c r="F312" s="148" t="s">
        <v>399</v>
      </c>
      <c r="H312" s="149">
        <v>123.32299999999999</v>
      </c>
      <c r="L312" s="146"/>
      <c r="M312" s="150"/>
      <c r="T312" s="151"/>
      <c r="AT312" s="147" t="s">
        <v>234</v>
      </c>
      <c r="AU312" s="147" t="s">
        <v>82</v>
      </c>
      <c r="AV312" s="13" t="s">
        <v>82</v>
      </c>
      <c r="AW312" s="13" t="s">
        <v>29</v>
      </c>
      <c r="AX312" s="13" t="s">
        <v>73</v>
      </c>
      <c r="AY312" s="147" t="s">
        <v>224</v>
      </c>
    </row>
    <row r="313" spans="2:65" s="13" customFormat="1">
      <c r="B313" s="146"/>
      <c r="D313" s="136" t="s">
        <v>234</v>
      </c>
      <c r="E313" s="147" t="s">
        <v>1</v>
      </c>
      <c r="F313" s="148" t="s">
        <v>400</v>
      </c>
      <c r="H313" s="149">
        <v>84.745999999999995</v>
      </c>
      <c r="L313" s="146"/>
      <c r="M313" s="150"/>
      <c r="T313" s="151"/>
      <c r="AT313" s="147" t="s">
        <v>234</v>
      </c>
      <c r="AU313" s="147" t="s">
        <v>82</v>
      </c>
      <c r="AV313" s="13" t="s">
        <v>82</v>
      </c>
      <c r="AW313" s="13" t="s">
        <v>29</v>
      </c>
      <c r="AX313" s="13" t="s">
        <v>73</v>
      </c>
      <c r="AY313" s="147" t="s">
        <v>224</v>
      </c>
    </row>
    <row r="314" spans="2:65" s="13" customFormat="1">
      <c r="B314" s="146"/>
      <c r="D314" s="136" t="s">
        <v>234</v>
      </c>
      <c r="E314" s="147" t="s">
        <v>1</v>
      </c>
      <c r="F314" s="148" t="s">
        <v>401</v>
      </c>
      <c r="H314" s="149">
        <v>108.42</v>
      </c>
      <c r="L314" s="146"/>
      <c r="M314" s="150"/>
      <c r="T314" s="151"/>
      <c r="AT314" s="147" t="s">
        <v>234</v>
      </c>
      <c r="AU314" s="147" t="s">
        <v>82</v>
      </c>
      <c r="AV314" s="13" t="s">
        <v>82</v>
      </c>
      <c r="AW314" s="13" t="s">
        <v>29</v>
      </c>
      <c r="AX314" s="13" t="s">
        <v>73</v>
      </c>
      <c r="AY314" s="147" t="s">
        <v>224</v>
      </c>
    </row>
    <row r="315" spans="2:65" s="12" customFormat="1">
      <c r="B315" s="141"/>
      <c r="D315" s="136" t="s">
        <v>234</v>
      </c>
      <c r="E315" s="142" t="s">
        <v>1</v>
      </c>
      <c r="F315" s="143" t="s">
        <v>402</v>
      </c>
      <c r="H315" s="142" t="s">
        <v>1</v>
      </c>
      <c r="L315" s="141"/>
      <c r="M315" s="144"/>
      <c r="T315" s="145"/>
      <c r="AT315" s="142" t="s">
        <v>234</v>
      </c>
      <c r="AU315" s="142" t="s">
        <v>82</v>
      </c>
      <c r="AV315" s="12" t="s">
        <v>78</v>
      </c>
      <c r="AW315" s="12" t="s">
        <v>29</v>
      </c>
      <c r="AX315" s="12" t="s">
        <v>73</v>
      </c>
      <c r="AY315" s="142" t="s">
        <v>224</v>
      </c>
    </row>
    <row r="316" spans="2:65" s="13" customFormat="1">
      <c r="B316" s="146"/>
      <c r="D316" s="136" t="s">
        <v>234</v>
      </c>
      <c r="E316" s="147" t="s">
        <v>1</v>
      </c>
      <c r="F316" s="148" t="s">
        <v>403</v>
      </c>
      <c r="H316" s="149">
        <v>10.792999999999999</v>
      </c>
      <c r="L316" s="146"/>
      <c r="M316" s="150"/>
      <c r="T316" s="151"/>
      <c r="AT316" s="147" t="s">
        <v>234</v>
      </c>
      <c r="AU316" s="147" t="s">
        <v>82</v>
      </c>
      <c r="AV316" s="13" t="s">
        <v>82</v>
      </c>
      <c r="AW316" s="13" t="s">
        <v>29</v>
      </c>
      <c r="AX316" s="13" t="s">
        <v>73</v>
      </c>
      <c r="AY316" s="147" t="s">
        <v>224</v>
      </c>
    </row>
    <row r="317" spans="2:65" s="14" customFormat="1">
      <c r="B317" s="152"/>
      <c r="D317" s="136" t="s">
        <v>234</v>
      </c>
      <c r="E317" s="153" t="s">
        <v>1</v>
      </c>
      <c r="F317" s="154" t="s">
        <v>239</v>
      </c>
      <c r="H317" s="155">
        <v>423.30700000000002</v>
      </c>
      <c r="L317" s="152"/>
      <c r="M317" s="156"/>
      <c r="T317" s="157"/>
      <c r="AT317" s="153" t="s">
        <v>234</v>
      </c>
      <c r="AU317" s="153" t="s">
        <v>82</v>
      </c>
      <c r="AV317" s="14" t="s">
        <v>106</v>
      </c>
      <c r="AW317" s="14" t="s">
        <v>29</v>
      </c>
      <c r="AX317" s="14" t="s">
        <v>78</v>
      </c>
      <c r="AY317" s="153" t="s">
        <v>224</v>
      </c>
    </row>
    <row r="318" spans="2:65" s="1" customFormat="1" ht="37.9" customHeight="1">
      <c r="B318" s="123"/>
      <c r="C318" s="124" t="s">
        <v>321</v>
      </c>
      <c r="D318" s="124" t="s">
        <v>226</v>
      </c>
      <c r="E318" s="125" t="s">
        <v>404</v>
      </c>
      <c r="F318" s="126" t="s">
        <v>405</v>
      </c>
      <c r="G318" s="127" t="s">
        <v>229</v>
      </c>
      <c r="H318" s="128">
        <v>6.73</v>
      </c>
      <c r="I318" s="129">
        <v>4880</v>
      </c>
      <c r="J318" s="129">
        <f>ROUND(I318*H318,2)</f>
        <v>32842.400000000001</v>
      </c>
      <c r="K318" s="126" t="s">
        <v>230</v>
      </c>
      <c r="L318" s="29"/>
      <c r="M318" s="130" t="s">
        <v>1</v>
      </c>
      <c r="N318" s="131" t="s">
        <v>39</v>
      </c>
      <c r="O318" s="132">
        <v>0</v>
      </c>
      <c r="P318" s="132">
        <f>O318*H318</f>
        <v>0</v>
      </c>
      <c r="Q318" s="132">
        <v>0</v>
      </c>
      <c r="R318" s="132">
        <f>Q318*H318</f>
        <v>0</v>
      </c>
      <c r="S318" s="132">
        <v>0</v>
      </c>
      <c r="T318" s="133">
        <f>S318*H318</f>
        <v>0</v>
      </c>
      <c r="AR318" s="134" t="s">
        <v>106</v>
      </c>
      <c r="AT318" s="134" t="s">
        <v>226</v>
      </c>
      <c r="AU318" s="134" t="s">
        <v>82</v>
      </c>
      <c r="AY318" s="17" t="s">
        <v>224</v>
      </c>
      <c r="BE318" s="135">
        <f>IF(N318="základní",J318,0)</f>
        <v>0</v>
      </c>
      <c r="BF318" s="135">
        <f>IF(N318="snížená",J318,0)</f>
        <v>32842.400000000001</v>
      </c>
      <c r="BG318" s="135">
        <f>IF(N318="zákl. přenesená",J318,0)</f>
        <v>0</v>
      </c>
      <c r="BH318" s="135">
        <f>IF(N318="sníž. přenesená",J318,0)</f>
        <v>0</v>
      </c>
      <c r="BI318" s="135">
        <f>IF(N318="nulová",J318,0)</f>
        <v>0</v>
      </c>
      <c r="BJ318" s="17" t="s">
        <v>82</v>
      </c>
      <c r="BK318" s="135">
        <f>ROUND(I318*H318,2)</f>
        <v>32842.400000000001</v>
      </c>
      <c r="BL318" s="17" t="s">
        <v>106</v>
      </c>
      <c r="BM318" s="134" t="s">
        <v>4573</v>
      </c>
    </row>
    <row r="319" spans="2:65" s="1" customFormat="1" ht="19.5">
      <c r="B319" s="29"/>
      <c r="D319" s="136" t="s">
        <v>231</v>
      </c>
      <c r="F319" s="137" t="s">
        <v>405</v>
      </c>
      <c r="L319" s="29"/>
      <c r="M319" s="138"/>
      <c r="T319" s="53"/>
      <c r="AT319" s="17" t="s">
        <v>231</v>
      </c>
      <c r="AU319" s="17" t="s">
        <v>82</v>
      </c>
    </row>
    <row r="320" spans="2:65" s="1" customFormat="1">
      <c r="B320" s="29"/>
      <c r="D320" s="139" t="s">
        <v>232</v>
      </c>
      <c r="F320" s="140" t="s">
        <v>407</v>
      </c>
      <c r="L320" s="29"/>
      <c r="M320" s="138"/>
      <c r="T320" s="53"/>
      <c r="AT320" s="17" t="s">
        <v>232</v>
      </c>
      <c r="AU320" s="17" t="s">
        <v>82</v>
      </c>
    </row>
    <row r="321" spans="2:65" s="13" customFormat="1">
      <c r="B321" s="146"/>
      <c r="D321" s="136" t="s">
        <v>234</v>
      </c>
      <c r="E321" s="147" t="s">
        <v>1</v>
      </c>
      <c r="F321" s="148" t="s">
        <v>408</v>
      </c>
      <c r="H321" s="149">
        <v>6.73</v>
      </c>
      <c r="L321" s="146"/>
      <c r="M321" s="150"/>
      <c r="T321" s="151"/>
      <c r="AT321" s="147" t="s">
        <v>234</v>
      </c>
      <c r="AU321" s="147" t="s">
        <v>82</v>
      </c>
      <c r="AV321" s="13" t="s">
        <v>82</v>
      </c>
      <c r="AW321" s="13" t="s">
        <v>29</v>
      </c>
      <c r="AX321" s="13" t="s">
        <v>73</v>
      </c>
      <c r="AY321" s="147" t="s">
        <v>224</v>
      </c>
    </row>
    <row r="322" spans="2:65" s="14" customFormat="1">
      <c r="B322" s="152"/>
      <c r="D322" s="136" t="s">
        <v>234</v>
      </c>
      <c r="E322" s="153" t="s">
        <v>1</v>
      </c>
      <c r="F322" s="154" t="s">
        <v>239</v>
      </c>
      <c r="H322" s="155">
        <v>6.73</v>
      </c>
      <c r="L322" s="152"/>
      <c r="M322" s="156"/>
      <c r="T322" s="157"/>
      <c r="AT322" s="153" t="s">
        <v>234</v>
      </c>
      <c r="AU322" s="153" t="s">
        <v>82</v>
      </c>
      <c r="AV322" s="14" t="s">
        <v>106</v>
      </c>
      <c r="AW322" s="14" t="s">
        <v>29</v>
      </c>
      <c r="AX322" s="14" t="s">
        <v>78</v>
      </c>
      <c r="AY322" s="153" t="s">
        <v>224</v>
      </c>
    </row>
    <row r="323" spans="2:65" s="1" customFormat="1" ht="24.2" customHeight="1">
      <c r="B323" s="123"/>
      <c r="C323" s="124" t="s">
        <v>409</v>
      </c>
      <c r="D323" s="124" t="s">
        <v>226</v>
      </c>
      <c r="E323" s="125" t="s">
        <v>410</v>
      </c>
      <c r="F323" s="126" t="s">
        <v>411</v>
      </c>
      <c r="G323" s="127" t="s">
        <v>266</v>
      </c>
      <c r="H323" s="128">
        <v>44.868000000000002</v>
      </c>
      <c r="I323" s="129">
        <v>546</v>
      </c>
      <c r="J323" s="129">
        <f>ROUND(I323*H323,2)</f>
        <v>24497.93</v>
      </c>
      <c r="K323" s="126" t="s">
        <v>230</v>
      </c>
      <c r="L323" s="29"/>
      <c r="M323" s="130" t="s">
        <v>1</v>
      </c>
      <c r="N323" s="131" t="s">
        <v>39</v>
      </c>
      <c r="O323" s="132">
        <v>0</v>
      </c>
      <c r="P323" s="132">
        <f>O323*H323</f>
        <v>0</v>
      </c>
      <c r="Q323" s="132">
        <v>0</v>
      </c>
      <c r="R323" s="132">
        <f>Q323*H323</f>
        <v>0</v>
      </c>
      <c r="S323" s="132">
        <v>0</v>
      </c>
      <c r="T323" s="133">
        <f>S323*H323</f>
        <v>0</v>
      </c>
      <c r="AR323" s="134" t="s">
        <v>106</v>
      </c>
      <c r="AT323" s="134" t="s">
        <v>226</v>
      </c>
      <c r="AU323" s="134" t="s">
        <v>82</v>
      </c>
      <c r="AY323" s="17" t="s">
        <v>224</v>
      </c>
      <c r="BE323" s="135">
        <f>IF(N323="základní",J323,0)</f>
        <v>0</v>
      </c>
      <c r="BF323" s="135">
        <f>IF(N323="snížená",J323,0)</f>
        <v>24497.93</v>
      </c>
      <c r="BG323" s="135">
        <f>IF(N323="zákl. přenesená",J323,0)</f>
        <v>0</v>
      </c>
      <c r="BH323" s="135">
        <f>IF(N323="sníž. přenesená",J323,0)</f>
        <v>0</v>
      </c>
      <c r="BI323" s="135">
        <f>IF(N323="nulová",J323,0)</f>
        <v>0</v>
      </c>
      <c r="BJ323" s="17" t="s">
        <v>82</v>
      </c>
      <c r="BK323" s="135">
        <f>ROUND(I323*H323,2)</f>
        <v>24497.93</v>
      </c>
      <c r="BL323" s="17" t="s">
        <v>106</v>
      </c>
      <c r="BM323" s="134" t="s">
        <v>4574</v>
      </c>
    </row>
    <row r="324" spans="2:65" s="1" customFormat="1" ht="19.5">
      <c r="B324" s="29"/>
      <c r="D324" s="136" t="s">
        <v>231</v>
      </c>
      <c r="F324" s="137" t="s">
        <v>411</v>
      </c>
      <c r="L324" s="29"/>
      <c r="M324" s="138"/>
      <c r="T324" s="53"/>
      <c r="AT324" s="17" t="s">
        <v>231</v>
      </c>
      <c r="AU324" s="17" t="s">
        <v>82</v>
      </c>
    </row>
    <row r="325" spans="2:65" s="1" customFormat="1">
      <c r="B325" s="29"/>
      <c r="D325" s="139" t="s">
        <v>232</v>
      </c>
      <c r="F325" s="140" t="s">
        <v>413</v>
      </c>
      <c r="L325" s="29"/>
      <c r="M325" s="138"/>
      <c r="T325" s="53"/>
      <c r="AT325" s="17" t="s">
        <v>232</v>
      </c>
      <c r="AU325" s="17" t="s">
        <v>82</v>
      </c>
    </row>
    <row r="326" spans="2:65" s="13" customFormat="1">
      <c r="B326" s="146"/>
      <c r="D326" s="136" t="s">
        <v>234</v>
      </c>
      <c r="E326" s="147" t="s">
        <v>1</v>
      </c>
      <c r="F326" s="148" t="s">
        <v>414</v>
      </c>
      <c r="H326" s="149">
        <v>44.868000000000002</v>
      </c>
      <c r="L326" s="146"/>
      <c r="M326" s="150"/>
      <c r="T326" s="151"/>
      <c r="AT326" s="147" t="s">
        <v>234</v>
      </c>
      <c r="AU326" s="147" t="s">
        <v>82</v>
      </c>
      <c r="AV326" s="13" t="s">
        <v>82</v>
      </c>
      <c r="AW326" s="13" t="s">
        <v>29</v>
      </c>
      <c r="AX326" s="13" t="s">
        <v>73</v>
      </c>
      <c r="AY326" s="147" t="s">
        <v>224</v>
      </c>
    </row>
    <row r="327" spans="2:65" s="14" customFormat="1">
      <c r="B327" s="152"/>
      <c r="D327" s="136" t="s">
        <v>234</v>
      </c>
      <c r="E327" s="153" t="s">
        <v>1</v>
      </c>
      <c r="F327" s="154" t="s">
        <v>239</v>
      </c>
      <c r="H327" s="155">
        <v>44.868000000000002</v>
      </c>
      <c r="L327" s="152"/>
      <c r="M327" s="156"/>
      <c r="T327" s="157"/>
      <c r="AT327" s="153" t="s">
        <v>234</v>
      </c>
      <c r="AU327" s="153" t="s">
        <v>82</v>
      </c>
      <c r="AV327" s="14" t="s">
        <v>106</v>
      </c>
      <c r="AW327" s="14" t="s">
        <v>29</v>
      </c>
      <c r="AX327" s="14" t="s">
        <v>78</v>
      </c>
      <c r="AY327" s="153" t="s">
        <v>224</v>
      </c>
    </row>
    <row r="328" spans="2:65" s="1" customFormat="1" ht="24.2" customHeight="1">
      <c r="B328" s="123"/>
      <c r="C328" s="124" t="s">
        <v>328</v>
      </c>
      <c r="D328" s="124" t="s">
        <v>226</v>
      </c>
      <c r="E328" s="125" t="s">
        <v>415</v>
      </c>
      <c r="F328" s="126" t="s">
        <v>416</v>
      </c>
      <c r="G328" s="127" t="s">
        <v>266</v>
      </c>
      <c r="H328" s="128">
        <v>44.868000000000002</v>
      </c>
      <c r="I328" s="129">
        <v>143</v>
      </c>
      <c r="J328" s="129">
        <f>ROUND(I328*H328,2)</f>
        <v>6416.12</v>
      </c>
      <c r="K328" s="126" t="s">
        <v>230</v>
      </c>
      <c r="L328" s="29"/>
      <c r="M328" s="130" t="s">
        <v>1</v>
      </c>
      <c r="N328" s="131" t="s">
        <v>39</v>
      </c>
      <c r="O328" s="132">
        <v>0</v>
      </c>
      <c r="P328" s="132">
        <f>O328*H328</f>
        <v>0</v>
      </c>
      <c r="Q328" s="132">
        <v>0</v>
      </c>
      <c r="R328" s="132">
        <f>Q328*H328</f>
        <v>0</v>
      </c>
      <c r="S328" s="132">
        <v>0</v>
      </c>
      <c r="T328" s="133">
        <f>S328*H328</f>
        <v>0</v>
      </c>
      <c r="AR328" s="134" t="s">
        <v>106</v>
      </c>
      <c r="AT328" s="134" t="s">
        <v>226</v>
      </c>
      <c r="AU328" s="134" t="s">
        <v>82</v>
      </c>
      <c r="AY328" s="17" t="s">
        <v>224</v>
      </c>
      <c r="BE328" s="135">
        <f>IF(N328="základní",J328,0)</f>
        <v>0</v>
      </c>
      <c r="BF328" s="135">
        <f>IF(N328="snížená",J328,0)</f>
        <v>6416.12</v>
      </c>
      <c r="BG328" s="135">
        <f>IF(N328="zákl. přenesená",J328,0)</f>
        <v>0</v>
      </c>
      <c r="BH328" s="135">
        <f>IF(N328="sníž. přenesená",J328,0)</f>
        <v>0</v>
      </c>
      <c r="BI328" s="135">
        <f>IF(N328="nulová",J328,0)</f>
        <v>0</v>
      </c>
      <c r="BJ328" s="17" t="s">
        <v>82</v>
      </c>
      <c r="BK328" s="135">
        <f>ROUND(I328*H328,2)</f>
        <v>6416.12</v>
      </c>
      <c r="BL328" s="17" t="s">
        <v>106</v>
      </c>
      <c r="BM328" s="134" t="s">
        <v>4575</v>
      </c>
    </row>
    <row r="329" spans="2:65" s="1" customFormat="1" ht="19.5">
      <c r="B329" s="29"/>
      <c r="D329" s="136" t="s">
        <v>231</v>
      </c>
      <c r="F329" s="137" t="s">
        <v>416</v>
      </c>
      <c r="L329" s="29"/>
      <c r="M329" s="138"/>
      <c r="T329" s="53"/>
      <c r="AT329" s="17" t="s">
        <v>231</v>
      </c>
      <c r="AU329" s="17" t="s">
        <v>82</v>
      </c>
    </row>
    <row r="330" spans="2:65" s="1" customFormat="1">
      <c r="B330" s="29"/>
      <c r="D330" s="139" t="s">
        <v>232</v>
      </c>
      <c r="F330" s="140" t="s">
        <v>418</v>
      </c>
      <c r="L330" s="29"/>
      <c r="M330" s="138"/>
      <c r="T330" s="53"/>
      <c r="AT330" s="17" t="s">
        <v>232</v>
      </c>
      <c r="AU330" s="17" t="s">
        <v>82</v>
      </c>
    </row>
    <row r="331" spans="2:65" s="1" customFormat="1" ht="24.2" customHeight="1">
      <c r="B331" s="123"/>
      <c r="C331" s="124" t="s">
        <v>419</v>
      </c>
      <c r="D331" s="124" t="s">
        <v>226</v>
      </c>
      <c r="E331" s="125" t="s">
        <v>420</v>
      </c>
      <c r="F331" s="126" t="s">
        <v>421</v>
      </c>
      <c r="G331" s="127" t="s">
        <v>266</v>
      </c>
      <c r="H331" s="128">
        <v>610.375</v>
      </c>
      <c r="I331" s="129">
        <v>1180</v>
      </c>
      <c r="J331" s="129">
        <f>ROUND(I331*H331,2)</f>
        <v>720242.5</v>
      </c>
      <c r="K331" s="126" t="s">
        <v>1</v>
      </c>
      <c r="L331" s="29"/>
      <c r="M331" s="130" t="s">
        <v>1</v>
      </c>
      <c r="N331" s="131" t="s">
        <v>39</v>
      </c>
      <c r="O331" s="132">
        <v>0</v>
      </c>
      <c r="P331" s="132">
        <f>O331*H331</f>
        <v>0</v>
      </c>
      <c r="Q331" s="132">
        <v>0</v>
      </c>
      <c r="R331" s="132">
        <f>Q331*H331</f>
        <v>0</v>
      </c>
      <c r="S331" s="132">
        <v>0</v>
      </c>
      <c r="T331" s="133">
        <f>S331*H331</f>
        <v>0</v>
      </c>
      <c r="AR331" s="134" t="s">
        <v>106</v>
      </c>
      <c r="AT331" s="134" t="s">
        <v>226</v>
      </c>
      <c r="AU331" s="134" t="s">
        <v>82</v>
      </c>
      <c r="AY331" s="17" t="s">
        <v>224</v>
      </c>
      <c r="BE331" s="135">
        <f>IF(N331="základní",J331,0)</f>
        <v>0</v>
      </c>
      <c r="BF331" s="135">
        <f>IF(N331="snížená",J331,0)</f>
        <v>720242.5</v>
      </c>
      <c r="BG331" s="135">
        <f>IF(N331="zákl. přenesená",J331,0)</f>
        <v>0</v>
      </c>
      <c r="BH331" s="135">
        <f>IF(N331="sníž. přenesená",J331,0)</f>
        <v>0</v>
      </c>
      <c r="BI331" s="135">
        <f>IF(N331="nulová",J331,0)</f>
        <v>0</v>
      </c>
      <c r="BJ331" s="17" t="s">
        <v>82</v>
      </c>
      <c r="BK331" s="135">
        <f>ROUND(I331*H331,2)</f>
        <v>720242.5</v>
      </c>
      <c r="BL331" s="17" t="s">
        <v>106</v>
      </c>
      <c r="BM331" s="134" t="s">
        <v>4576</v>
      </c>
    </row>
    <row r="332" spans="2:65" s="1" customFormat="1">
      <c r="B332" s="29"/>
      <c r="D332" s="136" t="s">
        <v>231</v>
      </c>
      <c r="F332" s="137" t="s">
        <v>421</v>
      </c>
      <c r="L332" s="29"/>
      <c r="M332" s="138"/>
      <c r="T332" s="53"/>
      <c r="AT332" s="17" t="s">
        <v>231</v>
      </c>
      <c r="AU332" s="17" t="s">
        <v>82</v>
      </c>
    </row>
    <row r="333" spans="2:65" s="12" customFormat="1">
      <c r="B333" s="141"/>
      <c r="D333" s="136" t="s">
        <v>234</v>
      </c>
      <c r="E333" s="142" t="s">
        <v>1</v>
      </c>
      <c r="F333" s="143" t="s">
        <v>423</v>
      </c>
      <c r="H333" s="142" t="s">
        <v>1</v>
      </c>
      <c r="L333" s="141"/>
      <c r="M333" s="144"/>
      <c r="T333" s="145"/>
      <c r="AT333" s="142" t="s">
        <v>234</v>
      </c>
      <c r="AU333" s="142" t="s">
        <v>82</v>
      </c>
      <c r="AV333" s="12" t="s">
        <v>78</v>
      </c>
      <c r="AW333" s="12" t="s">
        <v>29</v>
      </c>
      <c r="AX333" s="12" t="s">
        <v>73</v>
      </c>
      <c r="AY333" s="142" t="s">
        <v>224</v>
      </c>
    </row>
    <row r="334" spans="2:65" s="13" customFormat="1">
      <c r="B334" s="146"/>
      <c r="D334" s="136" t="s">
        <v>234</v>
      </c>
      <c r="E334" s="147" t="s">
        <v>1</v>
      </c>
      <c r="F334" s="148" t="s">
        <v>424</v>
      </c>
      <c r="H334" s="149">
        <v>268.01799999999997</v>
      </c>
      <c r="L334" s="146"/>
      <c r="M334" s="150"/>
      <c r="T334" s="151"/>
      <c r="AT334" s="147" t="s">
        <v>234</v>
      </c>
      <c r="AU334" s="147" t="s">
        <v>82</v>
      </c>
      <c r="AV334" s="13" t="s">
        <v>82</v>
      </c>
      <c r="AW334" s="13" t="s">
        <v>29</v>
      </c>
      <c r="AX334" s="13" t="s">
        <v>73</v>
      </c>
      <c r="AY334" s="147" t="s">
        <v>224</v>
      </c>
    </row>
    <row r="335" spans="2:65" s="13" customFormat="1">
      <c r="B335" s="146"/>
      <c r="D335" s="136" t="s">
        <v>234</v>
      </c>
      <c r="E335" s="147" t="s">
        <v>1</v>
      </c>
      <c r="F335" s="148" t="s">
        <v>425</v>
      </c>
      <c r="H335" s="149">
        <v>297.54300000000001</v>
      </c>
      <c r="L335" s="146"/>
      <c r="M335" s="150"/>
      <c r="T335" s="151"/>
      <c r="AT335" s="147" t="s">
        <v>234</v>
      </c>
      <c r="AU335" s="147" t="s">
        <v>82</v>
      </c>
      <c r="AV335" s="13" t="s">
        <v>82</v>
      </c>
      <c r="AW335" s="13" t="s">
        <v>29</v>
      </c>
      <c r="AX335" s="13" t="s">
        <v>73</v>
      </c>
      <c r="AY335" s="147" t="s">
        <v>224</v>
      </c>
    </row>
    <row r="336" spans="2:65" s="13" customFormat="1">
      <c r="B336" s="146"/>
      <c r="D336" s="136" t="s">
        <v>234</v>
      </c>
      <c r="E336" s="147" t="s">
        <v>1</v>
      </c>
      <c r="F336" s="148" t="s">
        <v>426</v>
      </c>
      <c r="H336" s="149">
        <v>44.814</v>
      </c>
      <c r="L336" s="146"/>
      <c r="M336" s="150"/>
      <c r="T336" s="151"/>
      <c r="AT336" s="147" t="s">
        <v>234</v>
      </c>
      <c r="AU336" s="147" t="s">
        <v>82</v>
      </c>
      <c r="AV336" s="13" t="s">
        <v>82</v>
      </c>
      <c r="AW336" s="13" t="s">
        <v>29</v>
      </c>
      <c r="AX336" s="13" t="s">
        <v>73</v>
      </c>
      <c r="AY336" s="147" t="s">
        <v>224</v>
      </c>
    </row>
    <row r="337" spans="2:65" s="14" customFormat="1">
      <c r="B337" s="152"/>
      <c r="D337" s="136" t="s">
        <v>234</v>
      </c>
      <c r="E337" s="153" t="s">
        <v>1</v>
      </c>
      <c r="F337" s="154" t="s">
        <v>239</v>
      </c>
      <c r="H337" s="155">
        <v>610.37499999999989</v>
      </c>
      <c r="L337" s="152"/>
      <c r="M337" s="156"/>
      <c r="T337" s="157"/>
      <c r="AT337" s="153" t="s">
        <v>234</v>
      </c>
      <c r="AU337" s="153" t="s">
        <v>82</v>
      </c>
      <c r="AV337" s="14" t="s">
        <v>106</v>
      </c>
      <c r="AW337" s="14" t="s">
        <v>29</v>
      </c>
      <c r="AX337" s="14" t="s">
        <v>78</v>
      </c>
      <c r="AY337" s="153" t="s">
        <v>224</v>
      </c>
    </row>
    <row r="338" spans="2:65" s="1" customFormat="1" ht="16.5" customHeight="1">
      <c r="B338" s="123"/>
      <c r="C338" s="124" t="s">
        <v>332</v>
      </c>
      <c r="D338" s="124" t="s">
        <v>226</v>
      </c>
      <c r="E338" s="125" t="s">
        <v>427</v>
      </c>
      <c r="F338" s="126" t="s">
        <v>428</v>
      </c>
      <c r="G338" s="127" t="s">
        <v>266</v>
      </c>
      <c r="H338" s="128">
        <v>4.5220000000000002</v>
      </c>
      <c r="I338" s="129">
        <v>1060</v>
      </c>
      <c r="J338" s="129">
        <f>ROUND(I338*H338,2)</f>
        <v>4793.32</v>
      </c>
      <c r="K338" s="126" t="s">
        <v>230</v>
      </c>
      <c r="L338" s="29"/>
      <c r="M338" s="130" t="s">
        <v>1</v>
      </c>
      <c r="N338" s="131" t="s">
        <v>39</v>
      </c>
      <c r="O338" s="132">
        <v>0</v>
      </c>
      <c r="P338" s="132">
        <f>O338*H338</f>
        <v>0</v>
      </c>
      <c r="Q338" s="132">
        <v>0</v>
      </c>
      <c r="R338" s="132">
        <f>Q338*H338</f>
        <v>0</v>
      </c>
      <c r="S338" s="132">
        <v>0</v>
      </c>
      <c r="T338" s="133">
        <f>S338*H338</f>
        <v>0</v>
      </c>
      <c r="AR338" s="134" t="s">
        <v>106</v>
      </c>
      <c r="AT338" s="134" t="s">
        <v>226</v>
      </c>
      <c r="AU338" s="134" t="s">
        <v>82</v>
      </c>
      <c r="AY338" s="17" t="s">
        <v>224</v>
      </c>
      <c r="BE338" s="135">
        <f>IF(N338="základní",J338,0)</f>
        <v>0</v>
      </c>
      <c r="BF338" s="135">
        <f>IF(N338="snížená",J338,0)</f>
        <v>4793.32</v>
      </c>
      <c r="BG338" s="135">
        <f>IF(N338="zákl. přenesená",J338,0)</f>
        <v>0</v>
      </c>
      <c r="BH338" s="135">
        <f>IF(N338="sníž. přenesená",J338,0)</f>
        <v>0</v>
      </c>
      <c r="BI338" s="135">
        <f>IF(N338="nulová",J338,0)</f>
        <v>0</v>
      </c>
      <c r="BJ338" s="17" t="s">
        <v>82</v>
      </c>
      <c r="BK338" s="135">
        <f>ROUND(I338*H338,2)</f>
        <v>4793.32</v>
      </c>
      <c r="BL338" s="17" t="s">
        <v>106</v>
      </c>
      <c r="BM338" s="134" t="s">
        <v>4577</v>
      </c>
    </row>
    <row r="339" spans="2:65" s="1" customFormat="1">
      <c r="B339" s="29"/>
      <c r="D339" s="136" t="s">
        <v>231</v>
      </c>
      <c r="F339" s="137" t="s">
        <v>428</v>
      </c>
      <c r="L339" s="29"/>
      <c r="M339" s="138"/>
      <c r="T339" s="53"/>
      <c r="AT339" s="17" t="s">
        <v>231</v>
      </c>
      <c r="AU339" s="17" t="s">
        <v>82</v>
      </c>
    </row>
    <row r="340" spans="2:65" s="1" customFormat="1">
      <c r="B340" s="29"/>
      <c r="D340" s="139" t="s">
        <v>232</v>
      </c>
      <c r="F340" s="140" t="s">
        <v>430</v>
      </c>
      <c r="L340" s="29"/>
      <c r="M340" s="138"/>
      <c r="T340" s="53"/>
      <c r="AT340" s="17" t="s">
        <v>232</v>
      </c>
      <c r="AU340" s="17" t="s">
        <v>82</v>
      </c>
    </row>
    <row r="341" spans="2:65" s="13" customFormat="1">
      <c r="B341" s="146"/>
      <c r="D341" s="136" t="s">
        <v>234</v>
      </c>
      <c r="E341" s="147" t="s">
        <v>1</v>
      </c>
      <c r="F341" s="148" t="s">
        <v>431</v>
      </c>
      <c r="H341" s="149">
        <v>4.5220000000000002</v>
      </c>
      <c r="L341" s="146"/>
      <c r="M341" s="150"/>
      <c r="T341" s="151"/>
      <c r="AT341" s="147" t="s">
        <v>234</v>
      </c>
      <c r="AU341" s="147" t="s">
        <v>82</v>
      </c>
      <c r="AV341" s="13" t="s">
        <v>82</v>
      </c>
      <c r="AW341" s="13" t="s">
        <v>29</v>
      </c>
      <c r="AX341" s="13" t="s">
        <v>73</v>
      </c>
      <c r="AY341" s="147" t="s">
        <v>224</v>
      </c>
    </row>
    <row r="342" spans="2:65" s="14" customFormat="1">
      <c r="B342" s="152"/>
      <c r="D342" s="136" t="s">
        <v>234</v>
      </c>
      <c r="E342" s="153" t="s">
        <v>1</v>
      </c>
      <c r="F342" s="154" t="s">
        <v>239</v>
      </c>
      <c r="H342" s="155">
        <v>4.5220000000000002</v>
      </c>
      <c r="L342" s="152"/>
      <c r="M342" s="156"/>
      <c r="T342" s="157"/>
      <c r="AT342" s="153" t="s">
        <v>234</v>
      </c>
      <c r="AU342" s="153" t="s">
        <v>82</v>
      </c>
      <c r="AV342" s="14" t="s">
        <v>106</v>
      </c>
      <c r="AW342" s="14" t="s">
        <v>29</v>
      </c>
      <c r="AX342" s="14" t="s">
        <v>78</v>
      </c>
      <c r="AY342" s="153" t="s">
        <v>224</v>
      </c>
    </row>
    <row r="343" spans="2:65" s="1" customFormat="1" ht="16.5" customHeight="1">
      <c r="B343" s="123"/>
      <c r="C343" s="124" t="s">
        <v>432</v>
      </c>
      <c r="D343" s="124" t="s">
        <v>226</v>
      </c>
      <c r="E343" s="125" t="s">
        <v>433</v>
      </c>
      <c r="F343" s="126" t="s">
        <v>434</v>
      </c>
      <c r="G343" s="127" t="s">
        <v>266</v>
      </c>
      <c r="H343" s="128">
        <v>4.5220000000000002</v>
      </c>
      <c r="I343" s="129">
        <v>224</v>
      </c>
      <c r="J343" s="129">
        <f>ROUND(I343*H343,2)</f>
        <v>1012.93</v>
      </c>
      <c r="K343" s="126" t="s">
        <v>230</v>
      </c>
      <c r="L343" s="29"/>
      <c r="M343" s="130" t="s">
        <v>1</v>
      </c>
      <c r="N343" s="131" t="s">
        <v>39</v>
      </c>
      <c r="O343" s="132">
        <v>0</v>
      </c>
      <c r="P343" s="132">
        <f>O343*H343</f>
        <v>0</v>
      </c>
      <c r="Q343" s="132">
        <v>0</v>
      </c>
      <c r="R343" s="132">
        <f>Q343*H343</f>
        <v>0</v>
      </c>
      <c r="S343" s="132">
        <v>0</v>
      </c>
      <c r="T343" s="133">
        <f>S343*H343</f>
        <v>0</v>
      </c>
      <c r="AR343" s="134" t="s">
        <v>106</v>
      </c>
      <c r="AT343" s="134" t="s">
        <v>226</v>
      </c>
      <c r="AU343" s="134" t="s">
        <v>82</v>
      </c>
      <c r="AY343" s="17" t="s">
        <v>224</v>
      </c>
      <c r="BE343" s="135">
        <f>IF(N343="základní",J343,0)</f>
        <v>0</v>
      </c>
      <c r="BF343" s="135">
        <f>IF(N343="snížená",J343,0)</f>
        <v>1012.93</v>
      </c>
      <c r="BG343" s="135">
        <f>IF(N343="zákl. přenesená",J343,0)</f>
        <v>0</v>
      </c>
      <c r="BH343" s="135">
        <f>IF(N343="sníž. přenesená",J343,0)</f>
        <v>0</v>
      </c>
      <c r="BI343" s="135">
        <f>IF(N343="nulová",J343,0)</f>
        <v>0</v>
      </c>
      <c r="BJ343" s="17" t="s">
        <v>82</v>
      </c>
      <c r="BK343" s="135">
        <f>ROUND(I343*H343,2)</f>
        <v>1012.93</v>
      </c>
      <c r="BL343" s="17" t="s">
        <v>106</v>
      </c>
      <c r="BM343" s="134" t="s">
        <v>4578</v>
      </c>
    </row>
    <row r="344" spans="2:65" s="1" customFormat="1">
      <c r="B344" s="29"/>
      <c r="D344" s="136" t="s">
        <v>231</v>
      </c>
      <c r="F344" s="137" t="s">
        <v>434</v>
      </c>
      <c r="L344" s="29"/>
      <c r="M344" s="138"/>
      <c r="T344" s="53"/>
      <c r="AT344" s="17" t="s">
        <v>231</v>
      </c>
      <c r="AU344" s="17" t="s">
        <v>82</v>
      </c>
    </row>
    <row r="345" spans="2:65" s="1" customFormat="1">
      <c r="B345" s="29"/>
      <c r="D345" s="139" t="s">
        <v>232</v>
      </c>
      <c r="F345" s="140" t="s">
        <v>436</v>
      </c>
      <c r="L345" s="29"/>
      <c r="M345" s="138"/>
      <c r="T345" s="53"/>
      <c r="AT345" s="17" t="s">
        <v>232</v>
      </c>
      <c r="AU345" s="17" t="s">
        <v>82</v>
      </c>
    </row>
    <row r="346" spans="2:65" s="1" customFormat="1" ht="24.2" customHeight="1">
      <c r="B346" s="123"/>
      <c r="C346" s="124" t="s">
        <v>340</v>
      </c>
      <c r="D346" s="124" t="s">
        <v>226</v>
      </c>
      <c r="E346" s="125" t="s">
        <v>437</v>
      </c>
      <c r="F346" s="126" t="s">
        <v>438</v>
      </c>
      <c r="G346" s="127" t="s">
        <v>266</v>
      </c>
      <c r="H346" s="128">
        <v>552.78700000000003</v>
      </c>
      <c r="I346" s="129">
        <v>230</v>
      </c>
      <c r="J346" s="129">
        <f>ROUND(I346*H346,2)</f>
        <v>127141.01</v>
      </c>
      <c r="K346" s="126" t="s">
        <v>230</v>
      </c>
      <c r="L346" s="29"/>
      <c r="M346" s="130" t="s">
        <v>1</v>
      </c>
      <c r="N346" s="131" t="s">
        <v>39</v>
      </c>
      <c r="O346" s="132">
        <v>0</v>
      </c>
      <c r="P346" s="132">
        <f>O346*H346</f>
        <v>0</v>
      </c>
      <c r="Q346" s="132">
        <v>0</v>
      </c>
      <c r="R346" s="132">
        <f>Q346*H346</f>
        <v>0</v>
      </c>
      <c r="S346" s="132">
        <v>0</v>
      </c>
      <c r="T346" s="133">
        <f>S346*H346</f>
        <v>0</v>
      </c>
      <c r="AR346" s="134" t="s">
        <v>106</v>
      </c>
      <c r="AT346" s="134" t="s">
        <v>226</v>
      </c>
      <c r="AU346" s="134" t="s">
        <v>82</v>
      </c>
      <c r="AY346" s="17" t="s">
        <v>224</v>
      </c>
      <c r="BE346" s="135">
        <f>IF(N346="základní",J346,0)</f>
        <v>0</v>
      </c>
      <c r="BF346" s="135">
        <f>IF(N346="snížená",J346,0)</f>
        <v>127141.01</v>
      </c>
      <c r="BG346" s="135">
        <f>IF(N346="zákl. přenesená",J346,0)</f>
        <v>0</v>
      </c>
      <c r="BH346" s="135">
        <f>IF(N346="sníž. přenesená",J346,0)</f>
        <v>0</v>
      </c>
      <c r="BI346" s="135">
        <f>IF(N346="nulová",J346,0)</f>
        <v>0</v>
      </c>
      <c r="BJ346" s="17" t="s">
        <v>82</v>
      </c>
      <c r="BK346" s="135">
        <f>ROUND(I346*H346,2)</f>
        <v>127141.01</v>
      </c>
      <c r="BL346" s="17" t="s">
        <v>106</v>
      </c>
      <c r="BM346" s="134" t="s">
        <v>4579</v>
      </c>
    </row>
    <row r="347" spans="2:65" s="1" customFormat="1" ht="19.5">
      <c r="B347" s="29"/>
      <c r="D347" s="136" t="s">
        <v>231</v>
      </c>
      <c r="F347" s="137" t="s">
        <v>438</v>
      </c>
      <c r="L347" s="29"/>
      <c r="M347" s="138"/>
      <c r="T347" s="53"/>
      <c r="AT347" s="17" t="s">
        <v>231</v>
      </c>
      <c r="AU347" s="17" t="s">
        <v>82</v>
      </c>
    </row>
    <row r="348" spans="2:65" s="1" customFormat="1">
      <c r="B348" s="29"/>
      <c r="D348" s="139" t="s">
        <v>232</v>
      </c>
      <c r="F348" s="140" t="s">
        <v>440</v>
      </c>
      <c r="L348" s="29"/>
      <c r="M348" s="138"/>
      <c r="T348" s="53"/>
      <c r="AT348" s="17" t="s">
        <v>232</v>
      </c>
      <c r="AU348" s="17" t="s">
        <v>82</v>
      </c>
    </row>
    <row r="349" spans="2:65" s="1" customFormat="1" ht="37.9" customHeight="1">
      <c r="B349" s="123"/>
      <c r="C349" s="124" t="s">
        <v>441</v>
      </c>
      <c r="D349" s="124" t="s">
        <v>226</v>
      </c>
      <c r="E349" s="125" t="s">
        <v>442</v>
      </c>
      <c r="F349" s="126" t="s">
        <v>443</v>
      </c>
      <c r="G349" s="127" t="s">
        <v>253</v>
      </c>
      <c r="H349" s="128">
        <v>0.70699999999999996</v>
      </c>
      <c r="I349" s="129">
        <v>54300</v>
      </c>
      <c r="J349" s="129">
        <f>ROUND(I349*H349,2)</f>
        <v>38390.1</v>
      </c>
      <c r="K349" s="126" t="s">
        <v>230</v>
      </c>
      <c r="L349" s="29"/>
      <c r="M349" s="130" t="s">
        <v>1</v>
      </c>
      <c r="N349" s="131" t="s">
        <v>39</v>
      </c>
      <c r="O349" s="132">
        <v>0</v>
      </c>
      <c r="P349" s="132">
        <f>O349*H349</f>
        <v>0</v>
      </c>
      <c r="Q349" s="132">
        <v>0</v>
      </c>
      <c r="R349" s="132">
        <f>Q349*H349</f>
        <v>0</v>
      </c>
      <c r="S349" s="132">
        <v>0</v>
      </c>
      <c r="T349" s="133">
        <f>S349*H349</f>
        <v>0</v>
      </c>
      <c r="AR349" s="134" t="s">
        <v>106</v>
      </c>
      <c r="AT349" s="134" t="s">
        <v>226</v>
      </c>
      <c r="AU349" s="134" t="s">
        <v>82</v>
      </c>
      <c r="AY349" s="17" t="s">
        <v>224</v>
      </c>
      <c r="BE349" s="135">
        <f>IF(N349="základní",J349,0)</f>
        <v>0</v>
      </c>
      <c r="BF349" s="135">
        <f>IF(N349="snížená",J349,0)</f>
        <v>38390.1</v>
      </c>
      <c r="BG349" s="135">
        <f>IF(N349="zákl. přenesená",J349,0)</f>
        <v>0</v>
      </c>
      <c r="BH349" s="135">
        <f>IF(N349="sníž. přenesená",J349,0)</f>
        <v>0</v>
      </c>
      <c r="BI349" s="135">
        <f>IF(N349="nulová",J349,0)</f>
        <v>0</v>
      </c>
      <c r="BJ349" s="17" t="s">
        <v>82</v>
      </c>
      <c r="BK349" s="135">
        <f>ROUND(I349*H349,2)</f>
        <v>38390.1</v>
      </c>
      <c r="BL349" s="17" t="s">
        <v>106</v>
      </c>
      <c r="BM349" s="134" t="s">
        <v>4580</v>
      </c>
    </row>
    <row r="350" spans="2:65" s="1" customFormat="1" ht="29.25">
      <c r="B350" s="29"/>
      <c r="D350" s="136" t="s">
        <v>231</v>
      </c>
      <c r="F350" s="137" t="s">
        <v>443</v>
      </c>
      <c r="L350" s="29"/>
      <c r="M350" s="138"/>
      <c r="T350" s="53"/>
      <c r="AT350" s="17" t="s">
        <v>231</v>
      </c>
      <c r="AU350" s="17" t="s">
        <v>82</v>
      </c>
    </row>
    <row r="351" spans="2:65" s="1" customFormat="1">
      <c r="B351" s="29"/>
      <c r="D351" s="139" t="s">
        <v>232</v>
      </c>
      <c r="F351" s="140" t="s">
        <v>445</v>
      </c>
      <c r="L351" s="29"/>
      <c r="M351" s="138"/>
      <c r="T351" s="53"/>
      <c r="AT351" s="17" t="s">
        <v>232</v>
      </c>
      <c r="AU351" s="17" t="s">
        <v>82</v>
      </c>
    </row>
    <row r="352" spans="2:65" s="13" customFormat="1">
      <c r="B352" s="146"/>
      <c r="D352" s="136" t="s">
        <v>234</v>
      </c>
      <c r="E352" s="147" t="s">
        <v>1</v>
      </c>
      <c r="F352" s="148" t="s">
        <v>446</v>
      </c>
      <c r="H352" s="149">
        <v>0.70699999999999996</v>
      </c>
      <c r="L352" s="146"/>
      <c r="M352" s="150"/>
      <c r="T352" s="151"/>
      <c r="AT352" s="147" t="s">
        <v>234</v>
      </c>
      <c r="AU352" s="147" t="s">
        <v>82</v>
      </c>
      <c r="AV352" s="13" t="s">
        <v>82</v>
      </c>
      <c r="AW352" s="13" t="s">
        <v>29</v>
      </c>
      <c r="AX352" s="13" t="s">
        <v>73</v>
      </c>
      <c r="AY352" s="147" t="s">
        <v>224</v>
      </c>
    </row>
    <row r="353" spans="2:65" s="14" customFormat="1">
      <c r="B353" s="152"/>
      <c r="D353" s="136" t="s">
        <v>234</v>
      </c>
      <c r="E353" s="153" t="s">
        <v>1</v>
      </c>
      <c r="F353" s="154" t="s">
        <v>239</v>
      </c>
      <c r="H353" s="155">
        <v>0.70699999999999996</v>
      </c>
      <c r="L353" s="152"/>
      <c r="M353" s="156"/>
      <c r="T353" s="157"/>
      <c r="AT353" s="153" t="s">
        <v>234</v>
      </c>
      <c r="AU353" s="153" t="s">
        <v>82</v>
      </c>
      <c r="AV353" s="14" t="s">
        <v>106</v>
      </c>
      <c r="AW353" s="14" t="s">
        <v>29</v>
      </c>
      <c r="AX353" s="14" t="s">
        <v>78</v>
      </c>
      <c r="AY353" s="153" t="s">
        <v>224</v>
      </c>
    </row>
    <row r="354" spans="2:65" s="1" customFormat="1" ht="62.65" customHeight="1">
      <c r="B354" s="123"/>
      <c r="C354" s="124" t="s">
        <v>345</v>
      </c>
      <c r="D354" s="124" t="s">
        <v>226</v>
      </c>
      <c r="E354" s="125" t="s">
        <v>447</v>
      </c>
      <c r="F354" s="126" t="s">
        <v>448</v>
      </c>
      <c r="G354" s="127" t="s">
        <v>229</v>
      </c>
      <c r="H354" s="128">
        <v>127.77</v>
      </c>
      <c r="I354" s="129">
        <v>15510</v>
      </c>
      <c r="J354" s="129">
        <f>ROUND(I354*H354,2)</f>
        <v>1981712.7</v>
      </c>
      <c r="K354" s="126" t="s">
        <v>1</v>
      </c>
      <c r="L354" s="29"/>
      <c r="M354" s="130" t="s">
        <v>1</v>
      </c>
      <c r="N354" s="131" t="s">
        <v>39</v>
      </c>
      <c r="O354" s="132">
        <v>0</v>
      </c>
      <c r="P354" s="132">
        <f>O354*H354</f>
        <v>0</v>
      </c>
      <c r="Q354" s="132">
        <v>0</v>
      </c>
      <c r="R354" s="132">
        <f>Q354*H354</f>
        <v>0</v>
      </c>
      <c r="S354" s="132">
        <v>0</v>
      </c>
      <c r="T354" s="133">
        <f>S354*H354</f>
        <v>0</v>
      </c>
      <c r="AR354" s="134" t="s">
        <v>106</v>
      </c>
      <c r="AT354" s="134" t="s">
        <v>226</v>
      </c>
      <c r="AU354" s="134" t="s">
        <v>82</v>
      </c>
      <c r="AY354" s="17" t="s">
        <v>224</v>
      </c>
      <c r="BE354" s="135">
        <f>IF(N354="základní",J354,0)</f>
        <v>0</v>
      </c>
      <c r="BF354" s="135">
        <f>IF(N354="snížená",J354,0)</f>
        <v>1981712.7</v>
      </c>
      <c r="BG354" s="135">
        <f>IF(N354="zákl. přenesená",J354,0)</f>
        <v>0</v>
      </c>
      <c r="BH354" s="135">
        <f>IF(N354="sníž. přenesená",J354,0)</f>
        <v>0</v>
      </c>
      <c r="BI354" s="135">
        <f>IF(N354="nulová",J354,0)</f>
        <v>0</v>
      </c>
      <c r="BJ354" s="17" t="s">
        <v>82</v>
      </c>
      <c r="BK354" s="135">
        <f>ROUND(I354*H354,2)</f>
        <v>1981712.7</v>
      </c>
      <c r="BL354" s="17" t="s">
        <v>106</v>
      </c>
      <c r="BM354" s="134" t="s">
        <v>4581</v>
      </c>
    </row>
    <row r="355" spans="2:65" s="1" customFormat="1" ht="39">
      <c r="B355" s="29"/>
      <c r="D355" s="136" t="s">
        <v>231</v>
      </c>
      <c r="F355" s="137" t="s">
        <v>448</v>
      </c>
      <c r="L355" s="29"/>
      <c r="M355" s="138"/>
      <c r="T355" s="53"/>
      <c r="AT355" s="17" t="s">
        <v>231</v>
      </c>
      <c r="AU355" s="17" t="s">
        <v>82</v>
      </c>
    </row>
    <row r="356" spans="2:65" s="13" customFormat="1">
      <c r="B356" s="146"/>
      <c r="D356" s="136" t="s">
        <v>234</v>
      </c>
      <c r="E356" s="147" t="s">
        <v>1</v>
      </c>
      <c r="F356" s="148" t="s">
        <v>450</v>
      </c>
      <c r="H356" s="149">
        <v>48.73</v>
      </c>
      <c r="L356" s="146"/>
      <c r="M356" s="150"/>
      <c r="T356" s="151"/>
      <c r="AT356" s="147" t="s">
        <v>234</v>
      </c>
      <c r="AU356" s="147" t="s">
        <v>82</v>
      </c>
      <c r="AV356" s="13" t="s">
        <v>82</v>
      </c>
      <c r="AW356" s="13" t="s">
        <v>29</v>
      </c>
      <c r="AX356" s="13" t="s">
        <v>73</v>
      </c>
      <c r="AY356" s="147" t="s">
        <v>224</v>
      </c>
    </row>
    <row r="357" spans="2:65" s="13" customFormat="1">
      <c r="B357" s="146"/>
      <c r="D357" s="136" t="s">
        <v>234</v>
      </c>
      <c r="E357" s="147" t="s">
        <v>1</v>
      </c>
      <c r="F357" s="148" t="s">
        <v>451</v>
      </c>
      <c r="H357" s="149">
        <v>61.826999999999998</v>
      </c>
      <c r="L357" s="146"/>
      <c r="M357" s="150"/>
      <c r="T357" s="151"/>
      <c r="AT357" s="147" t="s">
        <v>234</v>
      </c>
      <c r="AU357" s="147" t="s">
        <v>82</v>
      </c>
      <c r="AV357" s="13" t="s">
        <v>82</v>
      </c>
      <c r="AW357" s="13" t="s">
        <v>29</v>
      </c>
      <c r="AX357" s="13" t="s">
        <v>73</v>
      </c>
      <c r="AY357" s="147" t="s">
        <v>224</v>
      </c>
    </row>
    <row r="358" spans="2:65" s="13" customFormat="1">
      <c r="B358" s="146"/>
      <c r="D358" s="136" t="s">
        <v>234</v>
      </c>
      <c r="E358" s="147" t="s">
        <v>1</v>
      </c>
      <c r="F358" s="148" t="s">
        <v>452</v>
      </c>
      <c r="H358" s="149">
        <v>17.213000000000001</v>
      </c>
      <c r="L358" s="146"/>
      <c r="M358" s="150"/>
      <c r="T358" s="151"/>
      <c r="AT358" s="147" t="s">
        <v>234</v>
      </c>
      <c r="AU358" s="147" t="s">
        <v>82</v>
      </c>
      <c r="AV358" s="13" t="s">
        <v>82</v>
      </c>
      <c r="AW358" s="13" t="s">
        <v>29</v>
      </c>
      <c r="AX358" s="13" t="s">
        <v>73</v>
      </c>
      <c r="AY358" s="147" t="s">
        <v>224</v>
      </c>
    </row>
    <row r="359" spans="2:65" s="14" customFormat="1">
      <c r="B359" s="152"/>
      <c r="D359" s="136" t="s">
        <v>234</v>
      </c>
      <c r="E359" s="153" t="s">
        <v>1</v>
      </c>
      <c r="F359" s="154" t="s">
        <v>239</v>
      </c>
      <c r="H359" s="155">
        <v>127.76999999999998</v>
      </c>
      <c r="L359" s="152"/>
      <c r="M359" s="156"/>
      <c r="T359" s="157"/>
      <c r="AT359" s="153" t="s">
        <v>234</v>
      </c>
      <c r="AU359" s="153" t="s">
        <v>82</v>
      </c>
      <c r="AV359" s="14" t="s">
        <v>106</v>
      </c>
      <c r="AW359" s="14" t="s">
        <v>29</v>
      </c>
      <c r="AX359" s="14" t="s">
        <v>78</v>
      </c>
      <c r="AY359" s="153" t="s">
        <v>224</v>
      </c>
    </row>
    <row r="360" spans="2:65" s="1" customFormat="1" ht="24.2" customHeight="1">
      <c r="B360" s="123"/>
      <c r="C360" s="124" t="s">
        <v>453</v>
      </c>
      <c r="D360" s="124" t="s">
        <v>226</v>
      </c>
      <c r="E360" s="125" t="s">
        <v>454</v>
      </c>
      <c r="F360" s="126" t="s">
        <v>455</v>
      </c>
      <c r="G360" s="127" t="s">
        <v>369</v>
      </c>
      <c r="H360" s="128">
        <v>1</v>
      </c>
      <c r="I360" s="129">
        <v>500000</v>
      </c>
      <c r="J360" s="129">
        <f>ROUND(I360*H360,2)</f>
        <v>500000</v>
      </c>
      <c r="K360" s="126" t="s">
        <v>1</v>
      </c>
      <c r="L360" s="29"/>
      <c r="M360" s="130" t="s">
        <v>1</v>
      </c>
      <c r="N360" s="131" t="s">
        <v>39</v>
      </c>
      <c r="O360" s="132">
        <v>0</v>
      </c>
      <c r="P360" s="132">
        <f>O360*H360</f>
        <v>0</v>
      </c>
      <c r="Q360" s="132">
        <v>0</v>
      </c>
      <c r="R360" s="132">
        <f>Q360*H360</f>
        <v>0</v>
      </c>
      <c r="S360" s="132">
        <v>0</v>
      </c>
      <c r="T360" s="133">
        <f>S360*H360</f>
        <v>0</v>
      </c>
      <c r="AR360" s="134" t="s">
        <v>106</v>
      </c>
      <c r="AT360" s="134" t="s">
        <v>226</v>
      </c>
      <c r="AU360" s="134" t="s">
        <v>82</v>
      </c>
      <c r="AY360" s="17" t="s">
        <v>224</v>
      </c>
      <c r="BE360" s="135">
        <f>IF(N360="základní",J360,0)</f>
        <v>0</v>
      </c>
      <c r="BF360" s="135">
        <f>IF(N360="snížená",J360,0)</f>
        <v>500000</v>
      </c>
      <c r="BG360" s="135">
        <f>IF(N360="zákl. přenesená",J360,0)</f>
        <v>0</v>
      </c>
      <c r="BH360" s="135">
        <f>IF(N360="sníž. přenesená",J360,0)</f>
        <v>0</v>
      </c>
      <c r="BI360" s="135">
        <f>IF(N360="nulová",J360,0)</f>
        <v>0</v>
      </c>
      <c r="BJ360" s="17" t="s">
        <v>82</v>
      </c>
      <c r="BK360" s="135">
        <f>ROUND(I360*H360,2)</f>
        <v>500000</v>
      </c>
      <c r="BL360" s="17" t="s">
        <v>106</v>
      </c>
      <c r="BM360" s="134" t="s">
        <v>4582</v>
      </c>
    </row>
    <row r="361" spans="2:65" s="1" customFormat="1" ht="19.5">
      <c r="B361" s="29"/>
      <c r="D361" s="136" t="s">
        <v>231</v>
      </c>
      <c r="F361" s="137" t="s">
        <v>455</v>
      </c>
      <c r="L361" s="29"/>
      <c r="M361" s="138"/>
      <c r="T361" s="53"/>
      <c r="AT361" s="17" t="s">
        <v>231</v>
      </c>
      <c r="AU361" s="17" t="s">
        <v>82</v>
      </c>
    </row>
    <row r="362" spans="2:65" s="1" customFormat="1" ht="24.2" customHeight="1">
      <c r="B362" s="123"/>
      <c r="C362" s="124" t="s">
        <v>350</v>
      </c>
      <c r="D362" s="124" t="s">
        <v>226</v>
      </c>
      <c r="E362" s="125" t="s">
        <v>457</v>
      </c>
      <c r="F362" s="126" t="s">
        <v>458</v>
      </c>
      <c r="G362" s="127" t="s">
        <v>266</v>
      </c>
      <c r="H362" s="128">
        <v>552.78700000000003</v>
      </c>
      <c r="I362" s="129">
        <v>1280</v>
      </c>
      <c r="J362" s="129">
        <f>ROUND(I362*H362,2)</f>
        <v>707567.36</v>
      </c>
      <c r="K362" s="126" t="s">
        <v>230</v>
      </c>
      <c r="L362" s="29"/>
      <c r="M362" s="130" t="s">
        <v>1</v>
      </c>
      <c r="N362" s="131" t="s">
        <v>39</v>
      </c>
      <c r="O362" s="132">
        <v>0</v>
      </c>
      <c r="P362" s="132">
        <f>O362*H362</f>
        <v>0</v>
      </c>
      <c r="Q362" s="132">
        <v>0</v>
      </c>
      <c r="R362" s="132">
        <f>Q362*H362</f>
        <v>0</v>
      </c>
      <c r="S362" s="132">
        <v>0</v>
      </c>
      <c r="T362" s="133">
        <f>S362*H362</f>
        <v>0</v>
      </c>
      <c r="AR362" s="134" t="s">
        <v>106</v>
      </c>
      <c r="AT362" s="134" t="s">
        <v>226</v>
      </c>
      <c r="AU362" s="134" t="s">
        <v>82</v>
      </c>
      <c r="AY362" s="17" t="s">
        <v>224</v>
      </c>
      <c r="BE362" s="135">
        <f>IF(N362="základní",J362,0)</f>
        <v>0</v>
      </c>
      <c r="BF362" s="135">
        <f>IF(N362="snížená",J362,0)</f>
        <v>707567.36</v>
      </c>
      <c r="BG362" s="135">
        <f>IF(N362="zákl. přenesená",J362,0)</f>
        <v>0</v>
      </c>
      <c r="BH362" s="135">
        <f>IF(N362="sníž. přenesená",J362,0)</f>
        <v>0</v>
      </c>
      <c r="BI362" s="135">
        <f>IF(N362="nulová",J362,0)</f>
        <v>0</v>
      </c>
      <c r="BJ362" s="17" t="s">
        <v>82</v>
      </c>
      <c r="BK362" s="135">
        <f>ROUND(I362*H362,2)</f>
        <v>707567.36</v>
      </c>
      <c r="BL362" s="17" t="s">
        <v>106</v>
      </c>
      <c r="BM362" s="134" t="s">
        <v>4583</v>
      </c>
    </row>
    <row r="363" spans="2:65" s="1" customFormat="1">
      <c r="B363" s="29"/>
      <c r="D363" s="136" t="s">
        <v>231</v>
      </c>
      <c r="F363" s="137" t="s">
        <v>458</v>
      </c>
      <c r="L363" s="29"/>
      <c r="M363" s="138"/>
      <c r="T363" s="53"/>
      <c r="AT363" s="17" t="s">
        <v>231</v>
      </c>
      <c r="AU363" s="17" t="s">
        <v>82</v>
      </c>
    </row>
    <row r="364" spans="2:65" s="1" customFormat="1">
      <c r="B364" s="29"/>
      <c r="D364" s="139" t="s">
        <v>232</v>
      </c>
      <c r="F364" s="140" t="s">
        <v>460</v>
      </c>
      <c r="L364" s="29"/>
      <c r="M364" s="138"/>
      <c r="T364" s="53"/>
      <c r="AT364" s="17" t="s">
        <v>232</v>
      </c>
      <c r="AU364" s="17" t="s">
        <v>82</v>
      </c>
    </row>
    <row r="365" spans="2:65" s="12" customFormat="1">
      <c r="B365" s="141"/>
      <c r="D365" s="136" t="s">
        <v>234</v>
      </c>
      <c r="E365" s="142" t="s">
        <v>1</v>
      </c>
      <c r="F365" s="143" t="s">
        <v>461</v>
      </c>
      <c r="H365" s="142" t="s">
        <v>1</v>
      </c>
      <c r="L365" s="141"/>
      <c r="M365" s="144"/>
      <c r="T365" s="145"/>
      <c r="AT365" s="142" t="s">
        <v>234</v>
      </c>
      <c r="AU365" s="142" t="s">
        <v>82</v>
      </c>
      <c r="AV365" s="12" t="s">
        <v>78</v>
      </c>
      <c r="AW365" s="12" t="s">
        <v>29</v>
      </c>
      <c r="AX365" s="12" t="s">
        <v>73</v>
      </c>
      <c r="AY365" s="142" t="s">
        <v>224</v>
      </c>
    </row>
    <row r="366" spans="2:65" s="13" customFormat="1">
      <c r="B366" s="146"/>
      <c r="D366" s="136" t="s">
        <v>234</v>
      </c>
      <c r="E366" s="147" t="s">
        <v>1</v>
      </c>
      <c r="F366" s="148" t="s">
        <v>462</v>
      </c>
      <c r="H366" s="149">
        <v>243.65199999999999</v>
      </c>
      <c r="L366" s="146"/>
      <c r="M366" s="150"/>
      <c r="T366" s="151"/>
      <c r="AT366" s="147" t="s">
        <v>234</v>
      </c>
      <c r="AU366" s="147" t="s">
        <v>82</v>
      </c>
      <c r="AV366" s="13" t="s">
        <v>82</v>
      </c>
      <c r="AW366" s="13" t="s">
        <v>29</v>
      </c>
      <c r="AX366" s="13" t="s">
        <v>73</v>
      </c>
      <c r="AY366" s="147" t="s">
        <v>224</v>
      </c>
    </row>
    <row r="367" spans="2:65" s="13" customFormat="1">
      <c r="B367" s="146"/>
      <c r="D367" s="136" t="s">
        <v>234</v>
      </c>
      <c r="E367" s="147" t="s">
        <v>1</v>
      </c>
      <c r="F367" s="148" t="s">
        <v>463</v>
      </c>
      <c r="H367" s="149">
        <v>309.13499999999999</v>
      </c>
      <c r="L367" s="146"/>
      <c r="M367" s="150"/>
      <c r="T367" s="151"/>
      <c r="AT367" s="147" t="s">
        <v>234</v>
      </c>
      <c r="AU367" s="147" t="s">
        <v>82</v>
      </c>
      <c r="AV367" s="13" t="s">
        <v>82</v>
      </c>
      <c r="AW367" s="13" t="s">
        <v>29</v>
      </c>
      <c r="AX367" s="13" t="s">
        <v>73</v>
      </c>
      <c r="AY367" s="147" t="s">
        <v>224</v>
      </c>
    </row>
    <row r="368" spans="2:65" s="14" customFormat="1">
      <c r="B368" s="152"/>
      <c r="D368" s="136" t="s">
        <v>234</v>
      </c>
      <c r="E368" s="153" t="s">
        <v>1</v>
      </c>
      <c r="F368" s="154" t="s">
        <v>239</v>
      </c>
      <c r="H368" s="155">
        <v>552.78700000000003</v>
      </c>
      <c r="L368" s="152"/>
      <c r="M368" s="156"/>
      <c r="T368" s="157"/>
      <c r="AT368" s="153" t="s">
        <v>234</v>
      </c>
      <c r="AU368" s="153" t="s">
        <v>82</v>
      </c>
      <c r="AV368" s="14" t="s">
        <v>106</v>
      </c>
      <c r="AW368" s="14" t="s">
        <v>29</v>
      </c>
      <c r="AX368" s="14" t="s">
        <v>78</v>
      </c>
      <c r="AY368" s="153" t="s">
        <v>224</v>
      </c>
    </row>
    <row r="369" spans="2:65" s="1" customFormat="1" ht="24.2" customHeight="1">
      <c r="B369" s="123"/>
      <c r="C369" s="124" t="s">
        <v>464</v>
      </c>
      <c r="D369" s="124" t="s">
        <v>226</v>
      </c>
      <c r="E369" s="125" t="s">
        <v>465</v>
      </c>
      <c r="F369" s="126" t="s">
        <v>466</v>
      </c>
      <c r="G369" s="127" t="s">
        <v>266</v>
      </c>
      <c r="H369" s="128">
        <v>552.78700000000003</v>
      </c>
      <c r="I369" s="129">
        <v>210</v>
      </c>
      <c r="J369" s="129">
        <f>ROUND(I369*H369,2)</f>
        <v>116085.27</v>
      </c>
      <c r="K369" s="126" t="s">
        <v>230</v>
      </c>
      <c r="L369" s="29"/>
      <c r="M369" s="130" t="s">
        <v>1</v>
      </c>
      <c r="N369" s="131" t="s">
        <v>39</v>
      </c>
      <c r="O369" s="132">
        <v>0</v>
      </c>
      <c r="P369" s="132">
        <f>O369*H369</f>
        <v>0</v>
      </c>
      <c r="Q369" s="132">
        <v>0</v>
      </c>
      <c r="R369" s="132">
        <f>Q369*H369</f>
        <v>0</v>
      </c>
      <c r="S369" s="132">
        <v>0</v>
      </c>
      <c r="T369" s="133">
        <f>S369*H369</f>
        <v>0</v>
      </c>
      <c r="AR369" s="134" t="s">
        <v>106</v>
      </c>
      <c r="AT369" s="134" t="s">
        <v>226</v>
      </c>
      <c r="AU369" s="134" t="s">
        <v>82</v>
      </c>
      <c r="AY369" s="17" t="s">
        <v>224</v>
      </c>
      <c r="BE369" s="135">
        <f>IF(N369="základní",J369,0)</f>
        <v>0</v>
      </c>
      <c r="BF369" s="135">
        <f>IF(N369="snížená",J369,0)</f>
        <v>116085.27</v>
      </c>
      <c r="BG369" s="135">
        <f>IF(N369="zákl. přenesená",J369,0)</f>
        <v>0</v>
      </c>
      <c r="BH369" s="135">
        <f>IF(N369="sníž. přenesená",J369,0)</f>
        <v>0</v>
      </c>
      <c r="BI369" s="135">
        <f>IF(N369="nulová",J369,0)</f>
        <v>0</v>
      </c>
      <c r="BJ369" s="17" t="s">
        <v>82</v>
      </c>
      <c r="BK369" s="135">
        <f>ROUND(I369*H369,2)</f>
        <v>116085.27</v>
      </c>
      <c r="BL369" s="17" t="s">
        <v>106</v>
      </c>
      <c r="BM369" s="134" t="s">
        <v>4584</v>
      </c>
    </row>
    <row r="370" spans="2:65" s="1" customFormat="1" ht="19.5">
      <c r="B370" s="29"/>
      <c r="D370" s="136" t="s">
        <v>231</v>
      </c>
      <c r="F370" s="137" t="s">
        <v>466</v>
      </c>
      <c r="L370" s="29"/>
      <c r="M370" s="138"/>
      <c r="T370" s="53"/>
      <c r="AT370" s="17" t="s">
        <v>231</v>
      </c>
      <c r="AU370" s="17" t="s">
        <v>82</v>
      </c>
    </row>
    <row r="371" spans="2:65" s="1" customFormat="1">
      <c r="B371" s="29"/>
      <c r="D371" s="139" t="s">
        <v>232</v>
      </c>
      <c r="F371" s="140" t="s">
        <v>468</v>
      </c>
      <c r="L371" s="29"/>
      <c r="M371" s="138"/>
      <c r="T371" s="53"/>
      <c r="AT371" s="17" t="s">
        <v>232</v>
      </c>
      <c r="AU371" s="17" t="s">
        <v>82</v>
      </c>
    </row>
    <row r="372" spans="2:65" s="1" customFormat="1" ht="24.2" customHeight="1">
      <c r="B372" s="123"/>
      <c r="C372" s="124" t="s">
        <v>355</v>
      </c>
      <c r="D372" s="124" t="s">
        <v>226</v>
      </c>
      <c r="E372" s="125" t="s">
        <v>457</v>
      </c>
      <c r="F372" s="126" t="s">
        <v>458</v>
      </c>
      <c r="G372" s="127" t="s">
        <v>266</v>
      </c>
      <c r="H372" s="128">
        <v>552.78700000000003</v>
      </c>
      <c r="I372" s="129">
        <v>1280</v>
      </c>
      <c r="J372" s="129">
        <f>ROUND(I372*H372,2)</f>
        <v>707567.36</v>
      </c>
      <c r="K372" s="126" t="s">
        <v>230</v>
      </c>
      <c r="L372" s="29"/>
      <c r="M372" s="130" t="s">
        <v>1</v>
      </c>
      <c r="N372" s="131" t="s">
        <v>39</v>
      </c>
      <c r="O372" s="132">
        <v>0</v>
      </c>
      <c r="P372" s="132">
        <f>O372*H372</f>
        <v>0</v>
      </c>
      <c r="Q372" s="132">
        <v>0</v>
      </c>
      <c r="R372" s="132">
        <f>Q372*H372</f>
        <v>0</v>
      </c>
      <c r="S372" s="132">
        <v>0</v>
      </c>
      <c r="T372" s="133">
        <f>S372*H372</f>
        <v>0</v>
      </c>
      <c r="AR372" s="134" t="s">
        <v>106</v>
      </c>
      <c r="AT372" s="134" t="s">
        <v>226</v>
      </c>
      <c r="AU372" s="134" t="s">
        <v>82</v>
      </c>
      <c r="AY372" s="17" t="s">
        <v>224</v>
      </c>
      <c r="BE372" s="135">
        <f>IF(N372="základní",J372,0)</f>
        <v>0</v>
      </c>
      <c r="BF372" s="135">
        <f>IF(N372="snížená",J372,0)</f>
        <v>707567.36</v>
      </c>
      <c r="BG372" s="135">
        <f>IF(N372="zákl. přenesená",J372,0)</f>
        <v>0</v>
      </c>
      <c r="BH372" s="135">
        <f>IF(N372="sníž. přenesená",J372,0)</f>
        <v>0</v>
      </c>
      <c r="BI372" s="135">
        <f>IF(N372="nulová",J372,0)</f>
        <v>0</v>
      </c>
      <c r="BJ372" s="17" t="s">
        <v>82</v>
      </c>
      <c r="BK372" s="135">
        <f>ROUND(I372*H372,2)</f>
        <v>707567.36</v>
      </c>
      <c r="BL372" s="17" t="s">
        <v>106</v>
      </c>
      <c r="BM372" s="134" t="s">
        <v>4585</v>
      </c>
    </row>
    <row r="373" spans="2:65" s="1" customFormat="1">
      <c r="B373" s="29"/>
      <c r="D373" s="136" t="s">
        <v>231</v>
      </c>
      <c r="F373" s="137" t="s">
        <v>458</v>
      </c>
      <c r="L373" s="29"/>
      <c r="M373" s="138"/>
      <c r="T373" s="53"/>
      <c r="AT373" s="17" t="s">
        <v>231</v>
      </c>
      <c r="AU373" s="17" t="s">
        <v>82</v>
      </c>
    </row>
    <row r="374" spans="2:65" s="1" customFormat="1">
      <c r="B374" s="29"/>
      <c r="D374" s="139" t="s">
        <v>232</v>
      </c>
      <c r="F374" s="140" t="s">
        <v>460</v>
      </c>
      <c r="L374" s="29"/>
      <c r="M374" s="138"/>
      <c r="T374" s="53"/>
      <c r="AT374" s="17" t="s">
        <v>232</v>
      </c>
      <c r="AU374" s="17" t="s">
        <v>82</v>
      </c>
    </row>
    <row r="375" spans="2:65" s="12" customFormat="1">
      <c r="B375" s="141"/>
      <c r="D375" s="136" t="s">
        <v>234</v>
      </c>
      <c r="E375" s="142" t="s">
        <v>1</v>
      </c>
      <c r="F375" s="143" t="s">
        <v>470</v>
      </c>
      <c r="H375" s="142" t="s">
        <v>1</v>
      </c>
      <c r="L375" s="141"/>
      <c r="M375" s="144"/>
      <c r="T375" s="145"/>
      <c r="AT375" s="142" t="s">
        <v>234</v>
      </c>
      <c r="AU375" s="142" t="s">
        <v>82</v>
      </c>
      <c r="AV375" s="12" t="s">
        <v>78</v>
      </c>
      <c r="AW375" s="12" t="s">
        <v>29</v>
      </c>
      <c r="AX375" s="12" t="s">
        <v>73</v>
      </c>
      <c r="AY375" s="142" t="s">
        <v>224</v>
      </c>
    </row>
    <row r="376" spans="2:65" s="13" customFormat="1">
      <c r="B376" s="146"/>
      <c r="D376" s="136" t="s">
        <v>234</v>
      </c>
      <c r="E376" s="147" t="s">
        <v>1</v>
      </c>
      <c r="F376" s="148" t="s">
        <v>471</v>
      </c>
      <c r="H376" s="149">
        <v>552.78700000000003</v>
      </c>
      <c r="L376" s="146"/>
      <c r="M376" s="150"/>
      <c r="T376" s="151"/>
      <c r="AT376" s="147" t="s">
        <v>234</v>
      </c>
      <c r="AU376" s="147" t="s">
        <v>82</v>
      </c>
      <c r="AV376" s="13" t="s">
        <v>82</v>
      </c>
      <c r="AW376" s="13" t="s">
        <v>29</v>
      </c>
      <c r="AX376" s="13" t="s">
        <v>73</v>
      </c>
      <c r="AY376" s="147" t="s">
        <v>224</v>
      </c>
    </row>
    <row r="377" spans="2:65" s="14" customFormat="1">
      <c r="B377" s="152"/>
      <c r="D377" s="136" t="s">
        <v>234</v>
      </c>
      <c r="E377" s="153" t="s">
        <v>1</v>
      </c>
      <c r="F377" s="154" t="s">
        <v>239</v>
      </c>
      <c r="H377" s="155">
        <v>552.78700000000003</v>
      </c>
      <c r="L377" s="152"/>
      <c r="M377" s="156"/>
      <c r="T377" s="157"/>
      <c r="AT377" s="153" t="s">
        <v>234</v>
      </c>
      <c r="AU377" s="153" t="s">
        <v>82</v>
      </c>
      <c r="AV377" s="14" t="s">
        <v>106</v>
      </c>
      <c r="AW377" s="14" t="s">
        <v>29</v>
      </c>
      <c r="AX377" s="14" t="s">
        <v>78</v>
      </c>
      <c r="AY377" s="153" t="s">
        <v>224</v>
      </c>
    </row>
    <row r="378" spans="2:65" s="1" customFormat="1" ht="24.2" customHeight="1">
      <c r="B378" s="123"/>
      <c r="C378" s="124" t="s">
        <v>472</v>
      </c>
      <c r="D378" s="124" t="s">
        <v>226</v>
      </c>
      <c r="E378" s="125" t="s">
        <v>465</v>
      </c>
      <c r="F378" s="126" t="s">
        <v>466</v>
      </c>
      <c r="G378" s="127" t="s">
        <v>266</v>
      </c>
      <c r="H378" s="128">
        <v>552.78700000000003</v>
      </c>
      <c r="I378" s="129">
        <v>210</v>
      </c>
      <c r="J378" s="129">
        <f>ROUND(I378*H378,2)</f>
        <v>116085.27</v>
      </c>
      <c r="K378" s="126" t="s">
        <v>230</v>
      </c>
      <c r="L378" s="29"/>
      <c r="M378" s="130" t="s">
        <v>1</v>
      </c>
      <c r="N378" s="131" t="s">
        <v>39</v>
      </c>
      <c r="O378" s="132">
        <v>0</v>
      </c>
      <c r="P378" s="132">
        <f>O378*H378</f>
        <v>0</v>
      </c>
      <c r="Q378" s="132">
        <v>0</v>
      </c>
      <c r="R378" s="132">
        <f>Q378*H378</f>
        <v>0</v>
      </c>
      <c r="S378" s="132">
        <v>0</v>
      </c>
      <c r="T378" s="133">
        <f>S378*H378</f>
        <v>0</v>
      </c>
      <c r="AR378" s="134" t="s">
        <v>106</v>
      </c>
      <c r="AT378" s="134" t="s">
        <v>226</v>
      </c>
      <c r="AU378" s="134" t="s">
        <v>82</v>
      </c>
      <c r="AY378" s="17" t="s">
        <v>224</v>
      </c>
      <c r="BE378" s="135">
        <f>IF(N378="základní",J378,0)</f>
        <v>0</v>
      </c>
      <c r="BF378" s="135">
        <f>IF(N378="snížená",J378,0)</f>
        <v>116085.27</v>
      </c>
      <c r="BG378" s="135">
        <f>IF(N378="zákl. přenesená",J378,0)</f>
        <v>0</v>
      </c>
      <c r="BH378" s="135">
        <f>IF(N378="sníž. přenesená",J378,0)</f>
        <v>0</v>
      </c>
      <c r="BI378" s="135">
        <f>IF(N378="nulová",J378,0)</f>
        <v>0</v>
      </c>
      <c r="BJ378" s="17" t="s">
        <v>82</v>
      </c>
      <c r="BK378" s="135">
        <f>ROUND(I378*H378,2)</f>
        <v>116085.27</v>
      </c>
      <c r="BL378" s="17" t="s">
        <v>106</v>
      </c>
      <c r="BM378" s="134" t="s">
        <v>4586</v>
      </c>
    </row>
    <row r="379" spans="2:65" s="1" customFormat="1" ht="19.5">
      <c r="B379" s="29"/>
      <c r="D379" s="136" t="s">
        <v>231</v>
      </c>
      <c r="F379" s="137" t="s">
        <v>466</v>
      </c>
      <c r="L379" s="29"/>
      <c r="M379" s="138"/>
      <c r="T379" s="53"/>
      <c r="AT379" s="17" t="s">
        <v>231</v>
      </c>
      <c r="AU379" s="17" t="s">
        <v>82</v>
      </c>
    </row>
    <row r="380" spans="2:65" s="1" customFormat="1">
      <c r="B380" s="29"/>
      <c r="D380" s="139" t="s">
        <v>232</v>
      </c>
      <c r="F380" s="140" t="s">
        <v>468</v>
      </c>
      <c r="L380" s="29"/>
      <c r="M380" s="138"/>
      <c r="T380" s="53"/>
      <c r="AT380" s="17" t="s">
        <v>232</v>
      </c>
      <c r="AU380" s="17" t="s">
        <v>82</v>
      </c>
    </row>
    <row r="381" spans="2:65" s="1" customFormat="1" ht="44.25" customHeight="1">
      <c r="B381" s="123"/>
      <c r="C381" s="124" t="s">
        <v>359</v>
      </c>
      <c r="D381" s="124" t="s">
        <v>226</v>
      </c>
      <c r="E381" s="125" t="s">
        <v>474</v>
      </c>
      <c r="F381" s="126" t="s">
        <v>475</v>
      </c>
      <c r="G381" s="127" t="s">
        <v>253</v>
      </c>
      <c r="H381" s="128">
        <v>13.416</v>
      </c>
      <c r="I381" s="129">
        <v>54300</v>
      </c>
      <c r="J381" s="129">
        <f>ROUND(I381*H381,2)</f>
        <v>728488.8</v>
      </c>
      <c r="K381" s="126" t="s">
        <v>230</v>
      </c>
      <c r="L381" s="29"/>
      <c r="M381" s="130" t="s">
        <v>1</v>
      </c>
      <c r="N381" s="131" t="s">
        <v>39</v>
      </c>
      <c r="O381" s="132">
        <v>0</v>
      </c>
      <c r="P381" s="132">
        <f>O381*H381</f>
        <v>0</v>
      </c>
      <c r="Q381" s="132">
        <v>0</v>
      </c>
      <c r="R381" s="132">
        <f>Q381*H381</f>
        <v>0</v>
      </c>
      <c r="S381" s="132">
        <v>0</v>
      </c>
      <c r="T381" s="133">
        <f>S381*H381</f>
        <v>0</v>
      </c>
      <c r="AR381" s="134" t="s">
        <v>106</v>
      </c>
      <c r="AT381" s="134" t="s">
        <v>226</v>
      </c>
      <c r="AU381" s="134" t="s">
        <v>82</v>
      </c>
      <c r="AY381" s="17" t="s">
        <v>224</v>
      </c>
      <c r="BE381" s="135">
        <f>IF(N381="základní",J381,0)</f>
        <v>0</v>
      </c>
      <c r="BF381" s="135">
        <f>IF(N381="snížená",J381,0)</f>
        <v>728488.8</v>
      </c>
      <c r="BG381" s="135">
        <f>IF(N381="zákl. přenesená",J381,0)</f>
        <v>0</v>
      </c>
      <c r="BH381" s="135">
        <f>IF(N381="sníž. přenesená",J381,0)</f>
        <v>0</v>
      </c>
      <c r="BI381" s="135">
        <f>IF(N381="nulová",J381,0)</f>
        <v>0</v>
      </c>
      <c r="BJ381" s="17" t="s">
        <v>82</v>
      </c>
      <c r="BK381" s="135">
        <f>ROUND(I381*H381,2)</f>
        <v>728488.8</v>
      </c>
      <c r="BL381" s="17" t="s">
        <v>106</v>
      </c>
      <c r="BM381" s="134" t="s">
        <v>4587</v>
      </c>
    </row>
    <row r="382" spans="2:65" s="1" customFormat="1" ht="29.25">
      <c r="B382" s="29"/>
      <c r="D382" s="136" t="s">
        <v>231</v>
      </c>
      <c r="F382" s="137" t="s">
        <v>475</v>
      </c>
      <c r="L382" s="29"/>
      <c r="M382" s="138"/>
      <c r="T382" s="53"/>
      <c r="AT382" s="17" t="s">
        <v>231</v>
      </c>
      <c r="AU382" s="17" t="s">
        <v>82</v>
      </c>
    </row>
    <row r="383" spans="2:65" s="1" customFormat="1">
      <c r="B383" s="29"/>
      <c r="D383" s="139" t="s">
        <v>232</v>
      </c>
      <c r="F383" s="140" t="s">
        <v>477</v>
      </c>
      <c r="L383" s="29"/>
      <c r="M383" s="138"/>
      <c r="T383" s="53"/>
      <c r="AT383" s="17" t="s">
        <v>232</v>
      </c>
      <c r="AU383" s="17" t="s">
        <v>82</v>
      </c>
    </row>
    <row r="384" spans="2:65" s="13" customFormat="1">
      <c r="B384" s="146"/>
      <c r="D384" s="136" t="s">
        <v>234</v>
      </c>
      <c r="E384" s="147" t="s">
        <v>1</v>
      </c>
      <c r="F384" s="148" t="s">
        <v>478</v>
      </c>
      <c r="H384" s="149">
        <v>13.416</v>
      </c>
      <c r="L384" s="146"/>
      <c r="M384" s="150"/>
      <c r="T384" s="151"/>
      <c r="AT384" s="147" t="s">
        <v>234</v>
      </c>
      <c r="AU384" s="147" t="s">
        <v>82</v>
      </c>
      <c r="AV384" s="13" t="s">
        <v>82</v>
      </c>
      <c r="AW384" s="13" t="s">
        <v>29</v>
      </c>
      <c r="AX384" s="13" t="s">
        <v>73</v>
      </c>
      <c r="AY384" s="147" t="s">
        <v>224</v>
      </c>
    </row>
    <row r="385" spans="2:65" s="14" customFormat="1">
      <c r="B385" s="152"/>
      <c r="D385" s="136" t="s">
        <v>234</v>
      </c>
      <c r="E385" s="153" t="s">
        <v>1</v>
      </c>
      <c r="F385" s="154" t="s">
        <v>239</v>
      </c>
      <c r="H385" s="155">
        <v>13.416</v>
      </c>
      <c r="L385" s="152"/>
      <c r="M385" s="156"/>
      <c r="T385" s="157"/>
      <c r="AT385" s="153" t="s">
        <v>234</v>
      </c>
      <c r="AU385" s="153" t="s">
        <v>82</v>
      </c>
      <c r="AV385" s="14" t="s">
        <v>106</v>
      </c>
      <c r="AW385" s="14" t="s">
        <v>29</v>
      </c>
      <c r="AX385" s="14" t="s">
        <v>78</v>
      </c>
      <c r="AY385" s="153" t="s">
        <v>224</v>
      </c>
    </row>
    <row r="386" spans="2:65" s="1" customFormat="1" ht="24.2" customHeight="1">
      <c r="B386" s="123"/>
      <c r="C386" s="124" t="s">
        <v>479</v>
      </c>
      <c r="D386" s="124" t="s">
        <v>226</v>
      </c>
      <c r="E386" s="125" t="s">
        <v>480</v>
      </c>
      <c r="F386" s="126" t="s">
        <v>481</v>
      </c>
      <c r="G386" s="127" t="s">
        <v>266</v>
      </c>
      <c r="H386" s="128">
        <v>1.0089999999999999</v>
      </c>
      <c r="I386" s="129">
        <v>945</v>
      </c>
      <c r="J386" s="129">
        <f>ROUND(I386*H386,2)</f>
        <v>953.51</v>
      </c>
      <c r="K386" s="126" t="s">
        <v>230</v>
      </c>
      <c r="L386" s="29"/>
      <c r="M386" s="130" t="s">
        <v>1</v>
      </c>
      <c r="N386" s="131" t="s">
        <v>39</v>
      </c>
      <c r="O386" s="132">
        <v>0</v>
      </c>
      <c r="P386" s="132">
        <f>O386*H386</f>
        <v>0</v>
      </c>
      <c r="Q386" s="132">
        <v>0</v>
      </c>
      <c r="R386" s="132">
        <f>Q386*H386</f>
        <v>0</v>
      </c>
      <c r="S386" s="132">
        <v>0</v>
      </c>
      <c r="T386" s="133">
        <f>S386*H386</f>
        <v>0</v>
      </c>
      <c r="AR386" s="134" t="s">
        <v>106</v>
      </c>
      <c r="AT386" s="134" t="s">
        <v>226</v>
      </c>
      <c r="AU386" s="134" t="s">
        <v>82</v>
      </c>
      <c r="AY386" s="17" t="s">
        <v>224</v>
      </c>
      <c r="BE386" s="135">
        <f>IF(N386="základní",J386,0)</f>
        <v>0</v>
      </c>
      <c r="BF386" s="135">
        <f>IF(N386="snížená",J386,0)</f>
        <v>953.51</v>
      </c>
      <c r="BG386" s="135">
        <f>IF(N386="zákl. přenesená",J386,0)</f>
        <v>0</v>
      </c>
      <c r="BH386" s="135">
        <f>IF(N386="sníž. přenesená",J386,0)</f>
        <v>0</v>
      </c>
      <c r="BI386" s="135">
        <f>IF(N386="nulová",J386,0)</f>
        <v>0</v>
      </c>
      <c r="BJ386" s="17" t="s">
        <v>82</v>
      </c>
      <c r="BK386" s="135">
        <f>ROUND(I386*H386,2)</f>
        <v>953.51</v>
      </c>
      <c r="BL386" s="17" t="s">
        <v>106</v>
      </c>
      <c r="BM386" s="134" t="s">
        <v>4588</v>
      </c>
    </row>
    <row r="387" spans="2:65" s="1" customFormat="1" ht="19.5">
      <c r="B387" s="29"/>
      <c r="D387" s="136" t="s">
        <v>231</v>
      </c>
      <c r="F387" s="137" t="s">
        <v>481</v>
      </c>
      <c r="L387" s="29"/>
      <c r="M387" s="138"/>
      <c r="T387" s="53"/>
      <c r="AT387" s="17" t="s">
        <v>231</v>
      </c>
      <c r="AU387" s="17" t="s">
        <v>82</v>
      </c>
    </row>
    <row r="388" spans="2:65" s="1" customFormat="1">
      <c r="B388" s="29"/>
      <c r="D388" s="139" t="s">
        <v>232</v>
      </c>
      <c r="F388" s="140" t="s">
        <v>483</v>
      </c>
      <c r="L388" s="29"/>
      <c r="M388" s="138"/>
      <c r="T388" s="53"/>
      <c r="AT388" s="17" t="s">
        <v>232</v>
      </c>
      <c r="AU388" s="17" t="s">
        <v>82</v>
      </c>
    </row>
    <row r="389" spans="2:65" s="13" customFormat="1">
      <c r="B389" s="146"/>
      <c r="D389" s="136" t="s">
        <v>234</v>
      </c>
      <c r="E389" s="147" t="s">
        <v>1</v>
      </c>
      <c r="F389" s="148" t="s">
        <v>484</v>
      </c>
      <c r="H389" s="149">
        <v>1.0089999999999999</v>
      </c>
      <c r="L389" s="146"/>
      <c r="M389" s="150"/>
      <c r="T389" s="151"/>
      <c r="AT389" s="147" t="s">
        <v>234</v>
      </c>
      <c r="AU389" s="147" t="s">
        <v>82</v>
      </c>
      <c r="AV389" s="13" t="s">
        <v>82</v>
      </c>
      <c r="AW389" s="13" t="s">
        <v>29</v>
      </c>
      <c r="AX389" s="13" t="s">
        <v>73</v>
      </c>
      <c r="AY389" s="147" t="s">
        <v>224</v>
      </c>
    </row>
    <row r="390" spans="2:65" s="14" customFormat="1">
      <c r="B390" s="152"/>
      <c r="D390" s="136" t="s">
        <v>234</v>
      </c>
      <c r="E390" s="153" t="s">
        <v>1</v>
      </c>
      <c r="F390" s="154" t="s">
        <v>239</v>
      </c>
      <c r="H390" s="155">
        <v>1.0089999999999999</v>
      </c>
      <c r="L390" s="152"/>
      <c r="M390" s="156"/>
      <c r="T390" s="157"/>
      <c r="AT390" s="153" t="s">
        <v>234</v>
      </c>
      <c r="AU390" s="153" t="s">
        <v>82</v>
      </c>
      <c r="AV390" s="14" t="s">
        <v>106</v>
      </c>
      <c r="AW390" s="14" t="s">
        <v>29</v>
      </c>
      <c r="AX390" s="14" t="s">
        <v>78</v>
      </c>
      <c r="AY390" s="153" t="s">
        <v>224</v>
      </c>
    </row>
    <row r="391" spans="2:65" s="1" customFormat="1" ht="37.9" customHeight="1">
      <c r="B391" s="123"/>
      <c r="C391" s="124" t="s">
        <v>365</v>
      </c>
      <c r="D391" s="124" t="s">
        <v>226</v>
      </c>
      <c r="E391" s="125" t="s">
        <v>485</v>
      </c>
      <c r="F391" s="126" t="s">
        <v>486</v>
      </c>
      <c r="G391" s="127" t="s">
        <v>266</v>
      </c>
      <c r="H391" s="128">
        <v>23.126999999999999</v>
      </c>
      <c r="I391" s="129">
        <v>866</v>
      </c>
      <c r="J391" s="129">
        <f>ROUND(I391*H391,2)</f>
        <v>20027.98</v>
      </c>
      <c r="K391" s="126" t="s">
        <v>230</v>
      </c>
      <c r="L391" s="29"/>
      <c r="M391" s="130" t="s">
        <v>1</v>
      </c>
      <c r="N391" s="131" t="s">
        <v>39</v>
      </c>
      <c r="O391" s="132">
        <v>0</v>
      </c>
      <c r="P391" s="132">
        <f>O391*H391</f>
        <v>0</v>
      </c>
      <c r="Q391" s="132">
        <v>0</v>
      </c>
      <c r="R391" s="132">
        <f>Q391*H391</f>
        <v>0</v>
      </c>
      <c r="S391" s="132">
        <v>0</v>
      </c>
      <c r="T391" s="133">
        <f>S391*H391</f>
        <v>0</v>
      </c>
      <c r="AR391" s="134" t="s">
        <v>106</v>
      </c>
      <c r="AT391" s="134" t="s">
        <v>226</v>
      </c>
      <c r="AU391" s="134" t="s">
        <v>82</v>
      </c>
      <c r="AY391" s="17" t="s">
        <v>224</v>
      </c>
      <c r="BE391" s="135">
        <f>IF(N391="základní",J391,0)</f>
        <v>0</v>
      </c>
      <c r="BF391" s="135">
        <f>IF(N391="snížená",J391,0)</f>
        <v>20027.98</v>
      </c>
      <c r="BG391" s="135">
        <f>IF(N391="zákl. přenesená",J391,0)</f>
        <v>0</v>
      </c>
      <c r="BH391" s="135">
        <f>IF(N391="sníž. přenesená",J391,0)</f>
        <v>0</v>
      </c>
      <c r="BI391" s="135">
        <f>IF(N391="nulová",J391,0)</f>
        <v>0</v>
      </c>
      <c r="BJ391" s="17" t="s">
        <v>82</v>
      </c>
      <c r="BK391" s="135">
        <f>ROUND(I391*H391,2)</f>
        <v>20027.98</v>
      </c>
      <c r="BL391" s="17" t="s">
        <v>106</v>
      </c>
      <c r="BM391" s="134" t="s">
        <v>4589</v>
      </c>
    </row>
    <row r="392" spans="2:65" s="1" customFormat="1" ht="19.5">
      <c r="B392" s="29"/>
      <c r="D392" s="136" t="s">
        <v>231</v>
      </c>
      <c r="F392" s="137" t="s">
        <v>486</v>
      </c>
      <c r="L392" s="29"/>
      <c r="M392" s="138"/>
      <c r="T392" s="53"/>
      <c r="AT392" s="17" t="s">
        <v>231</v>
      </c>
      <c r="AU392" s="17" t="s">
        <v>82</v>
      </c>
    </row>
    <row r="393" spans="2:65" s="1" customFormat="1">
      <c r="B393" s="29"/>
      <c r="D393" s="139" t="s">
        <v>232</v>
      </c>
      <c r="F393" s="140" t="s">
        <v>488</v>
      </c>
      <c r="L393" s="29"/>
      <c r="M393" s="138"/>
      <c r="T393" s="53"/>
      <c r="AT393" s="17" t="s">
        <v>232</v>
      </c>
      <c r="AU393" s="17" t="s">
        <v>82</v>
      </c>
    </row>
    <row r="394" spans="2:65" s="12" customFormat="1">
      <c r="B394" s="141"/>
      <c r="D394" s="136" t="s">
        <v>234</v>
      </c>
      <c r="E394" s="142" t="s">
        <v>1</v>
      </c>
      <c r="F394" s="143" t="s">
        <v>387</v>
      </c>
      <c r="H394" s="142" t="s">
        <v>1</v>
      </c>
      <c r="L394" s="141"/>
      <c r="M394" s="144"/>
      <c r="T394" s="145"/>
      <c r="AT394" s="142" t="s">
        <v>234</v>
      </c>
      <c r="AU394" s="142" t="s">
        <v>82</v>
      </c>
      <c r="AV394" s="12" t="s">
        <v>78</v>
      </c>
      <c r="AW394" s="12" t="s">
        <v>29</v>
      </c>
      <c r="AX394" s="12" t="s">
        <v>73</v>
      </c>
      <c r="AY394" s="142" t="s">
        <v>224</v>
      </c>
    </row>
    <row r="395" spans="2:65" s="13" customFormat="1">
      <c r="B395" s="146"/>
      <c r="D395" s="136" t="s">
        <v>234</v>
      </c>
      <c r="E395" s="147" t="s">
        <v>1</v>
      </c>
      <c r="F395" s="148" t="s">
        <v>489</v>
      </c>
      <c r="H395" s="149">
        <v>12.285</v>
      </c>
      <c r="L395" s="146"/>
      <c r="M395" s="150"/>
      <c r="T395" s="151"/>
      <c r="AT395" s="147" t="s">
        <v>234</v>
      </c>
      <c r="AU395" s="147" t="s">
        <v>82</v>
      </c>
      <c r="AV395" s="13" t="s">
        <v>82</v>
      </c>
      <c r="AW395" s="13" t="s">
        <v>29</v>
      </c>
      <c r="AX395" s="13" t="s">
        <v>73</v>
      </c>
      <c r="AY395" s="147" t="s">
        <v>224</v>
      </c>
    </row>
    <row r="396" spans="2:65" s="12" customFormat="1">
      <c r="B396" s="141"/>
      <c r="D396" s="136" t="s">
        <v>234</v>
      </c>
      <c r="E396" s="142" t="s">
        <v>1</v>
      </c>
      <c r="F396" s="143" t="s">
        <v>390</v>
      </c>
      <c r="H396" s="142" t="s">
        <v>1</v>
      </c>
      <c r="L396" s="141"/>
      <c r="M396" s="144"/>
      <c r="T396" s="145"/>
      <c r="AT396" s="142" t="s">
        <v>234</v>
      </c>
      <c r="AU396" s="142" t="s">
        <v>82</v>
      </c>
      <c r="AV396" s="12" t="s">
        <v>78</v>
      </c>
      <c r="AW396" s="12" t="s">
        <v>29</v>
      </c>
      <c r="AX396" s="12" t="s">
        <v>73</v>
      </c>
      <c r="AY396" s="142" t="s">
        <v>224</v>
      </c>
    </row>
    <row r="397" spans="2:65" s="13" customFormat="1">
      <c r="B397" s="146"/>
      <c r="D397" s="136" t="s">
        <v>234</v>
      </c>
      <c r="E397" s="147" t="s">
        <v>1</v>
      </c>
      <c r="F397" s="148" t="s">
        <v>490</v>
      </c>
      <c r="H397" s="149">
        <v>10.842000000000001</v>
      </c>
      <c r="L397" s="146"/>
      <c r="M397" s="150"/>
      <c r="T397" s="151"/>
      <c r="AT397" s="147" t="s">
        <v>234</v>
      </c>
      <c r="AU397" s="147" t="s">
        <v>82</v>
      </c>
      <c r="AV397" s="13" t="s">
        <v>82</v>
      </c>
      <c r="AW397" s="13" t="s">
        <v>29</v>
      </c>
      <c r="AX397" s="13" t="s">
        <v>73</v>
      </c>
      <c r="AY397" s="147" t="s">
        <v>224</v>
      </c>
    </row>
    <row r="398" spans="2:65" s="14" customFormat="1">
      <c r="B398" s="152"/>
      <c r="D398" s="136" t="s">
        <v>234</v>
      </c>
      <c r="E398" s="153" t="s">
        <v>1</v>
      </c>
      <c r="F398" s="154" t="s">
        <v>239</v>
      </c>
      <c r="H398" s="155">
        <v>23.127000000000002</v>
      </c>
      <c r="L398" s="152"/>
      <c r="M398" s="156"/>
      <c r="T398" s="157"/>
      <c r="AT398" s="153" t="s">
        <v>234</v>
      </c>
      <c r="AU398" s="153" t="s">
        <v>82</v>
      </c>
      <c r="AV398" s="14" t="s">
        <v>106</v>
      </c>
      <c r="AW398" s="14" t="s">
        <v>29</v>
      </c>
      <c r="AX398" s="14" t="s">
        <v>78</v>
      </c>
      <c r="AY398" s="153" t="s">
        <v>224</v>
      </c>
    </row>
    <row r="399" spans="2:65" s="1" customFormat="1" ht="24.2" customHeight="1">
      <c r="B399" s="123"/>
      <c r="C399" s="124" t="s">
        <v>491</v>
      </c>
      <c r="D399" s="124" t="s">
        <v>226</v>
      </c>
      <c r="E399" s="125" t="s">
        <v>492</v>
      </c>
      <c r="F399" s="126" t="s">
        <v>493</v>
      </c>
      <c r="G399" s="127" t="s">
        <v>229</v>
      </c>
      <c r="H399" s="128">
        <v>0.10100000000000001</v>
      </c>
      <c r="I399" s="129">
        <v>5020</v>
      </c>
      <c r="J399" s="129">
        <f>ROUND(I399*H399,2)</f>
        <v>507.02</v>
      </c>
      <c r="K399" s="126" t="s">
        <v>230</v>
      </c>
      <c r="L399" s="29"/>
      <c r="M399" s="130" t="s">
        <v>1</v>
      </c>
      <c r="N399" s="131" t="s">
        <v>39</v>
      </c>
      <c r="O399" s="132">
        <v>0</v>
      </c>
      <c r="P399" s="132">
        <f>O399*H399</f>
        <v>0</v>
      </c>
      <c r="Q399" s="132">
        <v>0</v>
      </c>
      <c r="R399" s="132">
        <f>Q399*H399</f>
        <v>0</v>
      </c>
      <c r="S399" s="132">
        <v>0</v>
      </c>
      <c r="T399" s="133">
        <f>S399*H399</f>
        <v>0</v>
      </c>
      <c r="AR399" s="134" t="s">
        <v>106</v>
      </c>
      <c r="AT399" s="134" t="s">
        <v>226</v>
      </c>
      <c r="AU399" s="134" t="s">
        <v>82</v>
      </c>
      <c r="AY399" s="17" t="s">
        <v>224</v>
      </c>
      <c r="BE399" s="135">
        <f>IF(N399="základní",J399,0)</f>
        <v>0</v>
      </c>
      <c r="BF399" s="135">
        <f>IF(N399="snížená",J399,0)</f>
        <v>507.02</v>
      </c>
      <c r="BG399" s="135">
        <f>IF(N399="zákl. přenesená",J399,0)</f>
        <v>0</v>
      </c>
      <c r="BH399" s="135">
        <f>IF(N399="sníž. přenesená",J399,0)</f>
        <v>0</v>
      </c>
      <c r="BI399" s="135">
        <f>IF(N399="nulová",J399,0)</f>
        <v>0</v>
      </c>
      <c r="BJ399" s="17" t="s">
        <v>82</v>
      </c>
      <c r="BK399" s="135">
        <f>ROUND(I399*H399,2)</f>
        <v>507.02</v>
      </c>
      <c r="BL399" s="17" t="s">
        <v>106</v>
      </c>
      <c r="BM399" s="134" t="s">
        <v>4590</v>
      </c>
    </row>
    <row r="400" spans="2:65" s="1" customFormat="1">
      <c r="B400" s="29"/>
      <c r="D400" s="136" t="s">
        <v>231</v>
      </c>
      <c r="F400" s="137" t="s">
        <v>493</v>
      </c>
      <c r="L400" s="29"/>
      <c r="M400" s="138"/>
      <c r="T400" s="53"/>
      <c r="AT400" s="17" t="s">
        <v>231</v>
      </c>
      <c r="AU400" s="17" t="s">
        <v>82</v>
      </c>
    </row>
    <row r="401" spans="2:65" s="1" customFormat="1">
      <c r="B401" s="29"/>
      <c r="D401" s="139" t="s">
        <v>232</v>
      </c>
      <c r="F401" s="140" t="s">
        <v>495</v>
      </c>
      <c r="L401" s="29"/>
      <c r="M401" s="138"/>
      <c r="T401" s="53"/>
      <c r="AT401" s="17" t="s">
        <v>232</v>
      </c>
      <c r="AU401" s="17" t="s">
        <v>82</v>
      </c>
    </row>
    <row r="402" spans="2:65" s="12" customFormat="1">
      <c r="B402" s="141"/>
      <c r="D402" s="136" t="s">
        <v>234</v>
      </c>
      <c r="E402" s="142" t="s">
        <v>1</v>
      </c>
      <c r="F402" s="143" t="s">
        <v>496</v>
      </c>
      <c r="H402" s="142" t="s">
        <v>1</v>
      </c>
      <c r="L402" s="141"/>
      <c r="M402" s="144"/>
      <c r="T402" s="145"/>
      <c r="AT402" s="142" t="s">
        <v>234</v>
      </c>
      <c r="AU402" s="142" t="s">
        <v>82</v>
      </c>
      <c r="AV402" s="12" t="s">
        <v>78</v>
      </c>
      <c r="AW402" s="12" t="s">
        <v>29</v>
      </c>
      <c r="AX402" s="12" t="s">
        <v>73</v>
      </c>
      <c r="AY402" s="142" t="s">
        <v>224</v>
      </c>
    </row>
    <row r="403" spans="2:65" s="13" customFormat="1">
      <c r="B403" s="146"/>
      <c r="D403" s="136" t="s">
        <v>234</v>
      </c>
      <c r="E403" s="147" t="s">
        <v>1</v>
      </c>
      <c r="F403" s="148" t="s">
        <v>497</v>
      </c>
      <c r="H403" s="149">
        <v>0.10100000000000001</v>
      </c>
      <c r="L403" s="146"/>
      <c r="M403" s="150"/>
      <c r="T403" s="151"/>
      <c r="AT403" s="147" t="s">
        <v>234</v>
      </c>
      <c r="AU403" s="147" t="s">
        <v>82</v>
      </c>
      <c r="AV403" s="13" t="s">
        <v>82</v>
      </c>
      <c r="AW403" s="13" t="s">
        <v>29</v>
      </c>
      <c r="AX403" s="13" t="s">
        <v>73</v>
      </c>
      <c r="AY403" s="147" t="s">
        <v>224</v>
      </c>
    </row>
    <row r="404" spans="2:65" s="14" customFormat="1">
      <c r="B404" s="152"/>
      <c r="D404" s="136" t="s">
        <v>234</v>
      </c>
      <c r="E404" s="153" t="s">
        <v>1</v>
      </c>
      <c r="F404" s="154" t="s">
        <v>239</v>
      </c>
      <c r="H404" s="155">
        <v>0.10100000000000001</v>
      </c>
      <c r="L404" s="152"/>
      <c r="M404" s="156"/>
      <c r="T404" s="157"/>
      <c r="AT404" s="153" t="s">
        <v>234</v>
      </c>
      <c r="AU404" s="153" t="s">
        <v>82</v>
      </c>
      <c r="AV404" s="14" t="s">
        <v>106</v>
      </c>
      <c r="AW404" s="14" t="s">
        <v>29</v>
      </c>
      <c r="AX404" s="14" t="s">
        <v>78</v>
      </c>
      <c r="AY404" s="153" t="s">
        <v>224</v>
      </c>
    </row>
    <row r="405" spans="2:65" s="1" customFormat="1" ht="16.5" customHeight="1">
      <c r="B405" s="123"/>
      <c r="C405" s="124" t="s">
        <v>370</v>
      </c>
      <c r="D405" s="124" t="s">
        <v>226</v>
      </c>
      <c r="E405" s="125" t="s">
        <v>498</v>
      </c>
      <c r="F405" s="126" t="s">
        <v>499</v>
      </c>
      <c r="G405" s="127" t="s">
        <v>266</v>
      </c>
      <c r="H405" s="128">
        <v>1.3440000000000001</v>
      </c>
      <c r="I405" s="129">
        <v>579</v>
      </c>
      <c r="J405" s="129">
        <f>ROUND(I405*H405,2)</f>
        <v>778.18</v>
      </c>
      <c r="K405" s="126" t="s">
        <v>230</v>
      </c>
      <c r="L405" s="29"/>
      <c r="M405" s="130" t="s">
        <v>1</v>
      </c>
      <c r="N405" s="131" t="s">
        <v>39</v>
      </c>
      <c r="O405" s="132">
        <v>0</v>
      </c>
      <c r="P405" s="132">
        <f>O405*H405</f>
        <v>0</v>
      </c>
      <c r="Q405" s="132">
        <v>0</v>
      </c>
      <c r="R405" s="132">
        <f>Q405*H405</f>
        <v>0</v>
      </c>
      <c r="S405" s="132">
        <v>0</v>
      </c>
      <c r="T405" s="133">
        <f>S405*H405</f>
        <v>0</v>
      </c>
      <c r="AR405" s="134" t="s">
        <v>106</v>
      </c>
      <c r="AT405" s="134" t="s">
        <v>226</v>
      </c>
      <c r="AU405" s="134" t="s">
        <v>82</v>
      </c>
      <c r="AY405" s="17" t="s">
        <v>224</v>
      </c>
      <c r="BE405" s="135">
        <f>IF(N405="základní",J405,0)</f>
        <v>0</v>
      </c>
      <c r="BF405" s="135">
        <f>IF(N405="snížená",J405,0)</f>
        <v>778.18</v>
      </c>
      <c r="BG405" s="135">
        <f>IF(N405="zákl. přenesená",J405,0)</f>
        <v>0</v>
      </c>
      <c r="BH405" s="135">
        <f>IF(N405="sníž. přenesená",J405,0)</f>
        <v>0</v>
      </c>
      <c r="BI405" s="135">
        <f>IF(N405="nulová",J405,0)</f>
        <v>0</v>
      </c>
      <c r="BJ405" s="17" t="s">
        <v>82</v>
      </c>
      <c r="BK405" s="135">
        <f>ROUND(I405*H405,2)</f>
        <v>778.18</v>
      </c>
      <c r="BL405" s="17" t="s">
        <v>106</v>
      </c>
      <c r="BM405" s="134" t="s">
        <v>4591</v>
      </c>
    </row>
    <row r="406" spans="2:65" s="1" customFormat="1">
      <c r="B406" s="29"/>
      <c r="D406" s="136" t="s">
        <v>231</v>
      </c>
      <c r="F406" s="137" t="s">
        <v>499</v>
      </c>
      <c r="L406" s="29"/>
      <c r="M406" s="138"/>
      <c r="T406" s="53"/>
      <c r="AT406" s="17" t="s">
        <v>231</v>
      </c>
      <c r="AU406" s="17" t="s">
        <v>82</v>
      </c>
    </row>
    <row r="407" spans="2:65" s="1" customFormat="1">
      <c r="B407" s="29"/>
      <c r="D407" s="139" t="s">
        <v>232</v>
      </c>
      <c r="F407" s="140" t="s">
        <v>501</v>
      </c>
      <c r="L407" s="29"/>
      <c r="M407" s="138"/>
      <c r="T407" s="53"/>
      <c r="AT407" s="17" t="s">
        <v>232</v>
      </c>
      <c r="AU407" s="17" t="s">
        <v>82</v>
      </c>
    </row>
    <row r="408" spans="2:65" s="13" customFormat="1">
      <c r="B408" s="146"/>
      <c r="D408" s="136" t="s">
        <v>234</v>
      </c>
      <c r="E408" s="147" t="s">
        <v>1</v>
      </c>
      <c r="F408" s="148" t="s">
        <v>502</v>
      </c>
      <c r="H408" s="149">
        <v>1.3440000000000001</v>
      </c>
      <c r="L408" s="146"/>
      <c r="M408" s="150"/>
      <c r="T408" s="151"/>
      <c r="AT408" s="147" t="s">
        <v>234</v>
      </c>
      <c r="AU408" s="147" t="s">
        <v>82</v>
      </c>
      <c r="AV408" s="13" t="s">
        <v>82</v>
      </c>
      <c r="AW408" s="13" t="s">
        <v>29</v>
      </c>
      <c r="AX408" s="13" t="s">
        <v>73</v>
      </c>
      <c r="AY408" s="147" t="s">
        <v>224</v>
      </c>
    </row>
    <row r="409" spans="2:65" s="14" customFormat="1">
      <c r="B409" s="152"/>
      <c r="D409" s="136" t="s">
        <v>234</v>
      </c>
      <c r="E409" s="153" t="s">
        <v>1</v>
      </c>
      <c r="F409" s="154" t="s">
        <v>239</v>
      </c>
      <c r="H409" s="155">
        <v>1.3440000000000001</v>
      </c>
      <c r="L409" s="152"/>
      <c r="M409" s="156"/>
      <c r="T409" s="157"/>
      <c r="AT409" s="153" t="s">
        <v>234</v>
      </c>
      <c r="AU409" s="153" t="s">
        <v>82</v>
      </c>
      <c r="AV409" s="14" t="s">
        <v>106</v>
      </c>
      <c r="AW409" s="14" t="s">
        <v>29</v>
      </c>
      <c r="AX409" s="14" t="s">
        <v>78</v>
      </c>
      <c r="AY409" s="153" t="s">
        <v>224</v>
      </c>
    </row>
    <row r="410" spans="2:65" s="1" customFormat="1" ht="16.5" customHeight="1">
      <c r="B410" s="123"/>
      <c r="C410" s="124" t="s">
        <v>503</v>
      </c>
      <c r="D410" s="124" t="s">
        <v>226</v>
      </c>
      <c r="E410" s="125" t="s">
        <v>504</v>
      </c>
      <c r="F410" s="126" t="s">
        <v>505</v>
      </c>
      <c r="G410" s="127" t="s">
        <v>266</v>
      </c>
      <c r="H410" s="128">
        <v>1.3440000000000001</v>
      </c>
      <c r="I410" s="129">
        <v>142</v>
      </c>
      <c r="J410" s="129">
        <f>ROUND(I410*H410,2)</f>
        <v>190.85</v>
      </c>
      <c r="K410" s="126" t="s">
        <v>230</v>
      </c>
      <c r="L410" s="29"/>
      <c r="M410" s="130" t="s">
        <v>1</v>
      </c>
      <c r="N410" s="131" t="s">
        <v>39</v>
      </c>
      <c r="O410" s="132">
        <v>0</v>
      </c>
      <c r="P410" s="132">
        <f>O410*H410</f>
        <v>0</v>
      </c>
      <c r="Q410" s="132">
        <v>0</v>
      </c>
      <c r="R410" s="132">
        <f>Q410*H410</f>
        <v>0</v>
      </c>
      <c r="S410" s="132">
        <v>0</v>
      </c>
      <c r="T410" s="133">
        <f>S410*H410</f>
        <v>0</v>
      </c>
      <c r="AR410" s="134" t="s">
        <v>106</v>
      </c>
      <c r="AT410" s="134" t="s">
        <v>226</v>
      </c>
      <c r="AU410" s="134" t="s">
        <v>82</v>
      </c>
      <c r="AY410" s="17" t="s">
        <v>224</v>
      </c>
      <c r="BE410" s="135">
        <f>IF(N410="základní",J410,0)</f>
        <v>0</v>
      </c>
      <c r="BF410" s="135">
        <f>IF(N410="snížená",J410,0)</f>
        <v>190.85</v>
      </c>
      <c r="BG410" s="135">
        <f>IF(N410="zákl. přenesená",J410,0)</f>
        <v>0</v>
      </c>
      <c r="BH410" s="135">
        <f>IF(N410="sníž. přenesená",J410,0)</f>
        <v>0</v>
      </c>
      <c r="BI410" s="135">
        <f>IF(N410="nulová",J410,0)</f>
        <v>0</v>
      </c>
      <c r="BJ410" s="17" t="s">
        <v>82</v>
      </c>
      <c r="BK410" s="135">
        <f>ROUND(I410*H410,2)</f>
        <v>190.85</v>
      </c>
      <c r="BL410" s="17" t="s">
        <v>106</v>
      </c>
      <c r="BM410" s="134" t="s">
        <v>4592</v>
      </c>
    </row>
    <row r="411" spans="2:65" s="1" customFormat="1">
      <c r="B411" s="29"/>
      <c r="D411" s="136" t="s">
        <v>231</v>
      </c>
      <c r="F411" s="137" t="s">
        <v>505</v>
      </c>
      <c r="L411" s="29"/>
      <c r="M411" s="138"/>
      <c r="T411" s="53"/>
      <c r="AT411" s="17" t="s">
        <v>231</v>
      </c>
      <c r="AU411" s="17" t="s">
        <v>82</v>
      </c>
    </row>
    <row r="412" spans="2:65" s="1" customFormat="1">
      <c r="B412" s="29"/>
      <c r="D412" s="139" t="s">
        <v>232</v>
      </c>
      <c r="F412" s="140" t="s">
        <v>507</v>
      </c>
      <c r="L412" s="29"/>
      <c r="M412" s="138"/>
      <c r="T412" s="53"/>
      <c r="AT412" s="17" t="s">
        <v>232</v>
      </c>
      <c r="AU412" s="17" t="s">
        <v>82</v>
      </c>
    </row>
    <row r="413" spans="2:65" s="1" customFormat="1" ht="24.2" customHeight="1">
      <c r="B413" s="123"/>
      <c r="C413" s="124" t="s">
        <v>373</v>
      </c>
      <c r="D413" s="124" t="s">
        <v>226</v>
      </c>
      <c r="E413" s="125" t="s">
        <v>508</v>
      </c>
      <c r="F413" s="126" t="s">
        <v>509</v>
      </c>
      <c r="G413" s="127" t="s">
        <v>253</v>
      </c>
      <c r="H413" s="128">
        <v>1.0999999999999999E-2</v>
      </c>
      <c r="I413" s="129">
        <v>64500</v>
      </c>
      <c r="J413" s="129">
        <f>ROUND(I413*H413,2)</f>
        <v>709.5</v>
      </c>
      <c r="K413" s="126" t="s">
        <v>230</v>
      </c>
      <c r="L413" s="29"/>
      <c r="M413" s="130" t="s">
        <v>1</v>
      </c>
      <c r="N413" s="131" t="s">
        <v>39</v>
      </c>
      <c r="O413" s="132">
        <v>0</v>
      </c>
      <c r="P413" s="132">
        <f>O413*H413</f>
        <v>0</v>
      </c>
      <c r="Q413" s="132">
        <v>0</v>
      </c>
      <c r="R413" s="132">
        <f>Q413*H413</f>
        <v>0</v>
      </c>
      <c r="S413" s="132">
        <v>0</v>
      </c>
      <c r="T413" s="133">
        <f>S413*H413</f>
        <v>0</v>
      </c>
      <c r="AR413" s="134" t="s">
        <v>106</v>
      </c>
      <c r="AT413" s="134" t="s">
        <v>226</v>
      </c>
      <c r="AU413" s="134" t="s">
        <v>82</v>
      </c>
      <c r="AY413" s="17" t="s">
        <v>224</v>
      </c>
      <c r="BE413" s="135">
        <f>IF(N413="základní",J413,0)</f>
        <v>0</v>
      </c>
      <c r="BF413" s="135">
        <f>IF(N413="snížená",J413,0)</f>
        <v>709.5</v>
      </c>
      <c r="BG413" s="135">
        <f>IF(N413="zákl. přenesená",J413,0)</f>
        <v>0</v>
      </c>
      <c r="BH413" s="135">
        <f>IF(N413="sníž. přenesená",J413,0)</f>
        <v>0</v>
      </c>
      <c r="BI413" s="135">
        <f>IF(N413="nulová",J413,0)</f>
        <v>0</v>
      </c>
      <c r="BJ413" s="17" t="s">
        <v>82</v>
      </c>
      <c r="BK413" s="135">
        <f>ROUND(I413*H413,2)</f>
        <v>709.5</v>
      </c>
      <c r="BL413" s="17" t="s">
        <v>106</v>
      </c>
      <c r="BM413" s="134" t="s">
        <v>4593</v>
      </c>
    </row>
    <row r="414" spans="2:65" s="1" customFormat="1">
      <c r="B414" s="29"/>
      <c r="D414" s="136" t="s">
        <v>231</v>
      </c>
      <c r="F414" s="137" t="s">
        <v>509</v>
      </c>
      <c r="L414" s="29"/>
      <c r="M414" s="138"/>
      <c r="T414" s="53"/>
      <c r="AT414" s="17" t="s">
        <v>231</v>
      </c>
      <c r="AU414" s="17" t="s">
        <v>82</v>
      </c>
    </row>
    <row r="415" spans="2:65" s="1" customFormat="1">
      <c r="B415" s="29"/>
      <c r="D415" s="139" t="s">
        <v>232</v>
      </c>
      <c r="F415" s="140" t="s">
        <v>511</v>
      </c>
      <c r="L415" s="29"/>
      <c r="M415" s="138"/>
      <c r="T415" s="53"/>
      <c r="AT415" s="17" t="s">
        <v>232</v>
      </c>
      <c r="AU415" s="17" t="s">
        <v>82</v>
      </c>
    </row>
    <row r="416" spans="2:65" s="13" customFormat="1">
      <c r="B416" s="146"/>
      <c r="D416" s="136" t="s">
        <v>234</v>
      </c>
      <c r="E416" s="147" t="s">
        <v>1</v>
      </c>
      <c r="F416" s="148" t="s">
        <v>512</v>
      </c>
      <c r="H416" s="149">
        <v>1.0999999999999999E-2</v>
      </c>
      <c r="L416" s="146"/>
      <c r="M416" s="150"/>
      <c r="T416" s="151"/>
      <c r="AT416" s="147" t="s">
        <v>234</v>
      </c>
      <c r="AU416" s="147" t="s">
        <v>82</v>
      </c>
      <c r="AV416" s="13" t="s">
        <v>82</v>
      </c>
      <c r="AW416" s="13" t="s">
        <v>29</v>
      </c>
      <c r="AX416" s="13" t="s">
        <v>73</v>
      </c>
      <c r="AY416" s="147" t="s">
        <v>224</v>
      </c>
    </row>
    <row r="417" spans="2:65" s="14" customFormat="1">
      <c r="B417" s="152"/>
      <c r="D417" s="136" t="s">
        <v>234</v>
      </c>
      <c r="E417" s="153" t="s">
        <v>1</v>
      </c>
      <c r="F417" s="154" t="s">
        <v>239</v>
      </c>
      <c r="H417" s="155">
        <v>1.0999999999999999E-2</v>
      </c>
      <c r="L417" s="152"/>
      <c r="M417" s="156"/>
      <c r="T417" s="157"/>
      <c r="AT417" s="153" t="s">
        <v>234</v>
      </c>
      <c r="AU417" s="153" t="s">
        <v>82</v>
      </c>
      <c r="AV417" s="14" t="s">
        <v>106</v>
      </c>
      <c r="AW417" s="14" t="s">
        <v>29</v>
      </c>
      <c r="AX417" s="14" t="s">
        <v>78</v>
      </c>
      <c r="AY417" s="153" t="s">
        <v>224</v>
      </c>
    </row>
    <row r="418" spans="2:65" s="11" customFormat="1" ht="22.9" customHeight="1">
      <c r="B418" s="112"/>
      <c r="D418" s="113" t="s">
        <v>72</v>
      </c>
      <c r="E418" s="121" t="s">
        <v>106</v>
      </c>
      <c r="F418" s="121" t="s">
        <v>513</v>
      </c>
      <c r="J418" s="122">
        <f>BK418</f>
        <v>8230501.540000001</v>
      </c>
      <c r="L418" s="112"/>
      <c r="M418" s="116"/>
      <c r="P418" s="117">
        <f>SUM(P419:P656)</f>
        <v>0</v>
      </c>
      <c r="R418" s="117">
        <f>SUM(R419:R656)</f>
        <v>0</v>
      </c>
      <c r="T418" s="118">
        <f>SUM(T419:T656)</f>
        <v>0</v>
      </c>
      <c r="AR418" s="113" t="s">
        <v>78</v>
      </c>
      <c r="AT418" s="119" t="s">
        <v>72</v>
      </c>
      <c r="AU418" s="119" t="s">
        <v>78</v>
      </c>
      <c r="AY418" s="113" t="s">
        <v>224</v>
      </c>
      <c r="BK418" s="120">
        <f>SUM(BK419:BK656)</f>
        <v>8230501.540000001</v>
      </c>
    </row>
    <row r="419" spans="2:65" s="1" customFormat="1" ht="66.75" customHeight="1">
      <c r="B419" s="123"/>
      <c r="C419" s="124" t="s">
        <v>514</v>
      </c>
      <c r="D419" s="124" t="s">
        <v>226</v>
      </c>
      <c r="E419" s="125" t="s">
        <v>515</v>
      </c>
      <c r="F419" s="126" t="s">
        <v>516</v>
      </c>
      <c r="G419" s="127" t="s">
        <v>229</v>
      </c>
      <c r="H419" s="128">
        <v>46</v>
      </c>
      <c r="I419" s="129">
        <v>16150</v>
      </c>
      <c r="J419" s="129">
        <f>ROUND(I419*H419,2)</f>
        <v>742900</v>
      </c>
      <c r="K419" s="126" t="s">
        <v>1</v>
      </c>
      <c r="L419" s="29"/>
      <c r="M419" s="130" t="s">
        <v>1</v>
      </c>
      <c r="N419" s="131" t="s">
        <v>39</v>
      </c>
      <c r="O419" s="132">
        <v>0</v>
      </c>
      <c r="P419" s="132">
        <f>O419*H419</f>
        <v>0</v>
      </c>
      <c r="Q419" s="132">
        <v>0</v>
      </c>
      <c r="R419" s="132">
        <f>Q419*H419</f>
        <v>0</v>
      </c>
      <c r="S419" s="132">
        <v>0</v>
      </c>
      <c r="T419" s="133">
        <f>S419*H419</f>
        <v>0</v>
      </c>
      <c r="AR419" s="134" t="s">
        <v>106</v>
      </c>
      <c r="AT419" s="134" t="s">
        <v>226</v>
      </c>
      <c r="AU419" s="134" t="s">
        <v>82</v>
      </c>
      <c r="AY419" s="17" t="s">
        <v>224</v>
      </c>
      <c r="BE419" s="135">
        <f>IF(N419="základní",J419,0)</f>
        <v>0</v>
      </c>
      <c r="BF419" s="135">
        <f>IF(N419="snížená",J419,0)</f>
        <v>742900</v>
      </c>
      <c r="BG419" s="135">
        <f>IF(N419="zákl. přenesená",J419,0)</f>
        <v>0</v>
      </c>
      <c r="BH419" s="135">
        <f>IF(N419="sníž. přenesená",J419,0)</f>
        <v>0</v>
      </c>
      <c r="BI419" s="135">
        <f>IF(N419="nulová",J419,0)</f>
        <v>0</v>
      </c>
      <c r="BJ419" s="17" t="s">
        <v>82</v>
      </c>
      <c r="BK419" s="135">
        <f>ROUND(I419*H419,2)</f>
        <v>742900</v>
      </c>
      <c r="BL419" s="17" t="s">
        <v>106</v>
      </c>
      <c r="BM419" s="134" t="s">
        <v>4594</v>
      </c>
    </row>
    <row r="420" spans="2:65" s="1" customFormat="1" ht="39">
      <c r="B420" s="29"/>
      <c r="D420" s="136" t="s">
        <v>231</v>
      </c>
      <c r="F420" s="137" t="s">
        <v>516</v>
      </c>
      <c r="L420" s="29"/>
      <c r="M420" s="138"/>
      <c r="T420" s="53"/>
      <c r="AT420" s="17" t="s">
        <v>231</v>
      </c>
      <c r="AU420" s="17" t="s">
        <v>82</v>
      </c>
    </row>
    <row r="421" spans="2:65" s="12" customFormat="1">
      <c r="B421" s="141"/>
      <c r="D421" s="136" t="s">
        <v>234</v>
      </c>
      <c r="E421" s="142" t="s">
        <v>1</v>
      </c>
      <c r="F421" s="143" t="s">
        <v>518</v>
      </c>
      <c r="H421" s="142" t="s">
        <v>1</v>
      </c>
      <c r="L421" s="141"/>
      <c r="M421" s="144"/>
      <c r="T421" s="145"/>
      <c r="AT421" s="142" t="s">
        <v>234</v>
      </c>
      <c r="AU421" s="142" t="s">
        <v>82</v>
      </c>
      <c r="AV421" s="12" t="s">
        <v>78</v>
      </c>
      <c r="AW421" s="12" t="s">
        <v>29</v>
      </c>
      <c r="AX421" s="12" t="s">
        <v>73</v>
      </c>
      <c r="AY421" s="142" t="s">
        <v>224</v>
      </c>
    </row>
    <row r="422" spans="2:65" s="13" customFormat="1">
      <c r="B422" s="146"/>
      <c r="D422" s="136" t="s">
        <v>234</v>
      </c>
      <c r="E422" s="147" t="s">
        <v>1</v>
      </c>
      <c r="F422" s="148" t="s">
        <v>370</v>
      </c>
      <c r="H422" s="149">
        <v>46</v>
      </c>
      <c r="L422" s="146"/>
      <c r="M422" s="150"/>
      <c r="T422" s="151"/>
      <c r="AT422" s="147" t="s">
        <v>234</v>
      </c>
      <c r="AU422" s="147" t="s">
        <v>82</v>
      </c>
      <c r="AV422" s="13" t="s">
        <v>82</v>
      </c>
      <c r="AW422" s="13" t="s">
        <v>29</v>
      </c>
      <c r="AX422" s="13" t="s">
        <v>73</v>
      </c>
      <c r="AY422" s="147" t="s">
        <v>224</v>
      </c>
    </row>
    <row r="423" spans="2:65" s="14" customFormat="1">
      <c r="B423" s="152"/>
      <c r="D423" s="136" t="s">
        <v>234</v>
      </c>
      <c r="E423" s="153" t="s">
        <v>1</v>
      </c>
      <c r="F423" s="154" t="s">
        <v>239</v>
      </c>
      <c r="H423" s="155">
        <v>46</v>
      </c>
      <c r="L423" s="152"/>
      <c r="M423" s="156"/>
      <c r="T423" s="157"/>
      <c r="AT423" s="153" t="s">
        <v>234</v>
      </c>
      <c r="AU423" s="153" t="s">
        <v>82</v>
      </c>
      <c r="AV423" s="14" t="s">
        <v>106</v>
      </c>
      <c r="AW423" s="14" t="s">
        <v>29</v>
      </c>
      <c r="AX423" s="14" t="s">
        <v>78</v>
      </c>
      <c r="AY423" s="153" t="s">
        <v>224</v>
      </c>
    </row>
    <row r="424" spans="2:65" s="1" customFormat="1" ht="62.65" customHeight="1">
      <c r="B424" s="123"/>
      <c r="C424" s="124" t="s">
        <v>379</v>
      </c>
      <c r="D424" s="124" t="s">
        <v>226</v>
      </c>
      <c r="E424" s="125" t="s">
        <v>519</v>
      </c>
      <c r="F424" s="126" t="s">
        <v>520</v>
      </c>
      <c r="G424" s="127" t="s">
        <v>229</v>
      </c>
      <c r="H424" s="128">
        <v>172.85599999999999</v>
      </c>
      <c r="I424" s="129">
        <v>16050</v>
      </c>
      <c r="J424" s="129">
        <f>ROUND(I424*H424,2)</f>
        <v>2774338.8</v>
      </c>
      <c r="K424" s="126" t="s">
        <v>1</v>
      </c>
      <c r="L424" s="29"/>
      <c r="M424" s="130" t="s">
        <v>1</v>
      </c>
      <c r="N424" s="131" t="s">
        <v>39</v>
      </c>
      <c r="O424" s="132">
        <v>0</v>
      </c>
      <c r="P424" s="132">
        <f>O424*H424</f>
        <v>0</v>
      </c>
      <c r="Q424" s="132">
        <v>0</v>
      </c>
      <c r="R424" s="132">
        <f>Q424*H424</f>
        <v>0</v>
      </c>
      <c r="S424" s="132">
        <v>0</v>
      </c>
      <c r="T424" s="133">
        <f>S424*H424</f>
        <v>0</v>
      </c>
      <c r="AR424" s="134" t="s">
        <v>106</v>
      </c>
      <c r="AT424" s="134" t="s">
        <v>226</v>
      </c>
      <c r="AU424" s="134" t="s">
        <v>82</v>
      </c>
      <c r="AY424" s="17" t="s">
        <v>224</v>
      </c>
      <c r="BE424" s="135">
        <f>IF(N424="základní",J424,0)</f>
        <v>0</v>
      </c>
      <c r="BF424" s="135">
        <f>IF(N424="snížená",J424,0)</f>
        <v>2774338.8</v>
      </c>
      <c r="BG424" s="135">
        <f>IF(N424="zákl. přenesená",J424,0)</f>
        <v>0</v>
      </c>
      <c r="BH424" s="135">
        <f>IF(N424="sníž. přenesená",J424,0)</f>
        <v>0</v>
      </c>
      <c r="BI424" s="135">
        <f>IF(N424="nulová",J424,0)</f>
        <v>0</v>
      </c>
      <c r="BJ424" s="17" t="s">
        <v>82</v>
      </c>
      <c r="BK424" s="135">
        <f>ROUND(I424*H424,2)</f>
        <v>2774338.8</v>
      </c>
      <c r="BL424" s="17" t="s">
        <v>106</v>
      </c>
      <c r="BM424" s="134" t="s">
        <v>4595</v>
      </c>
    </row>
    <row r="425" spans="2:65" s="1" customFormat="1" ht="39">
      <c r="B425" s="29"/>
      <c r="D425" s="136" t="s">
        <v>231</v>
      </c>
      <c r="F425" s="137" t="s">
        <v>520</v>
      </c>
      <c r="L425" s="29"/>
      <c r="M425" s="138"/>
      <c r="T425" s="53"/>
      <c r="AT425" s="17" t="s">
        <v>231</v>
      </c>
      <c r="AU425" s="17" t="s">
        <v>82</v>
      </c>
    </row>
    <row r="426" spans="2:65" s="12" customFormat="1">
      <c r="B426" s="141"/>
      <c r="D426" s="136" t="s">
        <v>234</v>
      </c>
      <c r="E426" s="142" t="s">
        <v>1</v>
      </c>
      <c r="F426" s="143" t="s">
        <v>522</v>
      </c>
      <c r="H426" s="142" t="s">
        <v>1</v>
      </c>
      <c r="L426" s="141"/>
      <c r="M426" s="144"/>
      <c r="T426" s="145"/>
      <c r="AT426" s="142" t="s">
        <v>234</v>
      </c>
      <c r="AU426" s="142" t="s">
        <v>82</v>
      </c>
      <c r="AV426" s="12" t="s">
        <v>78</v>
      </c>
      <c r="AW426" s="12" t="s">
        <v>29</v>
      </c>
      <c r="AX426" s="12" t="s">
        <v>73</v>
      </c>
      <c r="AY426" s="142" t="s">
        <v>224</v>
      </c>
    </row>
    <row r="427" spans="2:65" s="13" customFormat="1">
      <c r="B427" s="146"/>
      <c r="D427" s="136" t="s">
        <v>234</v>
      </c>
      <c r="E427" s="147" t="s">
        <v>1</v>
      </c>
      <c r="F427" s="148" t="s">
        <v>523</v>
      </c>
      <c r="H427" s="149">
        <v>99.774000000000001</v>
      </c>
      <c r="L427" s="146"/>
      <c r="M427" s="150"/>
      <c r="T427" s="151"/>
      <c r="AT427" s="147" t="s">
        <v>234</v>
      </c>
      <c r="AU427" s="147" t="s">
        <v>82</v>
      </c>
      <c r="AV427" s="13" t="s">
        <v>82</v>
      </c>
      <c r="AW427" s="13" t="s">
        <v>29</v>
      </c>
      <c r="AX427" s="13" t="s">
        <v>73</v>
      </c>
      <c r="AY427" s="147" t="s">
        <v>224</v>
      </c>
    </row>
    <row r="428" spans="2:65" s="13" customFormat="1">
      <c r="B428" s="146"/>
      <c r="D428" s="136" t="s">
        <v>234</v>
      </c>
      <c r="E428" s="147" t="s">
        <v>1</v>
      </c>
      <c r="F428" s="148" t="s">
        <v>524</v>
      </c>
      <c r="H428" s="149">
        <v>-6.6319999999999997</v>
      </c>
      <c r="L428" s="146"/>
      <c r="M428" s="150"/>
      <c r="T428" s="151"/>
      <c r="AT428" s="147" t="s">
        <v>234</v>
      </c>
      <c r="AU428" s="147" t="s">
        <v>82</v>
      </c>
      <c r="AV428" s="13" t="s">
        <v>82</v>
      </c>
      <c r="AW428" s="13" t="s">
        <v>29</v>
      </c>
      <c r="AX428" s="13" t="s">
        <v>73</v>
      </c>
      <c r="AY428" s="147" t="s">
        <v>224</v>
      </c>
    </row>
    <row r="429" spans="2:65" s="13" customFormat="1">
      <c r="B429" s="146"/>
      <c r="D429" s="136" t="s">
        <v>234</v>
      </c>
      <c r="E429" s="147" t="s">
        <v>1</v>
      </c>
      <c r="F429" s="148" t="s">
        <v>525</v>
      </c>
      <c r="H429" s="149">
        <v>-7.407</v>
      </c>
      <c r="L429" s="146"/>
      <c r="M429" s="150"/>
      <c r="T429" s="151"/>
      <c r="AT429" s="147" t="s">
        <v>234</v>
      </c>
      <c r="AU429" s="147" t="s">
        <v>82</v>
      </c>
      <c r="AV429" s="13" t="s">
        <v>82</v>
      </c>
      <c r="AW429" s="13" t="s">
        <v>29</v>
      </c>
      <c r="AX429" s="13" t="s">
        <v>73</v>
      </c>
      <c r="AY429" s="147" t="s">
        <v>224</v>
      </c>
    </row>
    <row r="430" spans="2:65" s="13" customFormat="1">
      <c r="B430" s="146"/>
      <c r="D430" s="136" t="s">
        <v>234</v>
      </c>
      <c r="E430" s="147" t="s">
        <v>1</v>
      </c>
      <c r="F430" s="148" t="s">
        <v>526</v>
      </c>
      <c r="H430" s="149">
        <v>1.2969999999999999</v>
      </c>
      <c r="L430" s="146"/>
      <c r="M430" s="150"/>
      <c r="T430" s="151"/>
      <c r="AT430" s="147" t="s">
        <v>234</v>
      </c>
      <c r="AU430" s="147" t="s">
        <v>82</v>
      </c>
      <c r="AV430" s="13" t="s">
        <v>82</v>
      </c>
      <c r="AW430" s="13" t="s">
        <v>29</v>
      </c>
      <c r="AX430" s="13" t="s">
        <v>73</v>
      </c>
      <c r="AY430" s="147" t="s">
        <v>224</v>
      </c>
    </row>
    <row r="431" spans="2:65" s="13" customFormat="1">
      <c r="B431" s="146"/>
      <c r="D431" s="136" t="s">
        <v>234</v>
      </c>
      <c r="E431" s="147" t="s">
        <v>1</v>
      </c>
      <c r="F431" s="148" t="s">
        <v>527</v>
      </c>
      <c r="H431" s="149">
        <v>-0.58499999999999996</v>
      </c>
      <c r="L431" s="146"/>
      <c r="M431" s="150"/>
      <c r="T431" s="151"/>
      <c r="AT431" s="147" t="s">
        <v>234</v>
      </c>
      <c r="AU431" s="147" t="s">
        <v>82</v>
      </c>
      <c r="AV431" s="13" t="s">
        <v>82</v>
      </c>
      <c r="AW431" s="13" t="s">
        <v>29</v>
      </c>
      <c r="AX431" s="13" t="s">
        <v>73</v>
      </c>
      <c r="AY431" s="147" t="s">
        <v>224</v>
      </c>
    </row>
    <row r="432" spans="2:65" s="13" customFormat="1">
      <c r="B432" s="146"/>
      <c r="D432" s="136" t="s">
        <v>234</v>
      </c>
      <c r="E432" s="147" t="s">
        <v>1</v>
      </c>
      <c r="F432" s="148" t="s">
        <v>528</v>
      </c>
      <c r="H432" s="149">
        <v>-3.0990000000000002</v>
      </c>
      <c r="L432" s="146"/>
      <c r="M432" s="150"/>
      <c r="T432" s="151"/>
      <c r="AT432" s="147" t="s">
        <v>234</v>
      </c>
      <c r="AU432" s="147" t="s">
        <v>82</v>
      </c>
      <c r="AV432" s="13" t="s">
        <v>82</v>
      </c>
      <c r="AW432" s="13" t="s">
        <v>29</v>
      </c>
      <c r="AX432" s="13" t="s">
        <v>73</v>
      </c>
      <c r="AY432" s="147" t="s">
        <v>224</v>
      </c>
    </row>
    <row r="433" spans="2:51" s="13" customFormat="1">
      <c r="B433" s="146"/>
      <c r="D433" s="136" t="s">
        <v>234</v>
      </c>
      <c r="E433" s="147" t="s">
        <v>1</v>
      </c>
      <c r="F433" s="148" t="s">
        <v>529</v>
      </c>
      <c r="H433" s="149">
        <v>-1.744</v>
      </c>
      <c r="L433" s="146"/>
      <c r="M433" s="150"/>
      <c r="T433" s="151"/>
      <c r="AT433" s="147" t="s">
        <v>234</v>
      </c>
      <c r="AU433" s="147" t="s">
        <v>82</v>
      </c>
      <c r="AV433" s="13" t="s">
        <v>82</v>
      </c>
      <c r="AW433" s="13" t="s">
        <v>29</v>
      </c>
      <c r="AX433" s="13" t="s">
        <v>73</v>
      </c>
      <c r="AY433" s="147" t="s">
        <v>224</v>
      </c>
    </row>
    <row r="434" spans="2:51" s="13" customFormat="1">
      <c r="B434" s="146"/>
      <c r="D434" s="136" t="s">
        <v>234</v>
      </c>
      <c r="E434" s="147" t="s">
        <v>1</v>
      </c>
      <c r="F434" s="148" t="s">
        <v>530</v>
      </c>
      <c r="H434" s="149">
        <v>-7.8620000000000001</v>
      </c>
      <c r="L434" s="146"/>
      <c r="M434" s="150"/>
      <c r="T434" s="151"/>
      <c r="AT434" s="147" t="s">
        <v>234</v>
      </c>
      <c r="AU434" s="147" t="s">
        <v>82</v>
      </c>
      <c r="AV434" s="13" t="s">
        <v>82</v>
      </c>
      <c r="AW434" s="13" t="s">
        <v>29</v>
      </c>
      <c r="AX434" s="13" t="s">
        <v>73</v>
      </c>
      <c r="AY434" s="147" t="s">
        <v>224</v>
      </c>
    </row>
    <row r="435" spans="2:51" s="15" customFormat="1">
      <c r="B435" s="158"/>
      <c r="D435" s="136" t="s">
        <v>234</v>
      </c>
      <c r="E435" s="159" t="s">
        <v>1</v>
      </c>
      <c r="F435" s="160" t="s">
        <v>288</v>
      </c>
      <c r="H435" s="161">
        <v>73.742000000000004</v>
      </c>
      <c r="L435" s="158"/>
      <c r="M435" s="162"/>
      <c r="T435" s="163"/>
      <c r="AT435" s="159" t="s">
        <v>234</v>
      </c>
      <c r="AU435" s="159" t="s">
        <v>82</v>
      </c>
      <c r="AV435" s="15" t="s">
        <v>101</v>
      </c>
      <c r="AW435" s="15" t="s">
        <v>29</v>
      </c>
      <c r="AX435" s="15" t="s">
        <v>73</v>
      </c>
      <c r="AY435" s="159" t="s">
        <v>224</v>
      </c>
    </row>
    <row r="436" spans="2:51" s="12" customFormat="1">
      <c r="B436" s="141"/>
      <c r="D436" s="136" t="s">
        <v>234</v>
      </c>
      <c r="E436" s="142" t="s">
        <v>1</v>
      </c>
      <c r="F436" s="143" t="s">
        <v>531</v>
      </c>
      <c r="H436" s="142" t="s">
        <v>1</v>
      </c>
      <c r="L436" s="141"/>
      <c r="M436" s="144"/>
      <c r="T436" s="145"/>
      <c r="AT436" s="142" t="s">
        <v>234</v>
      </c>
      <c r="AU436" s="142" t="s">
        <v>82</v>
      </c>
      <c r="AV436" s="12" t="s">
        <v>78</v>
      </c>
      <c r="AW436" s="12" t="s">
        <v>29</v>
      </c>
      <c r="AX436" s="12" t="s">
        <v>73</v>
      </c>
      <c r="AY436" s="142" t="s">
        <v>224</v>
      </c>
    </row>
    <row r="437" spans="2:51" s="13" customFormat="1">
      <c r="B437" s="146"/>
      <c r="D437" s="136" t="s">
        <v>234</v>
      </c>
      <c r="E437" s="147" t="s">
        <v>1</v>
      </c>
      <c r="F437" s="148" t="s">
        <v>523</v>
      </c>
      <c r="H437" s="149">
        <v>99.774000000000001</v>
      </c>
      <c r="L437" s="146"/>
      <c r="M437" s="150"/>
      <c r="T437" s="151"/>
      <c r="AT437" s="147" t="s">
        <v>234</v>
      </c>
      <c r="AU437" s="147" t="s">
        <v>82</v>
      </c>
      <c r="AV437" s="13" t="s">
        <v>82</v>
      </c>
      <c r="AW437" s="13" t="s">
        <v>29</v>
      </c>
      <c r="AX437" s="13" t="s">
        <v>73</v>
      </c>
      <c r="AY437" s="147" t="s">
        <v>224</v>
      </c>
    </row>
    <row r="438" spans="2:51" s="13" customFormat="1">
      <c r="B438" s="146"/>
      <c r="D438" s="136" t="s">
        <v>234</v>
      </c>
      <c r="E438" s="147" t="s">
        <v>1</v>
      </c>
      <c r="F438" s="148" t="s">
        <v>532</v>
      </c>
      <c r="H438" s="149">
        <v>-6.952</v>
      </c>
      <c r="L438" s="146"/>
      <c r="M438" s="150"/>
      <c r="T438" s="151"/>
      <c r="AT438" s="147" t="s">
        <v>234</v>
      </c>
      <c r="AU438" s="147" t="s">
        <v>82</v>
      </c>
      <c r="AV438" s="13" t="s">
        <v>82</v>
      </c>
      <c r="AW438" s="13" t="s">
        <v>29</v>
      </c>
      <c r="AX438" s="13" t="s">
        <v>73</v>
      </c>
      <c r="AY438" s="147" t="s">
        <v>224</v>
      </c>
    </row>
    <row r="439" spans="2:51" s="13" customFormat="1">
      <c r="B439" s="146"/>
      <c r="D439" s="136" t="s">
        <v>234</v>
      </c>
      <c r="E439" s="147" t="s">
        <v>1</v>
      </c>
      <c r="F439" s="148" t="s">
        <v>533</v>
      </c>
      <c r="H439" s="149">
        <v>-1.8089999999999999</v>
      </c>
      <c r="L439" s="146"/>
      <c r="M439" s="150"/>
      <c r="T439" s="151"/>
      <c r="AT439" s="147" t="s">
        <v>234</v>
      </c>
      <c r="AU439" s="147" t="s">
        <v>82</v>
      </c>
      <c r="AV439" s="13" t="s">
        <v>82</v>
      </c>
      <c r="AW439" s="13" t="s">
        <v>29</v>
      </c>
      <c r="AX439" s="13" t="s">
        <v>73</v>
      </c>
      <c r="AY439" s="147" t="s">
        <v>224</v>
      </c>
    </row>
    <row r="440" spans="2:51" s="13" customFormat="1">
      <c r="B440" s="146"/>
      <c r="D440" s="136" t="s">
        <v>234</v>
      </c>
      <c r="E440" s="147" t="s">
        <v>1</v>
      </c>
      <c r="F440" s="148" t="s">
        <v>534</v>
      </c>
      <c r="H440" s="149">
        <v>-3.0350000000000001</v>
      </c>
      <c r="L440" s="146"/>
      <c r="M440" s="150"/>
      <c r="T440" s="151"/>
      <c r="AT440" s="147" t="s">
        <v>234</v>
      </c>
      <c r="AU440" s="147" t="s">
        <v>82</v>
      </c>
      <c r="AV440" s="13" t="s">
        <v>82</v>
      </c>
      <c r="AW440" s="13" t="s">
        <v>29</v>
      </c>
      <c r="AX440" s="13" t="s">
        <v>73</v>
      </c>
      <c r="AY440" s="147" t="s">
        <v>224</v>
      </c>
    </row>
    <row r="441" spans="2:51" s="13" customFormat="1">
      <c r="B441" s="146"/>
      <c r="D441" s="136" t="s">
        <v>234</v>
      </c>
      <c r="E441" s="147" t="s">
        <v>1</v>
      </c>
      <c r="F441" s="148" t="s">
        <v>535</v>
      </c>
      <c r="H441" s="149">
        <v>-0.14499999999999999</v>
      </c>
      <c r="L441" s="146"/>
      <c r="M441" s="150"/>
      <c r="T441" s="151"/>
      <c r="AT441" s="147" t="s">
        <v>234</v>
      </c>
      <c r="AU441" s="147" t="s">
        <v>82</v>
      </c>
      <c r="AV441" s="13" t="s">
        <v>82</v>
      </c>
      <c r="AW441" s="13" t="s">
        <v>29</v>
      </c>
      <c r="AX441" s="13" t="s">
        <v>73</v>
      </c>
      <c r="AY441" s="147" t="s">
        <v>224</v>
      </c>
    </row>
    <row r="442" spans="2:51" s="13" customFormat="1">
      <c r="B442" s="146"/>
      <c r="D442" s="136" t="s">
        <v>234</v>
      </c>
      <c r="E442" s="147" t="s">
        <v>1</v>
      </c>
      <c r="F442" s="148" t="s">
        <v>536</v>
      </c>
      <c r="H442" s="149">
        <v>-1.8080000000000001</v>
      </c>
      <c r="L442" s="146"/>
      <c r="M442" s="150"/>
      <c r="T442" s="151"/>
      <c r="AT442" s="147" t="s">
        <v>234</v>
      </c>
      <c r="AU442" s="147" t="s">
        <v>82</v>
      </c>
      <c r="AV442" s="13" t="s">
        <v>82</v>
      </c>
      <c r="AW442" s="13" t="s">
        <v>29</v>
      </c>
      <c r="AX442" s="13" t="s">
        <v>73</v>
      </c>
      <c r="AY442" s="147" t="s">
        <v>224</v>
      </c>
    </row>
    <row r="443" spans="2:51" s="13" customFormat="1">
      <c r="B443" s="146"/>
      <c r="D443" s="136" t="s">
        <v>234</v>
      </c>
      <c r="E443" s="147" t="s">
        <v>1</v>
      </c>
      <c r="F443" s="148" t="s">
        <v>537</v>
      </c>
      <c r="H443" s="149">
        <v>-1.3220000000000001</v>
      </c>
      <c r="L443" s="146"/>
      <c r="M443" s="150"/>
      <c r="T443" s="151"/>
      <c r="AT443" s="147" t="s">
        <v>234</v>
      </c>
      <c r="AU443" s="147" t="s">
        <v>82</v>
      </c>
      <c r="AV443" s="13" t="s">
        <v>82</v>
      </c>
      <c r="AW443" s="13" t="s">
        <v>29</v>
      </c>
      <c r="AX443" s="13" t="s">
        <v>73</v>
      </c>
      <c r="AY443" s="147" t="s">
        <v>224</v>
      </c>
    </row>
    <row r="444" spans="2:51" s="15" customFormat="1">
      <c r="B444" s="158"/>
      <c r="D444" s="136" t="s">
        <v>234</v>
      </c>
      <c r="E444" s="159" t="s">
        <v>1</v>
      </c>
      <c r="F444" s="160" t="s">
        <v>288</v>
      </c>
      <c r="H444" s="161">
        <v>84.703000000000003</v>
      </c>
      <c r="L444" s="158"/>
      <c r="M444" s="162"/>
      <c r="T444" s="163"/>
      <c r="AT444" s="159" t="s">
        <v>234</v>
      </c>
      <c r="AU444" s="159" t="s">
        <v>82</v>
      </c>
      <c r="AV444" s="15" t="s">
        <v>101</v>
      </c>
      <c r="AW444" s="15" t="s">
        <v>29</v>
      </c>
      <c r="AX444" s="15" t="s">
        <v>73</v>
      </c>
      <c r="AY444" s="159" t="s">
        <v>224</v>
      </c>
    </row>
    <row r="445" spans="2:51" s="12" customFormat="1">
      <c r="B445" s="141"/>
      <c r="D445" s="136" t="s">
        <v>234</v>
      </c>
      <c r="E445" s="142" t="s">
        <v>1</v>
      </c>
      <c r="F445" s="143" t="s">
        <v>538</v>
      </c>
      <c r="H445" s="142" t="s">
        <v>1</v>
      </c>
      <c r="L445" s="141"/>
      <c r="M445" s="144"/>
      <c r="T445" s="145"/>
      <c r="AT445" s="142" t="s">
        <v>234</v>
      </c>
      <c r="AU445" s="142" t="s">
        <v>82</v>
      </c>
      <c r="AV445" s="12" t="s">
        <v>78</v>
      </c>
      <c r="AW445" s="12" t="s">
        <v>29</v>
      </c>
      <c r="AX445" s="12" t="s">
        <v>73</v>
      </c>
      <c r="AY445" s="142" t="s">
        <v>224</v>
      </c>
    </row>
    <row r="446" spans="2:51" s="12" customFormat="1">
      <c r="B446" s="141"/>
      <c r="D446" s="136" t="s">
        <v>234</v>
      </c>
      <c r="E446" s="142" t="s">
        <v>1</v>
      </c>
      <c r="F446" s="143" t="s">
        <v>387</v>
      </c>
      <c r="H446" s="142" t="s">
        <v>1</v>
      </c>
      <c r="L446" s="141"/>
      <c r="M446" s="144"/>
      <c r="T446" s="145"/>
      <c r="AT446" s="142" t="s">
        <v>234</v>
      </c>
      <c r="AU446" s="142" t="s">
        <v>82</v>
      </c>
      <c r="AV446" s="12" t="s">
        <v>78</v>
      </c>
      <c r="AW446" s="12" t="s">
        <v>29</v>
      </c>
      <c r="AX446" s="12" t="s">
        <v>73</v>
      </c>
      <c r="AY446" s="142" t="s">
        <v>224</v>
      </c>
    </row>
    <row r="447" spans="2:51" s="13" customFormat="1">
      <c r="B447" s="146"/>
      <c r="D447" s="136" t="s">
        <v>234</v>
      </c>
      <c r="E447" s="147" t="s">
        <v>1</v>
      </c>
      <c r="F447" s="148" t="s">
        <v>539</v>
      </c>
      <c r="H447" s="149">
        <v>2.1859999999999999</v>
      </c>
      <c r="L447" s="146"/>
      <c r="M447" s="150"/>
      <c r="T447" s="151"/>
      <c r="AT447" s="147" t="s">
        <v>234</v>
      </c>
      <c r="AU447" s="147" t="s">
        <v>82</v>
      </c>
      <c r="AV447" s="13" t="s">
        <v>82</v>
      </c>
      <c r="AW447" s="13" t="s">
        <v>29</v>
      </c>
      <c r="AX447" s="13" t="s">
        <v>73</v>
      </c>
      <c r="AY447" s="147" t="s">
        <v>224</v>
      </c>
    </row>
    <row r="448" spans="2:51" s="13" customFormat="1">
      <c r="B448" s="146"/>
      <c r="D448" s="136" t="s">
        <v>234</v>
      </c>
      <c r="E448" s="147" t="s">
        <v>1</v>
      </c>
      <c r="F448" s="148" t="s">
        <v>540</v>
      </c>
      <c r="H448" s="149">
        <v>2.6240000000000001</v>
      </c>
      <c r="L448" s="146"/>
      <c r="M448" s="150"/>
      <c r="T448" s="151"/>
      <c r="AT448" s="147" t="s">
        <v>234</v>
      </c>
      <c r="AU448" s="147" t="s">
        <v>82</v>
      </c>
      <c r="AV448" s="13" t="s">
        <v>82</v>
      </c>
      <c r="AW448" s="13" t="s">
        <v>29</v>
      </c>
      <c r="AX448" s="13" t="s">
        <v>73</v>
      </c>
      <c r="AY448" s="147" t="s">
        <v>224</v>
      </c>
    </row>
    <row r="449" spans="2:65" s="13" customFormat="1">
      <c r="B449" s="146"/>
      <c r="D449" s="136" t="s">
        <v>234</v>
      </c>
      <c r="E449" s="147" t="s">
        <v>1</v>
      </c>
      <c r="F449" s="148" t="s">
        <v>541</v>
      </c>
      <c r="H449" s="149">
        <v>1.444</v>
      </c>
      <c r="L449" s="146"/>
      <c r="M449" s="150"/>
      <c r="T449" s="151"/>
      <c r="AT449" s="147" t="s">
        <v>234</v>
      </c>
      <c r="AU449" s="147" t="s">
        <v>82</v>
      </c>
      <c r="AV449" s="13" t="s">
        <v>82</v>
      </c>
      <c r="AW449" s="13" t="s">
        <v>29</v>
      </c>
      <c r="AX449" s="13" t="s">
        <v>73</v>
      </c>
      <c r="AY449" s="147" t="s">
        <v>224</v>
      </c>
    </row>
    <row r="450" spans="2:65" s="13" customFormat="1">
      <c r="B450" s="146"/>
      <c r="D450" s="136" t="s">
        <v>234</v>
      </c>
      <c r="E450" s="147" t="s">
        <v>1</v>
      </c>
      <c r="F450" s="148" t="s">
        <v>542</v>
      </c>
      <c r="H450" s="149">
        <v>1.224</v>
      </c>
      <c r="L450" s="146"/>
      <c r="M450" s="150"/>
      <c r="T450" s="151"/>
      <c r="AT450" s="147" t="s">
        <v>234</v>
      </c>
      <c r="AU450" s="147" t="s">
        <v>82</v>
      </c>
      <c r="AV450" s="13" t="s">
        <v>82</v>
      </c>
      <c r="AW450" s="13" t="s">
        <v>29</v>
      </c>
      <c r="AX450" s="13" t="s">
        <v>73</v>
      </c>
      <c r="AY450" s="147" t="s">
        <v>224</v>
      </c>
    </row>
    <row r="451" spans="2:65" s="12" customFormat="1">
      <c r="B451" s="141"/>
      <c r="D451" s="136" t="s">
        <v>234</v>
      </c>
      <c r="E451" s="142" t="s">
        <v>1</v>
      </c>
      <c r="F451" s="143" t="s">
        <v>390</v>
      </c>
      <c r="H451" s="142" t="s">
        <v>1</v>
      </c>
      <c r="L451" s="141"/>
      <c r="M451" s="144"/>
      <c r="T451" s="145"/>
      <c r="AT451" s="142" t="s">
        <v>234</v>
      </c>
      <c r="AU451" s="142" t="s">
        <v>82</v>
      </c>
      <c r="AV451" s="12" t="s">
        <v>78</v>
      </c>
      <c r="AW451" s="12" t="s">
        <v>29</v>
      </c>
      <c r="AX451" s="12" t="s">
        <v>73</v>
      </c>
      <c r="AY451" s="142" t="s">
        <v>224</v>
      </c>
    </row>
    <row r="452" spans="2:65" s="13" customFormat="1">
      <c r="B452" s="146"/>
      <c r="D452" s="136" t="s">
        <v>234</v>
      </c>
      <c r="E452" s="147" t="s">
        <v>1</v>
      </c>
      <c r="F452" s="148" t="s">
        <v>543</v>
      </c>
      <c r="H452" s="149">
        <v>2.673</v>
      </c>
      <c r="L452" s="146"/>
      <c r="M452" s="150"/>
      <c r="T452" s="151"/>
      <c r="AT452" s="147" t="s">
        <v>234</v>
      </c>
      <c r="AU452" s="147" t="s">
        <v>82</v>
      </c>
      <c r="AV452" s="13" t="s">
        <v>82</v>
      </c>
      <c r="AW452" s="13" t="s">
        <v>29</v>
      </c>
      <c r="AX452" s="13" t="s">
        <v>73</v>
      </c>
      <c r="AY452" s="147" t="s">
        <v>224</v>
      </c>
    </row>
    <row r="453" spans="2:65" s="13" customFormat="1">
      <c r="B453" s="146"/>
      <c r="D453" s="136" t="s">
        <v>234</v>
      </c>
      <c r="E453" s="147" t="s">
        <v>1</v>
      </c>
      <c r="F453" s="148" t="s">
        <v>544</v>
      </c>
      <c r="H453" s="149">
        <v>1.992</v>
      </c>
      <c r="L453" s="146"/>
      <c r="M453" s="150"/>
      <c r="T453" s="151"/>
      <c r="AT453" s="147" t="s">
        <v>234</v>
      </c>
      <c r="AU453" s="147" t="s">
        <v>82</v>
      </c>
      <c r="AV453" s="13" t="s">
        <v>82</v>
      </c>
      <c r="AW453" s="13" t="s">
        <v>29</v>
      </c>
      <c r="AX453" s="13" t="s">
        <v>73</v>
      </c>
      <c r="AY453" s="147" t="s">
        <v>224</v>
      </c>
    </row>
    <row r="454" spans="2:65" s="13" customFormat="1">
      <c r="B454" s="146"/>
      <c r="D454" s="136" t="s">
        <v>234</v>
      </c>
      <c r="E454" s="147" t="s">
        <v>1</v>
      </c>
      <c r="F454" s="148" t="s">
        <v>545</v>
      </c>
      <c r="H454" s="149">
        <v>1.016</v>
      </c>
      <c r="L454" s="146"/>
      <c r="M454" s="150"/>
      <c r="T454" s="151"/>
      <c r="AT454" s="147" t="s">
        <v>234</v>
      </c>
      <c r="AU454" s="147" t="s">
        <v>82</v>
      </c>
      <c r="AV454" s="13" t="s">
        <v>82</v>
      </c>
      <c r="AW454" s="13" t="s">
        <v>29</v>
      </c>
      <c r="AX454" s="13" t="s">
        <v>73</v>
      </c>
      <c r="AY454" s="147" t="s">
        <v>224</v>
      </c>
    </row>
    <row r="455" spans="2:65" s="13" customFormat="1">
      <c r="B455" s="146"/>
      <c r="D455" s="136" t="s">
        <v>234</v>
      </c>
      <c r="E455" s="147" t="s">
        <v>1</v>
      </c>
      <c r="F455" s="148" t="s">
        <v>546</v>
      </c>
      <c r="H455" s="149">
        <v>1.252</v>
      </c>
      <c r="L455" s="146"/>
      <c r="M455" s="150"/>
      <c r="T455" s="151"/>
      <c r="AT455" s="147" t="s">
        <v>234</v>
      </c>
      <c r="AU455" s="147" t="s">
        <v>82</v>
      </c>
      <c r="AV455" s="13" t="s">
        <v>82</v>
      </c>
      <c r="AW455" s="13" t="s">
        <v>29</v>
      </c>
      <c r="AX455" s="13" t="s">
        <v>73</v>
      </c>
      <c r="AY455" s="147" t="s">
        <v>224</v>
      </c>
    </row>
    <row r="456" spans="2:65" s="15" customFormat="1">
      <c r="B456" s="158"/>
      <c r="D456" s="136" t="s">
        <v>234</v>
      </c>
      <c r="E456" s="159" t="s">
        <v>1</v>
      </c>
      <c r="F456" s="160" t="s">
        <v>288</v>
      </c>
      <c r="H456" s="161">
        <v>14.411000000000001</v>
      </c>
      <c r="L456" s="158"/>
      <c r="M456" s="162"/>
      <c r="T456" s="163"/>
      <c r="AT456" s="159" t="s">
        <v>234</v>
      </c>
      <c r="AU456" s="159" t="s">
        <v>82</v>
      </c>
      <c r="AV456" s="15" t="s">
        <v>101</v>
      </c>
      <c r="AW456" s="15" t="s">
        <v>29</v>
      </c>
      <c r="AX456" s="15" t="s">
        <v>73</v>
      </c>
      <c r="AY456" s="159" t="s">
        <v>224</v>
      </c>
    </row>
    <row r="457" spans="2:65" s="14" customFormat="1">
      <c r="B457" s="152"/>
      <c r="D457" s="136" t="s">
        <v>234</v>
      </c>
      <c r="E457" s="153" t="s">
        <v>1</v>
      </c>
      <c r="F457" s="154" t="s">
        <v>239</v>
      </c>
      <c r="H457" s="155">
        <v>172.85599999999999</v>
      </c>
      <c r="L457" s="152"/>
      <c r="M457" s="156"/>
      <c r="T457" s="157"/>
      <c r="AT457" s="153" t="s">
        <v>234</v>
      </c>
      <c r="AU457" s="153" t="s">
        <v>82</v>
      </c>
      <c r="AV457" s="14" t="s">
        <v>106</v>
      </c>
      <c r="AW457" s="14" t="s">
        <v>29</v>
      </c>
      <c r="AX457" s="14" t="s">
        <v>78</v>
      </c>
      <c r="AY457" s="153" t="s">
        <v>224</v>
      </c>
    </row>
    <row r="458" spans="2:65" s="1" customFormat="1" ht="66.75" customHeight="1">
      <c r="B458" s="123"/>
      <c r="C458" s="124" t="s">
        <v>547</v>
      </c>
      <c r="D458" s="124" t="s">
        <v>226</v>
      </c>
      <c r="E458" s="125" t="s">
        <v>515</v>
      </c>
      <c r="F458" s="126" t="s">
        <v>516</v>
      </c>
      <c r="G458" s="127" t="s">
        <v>229</v>
      </c>
      <c r="H458" s="128">
        <v>19.86</v>
      </c>
      <c r="I458" s="129">
        <v>16150</v>
      </c>
      <c r="J458" s="129">
        <f>ROUND(I458*H458,2)</f>
        <v>320739</v>
      </c>
      <c r="K458" s="126" t="s">
        <v>1</v>
      </c>
      <c r="L458" s="29"/>
      <c r="M458" s="130" t="s">
        <v>1</v>
      </c>
      <c r="N458" s="131" t="s">
        <v>39</v>
      </c>
      <c r="O458" s="132">
        <v>0</v>
      </c>
      <c r="P458" s="132">
        <f>O458*H458</f>
        <v>0</v>
      </c>
      <c r="Q458" s="132">
        <v>0</v>
      </c>
      <c r="R458" s="132">
        <f>Q458*H458</f>
        <v>0</v>
      </c>
      <c r="S458" s="132">
        <v>0</v>
      </c>
      <c r="T458" s="133">
        <f>S458*H458</f>
        <v>0</v>
      </c>
      <c r="AR458" s="134" t="s">
        <v>106</v>
      </c>
      <c r="AT458" s="134" t="s">
        <v>226</v>
      </c>
      <c r="AU458" s="134" t="s">
        <v>82</v>
      </c>
      <c r="AY458" s="17" t="s">
        <v>224</v>
      </c>
      <c r="BE458" s="135">
        <f>IF(N458="základní",J458,0)</f>
        <v>0</v>
      </c>
      <c r="BF458" s="135">
        <f>IF(N458="snížená",J458,0)</f>
        <v>320739</v>
      </c>
      <c r="BG458" s="135">
        <f>IF(N458="zákl. přenesená",J458,0)</f>
        <v>0</v>
      </c>
      <c r="BH458" s="135">
        <f>IF(N458="sníž. přenesená",J458,0)</f>
        <v>0</v>
      </c>
      <c r="BI458" s="135">
        <f>IF(N458="nulová",J458,0)</f>
        <v>0</v>
      </c>
      <c r="BJ458" s="17" t="s">
        <v>82</v>
      </c>
      <c r="BK458" s="135">
        <f>ROUND(I458*H458,2)</f>
        <v>320739</v>
      </c>
      <c r="BL458" s="17" t="s">
        <v>106</v>
      </c>
      <c r="BM458" s="134" t="s">
        <v>4596</v>
      </c>
    </row>
    <row r="459" spans="2:65" s="1" customFormat="1" ht="39">
      <c r="B459" s="29"/>
      <c r="D459" s="136" t="s">
        <v>231</v>
      </c>
      <c r="F459" s="137" t="s">
        <v>516</v>
      </c>
      <c r="L459" s="29"/>
      <c r="M459" s="138"/>
      <c r="T459" s="53"/>
      <c r="AT459" s="17" t="s">
        <v>231</v>
      </c>
      <c r="AU459" s="17" t="s">
        <v>82</v>
      </c>
    </row>
    <row r="460" spans="2:65" s="12" customFormat="1">
      <c r="B460" s="141"/>
      <c r="D460" s="136" t="s">
        <v>234</v>
      </c>
      <c r="E460" s="142" t="s">
        <v>1</v>
      </c>
      <c r="F460" s="143" t="s">
        <v>549</v>
      </c>
      <c r="H460" s="142" t="s">
        <v>1</v>
      </c>
      <c r="L460" s="141"/>
      <c r="M460" s="144"/>
      <c r="T460" s="145"/>
      <c r="AT460" s="142" t="s">
        <v>234</v>
      </c>
      <c r="AU460" s="142" t="s">
        <v>82</v>
      </c>
      <c r="AV460" s="12" t="s">
        <v>78</v>
      </c>
      <c r="AW460" s="12" t="s">
        <v>29</v>
      </c>
      <c r="AX460" s="12" t="s">
        <v>73</v>
      </c>
      <c r="AY460" s="142" t="s">
        <v>224</v>
      </c>
    </row>
    <row r="461" spans="2:65" s="13" customFormat="1">
      <c r="B461" s="146"/>
      <c r="D461" s="136" t="s">
        <v>234</v>
      </c>
      <c r="E461" s="147" t="s">
        <v>1</v>
      </c>
      <c r="F461" s="148" t="s">
        <v>550</v>
      </c>
      <c r="H461" s="149">
        <v>6.9740000000000002</v>
      </c>
      <c r="L461" s="146"/>
      <c r="M461" s="150"/>
      <c r="T461" s="151"/>
      <c r="AT461" s="147" t="s">
        <v>234</v>
      </c>
      <c r="AU461" s="147" t="s">
        <v>82</v>
      </c>
      <c r="AV461" s="13" t="s">
        <v>82</v>
      </c>
      <c r="AW461" s="13" t="s">
        <v>29</v>
      </c>
      <c r="AX461" s="13" t="s">
        <v>73</v>
      </c>
      <c r="AY461" s="147" t="s">
        <v>224</v>
      </c>
    </row>
    <row r="462" spans="2:65" s="13" customFormat="1">
      <c r="B462" s="146"/>
      <c r="D462" s="136" t="s">
        <v>234</v>
      </c>
      <c r="E462" s="147" t="s">
        <v>1</v>
      </c>
      <c r="F462" s="148" t="s">
        <v>551</v>
      </c>
      <c r="H462" s="149">
        <v>1.534</v>
      </c>
      <c r="L462" s="146"/>
      <c r="M462" s="150"/>
      <c r="T462" s="151"/>
      <c r="AT462" s="147" t="s">
        <v>234</v>
      </c>
      <c r="AU462" s="147" t="s">
        <v>82</v>
      </c>
      <c r="AV462" s="13" t="s">
        <v>82</v>
      </c>
      <c r="AW462" s="13" t="s">
        <v>29</v>
      </c>
      <c r="AX462" s="13" t="s">
        <v>73</v>
      </c>
      <c r="AY462" s="147" t="s">
        <v>224</v>
      </c>
    </row>
    <row r="463" spans="2:65" s="15" customFormat="1">
      <c r="B463" s="158"/>
      <c r="D463" s="136" t="s">
        <v>234</v>
      </c>
      <c r="E463" s="159" t="s">
        <v>1</v>
      </c>
      <c r="F463" s="160" t="s">
        <v>288</v>
      </c>
      <c r="H463" s="161">
        <v>8.5080000000000009</v>
      </c>
      <c r="L463" s="158"/>
      <c r="M463" s="162"/>
      <c r="T463" s="163"/>
      <c r="AT463" s="159" t="s">
        <v>234</v>
      </c>
      <c r="AU463" s="159" t="s">
        <v>82</v>
      </c>
      <c r="AV463" s="15" t="s">
        <v>101</v>
      </c>
      <c r="AW463" s="15" t="s">
        <v>29</v>
      </c>
      <c r="AX463" s="15" t="s">
        <v>73</v>
      </c>
      <c r="AY463" s="159" t="s">
        <v>224</v>
      </c>
    </row>
    <row r="464" spans="2:65" s="12" customFormat="1">
      <c r="B464" s="141"/>
      <c r="D464" s="136" t="s">
        <v>234</v>
      </c>
      <c r="E464" s="142" t="s">
        <v>1</v>
      </c>
      <c r="F464" s="143" t="s">
        <v>552</v>
      </c>
      <c r="H464" s="142" t="s">
        <v>1</v>
      </c>
      <c r="L464" s="141"/>
      <c r="M464" s="144"/>
      <c r="T464" s="145"/>
      <c r="AT464" s="142" t="s">
        <v>234</v>
      </c>
      <c r="AU464" s="142" t="s">
        <v>82</v>
      </c>
      <c r="AV464" s="12" t="s">
        <v>78</v>
      </c>
      <c r="AW464" s="12" t="s">
        <v>29</v>
      </c>
      <c r="AX464" s="12" t="s">
        <v>73</v>
      </c>
      <c r="AY464" s="142" t="s">
        <v>224</v>
      </c>
    </row>
    <row r="465" spans="2:65" s="13" customFormat="1">
      <c r="B465" s="146"/>
      <c r="D465" s="136" t="s">
        <v>234</v>
      </c>
      <c r="E465" s="147" t="s">
        <v>1</v>
      </c>
      <c r="F465" s="148" t="s">
        <v>553</v>
      </c>
      <c r="H465" s="149">
        <v>2.2080000000000002</v>
      </c>
      <c r="L465" s="146"/>
      <c r="M465" s="150"/>
      <c r="T465" s="151"/>
      <c r="AT465" s="147" t="s">
        <v>234</v>
      </c>
      <c r="AU465" s="147" t="s">
        <v>82</v>
      </c>
      <c r="AV465" s="13" t="s">
        <v>82</v>
      </c>
      <c r="AW465" s="13" t="s">
        <v>29</v>
      </c>
      <c r="AX465" s="13" t="s">
        <v>73</v>
      </c>
      <c r="AY465" s="147" t="s">
        <v>224</v>
      </c>
    </row>
    <row r="466" spans="2:65" s="13" customFormat="1">
      <c r="B466" s="146"/>
      <c r="D466" s="136" t="s">
        <v>234</v>
      </c>
      <c r="E466" s="147" t="s">
        <v>1</v>
      </c>
      <c r="F466" s="148" t="s">
        <v>554</v>
      </c>
      <c r="H466" s="149">
        <v>9.1440000000000001</v>
      </c>
      <c r="L466" s="146"/>
      <c r="M466" s="150"/>
      <c r="T466" s="151"/>
      <c r="AT466" s="147" t="s">
        <v>234</v>
      </c>
      <c r="AU466" s="147" t="s">
        <v>82</v>
      </c>
      <c r="AV466" s="13" t="s">
        <v>82</v>
      </c>
      <c r="AW466" s="13" t="s">
        <v>29</v>
      </c>
      <c r="AX466" s="13" t="s">
        <v>73</v>
      </c>
      <c r="AY466" s="147" t="s">
        <v>224</v>
      </c>
    </row>
    <row r="467" spans="2:65" s="15" customFormat="1">
      <c r="B467" s="158"/>
      <c r="D467" s="136" t="s">
        <v>234</v>
      </c>
      <c r="E467" s="159" t="s">
        <v>1</v>
      </c>
      <c r="F467" s="160" t="s">
        <v>288</v>
      </c>
      <c r="H467" s="161">
        <v>11.352</v>
      </c>
      <c r="L467" s="158"/>
      <c r="M467" s="162"/>
      <c r="T467" s="163"/>
      <c r="AT467" s="159" t="s">
        <v>234</v>
      </c>
      <c r="AU467" s="159" t="s">
        <v>82</v>
      </c>
      <c r="AV467" s="15" t="s">
        <v>101</v>
      </c>
      <c r="AW467" s="15" t="s">
        <v>29</v>
      </c>
      <c r="AX467" s="15" t="s">
        <v>73</v>
      </c>
      <c r="AY467" s="159" t="s">
        <v>224</v>
      </c>
    </row>
    <row r="468" spans="2:65" s="14" customFormat="1">
      <c r="B468" s="152"/>
      <c r="D468" s="136" t="s">
        <v>234</v>
      </c>
      <c r="E468" s="153" t="s">
        <v>1</v>
      </c>
      <c r="F468" s="154" t="s">
        <v>239</v>
      </c>
      <c r="H468" s="155">
        <v>19.86</v>
      </c>
      <c r="L468" s="152"/>
      <c r="M468" s="156"/>
      <c r="T468" s="157"/>
      <c r="AT468" s="153" t="s">
        <v>234</v>
      </c>
      <c r="AU468" s="153" t="s">
        <v>82</v>
      </c>
      <c r="AV468" s="14" t="s">
        <v>106</v>
      </c>
      <c r="AW468" s="14" t="s">
        <v>29</v>
      </c>
      <c r="AX468" s="14" t="s">
        <v>78</v>
      </c>
      <c r="AY468" s="153" t="s">
        <v>224</v>
      </c>
    </row>
    <row r="469" spans="2:65" s="1" customFormat="1" ht="37.9" customHeight="1">
      <c r="B469" s="123"/>
      <c r="C469" s="124" t="s">
        <v>385</v>
      </c>
      <c r="D469" s="124" t="s">
        <v>226</v>
      </c>
      <c r="E469" s="125" t="s">
        <v>555</v>
      </c>
      <c r="F469" s="126" t="s">
        <v>556</v>
      </c>
      <c r="G469" s="127" t="s">
        <v>266</v>
      </c>
      <c r="H469" s="128">
        <v>779.43700000000001</v>
      </c>
      <c r="I469" s="129">
        <v>586</v>
      </c>
      <c r="J469" s="129">
        <f>ROUND(I469*H469,2)</f>
        <v>456750.08000000002</v>
      </c>
      <c r="K469" s="126" t="s">
        <v>230</v>
      </c>
      <c r="L469" s="29"/>
      <c r="M469" s="130" t="s">
        <v>1</v>
      </c>
      <c r="N469" s="131" t="s">
        <v>39</v>
      </c>
      <c r="O469" s="132">
        <v>0</v>
      </c>
      <c r="P469" s="132">
        <f>O469*H469</f>
        <v>0</v>
      </c>
      <c r="Q469" s="132">
        <v>0</v>
      </c>
      <c r="R469" s="132">
        <f>Q469*H469</f>
        <v>0</v>
      </c>
      <c r="S469" s="132">
        <v>0</v>
      </c>
      <c r="T469" s="133">
        <f>S469*H469</f>
        <v>0</v>
      </c>
      <c r="AR469" s="134" t="s">
        <v>106</v>
      </c>
      <c r="AT469" s="134" t="s">
        <v>226</v>
      </c>
      <c r="AU469" s="134" t="s">
        <v>82</v>
      </c>
      <c r="AY469" s="17" t="s">
        <v>224</v>
      </c>
      <c r="BE469" s="135">
        <f>IF(N469="základní",J469,0)</f>
        <v>0</v>
      </c>
      <c r="BF469" s="135">
        <f>IF(N469="snížená",J469,0)</f>
        <v>456750.08000000002</v>
      </c>
      <c r="BG469" s="135">
        <f>IF(N469="zákl. přenesená",J469,0)</f>
        <v>0</v>
      </c>
      <c r="BH469" s="135">
        <f>IF(N469="sníž. přenesená",J469,0)</f>
        <v>0</v>
      </c>
      <c r="BI469" s="135">
        <f>IF(N469="nulová",J469,0)</f>
        <v>0</v>
      </c>
      <c r="BJ469" s="17" t="s">
        <v>82</v>
      </c>
      <c r="BK469" s="135">
        <f>ROUND(I469*H469,2)</f>
        <v>456750.08000000002</v>
      </c>
      <c r="BL469" s="17" t="s">
        <v>106</v>
      </c>
      <c r="BM469" s="134" t="s">
        <v>4597</v>
      </c>
    </row>
    <row r="470" spans="2:65" s="1" customFormat="1" ht="19.5">
      <c r="B470" s="29"/>
      <c r="D470" s="136" t="s">
        <v>231</v>
      </c>
      <c r="F470" s="137" t="s">
        <v>556</v>
      </c>
      <c r="L470" s="29"/>
      <c r="M470" s="138"/>
      <c r="T470" s="53"/>
      <c r="AT470" s="17" t="s">
        <v>231</v>
      </c>
      <c r="AU470" s="17" t="s">
        <v>82</v>
      </c>
    </row>
    <row r="471" spans="2:65" s="1" customFormat="1">
      <c r="B471" s="29"/>
      <c r="D471" s="139" t="s">
        <v>232</v>
      </c>
      <c r="F471" s="140" t="s">
        <v>558</v>
      </c>
      <c r="L471" s="29"/>
      <c r="M471" s="138"/>
      <c r="T471" s="53"/>
      <c r="AT471" s="17" t="s">
        <v>232</v>
      </c>
      <c r="AU471" s="17" t="s">
        <v>82</v>
      </c>
    </row>
    <row r="472" spans="2:65" s="13" customFormat="1">
      <c r="B472" s="146"/>
      <c r="D472" s="136" t="s">
        <v>234</v>
      </c>
      <c r="E472" s="147" t="s">
        <v>1</v>
      </c>
      <c r="F472" s="148" t="s">
        <v>559</v>
      </c>
      <c r="H472" s="149">
        <v>720.005</v>
      </c>
      <c r="L472" s="146"/>
      <c r="M472" s="150"/>
      <c r="T472" s="151"/>
      <c r="AT472" s="147" t="s">
        <v>234</v>
      </c>
      <c r="AU472" s="147" t="s">
        <v>82</v>
      </c>
      <c r="AV472" s="13" t="s">
        <v>82</v>
      </c>
      <c r="AW472" s="13" t="s">
        <v>29</v>
      </c>
      <c r="AX472" s="13" t="s">
        <v>73</v>
      </c>
      <c r="AY472" s="147" t="s">
        <v>224</v>
      </c>
    </row>
    <row r="473" spans="2:65" s="13" customFormat="1">
      <c r="B473" s="146"/>
      <c r="D473" s="136" t="s">
        <v>234</v>
      </c>
      <c r="E473" s="147" t="s">
        <v>1</v>
      </c>
      <c r="F473" s="148" t="s">
        <v>560</v>
      </c>
      <c r="H473" s="149">
        <v>2.2330000000000001</v>
      </c>
      <c r="L473" s="146"/>
      <c r="M473" s="150"/>
      <c r="T473" s="151"/>
      <c r="AT473" s="147" t="s">
        <v>234</v>
      </c>
      <c r="AU473" s="147" t="s">
        <v>82</v>
      </c>
      <c r="AV473" s="13" t="s">
        <v>82</v>
      </c>
      <c r="AW473" s="13" t="s">
        <v>29</v>
      </c>
      <c r="AX473" s="13" t="s">
        <v>73</v>
      </c>
      <c r="AY473" s="147" t="s">
        <v>224</v>
      </c>
    </row>
    <row r="474" spans="2:65" s="13" customFormat="1">
      <c r="B474" s="146"/>
      <c r="D474" s="136" t="s">
        <v>234</v>
      </c>
      <c r="E474" s="147" t="s">
        <v>1</v>
      </c>
      <c r="F474" s="148" t="s">
        <v>561</v>
      </c>
      <c r="H474" s="149">
        <v>1.5109999999999999</v>
      </c>
      <c r="L474" s="146"/>
      <c r="M474" s="150"/>
      <c r="T474" s="151"/>
      <c r="AT474" s="147" t="s">
        <v>234</v>
      </c>
      <c r="AU474" s="147" t="s">
        <v>82</v>
      </c>
      <c r="AV474" s="13" t="s">
        <v>82</v>
      </c>
      <c r="AW474" s="13" t="s">
        <v>29</v>
      </c>
      <c r="AX474" s="13" t="s">
        <v>73</v>
      </c>
      <c r="AY474" s="147" t="s">
        <v>224</v>
      </c>
    </row>
    <row r="475" spans="2:65" s="13" customFormat="1">
      <c r="B475" s="146"/>
      <c r="D475" s="136" t="s">
        <v>234</v>
      </c>
      <c r="E475" s="147" t="s">
        <v>1</v>
      </c>
      <c r="F475" s="148" t="s">
        <v>562</v>
      </c>
      <c r="H475" s="149">
        <v>2.2730000000000001</v>
      </c>
      <c r="L475" s="146"/>
      <c r="M475" s="150"/>
      <c r="T475" s="151"/>
      <c r="AT475" s="147" t="s">
        <v>234</v>
      </c>
      <c r="AU475" s="147" t="s">
        <v>82</v>
      </c>
      <c r="AV475" s="13" t="s">
        <v>82</v>
      </c>
      <c r="AW475" s="13" t="s">
        <v>29</v>
      </c>
      <c r="AX475" s="13" t="s">
        <v>73</v>
      </c>
      <c r="AY475" s="147" t="s">
        <v>224</v>
      </c>
    </row>
    <row r="476" spans="2:65" s="13" customFormat="1">
      <c r="B476" s="146"/>
      <c r="D476" s="136" t="s">
        <v>234</v>
      </c>
      <c r="E476" s="147" t="s">
        <v>1</v>
      </c>
      <c r="F476" s="148" t="s">
        <v>563</v>
      </c>
      <c r="H476" s="149">
        <v>24.71</v>
      </c>
      <c r="L476" s="146"/>
      <c r="M476" s="150"/>
      <c r="T476" s="151"/>
      <c r="AT476" s="147" t="s">
        <v>234</v>
      </c>
      <c r="AU476" s="147" t="s">
        <v>82</v>
      </c>
      <c r="AV476" s="13" t="s">
        <v>82</v>
      </c>
      <c r="AW476" s="13" t="s">
        <v>29</v>
      </c>
      <c r="AX476" s="13" t="s">
        <v>73</v>
      </c>
      <c r="AY476" s="147" t="s">
        <v>224</v>
      </c>
    </row>
    <row r="477" spans="2:65" s="13" customFormat="1">
      <c r="B477" s="146"/>
      <c r="D477" s="136" t="s">
        <v>234</v>
      </c>
      <c r="E477" s="147" t="s">
        <v>1</v>
      </c>
      <c r="F477" s="148" t="s">
        <v>564</v>
      </c>
      <c r="H477" s="149">
        <v>0.52800000000000002</v>
      </c>
      <c r="L477" s="146"/>
      <c r="M477" s="150"/>
      <c r="T477" s="151"/>
      <c r="AT477" s="147" t="s">
        <v>234</v>
      </c>
      <c r="AU477" s="147" t="s">
        <v>82</v>
      </c>
      <c r="AV477" s="13" t="s">
        <v>82</v>
      </c>
      <c r="AW477" s="13" t="s">
        <v>29</v>
      </c>
      <c r="AX477" s="13" t="s">
        <v>73</v>
      </c>
      <c r="AY477" s="147" t="s">
        <v>224</v>
      </c>
    </row>
    <row r="478" spans="2:65" s="13" customFormat="1">
      <c r="B478" s="146"/>
      <c r="D478" s="136" t="s">
        <v>234</v>
      </c>
      <c r="E478" s="147" t="s">
        <v>1</v>
      </c>
      <c r="F478" s="148" t="s">
        <v>565</v>
      </c>
      <c r="H478" s="149">
        <v>25.928999999999998</v>
      </c>
      <c r="L478" s="146"/>
      <c r="M478" s="150"/>
      <c r="T478" s="151"/>
      <c r="AT478" s="147" t="s">
        <v>234</v>
      </c>
      <c r="AU478" s="147" t="s">
        <v>82</v>
      </c>
      <c r="AV478" s="13" t="s">
        <v>82</v>
      </c>
      <c r="AW478" s="13" t="s">
        <v>29</v>
      </c>
      <c r="AX478" s="13" t="s">
        <v>73</v>
      </c>
      <c r="AY478" s="147" t="s">
        <v>224</v>
      </c>
    </row>
    <row r="479" spans="2:65" s="13" customFormat="1">
      <c r="B479" s="146"/>
      <c r="D479" s="136" t="s">
        <v>234</v>
      </c>
      <c r="E479" s="147" t="s">
        <v>1</v>
      </c>
      <c r="F479" s="148" t="s">
        <v>566</v>
      </c>
      <c r="H479" s="149">
        <v>2.2480000000000002</v>
      </c>
      <c r="L479" s="146"/>
      <c r="M479" s="150"/>
      <c r="T479" s="151"/>
      <c r="AT479" s="147" t="s">
        <v>234</v>
      </c>
      <c r="AU479" s="147" t="s">
        <v>82</v>
      </c>
      <c r="AV479" s="13" t="s">
        <v>82</v>
      </c>
      <c r="AW479" s="13" t="s">
        <v>29</v>
      </c>
      <c r="AX479" s="13" t="s">
        <v>73</v>
      </c>
      <c r="AY479" s="147" t="s">
        <v>224</v>
      </c>
    </row>
    <row r="480" spans="2:65" s="14" customFormat="1">
      <c r="B480" s="152"/>
      <c r="D480" s="136" t="s">
        <v>234</v>
      </c>
      <c r="E480" s="153" t="s">
        <v>1</v>
      </c>
      <c r="F480" s="154" t="s">
        <v>239</v>
      </c>
      <c r="H480" s="155">
        <v>779.43700000000001</v>
      </c>
      <c r="L480" s="152"/>
      <c r="M480" s="156"/>
      <c r="T480" s="157"/>
      <c r="AT480" s="153" t="s">
        <v>234</v>
      </c>
      <c r="AU480" s="153" t="s">
        <v>82</v>
      </c>
      <c r="AV480" s="14" t="s">
        <v>106</v>
      </c>
      <c r="AW480" s="14" t="s">
        <v>29</v>
      </c>
      <c r="AX480" s="14" t="s">
        <v>78</v>
      </c>
      <c r="AY480" s="153" t="s">
        <v>224</v>
      </c>
    </row>
    <row r="481" spans="2:65" s="1" customFormat="1" ht="37.9" customHeight="1">
      <c r="B481" s="123"/>
      <c r="C481" s="124" t="s">
        <v>567</v>
      </c>
      <c r="D481" s="124" t="s">
        <v>226</v>
      </c>
      <c r="E481" s="125" t="s">
        <v>568</v>
      </c>
      <c r="F481" s="126" t="s">
        <v>569</v>
      </c>
      <c r="G481" s="127" t="s">
        <v>266</v>
      </c>
      <c r="H481" s="128">
        <v>779.43700000000001</v>
      </c>
      <c r="I481" s="129">
        <v>142</v>
      </c>
      <c r="J481" s="129">
        <f>ROUND(I481*H481,2)</f>
        <v>110680.05</v>
      </c>
      <c r="K481" s="126" t="s">
        <v>230</v>
      </c>
      <c r="L481" s="29"/>
      <c r="M481" s="130" t="s">
        <v>1</v>
      </c>
      <c r="N481" s="131" t="s">
        <v>39</v>
      </c>
      <c r="O481" s="132">
        <v>0</v>
      </c>
      <c r="P481" s="132">
        <f>O481*H481</f>
        <v>0</v>
      </c>
      <c r="Q481" s="132">
        <v>0</v>
      </c>
      <c r="R481" s="132">
        <f>Q481*H481</f>
        <v>0</v>
      </c>
      <c r="S481" s="132">
        <v>0</v>
      </c>
      <c r="T481" s="133">
        <f>S481*H481</f>
        <v>0</v>
      </c>
      <c r="AR481" s="134" t="s">
        <v>106</v>
      </c>
      <c r="AT481" s="134" t="s">
        <v>226</v>
      </c>
      <c r="AU481" s="134" t="s">
        <v>82</v>
      </c>
      <c r="AY481" s="17" t="s">
        <v>224</v>
      </c>
      <c r="BE481" s="135">
        <f>IF(N481="základní",J481,0)</f>
        <v>0</v>
      </c>
      <c r="BF481" s="135">
        <f>IF(N481="snížená",J481,0)</f>
        <v>110680.05</v>
      </c>
      <c r="BG481" s="135">
        <f>IF(N481="zákl. přenesená",J481,0)</f>
        <v>0</v>
      </c>
      <c r="BH481" s="135">
        <f>IF(N481="sníž. přenesená",J481,0)</f>
        <v>0</v>
      </c>
      <c r="BI481" s="135">
        <f>IF(N481="nulová",J481,0)</f>
        <v>0</v>
      </c>
      <c r="BJ481" s="17" t="s">
        <v>82</v>
      </c>
      <c r="BK481" s="135">
        <f>ROUND(I481*H481,2)</f>
        <v>110680.05</v>
      </c>
      <c r="BL481" s="17" t="s">
        <v>106</v>
      </c>
      <c r="BM481" s="134" t="s">
        <v>4598</v>
      </c>
    </row>
    <row r="482" spans="2:65" s="1" customFormat="1" ht="19.5">
      <c r="B482" s="29"/>
      <c r="D482" s="136" t="s">
        <v>231</v>
      </c>
      <c r="F482" s="137" t="s">
        <v>569</v>
      </c>
      <c r="L482" s="29"/>
      <c r="M482" s="138"/>
      <c r="T482" s="53"/>
      <c r="AT482" s="17" t="s">
        <v>231</v>
      </c>
      <c r="AU482" s="17" t="s">
        <v>82</v>
      </c>
    </row>
    <row r="483" spans="2:65" s="1" customFormat="1">
      <c r="B483" s="29"/>
      <c r="D483" s="139" t="s">
        <v>232</v>
      </c>
      <c r="F483" s="140" t="s">
        <v>571</v>
      </c>
      <c r="L483" s="29"/>
      <c r="M483" s="138"/>
      <c r="T483" s="53"/>
      <c r="AT483" s="17" t="s">
        <v>232</v>
      </c>
      <c r="AU483" s="17" t="s">
        <v>82</v>
      </c>
    </row>
    <row r="484" spans="2:65" s="1" customFormat="1" ht="33" customHeight="1">
      <c r="B484" s="123"/>
      <c r="C484" s="124" t="s">
        <v>396</v>
      </c>
      <c r="D484" s="124" t="s">
        <v>226</v>
      </c>
      <c r="E484" s="125" t="s">
        <v>572</v>
      </c>
      <c r="F484" s="126" t="s">
        <v>573</v>
      </c>
      <c r="G484" s="127" t="s">
        <v>266</v>
      </c>
      <c r="H484" s="128">
        <v>720.005</v>
      </c>
      <c r="I484" s="129">
        <v>216</v>
      </c>
      <c r="J484" s="129">
        <f>ROUND(I484*H484,2)</f>
        <v>155521.07999999999</v>
      </c>
      <c r="K484" s="126" t="s">
        <v>230</v>
      </c>
      <c r="L484" s="29"/>
      <c r="M484" s="130" t="s">
        <v>1</v>
      </c>
      <c r="N484" s="131" t="s">
        <v>39</v>
      </c>
      <c r="O484" s="132">
        <v>0</v>
      </c>
      <c r="P484" s="132">
        <f>O484*H484</f>
        <v>0</v>
      </c>
      <c r="Q484" s="132">
        <v>0</v>
      </c>
      <c r="R484" s="132">
        <f>Q484*H484</f>
        <v>0</v>
      </c>
      <c r="S484" s="132">
        <v>0</v>
      </c>
      <c r="T484" s="133">
        <f>S484*H484</f>
        <v>0</v>
      </c>
      <c r="AR484" s="134" t="s">
        <v>106</v>
      </c>
      <c r="AT484" s="134" t="s">
        <v>226</v>
      </c>
      <c r="AU484" s="134" t="s">
        <v>82</v>
      </c>
      <c r="AY484" s="17" t="s">
        <v>224</v>
      </c>
      <c r="BE484" s="135">
        <f>IF(N484="základní",J484,0)</f>
        <v>0</v>
      </c>
      <c r="BF484" s="135">
        <f>IF(N484="snížená",J484,0)</f>
        <v>155521.07999999999</v>
      </c>
      <c r="BG484" s="135">
        <f>IF(N484="zákl. přenesená",J484,0)</f>
        <v>0</v>
      </c>
      <c r="BH484" s="135">
        <f>IF(N484="sníž. přenesená",J484,0)</f>
        <v>0</v>
      </c>
      <c r="BI484" s="135">
        <f>IF(N484="nulová",J484,0)</f>
        <v>0</v>
      </c>
      <c r="BJ484" s="17" t="s">
        <v>82</v>
      </c>
      <c r="BK484" s="135">
        <f>ROUND(I484*H484,2)</f>
        <v>155521.07999999999</v>
      </c>
      <c r="BL484" s="17" t="s">
        <v>106</v>
      </c>
      <c r="BM484" s="134" t="s">
        <v>4599</v>
      </c>
    </row>
    <row r="485" spans="2:65" s="1" customFormat="1" ht="19.5">
      <c r="B485" s="29"/>
      <c r="D485" s="136" t="s">
        <v>231</v>
      </c>
      <c r="F485" s="137" t="s">
        <v>573</v>
      </c>
      <c r="L485" s="29"/>
      <c r="M485" s="138"/>
      <c r="T485" s="53"/>
      <c r="AT485" s="17" t="s">
        <v>231</v>
      </c>
      <c r="AU485" s="17" t="s">
        <v>82</v>
      </c>
    </row>
    <row r="486" spans="2:65" s="1" customFormat="1">
      <c r="B486" s="29"/>
      <c r="D486" s="139" t="s">
        <v>232</v>
      </c>
      <c r="F486" s="140" t="s">
        <v>575</v>
      </c>
      <c r="L486" s="29"/>
      <c r="M486" s="138"/>
      <c r="T486" s="53"/>
      <c r="AT486" s="17" t="s">
        <v>232</v>
      </c>
      <c r="AU486" s="17" t="s">
        <v>82</v>
      </c>
    </row>
    <row r="487" spans="2:65" s="13" customFormat="1">
      <c r="B487" s="146"/>
      <c r="D487" s="136" t="s">
        <v>234</v>
      </c>
      <c r="E487" s="147" t="s">
        <v>1</v>
      </c>
      <c r="F487" s="148" t="s">
        <v>559</v>
      </c>
      <c r="H487" s="149">
        <v>720.005</v>
      </c>
      <c r="L487" s="146"/>
      <c r="M487" s="150"/>
      <c r="T487" s="151"/>
      <c r="AT487" s="147" t="s">
        <v>234</v>
      </c>
      <c r="AU487" s="147" t="s">
        <v>82</v>
      </c>
      <c r="AV487" s="13" t="s">
        <v>82</v>
      </c>
      <c r="AW487" s="13" t="s">
        <v>29</v>
      </c>
      <c r="AX487" s="13" t="s">
        <v>73</v>
      </c>
      <c r="AY487" s="147" t="s">
        <v>224</v>
      </c>
    </row>
    <row r="488" spans="2:65" s="14" customFormat="1">
      <c r="B488" s="152"/>
      <c r="D488" s="136" t="s">
        <v>234</v>
      </c>
      <c r="E488" s="153" t="s">
        <v>1</v>
      </c>
      <c r="F488" s="154" t="s">
        <v>239</v>
      </c>
      <c r="H488" s="155">
        <v>720.005</v>
      </c>
      <c r="L488" s="152"/>
      <c r="M488" s="156"/>
      <c r="T488" s="157"/>
      <c r="AT488" s="153" t="s">
        <v>234</v>
      </c>
      <c r="AU488" s="153" t="s">
        <v>82</v>
      </c>
      <c r="AV488" s="14" t="s">
        <v>106</v>
      </c>
      <c r="AW488" s="14" t="s">
        <v>29</v>
      </c>
      <c r="AX488" s="14" t="s">
        <v>78</v>
      </c>
      <c r="AY488" s="153" t="s">
        <v>224</v>
      </c>
    </row>
    <row r="489" spans="2:65" s="1" customFormat="1" ht="37.9" customHeight="1">
      <c r="B489" s="123"/>
      <c r="C489" s="124" t="s">
        <v>576</v>
      </c>
      <c r="D489" s="124" t="s">
        <v>226</v>
      </c>
      <c r="E489" s="125" t="s">
        <v>577</v>
      </c>
      <c r="F489" s="126" t="s">
        <v>578</v>
      </c>
      <c r="G489" s="127" t="s">
        <v>266</v>
      </c>
      <c r="H489" s="128">
        <v>720.005</v>
      </c>
      <c r="I489" s="129">
        <v>66.099999999999994</v>
      </c>
      <c r="J489" s="129">
        <f>ROUND(I489*H489,2)</f>
        <v>47592.33</v>
      </c>
      <c r="K489" s="126" t="s">
        <v>230</v>
      </c>
      <c r="L489" s="29"/>
      <c r="M489" s="130" t="s">
        <v>1</v>
      </c>
      <c r="N489" s="131" t="s">
        <v>39</v>
      </c>
      <c r="O489" s="132">
        <v>0</v>
      </c>
      <c r="P489" s="132">
        <f>O489*H489</f>
        <v>0</v>
      </c>
      <c r="Q489" s="132">
        <v>0</v>
      </c>
      <c r="R489" s="132">
        <f>Q489*H489</f>
        <v>0</v>
      </c>
      <c r="S489" s="132">
        <v>0</v>
      </c>
      <c r="T489" s="133">
        <f>S489*H489</f>
        <v>0</v>
      </c>
      <c r="AR489" s="134" t="s">
        <v>106</v>
      </c>
      <c r="AT489" s="134" t="s">
        <v>226</v>
      </c>
      <c r="AU489" s="134" t="s">
        <v>82</v>
      </c>
      <c r="AY489" s="17" t="s">
        <v>224</v>
      </c>
      <c r="BE489" s="135">
        <f>IF(N489="základní",J489,0)</f>
        <v>0</v>
      </c>
      <c r="BF489" s="135">
        <f>IF(N489="snížená",J489,0)</f>
        <v>47592.33</v>
      </c>
      <c r="BG489" s="135">
        <f>IF(N489="zákl. přenesená",J489,0)</f>
        <v>0</v>
      </c>
      <c r="BH489" s="135">
        <f>IF(N489="sníž. přenesená",J489,0)</f>
        <v>0</v>
      </c>
      <c r="BI489" s="135">
        <f>IF(N489="nulová",J489,0)</f>
        <v>0</v>
      </c>
      <c r="BJ489" s="17" t="s">
        <v>82</v>
      </c>
      <c r="BK489" s="135">
        <f>ROUND(I489*H489,2)</f>
        <v>47592.33</v>
      </c>
      <c r="BL489" s="17" t="s">
        <v>106</v>
      </c>
      <c r="BM489" s="134" t="s">
        <v>4600</v>
      </c>
    </row>
    <row r="490" spans="2:65" s="1" customFormat="1" ht="19.5">
      <c r="B490" s="29"/>
      <c r="D490" s="136" t="s">
        <v>231</v>
      </c>
      <c r="F490" s="137" t="s">
        <v>578</v>
      </c>
      <c r="L490" s="29"/>
      <c r="M490" s="138"/>
      <c r="T490" s="53"/>
      <c r="AT490" s="17" t="s">
        <v>231</v>
      </c>
      <c r="AU490" s="17" t="s">
        <v>82</v>
      </c>
    </row>
    <row r="491" spans="2:65" s="1" customFormat="1">
      <c r="B491" s="29"/>
      <c r="D491" s="139" t="s">
        <v>232</v>
      </c>
      <c r="F491" s="140" t="s">
        <v>580</v>
      </c>
      <c r="L491" s="29"/>
      <c r="M491" s="138"/>
      <c r="T491" s="53"/>
      <c r="AT491" s="17" t="s">
        <v>232</v>
      </c>
      <c r="AU491" s="17" t="s">
        <v>82</v>
      </c>
    </row>
    <row r="492" spans="2:65" s="1" customFormat="1" ht="33" customHeight="1">
      <c r="B492" s="123"/>
      <c r="C492" s="124" t="s">
        <v>406</v>
      </c>
      <c r="D492" s="124" t="s">
        <v>226</v>
      </c>
      <c r="E492" s="125" t="s">
        <v>581</v>
      </c>
      <c r="F492" s="126" t="s">
        <v>582</v>
      </c>
      <c r="G492" s="127" t="s">
        <v>266</v>
      </c>
      <c r="H492" s="128">
        <v>279.238</v>
      </c>
      <c r="I492" s="129">
        <v>1040</v>
      </c>
      <c r="J492" s="129">
        <f>ROUND(I492*H492,2)</f>
        <v>290407.52</v>
      </c>
      <c r="K492" s="126" t="s">
        <v>230</v>
      </c>
      <c r="L492" s="29"/>
      <c r="M492" s="130" t="s">
        <v>1</v>
      </c>
      <c r="N492" s="131" t="s">
        <v>39</v>
      </c>
      <c r="O492" s="132">
        <v>0</v>
      </c>
      <c r="P492" s="132">
        <f>O492*H492</f>
        <v>0</v>
      </c>
      <c r="Q492" s="132">
        <v>0</v>
      </c>
      <c r="R492" s="132">
        <f>Q492*H492</f>
        <v>0</v>
      </c>
      <c r="S492" s="132">
        <v>0</v>
      </c>
      <c r="T492" s="133">
        <f>S492*H492</f>
        <v>0</v>
      </c>
      <c r="AR492" s="134" t="s">
        <v>106</v>
      </c>
      <c r="AT492" s="134" t="s">
        <v>226</v>
      </c>
      <c r="AU492" s="134" t="s">
        <v>82</v>
      </c>
      <c r="AY492" s="17" t="s">
        <v>224</v>
      </c>
      <c r="BE492" s="135">
        <f>IF(N492="základní",J492,0)</f>
        <v>0</v>
      </c>
      <c r="BF492" s="135">
        <f>IF(N492="snížená",J492,0)</f>
        <v>290407.52</v>
      </c>
      <c r="BG492" s="135">
        <f>IF(N492="zákl. přenesená",J492,0)</f>
        <v>0</v>
      </c>
      <c r="BH492" s="135">
        <f>IF(N492="sníž. přenesená",J492,0)</f>
        <v>0</v>
      </c>
      <c r="BI492" s="135">
        <f>IF(N492="nulová",J492,0)</f>
        <v>0</v>
      </c>
      <c r="BJ492" s="17" t="s">
        <v>82</v>
      </c>
      <c r="BK492" s="135">
        <f>ROUND(I492*H492,2)</f>
        <v>290407.52</v>
      </c>
      <c r="BL492" s="17" t="s">
        <v>106</v>
      </c>
      <c r="BM492" s="134" t="s">
        <v>4601</v>
      </c>
    </row>
    <row r="493" spans="2:65" s="1" customFormat="1" ht="19.5">
      <c r="B493" s="29"/>
      <c r="D493" s="136" t="s">
        <v>231</v>
      </c>
      <c r="F493" s="137" t="s">
        <v>582</v>
      </c>
      <c r="L493" s="29"/>
      <c r="M493" s="138"/>
      <c r="T493" s="53"/>
      <c r="AT493" s="17" t="s">
        <v>231</v>
      </c>
      <c r="AU493" s="17" t="s">
        <v>82</v>
      </c>
    </row>
    <row r="494" spans="2:65" s="1" customFormat="1">
      <c r="B494" s="29"/>
      <c r="D494" s="139" t="s">
        <v>232</v>
      </c>
      <c r="F494" s="140" t="s">
        <v>584</v>
      </c>
      <c r="L494" s="29"/>
      <c r="M494" s="138"/>
      <c r="T494" s="53"/>
      <c r="AT494" s="17" t="s">
        <v>232</v>
      </c>
      <c r="AU494" s="17" t="s">
        <v>82</v>
      </c>
    </row>
    <row r="495" spans="2:65" s="12" customFormat="1">
      <c r="B495" s="141"/>
      <c r="D495" s="136" t="s">
        <v>234</v>
      </c>
      <c r="E495" s="142" t="s">
        <v>1</v>
      </c>
      <c r="F495" s="143" t="s">
        <v>549</v>
      </c>
      <c r="H495" s="142" t="s">
        <v>1</v>
      </c>
      <c r="L495" s="141"/>
      <c r="M495" s="144"/>
      <c r="T495" s="145"/>
      <c r="AT495" s="142" t="s">
        <v>234</v>
      </c>
      <c r="AU495" s="142" t="s">
        <v>82</v>
      </c>
      <c r="AV495" s="12" t="s">
        <v>78</v>
      </c>
      <c r="AW495" s="12" t="s">
        <v>29</v>
      </c>
      <c r="AX495" s="12" t="s">
        <v>73</v>
      </c>
      <c r="AY495" s="142" t="s">
        <v>224</v>
      </c>
    </row>
    <row r="496" spans="2:65" s="13" customFormat="1">
      <c r="B496" s="146"/>
      <c r="D496" s="136" t="s">
        <v>234</v>
      </c>
      <c r="E496" s="147" t="s">
        <v>1</v>
      </c>
      <c r="F496" s="148" t="s">
        <v>585</v>
      </c>
      <c r="H496" s="149">
        <v>51.957000000000001</v>
      </c>
      <c r="L496" s="146"/>
      <c r="M496" s="150"/>
      <c r="T496" s="151"/>
      <c r="AT496" s="147" t="s">
        <v>234</v>
      </c>
      <c r="AU496" s="147" t="s">
        <v>82</v>
      </c>
      <c r="AV496" s="13" t="s">
        <v>82</v>
      </c>
      <c r="AW496" s="13" t="s">
        <v>29</v>
      </c>
      <c r="AX496" s="13" t="s">
        <v>73</v>
      </c>
      <c r="AY496" s="147" t="s">
        <v>224</v>
      </c>
    </row>
    <row r="497" spans="2:65" s="13" customFormat="1">
      <c r="B497" s="146"/>
      <c r="D497" s="136" t="s">
        <v>234</v>
      </c>
      <c r="E497" s="147" t="s">
        <v>1</v>
      </c>
      <c r="F497" s="148" t="s">
        <v>586</v>
      </c>
      <c r="H497" s="149">
        <v>12.323</v>
      </c>
      <c r="L497" s="146"/>
      <c r="M497" s="150"/>
      <c r="T497" s="151"/>
      <c r="AT497" s="147" t="s">
        <v>234</v>
      </c>
      <c r="AU497" s="147" t="s">
        <v>82</v>
      </c>
      <c r="AV497" s="13" t="s">
        <v>82</v>
      </c>
      <c r="AW497" s="13" t="s">
        <v>29</v>
      </c>
      <c r="AX497" s="13" t="s">
        <v>73</v>
      </c>
      <c r="AY497" s="147" t="s">
        <v>224</v>
      </c>
    </row>
    <row r="498" spans="2:65" s="13" customFormat="1">
      <c r="B498" s="146"/>
      <c r="D498" s="136" t="s">
        <v>234</v>
      </c>
      <c r="E498" s="147" t="s">
        <v>1</v>
      </c>
      <c r="F498" s="148" t="s">
        <v>587</v>
      </c>
      <c r="H498" s="149">
        <v>2.1869999999999998</v>
      </c>
      <c r="L498" s="146"/>
      <c r="M498" s="150"/>
      <c r="T498" s="151"/>
      <c r="AT498" s="147" t="s">
        <v>234</v>
      </c>
      <c r="AU498" s="147" t="s">
        <v>82</v>
      </c>
      <c r="AV498" s="13" t="s">
        <v>82</v>
      </c>
      <c r="AW498" s="13" t="s">
        <v>29</v>
      </c>
      <c r="AX498" s="13" t="s">
        <v>73</v>
      </c>
      <c r="AY498" s="147" t="s">
        <v>224</v>
      </c>
    </row>
    <row r="499" spans="2:65" s="12" customFormat="1">
      <c r="B499" s="141"/>
      <c r="D499" s="136" t="s">
        <v>234</v>
      </c>
      <c r="E499" s="142" t="s">
        <v>1</v>
      </c>
      <c r="F499" s="143" t="s">
        <v>588</v>
      </c>
      <c r="H499" s="142" t="s">
        <v>1</v>
      </c>
      <c r="L499" s="141"/>
      <c r="M499" s="144"/>
      <c r="T499" s="145"/>
      <c r="AT499" s="142" t="s">
        <v>234</v>
      </c>
      <c r="AU499" s="142" t="s">
        <v>82</v>
      </c>
      <c r="AV499" s="12" t="s">
        <v>78</v>
      </c>
      <c r="AW499" s="12" t="s">
        <v>29</v>
      </c>
      <c r="AX499" s="12" t="s">
        <v>73</v>
      </c>
      <c r="AY499" s="142" t="s">
        <v>224</v>
      </c>
    </row>
    <row r="500" spans="2:65" s="13" customFormat="1">
      <c r="B500" s="146"/>
      <c r="D500" s="136" t="s">
        <v>234</v>
      </c>
      <c r="E500" s="147" t="s">
        <v>1</v>
      </c>
      <c r="F500" s="148" t="s">
        <v>589</v>
      </c>
      <c r="H500" s="149">
        <v>18.289000000000001</v>
      </c>
      <c r="L500" s="146"/>
      <c r="M500" s="150"/>
      <c r="T500" s="151"/>
      <c r="AT500" s="147" t="s">
        <v>234</v>
      </c>
      <c r="AU500" s="147" t="s">
        <v>82</v>
      </c>
      <c r="AV500" s="13" t="s">
        <v>82</v>
      </c>
      <c r="AW500" s="13" t="s">
        <v>29</v>
      </c>
      <c r="AX500" s="13" t="s">
        <v>73</v>
      </c>
      <c r="AY500" s="147" t="s">
        <v>224</v>
      </c>
    </row>
    <row r="501" spans="2:65" s="13" customFormat="1">
      <c r="B501" s="146"/>
      <c r="D501" s="136" t="s">
        <v>234</v>
      </c>
      <c r="E501" s="147" t="s">
        <v>1</v>
      </c>
      <c r="F501" s="148" t="s">
        <v>590</v>
      </c>
      <c r="H501" s="149">
        <v>71.543999999999997</v>
      </c>
      <c r="L501" s="146"/>
      <c r="M501" s="150"/>
      <c r="T501" s="151"/>
      <c r="AT501" s="147" t="s">
        <v>234</v>
      </c>
      <c r="AU501" s="147" t="s">
        <v>82</v>
      </c>
      <c r="AV501" s="13" t="s">
        <v>82</v>
      </c>
      <c r="AW501" s="13" t="s">
        <v>29</v>
      </c>
      <c r="AX501" s="13" t="s">
        <v>73</v>
      </c>
      <c r="AY501" s="147" t="s">
        <v>224</v>
      </c>
    </row>
    <row r="502" spans="2:65" s="12" customFormat="1">
      <c r="B502" s="141"/>
      <c r="D502" s="136" t="s">
        <v>234</v>
      </c>
      <c r="E502" s="142" t="s">
        <v>1</v>
      </c>
      <c r="F502" s="143" t="s">
        <v>518</v>
      </c>
      <c r="H502" s="142" t="s">
        <v>1</v>
      </c>
      <c r="L502" s="141"/>
      <c r="M502" s="144"/>
      <c r="T502" s="145"/>
      <c r="AT502" s="142" t="s">
        <v>234</v>
      </c>
      <c r="AU502" s="142" t="s">
        <v>82</v>
      </c>
      <c r="AV502" s="12" t="s">
        <v>78</v>
      </c>
      <c r="AW502" s="12" t="s">
        <v>29</v>
      </c>
      <c r="AX502" s="12" t="s">
        <v>73</v>
      </c>
      <c r="AY502" s="142" t="s">
        <v>224</v>
      </c>
    </row>
    <row r="503" spans="2:65" s="13" customFormat="1">
      <c r="B503" s="146"/>
      <c r="D503" s="136" t="s">
        <v>234</v>
      </c>
      <c r="E503" s="147" t="s">
        <v>1</v>
      </c>
      <c r="F503" s="148" t="s">
        <v>591</v>
      </c>
      <c r="H503" s="149">
        <v>27.448</v>
      </c>
      <c r="L503" s="146"/>
      <c r="M503" s="150"/>
      <c r="T503" s="151"/>
      <c r="AT503" s="147" t="s">
        <v>234</v>
      </c>
      <c r="AU503" s="147" t="s">
        <v>82</v>
      </c>
      <c r="AV503" s="13" t="s">
        <v>82</v>
      </c>
      <c r="AW503" s="13" t="s">
        <v>29</v>
      </c>
      <c r="AX503" s="13" t="s">
        <v>73</v>
      </c>
      <c r="AY503" s="147" t="s">
        <v>224</v>
      </c>
    </row>
    <row r="504" spans="2:65" s="13" customFormat="1">
      <c r="B504" s="146"/>
      <c r="D504" s="136" t="s">
        <v>234</v>
      </c>
      <c r="E504" s="147" t="s">
        <v>1</v>
      </c>
      <c r="F504" s="148" t="s">
        <v>592</v>
      </c>
      <c r="H504" s="149">
        <v>95.49</v>
      </c>
      <c r="L504" s="146"/>
      <c r="M504" s="150"/>
      <c r="T504" s="151"/>
      <c r="AT504" s="147" t="s">
        <v>234</v>
      </c>
      <c r="AU504" s="147" t="s">
        <v>82</v>
      </c>
      <c r="AV504" s="13" t="s">
        <v>82</v>
      </c>
      <c r="AW504" s="13" t="s">
        <v>29</v>
      </c>
      <c r="AX504" s="13" t="s">
        <v>73</v>
      </c>
      <c r="AY504" s="147" t="s">
        <v>224</v>
      </c>
    </row>
    <row r="505" spans="2:65" s="14" customFormat="1">
      <c r="B505" s="152"/>
      <c r="D505" s="136" t="s">
        <v>234</v>
      </c>
      <c r="E505" s="153" t="s">
        <v>1</v>
      </c>
      <c r="F505" s="154" t="s">
        <v>239</v>
      </c>
      <c r="H505" s="155">
        <v>279.238</v>
      </c>
      <c r="L505" s="152"/>
      <c r="M505" s="156"/>
      <c r="T505" s="157"/>
      <c r="AT505" s="153" t="s">
        <v>234</v>
      </c>
      <c r="AU505" s="153" t="s">
        <v>82</v>
      </c>
      <c r="AV505" s="14" t="s">
        <v>106</v>
      </c>
      <c r="AW505" s="14" t="s">
        <v>29</v>
      </c>
      <c r="AX505" s="14" t="s">
        <v>78</v>
      </c>
      <c r="AY505" s="153" t="s">
        <v>224</v>
      </c>
    </row>
    <row r="506" spans="2:65" s="1" customFormat="1" ht="37.9" customHeight="1">
      <c r="B506" s="123"/>
      <c r="C506" s="124" t="s">
        <v>593</v>
      </c>
      <c r="D506" s="124" t="s">
        <v>226</v>
      </c>
      <c r="E506" s="125" t="s">
        <v>594</v>
      </c>
      <c r="F506" s="126" t="s">
        <v>595</v>
      </c>
      <c r="G506" s="127" t="s">
        <v>266</v>
      </c>
      <c r="H506" s="128">
        <v>156.30000000000001</v>
      </c>
      <c r="I506" s="129">
        <v>164</v>
      </c>
      <c r="J506" s="129">
        <f>ROUND(I506*H506,2)</f>
        <v>25633.200000000001</v>
      </c>
      <c r="K506" s="126" t="s">
        <v>230</v>
      </c>
      <c r="L506" s="29"/>
      <c r="M506" s="130" t="s">
        <v>1</v>
      </c>
      <c r="N506" s="131" t="s">
        <v>39</v>
      </c>
      <c r="O506" s="132">
        <v>0</v>
      </c>
      <c r="P506" s="132">
        <f>O506*H506</f>
        <v>0</v>
      </c>
      <c r="Q506" s="132">
        <v>0</v>
      </c>
      <c r="R506" s="132">
        <f>Q506*H506</f>
        <v>0</v>
      </c>
      <c r="S506" s="132">
        <v>0</v>
      </c>
      <c r="T506" s="133">
        <f>S506*H506</f>
        <v>0</v>
      </c>
      <c r="AR506" s="134" t="s">
        <v>106</v>
      </c>
      <c r="AT506" s="134" t="s">
        <v>226</v>
      </c>
      <c r="AU506" s="134" t="s">
        <v>82</v>
      </c>
      <c r="AY506" s="17" t="s">
        <v>224</v>
      </c>
      <c r="BE506" s="135">
        <f>IF(N506="základní",J506,0)</f>
        <v>0</v>
      </c>
      <c r="BF506" s="135">
        <f>IF(N506="snížená",J506,0)</f>
        <v>25633.200000000001</v>
      </c>
      <c r="BG506" s="135">
        <f>IF(N506="zákl. přenesená",J506,0)</f>
        <v>0</v>
      </c>
      <c r="BH506" s="135">
        <f>IF(N506="sníž. přenesená",J506,0)</f>
        <v>0</v>
      </c>
      <c r="BI506" s="135">
        <f>IF(N506="nulová",J506,0)</f>
        <v>0</v>
      </c>
      <c r="BJ506" s="17" t="s">
        <v>82</v>
      </c>
      <c r="BK506" s="135">
        <f>ROUND(I506*H506,2)</f>
        <v>25633.200000000001</v>
      </c>
      <c r="BL506" s="17" t="s">
        <v>106</v>
      </c>
      <c r="BM506" s="134" t="s">
        <v>4602</v>
      </c>
    </row>
    <row r="507" spans="2:65" s="1" customFormat="1" ht="19.5">
      <c r="B507" s="29"/>
      <c r="D507" s="136" t="s">
        <v>231</v>
      </c>
      <c r="F507" s="137" t="s">
        <v>595</v>
      </c>
      <c r="L507" s="29"/>
      <c r="M507" s="138"/>
      <c r="T507" s="53"/>
      <c r="AT507" s="17" t="s">
        <v>231</v>
      </c>
      <c r="AU507" s="17" t="s">
        <v>82</v>
      </c>
    </row>
    <row r="508" spans="2:65" s="1" customFormat="1">
      <c r="B508" s="29"/>
      <c r="D508" s="139" t="s">
        <v>232</v>
      </c>
      <c r="F508" s="140" t="s">
        <v>597</v>
      </c>
      <c r="L508" s="29"/>
      <c r="M508" s="138"/>
      <c r="T508" s="53"/>
      <c r="AT508" s="17" t="s">
        <v>232</v>
      </c>
      <c r="AU508" s="17" t="s">
        <v>82</v>
      </c>
    </row>
    <row r="509" spans="2:65" s="1" customFormat="1" ht="33" customHeight="1">
      <c r="B509" s="123"/>
      <c r="C509" s="124" t="s">
        <v>412</v>
      </c>
      <c r="D509" s="124" t="s">
        <v>226</v>
      </c>
      <c r="E509" s="125" t="s">
        <v>598</v>
      </c>
      <c r="F509" s="126" t="s">
        <v>599</v>
      </c>
      <c r="G509" s="127" t="s">
        <v>266</v>
      </c>
      <c r="H509" s="128">
        <v>156.30000000000001</v>
      </c>
      <c r="I509" s="129">
        <v>306</v>
      </c>
      <c r="J509" s="129">
        <f>ROUND(I509*H509,2)</f>
        <v>47827.8</v>
      </c>
      <c r="K509" s="126" t="s">
        <v>230</v>
      </c>
      <c r="L509" s="29"/>
      <c r="M509" s="130" t="s">
        <v>1</v>
      </c>
      <c r="N509" s="131" t="s">
        <v>39</v>
      </c>
      <c r="O509" s="132">
        <v>0</v>
      </c>
      <c r="P509" s="132">
        <f>O509*H509</f>
        <v>0</v>
      </c>
      <c r="Q509" s="132">
        <v>0</v>
      </c>
      <c r="R509" s="132">
        <f>Q509*H509</f>
        <v>0</v>
      </c>
      <c r="S509" s="132">
        <v>0</v>
      </c>
      <c r="T509" s="133">
        <f>S509*H509</f>
        <v>0</v>
      </c>
      <c r="AR509" s="134" t="s">
        <v>106</v>
      </c>
      <c r="AT509" s="134" t="s">
        <v>226</v>
      </c>
      <c r="AU509" s="134" t="s">
        <v>82</v>
      </c>
      <c r="AY509" s="17" t="s">
        <v>224</v>
      </c>
      <c r="BE509" s="135">
        <f>IF(N509="základní",J509,0)</f>
        <v>0</v>
      </c>
      <c r="BF509" s="135">
        <f>IF(N509="snížená",J509,0)</f>
        <v>47827.8</v>
      </c>
      <c r="BG509" s="135">
        <f>IF(N509="zákl. přenesená",J509,0)</f>
        <v>0</v>
      </c>
      <c r="BH509" s="135">
        <f>IF(N509="sníž. přenesená",J509,0)</f>
        <v>0</v>
      </c>
      <c r="BI509" s="135">
        <f>IF(N509="nulová",J509,0)</f>
        <v>0</v>
      </c>
      <c r="BJ509" s="17" t="s">
        <v>82</v>
      </c>
      <c r="BK509" s="135">
        <f>ROUND(I509*H509,2)</f>
        <v>47827.8</v>
      </c>
      <c r="BL509" s="17" t="s">
        <v>106</v>
      </c>
      <c r="BM509" s="134" t="s">
        <v>4603</v>
      </c>
    </row>
    <row r="510" spans="2:65" s="1" customFormat="1" ht="19.5">
      <c r="B510" s="29"/>
      <c r="D510" s="136" t="s">
        <v>231</v>
      </c>
      <c r="F510" s="137" t="s">
        <v>599</v>
      </c>
      <c r="L510" s="29"/>
      <c r="M510" s="138"/>
      <c r="T510" s="53"/>
      <c r="AT510" s="17" t="s">
        <v>231</v>
      </c>
      <c r="AU510" s="17" t="s">
        <v>82</v>
      </c>
    </row>
    <row r="511" spans="2:65" s="1" customFormat="1">
      <c r="B511" s="29"/>
      <c r="D511" s="139" t="s">
        <v>232</v>
      </c>
      <c r="F511" s="140" t="s">
        <v>601</v>
      </c>
      <c r="L511" s="29"/>
      <c r="M511" s="138"/>
      <c r="T511" s="53"/>
      <c r="AT511" s="17" t="s">
        <v>232</v>
      </c>
      <c r="AU511" s="17" t="s">
        <v>82</v>
      </c>
    </row>
    <row r="512" spans="2:65" s="1" customFormat="1" ht="33" customHeight="1">
      <c r="B512" s="123"/>
      <c r="C512" s="124" t="s">
        <v>602</v>
      </c>
      <c r="D512" s="124" t="s">
        <v>226</v>
      </c>
      <c r="E512" s="125" t="s">
        <v>603</v>
      </c>
      <c r="F512" s="126" t="s">
        <v>604</v>
      </c>
      <c r="G512" s="127" t="s">
        <v>266</v>
      </c>
      <c r="H512" s="128">
        <v>779.43700000000001</v>
      </c>
      <c r="I512" s="129">
        <v>301</v>
      </c>
      <c r="J512" s="129">
        <f>ROUND(I512*H512,2)</f>
        <v>234610.54</v>
      </c>
      <c r="K512" s="126" t="s">
        <v>230</v>
      </c>
      <c r="L512" s="29"/>
      <c r="M512" s="130" t="s">
        <v>1</v>
      </c>
      <c r="N512" s="131" t="s">
        <v>39</v>
      </c>
      <c r="O512" s="132">
        <v>0</v>
      </c>
      <c r="P512" s="132">
        <f>O512*H512</f>
        <v>0</v>
      </c>
      <c r="Q512" s="132">
        <v>0</v>
      </c>
      <c r="R512" s="132">
        <f>Q512*H512</f>
        <v>0</v>
      </c>
      <c r="S512" s="132">
        <v>0</v>
      </c>
      <c r="T512" s="133">
        <f>S512*H512</f>
        <v>0</v>
      </c>
      <c r="AR512" s="134" t="s">
        <v>106</v>
      </c>
      <c r="AT512" s="134" t="s">
        <v>226</v>
      </c>
      <c r="AU512" s="134" t="s">
        <v>82</v>
      </c>
      <c r="AY512" s="17" t="s">
        <v>224</v>
      </c>
      <c r="BE512" s="135">
        <f>IF(N512="základní",J512,0)</f>
        <v>0</v>
      </c>
      <c r="BF512" s="135">
        <f>IF(N512="snížená",J512,0)</f>
        <v>234610.54</v>
      </c>
      <c r="BG512" s="135">
        <f>IF(N512="zákl. přenesená",J512,0)</f>
        <v>0</v>
      </c>
      <c r="BH512" s="135">
        <f>IF(N512="sníž. přenesená",J512,0)</f>
        <v>0</v>
      </c>
      <c r="BI512" s="135">
        <f>IF(N512="nulová",J512,0)</f>
        <v>0</v>
      </c>
      <c r="BJ512" s="17" t="s">
        <v>82</v>
      </c>
      <c r="BK512" s="135">
        <f>ROUND(I512*H512,2)</f>
        <v>234610.54</v>
      </c>
      <c r="BL512" s="17" t="s">
        <v>106</v>
      </c>
      <c r="BM512" s="134" t="s">
        <v>4604</v>
      </c>
    </row>
    <row r="513" spans="2:65" s="1" customFormat="1" ht="19.5">
      <c r="B513" s="29"/>
      <c r="D513" s="136" t="s">
        <v>231</v>
      </c>
      <c r="F513" s="137" t="s">
        <v>604</v>
      </c>
      <c r="L513" s="29"/>
      <c r="M513" s="138"/>
      <c r="T513" s="53"/>
      <c r="AT513" s="17" t="s">
        <v>231</v>
      </c>
      <c r="AU513" s="17" t="s">
        <v>82</v>
      </c>
    </row>
    <row r="514" spans="2:65" s="1" customFormat="1">
      <c r="B514" s="29"/>
      <c r="D514" s="139" t="s">
        <v>232</v>
      </c>
      <c r="F514" s="140" t="s">
        <v>606</v>
      </c>
      <c r="L514" s="29"/>
      <c r="M514" s="138"/>
      <c r="T514" s="53"/>
      <c r="AT514" s="17" t="s">
        <v>232</v>
      </c>
      <c r="AU514" s="17" t="s">
        <v>82</v>
      </c>
    </row>
    <row r="515" spans="2:65" s="1" customFormat="1" ht="24.2" customHeight="1">
      <c r="B515" s="123"/>
      <c r="C515" s="124" t="s">
        <v>417</v>
      </c>
      <c r="D515" s="124" t="s">
        <v>226</v>
      </c>
      <c r="E515" s="125" t="s">
        <v>607</v>
      </c>
      <c r="F515" s="126" t="s">
        <v>608</v>
      </c>
      <c r="G515" s="127" t="s">
        <v>369</v>
      </c>
      <c r="H515" s="128">
        <v>1</v>
      </c>
      <c r="I515" s="129">
        <v>35000</v>
      </c>
      <c r="J515" s="129">
        <f>ROUND(I515*H515,2)</f>
        <v>35000</v>
      </c>
      <c r="K515" s="126" t="s">
        <v>1</v>
      </c>
      <c r="L515" s="29"/>
      <c r="M515" s="130" t="s">
        <v>1</v>
      </c>
      <c r="N515" s="131" t="s">
        <v>39</v>
      </c>
      <c r="O515" s="132">
        <v>0</v>
      </c>
      <c r="P515" s="132">
        <f>O515*H515</f>
        <v>0</v>
      </c>
      <c r="Q515" s="132">
        <v>0</v>
      </c>
      <c r="R515" s="132">
        <f>Q515*H515</f>
        <v>0</v>
      </c>
      <c r="S515" s="132">
        <v>0</v>
      </c>
      <c r="T515" s="133">
        <f>S515*H515</f>
        <v>0</v>
      </c>
      <c r="AR515" s="134" t="s">
        <v>106</v>
      </c>
      <c r="AT515" s="134" t="s">
        <v>226</v>
      </c>
      <c r="AU515" s="134" t="s">
        <v>82</v>
      </c>
      <c r="AY515" s="17" t="s">
        <v>224</v>
      </c>
      <c r="BE515" s="135">
        <f>IF(N515="základní",J515,0)</f>
        <v>0</v>
      </c>
      <c r="BF515" s="135">
        <f>IF(N515="snížená",J515,0)</f>
        <v>35000</v>
      </c>
      <c r="BG515" s="135">
        <f>IF(N515="zákl. přenesená",J515,0)</f>
        <v>0</v>
      </c>
      <c r="BH515" s="135">
        <f>IF(N515="sníž. přenesená",J515,0)</f>
        <v>0</v>
      </c>
      <c r="BI515" s="135">
        <f>IF(N515="nulová",J515,0)</f>
        <v>0</v>
      </c>
      <c r="BJ515" s="17" t="s">
        <v>82</v>
      </c>
      <c r="BK515" s="135">
        <f>ROUND(I515*H515,2)</f>
        <v>35000</v>
      </c>
      <c r="BL515" s="17" t="s">
        <v>106</v>
      </c>
      <c r="BM515" s="134" t="s">
        <v>4605</v>
      </c>
    </row>
    <row r="516" spans="2:65" s="1" customFormat="1" ht="19.5">
      <c r="B516" s="29"/>
      <c r="D516" s="136" t="s">
        <v>231</v>
      </c>
      <c r="F516" s="137" t="s">
        <v>608</v>
      </c>
      <c r="L516" s="29"/>
      <c r="M516" s="138"/>
      <c r="T516" s="53"/>
      <c r="AT516" s="17" t="s">
        <v>231</v>
      </c>
      <c r="AU516" s="17" t="s">
        <v>82</v>
      </c>
    </row>
    <row r="517" spans="2:65" s="1" customFormat="1" ht="24.2" customHeight="1">
      <c r="B517" s="123"/>
      <c r="C517" s="124" t="s">
        <v>610</v>
      </c>
      <c r="D517" s="124" t="s">
        <v>226</v>
      </c>
      <c r="E517" s="125" t="s">
        <v>611</v>
      </c>
      <c r="F517" s="126" t="s">
        <v>612</v>
      </c>
      <c r="G517" s="127" t="s">
        <v>369</v>
      </c>
      <c r="H517" s="128">
        <v>1</v>
      </c>
      <c r="I517" s="129">
        <v>200000</v>
      </c>
      <c r="J517" s="129">
        <f>ROUND(I517*H517,2)</f>
        <v>200000</v>
      </c>
      <c r="K517" s="126" t="s">
        <v>1</v>
      </c>
      <c r="L517" s="29"/>
      <c r="M517" s="130" t="s">
        <v>1</v>
      </c>
      <c r="N517" s="131" t="s">
        <v>39</v>
      </c>
      <c r="O517" s="132">
        <v>0</v>
      </c>
      <c r="P517" s="132">
        <f>O517*H517</f>
        <v>0</v>
      </c>
      <c r="Q517" s="132">
        <v>0</v>
      </c>
      <c r="R517" s="132">
        <f>Q517*H517</f>
        <v>0</v>
      </c>
      <c r="S517" s="132">
        <v>0</v>
      </c>
      <c r="T517" s="133">
        <f>S517*H517</f>
        <v>0</v>
      </c>
      <c r="AR517" s="134" t="s">
        <v>106</v>
      </c>
      <c r="AT517" s="134" t="s">
        <v>226</v>
      </c>
      <c r="AU517" s="134" t="s">
        <v>82</v>
      </c>
      <c r="AY517" s="17" t="s">
        <v>224</v>
      </c>
      <c r="BE517" s="135">
        <f>IF(N517="základní",J517,0)</f>
        <v>0</v>
      </c>
      <c r="BF517" s="135">
        <f>IF(N517="snížená",J517,0)</f>
        <v>200000</v>
      </c>
      <c r="BG517" s="135">
        <f>IF(N517="zákl. přenesená",J517,0)</f>
        <v>0</v>
      </c>
      <c r="BH517" s="135">
        <f>IF(N517="sníž. přenesená",J517,0)</f>
        <v>0</v>
      </c>
      <c r="BI517" s="135">
        <f>IF(N517="nulová",J517,0)</f>
        <v>0</v>
      </c>
      <c r="BJ517" s="17" t="s">
        <v>82</v>
      </c>
      <c r="BK517" s="135">
        <f>ROUND(I517*H517,2)</f>
        <v>200000</v>
      </c>
      <c r="BL517" s="17" t="s">
        <v>106</v>
      </c>
      <c r="BM517" s="134" t="s">
        <v>4606</v>
      </c>
    </row>
    <row r="518" spans="2:65" s="1" customFormat="1" ht="19.5">
      <c r="B518" s="29"/>
      <c r="D518" s="136" t="s">
        <v>231</v>
      </c>
      <c r="F518" s="137" t="s">
        <v>612</v>
      </c>
      <c r="L518" s="29"/>
      <c r="M518" s="138"/>
      <c r="T518" s="53"/>
      <c r="AT518" s="17" t="s">
        <v>231</v>
      </c>
      <c r="AU518" s="17" t="s">
        <v>82</v>
      </c>
    </row>
    <row r="519" spans="2:65" s="1" customFormat="1" ht="24.2" customHeight="1">
      <c r="B519" s="123"/>
      <c r="C519" s="124" t="s">
        <v>422</v>
      </c>
      <c r="D519" s="124" t="s">
        <v>226</v>
      </c>
      <c r="E519" s="125" t="s">
        <v>614</v>
      </c>
      <c r="F519" s="126" t="s">
        <v>615</v>
      </c>
      <c r="G519" s="127" t="s">
        <v>369</v>
      </c>
      <c r="H519" s="128">
        <v>1</v>
      </c>
      <c r="I519" s="129">
        <v>600000</v>
      </c>
      <c r="J519" s="129">
        <f>ROUND(I519*H519,2)</f>
        <v>600000</v>
      </c>
      <c r="K519" s="126" t="s">
        <v>1</v>
      </c>
      <c r="L519" s="29"/>
      <c r="M519" s="130" t="s">
        <v>1</v>
      </c>
      <c r="N519" s="131" t="s">
        <v>39</v>
      </c>
      <c r="O519" s="132">
        <v>0</v>
      </c>
      <c r="P519" s="132">
        <f>O519*H519</f>
        <v>0</v>
      </c>
      <c r="Q519" s="132">
        <v>0</v>
      </c>
      <c r="R519" s="132">
        <f>Q519*H519</f>
        <v>0</v>
      </c>
      <c r="S519" s="132">
        <v>0</v>
      </c>
      <c r="T519" s="133">
        <f>S519*H519</f>
        <v>0</v>
      </c>
      <c r="AR519" s="134" t="s">
        <v>106</v>
      </c>
      <c r="AT519" s="134" t="s">
        <v>226</v>
      </c>
      <c r="AU519" s="134" t="s">
        <v>82</v>
      </c>
      <c r="AY519" s="17" t="s">
        <v>224</v>
      </c>
      <c r="BE519" s="135">
        <f>IF(N519="základní",J519,0)</f>
        <v>0</v>
      </c>
      <c r="BF519" s="135">
        <f>IF(N519="snížená",J519,0)</f>
        <v>600000</v>
      </c>
      <c r="BG519" s="135">
        <f>IF(N519="zákl. přenesená",J519,0)</f>
        <v>0</v>
      </c>
      <c r="BH519" s="135">
        <f>IF(N519="sníž. přenesená",J519,0)</f>
        <v>0</v>
      </c>
      <c r="BI519" s="135">
        <f>IF(N519="nulová",J519,0)</f>
        <v>0</v>
      </c>
      <c r="BJ519" s="17" t="s">
        <v>82</v>
      </c>
      <c r="BK519" s="135">
        <f>ROUND(I519*H519,2)</f>
        <v>600000</v>
      </c>
      <c r="BL519" s="17" t="s">
        <v>106</v>
      </c>
      <c r="BM519" s="134" t="s">
        <v>4607</v>
      </c>
    </row>
    <row r="520" spans="2:65" s="1" customFormat="1">
      <c r="B520" s="29"/>
      <c r="D520" s="136" t="s">
        <v>231</v>
      </c>
      <c r="F520" s="137" t="s">
        <v>615</v>
      </c>
      <c r="L520" s="29"/>
      <c r="M520" s="138"/>
      <c r="T520" s="53"/>
      <c r="AT520" s="17" t="s">
        <v>231</v>
      </c>
      <c r="AU520" s="17" t="s">
        <v>82</v>
      </c>
    </row>
    <row r="521" spans="2:65" s="1" customFormat="1" ht="24.2" customHeight="1">
      <c r="B521" s="123"/>
      <c r="C521" s="124" t="s">
        <v>617</v>
      </c>
      <c r="D521" s="124" t="s">
        <v>226</v>
      </c>
      <c r="E521" s="125" t="s">
        <v>618</v>
      </c>
      <c r="F521" s="126" t="s">
        <v>619</v>
      </c>
      <c r="G521" s="127" t="s">
        <v>369</v>
      </c>
      <c r="H521" s="128">
        <v>1</v>
      </c>
      <c r="I521" s="129">
        <v>100000</v>
      </c>
      <c r="J521" s="129">
        <f>ROUND(I521*H521,2)</f>
        <v>100000</v>
      </c>
      <c r="K521" s="126" t="s">
        <v>1</v>
      </c>
      <c r="L521" s="29"/>
      <c r="M521" s="130" t="s">
        <v>1</v>
      </c>
      <c r="N521" s="131" t="s">
        <v>39</v>
      </c>
      <c r="O521" s="132">
        <v>0</v>
      </c>
      <c r="P521" s="132">
        <f>O521*H521</f>
        <v>0</v>
      </c>
      <c r="Q521" s="132">
        <v>0</v>
      </c>
      <c r="R521" s="132">
        <f>Q521*H521</f>
        <v>0</v>
      </c>
      <c r="S521" s="132">
        <v>0</v>
      </c>
      <c r="T521" s="133">
        <f>S521*H521</f>
        <v>0</v>
      </c>
      <c r="AR521" s="134" t="s">
        <v>106</v>
      </c>
      <c r="AT521" s="134" t="s">
        <v>226</v>
      </c>
      <c r="AU521" s="134" t="s">
        <v>82</v>
      </c>
      <c r="AY521" s="17" t="s">
        <v>224</v>
      </c>
      <c r="BE521" s="135">
        <f>IF(N521="základní",J521,0)</f>
        <v>0</v>
      </c>
      <c r="BF521" s="135">
        <f>IF(N521="snížená",J521,0)</f>
        <v>100000</v>
      </c>
      <c r="BG521" s="135">
        <f>IF(N521="zákl. přenesená",J521,0)</f>
        <v>0</v>
      </c>
      <c r="BH521" s="135">
        <f>IF(N521="sníž. přenesená",J521,0)</f>
        <v>0</v>
      </c>
      <c r="BI521" s="135">
        <f>IF(N521="nulová",J521,0)</f>
        <v>0</v>
      </c>
      <c r="BJ521" s="17" t="s">
        <v>82</v>
      </c>
      <c r="BK521" s="135">
        <f>ROUND(I521*H521,2)</f>
        <v>100000</v>
      </c>
      <c r="BL521" s="17" t="s">
        <v>106</v>
      </c>
      <c r="BM521" s="134" t="s">
        <v>4608</v>
      </c>
    </row>
    <row r="522" spans="2:65" s="1" customFormat="1">
      <c r="B522" s="29"/>
      <c r="D522" s="136" t="s">
        <v>231</v>
      </c>
      <c r="F522" s="137" t="s">
        <v>619</v>
      </c>
      <c r="L522" s="29"/>
      <c r="M522" s="138"/>
      <c r="T522" s="53"/>
      <c r="AT522" s="17" t="s">
        <v>231</v>
      </c>
      <c r="AU522" s="17" t="s">
        <v>82</v>
      </c>
    </row>
    <row r="523" spans="2:65" s="1" customFormat="1" ht="44.25" customHeight="1">
      <c r="B523" s="123"/>
      <c r="C523" s="124" t="s">
        <v>429</v>
      </c>
      <c r="D523" s="124" t="s">
        <v>226</v>
      </c>
      <c r="E523" s="125" t="s">
        <v>621</v>
      </c>
      <c r="F523" s="126" t="s">
        <v>622</v>
      </c>
      <c r="G523" s="127" t="s">
        <v>229</v>
      </c>
      <c r="H523" s="128">
        <v>46</v>
      </c>
      <c r="I523" s="129">
        <v>371</v>
      </c>
      <c r="J523" s="129">
        <f>ROUND(I523*H523,2)</f>
        <v>17066</v>
      </c>
      <c r="K523" s="126" t="s">
        <v>1</v>
      </c>
      <c r="L523" s="29"/>
      <c r="M523" s="130" t="s">
        <v>1</v>
      </c>
      <c r="N523" s="131" t="s">
        <v>39</v>
      </c>
      <c r="O523" s="132">
        <v>0</v>
      </c>
      <c r="P523" s="132">
        <f>O523*H523</f>
        <v>0</v>
      </c>
      <c r="Q523" s="132">
        <v>0</v>
      </c>
      <c r="R523" s="132">
        <f>Q523*H523</f>
        <v>0</v>
      </c>
      <c r="S523" s="132">
        <v>0</v>
      </c>
      <c r="T523" s="133">
        <f>S523*H523</f>
        <v>0</v>
      </c>
      <c r="AR523" s="134" t="s">
        <v>106</v>
      </c>
      <c r="AT523" s="134" t="s">
        <v>226</v>
      </c>
      <c r="AU523" s="134" t="s">
        <v>82</v>
      </c>
      <c r="AY523" s="17" t="s">
        <v>224</v>
      </c>
      <c r="BE523" s="135">
        <f>IF(N523="základní",J523,0)</f>
        <v>0</v>
      </c>
      <c r="BF523" s="135">
        <f>IF(N523="snížená",J523,0)</f>
        <v>17066</v>
      </c>
      <c r="BG523" s="135">
        <f>IF(N523="zákl. přenesená",J523,0)</f>
        <v>0</v>
      </c>
      <c r="BH523" s="135">
        <f>IF(N523="sníž. přenesená",J523,0)</f>
        <v>0</v>
      </c>
      <c r="BI523" s="135">
        <f>IF(N523="nulová",J523,0)</f>
        <v>0</v>
      </c>
      <c r="BJ523" s="17" t="s">
        <v>82</v>
      </c>
      <c r="BK523" s="135">
        <f>ROUND(I523*H523,2)</f>
        <v>17066</v>
      </c>
      <c r="BL523" s="17" t="s">
        <v>106</v>
      </c>
      <c r="BM523" s="134" t="s">
        <v>4609</v>
      </c>
    </row>
    <row r="524" spans="2:65" s="1" customFormat="1" ht="29.25">
      <c r="B524" s="29"/>
      <c r="D524" s="136" t="s">
        <v>231</v>
      </c>
      <c r="F524" s="137" t="s">
        <v>622</v>
      </c>
      <c r="L524" s="29"/>
      <c r="M524" s="138"/>
      <c r="T524" s="53"/>
      <c r="AT524" s="17" t="s">
        <v>231</v>
      </c>
      <c r="AU524" s="17" t="s">
        <v>82</v>
      </c>
    </row>
    <row r="525" spans="2:65" s="1" customFormat="1" ht="49.15" customHeight="1">
      <c r="B525" s="123"/>
      <c r="C525" s="124" t="s">
        <v>624</v>
      </c>
      <c r="D525" s="124" t="s">
        <v>226</v>
      </c>
      <c r="E525" s="125" t="s">
        <v>625</v>
      </c>
      <c r="F525" s="126" t="s">
        <v>626</v>
      </c>
      <c r="G525" s="127" t="s">
        <v>253</v>
      </c>
      <c r="H525" s="128">
        <v>26.872</v>
      </c>
      <c r="I525" s="129">
        <v>55900</v>
      </c>
      <c r="J525" s="129">
        <f>ROUND(I525*H525,2)</f>
        <v>1502144.8</v>
      </c>
      <c r="K525" s="126" t="s">
        <v>230</v>
      </c>
      <c r="L525" s="29"/>
      <c r="M525" s="130" t="s">
        <v>1</v>
      </c>
      <c r="N525" s="131" t="s">
        <v>39</v>
      </c>
      <c r="O525" s="132">
        <v>0</v>
      </c>
      <c r="P525" s="132">
        <f>O525*H525</f>
        <v>0</v>
      </c>
      <c r="Q525" s="132">
        <v>0</v>
      </c>
      <c r="R525" s="132">
        <f>Q525*H525</f>
        <v>0</v>
      </c>
      <c r="S525" s="132">
        <v>0</v>
      </c>
      <c r="T525" s="133">
        <f>S525*H525</f>
        <v>0</v>
      </c>
      <c r="AR525" s="134" t="s">
        <v>106</v>
      </c>
      <c r="AT525" s="134" t="s">
        <v>226</v>
      </c>
      <c r="AU525" s="134" t="s">
        <v>82</v>
      </c>
      <c r="AY525" s="17" t="s">
        <v>224</v>
      </c>
      <c r="BE525" s="135">
        <f>IF(N525="základní",J525,0)</f>
        <v>0</v>
      </c>
      <c r="BF525" s="135">
        <f>IF(N525="snížená",J525,0)</f>
        <v>1502144.8</v>
      </c>
      <c r="BG525" s="135">
        <f>IF(N525="zákl. přenesená",J525,0)</f>
        <v>0</v>
      </c>
      <c r="BH525" s="135">
        <f>IF(N525="sníž. přenesená",J525,0)</f>
        <v>0</v>
      </c>
      <c r="BI525" s="135">
        <f>IF(N525="nulová",J525,0)</f>
        <v>0</v>
      </c>
      <c r="BJ525" s="17" t="s">
        <v>82</v>
      </c>
      <c r="BK525" s="135">
        <f>ROUND(I525*H525,2)</f>
        <v>1502144.8</v>
      </c>
      <c r="BL525" s="17" t="s">
        <v>106</v>
      </c>
      <c r="BM525" s="134" t="s">
        <v>4610</v>
      </c>
    </row>
    <row r="526" spans="2:65" s="1" customFormat="1" ht="29.25">
      <c r="B526" s="29"/>
      <c r="D526" s="136" t="s">
        <v>231</v>
      </c>
      <c r="F526" s="137" t="s">
        <v>626</v>
      </c>
      <c r="L526" s="29"/>
      <c r="M526" s="138"/>
      <c r="T526" s="53"/>
      <c r="AT526" s="17" t="s">
        <v>231</v>
      </c>
      <c r="AU526" s="17" t="s">
        <v>82</v>
      </c>
    </row>
    <row r="527" spans="2:65" s="1" customFormat="1">
      <c r="B527" s="29"/>
      <c r="D527" s="139" t="s">
        <v>232</v>
      </c>
      <c r="F527" s="140" t="s">
        <v>628</v>
      </c>
      <c r="L527" s="29"/>
      <c r="M527" s="138"/>
      <c r="T527" s="53"/>
      <c r="AT527" s="17" t="s">
        <v>232</v>
      </c>
      <c r="AU527" s="17" t="s">
        <v>82</v>
      </c>
    </row>
    <row r="528" spans="2:65" s="12" customFormat="1">
      <c r="B528" s="141"/>
      <c r="D528" s="136" t="s">
        <v>234</v>
      </c>
      <c r="E528" s="142" t="s">
        <v>1</v>
      </c>
      <c r="F528" s="143" t="s">
        <v>629</v>
      </c>
      <c r="H528" s="142" t="s">
        <v>1</v>
      </c>
      <c r="L528" s="141"/>
      <c r="M528" s="144"/>
      <c r="T528" s="145"/>
      <c r="AT528" s="142" t="s">
        <v>234</v>
      </c>
      <c r="AU528" s="142" t="s">
        <v>82</v>
      </c>
      <c r="AV528" s="12" t="s">
        <v>78</v>
      </c>
      <c r="AW528" s="12" t="s">
        <v>29</v>
      </c>
      <c r="AX528" s="12" t="s">
        <v>73</v>
      </c>
      <c r="AY528" s="142" t="s">
        <v>224</v>
      </c>
    </row>
    <row r="529" spans="2:65" s="13" customFormat="1">
      <c r="B529" s="146"/>
      <c r="D529" s="136" t="s">
        <v>234</v>
      </c>
      <c r="E529" s="147" t="s">
        <v>1</v>
      </c>
      <c r="F529" s="148" t="s">
        <v>630</v>
      </c>
      <c r="H529" s="149">
        <v>21.606999999999999</v>
      </c>
      <c r="L529" s="146"/>
      <c r="M529" s="150"/>
      <c r="T529" s="151"/>
      <c r="AT529" s="147" t="s">
        <v>234</v>
      </c>
      <c r="AU529" s="147" t="s">
        <v>82</v>
      </c>
      <c r="AV529" s="13" t="s">
        <v>82</v>
      </c>
      <c r="AW529" s="13" t="s">
        <v>29</v>
      </c>
      <c r="AX529" s="13" t="s">
        <v>73</v>
      </c>
      <c r="AY529" s="147" t="s">
        <v>224</v>
      </c>
    </row>
    <row r="530" spans="2:65" s="13" customFormat="1">
      <c r="B530" s="146"/>
      <c r="D530" s="136" t="s">
        <v>234</v>
      </c>
      <c r="E530" s="147" t="s">
        <v>1</v>
      </c>
      <c r="F530" s="148" t="s">
        <v>631</v>
      </c>
      <c r="H530" s="149">
        <v>0.86699999999999999</v>
      </c>
      <c r="L530" s="146"/>
      <c r="M530" s="150"/>
      <c r="T530" s="151"/>
      <c r="AT530" s="147" t="s">
        <v>234</v>
      </c>
      <c r="AU530" s="147" t="s">
        <v>82</v>
      </c>
      <c r="AV530" s="13" t="s">
        <v>82</v>
      </c>
      <c r="AW530" s="13" t="s">
        <v>29</v>
      </c>
      <c r="AX530" s="13" t="s">
        <v>73</v>
      </c>
      <c r="AY530" s="147" t="s">
        <v>224</v>
      </c>
    </row>
    <row r="531" spans="2:65" s="12" customFormat="1">
      <c r="B531" s="141"/>
      <c r="D531" s="136" t="s">
        <v>234</v>
      </c>
      <c r="E531" s="142" t="s">
        <v>1</v>
      </c>
      <c r="F531" s="143" t="s">
        <v>632</v>
      </c>
      <c r="H531" s="142" t="s">
        <v>1</v>
      </c>
      <c r="L531" s="141"/>
      <c r="M531" s="144"/>
      <c r="T531" s="145"/>
      <c r="AT531" s="142" t="s">
        <v>234</v>
      </c>
      <c r="AU531" s="142" t="s">
        <v>82</v>
      </c>
      <c r="AV531" s="12" t="s">
        <v>78</v>
      </c>
      <c r="AW531" s="12" t="s">
        <v>29</v>
      </c>
      <c r="AX531" s="12" t="s">
        <v>73</v>
      </c>
      <c r="AY531" s="142" t="s">
        <v>224</v>
      </c>
    </row>
    <row r="532" spans="2:65" s="13" customFormat="1">
      <c r="B532" s="146"/>
      <c r="D532" s="136" t="s">
        <v>234</v>
      </c>
      <c r="E532" s="147" t="s">
        <v>1</v>
      </c>
      <c r="F532" s="148" t="s">
        <v>633</v>
      </c>
      <c r="H532" s="149">
        <v>0.24399999999999999</v>
      </c>
      <c r="L532" s="146"/>
      <c r="M532" s="150"/>
      <c r="T532" s="151"/>
      <c r="AT532" s="147" t="s">
        <v>234</v>
      </c>
      <c r="AU532" s="147" t="s">
        <v>82</v>
      </c>
      <c r="AV532" s="13" t="s">
        <v>82</v>
      </c>
      <c r="AW532" s="13" t="s">
        <v>29</v>
      </c>
      <c r="AX532" s="13" t="s">
        <v>73</v>
      </c>
      <c r="AY532" s="147" t="s">
        <v>224</v>
      </c>
    </row>
    <row r="533" spans="2:65" s="12" customFormat="1">
      <c r="B533" s="141"/>
      <c r="D533" s="136" t="s">
        <v>234</v>
      </c>
      <c r="E533" s="142" t="s">
        <v>1</v>
      </c>
      <c r="F533" s="143" t="s">
        <v>549</v>
      </c>
      <c r="H533" s="142" t="s">
        <v>1</v>
      </c>
      <c r="L533" s="141"/>
      <c r="M533" s="144"/>
      <c r="T533" s="145"/>
      <c r="AT533" s="142" t="s">
        <v>234</v>
      </c>
      <c r="AU533" s="142" t="s">
        <v>82</v>
      </c>
      <c r="AV533" s="12" t="s">
        <v>78</v>
      </c>
      <c r="AW533" s="12" t="s">
        <v>29</v>
      </c>
      <c r="AX533" s="12" t="s">
        <v>73</v>
      </c>
      <c r="AY533" s="142" t="s">
        <v>224</v>
      </c>
    </row>
    <row r="534" spans="2:65" s="13" customFormat="1">
      <c r="B534" s="146"/>
      <c r="D534" s="136" t="s">
        <v>234</v>
      </c>
      <c r="E534" s="147" t="s">
        <v>1</v>
      </c>
      <c r="F534" s="148" t="s">
        <v>634</v>
      </c>
      <c r="H534" s="149">
        <v>1.0640000000000001</v>
      </c>
      <c r="L534" s="146"/>
      <c r="M534" s="150"/>
      <c r="T534" s="151"/>
      <c r="AT534" s="147" t="s">
        <v>234</v>
      </c>
      <c r="AU534" s="147" t="s">
        <v>82</v>
      </c>
      <c r="AV534" s="13" t="s">
        <v>82</v>
      </c>
      <c r="AW534" s="13" t="s">
        <v>29</v>
      </c>
      <c r="AX534" s="13" t="s">
        <v>73</v>
      </c>
      <c r="AY534" s="147" t="s">
        <v>224</v>
      </c>
    </row>
    <row r="535" spans="2:65" s="12" customFormat="1">
      <c r="B535" s="141"/>
      <c r="D535" s="136" t="s">
        <v>234</v>
      </c>
      <c r="E535" s="142" t="s">
        <v>1</v>
      </c>
      <c r="F535" s="143" t="s">
        <v>588</v>
      </c>
      <c r="H535" s="142" t="s">
        <v>1</v>
      </c>
      <c r="L535" s="141"/>
      <c r="M535" s="144"/>
      <c r="T535" s="145"/>
      <c r="AT535" s="142" t="s">
        <v>234</v>
      </c>
      <c r="AU535" s="142" t="s">
        <v>82</v>
      </c>
      <c r="AV535" s="12" t="s">
        <v>78</v>
      </c>
      <c r="AW535" s="12" t="s">
        <v>29</v>
      </c>
      <c r="AX535" s="12" t="s">
        <v>73</v>
      </c>
      <c r="AY535" s="142" t="s">
        <v>224</v>
      </c>
    </row>
    <row r="536" spans="2:65" s="13" customFormat="1">
      <c r="B536" s="146"/>
      <c r="D536" s="136" t="s">
        <v>234</v>
      </c>
      <c r="E536" s="147" t="s">
        <v>1</v>
      </c>
      <c r="F536" s="148" t="s">
        <v>635</v>
      </c>
      <c r="H536" s="149">
        <v>1.3049999999999999</v>
      </c>
      <c r="L536" s="146"/>
      <c r="M536" s="150"/>
      <c r="T536" s="151"/>
      <c r="AT536" s="147" t="s">
        <v>234</v>
      </c>
      <c r="AU536" s="147" t="s">
        <v>82</v>
      </c>
      <c r="AV536" s="13" t="s">
        <v>82</v>
      </c>
      <c r="AW536" s="13" t="s">
        <v>29</v>
      </c>
      <c r="AX536" s="13" t="s">
        <v>73</v>
      </c>
      <c r="AY536" s="147" t="s">
        <v>224</v>
      </c>
    </row>
    <row r="537" spans="2:65" s="12" customFormat="1">
      <c r="B537" s="141"/>
      <c r="D537" s="136" t="s">
        <v>234</v>
      </c>
      <c r="E537" s="142" t="s">
        <v>1</v>
      </c>
      <c r="F537" s="143" t="s">
        <v>518</v>
      </c>
      <c r="H537" s="142" t="s">
        <v>1</v>
      </c>
      <c r="L537" s="141"/>
      <c r="M537" s="144"/>
      <c r="T537" s="145"/>
      <c r="AT537" s="142" t="s">
        <v>234</v>
      </c>
      <c r="AU537" s="142" t="s">
        <v>82</v>
      </c>
      <c r="AV537" s="12" t="s">
        <v>78</v>
      </c>
      <c r="AW537" s="12" t="s">
        <v>29</v>
      </c>
      <c r="AX537" s="12" t="s">
        <v>73</v>
      </c>
      <c r="AY537" s="142" t="s">
        <v>224</v>
      </c>
    </row>
    <row r="538" spans="2:65" s="13" customFormat="1">
      <c r="B538" s="146"/>
      <c r="D538" s="136" t="s">
        <v>234</v>
      </c>
      <c r="E538" s="147" t="s">
        <v>1</v>
      </c>
      <c r="F538" s="148" t="s">
        <v>636</v>
      </c>
      <c r="H538" s="149">
        <v>1.7849999999999999</v>
      </c>
      <c r="L538" s="146"/>
      <c r="M538" s="150"/>
      <c r="T538" s="151"/>
      <c r="AT538" s="147" t="s">
        <v>234</v>
      </c>
      <c r="AU538" s="147" t="s">
        <v>82</v>
      </c>
      <c r="AV538" s="13" t="s">
        <v>82</v>
      </c>
      <c r="AW538" s="13" t="s">
        <v>29</v>
      </c>
      <c r="AX538" s="13" t="s">
        <v>73</v>
      </c>
      <c r="AY538" s="147" t="s">
        <v>224</v>
      </c>
    </row>
    <row r="539" spans="2:65" s="14" customFormat="1">
      <c r="B539" s="152"/>
      <c r="D539" s="136" t="s">
        <v>234</v>
      </c>
      <c r="E539" s="153" t="s">
        <v>1</v>
      </c>
      <c r="F539" s="154" t="s">
        <v>239</v>
      </c>
      <c r="H539" s="155">
        <v>26.872</v>
      </c>
      <c r="L539" s="152"/>
      <c r="M539" s="156"/>
      <c r="T539" s="157"/>
      <c r="AT539" s="153" t="s">
        <v>234</v>
      </c>
      <c r="AU539" s="153" t="s">
        <v>82</v>
      </c>
      <c r="AV539" s="14" t="s">
        <v>106</v>
      </c>
      <c r="AW539" s="14" t="s">
        <v>29</v>
      </c>
      <c r="AX539" s="14" t="s">
        <v>78</v>
      </c>
      <c r="AY539" s="153" t="s">
        <v>224</v>
      </c>
    </row>
    <row r="540" spans="2:65" s="1" customFormat="1" ht="37.9" customHeight="1">
      <c r="B540" s="123"/>
      <c r="C540" s="124" t="s">
        <v>435</v>
      </c>
      <c r="D540" s="124" t="s">
        <v>226</v>
      </c>
      <c r="E540" s="125" t="s">
        <v>637</v>
      </c>
      <c r="F540" s="126" t="s">
        <v>638</v>
      </c>
      <c r="G540" s="127" t="s">
        <v>639</v>
      </c>
      <c r="H540" s="128">
        <v>12</v>
      </c>
      <c r="I540" s="129">
        <v>7500</v>
      </c>
      <c r="J540" s="129">
        <f>ROUND(I540*H540,2)</f>
        <v>90000</v>
      </c>
      <c r="K540" s="126" t="s">
        <v>1</v>
      </c>
      <c r="L540" s="29"/>
      <c r="M540" s="130" t="s">
        <v>1</v>
      </c>
      <c r="N540" s="131" t="s">
        <v>39</v>
      </c>
      <c r="O540" s="132">
        <v>0</v>
      </c>
      <c r="P540" s="132">
        <f>O540*H540</f>
        <v>0</v>
      </c>
      <c r="Q540" s="132">
        <v>0</v>
      </c>
      <c r="R540" s="132">
        <f>Q540*H540</f>
        <v>0</v>
      </c>
      <c r="S540" s="132">
        <v>0</v>
      </c>
      <c r="T540" s="133">
        <f>S540*H540</f>
        <v>0</v>
      </c>
      <c r="AR540" s="134" t="s">
        <v>106</v>
      </c>
      <c r="AT540" s="134" t="s">
        <v>226</v>
      </c>
      <c r="AU540" s="134" t="s">
        <v>82</v>
      </c>
      <c r="AY540" s="17" t="s">
        <v>224</v>
      </c>
      <c r="BE540" s="135">
        <f>IF(N540="základní",J540,0)</f>
        <v>0</v>
      </c>
      <c r="BF540" s="135">
        <f>IF(N540="snížená",J540,0)</f>
        <v>90000</v>
      </c>
      <c r="BG540" s="135">
        <f>IF(N540="zákl. přenesená",J540,0)</f>
        <v>0</v>
      </c>
      <c r="BH540" s="135">
        <f>IF(N540="sníž. přenesená",J540,0)</f>
        <v>0</v>
      </c>
      <c r="BI540" s="135">
        <f>IF(N540="nulová",J540,0)</f>
        <v>0</v>
      </c>
      <c r="BJ540" s="17" t="s">
        <v>82</v>
      </c>
      <c r="BK540" s="135">
        <f>ROUND(I540*H540,2)</f>
        <v>90000</v>
      </c>
      <c r="BL540" s="17" t="s">
        <v>106</v>
      </c>
      <c r="BM540" s="134" t="s">
        <v>4611</v>
      </c>
    </row>
    <row r="541" spans="2:65" s="1" customFormat="1" ht="19.5">
      <c r="B541" s="29"/>
      <c r="D541" s="136" t="s">
        <v>231</v>
      </c>
      <c r="F541" s="137" t="s">
        <v>638</v>
      </c>
      <c r="L541" s="29"/>
      <c r="M541" s="138"/>
      <c r="T541" s="53"/>
      <c r="AT541" s="17" t="s">
        <v>231</v>
      </c>
      <c r="AU541" s="17" t="s">
        <v>82</v>
      </c>
    </row>
    <row r="542" spans="2:65" s="1" customFormat="1" ht="55.5" customHeight="1">
      <c r="B542" s="123"/>
      <c r="C542" s="124" t="s">
        <v>641</v>
      </c>
      <c r="D542" s="124" t="s">
        <v>226</v>
      </c>
      <c r="E542" s="125" t="s">
        <v>642</v>
      </c>
      <c r="F542" s="126" t="s">
        <v>643</v>
      </c>
      <c r="G542" s="127" t="s">
        <v>229</v>
      </c>
      <c r="H542" s="128">
        <v>1.95</v>
      </c>
      <c r="I542" s="129">
        <v>14970</v>
      </c>
      <c r="J542" s="129">
        <f>ROUND(I542*H542,2)</f>
        <v>29191.5</v>
      </c>
      <c r="K542" s="126" t="s">
        <v>1</v>
      </c>
      <c r="L542" s="29"/>
      <c r="M542" s="130" t="s">
        <v>1</v>
      </c>
      <c r="N542" s="131" t="s">
        <v>39</v>
      </c>
      <c r="O542" s="132">
        <v>0</v>
      </c>
      <c r="P542" s="132">
        <f>O542*H542</f>
        <v>0</v>
      </c>
      <c r="Q542" s="132">
        <v>0</v>
      </c>
      <c r="R542" s="132">
        <f>Q542*H542</f>
        <v>0</v>
      </c>
      <c r="S542" s="132">
        <v>0</v>
      </c>
      <c r="T542" s="133">
        <f>S542*H542</f>
        <v>0</v>
      </c>
      <c r="AR542" s="134" t="s">
        <v>106</v>
      </c>
      <c r="AT542" s="134" t="s">
        <v>226</v>
      </c>
      <c r="AU542" s="134" t="s">
        <v>82</v>
      </c>
      <c r="AY542" s="17" t="s">
        <v>224</v>
      </c>
      <c r="BE542" s="135">
        <f>IF(N542="základní",J542,0)</f>
        <v>0</v>
      </c>
      <c r="BF542" s="135">
        <f>IF(N542="snížená",J542,0)</f>
        <v>29191.5</v>
      </c>
      <c r="BG542" s="135">
        <f>IF(N542="zákl. přenesená",J542,0)</f>
        <v>0</v>
      </c>
      <c r="BH542" s="135">
        <f>IF(N542="sníž. přenesená",J542,0)</f>
        <v>0</v>
      </c>
      <c r="BI542" s="135">
        <f>IF(N542="nulová",J542,0)</f>
        <v>0</v>
      </c>
      <c r="BJ542" s="17" t="s">
        <v>82</v>
      </c>
      <c r="BK542" s="135">
        <f>ROUND(I542*H542,2)</f>
        <v>29191.5</v>
      </c>
      <c r="BL542" s="17" t="s">
        <v>106</v>
      </c>
      <c r="BM542" s="134" t="s">
        <v>4612</v>
      </c>
    </row>
    <row r="543" spans="2:65" s="1" customFormat="1" ht="29.25">
      <c r="B543" s="29"/>
      <c r="D543" s="136" t="s">
        <v>231</v>
      </c>
      <c r="F543" s="137" t="s">
        <v>643</v>
      </c>
      <c r="L543" s="29"/>
      <c r="M543" s="138"/>
      <c r="T543" s="53"/>
      <c r="AT543" s="17" t="s">
        <v>231</v>
      </c>
      <c r="AU543" s="17" t="s">
        <v>82</v>
      </c>
    </row>
    <row r="544" spans="2:65" s="12" customFormat="1">
      <c r="B544" s="141"/>
      <c r="D544" s="136" t="s">
        <v>234</v>
      </c>
      <c r="E544" s="142" t="s">
        <v>1</v>
      </c>
      <c r="F544" s="143" t="s">
        <v>645</v>
      </c>
      <c r="H544" s="142" t="s">
        <v>1</v>
      </c>
      <c r="L544" s="141"/>
      <c r="M544" s="144"/>
      <c r="T544" s="145"/>
      <c r="AT544" s="142" t="s">
        <v>234</v>
      </c>
      <c r="AU544" s="142" t="s">
        <v>82</v>
      </c>
      <c r="AV544" s="12" t="s">
        <v>78</v>
      </c>
      <c r="AW544" s="12" t="s">
        <v>29</v>
      </c>
      <c r="AX544" s="12" t="s">
        <v>73</v>
      </c>
      <c r="AY544" s="142" t="s">
        <v>224</v>
      </c>
    </row>
    <row r="545" spans="2:65" s="12" customFormat="1">
      <c r="B545" s="141"/>
      <c r="D545" s="136" t="s">
        <v>234</v>
      </c>
      <c r="E545" s="142" t="s">
        <v>1</v>
      </c>
      <c r="F545" s="143" t="s">
        <v>387</v>
      </c>
      <c r="H545" s="142" t="s">
        <v>1</v>
      </c>
      <c r="L545" s="141"/>
      <c r="M545" s="144"/>
      <c r="T545" s="145"/>
      <c r="AT545" s="142" t="s">
        <v>234</v>
      </c>
      <c r="AU545" s="142" t="s">
        <v>82</v>
      </c>
      <c r="AV545" s="12" t="s">
        <v>78</v>
      </c>
      <c r="AW545" s="12" t="s">
        <v>29</v>
      </c>
      <c r="AX545" s="12" t="s">
        <v>73</v>
      </c>
      <c r="AY545" s="142" t="s">
        <v>224</v>
      </c>
    </row>
    <row r="546" spans="2:65" s="13" customFormat="1">
      <c r="B546" s="146"/>
      <c r="D546" s="136" t="s">
        <v>234</v>
      </c>
      <c r="E546" s="147" t="s">
        <v>1</v>
      </c>
      <c r="F546" s="148" t="s">
        <v>646</v>
      </c>
      <c r="H546" s="149">
        <v>0.23899999999999999</v>
      </c>
      <c r="L546" s="146"/>
      <c r="M546" s="150"/>
      <c r="T546" s="151"/>
      <c r="AT546" s="147" t="s">
        <v>234</v>
      </c>
      <c r="AU546" s="147" t="s">
        <v>82</v>
      </c>
      <c r="AV546" s="13" t="s">
        <v>82</v>
      </c>
      <c r="AW546" s="13" t="s">
        <v>29</v>
      </c>
      <c r="AX546" s="13" t="s">
        <v>73</v>
      </c>
      <c r="AY546" s="147" t="s">
        <v>224</v>
      </c>
    </row>
    <row r="547" spans="2:65" s="12" customFormat="1">
      <c r="B547" s="141"/>
      <c r="D547" s="136" t="s">
        <v>234</v>
      </c>
      <c r="E547" s="142" t="s">
        <v>1</v>
      </c>
      <c r="F547" s="143" t="s">
        <v>647</v>
      </c>
      <c r="H547" s="142" t="s">
        <v>1</v>
      </c>
      <c r="L547" s="141"/>
      <c r="M547" s="144"/>
      <c r="T547" s="145"/>
      <c r="AT547" s="142" t="s">
        <v>234</v>
      </c>
      <c r="AU547" s="142" t="s">
        <v>82</v>
      </c>
      <c r="AV547" s="12" t="s">
        <v>78</v>
      </c>
      <c r="AW547" s="12" t="s">
        <v>29</v>
      </c>
      <c r="AX547" s="12" t="s">
        <v>73</v>
      </c>
      <c r="AY547" s="142" t="s">
        <v>224</v>
      </c>
    </row>
    <row r="548" spans="2:65" s="13" customFormat="1">
      <c r="B548" s="146"/>
      <c r="D548" s="136" t="s">
        <v>234</v>
      </c>
      <c r="E548" s="147" t="s">
        <v>1</v>
      </c>
      <c r="F548" s="148" t="s">
        <v>648</v>
      </c>
      <c r="H548" s="149">
        <v>0.45900000000000002</v>
      </c>
      <c r="L548" s="146"/>
      <c r="M548" s="150"/>
      <c r="T548" s="151"/>
      <c r="AT548" s="147" t="s">
        <v>234</v>
      </c>
      <c r="AU548" s="147" t="s">
        <v>82</v>
      </c>
      <c r="AV548" s="13" t="s">
        <v>82</v>
      </c>
      <c r="AW548" s="13" t="s">
        <v>29</v>
      </c>
      <c r="AX548" s="13" t="s">
        <v>73</v>
      </c>
      <c r="AY548" s="147" t="s">
        <v>224</v>
      </c>
    </row>
    <row r="549" spans="2:65" s="15" customFormat="1">
      <c r="B549" s="158"/>
      <c r="D549" s="136" t="s">
        <v>234</v>
      </c>
      <c r="E549" s="159" t="s">
        <v>1</v>
      </c>
      <c r="F549" s="160" t="s">
        <v>288</v>
      </c>
      <c r="H549" s="161">
        <v>0.69799999999999995</v>
      </c>
      <c r="L549" s="158"/>
      <c r="M549" s="162"/>
      <c r="T549" s="163"/>
      <c r="AT549" s="159" t="s">
        <v>234</v>
      </c>
      <c r="AU549" s="159" t="s">
        <v>82</v>
      </c>
      <c r="AV549" s="15" t="s">
        <v>101</v>
      </c>
      <c r="AW549" s="15" t="s">
        <v>29</v>
      </c>
      <c r="AX549" s="15" t="s">
        <v>73</v>
      </c>
      <c r="AY549" s="159" t="s">
        <v>224</v>
      </c>
    </row>
    <row r="550" spans="2:65" s="12" customFormat="1">
      <c r="B550" s="141"/>
      <c r="D550" s="136" t="s">
        <v>234</v>
      </c>
      <c r="E550" s="142" t="s">
        <v>1</v>
      </c>
      <c r="F550" s="143" t="s">
        <v>649</v>
      </c>
      <c r="H550" s="142" t="s">
        <v>1</v>
      </c>
      <c r="L550" s="141"/>
      <c r="M550" s="144"/>
      <c r="T550" s="145"/>
      <c r="AT550" s="142" t="s">
        <v>234</v>
      </c>
      <c r="AU550" s="142" t="s">
        <v>82</v>
      </c>
      <c r="AV550" s="12" t="s">
        <v>78</v>
      </c>
      <c r="AW550" s="12" t="s">
        <v>29</v>
      </c>
      <c r="AX550" s="12" t="s">
        <v>73</v>
      </c>
      <c r="AY550" s="142" t="s">
        <v>224</v>
      </c>
    </row>
    <row r="551" spans="2:65" s="13" customFormat="1">
      <c r="B551" s="146"/>
      <c r="D551" s="136" t="s">
        <v>234</v>
      </c>
      <c r="E551" s="147" t="s">
        <v>1</v>
      </c>
      <c r="F551" s="148" t="s">
        <v>650</v>
      </c>
      <c r="H551" s="149">
        <v>0.39200000000000002</v>
      </c>
      <c r="L551" s="146"/>
      <c r="M551" s="150"/>
      <c r="T551" s="151"/>
      <c r="AT551" s="147" t="s">
        <v>234</v>
      </c>
      <c r="AU551" s="147" t="s">
        <v>82</v>
      </c>
      <c r="AV551" s="13" t="s">
        <v>82</v>
      </c>
      <c r="AW551" s="13" t="s">
        <v>29</v>
      </c>
      <c r="AX551" s="13" t="s">
        <v>73</v>
      </c>
      <c r="AY551" s="147" t="s">
        <v>224</v>
      </c>
    </row>
    <row r="552" spans="2:65" s="12" customFormat="1">
      <c r="B552" s="141"/>
      <c r="D552" s="136" t="s">
        <v>234</v>
      </c>
      <c r="E552" s="142" t="s">
        <v>1</v>
      </c>
      <c r="F552" s="143" t="s">
        <v>651</v>
      </c>
      <c r="H552" s="142" t="s">
        <v>1</v>
      </c>
      <c r="L552" s="141"/>
      <c r="M552" s="144"/>
      <c r="T552" s="145"/>
      <c r="AT552" s="142" t="s">
        <v>234</v>
      </c>
      <c r="AU552" s="142" t="s">
        <v>82</v>
      </c>
      <c r="AV552" s="12" t="s">
        <v>78</v>
      </c>
      <c r="AW552" s="12" t="s">
        <v>29</v>
      </c>
      <c r="AX552" s="12" t="s">
        <v>73</v>
      </c>
      <c r="AY552" s="142" t="s">
        <v>224</v>
      </c>
    </row>
    <row r="553" spans="2:65" s="13" customFormat="1">
      <c r="B553" s="146"/>
      <c r="D553" s="136" t="s">
        <v>234</v>
      </c>
      <c r="E553" s="147" t="s">
        <v>1</v>
      </c>
      <c r="F553" s="148" t="s">
        <v>652</v>
      </c>
      <c r="H553" s="149">
        <v>0.56499999999999995</v>
      </c>
      <c r="L553" s="146"/>
      <c r="M553" s="150"/>
      <c r="T553" s="151"/>
      <c r="AT553" s="147" t="s">
        <v>234</v>
      </c>
      <c r="AU553" s="147" t="s">
        <v>82</v>
      </c>
      <c r="AV553" s="13" t="s">
        <v>82</v>
      </c>
      <c r="AW553" s="13" t="s">
        <v>29</v>
      </c>
      <c r="AX553" s="13" t="s">
        <v>73</v>
      </c>
      <c r="AY553" s="147" t="s">
        <v>224</v>
      </c>
    </row>
    <row r="554" spans="2:65" s="13" customFormat="1">
      <c r="B554" s="146"/>
      <c r="D554" s="136" t="s">
        <v>234</v>
      </c>
      <c r="E554" s="147" t="s">
        <v>1</v>
      </c>
      <c r="F554" s="148" t="s">
        <v>653</v>
      </c>
      <c r="H554" s="149">
        <v>0.29499999999999998</v>
      </c>
      <c r="L554" s="146"/>
      <c r="M554" s="150"/>
      <c r="T554" s="151"/>
      <c r="AT554" s="147" t="s">
        <v>234</v>
      </c>
      <c r="AU554" s="147" t="s">
        <v>82</v>
      </c>
      <c r="AV554" s="13" t="s">
        <v>82</v>
      </c>
      <c r="AW554" s="13" t="s">
        <v>29</v>
      </c>
      <c r="AX554" s="13" t="s">
        <v>73</v>
      </c>
      <c r="AY554" s="147" t="s">
        <v>224</v>
      </c>
    </row>
    <row r="555" spans="2:65" s="15" customFormat="1">
      <c r="B555" s="158"/>
      <c r="D555" s="136" t="s">
        <v>234</v>
      </c>
      <c r="E555" s="159" t="s">
        <v>1</v>
      </c>
      <c r="F555" s="160" t="s">
        <v>288</v>
      </c>
      <c r="H555" s="161">
        <v>1.252</v>
      </c>
      <c r="L555" s="158"/>
      <c r="M555" s="162"/>
      <c r="T555" s="163"/>
      <c r="AT555" s="159" t="s">
        <v>234</v>
      </c>
      <c r="AU555" s="159" t="s">
        <v>82</v>
      </c>
      <c r="AV555" s="15" t="s">
        <v>101</v>
      </c>
      <c r="AW555" s="15" t="s">
        <v>29</v>
      </c>
      <c r="AX555" s="15" t="s">
        <v>73</v>
      </c>
      <c r="AY555" s="159" t="s">
        <v>224</v>
      </c>
    </row>
    <row r="556" spans="2:65" s="14" customFormat="1">
      <c r="B556" s="152"/>
      <c r="D556" s="136" t="s">
        <v>234</v>
      </c>
      <c r="E556" s="153" t="s">
        <v>1</v>
      </c>
      <c r="F556" s="154" t="s">
        <v>239</v>
      </c>
      <c r="H556" s="155">
        <v>1.9499999999999997</v>
      </c>
      <c r="L556" s="152"/>
      <c r="M556" s="156"/>
      <c r="T556" s="157"/>
      <c r="AT556" s="153" t="s">
        <v>234</v>
      </c>
      <c r="AU556" s="153" t="s">
        <v>82</v>
      </c>
      <c r="AV556" s="14" t="s">
        <v>106</v>
      </c>
      <c r="AW556" s="14" t="s">
        <v>29</v>
      </c>
      <c r="AX556" s="14" t="s">
        <v>78</v>
      </c>
      <c r="AY556" s="153" t="s">
        <v>224</v>
      </c>
    </row>
    <row r="557" spans="2:65" s="1" customFormat="1" ht="16.5" customHeight="1">
      <c r="B557" s="123"/>
      <c r="C557" s="124" t="s">
        <v>439</v>
      </c>
      <c r="D557" s="124" t="s">
        <v>226</v>
      </c>
      <c r="E557" s="125" t="s">
        <v>654</v>
      </c>
      <c r="F557" s="126" t="s">
        <v>655</v>
      </c>
      <c r="G557" s="127" t="s">
        <v>266</v>
      </c>
      <c r="H557" s="128">
        <v>20.196999999999999</v>
      </c>
      <c r="I557" s="129">
        <v>966</v>
      </c>
      <c r="J557" s="129">
        <f>ROUND(I557*H557,2)</f>
        <v>19510.3</v>
      </c>
      <c r="K557" s="126" t="s">
        <v>230</v>
      </c>
      <c r="L557" s="29"/>
      <c r="M557" s="130" t="s">
        <v>1</v>
      </c>
      <c r="N557" s="131" t="s">
        <v>39</v>
      </c>
      <c r="O557" s="132">
        <v>0</v>
      </c>
      <c r="P557" s="132">
        <f>O557*H557</f>
        <v>0</v>
      </c>
      <c r="Q557" s="132">
        <v>0</v>
      </c>
      <c r="R557" s="132">
        <f>Q557*H557</f>
        <v>0</v>
      </c>
      <c r="S557" s="132">
        <v>0</v>
      </c>
      <c r="T557" s="133">
        <f>S557*H557</f>
        <v>0</v>
      </c>
      <c r="AR557" s="134" t="s">
        <v>106</v>
      </c>
      <c r="AT557" s="134" t="s">
        <v>226</v>
      </c>
      <c r="AU557" s="134" t="s">
        <v>82</v>
      </c>
      <c r="AY557" s="17" t="s">
        <v>224</v>
      </c>
      <c r="BE557" s="135">
        <f>IF(N557="základní",J557,0)</f>
        <v>0</v>
      </c>
      <c r="BF557" s="135">
        <f>IF(N557="snížená",J557,0)</f>
        <v>19510.3</v>
      </c>
      <c r="BG557" s="135">
        <f>IF(N557="zákl. přenesená",J557,0)</f>
        <v>0</v>
      </c>
      <c r="BH557" s="135">
        <f>IF(N557="sníž. přenesená",J557,0)</f>
        <v>0</v>
      </c>
      <c r="BI557" s="135">
        <f>IF(N557="nulová",J557,0)</f>
        <v>0</v>
      </c>
      <c r="BJ557" s="17" t="s">
        <v>82</v>
      </c>
      <c r="BK557" s="135">
        <f>ROUND(I557*H557,2)</f>
        <v>19510.3</v>
      </c>
      <c r="BL557" s="17" t="s">
        <v>106</v>
      </c>
      <c r="BM557" s="134" t="s">
        <v>4613</v>
      </c>
    </row>
    <row r="558" spans="2:65" s="1" customFormat="1">
      <c r="B558" s="29"/>
      <c r="D558" s="136" t="s">
        <v>231</v>
      </c>
      <c r="F558" s="137" t="s">
        <v>655</v>
      </c>
      <c r="L558" s="29"/>
      <c r="M558" s="138"/>
      <c r="T558" s="53"/>
      <c r="AT558" s="17" t="s">
        <v>231</v>
      </c>
      <c r="AU558" s="17" t="s">
        <v>82</v>
      </c>
    </row>
    <row r="559" spans="2:65" s="1" customFormat="1">
      <c r="B559" s="29"/>
      <c r="D559" s="139" t="s">
        <v>232</v>
      </c>
      <c r="F559" s="140" t="s">
        <v>657</v>
      </c>
      <c r="L559" s="29"/>
      <c r="M559" s="138"/>
      <c r="T559" s="53"/>
      <c r="AT559" s="17" t="s">
        <v>232</v>
      </c>
      <c r="AU559" s="17" t="s">
        <v>82</v>
      </c>
    </row>
    <row r="560" spans="2:65" s="13" customFormat="1">
      <c r="B560" s="146"/>
      <c r="D560" s="136" t="s">
        <v>234</v>
      </c>
      <c r="E560" s="147" t="s">
        <v>1</v>
      </c>
      <c r="F560" s="148" t="s">
        <v>658</v>
      </c>
      <c r="H560" s="149">
        <v>5.8949999999999996</v>
      </c>
      <c r="L560" s="146"/>
      <c r="M560" s="150"/>
      <c r="T560" s="151"/>
      <c r="AT560" s="147" t="s">
        <v>234</v>
      </c>
      <c r="AU560" s="147" t="s">
        <v>82</v>
      </c>
      <c r="AV560" s="13" t="s">
        <v>82</v>
      </c>
      <c r="AW560" s="13" t="s">
        <v>29</v>
      </c>
      <c r="AX560" s="13" t="s">
        <v>73</v>
      </c>
      <c r="AY560" s="147" t="s">
        <v>224</v>
      </c>
    </row>
    <row r="561" spans="2:65" s="13" customFormat="1">
      <c r="B561" s="146"/>
      <c r="D561" s="136" t="s">
        <v>234</v>
      </c>
      <c r="E561" s="147" t="s">
        <v>1</v>
      </c>
      <c r="F561" s="148" t="s">
        <v>659</v>
      </c>
      <c r="H561" s="149">
        <v>5.2290000000000001</v>
      </c>
      <c r="L561" s="146"/>
      <c r="M561" s="150"/>
      <c r="T561" s="151"/>
      <c r="AT561" s="147" t="s">
        <v>234</v>
      </c>
      <c r="AU561" s="147" t="s">
        <v>82</v>
      </c>
      <c r="AV561" s="13" t="s">
        <v>82</v>
      </c>
      <c r="AW561" s="13" t="s">
        <v>29</v>
      </c>
      <c r="AX561" s="13" t="s">
        <v>73</v>
      </c>
      <c r="AY561" s="147" t="s">
        <v>224</v>
      </c>
    </row>
    <row r="562" spans="2:65" s="13" customFormat="1">
      <c r="B562" s="146"/>
      <c r="D562" s="136" t="s">
        <v>234</v>
      </c>
      <c r="E562" s="147" t="s">
        <v>1</v>
      </c>
      <c r="F562" s="148" t="s">
        <v>660</v>
      </c>
      <c r="H562" s="149">
        <v>3.734</v>
      </c>
      <c r="L562" s="146"/>
      <c r="M562" s="150"/>
      <c r="T562" s="151"/>
      <c r="AT562" s="147" t="s">
        <v>234</v>
      </c>
      <c r="AU562" s="147" t="s">
        <v>82</v>
      </c>
      <c r="AV562" s="13" t="s">
        <v>82</v>
      </c>
      <c r="AW562" s="13" t="s">
        <v>29</v>
      </c>
      <c r="AX562" s="13" t="s">
        <v>73</v>
      </c>
      <c r="AY562" s="147" t="s">
        <v>224</v>
      </c>
    </row>
    <row r="563" spans="2:65" s="13" customFormat="1">
      <c r="B563" s="146"/>
      <c r="D563" s="136" t="s">
        <v>234</v>
      </c>
      <c r="E563" s="147" t="s">
        <v>1</v>
      </c>
      <c r="F563" s="148" t="s">
        <v>661</v>
      </c>
      <c r="H563" s="149">
        <v>2.948</v>
      </c>
      <c r="L563" s="146"/>
      <c r="M563" s="150"/>
      <c r="T563" s="151"/>
      <c r="AT563" s="147" t="s">
        <v>234</v>
      </c>
      <c r="AU563" s="147" t="s">
        <v>82</v>
      </c>
      <c r="AV563" s="13" t="s">
        <v>82</v>
      </c>
      <c r="AW563" s="13" t="s">
        <v>29</v>
      </c>
      <c r="AX563" s="13" t="s">
        <v>73</v>
      </c>
      <c r="AY563" s="147" t="s">
        <v>224</v>
      </c>
    </row>
    <row r="564" spans="2:65" s="13" customFormat="1">
      <c r="B564" s="146"/>
      <c r="D564" s="136" t="s">
        <v>234</v>
      </c>
      <c r="E564" s="147" t="s">
        <v>1</v>
      </c>
      <c r="F564" s="148" t="s">
        <v>662</v>
      </c>
      <c r="H564" s="149">
        <v>2.391</v>
      </c>
      <c r="L564" s="146"/>
      <c r="M564" s="150"/>
      <c r="T564" s="151"/>
      <c r="AT564" s="147" t="s">
        <v>234</v>
      </c>
      <c r="AU564" s="147" t="s">
        <v>82</v>
      </c>
      <c r="AV564" s="13" t="s">
        <v>82</v>
      </c>
      <c r="AW564" s="13" t="s">
        <v>29</v>
      </c>
      <c r="AX564" s="13" t="s">
        <v>73</v>
      </c>
      <c r="AY564" s="147" t="s">
        <v>224</v>
      </c>
    </row>
    <row r="565" spans="2:65" s="14" customFormat="1">
      <c r="B565" s="152"/>
      <c r="D565" s="136" t="s">
        <v>234</v>
      </c>
      <c r="E565" s="153" t="s">
        <v>1</v>
      </c>
      <c r="F565" s="154" t="s">
        <v>239</v>
      </c>
      <c r="H565" s="155">
        <v>20.196999999999996</v>
      </c>
      <c r="L565" s="152"/>
      <c r="M565" s="156"/>
      <c r="T565" s="157"/>
      <c r="AT565" s="153" t="s">
        <v>234</v>
      </c>
      <c r="AU565" s="153" t="s">
        <v>82</v>
      </c>
      <c r="AV565" s="14" t="s">
        <v>106</v>
      </c>
      <c r="AW565" s="14" t="s">
        <v>29</v>
      </c>
      <c r="AX565" s="14" t="s">
        <v>78</v>
      </c>
      <c r="AY565" s="153" t="s">
        <v>224</v>
      </c>
    </row>
    <row r="566" spans="2:65" s="1" customFormat="1" ht="16.5" customHeight="1">
      <c r="B566" s="123"/>
      <c r="C566" s="124" t="s">
        <v>663</v>
      </c>
      <c r="D566" s="124" t="s">
        <v>226</v>
      </c>
      <c r="E566" s="125" t="s">
        <v>664</v>
      </c>
      <c r="F566" s="126" t="s">
        <v>665</v>
      </c>
      <c r="G566" s="127" t="s">
        <v>266</v>
      </c>
      <c r="H566" s="128">
        <v>17.806000000000001</v>
      </c>
      <c r="I566" s="129">
        <v>147</v>
      </c>
      <c r="J566" s="129">
        <f>ROUND(I566*H566,2)</f>
        <v>2617.48</v>
      </c>
      <c r="K566" s="126" t="s">
        <v>230</v>
      </c>
      <c r="L566" s="29"/>
      <c r="M566" s="130" t="s">
        <v>1</v>
      </c>
      <c r="N566" s="131" t="s">
        <v>39</v>
      </c>
      <c r="O566" s="132">
        <v>0</v>
      </c>
      <c r="P566" s="132">
        <f>O566*H566</f>
        <v>0</v>
      </c>
      <c r="Q566" s="132">
        <v>0</v>
      </c>
      <c r="R566" s="132">
        <f>Q566*H566</f>
        <v>0</v>
      </c>
      <c r="S566" s="132">
        <v>0</v>
      </c>
      <c r="T566" s="133">
        <f>S566*H566</f>
        <v>0</v>
      </c>
      <c r="AR566" s="134" t="s">
        <v>106</v>
      </c>
      <c r="AT566" s="134" t="s">
        <v>226</v>
      </c>
      <c r="AU566" s="134" t="s">
        <v>82</v>
      </c>
      <c r="AY566" s="17" t="s">
        <v>224</v>
      </c>
      <c r="BE566" s="135">
        <f>IF(N566="základní",J566,0)</f>
        <v>0</v>
      </c>
      <c r="BF566" s="135">
        <f>IF(N566="snížená",J566,0)</f>
        <v>2617.48</v>
      </c>
      <c r="BG566" s="135">
        <f>IF(N566="zákl. přenesená",J566,0)</f>
        <v>0</v>
      </c>
      <c r="BH566" s="135">
        <f>IF(N566="sníž. přenesená",J566,0)</f>
        <v>0</v>
      </c>
      <c r="BI566" s="135">
        <f>IF(N566="nulová",J566,0)</f>
        <v>0</v>
      </c>
      <c r="BJ566" s="17" t="s">
        <v>82</v>
      </c>
      <c r="BK566" s="135">
        <f>ROUND(I566*H566,2)</f>
        <v>2617.48</v>
      </c>
      <c r="BL566" s="17" t="s">
        <v>106</v>
      </c>
      <c r="BM566" s="134" t="s">
        <v>4614</v>
      </c>
    </row>
    <row r="567" spans="2:65" s="1" customFormat="1">
      <c r="B567" s="29"/>
      <c r="D567" s="136" t="s">
        <v>231</v>
      </c>
      <c r="F567" s="137" t="s">
        <v>665</v>
      </c>
      <c r="L567" s="29"/>
      <c r="M567" s="138"/>
      <c r="T567" s="53"/>
      <c r="AT567" s="17" t="s">
        <v>231</v>
      </c>
      <c r="AU567" s="17" t="s">
        <v>82</v>
      </c>
    </row>
    <row r="568" spans="2:65" s="1" customFormat="1">
      <c r="B568" s="29"/>
      <c r="D568" s="139" t="s">
        <v>232</v>
      </c>
      <c r="F568" s="140" t="s">
        <v>667</v>
      </c>
      <c r="L568" s="29"/>
      <c r="M568" s="138"/>
      <c r="T568" s="53"/>
      <c r="AT568" s="17" t="s">
        <v>232</v>
      </c>
      <c r="AU568" s="17" t="s">
        <v>82</v>
      </c>
    </row>
    <row r="569" spans="2:65" s="1" customFormat="1" ht="33" customHeight="1">
      <c r="B569" s="123"/>
      <c r="C569" s="124" t="s">
        <v>444</v>
      </c>
      <c r="D569" s="124" t="s">
        <v>226</v>
      </c>
      <c r="E569" s="125" t="s">
        <v>668</v>
      </c>
      <c r="F569" s="126" t="s">
        <v>669</v>
      </c>
      <c r="G569" s="127" t="s">
        <v>266</v>
      </c>
      <c r="H569" s="128">
        <v>0.89500000000000002</v>
      </c>
      <c r="I569" s="129">
        <v>320</v>
      </c>
      <c r="J569" s="129">
        <f>ROUND(I569*H569,2)</f>
        <v>286.39999999999998</v>
      </c>
      <c r="K569" s="126" t="s">
        <v>230</v>
      </c>
      <c r="L569" s="29"/>
      <c r="M569" s="130" t="s">
        <v>1</v>
      </c>
      <c r="N569" s="131" t="s">
        <v>39</v>
      </c>
      <c r="O569" s="132">
        <v>0</v>
      </c>
      <c r="P569" s="132">
        <f>O569*H569</f>
        <v>0</v>
      </c>
      <c r="Q569" s="132">
        <v>0</v>
      </c>
      <c r="R569" s="132">
        <f>Q569*H569</f>
        <v>0</v>
      </c>
      <c r="S569" s="132">
        <v>0</v>
      </c>
      <c r="T569" s="133">
        <f>S569*H569</f>
        <v>0</v>
      </c>
      <c r="AR569" s="134" t="s">
        <v>106</v>
      </c>
      <c r="AT569" s="134" t="s">
        <v>226</v>
      </c>
      <c r="AU569" s="134" t="s">
        <v>82</v>
      </c>
      <c r="AY569" s="17" t="s">
        <v>224</v>
      </c>
      <c r="BE569" s="135">
        <f>IF(N569="základní",J569,0)</f>
        <v>0</v>
      </c>
      <c r="BF569" s="135">
        <f>IF(N569="snížená",J569,0)</f>
        <v>286.39999999999998</v>
      </c>
      <c r="BG569" s="135">
        <f>IF(N569="zákl. přenesená",J569,0)</f>
        <v>0</v>
      </c>
      <c r="BH569" s="135">
        <f>IF(N569="sníž. přenesená",J569,0)</f>
        <v>0</v>
      </c>
      <c r="BI569" s="135">
        <f>IF(N569="nulová",J569,0)</f>
        <v>0</v>
      </c>
      <c r="BJ569" s="17" t="s">
        <v>82</v>
      </c>
      <c r="BK569" s="135">
        <f>ROUND(I569*H569,2)</f>
        <v>286.39999999999998</v>
      </c>
      <c r="BL569" s="17" t="s">
        <v>106</v>
      </c>
      <c r="BM569" s="134" t="s">
        <v>4615</v>
      </c>
    </row>
    <row r="570" spans="2:65" s="1" customFormat="1" ht="19.5">
      <c r="B570" s="29"/>
      <c r="D570" s="136" t="s">
        <v>231</v>
      </c>
      <c r="F570" s="137" t="s">
        <v>669</v>
      </c>
      <c r="L570" s="29"/>
      <c r="M570" s="138"/>
      <c r="T570" s="53"/>
      <c r="AT570" s="17" t="s">
        <v>231</v>
      </c>
      <c r="AU570" s="17" t="s">
        <v>82</v>
      </c>
    </row>
    <row r="571" spans="2:65" s="1" customFormat="1">
      <c r="B571" s="29"/>
      <c r="D571" s="139" t="s">
        <v>232</v>
      </c>
      <c r="F571" s="140" t="s">
        <v>671</v>
      </c>
      <c r="L571" s="29"/>
      <c r="M571" s="138"/>
      <c r="T571" s="53"/>
      <c r="AT571" s="17" t="s">
        <v>232</v>
      </c>
      <c r="AU571" s="17" t="s">
        <v>82</v>
      </c>
    </row>
    <row r="572" spans="2:65" s="1" customFormat="1" ht="44.25" customHeight="1">
      <c r="B572" s="123"/>
      <c r="C572" s="124" t="s">
        <v>672</v>
      </c>
      <c r="D572" s="124" t="s">
        <v>226</v>
      </c>
      <c r="E572" s="125" t="s">
        <v>673</v>
      </c>
      <c r="F572" s="126" t="s">
        <v>674</v>
      </c>
      <c r="G572" s="127" t="s">
        <v>272</v>
      </c>
      <c r="H572" s="128">
        <v>73.430000000000007</v>
      </c>
      <c r="I572" s="129">
        <v>322</v>
      </c>
      <c r="J572" s="129">
        <f>ROUND(I572*H572,2)</f>
        <v>23644.46</v>
      </c>
      <c r="K572" s="126" t="s">
        <v>1</v>
      </c>
      <c r="L572" s="29"/>
      <c r="M572" s="130" t="s">
        <v>1</v>
      </c>
      <c r="N572" s="131" t="s">
        <v>39</v>
      </c>
      <c r="O572" s="132">
        <v>0</v>
      </c>
      <c r="P572" s="132">
        <f>O572*H572</f>
        <v>0</v>
      </c>
      <c r="Q572" s="132">
        <v>0</v>
      </c>
      <c r="R572" s="132">
        <f>Q572*H572</f>
        <v>0</v>
      </c>
      <c r="S572" s="132">
        <v>0</v>
      </c>
      <c r="T572" s="133">
        <f>S572*H572</f>
        <v>0</v>
      </c>
      <c r="AR572" s="134" t="s">
        <v>106</v>
      </c>
      <c r="AT572" s="134" t="s">
        <v>226</v>
      </c>
      <c r="AU572" s="134" t="s">
        <v>82</v>
      </c>
      <c r="AY572" s="17" t="s">
        <v>224</v>
      </c>
      <c r="BE572" s="135">
        <f>IF(N572="základní",J572,0)</f>
        <v>0</v>
      </c>
      <c r="BF572" s="135">
        <f>IF(N572="snížená",J572,0)</f>
        <v>23644.46</v>
      </c>
      <c r="BG572" s="135">
        <f>IF(N572="zákl. přenesená",J572,0)</f>
        <v>0</v>
      </c>
      <c r="BH572" s="135">
        <f>IF(N572="sníž. přenesená",J572,0)</f>
        <v>0</v>
      </c>
      <c r="BI572" s="135">
        <f>IF(N572="nulová",J572,0)</f>
        <v>0</v>
      </c>
      <c r="BJ572" s="17" t="s">
        <v>82</v>
      </c>
      <c r="BK572" s="135">
        <f>ROUND(I572*H572,2)</f>
        <v>23644.46</v>
      </c>
      <c r="BL572" s="17" t="s">
        <v>106</v>
      </c>
      <c r="BM572" s="134" t="s">
        <v>4616</v>
      </c>
    </row>
    <row r="573" spans="2:65" s="1" customFormat="1" ht="29.25">
      <c r="B573" s="29"/>
      <c r="D573" s="136" t="s">
        <v>231</v>
      </c>
      <c r="F573" s="137" t="s">
        <v>674</v>
      </c>
      <c r="L573" s="29"/>
      <c r="M573" s="138"/>
      <c r="T573" s="53"/>
      <c r="AT573" s="17" t="s">
        <v>231</v>
      </c>
      <c r="AU573" s="17" t="s">
        <v>82</v>
      </c>
    </row>
    <row r="574" spans="2:65" s="13" customFormat="1">
      <c r="B574" s="146"/>
      <c r="D574" s="136" t="s">
        <v>234</v>
      </c>
      <c r="E574" s="147" t="s">
        <v>1</v>
      </c>
      <c r="F574" s="148" t="s">
        <v>676</v>
      </c>
      <c r="H574" s="149">
        <v>15.73</v>
      </c>
      <c r="L574" s="146"/>
      <c r="M574" s="150"/>
      <c r="T574" s="151"/>
      <c r="AT574" s="147" t="s">
        <v>234</v>
      </c>
      <c r="AU574" s="147" t="s">
        <v>82</v>
      </c>
      <c r="AV574" s="13" t="s">
        <v>82</v>
      </c>
      <c r="AW574" s="13" t="s">
        <v>29</v>
      </c>
      <c r="AX574" s="13" t="s">
        <v>73</v>
      </c>
      <c r="AY574" s="147" t="s">
        <v>224</v>
      </c>
    </row>
    <row r="575" spans="2:65" s="13" customFormat="1">
      <c r="B575" s="146"/>
      <c r="D575" s="136" t="s">
        <v>234</v>
      </c>
      <c r="E575" s="147" t="s">
        <v>1</v>
      </c>
      <c r="F575" s="148" t="s">
        <v>677</v>
      </c>
      <c r="H575" s="149">
        <v>16.899999999999999</v>
      </c>
      <c r="L575" s="146"/>
      <c r="M575" s="150"/>
      <c r="T575" s="151"/>
      <c r="AT575" s="147" t="s">
        <v>234</v>
      </c>
      <c r="AU575" s="147" t="s">
        <v>82</v>
      </c>
      <c r="AV575" s="13" t="s">
        <v>82</v>
      </c>
      <c r="AW575" s="13" t="s">
        <v>29</v>
      </c>
      <c r="AX575" s="13" t="s">
        <v>73</v>
      </c>
      <c r="AY575" s="147" t="s">
        <v>224</v>
      </c>
    </row>
    <row r="576" spans="2:65" s="13" customFormat="1">
      <c r="B576" s="146"/>
      <c r="D576" s="136" t="s">
        <v>234</v>
      </c>
      <c r="E576" s="147" t="s">
        <v>1</v>
      </c>
      <c r="F576" s="148" t="s">
        <v>678</v>
      </c>
      <c r="H576" s="149">
        <v>40.799999999999997</v>
      </c>
      <c r="L576" s="146"/>
      <c r="M576" s="150"/>
      <c r="T576" s="151"/>
      <c r="AT576" s="147" t="s">
        <v>234</v>
      </c>
      <c r="AU576" s="147" t="s">
        <v>82</v>
      </c>
      <c r="AV576" s="13" t="s">
        <v>82</v>
      </c>
      <c r="AW576" s="13" t="s">
        <v>29</v>
      </c>
      <c r="AX576" s="13" t="s">
        <v>73</v>
      </c>
      <c r="AY576" s="147" t="s">
        <v>224</v>
      </c>
    </row>
    <row r="577" spans="2:65" s="14" customFormat="1">
      <c r="B577" s="152"/>
      <c r="D577" s="136" t="s">
        <v>234</v>
      </c>
      <c r="E577" s="153" t="s">
        <v>1</v>
      </c>
      <c r="F577" s="154" t="s">
        <v>239</v>
      </c>
      <c r="H577" s="155">
        <v>73.429999999999993</v>
      </c>
      <c r="L577" s="152"/>
      <c r="M577" s="156"/>
      <c r="T577" s="157"/>
      <c r="AT577" s="153" t="s">
        <v>234</v>
      </c>
      <c r="AU577" s="153" t="s">
        <v>82</v>
      </c>
      <c r="AV577" s="14" t="s">
        <v>106</v>
      </c>
      <c r="AW577" s="14" t="s">
        <v>29</v>
      </c>
      <c r="AX577" s="14" t="s">
        <v>78</v>
      </c>
      <c r="AY577" s="153" t="s">
        <v>224</v>
      </c>
    </row>
    <row r="578" spans="2:65" s="1" customFormat="1" ht="24.2" customHeight="1">
      <c r="B578" s="123"/>
      <c r="C578" s="124" t="s">
        <v>449</v>
      </c>
      <c r="D578" s="124" t="s">
        <v>226</v>
      </c>
      <c r="E578" s="125" t="s">
        <v>679</v>
      </c>
      <c r="F578" s="126" t="s">
        <v>680</v>
      </c>
      <c r="G578" s="127" t="s">
        <v>229</v>
      </c>
      <c r="H578" s="128">
        <v>4.8620000000000001</v>
      </c>
      <c r="I578" s="129">
        <v>4740</v>
      </c>
      <c r="J578" s="129">
        <f>ROUND(I578*H578,2)</f>
        <v>23045.88</v>
      </c>
      <c r="K578" s="126" t="s">
        <v>230</v>
      </c>
      <c r="L578" s="29"/>
      <c r="M578" s="130" t="s">
        <v>1</v>
      </c>
      <c r="N578" s="131" t="s">
        <v>39</v>
      </c>
      <c r="O578" s="132">
        <v>0</v>
      </c>
      <c r="P578" s="132">
        <f>O578*H578</f>
        <v>0</v>
      </c>
      <c r="Q578" s="132">
        <v>0</v>
      </c>
      <c r="R578" s="132">
        <f>Q578*H578</f>
        <v>0</v>
      </c>
      <c r="S578" s="132">
        <v>0</v>
      </c>
      <c r="T578" s="133">
        <f>S578*H578</f>
        <v>0</v>
      </c>
      <c r="AR578" s="134" t="s">
        <v>106</v>
      </c>
      <c r="AT578" s="134" t="s">
        <v>226</v>
      </c>
      <c r="AU578" s="134" t="s">
        <v>82</v>
      </c>
      <c r="AY578" s="17" t="s">
        <v>224</v>
      </c>
      <c r="BE578" s="135">
        <f>IF(N578="základní",J578,0)</f>
        <v>0</v>
      </c>
      <c r="BF578" s="135">
        <f>IF(N578="snížená",J578,0)</f>
        <v>23045.88</v>
      </c>
      <c r="BG578" s="135">
        <f>IF(N578="zákl. přenesená",J578,0)</f>
        <v>0</v>
      </c>
      <c r="BH578" s="135">
        <f>IF(N578="sníž. přenesená",J578,0)</f>
        <v>0</v>
      </c>
      <c r="BI578" s="135">
        <f>IF(N578="nulová",J578,0)</f>
        <v>0</v>
      </c>
      <c r="BJ578" s="17" t="s">
        <v>82</v>
      </c>
      <c r="BK578" s="135">
        <f>ROUND(I578*H578,2)</f>
        <v>23045.88</v>
      </c>
      <c r="BL578" s="17" t="s">
        <v>106</v>
      </c>
      <c r="BM578" s="134" t="s">
        <v>4617</v>
      </c>
    </row>
    <row r="579" spans="2:65" s="1" customFormat="1" ht="19.5">
      <c r="B579" s="29"/>
      <c r="D579" s="136" t="s">
        <v>231</v>
      </c>
      <c r="F579" s="137" t="s">
        <v>680</v>
      </c>
      <c r="L579" s="29"/>
      <c r="M579" s="138"/>
      <c r="T579" s="53"/>
      <c r="AT579" s="17" t="s">
        <v>231</v>
      </c>
      <c r="AU579" s="17" t="s">
        <v>82</v>
      </c>
    </row>
    <row r="580" spans="2:65" s="1" customFormat="1">
      <c r="B580" s="29"/>
      <c r="D580" s="139" t="s">
        <v>232</v>
      </c>
      <c r="F580" s="140" t="s">
        <v>682</v>
      </c>
      <c r="L580" s="29"/>
      <c r="M580" s="138"/>
      <c r="T580" s="53"/>
      <c r="AT580" s="17" t="s">
        <v>232</v>
      </c>
      <c r="AU580" s="17" t="s">
        <v>82</v>
      </c>
    </row>
    <row r="581" spans="2:65" s="12" customFormat="1">
      <c r="B581" s="141"/>
      <c r="D581" s="136" t="s">
        <v>234</v>
      </c>
      <c r="E581" s="142" t="s">
        <v>1</v>
      </c>
      <c r="F581" s="143" t="s">
        <v>683</v>
      </c>
      <c r="H581" s="142" t="s">
        <v>1</v>
      </c>
      <c r="L581" s="141"/>
      <c r="M581" s="144"/>
      <c r="T581" s="145"/>
      <c r="AT581" s="142" t="s">
        <v>234</v>
      </c>
      <c r="AU581" s="142" t="s">
        <v>82</v>
      </c>
      <c r="AV581" s="12" t="s">
        <v>78</v>
      </c>
      <c r="AW581" s="12" t="s">
        <v>29</v>
      </c>
      <c r="AX581" s="12" t="s">
        <v>73</v>
      </c>
      <c r="AY581" s="142" t="s">
        <v>224</v>
      </c>
    </row>
    <row r="582" spans="2:65" s="13" customFormat="1">
      <c r="B582" s="146"/>
      <c r="D582" s="136" t="s">
        <v>234</v>
      </c>
      <c r="E582" s="147" t="s">
        <v>1</v>
      </c>
      <c r="F582" s="148" t="s">
        <v>684</v>
      </c>
      <c r="H582" s="149">
        <v>0.93300000000000005</v>
      </c>
      <c r="L582" s="146"/>
      <c r="M582" s="150"/>
      <c r="T582" s="151"/>
      <c r="AT582" s="147" t="s">
        <v>234</v>
      </c>
      <c r="AU582" s="147" t="s">
        <v>82</v>
      </c>
      <c r="AV582" s="13" t="s">
        <v>82</v>
      </c>
      <c r="AW582" s="13" t="s">
        <v>29</v>
      </c>
      <c r="AX582" s="13" t="s">
        <v>73</v>
      </c>
      <c r="AY582" s="147" t="s">
        <v>224</v>
      </c>
    </row>
    <row r="583" spans="2:65" s="13" customFormat="1">
      <c r="B583" s="146"/>
      <c r="D583" s="136" t="s">
        <v>234</v>
      </c>
      <c r="E583" s="147" t="s">
        <v>1</v>
      </c>
      <c r="F583" s="148" t="s">
        <v>685</v>
      </c>
      <c r="H583" s="149">
        <v>1.899</v>
      </c>
      <c r="L583" s="146"/>
      <c r="M583" s="150"/>
      <c r="T583" s="151"/>
      <c r="AT583" s="147" t="s">
        <v>234</v>
      </c>
      <c r="AU583" s="147" t="s">
        <v>82</v>
      </c>
      <c r="AV583" s="13" t="s">
        <v>82</v>
      </c>
      <c r="AW583" s="13" t="s">
        <v>29</v>
      </c>
      <c r="AX583" s="13" t="s">
        <v>73</v>
      </c>
      <c r="AY583" s="147" t="s">
        <v>224</v>
      </c>
    </row>
    <row r="584" spans="2:65" s="12" customFormat="1">
      <c r="B584" s="141"/>
      <c r="D584" s="136" t="s">
        <v>234</v>
      </c>
      <c r="E584" s="142" t="s">
        <v>1</v>
      </c>
      <c r="F584" s="143" t="s">
        <v>686</v>
      </c>
      <c r="H584" s="142" t="s">
        <v>1</v>
      </c>
      <c r="L584" s="141"/>
      <c r="M584" s="144"/>
      <c r="T584" s="145"/>
      <c r="AT584" s="142" t="s">
        <v>234</v>
      </c>
      <c r="AU584" s="142" t="s">
        <v>82</v>
      </c>
      <c r="AV584" s="12" t="s">
        <v>78</v>
      </c>
      <c r="AW584" s="12" t="s">
        <v>29</v>
      </c>
      <c r="AX584" s="12" t="s">
        <v>73</v>
      </c>
      <c r="AY584" s="142" t="s">
        <v>224</v>
      </c>
    </row>
    <row r="585" spans="2:65" s="13" customFormat="1">
      <c r="B585" s="146"/>
      <c r="D585" s="136" t="s">
        <v>234</v>
      </c>
      <c r="E585" s="147" t="s">
        <v>1</v>
      </c>
      <c r="F585" s="148" t="s">
        <v>687</v>
      </c>
      <c r="H585" s="149">
        <v>0.27</v>
      </c>
      <c r="L585" s="146"/>
      <c r="M585" s="150"/>
      <c r="T585" s="151"/>
      <c r="AT585" s="147" t="s">
        <v>234</v>
      </c>
      <c r="AU585" s="147" t="s">
        <v>82</v>
      </c>
      <c r="AV585" s="13" t="s">
        <v>82</v>
      </c>
      <c r="AW585" s="13" t="s">
        <v>29</v>
      </c>
      <c r="AX585" s="13" t="s">
        <v>73</v>
      </c>
      <c r="AY585" s="147" t="s">
        <v>224</v>
      </c>
    </row>
    <row r="586" spans="2:65" s="13" customFormat="1">
      <c r="B586" s="146"/>
      <c r="D586" s="136" t="s">
        <v>234</v>
      </c>
      <c r="E586" s="147" t="s">
        <v>1</v>
      </c>
      <c r="F586" s="148" t="s">
        <v>688</v>
      </c>
      <c r="H586" s="149">
        <v>1.76</v>
      </c>
      <c r="L586" s="146"/>
      <c r="M586" s="150"/>
      <c r="T586" s="151"/>
      <c r="AT586" s="147" t="s">
        <v>234</v>
      </c>
      <c r="AU586" s="147" t="s">
        <v>82</v>
      </c>
      <c r="AV586" s="13" t="s">
        <v>82</v>
      </c>
      <c r="AW586" s="13" t="s">
        <v>29</v>
      </c>
      <c r="AX586" s="13" t="s">
        <v>73</v>
      </c>
      <c r="AY586" s="147" t="s">
        <v>224</v>
      </c>
    </row>
    <row r="587" spans="2:65" s="14" customFormat="1">
      <c r="B587" s="152"/>
      <c r="D587" s="136" t="s">
        <v>234</v>
      </c>
      <c r="E587" s="153" t="s">
        <v>1</v>
      </c>
      <c r="F587" s="154" t="s">
        <v>239</v>
      </c>
      <c r="H587" s="155">
        <v>4.8620000000000001</v>
      </c>
      <c r="L587" s="152"/>
      <c r="M587" s="156"/>
      <c r="T587" s="157"/>
      <c r="AT587" s="153" t="s">
        <v>234</v>
      </c>
      <c r="AU587" s="153" t="s">
        <v>82</v>
      </c>
      <c r="AV587" s="14" t="s">
        <v>106</v>
      </c>
      <c r="AW587" s="14" t="s">
        <v>29</v>
      </c>
      <c r="AX587" s="14" t="s">
        <v>78</v>
      </c>
      <c r="AY587" s="153" t="s">
        <v>224</v>
      </c>
    </row>
    <row r="588" spans="2:65" s="1" customFormat="1" ht="24.2" customHeight="1">
      <c r="B588" s="123"/>
      <c r="C588" s="124" t="s">
        <v>689</v>
      </c>
      <c r="D588" s="124" t="s">
        <v>226</v>
      </c>
      <c r="E588" s="125" t="s">
        <v>690</v>
      </c>
      <c r="F588" s="126" t="s">
        <v>691</v>
      </c>
      <c r="G588" s="127" t="s">
        <v>266</v>
      </c>
      <c r="H588" s="128">
        <v>32.418999999999997</v>
      </c>
      <c r="I588" s="129">
        <v>719</v>
      </c>
      <c r="J588" s="129">
        <f>ROUND(I588*H588,2)</f>
        <v>23309.26</v>
      </c>
      <c r="K588" s="126" t="s">
        <v>230</v>
      </c>
      <c r="L588" s="29"/>
      <c r="M588" s="130" t="s">
        <v>1</v>
      </c>
      <c r="N588" s="131" t="s">
        <v>39</v>
      </c>
      <c r="O588" s="132">
        <v>0</v>
      </c>
      <c r="P588" s="132">
        <f>O588*H588</f>
        <v>0</v>
      </c>
      <c r="Q588" s="132">
        <v>0</v>
      </c>
      <c r="R588" s="132">
        <f>Q588*H588</f>
        <v>0</v>
      </c>
      <c r="S588" s="132">
        <v>0</v>
      </c>
      <c r="T588" s="133">
        <f>S588*H588</f>
        <v>0</v>
      </c>
      <c r="AR588" s="134" t="s">
        <v>106</v>
      </c>
      <c r="AT588" s="134" t="s">
        <v>226</v>
      </c>
      <c r="AU588" s="134" t="s">
        <v>82</v>
      </c>
      <c r="AY588" s="17" t="s">
        <v>224</v>
      </c>
      <c r="BE588" s="135">
        <f>IF(N588="základní",J588,0)</f>
        <v>0</v>
      </c>
      <c r="BF588" s="135">
        <f>IF(N588="snížená",J588,0)</f>
        <v>23309.26</v>
      </c>
      <c r="BG588" s="135">
        <f>IF(N588="zákl. přenesená",J588,0)</f>
        <v>0</v>
      </c>
      <c r="BH588" s="135">
        <f>IF(N588="sníž. přenesená",J588,0)</f>
        <v>0</v>
      </c>
      <c r="BI588" s="135">
        <f>IF(N588="nulová",J588,0)</f>
        <v>0</v>
      </c>
      <c r="BJ588" s="17" t="s">
        <v>82</v>
      </c>
      <c r="BK588" s="135">
        <f>ROUND(I588*H588,2)</f>
        <v>23309.26</v>
      </c>
      <c r="BL588" s="17" t="s">
        <v>106</v>
      </c>
      <c r="BM588" s="134" t="s">
        <v>4618</v>
      </c>
    </row>
    <row r="589" spans="2:65" s="1" customFormat="1">
      <c r="B589" s="29"/>
      <c r="D589" s="136" t="s">
        <v>231</v>
      </c>
      <c r="F589" s="137" t="s">
        <v>691</v>
      </c>
      <c r="L589" s="29"/>
      <c r="M589" s="138"/>
      <c r="T589" s="53"/>
      <c r="AT589" s="17" t="s">
        <v>231</v>
      </c>
      <c r="AU589" s="17" t="s">
        <v>82</v>
      </c>
    </row>
    <row r="590" spans="2:65" s="1" customFormat="1">
      <c r="B590" s="29"/>
      <c r="D590" s="139" t="s">
        <v>232</v>
      </c>
      <c r="F590" s="140" t="s">
        <v>693</v>
      </c>
      <c r="L590" s="29"/>
      <c r="M590" s="138"/>
      <c r="T590" s="53"/>
      <c r="AT590" s="17" t="s">
        <v>232</v>
      </c>
      <c r="AU590" s="17" t="s">
        <v>82</v>
      </c>
    </row>
    <row r="591" spans="2:65" s="13" customFormat="1">
      <c r="B591" s="146"/>
      <c r="D591" s="136" t="s">
        <v>234</v>
      </c>
      <c r="E591" s="147" t="s">
        <v>1</v>
      </c>
      <c r="F591" s="148" t="s">
        <v>694</v>
      </c>
      <c r="H591" s="149">
        <v>30.617999999999999</v>
      </c>
      <c r="L591" s="146"/>
      <c r="M591" s="150"/>
      <c r="T591" s="151"/>
      <c r="AT591" s="147" t="s">
        <v>234</v>
      </c>
      <c r="AU591" s="147" t="s">
        <v>82</v>
      </c>
      <c r="AV591" s="13" t="s">
        <v>82</v>
      </c>
      <c r="AW591" s="13" t="s">
        <v>29</v>
      </c>
      <c r="AX591" s="13" t="s">
        <v>73</v>
      </c>
      <c r="AY591" s="147" t="s">
        <v>224</v>
      </c>
    </row>
    <row r="592" spans="2:65" s="13" customFormat="1">
      <c r="B592" s="146"/>
      <c r="D592" s="136" t="s">
        <v>234</v>
      </c>
      <c r="E592" s="147" t="s">
        <v>1</v>
      </c>
      <c r="F592" s="148" t="s">
        <v>695</v>
      </c>
      <c r="H592" s="149">
        <v>1.8009999999999999</v>
      </c>
      <c r="L592" s="146"/>
      <c r="M592" s="150"/>
      <c r="T592" s="151"/>
      <c r="AT592" s="147" t="s">
        <v>234</v>
      </c>
      <c r="AU592" s="147" t="s">
        <v>82</v>
      </c>
      <c r="AV592" s="13" t="s">
        <v>82</v>
      </c>
      <c r="AW592" s="13" t="s">
        <v>29</v>
      </c>
      <c r="AX592" s="13" t="s">
        <v>73</v>
      </c>
      <c r="AY592" s="147" t="s">
        <v>224</v>
      </c>
    </row>
    <row r="593" spans="2:65" s="14" customFormat="1">
      <c r="B593" s="152"/>
      <c r="D593" s="136" t="s">
        <v>234</v>
      </c>
      <c r="E593" s="153" t="s">
        <v>1</v>
      </c>
      <c r="F593" s="154" t="s">
        <v>239</v>
      </c>
      <c r="H593" s="155">
        <v>32.418999999999997</v>
      </c>
      <c r="L593" s="152"/>
      <c r="M593" s="156"/>
      <c r="T593" s="157"/>
      <c r="AT593" s="153" t="s">
        <v>234</v>
      </c>
      <c r="AU593" s="153" t="s">
        <v>82</v>
      </c>
      <c r="AV593" s="14" t="s">
        <v>106</v>
      </c>
      <c r="AW593" s="14" t="s">
        <v>29</v>
      </c>
      <c r="AX593" s="14" t="s">
        <v>78</v>
      </c>
      <c r="AY593" s="153" t="s">
        <v>224</v>
      </c>
    </row>
    <row r="594" spans="2:65" s="1" customFormat="1" ht="24.2" customHeight="1">
      <c r="B594" s="123"/>
      <c r="C594" s="124" t="s">
        <v>456</v>
      </c>
      <c r="D594" s="124" t="s">
        <v>226</v>
      </c>
      <c r="E594" s="125" t="s">
        <v>696</v>
      </c>
      <c r="F594" s="126" t="s">
        <v>697</v>
      </c>
      <c r="G594" s="127" t="s">
        <v>266</v>
      </c>
      <c r="H594" s="128">
        <v>32.418999999999997</v>
      </c>
      <c r="I594" s="129">
        <v>140</v>
      </c>
      <c r="J594" s="129">
        <f>ROUND(I594*H594,2)</f>
        <v>4538.66</v>
      </c>
      <c r="K594" s="126" t="s">
        <v>230</v>
      </c>
      <c r="L594" s="29"/>
      <c r="M594" s="130" t="s">
        <v>1</v>
      </c>
      <c r="N594" s="131" t="s">
        <v>39</v>
      </c>
      <c r="O594" s="132">
        <v>0</v>
      </c>
      <c r="P594" s="132">
        <f>O594*H594</f>
        <v>0</v>
      </c>
      <c r="Q594" s="132">
        <v>0</v>
      </c>
      <c r="R594" s="132">
        <f>Q594*H594</f>
        <v>0</v>
      </c>
      <c r="S594" s="132">
        <v>0</v>
      </c>
      <c r="T594" s="133">
        <f>S594*H594</f>
        <v>0</v>
      </c>
      <c r="AR594" s="134" t="s">
        <v>106</v>
      </c>
      <c r="AT594" s="134" t="s">
        <v>226</v>
      </c>
      <c r="AU594" s="134" t="s">
        <v>82</v>
      </c>
      <c r="AY594" s="17" t="s">
        <v>224</v>
      </c>
      <c r="BE594" s="135">
        <f>IF(N594="základní",J594,0)</f>
        <v>0</v>
      </c>
      <c r="BF594" s="135">
        <f>IF(N594="snížená",J594,0)</f>
        <v>4538.66</v>
      </c>
      <c r="BG594" s="135">
        <f>IF(N594="zákl. přenesená",J594,0)</f>
        <v>0</v>
      </c>
      <c r="BH594" s="135">
        <f>IF(N594="sníž. přenesená",J594,0)</f>
        <v>0</v>
      </c>
      <c r="BI594" s="135">
        <f>IF(N594="nulová",J594,0)</f>
        <v>0</v>
      </c>
      <c r="BJ594" s="17" t="s">
        <v>82</v>
      </c>
      <c r="BK594" s="135">
        <f>ROUND(I594*H594,2)</f>
        <v>4538.66</v>
      </c>
      <c r="BL594" s="17" t="s">
        <v>106</v>
      </c>
      <c r="BM594" s="134" t="s">
        <v>4619</v>
      </c>
    </row>
    <row r="595" spans="2:65" s="1" customFormat="1">
      <c r="B595" s="29"/>
      <c r="D595" s="136" t="s">
        <v>231</v>
      </c>
      <c r="F595" s="137" t="s">
        <v>697</v>
      </c>
      <c r="L595" s="29"/>
      <c r="M595" s="138"/>
      <c r="T595" s="53"/>
      <c r="AT595" s="17" t="s">
        <v>231</v>
      </c>
      <c r="AU595" s="17" t="s">
        <v>82</v>
      </c>
    </row>
    <row r="596" spans="2:65" s="1" customFormat="1">
      <c r="B596" s="29"/>
      <c r="D596" s="139" t="s">
        <v>232</v>
      </c>
      <c r="F596" s="140" t="s">
        <v>699</v>
      </c>
      <c r="L596" s="29"/>
      <c r="M596" s="138"/>
      <c r="T596" s="53"/>
      <c r="AT596" s="17" t="s">
        <v>232</v>
      </c>
      <c r="AU596" s="17" t="s">
        <v>82</v>
      </c>
    </row>
    <row r="597" spans="2:65" s="1" customFormat="1" ht="24.2" customHeight="1">
      <c r="B597" s="123"/>
      <c r="C597" s="124" t="s">
        <v>700</v>
      </c>
      <c r="D597" s="124" t="s">
        <v>226</v>
      </c>
      <c r="E597" s="125" t="s">
        <v>701</v>
      </c>
      <c r="F597" s="126" t="s">
        <v>702</v>
      </c>
      <c r="G597" s="127" t="s">
        <v>253</v>
      </c>
      <c r="H597" s="128">
        <v>0.60799999999999998</v>
      </c>
      <c r="I597" s="129">
        <v>55100</v>
      </c>
      <c r="J597" s="129">
        <f>ROUND(I597*H597,2)</f>
        <v>33500.800000000003</v>
      </c>
      <c r="K597" s="126" t="s">
        <v>230</v>
      </c>
      <c r="L597" s="29"/>
      <c r="M597" s="130" t="s">
        <v>1</v>
      </c>
      <c r="N597" s="131" t="s">
        <v>39</v>
      </c>
      <c r="O597" s="132">
        <v>0</v>
      </c>
      <c r="P597" s="132">
        <f>O597*H597</f>
        <v>0</v>
      </c>
      <c r="Q597" s="132">
        <v>0</v>
      </c>
      <c r="R597" s="132">
        <f>Q597*H597</f>
        <v>0</v>
      </c>
      <c r="S597" s="132">
        <v>0</v>
      </c>
      <c r="T597" s="133">
        <f>S597*H597</f>
        <v>0</v>
      </c>
      <c r="AR597" s="134" t="s">
        <v>106</v>
      </c>
      <c r="AT597" s="134" t="s">
        <v>226</v>
      </c>
      <c r="AU597" s="134" t="s">
        <v>82</v>
      </c>
      <c r="AY597" s="17" t="s">
        <v>224</v>
      </c>
      <c r="BE597" s="135">
        <f>IF(N597="základní",J597,0)</f>
        <v>0</v>
      </c>
      <c r="BF597" s="135">
        <f>IF(N597="snížená",J597,0)</f>
        <v>33500.800000000003</v>
      </c>
      <c r="BG597" s="135">
        <f>IF(N597="zákl. přenesená",J597,0)</f>
        <v>0</v>
      </c>
      <c r="BH597" s="135">
        <f>IF(N597="sníž. přenesená",J597,0)</f>
        <v>0</v>
      </c>
      <c r="BI597" s="135">
        <f>IF(N597="nulová",J597,0)</f>
        <v>0</v>
      </c>
      <c r="BJ597" s="17" t="s">
        <v>82</v>
      </c>
      <c r="BK597" s="135">
        <f>ROUND(I597*H597,2)</f>
        <v>33500.800000000003</v>
      </c>
      <c r="BL597" s="17" t="s">
        <v>106</v>
      </c>
      <c r="BM597" s="134" t="s">
        <v>4620</v>
      </c>
    </row>
    <row r="598" spans="2:65" s="1" customFormat="1" ht="19.5">
      <c r="B598" s="29"/>
      <c r="D598" s="136" t="s">
        <v>231</v>
      </c>
      <c r="F598" s="137" t="s">
        <v>702</v>
      </c>
      <c r="L598" s="29"/>
      <c r="M598" s="138"/>
      <c r="T598" s="53"/>
      <c r="AT598" s="17" t="s">
        <v>231</v>
      </c>
      <c r="AU598" s="17" t="s">
        <v>82</v>
      </c>
    </row>
    <row r="599" spans="2:65" s="1" customFormat="1">
      <c r="B599" s="29"/>
      <c r="D599" s="139" t="s">
        <v>232</v>
      </c>
      <c r="F599" s="140" t="s">
        <v>704</v>
      </c>
      <c r="L599" s="29"/>
      <c r="M599" s="138"/>
      <c r="T599" s="53"/>
      <c r="AT599" s="17" t="s">
        <v>232</v>
      </c>
      <c r="AU599" s="17" t="s">
        <v>82</v>
      </c>
    </row>
    <row r="600" spans="2:65" s="13" customFormat="1">
      <c r="B600" s="146"/>
      <c r="D600" s="136" t="s">
        <v>234</v>
      </c>
      <c r="E600" s="147" t="s">
        <v>1</v>
      </c>
      <c r="F600" s="148" t="s">
        <v>705</v>
      </c>
      <c r="H600" s="149">
        <v>0.60799999999999998</v>
      </c>
      <c r="L600" s="146"/>
      <c r="M600" s="150"/>
      <c r="T600" s="151"/>
      <c r="AT600" s="147" t="s">
        <v>234</v>
      </c>
      <c r="AU600" s="147" t="s">
        <v>82</v>
      </c>
      <c r="AV600" s="13" t="s">
        <v>82</v>
      </c>
      <c r="AW600" s="13" t="s">
        <v>29</v>
      </c>
      <c r="AX600" s="13" t="s">
        <v>73</v>
      </c>
      <c r="AY600" s="147" t="s">
        <v>224</v>
      </c>
    </row>
    <row r="601" spans="2:65" s="14" customFormat="1">
      <c r="B601" s="152"/>
      <c r="D601" s="136" t="s">
        <v>234</v>
      </c>
      <c r="E601" s="153" t="s">
        <v>1</v>
      </c>
      <c r="F601" s="154" t="s">
        <v>239</v>
      </c>
      <c r="H601" s="155">
        <v>0.60799999999999998</v>
      </c>
      <c r="L601" s="152"/>
      <c r="M601" s="156"/>
      <c r="T601" s="157"/>
      <c r="AT601" s="153" t="s">
        <v>234</v>
      </c>
      <c r="AU601" s="153" t="s">
        <v>82</v>
      </c>
      <c r="AV601" s="14" t="s">
        <v>106</v>
      </c>
      <c r="AW601" s="14" t="s">
        <v>29</v>
      </c>
      <c r="AX601" s="14" t="s">
        <v>78</v>
      </c>
      <c r="AY601" s="153" t="s">
        <v>224</v>
      </c>
    </row>
    <row r="602" spans="2:65" s="1" customFormat="1" ht="37.9" customHeight="1">
      <c r="B602" s="123"/>
      <c r="C602" s="124" t="s">
        <v>459</v>
      </c>
      <c r="D602" s="124" t="s">
        <v>226</v>
      </c>
      <c r="E602" s="125" t="s">
        <v>706</v>
      </c>
      <c r="F602" s="126" t="s">
        <v>707</v>
      </c>
      <c r="G602" s="127" t="s">
        <v>229</v>
      </c>
      <c r="H602" s="128">
        <v>2.778</v>
      </c>
      <c r="I602" s="129">
        <v>5240</v>
      </c>
      <c r="J602" s="129">
        <f>ROUND(I602*H602,2)</f>
        <v>14556.72</v>
      </c>
      <c r="K602" s="126" t="s">
        <v>230</v>
      </c>
      <c r="L602" s="29"/>
      <c r="M602" s="130" t="s">
        <v>1</v>
      </c>
      <c r="N602" s="131" t="s">
        <v>39</v>
      </c>
      <c r="O602" s="132">
        <v>0</v>
      </c>
      <c r="P602" s="132">
        <f>O602*H602</f>
        <v>0</v>
      </c>
      <c r="Q602" s="132">
        <v>0</v>
      </c>
      <c r="R602" s="132">
        <f>Q602*H602</f>
        <v>0</v>
      </c>
      <c r="S602" s="132">
        <v>0</v>
      </c>
      <c r="T602" s="133">
        <f>S602*H602</f>
        <v>0</v>
      </c>
      <c r="AR602" s="134" t="s">
        <v>106</v>
      </c>
      <c r="AT602" s="134" t="s">
        <v>226</v>
      </c>
      <c r="AU602" s="134" t="s">
        <v>82</v>
      </c>
      <c r="AY602" s="17" t="s">
        <v>224</v>
      </c>
      <c r="BE602" s="135">
        <f>IF(N602="základní",J602,0)</f>
        <v>0</v>
      </c>
      <c r="BF602" s="135">
        <f>IF(N602="snížená",J602,0)</f>
        <v>14556.72</v>
      </c>
      <c r="BG602" s="135">
        <f>IF(N602="zákl. přenesená",J602,0)</f>
        <v>0</v>
      </c>
      <c r="BH602" s="135">
        <f>IF(N602="sníž. přenesená",J602,0)</f>
        <v>0</v>
      </c>
      <c r="BI602" s="135">
        <f>IF(N602="nulová",J602,0)</f>
        <v>0</v>
      </c>
      <c r="BJ602" s="17" t="s">
        <v>82</v>
      </c>
      <c r="BK602" s="135">
        <f>ROUND(I602*H602,2)</f>
        <v>14556.72</v>
      </c>
      <c r="BL602" s="17" t="s">
        <v>106</v>
      </c>
      <c r="BM602" s="134" t="s">
        <v>4621</v>
      </c>
    </row>
    <row r="603" spans="2:65" s="1" customFormat="1" ht="19.5">
      <c r="B603" s="29"/>
      <c r="D603" s="136" t="s">
        <v>231</v>
      </c>
      <c r="F603" s="137" t="s">
        <v>707</v>
      </c>
      <c r="L603" s="29"/>
      <c r="M603" s="138"/>
      <c r="T603" s="53"/>
      <c r="AT603" s="17" t="s">
        <v>231</v>
      </c>
      <c r="AU603" s="17" t="s">
        <v>82</v>
      </c>
    </row>
    <row r="604" spans="2:65" s="1" customFormat="1">
      <c r="B604" s="29"/>
      <c r="D604" s="139" t="s">
        <v>232</v>
      </c>
      <c r="F604" s="140" t="s">
        <v>709</v>
      </c>
      <c r="L604" s="29"/>
      <c r="M604" s="138"/>
      <c r="T604" s="53"/>
      <c r="AT604" s="17" t="s">
        <v>232</v>
      </c>
      <c r="AU604" s="17" t="s">
        <v>82</v>
      </c>
    </row>
    <row r="605" spans="2:65" s="12" customFormat="1">
      <c r="B605" s="141"/>
      <c r="D605" s="136" t="s">
        <v>234</v>
      </c>
      <c r="E605" s="142" t="s">
        <v>1</v>
      </c>
      <c r="F605" s="143" t="s">
        <v>710</v>
      </c>
      <c r="H605" s="142" t="s">
        <v>1</v>
      </c>
      <c r="L605" s="141"/>
      <c r="M605" s="144"/>
      <c r="T605" s="145"/>
      <c r="AT605" s="142" t="s">
        <v>234</v>
      </c>
      <c r="AU605" s="142" t="s">
        <v>82</v>
      </c>
      <c r="AV605" s="12" t="s">
        <v>78</v>
      </c>
      <c r="AW605" s="12" t="s">
        <v>29</v>
      </c>
      <c r="AX605" s="12" t="s">
        <v>73</v>
      </c>
      <c r="AY605" s="142" t="s">
        <v>224</v>
      </c>
    </row>
    <row r="606" spans="2:65" s="13" customFormat="1">
      <c r="B606" s="146"/>
      <c r="D606" s="136" t="s">
        <v>234</v>
      </c>
      <c r="E606" s="147" t="s">
        <v>1</v>
      </c>
      <c r="F606" s="148" t="s">
        <v>711</v>
      </c>
      <c r="H606" s="149">
        <v>0.94699999999999995</v>
      </c>
      <c r="L606" s="146"/>
      <c r="M606" s="150"/>
      <c r="T606" s="151"/>
      <c r="AT606" s="147" t="s">
        <v>234</v>
      </c>
      <c r="AU606" s="147" t="s">
        <v>82</v>
      </c>
      <c r="AV606" s="13" t="s">
        <v>82</v>
      </c>
      <c r="AW606" s="13" t="s">
        <v>29</v>
      </c>
      <c r="AX606" s="13" t="s">
        <v>73</v>
      </c>
      <c r="AY606" s="147" t="s">
        <v>224</v>
      </c>
    </row>
    <row r="607" spans="2:65" s="12" customFormat="1">
      <c r="B607" s="141"/>
      <c r="D607" s="136" t="s">
        <v>234</v>
      </c>
      <c r="E607" s="142" t="s">
        <v>1</v>
      </c>
      <c r="F607" s="143" t="s">
        <v>712</v>
      </c>
      <c r="H607" s="142" t="s">
        <v>1</v>
      </c>
      <c r="L607" s="141"/>
      <c r="M607" s="144"/>
      <c r="T607" s="145"/>
      <c r="AT607" s="142" t="s">
        <v>234</v>
      </c>
      <c r="AU607" s="142" t="s">
        <v>82</v>
      </c>
      <c r="AV607" s="12" t="s">
        <v>78</v>
      </c>
      <c r="AW607" s="12" t="s">
        <v>29</v>
      </c>
      <c r="AX607" s="12" t="s">
        <v>73</v>
      </c>
      <c r="AY607" s="142" t="s">
        <v>224</v>
      </c>
    </row>
    <row r="608" spans="2:65" s="13" customFormat="1">
      <c r="B608" s="146"/>
      <c r="D608" s="136" t="s">
        <v>234</v>
      </c>
      <c r="E608" s="147" t="s">
        <v>1</v>
      </c>
      <c r="F608" s="148" t="s">
        <v>713</v>
      </c>
      <c r="H608" s="149">
        <v>0.96899999999999997</v>
      </c>
      <c r="L608" s="146"/>
      <c r="M608" s="150"/>
      <c r="T608" s="151"/>
      <c r="AT608" s="147" t="s">
        <v>234</v>
      </c>
      <c r="AU608" s="147" t="s">
        <v>82</v>
      </c>
      <c r="AV608" s="13" t="s">
        <v>82</v>
      </c>
      <c r="AW608" s="13" t="s">
        <v>29</v>
      </c>
      <c r="AX608" s="13" t="s">
        <v>73</v>
      </c>
      <c r="AY608" s="147" t="s">
        <v>224</v>
      </c>
    </row>
    <row r="609" spans="2:65" s="13" customFormat="1">
      <c r="B609" s="146"/>
      <c r="D609" s="136" t="s">
        <v>234</v>
      </c>
      <c r="E609" s="147" t="s">
        <v>1</v>
      </c>
      <c r="F609" s="148" t="s">
        <v>714</v>
      </c>
      <c r="H609" s="149">
        <v>0.86199999999999999</v>
      </c>
      <c r="L609" s="146"/>
      <c r="M609" s="150"/>
      <c r="T609" s="151"/>
      <c r="AT609" s="147" t="s">
        <v>234</v>
      </c>
      <c r="AU609" s="147" t="s">
        <v>82</v>
      </c>
      <c r="AV609" s="13" t="s">
        <v>82</v>
      </c>
      <c r="AW609" s="13" t="s">
        <v>29</v>
      </c>
      <c r="AX609" s="13" t="s">
        <v>73</v>
      </c>
      <c r="AY609" s="147" t="s">
        <v>224</v>
      </c>
    </row>
    <row r="610" spans="2:65" s="14" customFormat="1">
      <c r="B610" s="152"/>
      <c r="D610" s="136" t="s">
        <v>234</v>
      </c>
      <c r="E610" s="153" t="s">
        <v>1</v>
      </c>
      <c r="F610" s="154" t="s">
        <v>239</v>
      </c>
      <c r="H610" s="155">
        <v>2.778</v>
      </c>
      <c r="L610" s="152"/>
      <c r="M610" s="156"/>
      <c r="T610" s="157"/>
      <c r="AT610" s="153" t="s">
        <v>234</v>
      </c>
      <c r="AU610" s="153" t="s">
        <v>82</v>
      </c>
      <c r="AV610" s="14" t="s">
        <v>106</v>
      </c>
      <c r="AW610" s="14" t="s">
        <v>29</v>
      </c>
      <c r="AX610" s="14" t="s">
        <v>78</v>
      </c>
      <c r="AY610" s="153" t="s">
        <v>224</v>
      </c>
    </row>
    <row r="611" spans="2:65" s="1" customFormat="1" ht="37.9" customHeight="1">
      <c r="B611" s="123"/>
      <c r="C611" s="124" t="s">
        <v>715</v>
      </c>
      <c r="D611" s="124" t="s">
        <v>226</v>
      </c>
      <c r="E611" s="125" t="s">
        <v>716</v>
      </c>
      <c r="F611" s="126" t="s">
        <v>717</v>
      </c>
      <c r="G611" s="127" t="s">
        <v>253</v>
      </c>
      <c r="H611" s="128">
        <v>0.30599999999999999</v>
      </c>
      <c r="I611" s="129">
        <v>63700</v>
      </c>
      <c r="J611" s="129">
        <f>ROUND(I611*H611,2)</f>
        <v>19492.2</v>
      </c>
      <c r="K611" s="126" t="s">
        <v>230</v>
      </c>
      <c r="L611" s="29"/>
      <c r="M611" s="130" t="s">
        <v>1</v>
      </c>
      <c r="N611" s="131" t="s">
        <v>39</v>
      </c>
      <c r="O611" s="132">
        <v>0</v>
      </c>
      <c r="P611" s="132">
        <f>O611*H611</f>
        <v>0</v>
      </c>
      <c r="Q611" s="132">
        <v>0</v>
      </c>
      <c r="R611" s="132">
        <f>Q611*H611</f>
        <v>0</v>
      </c>
      <c r="S611" s="132">
        <v>0</v>
      </c>
      <c r="T611" s="133">
        <f>S611*H611</f>
        <v>0</v>
      </c>
      <c r="AR611" s="134" t="s">
        <v>106</v>
      </c>
      <c r="AT611" s="134" t="s">
        <v>226</v>
      </c>
      <c r="AU611" s="134" t="s">
        <v>82</v>
      </c>
      <c r="AY611" s="17" t="s">
        <v>224</v>
      </c>
      <c r="BE611" s="135">
        <f>IF(N611="základní",J611,0)</f>
        <v>0</v>
      </c>
      <c r="BF611" s="135">
        <f>IF(N611="snížená",J611,0)</f>
        <v>19492.2</v>
      </c>
      <c r="BG611" s="135">
        <f>IF(N611="zákl. přenesená",J611,0)</f>
        <v>0</v>
      </c>
      <c r="BH611" s="135">
        <f>IF(N611="sníž. přenesená",J611,0)</f>
        <v>0</v>
      </c>
      <c r="BI611" s="135">
        <f>IF(N611="nulová",J611,0)</f>
        <v>0</v>
      </c>
      <c r="BJ611" s="17" t="s">
        <v>82</v>
      </c>
      <c r="BK611" s="135">
        <f>ROUND(I611*H611,2)</f>
        <v>19492.2</v>
      </c>
      <c r="BL611" s="17" t="s">
        <v>106</v>
      </c>
      <c r="BM611" s="134" t="s">
        <v>4622</v>
      </c>
    </row>
    <row r="612" spans="2:65" s="1" customFormat="1" ht="19.5">
      <c r="B612" s="29"/>
      <c r="D612" s="136" t="s">
        <v>231</v>
      </c>
      <c r="F612" s="137" t="s">
        <v>717</v>
      </c>
      <c r="L612" s="29"/>
      <c r="M612" s="138"/>
      <c r="T612" s="53"/>
      <c r="AT612" s="17" t="s">
        <v>231</v>
      </c>
      <c r="AU612" s="17" t="s">
        <v>82</v>
      </c>
    </row>
    <row r="613" spans="2:65" s="1" customFormat="1">
      <c r="B613" s="29"/>
      <c r="D613" s="139" t="s">
        <v>232</v>
      </c>
      <c r="F613" s="140" t="s">
        <v>719</v>
      </c>
      <c r="L613" s="29"/>
      <c r="M613" s="138"/>
      <c r="T613" s="53"/>
      <c r="AT613" s="17" t="s">
        <v>232</v>
      </c>
      <c r="AU613" s="17" t="s">
        <v>82</v>
      </c>
    </row>
    <row r="614" spans="2:65" s="13" customFormat="1">
      <c r="B614" s="146"/>
      <c r="D614" s="136" t="s">
        <v>234</v>
      </c>
      <c r="E614" s="147" t="s">
        <v>1</v>
      </c>
      <c r="F614" s="148" t="s">
        <v>720</v>
      </c>
      <c r="H614" s="149">
        <v>0.30599999999999999</v>
      </c>
      <c r="L614" s="146"/>
      <c r="M614" s="150"/>
      <c r="T614" s="151"/>
      <c r="AT614" s="147" t="s">
        <v>234</v>
      </c>
      <c r="AU614" s="147" t="s">
        <v>82</v>
      </c>
      <c r="AV614" s="13" t="s">
        <v>82</v>
      </c>
      <c r="AW614" s="13" t="s">
        <v>29</v>
      </c>
      <c r="AX614" s="13" t="s">
        <v>73</v>
      </c>
      <c r="AY614" s="147" t="s">
        <v>224</v>
      </c>
    </row>
    <row r="615" spans="2:65" s="14" customFormat="1">
      <c r="B615" s="152"/>
      <c r="D615" s="136" t="s">
        <v>234</v>
      </c>
      <c r="E615" s="153" t="s">
        <v>1</v>
      </c>
      <c r="F615" s="154" t="s">
        <v>239</v>
      </c>
      <c r="H615" s="155">
        <v>0.30599999999999999</v>
      </c>
      <c r="L615" s="152"/>
      <c r="M615" s="156"/>
      <c r="T615" s="157"/>
      <c r="AT615" s="153" t="s">
        <v>234</v>
      </c>
      <c r="AU615" s="153" t="s">
        <v>82</v>
      </c>
      <c r="AV615" s="14" t="s">
        <v>106</v>
      </c>
      <c r="AW615" s="14" t="s">
        <v>29</v>
      </c>
      <c r="AX615" s="14" t="s">
        <v>78</v>
      </c>
      <c r="AY615" s="153" t="s">
        <v>224</v>
      </c>
    </row>
    <row r="616" spans="2:65" s="1" customFormat="1" ht="37.9" customHeight="1">
      <c r="B616" s="123"/>
      <c r="C616" s="124" t="s">
        <v>467</v>
      </c>
      <c r="D616" s="124" t="s">
        <v>226</v>
      </c>
      <c r="E616" s="125" t="s">
        <v>721</v>
      </c>
      <c r="F616" s="126" t="s">
        <v>722</v>
      </c>
      <c r="G616" s="127" t="s">
        <v>266</v>
      </c>
      <c r="H616" s="128">
        <v>14.786</v>
      </c>
      <c r="I616" s="129">
        <v>957</v>
      </c>
      <c r="J616" s="129">
        <f>ROUND(I616*H616,2)</f>
        <v>14150.2</v>
      </c>
      <c r="K616" s="126" t="s">
        <v>230</v>
      </c>
      <c r="L616" s="29"/>
      <c r="M616" s="130" t="s">
        <v>1</v>
      </c>
      <c r="N616" s="131" t="s">
        <v>39</v>
      </c>
      <c r="O616" s="132">
        <v>0</v>
      </c>
      <c r="P616" s="132">
        <f>O616*H616</f>
        <v>0</v>
      </c>
      <c r="Q616" s="132">
        <v>0</v>
      </c>
      <c r="R616" s="132">
        <f>Q616*H616</f>
        <v>0</v>
      </c>
      <c r="S616" s="132">
        <v>0</v>
      </c>
      <c r="T616" s="133">
        <f>S616*H616</f>
        <v>0</v>
      </c>
      <c r="AR616" s="134" t="s">
        <v>106</v>
      </c>
      <c r="AT616" s="134" t="s">
        <v>226</v>
      </c>
      <c r="AU616" s="134" t="s">
        <v>82</v>
      </c>
      <c r="AY616" s="17" t="s">
        <v>224</v>
      </c>
      <c r="BE616" s="135">
        <f>IF(N616="základní",J616,0)</f>
        <v>0</v>
      </c>
      <c r="BF616" s="135">
        <f>IF(N616="snížená",J616,0)</f>
        <v>14150.2</v>
      </c>
      <c r="BG616" s="135">
        <f>IF(N616="zákl. přenesená",J616,0)</f>
        <v>0</v>
      </c>
      <c r="BH616" s="135">
        <f>IF(N616="sníž. přenesená",J616,0)</f>
        <v>0</v>
      </c>
      <c r="BI616" s="135">
        <f>IF(N616="nulová",J616,0)</f>
        <v>0</v>
      </c>
      <c r="BJ616" s="17" t="s">
        <v>82</v>
      </c>
      <c r="BK616" s="135">
        <f>ROUND(I616*H616,2)</f>
        <v>14150.2</v>
      </c>
      <c r="BL616" s="17" t="s">
        <v>106</v>
      </c>
      <c r="BM616" s="134" t="s">
        <v>4623</v>
      </c>
    </row>
    <row r="617" spans="2:65" s="1" customFormat="1" ht="19.5">
      <c r="B617" s="29"/>
      <c r="D617" s="136" t="s">
        <v>231</v>
      </c>
      <c r="F617" s="137" t="s">
        <v>722</v>
      </c>
      <c r="L617" s="29"/>
      <c r="M617" s="138"/>
      <c r="T617" s="53"/>
      <c r="AT617" s="17" t="s">
        <v>231</v>
      </c>
      <c r="AU617" s="17" t="s">
        <v>82</v>
      </c>
    </row>
    <row r="618" spans="2:65" s="1" customFormat="1">
      <c r="B618" s="29"/>
      <c r="D618" s="139" t="s">
        <v>232</v>
      </c>
      <c r="F618" s="140" t="s">
        <v>724</v>
      </c>
      <c r="L618" s="29"/>
      <c r="M618" s="138"/>
      <c r="T618" s="53"/>
      <c r="AT618" s="17" t="s">
        <v>232</v>
      </c>
      <c r="AU618" s="17" t="s">
        <v>82</v>
      </c>
    </row>
    <row r="619" spans="2:65" s="13" customFormat="1">
      <c r="B619" s="146"/>
      <c r="D619" s="136" t="s">
        <v>234</v>
      </c>
      <c r="E619" s="147" t="s">
        <v>1</v>
      </c>
      <c r="F619" s="148" t="s">
        <v>725</v>
      </c>
      <c r="H619" s="149">
        <v>4.617</v>
      </c>
      <c r="L619" s="146"/>
      <c r="M619" s="150"/>
      <c r="T619" s="151"/>
      <c r="AT619" s="147" t="s">
        <v>234</v>
      </c>
      <c r="AU619" s="147" t="s">
        <v>82</v>
      </c>
      <c r="AV619" s="13" t="s">
        <v>82</v>
      </c>
      <c r="AW619" s="13" t="s">
        <v>29</v>
      </c>
      <c r="AX619" s="13" t="s">
        <v>73</v>
      </c>
      <c r="AY619" s="147" t="s">
        <v>224</v>
      </c>
    </row>
    <row r="620" spans="2:65" s="13" customFormat="1">
      <c r="B620" s="146"/>
      <c r="D620" s="136" t="s">
        <v>234</v>
      </c>
      <c r="E620" s="147" t="s">
        <v>1</v>
      </c>
      <c r="F620" s="148" t="s">
        <v>726</v>
      </c>
      <c r="H620" s="149">
        <v>10.169</v>
      </c>
      <c r="L620" s="146"/>
      <c r="M620" s="150"/>
      <c r="T620" s="151"/>
      <c r="AT620" s="147" t="s">
        <v>234</v>
      </c>
      <c r="AU620" s="147" t="s">
        <v>82</v>
      </c>
      <c r="AV620" s="13" t="s">
        <v>82</v>
      </c>
      <c r="AW620" s="13" t="s">
        <v>29</v>
      </c>
      <c r="AX620" s="13" t="s">
        <v>73</v>
      </c>
      <c r="AY620" s="147" t="s">
        <v>224</v>
      </c>
    </row>
    <row r="621" spans="2:65" s="14" customFormat="1">
      <c r="B621" s="152"/>
      <c r="D621" s="136" t="s">
        <v>234</v>
      </c>
      <c r="E621" s="153" t="s">
        <v>1</v>
      </c>
      <c r="F621" s="154" t="s">
        <v>239</v>
      </c>
      <c r="H621" s="155">
        <v>14.786000000000001</v>
      </c>
      <c r="L621" s="152"/>
      <c r="M621" s="156"/>
      <c r="T621" s="157"/>
      <c r="AT621" s="153" t="s">
        <v>234</v>
      </c>
      <c r="AU621" s="153" t="s">
        <v>82</v>
      </c>
      <c r="AV621" s="14" t="s">
        <v>106</v>
      </c>
      <c r="AW621" s="14" t="s">
        <v>29</v>
      </c>
      <c r="AX621" s="14" t="s">
        <v>78</v>
      </c>
      <c r="AY621" s="153" t="s">
        <v>224</v>
      </c>
    </row>
    <row r="622" spans="2:65" s="1" customFormat="1" ht="37.9" customHeight="1">
      <c r="B622" s="123"/>
      <c r="C622" s="124" t="s">
        <v>727</v>
      </c>
      <c r="D622" s="124" t="s">
        <v>226</v>
      </c>
      <c r="E622" s="125" t="s">
        <v>728</v>
      </c>
      <c r="F622" s="126" t="s">
        <v>729</v>
      </c>
      <c r="G622" s="127" t="s">
        <v>266</v>
      </c>
      <c r="H622" s="128">
        <v>14.786</v>
      </c>
      <c r="I622" s="129">
        <v>156</v>
      </c>
      <c r="J622" s="129">
        <f>ROUND(I622*H622,2)</f>
        <v>2306.62</v>
      </c>
      <c r="K622" s="126" t="s">
        <v>230</v>
      </c>
      <c r="L622" s="29"/>
      <c r="M622" s="130" t="s">
        <v>1</v>
      </c>
      <c r="N622" s="131" t="s">
        <v>39</v>
      </c>
      <c r="O622" s="132">
        <v>0</v>
      </c>
      <c r="P622" s="132">
        <f>O622*H622</f>
        <v>0</v>
      </c>
      <c r="Q622" s="132">
        <v>0</v>
      </c>
      <c r="R622" s="132">
        <f>Q622*H622</f>
        <v>0</v>
      </c>
      <c r="S622" s="132">
        <v>0</v>
      </c>
      <c r="T622" s="133">
        <f>S622*H622</f>
        <v>0</v>
      </c>
      <c r="AR622" s="134" t="s">
        <v>106</v>
      </c>
      <c r="AT622" s="134" t="s">
        <v>226</v>
      </c>
      <c r="AU622" s="134" t="s">
        <v>82</v>
      </c>
      <c r="AY622" s="17" t="s">
        <v>224</v>
      </c>
      <c r="BE622" s="135">
        <f>IF(N622="základní",J622,0)</f>
        <v>0</v>
      </c>
      <c r="BF622" s="135">
        <f>IF(N622="snížená",J622,0)</f>
        <v>2306.62</v>
      </c>
      <c r="BG622" s="135">
        <f>IF(N622="zákl. přenesená",J622,0)</f>
        <v>0</v>
      </c>
      <c r="BH622" s="135">
        <f>IF(N622="sníž. přenesená",J622,0)</f>
        <v>0</v>
      </c>
      <c r="BI622" s="135">
        <f>IF(N622="nulová",J622,0)</f>
        <v>0</v>
      </c>
      <c r="BJ622" s="17" t="s">
        <v>82</v>
      </c>
      <c r="BK622" s="135">
        <f>ROUND(I622*H622,2)</f>
        <v>2306.62</v>
      </c>
      <c r="BL622" s="17" t="s">
        <v>106</v>
      </c>
      <c r="BM622" s="134" t="s">
        <v>4624</v>
      </c>
    </row>
    <row r="623" spans="2:65" s="1" customFormat="1" ht="19.5">
      <c r="B623" s="29"/>
      <c r="D623" s="136" t="s">
        <v>231</v>
      </c>
      <c r="F623" s="137" t="s">
        <v>729</v>
      </c>
      <c r="L623" s="29"/>
      <c r="M623" s="138"/>
      <c r="T623" s="53"/>
      <c r="AT623" s="17" t="s">
        <v>231</v>
      </c>
      <c r="AU623" s="17" t="s">
        <v>82</v>
      </c>
    </row>
    <row r="624" spans="2:65" s="1" customFormat="1">
      <c r="B624" s="29"/>
      <c r="D624" s="139" t="s">
        <v>232</v>
      </c>
      <c r="F624" s="140" t="s">
        <v>731</v>
      </c>
      <c r="L624" s="29"/>
      <c r="M624" s="138"/>
      <c r="T624" s="53"/>
      <c r="AT624" s="17" t="s">
        <v>232</v>
      </c>
      <c r="AU624" s="17" t="s">
        <v>82</v>
      </c>
    </row>
    <row r="625" spans="2:65" s="1" customFormat="1" ht="44.25" customHeight="1">
      <c r="B625" s="123"/>
      <c r="C625" s="124" t="s">
        <v>469</v>
      </c>
      <c r="D625" s="124" t="s">
        <v>226</v>
      </c>
      <c r="E625" s="125" t="s">
        <v>732</v>
      </c>
      <c r="F625" s="126" t="s">
        <v>733</v>
      </c>
      <c r="G625" s="127" t="s">
        <v>272</v>
      </c>
      <c r="H625" s="128">
        <v>30.4</v>
      </c>
      <c r="I625" s="129">
        <v>351</v>
      </c>
      <c r="J625" s="129">
        <f>ROUND(I625*H625,2)</f>
        <v>10670.4</v>
      </c>
      <c r="K625" s="126" t="s">
        <v>230</v>
      </c>
      <c r="L625" s="29"/>
      <c r="M625" s="130" t="s">
        <v>1</v>
      </c>
      <c r="N625" s="131" t="s">
        <v>39</v>
      </c>
      <c r="O625" s="132">
        <v>0</v>
      </c>
      <c r="P625" s="132">
        <f>O625*H625</f>
        <v>0</v>
      </c>
      <c r="Q625" s="132">
        <v>0</v>
      </c>
      <c r="R625" s="132">
        <f>Q625*H625</f>
        <v>0</v>
      </c>
      <c r="S625" s="132">
        <v>0</v>
      </c>
      <c r="T625" s="133">
        <f>S625*H625</f>
        <v>0</v>
      </c>
      <c r="AR625" s="134" t="s">
        <v>106</v>
      </c>
      <c r="AT625" s="134" t="s">
        <v>226</v>
      </c>
      <c r="AU625" s="134" t="s">
        <v>82</v>
      </c>
      <c r="AY625" s="17" t="s">
        <v>224</v>
      </c>
      <c r="BE625" s="135">
        <f>IF(N625="základní",J625,0)</f>
        <v>0</v>
      </c>
      <c r="BF625" s="135">
        <f>IF(N625="snížená",J625,0)</f>
        <v>10670.4</v>
      </c>
      <c r="BG625" s="135">
        <f>IF(N625="zákl. přenesená",J625,0)</f>
        <v>0</v>
      </c>
      <c r="BH625" s="135">
        <f>IF(N625="sníž. přenesená",J625,0)</f>
        <v>0</v>
      </c>
      <c r="BI625" s="135">
        <f>IF(N625="nulová",J625,0)</f>
        <v>0</v>
      </c>
      <c r="BJ625" s="17" t="s">
        <v>82</v>
      </c>
      <c r="BK625" s="135">
        <f>ROUND(I625*H625,2)</f>
        <v>10670.4</v>
      </c>
      <c r="BL625" s="17" t="s">
        <v>106</v>
      </c>
      <c r="BM625" s="134" t="s">
        <v>4625</v>
      </c>
    </row>
    <row r="626" spans="2:65" s="1" customFormat="1" ht="19.5">
      <c r="B626" s="29"/>
      <c r="D626" s="136" t="s">
        <v>231</v>
      </c>
      <c r="F626" s="137" t="s">
        <v>733</v>
      </c>
      <c r="L626" s="29"/>
      <c r="M626" s="138"/>
      <c r="T626" s="53"/>
      <c r="AT626" s="17" t="s">
        <v>231</v>
      </c>
      <c r="AU626" s="17" t="s">
        <v>82</v>
      </c>
    </row>
    <row r="627" spans="2:65" s="1" customFormat="1">
      <c r="B627" s="29"/>
      <c r="D627" s="139" t="s">
        <v>232</v>
      </c>
      <c r="F627" s="140" t="s">
        <v>735</v>
      </c>
      <c r="L627" s="29"/>
      <c r="M627" s="138"/>
      <c r="T627" s="53"/>
      <c r="AT627" s="17" t="s">
        <v>232</v>
      </c>
      <c r="AU627" s="17" t="s">
        <v>82</v>
      </c>
    </row>
    <row r="628" spans="2:65" s="13" customFormat="1">
      <c r="B628" s="146"/>
      <c r="D628" s="136" t="s">
        <v>234</v>
      </c>
      <c r="E628" s="147" t="s">
        <v>1</v>
      </c>
      <c r="F628" s="148" t="s">
        <v>736</v>
      </c>
      <c r="H628" s="149">
        <v>30.4</v>
      </c>
      <c r="L628" s="146"/>
      <c r="M628" s="150"/>
      <c r="T628" s="151"/>
      <c r="AT628" s="147" t="s">
        <v>234</v>
      </c>
      <c r="AU628" s="147" t="s">
        <v>82</v>
      </c>
      <c r="AV628" s="13" t="s">
        <v>82</v>
      </c>
      <c r="AW628" s="13" t="s">
        <v>29</v>
      </c>
      <c r="AX628" s="13" t="s">
        <v>73</v>
      </c>
      <c r="AY628" s="147" t="s">
        <v>224</v>
      </c>
    </row>
    <row r="629" spans="2:65" s="14" customFormat="1">
      <c r="B629" s="152"/>
      <c r="D629" s="136" t="s">
        <v>234</v>
      </c>
      <c r="E629" s="153" t="s">
        <v>1</v>
      </c>
      <c r="F629" s="154" t="s">
        <v>239</v>
      </c>
      <c r="H629" s="155">
        <v>30.4</v>
      </c>
      <c r="L629" s="152"/>
      <c r="M629" s="156"/>
      <c r="T629" s="157"/>
      <c r="AT629" s="153" t="s">
        <v>234</v>
      </c>
      <c r="AU629" s="153" t="s">
        <v>82</v>
      </c>
      <c r="AV629" s="14" t="s">
        <v>106</v>
      </c>
      <c r="AW629" s="14" t="s">
        <v>29</v>
      </c>
      <c r="AX629" s="14" t="s">
        <v>78</v>
      </c>
      <c r="AY629" s="153" t="s">
        <v>224</v>
      </c>
    </row>
    <row r="630" spans="2:65" s="1" customFormat="1" ht="33" customHeight="1">
      <c r="B630" s="123"/>
      <c r="C630" s="124" t="s">
        <v>737</v>
      </c>
      <c r="D630" s="124" t="s">
        <v>226</v>
      </c>
      <c r="E630" s="125" t="s">
        <v>738</v>
      </c>
      <c r="F630" s="126" t="s">
        <v>739</v>
      </c>
      <c r="G630" s="127" t="s">
        <v>266</v>
      </c>
      <c r="H630" s="128">
        <v>14.212</v>
      </c>
      <c r="I630" s="129">
        <v>573</v>
      </c>
      <c r="J630" s="129">
        <f>ROUND(I630*H630,2)</f>
        <v>8143.48</v>
      </c>
      <c r="K630" s="126" t="s">
        <v>230</v>
      </c>
      <c r="L630" s="29"/>
      <c r="M630" s="130" t="s">
        <v>1</v>
      </c>
      <c r="N630" s="131" t="s">
        <v>39</v>
      </c>
      <c r="O630" s="132">
        <v>0</v>
      </c>
      <c r="P630" s="132">
        <f>O630*H630</f>
        <v>0</v>
      </c>
      <c r="Q630" s="132">
        <v>0</v>
      </c>
      <c r="R630" s="132">
        <f>Q630*H630</f>
        <v>0</v>
      </c>
      <c r="S630" s="132">
        <v>0</v>
      </c>
      <c r="T630" s="133">
        <f>S630*H630</f>
        <v>0</v>
      </c>
      <c r="AR630" s="134" t="s">
        <v>106</v>
      </c>
      <c r="AT630" s="134" t="s">
        <v>226</v>
      </c>
      <c r="AU630" s="134" t="s">
        <v>82</v>
      </c>
      <c r="AY630" s="17" t="s">
        <v>224</v>
      </c>
      <c r="BE630" s="135">
        <f>IF(N630="základní",J630,0)</f>
        <v>0</v>
      </c>
      <c r="BF630" s="135">
        <f>IF(N630="snížená",J630,0)</f>
        <v>8143.48</v>
      </c>
      <c r="BG630" s="135">
        <f>IF(N630="zákl. přenesená",J630,0)</f>
        <v>0</v>
      </c>
      <c r="BH630" s="135">
        <f>IF(N630="sníž. přenesená",J630,0)</f>
        <v>0</v>
      </c>
      <c r="BI630" s="135">
        <f>IF(N630="nulová",J630,0)</f>
        <v>0</v>
      </c>
      <c r="BJ630" s="17" t="s">
        <v>82</v>
      </c>
      <c r="BK630" s="135">
        <f>ROUND(I630*H630,2)</f>
        <v>8143.48</v>
      </c>
      <c r="BL630" s="17" t="s">
        <v>106</v>
      </c>
      <c r="BM630" s="134" t="s">
        <v>4626</v>
      </c>
    </row>
    <row r="631" spans="2:65" s="1" customFormat="1" ht="19.5">
      <c r="B631" s="29"/>
      <c r="D631" s="136" t="s">
        <v>231</v>
      </c>
      <c r="F631" s="137" t="s">
        <v>739</v>
      </c>
      <c r="L631" s="29"/>
      <c r="M631" s="138"/>
      <c r="T631" s="53"/>
      <c r="AT631" s="17" t="s">
        <v>231</v>
      </c>
      <c r="AU631" s="17" t="s">
        <v>82</v>
      </c>
    </row>
    <row r="632" spans="2:65" s="1" customFormat="1">
      <c r="B632" s="29"/>
      <c r="D632" s="139" t="s">
        <v>232</v>
      </c>
      <c r="F632" s="140" t="s">
        <v>741</v>
      </c>
      <c r="L632" s="29"/>
      <c r="M632" s="138"/>
      <c r="T632" s="53"/>
      <c r="AT632" s="17" t="s">
        <v>232</v>
      </c>
      <c r="AU632" s="17" t="s">
        <v>82</v>
      </c>
    </row>
    <row r="633" spans="2:65" s="13" customFormat="1">
      <c r="B633" s="146"/>
      <c r="D633" s="136" t="s">
        <v>234</v>
      </c>
      <c r="E633" s="147" t="s">
        <v>1</v>
      </c>
      <c r="F633" s="148" t="s">
        <v>742</v>
      </c>
      <c r="H633" s="149">
        <v>14.212</v>
      </c>
      <c r="L633" s="146"/>
      <c r="M633" s="150"/>
      <c r="T633" s="151"/>
      <c r="AT633" s="147" t="s">
        <v>234</v>
      </c>
      <c r="AU633" s="147" t="s">
        <v>82</v>
      </c>
      <c r="AV633" s="13" t="s">
        <v>82</v>
      </c>
      <c r="AW633" s="13" t="s">
        <v>29</v>
      </c>
      <c r="AX633" s="13" t="s">
        <v>73</v>
      </c>
      <c r="AY633" s="147" t="s">
        <v>224</v>
      </c>
    </row>
    <row r="634" spans="2:65" s="14" customFormat="1">
      <c r="B634" s="152"/>
      <c r="D634" s="136" t="s">
        <v>234</v>
      </c>
      <c r="E634" s="153" t="s">
        <v>1</v>
      </c>
      <c r="F634" s="154" t="s">
        <v>239</v>
      </c>
      <c r="H634" s="155">
        <v>14.212</v>
      </c>
      <c r="L634" s="152"/>
      <c r="M634" s="156"/>
      <c r="T634" s="157"/>
      <c r="AT634" s="153" t="s">
        <v>234</v>
      </c>
      <c r="AU634" s="153" t="s">
        <v>82</v>
      </c>
      <c r="AV634" s="14" t="s">
        <v>106</v>
      </c>
      <c r="AW634" s="14" t="s">
        <v>29</v>
      </c>
      <c r="AX634" s="14" t="s">
        <v>78</v>
      </c>
      <c r="AY634" s="153" t="s">
        <v>224</v>
      </c>
    </row>
    <row r="635" spans="2:65" s="1" customFormat="1" ht="24.2" customHeight="1">
      <c r="B635" s="123"/>
      <c r="C635" s="124" t="s">
        <v>473</v>
      </c>
      <c r="D635" s="124" t="s">
        <v>226</v>
      </c>
      <c r="E635" s="125" t="s">
        <v>743</v>
      </c>
      <c r="F635" s="126" t="s">
        <v>744</v>
      </c>
      <c r="G635" s="127" t="s">
        <v>266</v>
      </c>
      <c r="H635" s="128">
        <v>57.656999999999996</v>
      </c>
      <c r="I635" s="129">
        <v>1920</v>
      </c>
      <c r="J635" s="129">
        <f>ROUND(I635*H635,2)</f>
        <v>110701.44</v>
      </c>
      <c r="K635" s="126" t="s">
        <v>1</v>
      </c>
      <c r="L635" s="29"/>
      <c r="M635" s="130" t="s">
        <v>1</v>
      </c>
      <c r="N635" s="131" t="s">
        <v>39</v>
      </c>
      <c r="O635" s="132">
        <v>0</v>
      </c>
      <c r="P635" s="132">
        <f>O635*H635</f>
        <v>0</v>
      </c>
      <c r="Q635" s="132">
        <v>0</v>
      </c>
      <c r="R635" s="132">
        <f>Q635*H635</f>
        <v>0</v>
      </c>
      <c r="S635" s="132">
        <v>0</v>
      </c>
      <c r="T635" s="133">
        <f>S635*H635</f>
        <v>0</v>
      </c>
      <c r="AR635" s="134" t="s">
        <v>106</v>
      </c>
      <c r="AT635" s="134" t="s">
        <v>226</v>
      </c>
      <c r="AU635" s="134" t="s">
        <v>82</v>
      </c>
      <c r="AY635" s="17" t="s">
        <v>224</v>
      </c>
      <c r="BE635" s="135">
        <f>IF(N635="základní",J635,0)</f>
        <v>0</v>
      </c>
      <c r="BF635" s="135">
        <f>IF(N635="snížená",J635,0)</f>
        <v>110701.44</v>
      </c>
      <c r="BG635" s="135">
        <f>IF(N635="zákl. přenesená",J635,0)</f>
        <v>0</v>
      </c>
      <c r="BH635" s="135">
        <f>IF(N635="sníž. přenesená",J635,0)</f>
        <v>0</v>
      </c>
      <c r="BI635" s="135">
        <f>IF(N635="nulová",J635,0)</f>
        <v>0</v>
      </c>
      <c r="BJ635" s="17" t="s">
        <v>82</v>
      </c>
      <c r="BK635" s="135">
        <f>ROUND(I635*H635,2)</f>
        <v>110701.44</v>
      </c>
      <c r="BL635" s="17" t="s">
        <v>106</v>
      </c>
      <c r="BM635" s="134" t="s">
        <v>4627</v>
      </c>
    </row>
    <row r="636" spans="2:65" s="1" customFormat="1">
      <c r="B636" s="29"/>
      <c r="D636" s="136" t="s">
        <v>231</v>
      </c>
      <c r="F636" s="137" t="s">
        <v>744</v>
      </c>
      <c r="L636" s="29"/>
      <c r="M636" s="138"/>
      <c r="T636" s="53"/>
      <c r="AT636" s="17" t="s">
        <v>231</v>
      </c>
      <c r="AU636" s="17" t="s">
        <v>82</v>
      </c>
    </row>
    <row r="637" spans="2:65" s="12" customFormat="1">
      <c r="B637" s="141"/>
      <c r="D637" s="136" t="s">
        <v>234</v>
      </c>
      <c r="E637" s="142" t="s">
        <v>1</v>
      </c>
      <c r="F637" s="143" t="s">
        <v>387</v>
      </c>
      <c r="H637" s="142" t="s">
        <v>1</v>
      </c>
      <c r="L637" s="141"/>
      <c r="M637" s="144"/>
      <c r="T637" s="145"/>
      <c r="AT637" s="142" t="s">
        <v>234</v>
      </c>
      <c r="AU637" s="142" t="s">
        <v>82</v>
      </c>
      <c r="AV637" s="12" t="s">
        <v>78</v>
      </c>
      <c r="AW637" s="12" t="s">
        <v>29</v>
      </c>
      <c r="AX637" s="12" t="s">
        <v>73</v>
      </c>
      <c r="AY637" s="142" t="s">
        <v>224</v>
      </c>
    </row>
    <row r="638" spans="2:65" s="13" customFormat="1">
      <c r="B638" s="146"/>
      <c r="D638" s="136" t="s">
        <v>234</v>
      </c>
      <c r="E638" s="147" t="s">
        <v>1</v>
      </c>
      <c r="F638" s="148" t="s">
        <v>746</v>
      </c>
      <c r="H638" s="149">
        <v>9.9359999999999999</v>
      </c>
      <c r="L638" s="146"/>
      <c r="M638" s="150"/>
      <c r="T638" s="151"/>
      <c r="AT638" s="147" t="s">
        <v>234</v>
      </c>
      <c r="AU638" s="147" t="s">
        <v>82</v>
      </c>
      <c r="AV638" s="13" t="s">
        <v>82</v>
      </c>
      <c r="AW638" s="13" t="s">
        <v>29</v>
      </c>
      <c r="AX638" s="13" t="s">
        <v>73</v>
      </c>
      <c r="AY638" s="147" t="s">
        <v>224</v>
      </c>
    </row>
    <row r="639" spans="2:65" s="13" customFormat="1">
      <c r="B639" s="146"/>
      <c r="D639" s="136" t="s">
        <v>234</v>
      </c>
      <c r="E639" s="147" t="s">
        <v>1</v>
      </c>
      <c r="F639" s="148" t="s">
        <v>747</v>
      </c>
      <c r="H639" s="149">
        <v>9.9</v>
      </c>
      <c r="L639" s="146"/>
      <c r="M639" s="150"/>
      <c r="T639" s="151"/>
      <c r="AT639" s="147" t="s">
        <v>234</v>
      </c>
      <c r="AU639" s="147" t="s">
        <v>82</v>
      </c>
      <c r="AV639" s="13" t="s">
        <v>82</v>
      </c>
      <c r="AW639" s="13" t="s">
        <v>29</v>
      </c>
      <c r="AX639" s="13" t="s">
        <v>73</v>
      </c>
      <c r="AY639" s="147" t="s">
        <v>224</v>
      </c>
    </row>
    <row r="640" spans="2:65" s="13" customFormat="1">
      <c r="B640" s="146"/>
      <c r="D640" s="136" t="s">
        <v>234</v>
      </c>
      <c r="E640" s="147" t="s">
        <v>1</v>
      </c>
      <c r="F640" s="148" t="s">
        <v>748</v>
      </c>
      <c r="H640" s="149">
        <v>9.4339999999999993</v>
      </c>
      <c r="L640" s="146"/>
      <c r="M640" s="150"/>
      <c r="T640" s="151"/>
      <c r="AT640" s="147" t="s">
        <v>234</v>
      </c>
      <c r="AU640" s="147" t="s">
        <v>82</v>
      </c>
      <c r="AV640" s="13" t="s">
        <v>82</v>
      </c>
      <c r="AW640" s="13" t="s">
        <v>29</v>
      </c>
      <c r="AX640" s="13" t="s">
        <v>73</v>
      </c>
      <c r="AY640" s="147" t="s">
        <v>224</v>
      </c>
    </row>
    <row r="641" spans="2:65" s="12" customFormat="1">
      <c r="B641" s="141"/>
      <c r="D641" s="136" t="s">
        <v>234</v>
      </c>
      <c r="E641" s="142" t="s">
        <v>1</v>
      </c>
      <c r="F641" s="143" t="s">
        <v>390</v>
      </c>
      <c r="H641" s="142" t="s">
        <v>1</v>
      </c>
      <c r="L641" s="141"/>
      <c r="M641" s="144"/>
      <c r="T641" s="145"/>
      <c r="AT641" s="142" t="s">
        <v>234</v>
      </c>
      <c r="AU641" s="142" t="s">
        <v>82</v>
      </c>
      <c r="AV641" s="12" t="s">
        <v>78</v>
      </c>
      <c r="AW641" s="12" t="s">
        <v>29</v>
      </c>
      <c r="AX641" s="12" t="s">
        <v>73</v>
      </c>
      <c r="AY641" s="142" t="s">
        <v>224</v>
      </c>
    </row>
    <row r="642" spans="2:65" s="13" customFormat="1">
      <c r="B642" s="146"/>
      <c r="D642" s="136" t="s">
        <v>234</v>
      </c>
      <c r="E642" s="147" t="s">
        <v>1</v>
      </c>
      <c r="F642" s="148" t="s">
        <v>747</v>
      </c>
      <c r="H642" s="149">
        <v>9.9</v>
      </c>
      <c r="L642" s="146"/>
      <c r="M642" s="150"/>
      <c r="T642" s="151"/>
      <c r="AT642" s="147" t="s">
        <v>234</v>
      </c>
      <c r="AU642" s="147" t="s">
        <v>82</v>
      </c>
      <c r="AV642" s="13" t="s">
        <v>82</v>
      </c>
      <c r="AW642" s="13" t="s">
        <v>29</v>
      </c>
      <c r="AX642" s="13" t="s">
        <v>73</v>
      </c>
      <c r="AY642" s="147" t="s">
        <v>224</v>
      </c>
    </row>
    <row r="643" spans="2:65" s="13" customFormat="1">
      <c r="B643" s="146"/>
      <c r="D643" s="136" t="s">
        <v>234</v>
      </c>
      <c r="E643" s="147" t="s">
        <v>1</v>
      </c>
      <c r="F643" s="148" t="s">
        <v>749</v>
      </c>
      <c r="H643" s="149">
        <v>9.0530000000000008</v>
      </c>
      <c r="L643" s="146"/>
      <c r="M643" s="150"/>
      <c r="T643" s="151"/>
      <c r="AT643" s="147" t="s">
        <v>234</v>
      </c>
      <c r="AU643" s="147" t="s">
        <v>82</v>
      </c>
      <c r="AV643" s="13" t="s">
        <v>82</v>
      </c>
      <c r="AW643" s="13" t="s">
        <v>29</v>
      </c>
      <c r="AX643" s="13" t="s">
        <v>73</v>
      </c>
      <c r="AY643" s="147" t="s">
        <v>224</v>
      </c>
    </row>
    <row r="644" spans="2:65" s="13" customFormat="1">
      <c r="B644" s="146"/>
      <c r="D644" s="136" t="s">
        <v>234</v>
      </c>
      <c r="E644" s="147" t="s">
        <v>1</v>
      </c>
      <c r="F644" s="148" t="s">
        <v>750</v>
      </c>
      <c r="H644" s="149">
        <v>9.4339999999999993</v>
      </c>
      <c r="L644" s="146"/>
      <c r="M644" s="150"/>
      <c r="T644" s="151"/>
      <c r="AT644" s="147" t="s">
        <v>234</v>
      </c>
      <c r="AU644" s="147" t="s">
        <v>82</v>
      </c>
      <c r="AV644" s="13" t="s">
        <v>82</v>
      </c>
      <c r="AW644" s="13" t="s">
        <v>29</v>
      </c>
      <c r="AX644" s="13" t="s">
        <v>73</v>
      </c>
      <c r="AY644" s="147" t="s">
        <v>224</v>
      </c>
    </row>
    <row r="645" spans="2:65" s="14" customFormat="1">
      <c r="B645" s="152"/>
      <c r="D645" s="136" t="s">
        <v>234</v>
      </c>
      <c r="E645" s="153" t="s">
        <v>1</v>
      </c>
      <c r="F645" s="154" t="s">
        <v>239</v>
      </c>
      <c r="H645" s="155">
        <v>57.656999999999996</v>
      </c>
      <c r="L645" s="152"/>
      <c r="M645" s="156"/>
      <c r="T645" s="157"/>
      <c r="AT645" s="153" t="s">
        <v>234</v>
      </c>
      <c r="AU645" s="153" t="s">
        <v>82</v>
      </c>
      <c r="AV645" s="14" t="s">
        <v>106</v>
      </c>
      <c r="AW645" s="14" t="s">
        <v>29</v>
      </c>
      <c r="AX645" s="14" t="s">
        <v>78</v>
      </c>
      <c r="AY645" s="153" t="s">
        <v>224</v>
      </c>
    </row>
    <row r="646" spans="2:65" s="1" customFormat="1" ht="24.2" customHeight="1">
      <c r="B646" s="123"/>
      <c r="C646" s="124" t="s">
        <v>751</v>
      </c>
      <c r="D646" s="124" t="s">
        <v>226</v>
      </c>
      <c r="E646" s="125" t="s">
        <v>752</v>
      </c>
      <c r="F646" s="126" t="s">
        <v>753</v>
      </c>
      <c r="G646" s="127" t="s">
        <v>266</v>
      </c>
      <c r="H646" s="128">
        <v>57.656999999999996</v>
      </c>
      <c r="I646" s="129">
        <v>114</v>
      </c>
      <c r="J646" s="129">
        <f>ROUND(I646*H646,2)</f>
        <v>6572.9</v>
      </c>
      <c r="K646" s="126" t="s">
        <v>230</v>
      </c>
      <c r="L646" s="29"/>
      <c r="M646" s="130" t="s">
        <v>1</v>
      </c>
      <c r="N646" s="131" t="s">
        <v>39</v>
      </c>
      <c r="O646" s="132">
        <v>0</v>
      </c>
      <c r="P646" s="132">
        <f>O646*H646</f>
        <v>0</v>
      </c>
      <c r="Q646" s="132">
        <v>0</v>
      </c>
      <c r="R646" s="132">
        <f>Q646*H646</f>
        <v>0</v>
      </c>
      <c r="S646" s="132">
        <v>0</v>
      </c>
      <c r="T646" s="133">
        <f>S646*H646</f>
        <v>0</v>
      </c>
      <c r="AR646" s="134" t="s">
        <v>106</v>
      </c>
      <c r="AT646" s="134" t="s">
        <v>226</v>
      </c>
      <c r="AU646" s="134" t="s">
        <v>82</v>
      </c>
      <c r="AY646" s="17" t="s">
        <v>224</v>
      </c>
      <c r="BE646" s="135">
        <f>IF(N646="základní",J646,0)</f>
        <v>0</v>
      </c>
      <c r="BF646" s="135">
        <f>IF(N646="snížená",J646,0)</f>
        <v>6572.9</v>
      </c>
      <c r="BG646" s="135">
        <f>IF(N646="zákl. přenesená",J646,0)</f>
        <v>0</v>
      </c>
      <c r="BH646" s="135">
        <f>IF(N646="sníž. přenesená",J646,0)</f>
        <v>0</v>
      </c>
      <c r="BI646" s="135">
        <f>IF(N646="nulová",J646,0)</f>
        <v>0</v>
      </c>
      <c r="BJ646" s="17" t="s">
        <v>82</v>
      </c>
      <c r="BK646" s="135">
        <f>ROUND(I646*H646,2)</f>
        <v>6572.9</v>
      </c>
      <c r="BL646" s="17" t="s">
        <v>106</v>
      </c>
      <c r="BM646" s="134" t="s">
        <v>4628</v>
      </c>
    </row>
    <row r="647" spans="2:65" s="1" customFormat="1">
      <c r="B647" s="29"/>
      <c r="D647" s="136" t="s">
        <v>231</v>
      </c>
      <c r="F647" s="137" t="s">
        <v>753</v>
      </c>
      <c r="L647" s="29"/>
      <c r="M647" s="138"/>
      <c r="T647" s="53"/>
      <c r="AT647" s="17" t="s">
        <v>231</v>
      </c>
      <c r="AU647" s="17" t="s">
        <v>82</v>
      </c>
    </row>
    <row r="648" spans="2:65" s="1" customFormat="1">
      <c r="B648" s="29"/>
      <c r="D648" s="139" t="s">
        <v>232</v>
      </c>
      <c r="F648" s="140" t="s">
        <v>755</v>
      </c>
      <c r="L648" s="29"/>
      <c r="M648" s="138"/>
      <c r="T648" s="53"/>
      <c r="AT648" s="17" t="s">
        <v>232</v>
      </c>
      <c r="AU648" s="17" t="s">
        <v>82</v>
      </c>
    </row>
    <row r="649" spans="2:65" s="1" customFormat="1" ht="16.5" customHeight="1">
      <c r="B649" s="123"/>
      <c r="C649" s="124" t="s">
        <v>476</v>
      </c>
      <c r="D649" s="124" t="s">
        <v>226</v>
      </c>
      <c r="E649" s="125" t="s">
        <v>756</v>
      </c>
      <c r="F649" s="126" t="s">
        <v>757</v>
      </c>
      <c r="G649" s="127" t="s">
        <v>266</v>
      </c>
      <c r="H649" s="128">
        <v>57.656999999999996</v>
      </c>
      <c r="I649" s="129">
        <v>796</v>
      </c>
      <c r="J649" s="129">
        <f>ROUND(I649*H649,2)</f>
        <v>45894.97</v>
      </c>
      <c r="K649" s="126" t="s">
        <v>230</v>
      </c>
      <c r="L649" s="29"/>
      <c r="M649" s="130" t="s">
        <v>1</v>
      </c>
      <c r="N649" s="131" t="s">
        <v>39</v>
      </c>
      <c r="O649" s="132">
        <v>0</v>
      </c>
      <c r="P649" s="132">
        <f>O649*H649</f>
        <v>0</v>
      </c>
      <c r="Q649" s="132">
        <v>0</v>
      </c>
      <c r="R649" s="132">
        <f>Q649*H649</f>
        <v>0</v>
      </c>
      <c r="S649" s="132">
        <v>0</v>
      </c>
      <c r="T649" s="133">
        <f>S649*H649</f>
        <v>0</v>
      </c>
      <c r="AR649" s="134" t="s">
        <v>106</v>
      </c>
      <c r="AT649" s="134" t="s">
        <v>226</v>
      </c>
      <c r="AU649" s="134" t="s">
        <v>82</v>
      </c>
      <c r="AY649" s="17" t="s">
        <v>224</v>
      </c>
      <c r="BE649" s="135">
        <f>IF(N649="základní",J649,0)</f>
        <v>0</v>
      </c>
      <c r="BF649" s="135">
        <f>IF(N649="snížená",J649,0)</f>
        <v>45894.97</v>
      </c>
      <c r="BG649" s="135">
        <f>IF(N649="zákl. přenesená",J649,0)</f>
        <v>0</v>
      </c>
      <c r="BH649" s="135">
        <f>IF(N649="sníž. přenesená",J649,0)</f>
        <v>0</v>
      </c>
      <c r="BI649" s="135">
        <f>IF(N649="nulová",J649,0)</f>
        <v>0</v>
      </c>
      <c r="BJ649" s="17" t="s">
        <v>82</v>
      </c>
      <c r="BK649" s="135">
        <f>ROUND(I649*H649,2)</f>
        <v>45894.97</v>
      </c>
      <c r="BL649" s="17" t="s">
        <v>106</v>
      </c>
      <c r="BM649" s="134" t="s">
        <v>4629</v>
      </c>
    </row>
    <row r="650" spans="2:65" s="1" customFormat="1">
      <c r="B650" s="29"/>
      <c r="D650" s="136" t="s">
        <v>231</v>
      </c>
      <c r="F650" s="137" t="s">
        <v>757</v>
      </c>
      <c r="L650" s="29"/>
      <c r="M650" s="138"/>
      <c r="T650" s="53"/>
      <c r="AT650" s="17" t="s">
        <v>231</v>
      </c>
      <c r="AU650" s="17" t="s">
        <v>82</v>
      </c>
    </row>
    <row r="651" spans="2:65" s="1" customFormat="1">
      <c r="B651" s="29"/>
      <c r="D651" s="139" t="s">
        <v>232</v>
      </c>
      <c r="F651" s="140" t="s">
        <v>759</v>
      </c>
      <c r="L651" s="29"/>
      <c r="M651" s="138"/>
      <c r="T651" s="53"/>
      <c r="AT651" s="17" t="s">
        <v>232</v>
      </c>
      <c r="AU651" s="17" t="s">
        <v>82</v>
      </c>
    </row>
    <row r="652" spans="2:65" s="1" customFormat="1" ht="16.5" customHeight="1">
      <c r="B652" s="123"/>
      <c r="C652" s="124" t="s">
        <v>760</v>
      </c>
      <c r="D652" s="124" t="s">
        <v>226</v>
      </c>
      <c r="E652" s="125" t="s">
        <v>761</v>
      </c>
      <c r="F652" s="126" t="s">
        <v>762</v>
      </c>
      <c r="G652" s="127" t="s">
        <v>266</v>
      </c>
      <c r="H652" s="128">
        <v>57.656999999999996</v>
      </c>
      <c r="I652" s="129">
        <v>138</v>
      </c>
      <c r="J652" s="129">
        <f>ROUND(I652*H652,2)</f>
        <v>7956.67</v>
      </c>
      <c r="K652" s="126" t="s">
        <v>230</v>
      </c>
      <c r="L652" s="29"/>
      <c r="M652" s="130" t="s">
        <v>1</v>
      </c>
      <c r="N652" s="131" t="s">
        <v>39</v>
      </c>
      <c r="O652" s="132">
        <v>0</v>
      </c>
      <c r="P652" s="132">
        <f>O652*H652</f>
        <v>0</v>
      </c>
      <c r="Q652" s="132">
        <v>0</v>
      </c>
      <c r="R652" s="132">
        <f>Q652*H652</f>
        <v>0</v>
      </c>
      <c r="S652" s="132">
        <v>0</v>
      </c>
      <c r="T652" s="133">
        <f>S652*H652</f>
        <v>0</v>
      </c>
      <c r="AR652" s="134" t="s">
        <v>106</v>
      </c>
      <c r="AT652" s="134" t="s">
        <v>226</v>
      </c>
      <c r="AU652" s="134" t="s">
        <v>82</v>
      </c>
      <c r="AY652" s="17" t="s">
        <v>224</v>
      </c>
      <c r="BE652" s="135">
        <f>IF(N652="základní",J652,0)</f>
        <v>0</v>
      </c>
      <c r="BF652" s="135">
        <f>IF(N652="snížená",J652,0)</f>
        <v>7956.67</v>
      </c>
      <c r="BG652" s="135">
        <f>IF(N652="zákl. přenesená",J652,0)</f>
        <v>0</v>
      </c>
      <c r="BH652" s="135">
        <f>IF(N652="sníž. přenesená",J652,0)</f>
        <v>0</v>
      </c>
      <c r="BI652" s="135">
        <f>IF(N652="nulová",J652,0)</f>
        <v>0</v>
      </c>
      <c r="BJ652" s="17" t="s">
        <v>82</v>
      </c>
      <c r="BK652" s="135">
        <f>ROUND(I652*H652,2)</f>
        <v>7956.67</v>
      </c>
      <c r="BL652" s="17" t="s">
        <v>106</v>
      </c>
      <c r="BM652" s="134" t="s">
        <v>4630</v>
      </c>
    </row>
    <row r="653" spans="2:65" s="1" customFormat="1">
      <c r="B653" s="29"/>
      <c r="D653" s="136" t="s">
        <v>231</v>
      </c>
      <c r="F653" s="137" t="s">
        <v>762</v>
      </c>
      <c r="L653" s="29"/>
      <c r="M653" s="138"/>
      <c r="T653" s="53"/>
      <c r="AT653" s="17" t="s">
        <v>231</v>
      </c>
      <c r="AU653" s="17" t="s">
        <v>82</v>
      </c>
    </row>
    <row r="654" spans="2:65" s="1" customFormat="1">
      <c r="B654" s="29"/>
      <c r="D654" s="139" t="s">
        <v>232</v>
      </c>
      <c r="F654" s="140" t="s">
        <v>764</v>
      </c>
      <c r="L654" s="29"/>
      <c r="M654" s="138"/>
      <c r="T654" s="53"/>
      <c r="AT654" s="17" t="s">
        <v>232</v>
      </c>
      <c r="AU654" s="17" t="s">
        <v>82</v>
      </c>
    </row>
    <row r="655" spans="2:65" s="1" customFormat="1" ht="37.9" customHeight="1">
      <c r="B655" s="123"/>
      <c r="C655" s="124" t="s">
        <v>482</v>
      </c>
      <c r="D655" s="124" t="s">
        <v>226</v>
      </c>
      <c r="E655" s="125" t="s">
        <v>765</v>
      </c>
      <c r="F655" s="126" t="s">
        <v>766</v>
      </c>
      <c r="G655" s="127" t="s">
        <v>639</v>
      </c>
      <c r="H655" s="128">
        <v>4</v>
      </c>
      <c r="I655" s="129">
        <v>19800</v>
      </c>
      <c r="J655" s="129">
        <f>ROUND(I655*H655,2)</f>
        <v>79200</v>
      </c>
      <c r="K655" s="126" t="s">
        <v>1</v>
      </c>
      <c r="L655" s="29"/>
      <c r="M655" s="130" t="s">
        <v>1</v>
      </c>
      <c r="N655" s="131" t="s">
        <v>39</v>
      </c>
      <c r="O655" s="132">
        <v>0</v>
      </c>
      <c r="P655" s="132">
        <f>O655*H655</f>
        <v>0</v>
      </c>
      <c r="Q655" s="132">
        <v>0</v>
      </c>
      <c r="R655" s="132">
        <f>Q655*H655</f>
        <v>0</v>
      </c>
      <c r="S655" s="132">
        <v>0</v>
      </c>
      <c r="T655" s="133">
        <f>S655*H655</f>
        <v>0</v>
      </c>
      <c r="AR655" s="134" t="s">
        <v>106</v>
      </c>
      <c r="AT655" s="134" t="s">
        <v>226</v>
      </c>
      <c r="AU655" s="134" t="s">
        <v>82</v>
      </c>
      <c r="AY655" s="17" t="s">
        <v>224</v>
      </c>
      <c r="BE655" s="135">
        <f>IF(N655="základní",J655,0)</f>
        <v>0</v>
      </c>
      <c r="BF655" s="135">
        <f>IF(N655="snížená",J655,0)</f>
        <v>79200</v>
      </c>
      <c r="BG655" s="135">
        <f>IF(N655="zákl. přenesená",J655,0)</f>
        <v>0</v>
      </c>
      <c r="BH655" s="135">
        <f>IF(N655="sníž. přenesená",J655,0)</f>
        <v>0</v>
      </c>
      <c r="BI655" s="135">
        <f>IF(N655="nulová",J655,0)</f>
        <v>0</v>
      </c>
      <c r="BJ655" s="17" t="s">
        <v>82</v>
      </c>
      <c r="BK655" s="135">
        <f>ROUND(I655*H655,2)</f>
        <v>79200</v>
      </c>
      <c r="BL655" s="17" t="s">
        <v>106</v>
      </c>
      <c r="BM655" s="134" t="s">
        <v>4631</v>
      </c>
    </row>
    <row r="656" spans="2:65" s="1" customFormat="1" ht="19.5">
      <c r="B656" s="29"/>
      <c r="D656" s="136" t="s">
        <v>231</v>
      </c>
      <c r="F656" s="137" t="s">
        <v>766</v>
      </c>
      <c r="L656" s="29"/>
      <c r="M656" s="138"/>
      <c r="T656" s="53"/>
      <c r="AT656" s="17" t="s">
        <v>231</v>
      </c>
      <c r="AU656" s="17" t="s">
        <v>82</v>
      </c>
    </row>
    <row r="657" spans="2:65" s="11" customFormat="1" ht="22.9" customHeight="1">
      <c r="B657" s="112"/>
      <c r="D657" s="113" t="s">
        <v>72</v>
      </c>
      <c r="E657" s="121" t="s">
        <v>109</v>
      </c>
      <c r="F657" s="121" t="s">
        <v>768</v>
      </c>
      <c r="J657" s="122">
        <f>BK657</f>
        <v>56310.09</v>
      </c>
      <c r="L657" s="112"/>
      <c r="M657" s="116"/>
      <c r="P657" s="117">
        <f>SUM(P658:P674)</f>
        <v>0</v>
      </c>
      <c r="R657" s="117">
        <f>SUM(R658:R674)</f>
        <v>0</v>
      </c>
      <c r="T657" s="118">
        <f>SUM(T658:T674)</f>
        <v>0</v>
      </c>
      <c r="AR657" s="113" t="s">
        <v>78</v>
      </c>
      <c r="AT657" s="119" t="s">
        <v>72</v>
      </c>
      <c r="AU657" s="119" t="s">
        <v>78</v>
      </c>
      <c r="AY657" s="113" t="s">
        <v>224</v>
      </c>
      <c r="BK657" s="120">
        <f>SUM(BK658:BK674)</f>
        <v>56310.09</v>
      </c>
    </row>
    <row r="658" spans="2:65" s="1" customFormat="1" ht="44.25" customHeight="1">
      <c r="B658" s="123"/>
      <c r="C658" s="124" t="s">
        <v>769</v>
      </c>
      <c r="D658" s="124" t="s">
        <v>226</v>
      </c>
      <c r="E658" s="125" t="s">
        <v>770</v>
      </c>
      <c r="F658" s="126" t="s">
        <v>771</v>
      </c>
      <c r="G658" s="127" t="s">
        <v>266</v>
      </c>
      <c r="H658" s="128">
        <v>74.781000000000006</v>
      </c>
      <c r="I658" s="129">
        <v>226</v>
      </c>
      <c r="J658" s="129">
        <f>ROUND(I658*H658,2)</f>
        <v>16900.509999999998</v>
      </c>
      <c r="K658" s="126" t="s">
        <v>1</v>
      </c>
      <c r="L658" s="29"/>
      <c r="M658" s="130" t="s">
        <v>1</v>
      </c>
      <c r="N658" s="131" t="s">
        <v>39</v>
      </c>
      <c r="O658" s="132">
        <v>0</v>
      </c>
      <c r="P658" s="132">
        <f>O658*H658</f>
        <v>0</v>
      </c>
      <c r="Q658" s="132">
        <v>0</v>
      </c>
      <c r="R658" s="132">
        <f>Q658*H658</f>
        <v>0</v>
      </c>
      <c r="S658" s="132">
        <v>0</v>
      </c>
      <c r="T658" s="133">
        <f>S658*H658</f>
        <v>0</v>
      </c>
      <c r="AR658" s="134" t="s">
        <v>106</v>
      </c>
      <c r="AT658" s="134" t="s">
        <v>226</v>
      </c>
      <c r="AU658" s="134" t="s">
        <v>82</v>
      </c>
      <c r="AY658" s="17" t="s">
        <v>224</v>
      </c>
      <c r="BE658" s="135">
        <f>IF(N658="základní",J658,0)</f>
        <v>0</v>
      </c>
      <c r="BF658" s="135">
        <f>IF(N658="snížená",J658,0)</f>
        <v>16900.509999999998</v>
      </c>
      <c r="BG658" s="135">
        <f>IF(N658="zákl. přenesená",J658,0)</f>
        <v>0</v>
      </c>
      <c r="BH658" s="135">
        <f>IF(N658="sníž. přenesená",J658,0)</f>
        <v>0</v>
      </c>
      <c r="BI658" s="135">
        <f>IF(N658="nulová",J658,0)</f>
        <v>0</v>
      </c>
      <c r="BJ658" s="17" t="s">
        <v>82</v>
      </c>
      <c r="BK658" s="135">
        <f>ROUND(I658*H658,2)</f>
        <v>16900.509999999998</v>
      </c>
      <c r="BL658" s="17" t="s">
        <v>106</v>
      </c>
      <c r="BM658" s="134" t="s">
        <v>4632</v>
      </c>
    </row>
    <row r="659" spans="2:65" s="1" customFormat="1" ht="29.25">
      <c r="B659" s="29"/>
      <c r="D659" s="136" t="s">
        <v>231</v>
      </c>
      <c r="F659" s="137" t="s">
        <v>771</v>
      </c>
      <c r="L659" s="29"/>
      <c r="M659" s="138"/>
      <c r="T659" s="53"/>
      <c r="AT659" s="17" t="s">
        <v>231</v>
      </c>
      <c r="AU659" s="17" t="s">
        <v>82</v>
      </c>
    </row>
    <row r="660" spans="2:65" s="12" customFormat="1">
      <c r="B660" s="141"/>
      <c r="D660" s="136" t="s">
        <v>234</v>
      </c>
      <c r="E660" s="142" t="s">
        <v>1</v>
      </c>
      <c r="F660" s="143" t="s">
        <v>247</v>
      </c>
      <c r="H660" s="142" t="s">
        <v>1</v>
      </c>
      <c r="L660" s="141"/>
      <c r="M660" s="144"/>
      <c r="T660" s="145"/>
      <c r="AT660" s="142" t="s">
        <v>234</v>
      </c>
      <c r="AU660" s="142" t="s">
        <v>82</v>
      </c>
      <c r="AV660" s="12" t="s">
        <v>78</v>
      </c>
      <c r="AW660" s="12" t="s">
        <v>29</v>
      </c>
      <c r="AX660" s="12" t="s">
        <v>73</v>
      </c>
      <c r="AY660" s="142" t="s">
        <v>224</v>
      </c>
    </row>
    <row r="661" spans="2:65" s="13" customFormat="1">
      <c r="B661" s="146"/>
      <c r="D661" s="136" t="s">
        <v>234</v>
      </c>
      <c r="E661" s="147" t="s">
        <v>1</v>
      </c>
      <c r="F661" s="148" t="s">
        <v>773</v>
      </c>
      <c r="H661" s="149">
        <v>74.781000000000006</v>
      </c>
      <c r="L661" s="146"/>
      <c r="M661" s="150"/>
      <c r="T661" s="151"/>
      <c r="AT661" s="147" t="s">
        <v>234</v>
      </c>
      <c r="AU661" s="147" t="s">
        <v>82</v>
      </c>
      <c r="AV661" s="13" t="s">
        <v>82</v>
      </c>
      <c r="AW661" s="13" t="s">
        <v>29</v>
      </c>
      <c r="AX661" s="13" t="s">
        <v>73</v>
      </c>
      <c r="AY661" s="147" t="s">
        <v>224</v>
      </c>
    </row>
    <row r="662" spans="2:65" s="14" customFormat="1">
      <c r="B662" s="152"/>
      <c r="D662" s="136" t="s">
        <v>234</v>
      </c>
      <c r="E662" s="153" t="s">
        <v>1</v>
      </c>
      <c r="F662" s="154" t="s">
        <v>239</v>
      </c>
      <c r="H662" s="155">
        <v>74.781000000000006</v>
      </c>
      <c r="L662" s="152"/>
      <c r="M662" s="156"/>
      <c r="T662" s="157"/>
      <c r="AT662" s="153" t="s">
        <v>234</v>
      </c>
      <c r="AU662" s="153" t="s">
        <v>82</v>
      </c>
      <c r="AV662" s="14" t="s">
        <v>106</v>
      </c>
      <c r="AW662" s="14" t="s">
        <v>29</v>
      </c>
      <c r="AX662" s="14" t="s">
        <v>78</v>
      </c>
      <c r="AY662" s="153" t="s">
        <v>224</v>
      </c>
    </row>
    <row r="663" spans="2:65" s="1" customFormat="1" ht="44.25" customHeight="1">
      <c r="B663" s="123"/>
      <c r="C663" s="124" t="s">
        <v>487</v>
      </c>
      <c r="D663" s="124" t="s">
        <v>226</v>
      </c>
      <c r="E663" s="125" t="s">
        <v>774</v>
      </c>
      <c r="F663" s="126" t="s">
        <v>775</v>
      </c>
      <c r="G663" s="127" t="s">
        <v>266</v>
      </c>
      <c r="H663" s="128">
        <v>74.781000000000006</v>
      </c>
      <c r="I663" s="129">
        <v>274</v>
      </c>
      <c r="J663" s="129">
        <f>ROUND(I663*H663,2)</f>
        <v>20489.990000000002</v>
      </c>
      <c r="K663" s="126" t="s">
        <v>230</v>
      </c>
      <c r="L663" s="29"/>
      <c r="M663" s="130" t="s">
        <v>1</v>
      </c>
      <c r="N663" s="131" t="s">
        <v>39</v>
      </c>
      <c r="O663" s="132">
        <v>0</v>
      </c>
      <c r="P663" s="132">
        <f>O663*H663</f>
        <v>0</v>
      </c>
      <c r="Q663" s="132">
        <v>0</v>
      </c>
      <c r="R663" s="132">
        <f>Q663*H663</f>
        <v>0</v>
      </c>
      <c r="S663" s="132">
        <v>0</v>
      </c>
      <c r="T663" s="133">
        <f>S663*H663</f>
        <v>0</v>
      </c>
      <c r="AR663" s="134" t="s">
        <v>106</v>
      </c>
      <c r="AT663" s="134" t="s">
        <v>226</v>
      </c>
      <c r="AU663" s="134" t="s">
        <v>82</v>
      </c>
      <c r="AY663" s="17" t="s">
        <v>224</v>
      </c>
      <c r="BE663" s="135">
        <f>IF(N663="základní",J663,0)</f>
        <v>0</v>
      </c>
      <c r="BF663" s="135">
        <f>IF(N663="snížená",J663,0)</f>
        <v>20489.990000000002</v>
      </c>
      <c r="BG663" s="135">
        <f>IF(N663="zákl. přenesená",J663,0)</f>
        <v>0</v>
      </c>
      <c r="BH663" s="135">
        <f>IF(N663="sníž. přenesená",J663,0)</f>
        <v>0</v>
      </c>
      <c r="BI663" s="135">
        <f>IF(N663="nulová",J663,0)</f>
        <v>0</v>
      </c>
      <c r="BJ663" s="17" t="s">
        <v>82</v>
      </c>
      <c r="BK663" s="135">
        <f>ROUND(I663*H663,2)</f>
        <v>20489.990000000002</v>
      </c>
      <c r="BL663" s="17" t="s">
        <v>106</v>
      </c>
      <c r="BM663" s="134" t="s">
        <v>4633</v>
      </c>
    </row>
    <row r="664" spans="2:65" s="1" customFormat="1" ht="29.25">
      <c r="B664" s="29"/>
      <c r="D664" s="136" t="s">
        <v>231</v>
      </c>
      <c r="F664" s="137" t="s">
        <v>775</v>
      </c>
      <c r="L664" s="29"/>
      <c r="M664" s="138"/>
      <c r="T664" s="53"/>
      <c r="AT664" s="17" t="s">
        <v>231</v>
      </c>
      <c r="AU664" s="17" t="s">
        <v>82</v>
      </c>
    </row>
    <row r="665" spans="2:65" s="1" customFormat="1">
      <c r="B665" s="29"/>
      <c r="D665" s="139" t="s">
        <v>232</v>
      </c>
      <c r="F665" s="140" t="s">
        <v>777</v>
      </c>
      <c r="L665" s="29"/>
      <c r="M665" s="138"/>
      <c r="T665" s="53"/>
      <c r="AT665" s="17" t="s">
        <v>232</v>
      </c>
      <c r="AU665" s="17" t="s">
        <v>82</v>
      </c>
    </row>
    <row r="666" spans="2:65" s="12" customFormat="1">
      <c r="B666" s="141"/>
      <c r="D666" s="136" t="s">
        <v>234</v>
      </c>
      <c r="E666" s="142" t="s">
        <v>1</v>
      </c>
      <c r="F666" s="143" t="s">
        <v>247</v>
      </c>
      <c r="H666" s="142" t="s">
        <v>1</v>
      </c>
      <c r="L666" s="141"/>
      <c r="M666" s="144"/>
      <c r="T666" s="145"/>
      <c r="AT666" s="142" t="s">
        <v>234</v>
      </c>
      <c r="AU666" s="142" t="s">
        <v>82</v>
      </c>
      <c r="AV666" s="12" t="s">
        <v>78</v>
      </c>
      <c r="AW666" s="12" t="s">
        <v>29</v>
      </c>
      <c r="AX666" s="12" t="s">
        <v>73</v>
      </c>
      <c r="AY666" s="142" t="s">
        <v>224</v>
      </c>
    </row>
    <row r="667" spans="2:65" s="13" customFormat="1">
      <c r="B667" s="146"/>
      <c r="D667" s="136" t="s">
        <v>234</v>
      </c>
      <c r="E667" s="147" t="s">
        <v>1</v>
      </c>
      <c r="F667" s="148" t="s">
        <v>773</v>
      </c>
      <c r="H667" s="149">
        <v>74.781000000000006</v>
      </c>
      <c r="L667" s="146"/>
      <c r="M667" s="150"/>
      <c r="T667" s="151"/>
      <c r="AT667" s="147" t="s">
        <v>234</v>
      </c>
      <c r="AU667" s="147" t="s">
        <v>82</v>
      </c>
      <c r="AV667" s="13" t="s">
        <v>82</v>
      </c>
      <c r="AW667" s="13" t="s">
        <v>29</v>
      </c>
      <c r="AX667" s="13" t="s">
        <v>73</v>
      </c>
      <c r="AY667" s="147" t="s">
        <v>224</v>
      </c>
    </row>
    <row r="668" spans="2:65" s="14" customFormat="1">
      <c r="B668" s="152"/>
      <c r="D668" s="136" t="s">
        <v>234</v>
      </c>
      <c r="E668" s="153" t="s">
        <v>1</v>
      </c>
      <c r="F668" s="154" t="s">
        <v>239</v>
      </c>
      <c r="H668" s="155">
        <v>74.781000000000006</v>
      </c>
      <c r="L668" s="152"/>
      <c r="M668" s="156"/>
      <c r="T668" s="157"/>
      <c r="AT668" s="153" t="s">
        <v>234</v>
      </c>
      <c r="AU668" s="153" t="s">
        <v>82</v>
      </c>
      <c r="AV668" s="14" t="s">
        <v>106</v>
      </c>
      <c r="AW668" s="14" t="s">
        <v>29</v>
      </c>
      <c r="AX668" s="14" t="s">
        <v>78</v>
      </c>
      <c r="AY668" s="153" t="s">
        <v>224</v>
      </c>
    </row>
    <row r="669" spans="2:65" s="1" customFormat="1" ht="37.9" customHeight="1">
      <c r="B669" s="123"/>
      <c r="C669" s="124" t="s">
        <v>778</v>
      </c>
      <c r="D669" s="124" t="s">
        <v>226</v>
      </c>
      <c r="E669" s="125" t="s">
        <v>779</v>
      </c>
      <c r="F669" s="126" t="s">
        <v>780</v>
      </c>
      <c r="G669" s="127" t="s">
        <v>266</v>
      </c>
      <c r="H669" s="128">
        <v>74.781000000000006</v>
      </c>
      <c r="I669" s="129">
        <v>253</v>
      </c>
      <c r="J669" s="129">
        <f>ROUND(I669*H669,2)</f>
        <v>18919.59</v>
      </c>
      <c r="K669" s="126" t="s">
        <v>230</v>
      </c>
      <c r="L669" s="29"/>
      <c r="M669" s="130" t="s">
        <v>1</v>
      </c>
      <c r="N669" s="131" t="s">
        <v>39</v>
      </c>
      <c r="O669" s="132">
        <v>0</v>
      </c>
      <c r="P669" s="132">
        <f>O669*H669</f>
        <v>0</v>
      </c>
      <c r="Q669" s="132">
        <v>0</v>
      </c>
      <c r="R669" s="132">
        <f>Q669*H669</f>
        <v>0</v>
      </c>
      <c r="S669" s="132">
        <v>0</v>
      </c>
      <c r="T669" s="133">
        <f>S669*H669</f>
        <v>0</v>
      </c>
      <c r="AR669" s="134" t="s">
        <v>106</v>
      </c>
      <c r="AT669" s="134" t="s">
        <v>226</v>
      </c>
      <c r="AU669" s="134" t="s">
        <v>82</v>
      </c>
      <c r="AY669" s="17" t="s">
        <v>224</v>
      </c>
      <c r="BE669" s="135">
        <f>IF(N669="základní",J669,0)</f>
        <v>0</v>
      </c>
      <c r="BF669" s="135">
        <f>IF(N669="snížená",J669,0)</f>
        <v>18919.59</v>
      </c>
      <c r="BG669" s="135">
        <f>IF(N669="zákl. přenesená",J669,0)</f>
        <v>0</v>
      </c>
      <c r="BH669" s="135">
        <f>IF(N669="sníž. přenesená",J669,0)</f>
        <v>0</v>
      </c>
      <c r="BI669" s="135">
        <f>IF(N669="nulová",J669,0)</f>
        <v>0</v>
      </c>
      <c r="BJ669" s="17" t="s">
        <v>82</v>
      </c>
      <c r="BK669" s="135">
        <f>ROUND(I669*H669,2)</f>
        <v>18919.59</v>
      </c>
      <c r="BL669" s="17" t="s">
        <v>106</v>
      </c>
      <c r="BM669" s="134" t="s">
        <v>4634</v>
      </c>
    </row>
    <row r="670" spans="2:65" s="1" customFormat="1" ht="29.25">
      <c r="B670" s="29"/>
      <c r="D670" s="136" t="s">
        <v>231</v>
      </c>
      <c r="F670" s="137" t="s">
        <v>780</v>
      </c>
      <c r="L670" s="29"/>
      <c r="M670" s="138"/>
      <c r="T670" s="53"/>
      <c r="AT670" s="17" t="s">
        <v>231</v>
      </c>
      <c r="AU670" s="17" t="s">
        <v>82</v>
      </c>
    </row>
    <row r="671" spans="2:65" s="1" customFormat="1">
      <c r="B671" s="29"/>
      <c r="D671" s="139" t="s">
        <v>232</v>
      </c>
      <c r="F671" s="140" t="s">
        <v>782</v>
      </c>
      <c r="L671" s="29"/>
      <c r="M671" s="138"/>
      <c r="T671" s="53"/>
      <c r="AT671" s="17" t="s">
        <v>232</v>
      </c>
      <c r="AU671" s="17" t="s">
        <v>82</v>
      </c>
    </row>
    <row r="672" spans="2:65" s="12" customFormat="1">
      <c r="B672" s="141"/>
      <c r="D672" s="136" t="s">
        <v>234</v>
      </c>
      <c r="E672" s="142" t="s">
        <v>1</v>
      </c>
      <c r="F672" s="143" t="s">
        <v>247</v>
      </c>
      <c r="H672" s="142" t="s">
        <v>1</v>
      </c>
      <c r="L672" s="141"/>
      <c r="M672" s="144"/>
      <c r="T672" s="145"/>
      <c r="AT672" s="142" t="s">
        <v>234</v>
      </c>
      <c r="AU672" s="142" t="s">
        <v>82</v>
      </c>
      <c r="AV672" s="12" t="s">
        <v>78</v>
      </c>
      <c r="AW672" s="12" t="s">
        <v>29</v>
      </c>
      <c r="AX672" s="12" t="s">
        <v>73</v>
      </c>
      <c r="AY672" s="142" t="s">
        <v>224</v>
      </c>
    </row>
    <row r="673" spans="2:65" s="13" customFormat="1">
      <c r="B673" s="146"/>
      <c r="D673" s="136" t="s">
        <v>234</v>
      </c>
      <c r="E673" s="147" t="s">
        <v>1</v>
      </c>
      <c r="F673" s="148" t="s">
        <v>773</v>
      </c>
      <c r="H673" s="149">
        <v>74.781000000000006</v>
      </c>
      <c r="L673" s="146"/>
      <c r="M673" s="150"/>
      <c r="T673" s="151"/>
      <c r="AT673" s="147" t="s">
        <v>234</v>
      </c>
      <c r="AU673" s="147" t="s">
        <v>82</v>
      </c>
      <c r="AV673" s="13" t="s">
        <v>82</v>
      </c>
      <c r="AW673" s="13" t="s">
        <v>29</v>
      </c>
      <c r="AX673" s="13" t="s">
        <v>73</v>
      </c>
      <c r="AY673" s="147" t="s">
        <v>224</v>
      </c>
    </row>
    <row r="674" spans="2:65" s="14" customFormat="1">
      <c r="B674" s="152"/>
      <c r="D674" s="136" t="s">
        <v>234</v>
      </c>
      <c r="E674" s="153" t="s">
        <v>1</v>
      </c>
      <c r="F674" s="154" t="s">
        <v>239</v>
      </c>
      <c r="H674" s="155">
        <v>74.781000000000006</v>
      </c>
      <c r="L674" s="152"/>
      <c r="M674" s="156"/>
      <c r="T674" s="157"/>
      <c r="AT674" s="153" t="s">
        <v>234</v>
      </c>
      <c r="AU674" s="153" t="s">
        <v>82</v>
      </c>
      <c r="AV674" s="14" t="s">
        <v>106</v>
      </c>
      <c r="AW674" s="14" t="s">
        <v>29</v>
      </c>
      <c r="AX674" s="14" t="s">
        <v>78</v>
      </c>
      <c r="AY674" s="153" t="s">
        <v>224</v>
      </c>
    </row>
    <row r="675" spans="2:65" s="11" customFormat="1" ht="22.9" customHeight="1">
      <c r="B675" s="112"/>
      <c r="D675" s="113" t="s">
        <v>72</v>
      </c>
      <c r="E675" s="121" t="s">
        <v>112</v>
      </c>
      <c r="F675" s="121" t="s">
        <v>783</v>
      </c>
      <c r="J675" s="122">
        <f>BK675</f>
        <v>1634115.6800000002</v>
      </c>
      <c r="L675" s="112"/>
      <c r="M675" s="116"/>
      <c r="P675" s="117">
        <f>SUM(P676:P810)</f>
        <v>0</v>
      </c>
      <c r="R675" s="117">
        <f>SUM(R676:R810)</f>
        <v>0</v>
      </c>
      <c r="T675" s="118">
        <f>SUM(T676:T810)</f>
        <v>0</v>
      </c>
      <c r="AR675" s="113" t="s">
        <v>78</v>
      </c>
      <c r="AT675" s="119" t="s">
        <v>72</v>
      </c>
      <c r="AU675" s="119" t="s">
        <v>78</v>
      </c>
      <c r="AY675" s="113" t="s">
        <v>224</v>
      </c>
      <c r="BK675" s="120">
        <f>SUM(BK676:BK810)</f>
        <v>1634115.6800000002</v>
      </c>
    </row>
    <row r="676" spans="2:65" s="1" customFormat="1" ht="44.25" customHeight="1">
      <c r="B676" s="123"/>
      <c r="C676" s="124" t="s">
        <v>494</v>
      </c>
      <c r="D676" s="124" t="s">
        <v>226</v>
      </c>
      <c r="E676" s="125" t="s">
        <v>784</v>
      </c>
      <c r="F676" s="126" t="s">
        <v>785</v>
      </c>
      <c r="G676" s="127" t="s">
        <v>266</v>
      </c>
      <c r="H676" s="128">
        <v>40.698</v>
      </c>
      <c r="I676" s="129">
        <v>280</v>
      </c>
      <c r="J676" s="129">
        <f>ROUND(I676*H676,2)</f>
        <v>11395.44</v>
      </c>
      <c r="K676" s="126" t="s">
        <v>230</v>
      </c>
      <c r="L676" s="29"/>
      <c r="M676" s="130" t="s">
        <v>1</v>
      </c>
      <c r="N676" s="131" t="s">
        <v>39</v>
      </c>
      <c r="O676" s="132">
        <v>0</v>
      </c>
      <c r="P676" s="132">
        <f>O676*H676</f>
        <v>0</v>
      </c>
      <c r="Q676" s="132">
        <v>0</v>
      </c>
      <c r="R676" s="132">
        <f>Q676*H676</f>
        <v>0</v>
      </c>
      <c r="S676" s="132">
        <v>0</v>
      </c>
      <c r="T676" s="133">
        <f>S676*H676</f>
        <v>0</v>
      </c>
      <c r="AR676" s="134" t="s">
        <v>106</v>
      </c>
      <c r="AT676" s="134" t="s">
        <v>226</v>
      </c>
      <c r="AU676" s="134" t="s">
        <v>82</v>
      </c>
      <c r="AY676" s="17" t="s">
        <v>224</v>
      </c>
      <c r="BE676" s="135">
        <f>IF(N676="základní",J676,0)</f>
        <v>0</v>
      </c>
      <c r="BF676" s="135">
        <f>IF(N676="snížená",J676,0)</f>
        <v>11395.44</v>
      </c>
      <c r="BG676" s="135">
        <f>IF(N676="zákl. přenesená",J676,0)</f>
        <v>0</v>
      </c>
      <c r="BH676" s="135">
        <f>IF(N676="sníž. přenesená",J676,0)</f>
        <v>0</v>
      </c>
      <c r="BI676" s="135">
        <f>IF(N676="nulová",J676,0)</f>
        <v>0</v>
      </c>
      <c r="BJ676" s="17" t="s">
        <v>82</v>
      </c>
      <c r="BK676" s="135">
        <f>ROUND(I676*H676,2)</f>
        <v>11395.44</v>
      </c>
      <c r="BL676" s="17" t="s">
        <v>106</v>
      </c>
      <c r="BM676" s="134" t="s">
        <v>4635</v>
      </c>
    </row>
    <row r="677" spans="2:65" s="1" customFormat="1" ht="29.25">
      <c r="B677" s="29"/>
      <c r="D677" s="136" t="s">
        <v>231</v>
      </c>
      <c r="F677" s="137" t="s">
        <v>785</v>
      </c>
      <c r="L677" s="29"/>
      <c r="M677" s="138"/>
      <c r="T677" s="53"/>
      <c r="AT677" s="17" t="s">
        <v>231</v>
      </c>
      <c r="AU677" s="17" t="s">
        <v>82</v>
      </c>
    </row>
    <row r="678" spans="2:65" s="1" customFormat="1">
      <c r="B678" s="29"/>
      <c r="D678" s="139" t="s">
        <v>232</v>
      </c>
      <c r="F678" s="140" t="s">
        <v>787</v>
      </c>
      <c r="L678" s="29"/>
      <c r="M678" s="138"/>
      <c r="T678" s="53"/>
      <c r="AT678" s="17" t="s">
        <v>232</v>
      </c>
      <c r="AU678" s="17" t="s">
        <v>82</v>
      </c>
    </row>
    <row r="679" spans="2:65" s="13" customFormat="1">
      <c r="B679" s="146"/>
      <c r="D679" s="136" t="s">
        <v>234</v>
      </c>
      <c r="E679" s="147" t="s">
        <v>1</v>
      </c>
      <c r="F679" s="148" t="s">
        <v>788</v>
      </c>
      <c r="H679" s="149">
        <v>40.698</v>
      </c>
      <c r="L679" s="146"/>
      <c r="M679" s="150"/>
      <c r="T679" s="151"/>
      <c r="AT679" s="147" t="s">
        <v>234</v>
      </c>
      <c r="AU679" s="147" t="s">
        <v>82</v>
      </c>
      <c r="AV679" s="13" t="s">
        <v>82</v>
      </c>
      <c r="AW679" s="13" t="s">
        <v>29</v>
      </c>
      <c r="AX679" s="13" t="s">
        <v>73</v>
      </c>
      <c r="AY679" s="147" t="s">
        <v>224</v>
      </c>
    </row>
    <row r="680" spans="2:65" s="14" customFormat="1">
      <c r="B680" s="152"/>
      <c r="D680" s="136" t="s">
        <v>234</v>
      </c>
      <c r="E680" s="153" t="s">
        <v>1</v>
      </c>
      <c r="F680" s="154" t="s">
        <v>239</v>
      </c>
      <c r="H680" s="155">
        <v>40.698</v>
      </c>
      <c r="L680" s="152"/>
      <c r="M680" s="156"/>
      <c r="T680" s="157"/>
      <c r="AT680" s="153" t="s">
        <v>234</v>
      </c>
      <c r="AU680" s="153" t="s">
        <v>82</v>
      </c>
      <c r="AV680" s="14" t="s">
        <v>106</v>
      </c>
      <c r="AW680" s="14" t="s">
        <v>29</v>
      </c>
      <c r="AX680" s="14" t="s">
        <v>78</v>
      </c>
      <c r="AY680" s="153" t="s">
        <v>224</v>
      </c>
    </row>
    <row r="681" spans="2:65" s="1" customFormat="1" ht="44.25" customHeight="1">
      <c r="B681" s="123"/>
      <c r="C681" s="124" t="s">
        <v>789</v>
      </c>
      <c r="D681" s="124" t="s">
        <v>226</v>
      </c>
      <c r="E681" s="125" t="s">
        <v>790</v>
      </c>
      <c r="F681" s="126" t="s">
        <v>791</v>
      </c>
      <c r="G681" s="127" t="s">
        <v>266</v>
      </c>
      <c r="H681" s="128">
        <v>1315.2660000000001</v>
      </c>
      <c r="I681" s="129">
        <v>366</v>
      </c>
      <c r="J681" s="129">
        <f>ROUND(I681*H681,2)</f>
        <v>481387.36</v>
      </c>
      <c r="K681" s="126" t="s">
        <v>230</v>
      </c>
      <c r="L681" s="29"/>
      <c r="M681" s="130" t="s">
        <v>1</v>
      </c>
      <c r="N681" s="131" t="s">
        <v>39</v>
      </c>
      <c r="O681" s="132">
        <v>0</v>
      </c>
      <c r="P681" s="132">
        <f>O681*H681</f>
        <v>0</v>
      </c>
      <c r="Q681" s="132">
        <v>0</v>
      </c>
      <c r="R681" s="132">
        <f>Q681*H681</f>
        <v>0</v>
      </c>
      <c r="S681" s="132">
        <v>0</v>
      </c>
      <c r="T681" s="133">
        <f>S681*H681</f>
        <v>0</v>
      </c>
      <c r="AR681" s="134" t="s">
        <v>106</v>
      </c>
      <c r="AT681" s="134" t="s">
        <v>226</v>
      </c>
      <c r="AU681" s="134" t="s">
        <v>82</v>
      </c>
      <c r="AY681" s="17" t="s">
        <v>224</v>
      </c>
      <c r="BE681" s="135">
        <f>IF(N681="základní",J681,0)</f>
        <v>0</v>
      </c>
      <c r="BF681" s="135">
        <f>IF(N681="snížená",J681,0)</f>
        <v>481387.36</v>
      </c>
      <c r="BG681" s="135">
        <f>IF(N681="zákl. přenesená",J681,0)</f>
        <v>0</v>
      </c>
      <c r="BH681" s="135">
        <f>IF(N681="sníž. přenesená",J681,0)</f>
        <v>0</v>
      </c>
      <c r="BI681" s="135">
        <f>IF(N681="nulová",J681,0)</f>
        <v>0</v>
      </c>
      <c r="BJ681" s="17" t="s">
        <v>82</v>
      </c>
      <c r="BK681" s="135">
        <f>ROUND(I681*H681,2)</f>
        <v>481387.36</v>
      </c>
      <c r="BL681" s="17" t="s">
        <v>106</v>
      </c>
      <c r="BM681" s="134" t="s">
        <v>4636</v>
      </c>
    </row>
    <row r="682" spans="2:65" s="1" customFormat="1" ht="29.25">
      <c r="B682" s="29"/>
      <c r="D682" s="136" t="s">
        <v>231</v>
      </c>
      <c r="F682" s="137" t="s">
        <v>791</v>
      </c>
      <c r="L682" s="29"/>
      <c r="M682" s="138"/>
      <c r="T682" s="53"/>
      <c r="AT682" s="17" t="s">
        <v>231</v>
      </c>
      <c r="AU682" s="17" t="s">
        <v>82</v>
      </c>
    </row>
    <row r="683" spans="2:65" s="1" customFormat="1">
      <c r="B683" s="29"/>
      <c r="D683" s="139" t="s">
        <v>232</v>
      </c>
      <c r="F683" s="140" t="s">
        <v>793</v>
      </c>
      <c r="L683" s="29"/>
      <c r="M683" s="138"/>
      <c r="T683" s="53"/>
      <c r="AT683" s="17" t="s">
        <v>232</v>
      </c>
      <c r="AU683" s="17" t="s">
        <v>82</v>
      </c>
    </row>
    <row r="684" spans="2:65" s="13" customFormat="1">
      <c r="B684" s="146"/>
      <c r="D684" s="136" t="s">
        <v>234</v>
      </c>
      <c r="E684" s="147" t="s">
        <v>1</v>
      </c>
      <c r="F684" s="148" t="s">
        <v>794</v>
      </c>
      <c r="H684" s="149">
        <v>412.51400000000001</v>
      </c>
      <c r="L684" s="146"/>
      <c r="M684" s="150"/>
      <c r="T684" s="151"/>
      <c r="AT684" s="147" t="s">
        <v>234</v>
      </c>
      <c r="AU684" s="147" t="s">
        <v>82</v>
      </c>
      <c r="AV684" s="13" t="s">
        <v>82</v>
      </c>
      <c r="AW684" s="13" t="s">
        <v>29</v>
      </c>
      <c r="AX684" s="13" t="s">
        <v>73</v>
      </c>
      <c r="AY684" s="147" t="s">
        <v>224</v>
      </c>
    </row>
    <row r="685" spans="2:65" s="13" customFormat="1">
      <c r="B685" s="146"/>
      <c r="D685" s="136" t="s">
        <v>234</v>
      </c>
      <c r="E685" s="147" t="s">
        <v>1</v>
      </c>
      <c r="F685" s="148" t="s">
        <v>795</v>
      </c>
      <c r="H685" s="149">
        <v>-32.082000000000001</v>
      </c>
      <c r="L685" s="146"/>
      <c r="M685" s="150"/>
      <c r="T685" s="151"/>
      <c r="AT685" s="147" t="s">
        <v>234</v>
      </c>
      <c r="AU685" s="147" t="s">
        <v>82</v>
      </c>
      <c r="AV685" s="13" t="s">
        <v>82</v>
      </c>
      <c r="AW685" s="13" t="s">
        <v>29</v>
      </c>
      <c r="AX685" s="13" t="s">
        <v>73</v>
      </c>
      <c r="AY685" s="147" t="s">
        <v>224</v>
      </c>
    </row>
    <row r="686" spans="2:65" s="13" customFormat="1">
      <c r="B686" s="146"/>
      <c r="D686" s="136" t="s">
        <v>234</v>
      </c>
      <c r="E686" s="147" t="s">
        <v>1</v>
      </c>
      <c r="F686" s="148" t="s">
        <v>796</v>
      </c>
      <c r="H686" s="149">
        <v>-33.610999999999997</v>
      </c>
      <c r="L686" s="146"/>
      <c r="M686" s="150"/>
      <c r="T686" s="151"/>
      <c r="AT686" s="147" t="s">
        <v>234</v>
      </c>
      <c r="AU686" s="147" t="s">
        <v>82</v>
      </c>
      <c r="AV686" s="13" t="s">
        <v>82</v>
      </c>
      <c r="AW686" s="13" t="s">
        <v>29</v>
      </c>
      <c r="AX686" s="13" t="s">
        <v>73</v>
      </c>
      <c r="AY686" s="147" t="s">
        <v>224</v>
      </c>
    </row>
    <row r="687" spans="2:65" s="13" customFormat="1">
      <c r="B687" s="146"/>
      <c r="D687" s="136" t="s">
        <v>234</v>
      </c>
      <c r="E687" s="147" t="s">
        <v>1</v>
      </c>
      <c r="F687" s="148" t="s">
        <v>797</v>
      </c>
      <c r="H687" s="149">
        <v>-29.663</v>
      </c>
      <c r="L687" s="146"/>
      <c r="M687" s="150"/>
      <c r="T687" s="151"/>
      <c r="AT687" s="147" t="s">
        <v>234</v>
      </c>
      <c r="AU687" s="147" t="s">
        <v>82</v>
      </c>
      <c r="AV687" s="13" t="s">
        <v>82</v>
      </c>
      <c r="AW687" s="13" t="s">
        <v>29</v>
      </c>
      <c r="AX687" s="13" t="s">
        <v>73</v>
      </c>
      <c r="AY687" s="147" t="s">
        <v>224</v>
      </c>
    </row>
    <row r="688" spans="2:65" s="13" customFormat="1">
      <c r="B688" s="146"/>
      <c r="D688" s="136" t="s">
        <v>234</v>
      </c>
      <c r="E688" s="147" t="s">
        <v>1</v>
      </c>
      <c r="F688" s="148" t="s">
        <v>798</v>
      </c>
      <c r="H688" s="149">
        <v>-46.62</v>
      </c>
      <c r="L688" s="146"/>
      <c r="M688" s="150"/>
      <c r="T688" s="151"/>
      <c r="AT688" s="147" t="s">
        <v>234</v>
      </c>
      <c r="AU688" s="147" t="s">
        <v>82</v>
      </c>
      <c r="AV688" s="13" t="s">
        <v>82</v>
      </c>
      <c r="AW688" s="13" t="s">
        <v>29</v>
      </c>
      <c r="AX688" s="13" t="s">
        <v>73</v>
      </c>
      <c r="AY688" s="147" t="s">
        <v>224</v>
      </c>
    </row>
    <row r="689" spans="2:65" s="13" customFormat="1">
      <c r="B689" s="146"/>
      <c r="D689" s="136" t="s">
        <v>234</v>
      </c>
      <c r="E689" s="147" t="s">
        <v>1</v>
      </c>
      <c r="F689" s="148" t="s">
        <v>799</v>
      </c>
      <c r="H689" s="149">
        <v>61.716000000000001</v>
      </c>
      <c r="L689" s="146"/>
      <c r="M689" s="150"/>
      <c r="T689" s="151"/>
      <c r="AT689" s="147" t="s">
        <v>234</v>
      </c>
      <c r="AU689" s="147" t="s">
        <v>82</v>
      </c>
      <c r="AV689" s="13" t="s">
        <v>82</v>
      </c>
      <c r="AW689" s="13" t="s">
        <v>29</v>
      </c>
      <c r="AX689" s="13" t="s">
        <v>73</v>
      </c>
      <c r="AY689" s="147" t="s">
        <v>224</v>
      </c>
    </row>
    <row r="690" spans="2:65" s="13" customFormat="1">
      <c r="B690" s="146"/>
      <c r="D690" s="136" t="s">
        <v>234</v>
      </c>
      <c r="E690" s="147" t="s">
        <v>1</v>
      </c>
      <c r="F690" s="148" t="s">
        <v>800</v>
      </c>
      <c r="H690" s="149">
        <v>1034.9179999999999</v>
      </c>
      <c r="L690" s="146"/>
      <c r="M690" s="150"/>
      <c r="T690" s="151"/>
      <c r="AT690" s="147" t="s">
        <v>234</v>
      </c>
      <c r="AU690" s="147" t="s">
        <v>82</v>
      </c>
      <c r="AV690" s="13" t="s">
        <v>82</v>
      </c>
      <c r="AW690" s="13" t="s">
        <v>29</v>
      </c>
      <c r="AX690" s="13" t="s">
        <v>73</v>
      </c>
      <c r="AY690" s="147" t="s">
        <v>224</v>
      </c>
    </row>
    <row r="691" spans="2:65" s="13" customFormat="1">
      <c r="B691" s="146"/>
      <c r="D691" s="136" t="s">
        <v>234</v>
      </c>
      <c r="E691" s="147" t="s">
        <v>1</v>
      </c>
      <c r="F691" s="148" t="s">
        <v>801</v>
      </c>
      <c r="H691" s="149">
        <v>-13.025</v>
      </c>
      <c r="L691" s="146"/>
      <c r="M691" s="150"/>
      <c r="T691" s="151"/>
      <c r="AT691" s="147" t="s">
        <v>234</v>
      </c>
      <c r="AU691" s="147" t="s">
        <v>82</v>
      </c>
      <c r="AV691" s="13" t="s">
        <v>82</v>
      </c>
      <c r="AW691" s="13" t="s">
        <v>29</v>
      </c>
      <c r="AX691" s="13" t="s">
        <v>73</v>
      </c>
      <c r="AY691" s="147" t="s">
        <v>224</v>
      </c>
    </row>
    <row r="692" spans="2:65" s="13" customFormat="1">
      <c r="B692" s="146"/>
      <c r="D692" s="136" t="s">
        <v>234</v>
      </c>
      <c r="E692" s="147" t="s">
        <v>1</v>
      </c>
      <c r="F692" s="148" t="s">
        <v>802</v>
      </c>
      <c r="H692" s="149">
        <v>-61.726999999999997</v>
      </c>
      <c r="L692" s="146"/>
      <c r="M692" s="150"/>
      <c r="T692" s="151"/>
      <c r="AT692" s="147" t="s">
        <v>234</v>
      </c>
      <c r="AU692" s="147" t="s">
        <v>82</v>
      </c>
      <c r="AV692" s="13" t="s">
        <v>82</v>
      </c>
      <c r="AW692" s="13" t="s">
        <v>29</v>
      </c>
      <c r="AX692" s="13" t="s">
        <v>73</v>
      </c>
      <c r="AY692" s="147" t="s">
        <v>224</v>
      </c>
    </row>
    <row r="693" spans="2:65" s="13" customFormat="1">
      <c r="B693" s="146"/>
      <c r="D693" s="136" t="s">
        <v>234</v>
      </c>
      <c r="E693" s="147" t="s">
        <v>1</v>
      </c>
      <c r="F693" s="148" t="s">
        <v>803</v>
      </c>
      <c r="H693" s="149">
        <v>-11.611000000000001</v>
      </c>
      <c r="L693" s="146"/>
      <c r="M693" s="150"/>
      <c r="T693" s="151"/>
      <c r="AT693" s="147" t="s">
        <v>234</v>
      </c>
      <c r="AU693" s="147" t="s">
        <v>82</v>
      </c>
      <c r="AV693" s="13" t="s">
        <v>82</v>
      </c>
      <c r="AW693" s="13" t="s">
        <v>29</v>
      </c>
      <c r="AX693" s="13" t="s">
        <v>73</v>
      </c>
      <c r="AY693" s="147" t="s">
        <v>224</v>
      </c>
    </row>
    <row r="694" spans="2:65" s="13" customFormat="1">
      <c r="B694" s="146"/>
      <c r="D694" s="136" t="s">
        <v>234</v>
      </c>
      <c r="E694" s="147" t="s">
        <v>1</v>
      </c>
      <c r="F694" s="148" t="s">
        <v>804</v>
      </c>
      <c r="H694" s="149">
        <v>-30.741</v>
      </c>
      <c r="L694" s="146"/>
      <c r="M694" s="150"/>
      <c r="T694" s="151"/>
      <c r="AT694" s="147" t="s">
        <v>234</v>
      </c>
      <c r="AU694" s="147" t="s">
        <v>82</v>
      </c>
      <c r="AV694" s="13" t="s">
        <v>82</v>
      </c>
      <c r="AW694" s="13" t="s">
        <v>29</v>
      </c>
      <c r="AX694" s="13" t="s">
        <v>73</v>
      </c>
      <c r="AY694" s="147" t="s">
        <v>224</v>
      </c>
    </row>
    <row r="695" spans="2:65" s="13" customFormat="1">
      <c r="B695" s="146"/>
      <c r="D695" s="136" t="s">
        <v>234</v>
      </c>
      <c r="E695" s="147" t="s">
        <v>1</v>
      </c>
      <c r="F695" s="148" t="s">
        <v>805</v>
      </c>
      <c r="H695" s="149">
        <v>65.197999999999993</v>
      </c>
      <c r="L695" s="146"/>
      <c r="M695" s="150"/>
      <c r="T695" s="151"/>
      <c r="AT695" s="147" t="s">
        <v>234</v>
      </c>
      <c r="AU695" s="147" t="s">
        <v>82</v>
      </c>
      <c r="AV695" s="13" t="s">
        <v>82</v>
      </c>
      <c r="AW695" s="13" t="s">
        <v>29</v>
      </c>
      <c r="AX695" s="13" t="s">
        <v>73</v>
      </c>
      <c r="AY695" s="147" t="s">
        <v>224</v>
      </c>
    </row>
    <row r="696" spans="2:65" s="14" customFormat="1">
      <c r="B696" s="152"/>
      <c r="D696" s="136" t="s">
        <v>234</v>
      </c>
      <c r="E696" s="153" t="s">
        <v>1</v>
      </c>
      <c r="F696" s="154" t="s">
        <v>239</v>
      </c>
      <c r="H696" s="155">
        <v>1315.2659999999998</v>
      </c>
      <c r="L696" s="152"/>
      <c r="M696" s="156"/>
      <c r="T696" s="157"/>
      <c r="AT696" s="153" t="s">
        <v>234</v>
      </c>
      <c r="AU696" s="153" t="s">
        <v>82</v>
      </c>
      <c r="AV696" s="14" t="s">
        <v>106</v>
      </c>
      <c r="AW696" s="14" t="s">
        <v>29</v>
      </c>
      <c r="AX696" s="14" t="s">
        <v>78</v>
      </c>
      <c r="AY696" s="153" t="s">
        <v>224</v>
      </c>
    </row>
    <row r="697" spans="2:65" s="1" customFormat="1" ht="24.2" customHeight="1">
      <c r="B697" s="123"/>
      <c r="C697" s="124" t="s">
        <v>500</v>
      </c>
      <c r="D697" s="124" t="s">
        <v>226</v>
      </c>
      <c r="E697" s="125" t="s">
        <v>806</v>
      </c>
      <c r="F697" s="126" t="s">
        <v>807</v>
      </c>
      <c r="G697" s="127" t="s">
        <v>272</v>
      </c>
      <c r="H697" s="128">
        <v>200</v>
      </c>
      <c r="I697" s="129">
        <v>62</v>
      </c>
      <c r="J697" s="129">
        <f>ROUND(I697*H697,2)</f>
        <v>12400</v>
      </c>
      <c r="K697" s="126" t="s">
        <v>1</v>
      </c>
      <c r="L697" s="29"/>
      <c r="M697" s="130" t="s">
        <v>1</v>
      </c>
      <c r="N697" s="131" t="s">
        <v>39</v>
      </c>
      <c r="O697" s="132">
        <v>0</v>
      </c>
      <c r="P697" s="132">
        <f>O697*H697</f>
        <v>0</v>
      </c>
      <c r="Q697" s="132">
        <v>0</v>
      </c>
      <c r="R697" s="132">
        <f>Q697*H697</f>
        <v>0</v>
      </c>
      <c r="S697" s="132">
        <v>0</v>
      </c>
      <c r="T697" s="133">
        <f>S697*H697</f>
        <v>0</v>
      </c>
      <c r="AR697" s="134" t="s">
        <v>106</v>
      </c>
      <c r="AT697" s="134" t="s">
        <v>226</v>
      </c>
      <c r="AU697" s="134" t="s">
        <v>82</v>
      </c>
      <c r="AY697" s="17" t="s">
        <v>224</v>
      </c>
      <c r="BE697" s="135">
        <f>IF(N697="základní",J697,0)</f>
        <v>0</v>
      </c>
      <c r="BF697" s="135">
        <f>IF(N697="snížená",J697,0)</f>
        <v>12400</v>
      </c>
      <c r="BG697" s="135">
        <f>IF(N697="zákl. přenesená",J697,0)</f>
        <v>0</v>
      </c>
      <c r="BH697" s="135">
        <f>IF(N697="sníž. přenesená",J697,0)</f>
        <v>0</v>
      </c>
      <c r="BI697" s="135">
        <f>IF(N697="nulová",J697,0)</f>
        <v>0</v>
      </c>
      <c r="BJ697" s="17" t="s">
        <v>82</v>
      </c>
      <c r="BK697" s="135">
        <f>ROUND(I697*H697,2)</f>
        <v>12400</v>
      </c>
      <c r="BL697" s="17" t="s">
        <v>106</v>
      </c>
      <c r="BM697" s="134" t="s">
        <v>4637</v>
      </c>
    </row>
    <row r="698" spans="2:65" s="1" customFormat="1" ht="19.5">
      <c r="B698" s="29"/>
      <c r="D698" s="136" t="s">
        <v>231</v>
      </c>
      <c r="F698" s="137" t="s">
        <v>807</v>
      </c>
      <c r="L698" s="29"/>
      <c r="M698" s="138"/>
      <c r="T698" s="53"/>
      <c r="AT698" s="17" t="s">
        <v>231</v>
      </c>
      <c r="AU698" s="17" t="s">
        <v>82</v>
      </c>
    </row>
    <row r="699" spans="2:65" s="1" customFormat="1" ht="24.2" customHeight="1">
      <c r="B699" s="123"/>
      <c r="C699" s="124" t="s">
        <v>809</v>
      </c>
      <c r="D699" s="124" t="s">
        <v>226</v>
      </c>
      <c r="E699" s="125" t="s">
        <v>810</v>
      </c>
      <c r="F699" s="126" t="s">
        <v>811</v>
      </c>
      <c r="G699" s="127" t="s">
        <v>266</v>
      </c>
      <c r="H699" s="128">
        <v>46.46</v>
      </c>
      <c r="I699" s="129">
        <v>2500</v>
      </c>
      <c r="J699" s="129">
        <f>ROUND(I699*H699,2)</f>
        <v>116150</v>
      </c>
      <c r="K699" s="126" t="s">
        <v>1</v>
      </c>
      <c r="L699" s="29"/>
      <c r="M699" s="130" t="s">
        <v>1</v>
      </c>
      <c r="N699" s="131" t="s">
        <v>39</v>
      </c>
      <c r="O699" s="132">
        <v>0</v>
      </c>
      <c r="P699" s="132">
        <f>O699*H699</f>
        <v>0</v>
      </c>
      <c r="Q699" s="132">
        <v>0</v>
      </c>
      <c r="R699" s="132">
        <f>Q699*H699</f>
        <v>0</v>
      </c>
      <c r="S699" s="132">
        <v>0</v>
      </c>
      <c r="T699" s="133">
        <f>S699*H699</f>
        <v>0</v>
      </c>
      <c r="AR699" s="134" t="s">
        <v>106</v>
      </c>
      <c r="AT699" s="134" t="s">
        <v>226</v>
      </c>
      <c r="AU699" s="134" t="s">
        <v>82</v>
      </c>
      <c r="AY699" s="17" t="s">
        <v>224</v>
      </c>
      <c r="BE699" s="135">
        <f>IF(N699="základní",J699,0)</f>
        <v>0</v>
      </c>
      <c r="BF699" s="135">
        <f>IF(N699="snížená",J699,0)</f>
        <v>116150</v>
      </c>
      <c r="BG699" s="135">
        <f>IF(N699="zákl. přenesená",J699,0)</f>
        <v>0</v>
      </c>
      <c r="BH699" s="135">
        <f>IF(N699="sníž. přenesená",J699,0)</f>
        <v>0</v>
      </c>
      <c r="BI699" s="135">
        <f>IF(N699="nulová",J699,0)</f>
        <v>0</v>
      </c>
      <c r="BJ699" s="17" t="s">
        <v>82</v>
      </c>
      <c r="BK699" s="135">
        <f>ROUND(I699*H699,2)</f>
        <v>116150</v>
      </c>
      <c r="BL699" s="17" t="s">
        <v>106</v>
      </c>
      <c r="BM699" s="134" t="s">
        <v>4638</v>
      </c>
    </row>
    <row r="700" spans="2:65" s="1" customFormat="1">
      <c r="B700" s="29"/>
      <c r="D700" s="136" t="s">
        <v>231</v>
      </c>
      <c r="F700" s="137" t="s">
        <v>811</v>
      </c>
      <c r="L700" s="29"/>
      <c r="M700" s="138"/>
      <c r="T700" s="53"/>
      <c r="AT700" s="17" t="s">
        <v>231</v>
      </c>
      <c r="AU700" s="17" t="s">
        <v>82</v>
      </c>
    </row>
    <row r="701" spans="2:65" s="12" customFormat="1">
      <c r="B701" s="141"/>
      <c r="D701" s="136" t="s">
        <v>234</v>
      </c>
      <c r="E701" s="142" t="s">
        <v>1</v>
      </c>
      <c r="F701" s="143" t="s">
        <v>813</v>
      </c>
      <c r="H701" s="142" t="s">
        <v>1</v>
      </c>
      <c r="L701" s="141"/>
      <c r="M701" s="144"/>
      <c r="T701" s="145"/>
      <c r="AT701" s="142" t="s">
        <v>234</v>
      </c>
      <c r="AU701" s="142" t="s">
        <v>82</v>
      </c>
      <c r="AV701" s="12" t="s">
        <v>78</v>
      </c>
      <c r="AW701" s="12" t="s">
        <v>29</v>
      </c>
      <c r="AX701" s="12" t="s">
        <v>73</v>
      </c>
      <c r="AY701" s="142" t="s">
        <v>224</v>
      </c>
    </row>
    <row r="702" spans="2:65" s="13" customFormat="1">
      <c r="B702" s="146"/>
      <c r="D702" s="136" t="s">
        <v>234</v>
      </c>
      <c r="E702" s="147" t="s">
        <v>1</v>
      </c>
      <c r="F702" s="148" t="s">
        <v>814</v>
      </c>
      <c r="H702" s="149">
        <v>46.46</v>
      </c>
      <c r="L702" s="146"/>
      <c r="M702" s="150"/>
      <c r="T702" s="151"/>
      <c r="AT702" s="147" t="s">
        <v>234</v>
      </c>
      <c r="AU702" s="147" t="s">
        <v>82</v>
      </c>
      <c r="AV702" s="13" t="s">
        <v>82</v>
      </c>
      <c r="AW702" s="13" t="s">
        <v>29</v>
      </c>
      <c r="AX702" s="13" t="s">
        <v>73</v>
      </c>
      <c r="AY702" s="147" t="s">
        <v>224</v>
      </c>
    </row>
    <row r="703" spans="2:65" s="14" customFormat="1">
      <c r="B703" s="152"/>
      <c r="D703" s="136" t="s">
        <v>234</v>
      </c>
      <c r="E703" s="153" t="s">
        <v>1</v>
      </c>
      <c r="F703" s="154" t="s">
        <v>239</v>
      </c>
      <c r="H703" s="155">
        <v>46.46</v>
      </c>
      <c r="L703" s="152"/>
      <c r="M703" s="156"/>
      <c r="T703" s="157"/>
      <c r="AT703" s="153" t="s">
        <v>234</v>
      </c>
      <c r="AU703" s="153" t="s">
        <v>82</v>
      </c>
      <c r="AV703" s="14" t="s">
        <v>106</v>
      </c>
      <c r="AW703" s="14" t="s">
        <v>29</v>
      </c>
      <c r="AX703" s="14" t="s">
        <v>78</v>
      </c>
      <c r="AY703" s="153" t="s">
        <v>224</v>
      </c>
    </row>
    <row r="704" spans="2:65" s="1" customFormat="1" ht="33" customHeight="1">
      <c r="B704" s="123"/>
      <c r="C704" s="124" t="s">
        <v>506</v>
      </c>
      <c r="D704" s="124" t="s">
        <v>226</v>
      </c>
      <c r="E704" s="125" t="s">
        <v>815</v>
      </c>
      <c r="F704" s="126" t="s">
        <v>816</v>
      </c>
      <c r="G704" s="127" t="s">
        <v>229</v>
      </c>
      <c r="H704" s="128">
        <v>6.5149999999999997</v>
      </c>
      <c r="I704" s="129">
        <v>5460</v>
      </c>
      <c r="J704" s="129">
        <f>ROUND(I704*H704,2)</f>
        <v>35571.9</v>
      </c>
      <c r="K704" s="126" t="s">
        <v>230</v>
      </c>
      <c r="L704" s="29"/>
      <c r="M704" s="130" t="s">
        <v>1</v>
      </c>
      <c r="N704" s="131" t="s">
        <v>39</v>
      </c>
      <c r="O704" s="132">
        <v>0</v>
      </c>
      <c r="P704" s="132">
        <f>O704*H704</f>
        <v>0</v>
      </c>
      <c r="Q704" s="132">
        <v>0</v>
      </c>
      <c r="R704" s="132">
        <f>Q704*H704</f>
        <v>0</v>
      </c>
      <c r="S704" s="132">
        <v>0</v>
      </c>
      <c r="T704" s="133">
        <f>S704*H704</f>
        <v>0</v>
      </c>
      <c r="AR704" s="134" t="s">
        <v>106</v>
      </c>
      <c r="AT704" s="134" t="s">
        <v>226</v>
      </c>
      <c r="AU704" s="134" t="s">
        <v>82</v>
      </c>
      <c r="AY704" s="17" t="s">
        <v>224</v>
      </c>
      <c r="BE704" s="135">
        <f>IF(N704="základní",J704,0)</f>
        <v>0</v>
      </c>
      <c r="BF704" s="135">
        <f>IF(N704="snížená",J704,0)</f>
        <v>35571.9</v>
      </c>
      <c r="BG704" s="135">
        <f>IF(N704="zákl. přenesená",J704,0)</f>
        <v>0</v>
      </c>
      <c r="BH704" s="135">
        <f>IF(N704="sníž. přenesená",J704,0)</f>
        <v>0</v>
      </c>
      <c r="BI704" s="135">
        <f>IF(N704="nulová",J704,0)</f>
        <v>0</v>
      </c>
      <c r="BJ704" s="17" t="s">
        <v>82</v>
      </c>
      <c r="BK704" s="135">
        <f>ROUND(I704*H704,2)</f>
        <v>35571.9</v>
      </c>
      <c r="BL704" s="17" t="s">
        <v>106</v>
      </c>
      <c r="BM704" s="134" t="s">
        <v>4639</v>
      </c>
    </row>
    <row r="705" spans="2:65" s="1" customFormat="1" ht="19.5">
      <c r="B705" s="29"/>
      <c r="D705" s="136" t="s">
        <v>231</v>
      </c>
      <c r="F705" s="137" t="s">
        <v>816</v>
      </c>
      <c r="L705" s="29"/>
      <c r="M705" s="138"/>
      <c r="T705" s="53"/>
      <c r="AT705" s="17" t="s">
        <v>231</v>
      </c>
      <c r="AU705" s="17" t="s">
        <v>82</v>
      </c>
    </row>
    <row r="706" spans="2:65" s="1" customFormat="1">
      <c r="B706" s="29"/>
      <c r="D706" s="139" t="s">
        <v>232</v>
      </c>
      <c r="F706" s="140" t="s">
        <v>818</v>
      </c>
      <c r="L706" s="29"/>
      <c r="M706" s="138"/>
      <c r="T706" s="53"/>
      <c r="AT706" s="17" t="s">
        <v>232</v>
      </c>
      <c r="AU706" s="17" t="s">
        <v>82</v>
      </c>
    </row>
    <row r="707" spans="2:65" s="12" customFormat="1">
      <c r="B707" s="141"/>
      <c r="D707" s="136" t="s">
        <v>234</v>
      </c>
      <c r="E707" s="142" t="s">
        <v>1</v>
      </c>
      <c r="F707" s="143" t="s">
        <v>819</v>
      </c>
      <c r="H707" s="142" t="s">
        <v>1</v>
      </c>
      <c r="L707" s="141"/>
      <c r="M707" s="144"/>
      <c r="T707" s="145"/>
      <c r="AT707" s="142" t="s">
        <v>234</v>
      </c>
      <c r="AU707" s="142" t="s">
        <v>82</v>
      </c>
      <c r="AV707" s="12" t="s">
        <v>78</v>
      </c>
      <c r="AW707" s="12" t="s">
        <v>29</v>
      </c>
      <c r="AX707" s="12" t="s">
        <v>73</v>
      </c>
      <c r="AY707" s="142" t="s">
        <v>224</v>
      </c>
    </row>
    <row r="708" spans="2:65" s="13" customFormat="1">
      <c r="B708" s="146"/>
      <c r="D708" s="136" t="s">
        <v>234</v>
      </c>
      <c r="E708" s="147" t="s">
        <v>1</v>
      </c>
      <c r="F708" s="148" t="s">
        <v>820</v>
      </c>
      <c r="H708" s="149">
        <v>2.2200000000000002</v>
      </c>
      <c r="L708" s="146"/>
      <c r="M708" s="150"/>
      <c r="T708" s="151"/>
      <c r="AT708" s="147" t="s">
        <v>234</v>
      </c>
      <c r="AU708" s="147" t="s">
        <v>82</v>
      </c>
      <c r="AV708" s="13" t="s">
        <v>82</v>
      </c>
      <c r="AW708" s="13" t="s">
        <v>29</v>
      </c>
      <c r="AX708" s="13" t="s">
        <v>73</v>
      </c>
      <c r="AY708" s="147" t="s">
        <v>224</v>
      </c>
    </row>
    <row r="709" spans="2:65" s="13" customFormat="1">
      <c r="B709" s="146"/>
      <c r="D709" s="136" t="s">
        <v>234</v>
      </c>
      <c r="E709" s="147" t="s">
        <v>1</v>
      </c>
      <c r="F709" s="148" t="s">
        <v>821</v>
      </c>
      <c r="H709" s="149">
        <v>2.1640000000000001</v>
      </c>
      <c r="L709" s="146"/>
      <c r="M709" s="150"/>
      <c r="T709" s="151"/>
      <c r="AT709" s="147" t="s">
        <v>234</v>
      </c>
      <c r="AU709" s="147" t="s">
        <v>82</v>
      </c>
      <c r="AV709" s="13" t="s">
        <v>82</v>
      </c>
      <c r="AW709" s="13" t="s">
        <v>29</v>
      </c>
      <c r="AX709" s="13" t="s">
        <v>73</v>
      </c>
      <c r="AY709" s="147" t="s">
        <v>224</v>
      </c>
    </row>
    <row r="710" spans="2:65" s="12" customFormat="1">
      <c r="B710" s="141"/>
      <c r="D710" s="136" t="s">
        <v>234</v>
      </c>
      <c r="E710" s="142" t="s">
        <v>1</v>
      </c>
      <c r="F710" s="143" t="s">
        <v>822</v>
      </c>
      <c r="H710" s="142" t="s">
        <v>1</v>
      </c>
      <c r="L710" s="141"/>
      <c r="M710" s="144"/>
      <c r="T710" s="145"/>
      <c r="AT710" s="142" t="s">
        <v>234</v>
      </c>
      <c r="AU710" s="142" t="s">
        <v>82</v>
      </c>
      <c r="AV710" s="12" t="s">
        <v>78</v>
      </c>
      <c r="AW710" s="12" t="s">
        <v>29</v>
      </c>
      <c r="AX710" s="12" t="s">
        <v>73</v>
      </c>
      <c r="AY710" s="142" t="s">
        <v>224</v>
      </c>
    </row>
    <row r="711" spans="2:65" s="13" customFormat="1">
      <c r="B711" s="146"/>
      <c r="D711" s="136" t="s">
        <v>234</v>
      </c>
      <c r="E711" s="147" t="s">
        <v>1</v>
      </c>
      <c r="F711" s="148" t="s">
        <v>823</v>
      </c>
      <c r="H711" s="149">
        <v>0.27900000000000003</v>
      </c>
      <c r="L711" s="146"/>
      <c r="M711" s="150"/>
      <c r="T711" s="151"/>
      <c r="AT711" s="147" t="s">
        <v>234</v>
      </c>
      <c r="AU711" s="147" t="s">
        <v>82</v>
      </c>
      <c r="AV711" s="13" t="s">
        <v>82</v>
      </c>
      <c r="AW711" s="13" t="s">
        <v>29</v>
      </c>
      <c r="AX711" s="13" t="s">
        <v>73</v>
      </c>
      <c r="AY711" s="147" t="s">
        <v>224</v>
      </c>
    </row>
    <row r="712" spans="2:65" s="13" customFormat="1">
      <c r="B712" s="146"/>
      <c r="D712" s="136" t="s">
        <v>234</v>
      </c>
      <c r="E712" s="147" t="s">
        <v>1</v>
      </c>
      <c r="F712" s="148" t="s">
        <v>824</v>
      </c>
      <c r="H712" s="149">
        <v>0.25800000000000001</v>
      </c>
      <c r="L712" s="146"/>
      <c r="M712" s="150"/>
      <c r="T712" s="151"/>
      <c r="AT712" s="147" t="s">
        <v>234</v>
      </c>
      <c r="AU712" s="147" t="s">
        <v>82</v>
      </c>
      <c r="AV712" s="13" t="s">
        <v>82</v>
      </c>
      <c r="AW712" s="13" t="s">
        <v>29</v>
      </c>
      <c r="AX712" s="13" t="s">
        <v>73</v>
      </c>
      <c r="AY712" s="147" t="s">
        <v>224</v>
      </c>
    </row>
    <row r="713" spans="2:65" s="12" customFormat="1">
      <c r="B713" s="141"/>
      <c r="D713" s="136" t="s">
        <v>234</v>
      </c>
      <c r="E713" s="142" t="s">
        <v>1</v>
      </c>
      <c r="F713" s="143" t="s">
        <v>825</v>
      </c>
      <c r="H713" s="142" t="s">
        <v>1</v>
      </c>
      <c r="L713" s="141"/>
      <c r="M713" s="144"/>
      <c r="T713" s="145"/>
      <c r="AT713" s="142" t="s">
        <v>234</v>
      </c>
      <c r="AU713" s="142" t="s">
        <v>82</v>
      </c>
      <c r="AV713" s="12" t="s">
        <v>78</v>
      </c>
      <c r="AW713" s="12" t="s">
        <v>29</v>
      </c>
      <c r="AX713" s="12" t="s">
        <v>73</v>
      </c>
      <c r="AY713" s="142" t="s">
        <v>224</v>
      </c>
    </row>
    <row r="714" spans="2:65" s="13" customFormat="1">
      <c r="B714" s="146"/>
      <c r="D714" s="136" t="s">
        <v>234</v>
      </c>
      <c r="E714" s="147" t="s">
        <v>1</v>
      </c>
      <c r="F714" s="148" t="s">
        <v>826</v>
      </c>
      <c r="H714" s="149">
        <v>1.5940000000000001</v>
      </c>
      <c r="L714" s="146"/>
      <c r="M714" s="150"/>
      <c r="T714" s="151"/>
      <c r="AT714" s="147" t="s">
        <v>234</v>
      </c>
      <c r="AU714" s="147" t="s">
        <v>82</v>
      </c>
      <c r="AV714" s="13" t="s">
        <v>82</v>
      </c>
      <c r="AW714" s="13" t="s">
        <v>29</v>
      </c>
      <c r="AX714" s="13" t="s">
        <v>73</v>
      </c>
      <c r="AY714" s="147" t="s">
        <v>224</v>
      </c>
    </row>
    <row r="715" spans="2:65" s="14" customFormat="1">
      <c r="B715" s="152"/>
      <c r="D715" s="136" t="s">
        <v>234</v>
      </c>
      <c r="E715" s="153" t="s">
        <v>1</v>
      </c>
      <c r="F715" s="154" t="s">
        <v>239</v>
      </c>
      <c r="H715" s="155">
        <v>6.5150000000000006</v>
      </c>
      <c r="L715" s="152"/>
      <c r="M715" s="156"/>
      <c r="T715" s="157"/>
      <c r="AT715" s="153" t="s">
        <v>234</v>
      </c>
      <c r="AU715" s="153" t="s">
        <v>82</v>
      </c>
      <c r="AV715" s="14" t="s">
        <v>106</v>
      </c>
      <c r="AW715" s="14" t="s">
        <v>29</v>
      </c>
      <c r="AX715" s="14" t="s">
        <v>78</v>
      </c>
      <c r="AY715" s="153" t="s">
        <v>224</v>
      </c>
    </row>
    <row r="716" spans="2:65" s="1" customFormat="1" ht="33" customHeight="1">
      <c r="B716" s="123"/>
      <c r="C716" s="124" t="s">
        <v>827</v>
      </c>
      <c r="D716" s="124" t="s">
        <v>226</v>
      </c>
      <c r="E716" s="125" t="s">
        <v>828</v>
      </c>
      <c r="F716" s="126" t="s">
        <v>829</v>
      </c>
      <c r="G716" s="127" t="s">
        <v>229</v>
      </c>
      <c r="H716" s="128">
        <v>51.255000000000003</v>
      </c>
      <c r="I716" s="129">
        <v>4980</v>
      </c>
      <c r="J716" s="129">
        <f>ROUND(I716*H716,2)</f>
        <v>255249.9</v>
      </c>
      <c r="K716" s="126" t="s">
        <v>230</v>
      </c>
      <c r="L716" s="29"/>
      <c r="M716" s="130" t="s">
        <v>1</v>
      </c>
      <c r="N716" s="131" t="s">
        <v>39</v>
      </c>
      <c r="O716" s="132">
        <v>0</v>
      </c>
      <c r="P716" s="132">
        <f>O716*H716</f>
        <v>0</v>
      </c>
      <c r="Q716" s="132">
        <v>0</v>
      </c>
      <c r="R716" s="132">
        <f>Q716*H716</f>
        <v>0</v>
      </c>
      <c r="S716" s="132">
        <v>0</v>
      </c>
      <c r="T716" s="133">
        <f>S716*H716</f>
        <v>0</v>
      </c>
      <c r="AR716" s="134" t="s">
        <v>106</v>
      </c>
      <c r="AT716" s="134" t="s">
        <v>226</v>
      </c>
      <c r="AU716" s="134" t="s">
        <v>82</v>
      </c>
      <c r="AY716" s="17" t="s">
        <v>224</v>
      </c>
      <c r="BE716" s="135">
        <f>IF(N716="základní",J716,0)</f>
        <v>0</v>
      </c>
      <c r="BF716" s="135">
        <f>IF(N716="snížená",J716,0)</f>
        <v>255249.9</v>
      </c>
      <c r="BG716" s="135">
        <f>IF(N716="zákl. přenesená",J716,0)</f>
        <v>0</v>
      </c>
      <c r="BH716" s="135">
        <f>IF(N716="sníž. přenesená",J716,0)</f>
        <v>0</v>
      </c>
      <c r="BI716" s="135">
        <f>IF(N716="nulová",J716,0)</f>
        <v>0</v>
      </c>
      <c r="BJ716" s="17" t="s">
        <v>82</v>
      </c>
      <c r="BK716" s="135">
        <f>ROUND(I716*H716,2)</f>
        <v>255249.9</v>
      </c>
      <c r="BL716" s="17" t="s">
        <v>106</v>
      </c>
      <c r="BM716" s="134" t="s">
        <v>4640</v>
      </c>
    </row>
    <row r="717" spans="2:65" s="1" customFormat="1" ht="19.5">
      <c r="B717" s="29"/>
      <c r="D717" s="136" t="s">
        <v>231</v>
      </c>
      <c r="F717" s="137" t="s">
        <v>829</v>
      </c>
      <c r="L717" s="29"/>
      <c r="M717" s="138"/>
      <c r="T717" s="53"/>
      <c r="AT717" s="17" t="s">
        <v>231</v>
      </c>
      <c r="AU717" s="17" t="s">
        <v>82</v>
      </c>
    </row>
    <row r="718" spans="2:65" s="1" customFormat="1">
      <c r="B718" s="29"/>
      <c r="D718" s="139" t="s">
        <v>232</v>
      </c>
      <c r="F718" s="140" t="s">
        <v>831</v>
      </c>
      <c r="L718" s="29"/>
      <c r="M718" s="138"/>
      <c r="T718" s="53"/>
      <c r="AT718" s="17" t="s">
        <v>232</v>
      </c>
      <c r="AU718" s="17" t="s">
        <v>82</v>
      </c>
    </row>
    <row r="719" spans="2:65" s="13" customFormat="1">
      <c r="B719" s="146"/>
      <c r="D719" s="136" t="s">
        <v>234</v>
      </c>
      <c r="E719" s="147" t="s">
        <v>1</v>
      </c>
      <c r="F719" s="148" t="s">
        <v>832</v>
      </c>
      <c r="H719" s="149">
        <v>50.045000000000002</v>
      </c>
      <c r="L719" s="146"/>
      <c r="M719" s="150"/>
      <c r="T719" s="151"/>
      <c r="AT719" s="147" t="s">
        <v>234</v>
      </c>
      <c r="AU719" s="147" t="s">
        <v>82</v>
      </c>
      <c r="AV719" s="13" t="s">
        <v>82</v>
      </c>
      <c r="AW719" s="13" t="s">
        <v>29</v>
      </c>
      <c r="AX719" s="13" t="s">
        <v>73</v>
      </c>
      <c r="AY719" s="147" t="s">
        <v>224</v>
      </c>
    </row>
    <row r="720" spans="2:65" s="13" customFormat="1">
      <c r="B720" s="146"/>
      <c r="D720" s="136" t="s">
        <v>234</v>
      </c>
      <c r="E720" s="147" t="s">
        <v>1</v>
      </c>
      <c r="F720" s="148" t="s">
        <v>833</v>
      </c>
      <c r="H720" s="149">
        <v>1.21</v>
      </c>
      <c r="L720" s="146"/>
      <c r="M720" s="150"/>
      <c r="T720" s="151"/>
      <c r="AT720" s="147" t="s">
        <v>234</v>
      </c>
      <c r="AU720" s="147" t="s">
        <v>82</v>
      </c>
      <c r="AV720" s="13" t="s">
        <v>82</v>
      </c>
      <c r="AW720" s="13" t="s">
        <v>29</v>
      </c>
      <c r="AX720" s="13" t="s">
        <v>73</v>
      </c>
      <c r="AY720" s="147" t="s">
        <v>224</v>
      </c>
    </row>
    <row r="721" spans="2:65" s="14" customFormat="1">
      <c r="B721" s="152"/>
      <c r="D721" s="136" t="s">
        <v>234</v>
      </c>
      <c r="E721" s="153" t="s">
        <v>1</v>
      </c>
      <c r="F721" s="154" t="s">
        <v>239</v>
      </c>
      <c r="H721" s="155">
        <v>51.255000000000003</v>
      </c>
      <c r="L721" s="152"/>
      <c r="M721" s="156"/>
      <c r="T721" s="157"/>
      <c r="AT721" s="153" t="s">
        <v>234</v>
      </c>
      <c r="AU721" s="153" t="s">
        <v>82</v>
      </c>
      <c r="AV721" s="14" t="s">
        <v>106</v>
      </c>
      <c r="AW721" s="14" t="s">
        <v>29</v>
      </c>
      <c r="AX721" s="14" t="s">
        <v>78</v>
      </c>
      <c r="AY721" s="153" t="s">
        <v>224</v>
      </c>
    </row>
    <row r="722" spans="2:65" s="1" customFormat="1" ht="33" customHeight="1">
      <c r="B722" s="123"/>
      <c r="C722" s="124" t="s">
        <v>510</v>
      </c>
      <c r="D722" s="124" t="s">
        <v>226</v>
      </c>
      <c r="E722" s="125" t="s">
        <v>834</v>
      </c>
      <c r="F722" s="126" t="s">
        <v>835</v>
      </c>
      <c r="G722" s="127" t="s">
        <v>229</v>
      </c>
      <c r="H722" s="128">
        <v>0.71</v>
      </c>
      <c r="I722" s="129">
        <v>5150</v>
      </c>
      <c r="J722" s="129">
        <f>ROUND(I722*H722,2)</f>
        <v>3656.5</v>
      </c>
      <c r="K722" s="126" t="s">
        <v>230</v>
      </c>
      <c r="L722" s="29"/>
      <c r="M722" s="130" t="s">
        <v>1</v>
      </c>
      <c r="N722" s="131" t="s">
        <v>39</v>
      </c>
      <c r="O722" s="132">
        <v>0</v>
      </c>
      <c r="P722" s="132">
        <f>O722*H722</f>
        <v>0</v>
      </c>
      <c r="Q722" s="132">
        <v>0</v>
      </c>
      <c r="R722" s="132">
        <f>Q722*H722</f>
        <v>0</v>
      </c>
      <c r="S722" s="132">
        <v>0</v>
      </c>
      <c r="T722" s="133">
        <f>S722*H722</f>
        <v>0</v>
      </c>
      <c r="AR722" s="134" t="s">
        <v>106</v>
      </c>
      <c r="AT722" s="134" t="s">
        <v>226</v>
      </c>
      <c r="AU722" s="134" t="s">
        <v>82</v>
      </c>
      <c r="AY722" s="17" t="s">
        <v>224</v>
      </c>
      <c r="BE722" s="135">
        <f>IF(N722="základní",J722,0)</f>
        <v>0</v>
      </c>
      <c r="BF722" s="135">
        <f>IF(N722="snížená",J722,0)</f>
        <v>3656.5</v>
      </c>
      <c r="BG722" s="135">
        <f>IF(N722="zákl. přenesená",J722,0)</f>
        <v>0</v>
      </c>
      <c r="BH722" s="135">
        <f>IF(N722="sníž. přenesená",J722,0)</f>
        <v>0</v>
      </c>
      <c r="BI722" s="135">
        <f>IF(N722="nulová",J722,0)</f>
        <v>0</v>
      </c>
      <c r="BJ722" s="17" t="s">
        <v>82</v>
      </c>
      <c r="BK722" s="135">
        <f>ROUND(I722*H722,2)</f>
        <v>3656.5</v>
      </c>
      <c r="BL722" s="17" t="s">
        <v>106</v>
      </c>
      <c r="BM722" s="134" t="s">
        <v>4641</v>
      </c>
    </row>
    <row r="723" spans="2:65" s="1" customFormat="1" ht="19.5">
      <c r="B723" s="29"/>
      <c r="D723" s="136" t="s">
        <v>231</v>
      </c>
      <c r="F723" s="137" t="s">
        <v>835</v>
      </c>
      <c r="L723" s="29"/>
      <c r="M723" s="138"/>
      <c r="T723" s="53"/>
      <c r="AT723" s="17" t="s">
        <v>231</v>
      </c>
      <c r="AU723" s="17" t="s">
        <v>82</v>
      </c>
    </row>
    <row r="724" spans="2:65" s="1" customFormat="1">
      <c r="B724" s="29"/>
      <c r="D724" s="139" t="s">
        <v>232</v>
      </c>
      <c r="F724" s="140" t="s">
        <v>837</v>
      </c>
      <c r="L724" s="29"/>
      <c r="M724" s="138"/>
      <c r="T724" s="53"/>
      <c r="AT724" s="17" t="s">
        <v>232</v>
      </c>
      <c r="AU724" s="17" t="s">
        <v>82</v>
      </c>
    </row>
    <row r="725" spans="2:65" s="12" customFormat="1">
      <c r="B725" s="141"/>
      <c r="D725" s="136" t="s">
        <v>234</v>
      </c>
      <c r="E725" s="142" t="s">
        <v>1</v>
      </c>
      <c r="F725" s="143" t="s">
        <v>838</v>
      </c>
      <c r="H725" s="142" t="s">
        <v>1</v>
      </c>
      <c r="L725" s="141"/>
      <c r="M725" s="144"/>
      <c r="T725" s="145"/>
      <c r="AT725" s="142" t="s">
        <v>234</v>
      </c>
      <c r="AU725" s="142" t="s">
        <v>82</v>
      </c>
      <c r="AV725" s="12" t="s">
        <v>78</v>
      </c>
      <c r="AW725" s="12" t="s">
        <v>29</v>
      </c>
      <c r="AX725" s="12" t="s">
        <v>73</v>
      </c>
      <c r="AY725" s="142" t="s">
        <v>224</v>
      </c>
    </row>
    <row r="726" spans="2:65" s="13" customFormat="1">
      <c r="B726" s="146"/>
      <c r="D726" s="136" t="s">
        <v>234</v>
      </c>
      <c r="E726" s="147" t="s">
        <v>1</v>
      </c>
      <c r="F726" s="148" t="s">
        <v>839</v>
      </c>
      <c r="H726" s="149">
        <v>0.71</v>
      </c>
      <c r="L726" s="146"/>
      <c r="M726" s="150"/>
      <c r="T726" s="151"/>
      <c r="AT726" s="147" t="s">
        <v>234</v>
      </c>
      <c r="AU726" s="147" t="s">
        <v>82</v>
      </c>
      <c r="AV726" s="13" t="s">
        <v>82</v>
      </c>
      <c r="AW726" s="13" t="s">
        <v>29</v>
      </c>
      <c r="AX726" s="13" t="s">
        <v>73</v>
      </c>
      <c r="AY726" s="147" t="s">
        <v>224</v>
      </c>
    </row>
    <row r="727" spans="2:65" s="14" customFormat="1">
      <c r="B727" s="152"/>
      <c r="D727" s="136" t="s">
        <v>234</v>
      </c>
      <c r="E727" s="153" t="s">
        <v>1</v>
      </c>
      <c r="F727" s="154" t="s">
        <v>239</v>
      </c>
      <c r="H727" s="155">
        <v>0.71</v>
      </c>
      <c r="L727" s="152"/>
      <c r="M727" s="156"/>
      <c r="T727" s="157"/>
      <c r="AT727" s="153" t="s">
        <v>234</v>
      </c>
      <c r="AU727" s="153" t="s">
        <v>82</v>
      </c>
      <c r="AV727" s="14" t="s">
        <v>106</v>
      </c>
      <c r="AW727" s="14" t="s">
        <v>29</v>
      </c>
      <c r="AX727" s="14" t="s">
        <v>78</v>
      </c>
      <c r="AY727" s="153" t="s">
        <v>224</v>
      </c>
    </row>
    <row r="728" spans="2:65" s="1" customFormat="1" ht="44.25" customHeight="1">
      <c r="B728" s="123"/>
      <c r="C728" s="124" t="s">
        <v>840</v>
      </c>
      <c r="D728" s="124" t="s">
        <v>226</v>
      </c>
      <c r="E728" s="125" t="s">
        <v>841</v>
      </c>
      <c r="F728" s="126" t="s">
        <v>842</v>
      </c>
      <c r="G728" s="127" t="s">
        <v>229</v>
      </c>
      <c r="H728" s="128">
        <v>6.5149999999999997</v>
      </c>
      <c r="I728" s="129">
        <v>387</v>
      </c>
      <c r="J728" s="129">
        <f>ROUND(I728*H728,2)</f>
        <v>2521.31</v>
      </c>
      <c r="K728" s="126" t="s">
        <v>230</v>
      </c>
      <c r="L728" s="29"/>
      <c r="M728" s="130" t="s">
        <v>1</v>
      </c>
      <c r="N728" s="131" t="s">
        <v>39</v>
      </c>
      <c r="O728" s="132">
        <v>0</v>
      </c>
      <c r="P728" s="132">
        <f>O728*H728</f>
        <v>0</v>
      </c>
      <c r="Q728" s="132">
        <v>0</v>
      </c>
      <c r="R728" s="132">
        <f>Q728*H728</f>
        <v>0</v>
      </c>
      <c r="S728" s="132">
        <v>0</v>
      </c>
      <c r="T728" s="133">
        <f>S728*H728</f>
        <v>0</v>
      </c>
      <c r="AR728" s="134" t="s">
        <v>106</v>
      </c>
      <c r="AT728" s="134" t="s">
        <v>226</v>
      </c>
      <c r="AU728" s="134" t="s">
        <v>82</v>
      </c>
      <c r="AY728" s="17" t="s">
        <v>224</v>
      </c>
      <c r="BE728" s="135">
        <f>IF(N728="základní",J728,0)</f>
        <v>0</v>
      </c>
      <c r="BF728" s="135">
        <f>IF(N728="snížená",J728,0)</f>
        <v>2521.31</v>
      </c>
      <c r="BG728" s="135">
        <f>IF(N728="zákl. přenesená",J728,0)</f>
        <v>0</v>
      </c>
      <c r="BH728" s="135">
        <f>IF(N728="sníž. přenesená",J728,0)</f>
        <v>0</v>
      </c>
      <c r="BI728" s="135">
        <f>IF(N728="nulová",J728,0)</f>
        <v>0</v>
      </c>
      <c r="BJ728" s="17" t="s">
        <v>82</v>
      </c>
      <c r="BK728" s="135">
        <f>ROUND(I728*H728,2)</f>
        <v>2521.31</v>
      </c>
      <c r="BL728" s="17" t="s">
        <v>106</v>
      </c>
      <c r="BM728" s="134" t="s">
        <v>4642</v>
      </c>
    </row>
    <row r="729" spans="2:65" s="1" customFormat="1" ht="29.25">
      <c r="B729" s="29"/>
      <c r="D729" s="136" t="s">
        <v>231</v>
      </c>
      <c r="F729" s="137" t="s">
        <v>842</v>
      </c>
      <c r="L729" s="29"/>
      <c r="M729" s="138"/>
      <c r="T729" s="53"/>
      <c r="AT729" s="17" t="s">
        <v>231</v>
      </c>
      <c r="AU729" s="17" t="s">
        <v>82</v>
      </c>
    </row>
    <row r="730" spans="2:65" s="1" customFormat="1">
      <c r="B730" s="29"/>
      <c r="D730" s="139" t="s">
        <v>232</v>
      </c>
      <c r="F730" s="140" t="s">
        <v>844</v>
      </c>
      <c r="L730" s="29"/>
      <c r="M730" s="138"/>
      <c r="T730" s="53"/>
      <c r="AT730" s="17" t="s">
        <v>232</v>
      </c>
      <c r="AU730" s="17" t="s">
        <v>82</v>
      </c>
    </row>
    <row r="731" spans="2:65" s="1" customFormat="1" ht="44.25" customHeight="1">
      <c r="B731" s="123"/>
      <c r="C731" s="124" t="s">
        <v>517</v>
      </c>
      <c r="D731" s="124" t="s">
        <v>226</v>
      </c>
      <c r="E731" s="125" t="s">
        <v>845</v>
      </c>
      <c r="F731" s="126" t="s">
        <v>846</v>
      </c>
      <c r="G731" s="127" t="s">
        <v>229</v>
      </c>
      <c r="H731" s="128">
        <v>0.71</v>
      </c>
      <c r="I731" s="129">
        <v>194</v>
      </c>
      <c r="J731" s="129">
        <f>ROUND(I731*H731,2)</f>
        <v>137.74</v>
      </c>
      <c r="K731" s="126" t="s">
        <v>230</v>
      </c>
      <c r="L731" s="29"/>
      <c r="M731" s="130" t="s">
        <v>1</v>
      </c>
      <c r="N731" s="131" t="s">
        <v>39</v>
      </c>
      <c r="O731" s="132">
        <v>0</v>
      </c>
      <c r="P731" s="132">
        <f>O731*H731</f>
        <v>0</v>
      </c>
      <c r="Q731" s="132">
        <v>0</v>
      </c>
      <c r="R731" s="132">
        <f>Q731*H731</f>
        <v>0</v>
      </c>
      <c r="S731" s="132">
        <v>0</v>
      </c>
      <c r="T731" s="133">
        <f>S731*H731</f>
        <v>0</v>
      </c>
      <c r="AR731" s="134" t="s">
        <v>106</v>
      </c>
      <c r="AT731" s="134" t="s">
        <v>226</v>
      </c>
      <c r="AU731" s="134" t="s">
        <v>82</v>
      </c>
      <c r="AY731" s="17" t="s">
        <v>224</v>
      </c>
      <c r="BE731" s="135">
        <f>IF(N731="základní",J731,0)</f>
        <v>0</v>
      </c>
      <c r="BF731" s="135">
        <f>IF(N731="snížená",J731,0)</f>
        <v>137.74</v>
      </c>
      <c r="BG731" s="135">
        <f>IF(N731="zákl. přenesená",J731,0)</f>
        <v>0</v>
      </c>
      <c r="BH731" s="135">
        <f>IF(N731="sníž. přenesená",J731,0)</f>
        <v>0</v>
      </c>
      <c r="BI731" s="135">
        <f>IF(N731="nulová",J731,0)</f>
        <v>0</v>
      </c>
      <c r="BJ731" s="17" t="s">
        <v>82</v>
      </c>
      <c r="BK731" s="135">
        <f>ROUND(I731*H731,2)</f>
        <v>137.74</v>
      </c>
      <c r="BL731" s="17" t="s">
        <v>106</v>
      </c>
      <c r="BM731" s="134" t="s">
        <v>4643</v>
      </c>
    </row>
    <row r="732" spans="2:65" s="1" customFormat="1" ht="29.25">
      <c r="B732" s="29"/>
      <c r="D732" s="136" t="s">
        <v>231</v>
      </c>
      <c r="F732" s="137" t="s">
        <v>846</v>
      </c>
      <c r="L732" s="29"/>
      <c r="M732" s="138"/>
      <c r="T732" s="53"/>
      <c r="AT732" s="17" t="s">
        <v>231</v>
      </c>
      <c r="AU732" s="17" t="s">
        <v>82</v>
      </c>
    </row>
    <row r="733" spans="2:65" s="1" customFormat="1">
      <c r="B733" s="29"/>
      <c r="D733" s="139" t="s">
        <v>232</v>
      </c>
      <c r="F733" s="140" t="s">
        <v>848</v>
      </c>
      <c r="L733" s="29"/>
      <c r="M733" s="138"/>
      <c r="T733" s="53"/>
      <c r="AT733" s="17" t="s">
        <v>232</v>
      </c>
      <c r="AU733" s="17" t="s">
        <v>82</v>
      </c>
    </row>
    <row r="734" spans="2:65" s="1" customFormat="1" ht="24.2" customHeight="1">
      <c r="B734" s="123"/>
      <c r="C734" s="124" t="s">
        <v>849</v>
      </c>
      <c r="D734" s="124" t="s">
        <v>226</v>
      </c>
      <c r="E734" s="125" t="s">
        <v>850</v>
      </c>
      <c r="F734" s="126" t="s">
        <v>851</v>
      </c>
      <c r="G734" s="127" t="s">
        <v>639</v>
      </c>
      <c r="H734" s="128">
        <v>2</v>
      </c>
      <c r="I734" s="129">
        <v>4500</v>
      </c>
      <c r="J734" s="129">
        <f>ROUND(I734*H734,2)</f>
        <v>9000</v>
      </c>
      <c r="K734" s="126" t="s">
        <v>1</v>
      </c>
      <c r="L734" s="29"/>
      <c r="M734" s="130" t="s">
        <v>1</v>
      </c>
      <c r="N734" s="131" t="s">
        <v>39</v>
      </c>
      <c r="O734" s="132">
        <v>0</v>
      </c>
      <c r="P734" s="132">
        <f>O734*H734</f>
        <v>0</v>
      </c>
      <c r="Q734" s="132">
        <v>0</v>
      </c>
      <c r="R734" s="132">
        <f>Q734*H734</f>
        <v>0</v>
      </c>
      <c r="S734" s="132">
        <v>0</v>
      </c>
      <c r="T734" s="133">
        <f>S734*H734</f>
        <v>0</v>
      </c>
      <c r="AR734" s="134" t="s">
        <v>106</v>
      </c>
      <c r="AT734" s="134" t="s">
        <v>226</v>
      </c>
      <c r="AU734" s="134" t="s">
        <v>82</v>
      </c>
      <c r="AY734" s="17" t="s">
        <v>224</v>
      </c>
      <c r="BE734" s="135">
        <f>IF(N734="základní",J734,0)</f>
        <v>0</v>
      </c>
      <c r="BF734" s="135">
        <f>IF(N734="snížená",J734,0)</f>
        <v>9000</v>
      </c>
      <c r="BG734" s="135">
        <f>IF(N734="zákl. přenesená",J734,0)</f>
        <v>0</v>
      </c>
      <c r="BH734" s="135">
        <f>IF(N734="sníž. přenesená",J734,0)</f>
        <v>0</v>
      </c>
      <c r="BI734" s="135">
        <f>IF(N734="nulová",J734,0)</f>
        <v>0</v>
      </c>
      <c r="BJ734" s="17" t="s">
        <v>82</v>
      </c>
      <c r="BK734" s="135">
        <f>ROUND(I734*H734,2)</f>
        <v>9000</v>
      </c>
      <c r="BL734" s="17" t="s">
        <v>106</v>
      </c>
      <c r="BM734" s="134" t="s">
        <v>4644</v>
      </c>
    </row>
    <row r="735" spans="2:65" s="1" customFormat="1" ht="19.5">
      <c r="B735" s="29"/>
      <c r="D735" s="136" t="s">
        <v>231</v>
      </c>
      <c r="F735" s="137" t="s">
        <v>851</v>
      </c>
      <c r="L735" s="29"/>
      <c r="M735" s="138"/>
      <c r="T735" s="53"/>
      <c r="AT735" s="17" t="s">
        <v>231</v>
      </c>
      <c r="AU735" s="17" t="s">
        <v>82</v>
      </c>
    </row>
    <row r="736" spans="2:65" s="1" customFormat="1" ht="21.75" customHeight="1">
      <c r="B736" s="123"/>
      <c r="C736" s="124" t="s">
        <v>521</v>
      </c>
      <c r="D736" s="124" t="s">
        <v>226</v>
      </c>
      <c r="E736" s="125" t="s">
        <v>853</v>
      </c>
      <c r="F736" s="126" t="s">
        <v>854</v>
      </c>
      <c r="G736" s="127" t="s">
        <v>253</v>
      </c>
      <c r="H736" s="128">
        <v>0.53700000000000003</v>
      </c>
      <c r="I736" s="129">
        <v>37400</v>
      </c>
      <c r="J736" s="129">
        <f>ROUND(I736*H736,2)</f>
        <v>20083.8</v>
      </c>
      <c r="K736" s="126" t="s">
        <v>230</v>
      </c>
      <c r="L736" s="29"/>
      <c r="M736" s="130" t="s">
        <v>1</v>
      </c>
      <c r="N736" s="131" t="s">
        <v>39</v>
      </c>
      <c r="O736" s="132">
        <v>0</v>
      </c>
      <c r="P736" s="132">
        <f>O736*H736</f>
        <v>0</v>
      </c>
      <c r="Q736" s="132">
        <v>0</v>
      </c>
      <c r="R736" s="132">
        <f>Q736*H736</f>
        <v>0</v>
      </c>
      <c r="S736" s="132">
        <v>0</v>
      </c>
      <c r="T736" s="133">
        <f>S736*H736</f>
        <v>0</v>
      </c>
      <c r="AR736" s="134" t="s">
        <v>106</v>
      </c>
      <c r="AT736" s="134" t="s">
        <v>226</v>
      </c>
      <c r="AU736" s="134" t="s">
        <v>82</v>
      </c>
      <c r="AY736" s="17" t="s">
        <v>224</v>
      </c>
      <c r="BE736" s="135">
        <f>IF(N736="základní",J736,0)</f>
        <v>0</v>
      </c>
      <c r="BF736" s="135">
        <f>IF(N736="snížená",J736,0)</f>
        <v>20083.8</v>
      </c>
      <c r="BG736" s="135">
        <f>IF(N736="zákl. přenesená",J736,0)</f>
        <v>0</v>
      </c>
      <c r="BH736" s="135">
        <f>IF(N736="sníž. přenesená",J736,0)</f>
        <v>0</v>
      </c>
      <c r="BI736" s="135">
        <f>IF(N736="nulová",J736,0)</f>
        <v>0</v>
      </c>
      <c r="BJ736" s="17" t="s">
        <v>82</v>
      </c>
      <c r="BK736" s="135">
        <f>ROUND(I736*H736,2)</f>
        <v>20083.8</v>
      </c>
      <c r="BL736" s="17" t="s">
        <v>106</v>
      </c>
      <c r="BM736" s="134" t="s">
        <v>4645</v>
      </c>
    </row>
    <row r="737" spans="2:65" s="1" customFormat="1">
      <c r="B737" s="29"/>
      <c r="D737" s="136" t="s">
        <v>231</v>
      </c>
      <c r="F737" s="137" t="s">
        <v>854</v>
      </c>
      <c r="L737" s="29"/>
      <c r="M737" s="138"/>
      <c r="T737" s="53"/>
      <c r="AT737" s="17" t="s">
        <v>231</v>
      </c>
      <c r="AU737" s="17" t="s">
        <v>82</v>
      </c>
    </row>
    <row r="738" spans="2:65" s="1" customFormat="1">
      <c r="B738" s="29"/>
      <c r="D738" s="139" t="s">
        <v>232</v>
      </c>
      <c r="F738" s="140" t="s">
        <v>856</v>
      </c>
      <c r="L738" s="29"/>
      <c r="M738" s="138"/>
      <c r="T738" s="53"/>
      <c r="AT738" s="17" t="s">
        <v>232</v>
      </c>
      <c r="AU738" s="17" t="s">
        <v>82</v>
      </c>
    </row>
    <row r="739" spans="2:65" s="12" customFormat="1">
      <c r="B739" s="141"/>
      <c r="D739" s="136" t="s">
        <v>234</v>
      </c>
      <c r="E739" s="142" t="s">
        <v>1</v>
      </c>
      <c r="F739" s="143" t="s">
        <v>857</v>
      </c>
      <c r="H739" s="142" t="s">
        <v>1</v>
      </c>
      <c r="L739" s="141"/>
      <c r="M739" s="144"/>
      <c r="T739" s="145"/>
      <c r="AT739" s="142" t="s">
        <v>234</v>
      </c>
      <c r="AU739" s="142" t="s">
        <v>82</v>
      </c>
      <c r="AV739" s="12" t="s">
        <v>78</v>
      </c>
      <c r="AW739" s="12" t="s">
        <v>29</v>
      </c>
      <c r="AX739" s="12" t="s">
        <v>73</v>
      </c>
      <c r="AY739" s="142" t="s">
        <v>224</v>
      </c>
    </row>
    <row r="740" spans="2:65" s="13" customFormat="1">
      <c r="B740" s="146"/>
      <c r="D740" s="136" t="s">
        <v>234</v>
      </c>
      <c r="E740" s="147" t="s">
        <v>1</v>
      </c>
      <c r="F740" s="148" t="s">
        <v>858</v>
      </c>
      <c r="H740" s="149">
        <v>0.35099999999999998</v>
      </c>
      <c r="L740" s="146"/>
      <c r="M740" s="150"/>
      <c r="T740" s="151"/>
      <c r="AT740" s="147" t="s">
        <v>234</v>
      </c>
      <c r="AU740" s="147" t="s">
        <v>82</v>
      </c>
      <c r="AV740" s="13" t="s">
        <v>82</v>
      </c>
      <c r="AW740" s="13" t="s">
        <v>29</v>
      </c>
      <c r="AX740" s="13" t="s">
        <v>73</v>
      </c>
      <c r="AY740" s="147" t="s">
        <v>224</v>
      </c>
    </row>
    <row r="741" spans="2:65" s="12" customFormat="1">
      <c r="B741" s="141"/>
      <c r="D741" s="136" t="s">
        <v>234</v>
      </c>
      <c r="E741" s="142" t="s">
        <v>1</v>
      </c>
      <c r="F741" s="143" t="s">
        <v>825</v>
      </c>
      <c r="H741" s="142" t="s">
        <v>1</v>
      </c>
      <c r="L741" s="141"/>
      <c r="M741" s="144"/>
      <c r="T741" s="145"/>
      <c r="AT741" s="142" t="s">
        <v>234</v>
      </c>
      <c r="AU741" s="142" t="s">
        <v>82</v>
      </c>
      <c r="AV741" s="12" t="s">
        <v>78</v>
      </c>
      <c r="AW741" s="12" t="s">
        <v>29</v>
      </c>
      <c r="AX741" s="12" t="s">
        <v>73</v>
      </c>
      <c r="AY741" s="142" t="s">
        <v>224</v>
      </c>
    </row>
    <row r="742" spans="2:65" s="13" customFormat="1">
      <c r="B742" s="146"/>
      <c r="D742" s="136" t="s">
        <v>234</v>
      </c>
      <c r="E742" s="147" t="s">
        <v>1</v>
      </c>
      <c r="F742" s="148" t="s">
        <v>859</v>
      </c>
      <c r="H742" s="149">
        <v>0.112</v>
      </c>
      <c r="L742" s="146"/>
      <c r="M742" s="150"/>
      <c r="T742" s="151"/>
      <c r="AT742" s="147" t="s">
        <v>234</v>
      </c>
      <c r="AU742" s="147" t="s">
        <v>82</v>
      </c>
      <c r="AV742" s="13" t="s">
        <v>82</v>
      </c>
      <c r="AW742" s="13" t="s">
        <v>29</v>
      </c>
      <c r="AX742" s="13" t="s">
        <v>73</v>
      </c>
      <c r="AY742" s="147" t="s">
        <v>224</v>
      </c>
    </row>
    <row r="743" spans="2:65" s="12" customFormat="1">
      <c r="B743" s="141"/>
      <c r="D743" s="136" t="s">
        <v>234</v>
      </c>
      <c r="E743" s="142" t="s">
        <v>1</v>
      </c>
      <c r="F743" s="143" t="s">
        <v>838</v>
      </c>
      <c r="H743" s="142" t="s">
        <v>1</v>
      </c>
      <c r="L743" s="141"/>
      <c r="M743" s="144"/>
      <c r="T743" s="145"/>
      <c r="AT743" s="142" t="s">
        <v>234</v>
      </c>
      <c r="AU743" s="142" t="s">
        <v>82</v>
      </c>
      <c r="AV743" s="12" t="s">
        <v>78</v>
      </c>
      <c r="AW743" s="12" t="s">
        <v>29</v>
      </c>
      <c r="AX743" s="12" t="s">
        <v>73</v>
      </c>
      <c r="AY743" s="142" t="s">
        <v>224</v>
      </c>
    </row>
    <row r="744" spans="2:65" s="13" customFormat="1">
      <c r="B744" s="146"/>
      <c r="D744" s="136" t="s">
        <v>234</v>
      </c>
      <c r="E744" s="147" t="s">
        <v>1</v>
      </c>
      <c r="F744" s="148" t="s">
        <v>860</v>
      </c>
      <c r="H744" s="149">
        <v>7.3999999999999996E-2</v>
      </c>
      <c r="L744" s="146"/>
      <c r="M744" s="150"/>
      <c r="T744" s="151"/>
      <c r="AT744" s="147" t="s">
        <v>234</v>
      </c>
      <c r="AU744" s="147" t="s">
        <v>82</v>
      </c>
      <c r="AV744" s="13" t="s">
        <v>82</v>
      </c>
      <c r="AW744" s="13" t="s">
        <v>29</v>
      </c>
      <c r="AX744" s="13" t="s">
        <v>73</v>
      </c>
      <c r="AY744" s="147" t="s">
        <v>224</v>
      </c>
    </row>
    <row r="745" spans="2:65" s="14" customFormat="1">
      <c r="B745" s="152"/>
      <c r="D745" s="136" t="s">
        <v>234</v>
      </c>
      <c r="E745" s="153" t="s">
        <v>1</v>
      </c>
      <c r="F745" s="154" t="s">
        <v>239</v>
      </c>
      <c r="H745" s="155">
        <v>0.53699999999999992</v>
      </c>
      <c r="L745" s="152"/>
      <c r="M745" s="156"/>
      <c r="T745" s="157"/>
      <c r="AT745" s="153" t="s">
        <v>234</v>
      </c>
      <c r="AU745" s="153" t="s">
        <v>82</v>
      </c>
      <c r="AV745" s="14" t="s">
        <v>106</v>
      </c>
      <c r="AW745" s="14" t="s">
        <v>29</v>
      </c>
      <c r="AX745" s="14" t="s">
        <v>78</v>
      </c>
      <c r="AY745" s="153" t="s">
        <v>224</v>
      </c>
    </row>
    <row r="746" spans="2:65" s="1" customFormat="1" ht="24.2" customHeight="1">
      <c r="B746" s="123"/>
      <c r="C746" s="124" t="s">
        <v>861</v>
      </c>
      <c r="D746" s="124" t="s">
        <v>226</v>
      </c>
      <c r="E746" s="125" t="s">
        <v>862</v>
      </c>
      <c r="F746" s="126" t="s">
        <v>863</v>
      </c>
      <c r="G746" s="127" t="s">
        <v>266</v>
      </c>
      <c r="H746" s="128">
        <v>241.36</v>
      </c>
      <c r="I746" s="129">
        <v>420</v>
      </c>
      <c r="J746" s="129">
        <f>ROUND(I746*H746,2)</f>
        <v>101371.2</v>
      </c>
      <c r="K746" s="126" t="s">
        <v>230</v>
      </c>
      <c r="L746" s="29"/>
      <c r="M746" s="130" t="s">
        <v>1</v>
      </c>
      <c r="N746" s="131" t="s">
        <v>39</v>
      </c>
      <c r="O746" s="132">
        <v>0</v>
      </c>
      <c r="P746" s="132">
        <f>O746*H746</f>
        <v>0</v>
      </c>
      <c r="Q746" s="132">
        <v>0</v>
      </c>
      <c r="R746" s="132">
        <f>Q746*H746</f>
        <v>0</v>
      </c>
      <c r="S746" s="132">
        <v>0</v>
      </c>
      <c r="T746" s="133">
        <f>S746*H746</f>
        <v>0</v>
      </c>
      <c r="AR746" s="134" t="s">
        <v>106</v>
      </c>
      <c r="AT746" s="134" t="s">
        <v>226</v>
      </c>
      <c r="AU746" s="134" t="s">
        <v>82</v>
      </c>
      <c r="AY746" s="17" t="s">
        <v>224</v>
      </c>
      <c r="BE746" s="135">
        <f>IF(N746="základní",J746,0)</f>
        <v>0</v>
      </c>
      <c r="BF746" s="135">
        <f>IF(N746="snížená",J746,0)</f>
        <v>101371.2</v>
      </c>
      <c r="BG746" s="135">
        <f>IF(N746="zákl. přenesená",J746,0)</f>
        <v>0</v>
      </c>
      <c r="BH746" s="135">
        <f>IF(N746="sníž. přenesená",J746,0)</f>
        <v>0</v>
      </c>
      <c r="BI746" s="135">
        <f>IF(N746="nulová",J746,0)</f>
        <v>0</v>
      </c>
      <c r="BJ746" s="17" t="s">
        <v>82</v>
      </c>
      <c r="BK746" s="135">
        <f>ROUND(I746*H746,2)</f>
        <v>101371.2</v>
      </c>
      <c r="BL746" s="17" t="s">
        <v>106</v>
      </c>
      <c r="BM746" s="134" t="s">
        <v>4646</v>
      </c>
    </row>
    <row r="747" spans="2:65" s="1" customFormat="1">
      <c r="B747" s="29"/>
      <c r="D747" s="136" t="s">
        <v>231</v>
      </c>
      <c r="F747" s="137" t="s">
        <v>863</v>
      </c>
      <c r="L747" s="29"/>
      <c r="M747" s="138"/>
      <c r="T747" s="53"/>
      <c r="AT747" s="17" t="s">
        <v>231</v>
      </c>
      <c r="AU747" s="17" t="s">
        <v>82</v>
      </c>
    </row>
    <row r="748" spans="2:65" s="1" customFormat="1">
      <c r="B748" s="29"/>
      <c r="D748" s="139" t="s">
        <v>232</v>
      </c>
      <c r="F748" s="140" t="s">
        <v>865</v>
      </c>
      <c r="L748" s="29"/>
      <c r="M748" s="138"/>
      <c r="T748" s="53"/>
      <c r="AT748" s="17" t="s">
        <v>232</v>
      </c>
      <c r="AU748" s="17" t="s">
        <v>82</v>
      </c>
    </row>
    <row r="749" spans="2:65" s="12" customFormat="1">
      <c r="B749" s="141"/>
      <c r="D749" s="136" t="s">
        <v>234</v>
      </c>
      <c r="E749" s="142" t="s">
        <v>1</v>
      </c>
      <c r="F749" s="143" t="s">
        <v>866</v>
      </c>
      <c r="H749" s="142" t="s">
        <v>1</v>
      </c>
      <c r="L749" s="141"/>
      <c r="M749" s="144"/>
      <c r="T749" s="145"/>
      <c r="AT749" s="142" t="s">
        <v>234</v>
      </c>
      <c r="AU749" s="142" t="s">
        <v>82</v>
      </c>
      <c r="AV749" s="12" t="s">
        <v>78</v>
      </c>
      <c r="AW749" s="12" t="s">
        <v>29</v>
      </c>
      <c r="AX749" s="12" t="s">
        <v>73</v>
      </c>
      <c r="AY749" s="142" t="s">
        <v>224</v>
      </c>
    </row>
    <row r="750" spans="2:65" s="13" customFormat="1">
      <c r="B750" s="146"/>
      <c r="D750" s="136" t="s">
        <v>234</v>
      </c>
      <c r="E750" s="147" t="s">
        <v>1</v>
      </c>
      <c r="F750" s="148" t="s">
        <v>867</v>
      </c>
      <c r="H750" s="149">
        <v>241.36</v>
      </c>
      <c r="L750" s="146"/>
      <c r="M750" s="150"/>
      <c r="T750" s="151"/>
      <c r="AT750" s="147" t="s">
        <v>234</v>
      </c>
      <c r="AU750" s="147" t="s">
        <v>82</v>
      </c>
      <c r="AV750" s="13" t="s">
        <v>82</v>
      </c>
      <c r="AW750" s="13" t="s">
        <v>29</v>
      </c>
      <c r="AX750" s="13" t="s">
        <v>73</v>
      </c>
      <c r="AY750" s="147" t="s">
        <v>224</v>
      </c>
    </row>
    <row r="751" spans="2:65" s="14" customFormat="1">
      <c r="B751" s="152"/>
      <c r="D751" s="136" t="s">
        <v>234</v>
      </c>
      <c r="E751" s="153" t="s">
        <v>1</v>
      </c>
      <c r="F751" s="154" t="s">
        <v>239</v>
      </c>
      <c r="H751" s="155">
        <v>241.36</v>
      </c>
      <c r="L751" s="152"/>
      <c r="M751" s="156"/>
      <c r="T751" s="157"/>
      <c r="AT751" s="153" t="s">
        <v>234</v>
      </c>
      <c r="AU751" s="153" t="s">
        <v>82</v>
      </c>
      <c r="AV751" s="14" t="s">
        <v>106</v>
      </c>
      <c r="AW751" s="14" t="s">
        <v>29</v>
      </c>
      <c r="AX751" s="14" t="s">
        <v>78</v>
      </c>
      <c r="AY751" s="153" t="s">
        <v>224</v>
      </c>
    </row>
    <row r="752" spans="2:65" s="1" customFormat="1" ht="24.2" customHeight="1">
      <c r="B752" s="123"/>
      <c r="C752" s="124" t="s">
        <v>548</v>
      </c>
      <c r="D752" s="124" t="s">
        <v>226</v>
      </c>
      <c r="E752" s="125" t="s">
        <v>868</v>
      </c>
      <c r="F752" s="126" t="s">
        <v>869</v>
      </c>
      <c r="G752" s="127" t="s">
        <v>266</v>
      </c>
      <c r="H752" s="128">
        <v>283.20999999999998</v>
      </c>
      <c r="I752" s="129">
        <v>460</v>
      </c>
      <c r="J752" s="129">
        <f>ROUND(I752*H752,2)</f>
        <v>130276.6</v>
      </c>
      <c r="K752" s="126" t="s">
        <v>230</v>
      </c>
      <c r="L752" s="29"/>
      <c r="M752" s="130" t="s">
        <v>1</v>
      </c>
      <c r="N752" s="131" t="s">
        <v>39</v>
      </c>
      <c r="O752" s="132">
        <v>0</v>
      </c>
      <c r="P752" s="132">
        <f>O752*H752</f>
        <v>0</v>
      </c>
      <c r="Q752" s="132">
        <v>0</v>
      </c>
      <c r="R752" s="132">
        <f>Q752*H752</f>
        <v>0</v>
      </c>
      <c r="S752" s="132">
        <v>0</v>
      </c>
      <c r="T752" s="133">
        <f>S752*H752</f>
        <v>0</v>
      </c>
      <c r="AR752" s="134" t="s">
        <v>106</v>
      </c>
      <c r="AT752" s="134" t="s">
        <v>226</v>
      </c>
      <c r="AU752" s="134" t="s">
        <v>82</v>
      </c>
      <c r="AY752" s="17" t="s">
        <v>224</v>
      </c>
      <c r="BE752" s="135">
        <f>IF(N752="základní",J752,0)</f>
        <v>0</v>
      </c>
      <c r="BF752" s="135">
        <f>IF(N752="snížená",J752,0)</f>
        <v>130276.6</v>
      </c>
      <c r="BG752" s="135">
        <f>IF(N752="zákl. přenesená",J752,0)</f>
        <v>0</v>
      </c>
      <c r="BH752" s="135">
        <f>IF(N752="sníž. přenesená",J752,0)</f>
        <v>0</v>
      </c>
      <c r="BI752" s="135">
        <f>IF(N752="nulová",J752,0)</f>
        <v>0</v>
      </c>
      <c r="BJ752" s="17" t="s">
        <v>82</v>
      </c>
      <c r="BK752" s="135">
        <f>ROUND(I752*H752,2)</f>
        <v>130276.6</v>
      </c>
      <c r="BL752" s="17" t="s">
        <v>106</v>
      </c>
      <c r="BM752" s="134" t="s">
        <v>4647</v>
      </c>
    </row>
    <row r="753" spans="2:65" s="1" customFormat="1">
      <c r="B753" s="29"/>
      <c r="D753" s="136" t="s">
        <v>231</v>
      </c>
      <c r="F753" s="137" t="s">
        <v>869</v>
      </c>
      <c r="L753" s="29"/>
      <c r="M753" s="138"/>
      <c r="T753" s="53"/>
      <c r="AT753" s="17" t="s">
        <v>231</v>
      </c>
      <c r="AU753" s="17" t="s">
        <v>82</v>
      </c>
    </row>
    <row r="754" spans="2:65" s="1" customFormat="1">
      <c r="B754" s="29"/>
      <c r="D754" s="139" t="s">
        <v>232</v>
      </c>
      <c r="F754" s="140" t="s">
        <v>871</v>
      </c>
      <c r="L754" s="29"/>
      <c r="M754" s="138"/>
      <c r="T754" s="53"/>
      <c r="AT754" s="17" t="s">
        <v>232</v>
      </c>
      <c r="AU754" s="17" t="s">
        <v>82</v>
      </c>
    </row>
    <row r="755" spans="2:65" s="12" customFormat="1">
      <c r="B755" s="141"/>
      <c r="D755" s="136" t="s">
        <v>234</v>
      </c>
      <c r="E755" s="142" t="s">
        <v>1</v>
      </c>
      <c r="F755" s="143" t="s">
        <v>872</v>
      </c>
      <c r="H755" s="142" t="s">
        <v>1</v>
      </c>
      <c r="L755" s="141"/>
      <c r="M755" s="144"/>
      <c r="T755" s="145"/>
      <c r="AT755" s="142" t="s">
        <v>234</v>
      </c>
      <c r="AU755" s="142" t="s">
        <v>82</v>
      </c>
      <c r="AV755" s="12" t="s">
        <v>78</v>
      </c>
      <c r="AW755" s="12" t="s">
        <v>29</v>
      </c>
      <c r="AX755" s="12" t="s">
        <v>73</v>
      </c>
      <c r="AY755" s="142" t="s">
        <v>224</v>
      </c>
    </row>
    <row r="756" spans="2:65" s="13" customFormat="1">
      <c r="B756" s="146"/>
      <c r="D756" s="136" t="s">
        <v>234</v>
      </c>
      <c r="E756" s="147" t="s">
        <v>1</v>
      </c>
      <c r="F756" s="148" t="s">
        <v>873</v>
      </c>
      <c r="H756" s="149">
        <v>283.20999999999998</v>
      </c>
      <c r="L756" s="146"/>
      <c r="M756" s="150"/>
      <c r="T756" s="151"/>
      <c r="AT756" s="147" t="s">
        <v>234</v>
      </c>
      <c r="AU756" s="147" t="s">
        <v>82</v>
      </c>
      <c r="AV756" s="13" t="s">
        <v>82</v>
      </c>
      <c r="AW756" s="13" t="s">
        <v>29</v>
      </c>
      <c r="AX756" s="13" t="s">
        <v>73</v>
      </c>
      <c r="AY756" s="147" t="s">
        <v>224</v>
      </c>
    </row>
    <row r="757" spans="2:65" s="14" customFormat="1">
      <c r="B757" s="152"/>
      <c r="D757" s="136" t="s">
        <v>234</v>
      </c>
      <c r="E757" s="153" t="s">
        <v>1</v>
      </c>
      <c r="F757" s="154" t="s">
        <v>239</v>
      </c>
      <c r="H757" s="155">
        <v>283.20999999999998</v>
      </c>
      <c r="L757" s="152"/>
      <c r="M757" s="156"/>
      <c r="T757" s="157"/>
      <c r="AT757" s="153" t="s">
        <v>234</v>
      </c>
      <c r="AU757" s="153" t="s">
        <v>82</v>
      </c>
      <c r="AV757" s="14" t="s">
        <v>106</v>
      </c>
      <c r="AW757" s="14" t="s">
        <v>29</v>
      </c>
      <c r="AX757" s="14" t="s">
        <v>78</v>
      </c>
      <c r="AY757" s="153" t="s">
        <v>224</v>
      </c>
    </row>
    <row r="758" spans="2:65" s="1" customFormat="1" ht="24.2" customHeight="1">
      <c r="B758" s="123"/>
      <c r="C758" s="124" t="s">
        <v>874</v>
      </c>
      <c r="D758" s="124" t="s">
        <v>226</v>
      </c>
      <c r="E758" s="125" t="s">
        <v>875</v>
      </c>
      <c r="F758" s="126" t="s">
        <v>876</v>
      </c>
      <c r="G758" s="127" t="s">
        <v>266</v>
      </c>
      <c r="H758" s="128">
        <v>508.48200000000003</v>
      </c>
      <c r="I758" s="129">
        <v>186</v>
      </c>
      <c r="J758" s="129">
        <f>ROUND(I758*H758,2)</f>
        <v>94577.65</v>
      </c>
      <c r="K758" s="126" t="s">
        <v>230</v>
      </c>
      <c r="L758" s="29"/>
      <c r="M758" s="130" t="s">
        <v>1</v>
      </c>
      <c r="N758" s="131" t="s">
        <v>39</v>
      </c>
      <c r="O758" s="132">
        <v>0</v>
      </c>
      <c r="P758" s="132">
        <f>O758*H758</f>
        <v>0</v>
      </c>
      <c r="Q758" s="132">
        <v>0</v>
      </c>
      <c r="R758" s="132">
        <f>Q758*H758</f>
        <v>0</v>
      </c>
      <c r="S758" s="132">
        <v>0</v>
      </c>
      <c r="T758" s="133">
        <f>S758*H758</f>
        <v>0</v>
      </c>
      <c r="AR758" s="134" t="s">
        <v>106</v>
      </c>
      <c r="AT758" s="134" t="s">
        <v>226</v>
      </c>
      <c r="AU758" s="134" t="s">
        <v>82</v>
      </c>
      <c r="AY758" s="17" t="s">
        <v>224</v>
      </c>
      <c r="BE758" s="135">
        <f>IF(N758="základní",J758,0)</f>
        <v>0</v>
      </c>
      <c r="BF758" s="135">
        <f>IF(N758="snížená",J758,0)</f>
        <v>94577.65</v>
      </c>
      <c r="BG758" s="135">
        <f>IF(N758="zákl. přenesená",J758,0)</f>
        <v>0</v>
      </c>
      <c r="BH758" s="135">
        <f>IF(N758="sníž. přenesená",J758,0)</f>
        <v>0</v>
      </c>
      <c r="BI758" s="135">
        <f>IF(N758="nulová",J758,0)</f>
        <v>0</v>
      </c>
      <c r="BJ758" s="17" t="s">
        <v>82</v>
      </c>
      <c r="BK758" s="135">
        <f>ROUND(I758*H758,2)</f>
        <v>94577.65</v>
      </c>
      <c r="BL758" s="17" t="s">
        <v>106</v>
      </c>
      <c r="BM758" s="134" t="s">
        <v>4648</v>
      </c>
    </row>
    <row r="759" spans="2:65" s="1" customFormat="1">
      <c r="B759" s="29"/>
      <c r="D759" s="136" t="s">
        <v>231</v>
      </c>
      <c r="F759" s="137" t="s">
        <v>876</v>
      </c>
      <c r="L759" s="29"/>
      <c r="M759" s="138"/>
      <c r="T759" s="53"/>
      <c r="AT759" s="17" t="s">
        <v>231</v>
      </c>
      <c r="AU759" s="17" t="s">
        <v>82</v>
      </c>
    </row>
    <row r="760" spans="2:65" s="1" customFormat="1">
      <c r="B760" s="29"/>
      <c r="D760" s="139" t="s">
        <v>232</v>
      </c>
      <c r="F760" s="140" t="s">
        <v>878</v>
      </c>
      <c r="L760" s="29"/>
      <c r="M760" s="138"/>
      <c r="T760" s="53"/>
      <c r="AT760" s="17" t="s">
        <v>232</v>
      </c>
      <c r="AU760" s="17" t="s">
        <v>82</v>
      </c>
    </row>
    <row r="761" spans="2:65" s="13" customFormat="1">
      <c r="B761" s="146"/>
      <c r="D761" s="136" t="s">
        <v>234</v>
      </c>
      <c r="E761" s="147" t="s">
        <v>1</v>
      </c>
      <c r="F761" s="148" t="s">
        <v>879</v>
      </c>
      <c r="H761" s="149">
        <v>508.48200000000003</v>
      </c>
      <c r="L761" s="146"/>
      <c r="M761" s="150"/>
      <c r="T761" s="151"/>
      <c r="AT761" s="147" t="s">
        <v>234</v>
      </c>
      <c r="AU761" s="147" t="s">
        <v>82</v>
      </c>
      <c r="AV761" s="13" t="s">
        <v>82</v>
      </c>
      <c r="AW761" s="13" t="s">
        <v>29</v>
      </c>
      <c r="AX761" s="13" t="s">
        <v>73</v>
      </c>
      <c r="AY761" s="147" t="s">
        <v>224</v>
      </c>
    </row>
    <row r="762" spans="2:65" s="14" customFormat="1">
      <c r="B762" s="152"/>
      <c r="D762" s="136" t="s">
        <v>234</v>
      </c>
      <c r="E762" s="153" t="s">
        <v>1</v>
      </c>
      <c r="F762" s="154" t="s">
        <v>239</v>
      </c>
      <c r="H762" s="155">
        <v>508.48200000000003</v>
      </c>
      <c r="L762" s="152"/>
      <c r="M762" s="156"/>
      <c r="T762" s="157"/>
      <c r="AT762" s="153" t="s">
        <v>234</v>
      </c>
      <c r="AU762" s="153" t="s">
        <v>82</v>
      </c>
      <c r="AV762" s="14" t="s">
        <v>106</v>
      </c>
      <c r="AW762" s="14" t="s">
        <v>29</v>
      </c>
      <c r="AX762" s="14" t="s">
        <v>78</v>
      </c>
      <c r="AY762" s="153" t="s">
        <v>224</v>
      </c>
    </row>
    <row r="763" spans="2:65" s="1" customFormat="1" ht="24.2" customHeight="1">
      <c r="B763" s="123"/>
      <c r="C763" s="124" t="s">
        <v>557</v>
      </c>
      <c r="D763" s="124" t="s">
        <v>226</v>
      </c>
      <c r="E763" s="125" t="s">
        <v>880</v>
      </c>
      <c r="F763" s="126" t="s">
        <v>881</v>
      </c>
      <c r="G763" s="127" t="s">
        <v>266</v>
      </c>
      <c r="H763" s="128">
        <v>417.18400000000003</v>
      </c>
      <c r="I763" s="129">
        <v>272</v>
      </c>
      <c r="J763" s="129">
        <f>ROUND(I763*H763,2)</f>
        <v>113474.05</v>
      </c>
      <c r="K763" s="126" t="s">
        <v>1</v>
      </c>
      <c r="L763" s="29"/>
      <c r="M763" s="130" t="s">
        <v>1</v>
      </c>
      <c r="N763" s="131" t="s">
        <v>39</v>
      </c>
      <c r="O763" s="132">
        <v>0</v>
      </c>
      <c r="P763" s="132">
        <f>O763*H763</f>
        <v>0</v>
      </c>
      <c r="Q763" s="132">
        <v>0</v>
      </c>
      <c r="R763" s="132">
        <f>Q763*H763</f>
        <v>0</v>
      </c>
      <c r="S763" s="132">
        <v>0</v>
      </c>
      <c r="T763" s="133">
        <f>S763*H763</f>
        <v>0</v>
      </c>
      <c r="AR763" s="134" t="s">
        <v>106</v>
      </c>
      <c r="AT763" s="134" t="s">
        <v>226</v>
      </c>
      <c r="AU763" s="134" t="s">
        <v>82</v>
      </c>
      <c r="AY763" s="17" t="s">
        <v>224</v>
      </c>
      <c r="BE763" s="135">
        <f>IF(N763="základní",J763,0)</f>
        <v>0</v>
      </c>
      <c r="BF763" s="135">
        <f>IF(N763="snížená",J763,0)</f>
        <v>113474.05</v>
      </c>
      <c r="BG763" s="135">
        <f>IF(N763="zákl. přenesená",J763,0)</f>
        <v>0</v>
      </c>
      <c r="BH763" s="135">
        <f>IF(N763="sníž. přenesená",J763,0)</f>
        <v>0</v>
      </c>
      <c r="BI763" s="135">
        <f>IF(N763="nulová",J763,0)</f>
        <v>0</v>
      </c>
      <c r="BJ763" s="17" t="s">
        <v>82</v>
      </c>
      <c r="BK763" s="135">
        <f>ROUND(I763*H763,2)</f>
        <v>113474.05</v>
      </c>
      <c r="BL763" s="17" t="s">
        <v>106</v>
      </c>
      <c r="BM763" s="134" t="s">
        <v>4649</v>
      </c>
    </row>
    <row r="764" spans="2:65" s="1" customFormat="1" ht="19.5">
      <c r="B764" s="29"/>
      <c r="D764" s="136" t="s">
        <v>231</v>
      </c>
      <c r="F764" s="137" t="s">
        <v>881</v>
      </c>
      <c r="L764" s="29"/>
      <c r="M764" s="138"/>
      <c r="T764" s="53"/>
      <c r="AT764" s="17" t="s">
        <v>231</v>
      </c>
      <c r="AU764" s="17" t="s">
        <v>82</v>
      </c>
    </row>
    <row r="765" spans="2:65" s="12" customFormat="1">
      <c r="B765" s="141"/>
      <c r="D765" s="136" t="s">
        <v>234</v>
      </c>
      <c r="E765" s="142" t="s">
        <v>1</v>
      </c>
      <c r="F765" s="143" t="s">
        <v>883</v>
      </c>
      <c r="H765" s="142" t="s">
        <v>1</v>
      </c>
      <c r="L765" s="141"/>
      <c r="M765" s="144"/>
      <c r="T765" s="145"/>
      <c r="AT765" s="142" t="s">
        <v>234</v>
      </c>
      <c r="AU765" s="142" t="s">
        <v>82</v>
      </c>
      <c r="AV765" s="12" t="s">
        <v>78</v>
      </c>
      <c r="AW765" s="12" t="s">
        <v>29</v>
      </c>
      <c r="AX765" s="12" t="s">
        <v>73</v>
      </c>
      <c r="AY765" s="142" t="s">
        <v>224</v>
      </c>
    </row>
    <row r="766" spans="2:65" s="13" customFormat="1">
      <c r="B766" s="146"/>
      <c r="D766" s="136" t="s">
        <v>234</v>
      </c>
      <c r="E766" s="147" t="s">
        <v>1</v>
      </c>
      <c r="F766" s="148" t="s">
        <v>884</v>
      </c>
      <c r="H766" s="149">
        <v>429.81299999999999</v>
      </c>
      <c r="L766" s="146"/>
      <c r="M766" s="150"/>
      <c r="T766" s="151"/>
      <c r="AT766" s="147" t="s">
        <v>234</v>
      </c>
      <c r="AU766" s="147" t="s">
        <v>82</v>
      </c>
      <c r="AV766" s="13" t="s">
        <v>82</v>
      </c>
      <c r="AW766" s="13" t="s">
        <v>29</v>
      </c>
      <c r="AX766" s="13" t="s">
        <v>73</v>
      </c>
      <c r="AY766" s="147" t="s">
        <v>224</v>
      </c>
    </row>
    <row r="767" spans="2:65" s="13" customFormat="1">
      <c r="B767" s="146"/>
      <c r="D767" s="136" t="s">
        <v>234</v>
      </c>
      <c r="E767" s="147" t="s">
        <v>1</v>
      </c>
      <c r="F767" s="148" t="s">
        <v>885</v>
      </c>
      <c r="H767" s="149">
        <v>-6.6630000000000003</v>
      </c>
      <c r="L767" s="146"/>
      <c r="M767" s="150"/>
      <c r="T767" s="151"/>
      <c r="AT767" s="147" t="s">
        <v>234</v>
      </c>
      <c r="AU767" s="147" t="s">
        <v>82</v>
      </c>
      <c r="AV767" s="13" t="s">
        <v>82</v>
      </c>
      <c r="AW767" s="13" t="s">
        <v>29</v>
      </c>
      <c r="AX767" s="13" t="s">
        <v>73</v>
      </c>
      <c r="AY767" s="147" t="s">
        <v>224</v>
      </c>
    </row>
    <row r="768" spans="2:65" s="13" customFormat="1">
      <c r="B768" s="146"/>
      <c r="D768" s="136" t="s">
        <v>234</v>
      </c>
      <c r="E768" s="147" t="s">
        <v>1</v>
      </c>
      <c r="F768" s="148" t="s">
        <v>886</v>
      </c>
      <c r="H768" s="149">
        <v>-0.49</v>
      </c>
      <c r="L768" s="146"/>
      <c r="M768" s="150"/>
      <c r="T768" s="151"/>
      <c r="AT768" s="147" t="s">
        <v>234</v>
      </c>
      <c r="AU768" s="147" t="s">
        <v>82</v>
      </c>
      <c r="AV768" s="13" t="s">
        <v>82</v>
      </c>
      <c r="AW768" s="13" t="s">
        <v>29</v>
      </c>
      <c r="AX768" s="13" t="s">
        <v>73</v>
      </c>
      <c r="AY768" s="147" t="s">
        <v>224</v>
      </c>
    </row>
    <row r="769" spans="2:65" s="13" customFormat="1">
      <c r="B769" s="146"/>
      <c r="D769" s="136" t="s">
        <v>234</v>
      </c>
      <c r="E769" s="147" t="s">
        <v>1</v>
      </c>
      <c r="F769" s="148" t="s">
        <v>887</v>
      </c>
      <c r="H769" s="149">
        <v>-5.476</v>
      </c>
      <c r="L769" s="146"/>
      <c r="M769" s="150"/>
      <c r="T769" s="151"/>
      <c r="AT769" s="147" t="s">
        <v>234</v>
      </c>
      <c r="AU769" s="147" t="s">
        <v>82</v>
      </c>
      <c r="AV769" s="13" t="s">
        <v>82</v>
      </c>
      <c r="AW769" s="13" t="s">
        <v>29</v>
      </c>
      <c r="AX769" s="13" t="s">
        <v>73</v>
      </c>
      <c r="AY769" s="147" t="s">
        <v>224</v>
      </c>
    </row>
    <row r="770" spans="2:65" s="14" customFormat="1">
      <c r="B770" s="152"/>
      <c r="D770" s="136" t="s">
        <v>234</v>
      </c>
      <c r="E770" s="153" t="s">
        <v>1</v>
      </c>
      <c r="F770" s="154" t="s">
        <v>239</v>
      </c>
      <c r="H770" s="155">
        <v>417.18399999999997</v>
      </c>
      <c r="L770" s="152"/>
      <c r="M770" s="156"/>
      <c r="T770" s="157"/>
      <c r="AT770" s="153" t="s">
        <v>234</v>
      </c>
      <c r="AU770" s="153" t="s">
        <v>82</v>
      </c>
      <c r="AV770" s="14" t="s">
        <v>106</v>
      </c>
      <c r="AW770" s="14" t="s">
        <v>29</v>
      </c>
      <c r="AX770" s="14" t="s">
        <v>78</v>
      </c>
      <c r="AY770" s="153" t="s">
        <v>224</v>
      </c>
    </row>
    <row r="771" spans="2:65" s="1" customFormat="1" ht="21.75" customHeight="1">
      <c r="B771" s="123"/>
      <c r="C771" s="124" t="s">
        <v>888</v>
      </c>
      <c r="D771" s="124" t="s">
        <v>226</v>
      </c>
      <c r="E771" s="125" t="s">
        <v>889</v>
      </c>
      <c r="F771" s="126" t="s">
        <v>890</v>
      </c>
      <c r="G771" s="127" t="s">
        <v>266</v>
      </c>
      <c r="H771" s="128">
        <v>528.73099999999999</v>
      </c>
      <c r="I771" s="129">
        <v>336</v>
      </c>
      <c r="J771" s="129">
        <f>ROUND(I771*H771,2)</f>
        <v>177653.62</v>
      </c>
      <c r="K771" s="126" t="s">
        <v>230</v>
      </c>
      <c r="L771" s="29"/>
      <c r="M771" s="130" t="s">
        <v>1</v>
      </c>
      <c r="N771" s="131" t="s">
        <v>39</v>
      </c>
      <c r="O771" s="132">
        <v>0</v>
      </c>
      <c r="P771" s="132">
        <f>O771*H771</f>
        <v>0</v>
      </c>
      <c r="Q771" s="132">
        <v>0</v>
      </c>
      <c r="R771" s="132">
        <f>Q771*H771</f>
        <v>0</v>
      </c>
      <c r="S771" s="132">
        <v>0</v>
      </c>
      <c r="T771" s="133">
        <f>S771*H771</f>
        <v>0</v>
      </c>
      <c r="AR771" s="134" t="s">
        <v>106</v>
      </c>
      <c r="AT771" s="134" t="s">
        <v>226</v>
      </c>
      <c r="AU771" s="134" t="s">
        <v>82</v>
      </c>
      <c r="AY771" s="17" t="s">
        <v>224</v>
      </c>
      <c r="BE771" s="135">
        <f>IF(N771="základní",J771,0)</f>
        <v>0</v>
      </c>
      <c r="BF771" s="135">
        <f>IF(N771="snížená",J771,0)</f>
        <v>177653.62</v>
      </c>
      <c r="BG771" s="135">
        <f>IF(N771="zákl. přenesená",J771,0)</f>
        <v>0</v>
      </c>
      <c r="BH771" s="135">
        <f>IF(N771="sníž. přenesená",J771,0)</f>
        <v>0</v>
      </c>
      <c r="BI771" s="135">
        <f>IF(N771="nulová",J771,0)</f>
        <v>0</v>
      </c>
      <c r="BJ771" s="17" t="s">
        <v>82</v>
      </c>
      <c r="BK771" s="135">
        <f>ROUND(I771*H771,2)</f>
        <v>177653.62</v>
      </c>
      <c r="BL771" s="17" t="s">
        <v>106</v>
      </c>
      <c r="BM771" s="134" t="s">
        <v>4650</v>
      </c>
    </row>
    <row r="772" spans="2:65" s="1" customFormat="1">
      <c r="B772" s="29"/>
      <c r="D772" s="136" t="s">
        <v>231</v>
      </c>
      <c r="F772" s="137" t="s">
        <v>890</v>
      </c>
      <c r="L772" s="29"/>
      <c r="M772" s="138"/>
      <c r="T772" s="53"/>
      <c r="AT772" s="17" t="s">
        <v>231</v>
      </c>
      <c r="AU772" s="17" t="s">
        <v>82</v>
      </c>
    </row>
    <row r="773" spans="2:65" s="1" customFormat="1">
      <c r="B773" s="29"/>
      <c r="D773" s="139" t="s">
        <v>232</v>
      </c>
      <c r="F773" s="140" t="s">
        <v>892</v>
      </c>
      <c r="L773" s="29"/>
      <c r="M773" s="138"/>
      <c r="T773" s="53"/>
      <c r="AT773" s="17" t="s">
        <v>232</v>
      </c>
      <c r="AU773" s="17" t="s">
        <v>82</v>
      </c>
    </row>
    <row r="774" spans="2:65" s="13" customFormat="1">
      <c r="B774" s="146"/>
      <c r="D774" s="136" t="s">
        <v>234</v>
      </c>
      <c r="E774" s="147" t="s">
        <v>1</v>
      </c>
      <c r="F774" s="148" t="s">
        <v>893</v>
      </c>
      <c r="H774" s="149">
        <v>524.57000000000005</v>
      </c>
      <c r="L774" s="146"/>
      <c r="M774" s="150"/>
      <c r="T774" s="151"/>
      <c r="AT774" s="147" t="s">
        <v>234</v>
      </c>
      <c r="AU774" s="147" t="s">
        <v>82</v>
      </c>
      <c r="AV774" s="13" t="s">
        <v>82</v>
      </c>
      <c r="AW774" s="13" t="s">
        <v>29</v>
      </c>
      <c r="AX774" s="13" t="s">
        <v>73</v>
      </c>
      <c r="AY774" s="147" t="s">
        <v>224</v>
      </c>
    </row>
    <row r="775" spans="2:65" s="12" customFormat="1">
      <c r="B775" s="141"/>
      <c r="D775" s="136" t="s">
        <v>234</v>
      </c>
      <c r="E775" s="142" t="s">
        <v>1</v>
      </c>
      <c r="F775" s="143" t="s">
        <v>838</v>
      </c>
      <c r="H775" s="142" t="s">
        <v>1</v>
      </c>
      <c r="L775" s="141"/>
      <c r="M775" s="144"/>
      <c r="T775" s="145"/>
      <c r="AT775" s="142" t="s">
        <v>234</v>
      </c>
      <c r="AU775" s="142" t="s">
        <v>82</v>
      </c>
      <c r="AV775" s="12" t="s">
        <v>78</v>
      </c>
      <c r="AW775" s="12" t="s">
        <v>29</v>
      </c>
      <c r="AX775" s="12" t="s">
        <v>73</v>
      </c>
      <c r="AY775" s="142" t="s">
        <v>224</v>
      </c>
    </row>
    <row r="776" spans="2:65" s="13" customFormat="1">
      <c r="B776" s="146"/>
      <c r="D776" s="136" t="s">
        <v>234</v>
      </c>
      <c r="E776" s="147" t="s">
        <v>1</v>
      </c>
      <c r="F776" s="148" t="s">
        <v>894</v>
      </c>
      <c r="H776" s="149">
        <v>4.1609999999999996</v>
      </c>
      <c r="L776" s="146"/>
      <c r="M776" s="150"/>
      <c r="T776" s="151"/>
      <c r="AT776" s="147" t="s">
        <v>234</v>
      </c>
      <c r="AU776" s="147" t="s">
        <v>82</v>
      </c>
      <c r="AV776" s="13" t="s">
        <v>82</v>
      </c>
      <c r="AW776" s="13" t="s">
        <v>29</v>
      </c>
      <c r="AX776" s="13" t="s">
        <v>73</v>
      </c>
      <c r="AY776" s="147" t="s">
        <v>224</v>
      </c>
    </row>
    <row r="777" spans="2:65" s="14" customFormat="1">
      <c r="B777" s="152"/>
      <c r="D777" s="136" t="s">
        <v>234</v>
      </c>
      <c r="E777" s="153" t="s">
        <v>1</v>
      </c>
      <c r="F777" s="154" t="s">
        <v>239</v>
      </c>
      <c r="H777" s="155">
        <v>528.73099999999999</v>
      </c>
      <c r="L777" s="152"/>
      <c r="M777" s="156"/>
      <c r="T777" s="157"/>
      <c r="AT777" s="153" t="s">
        <v>234</v>
      </c>
      <c r="AU777" s="153" t="s">
        <v>82</v>
      </c>
      <c r="AV777" s="14" t="s">
        <v>106</v>
      </c>
      <c r="AW777" s="14" t="s">
        <v>29</v>
      </c>
      <c r="AX777" s="14" t="s">
        <v>78</v>
      </c>
      <c r="AY777" s="153" t="s">
        <v>224</v>
      </c>
    </row>
    <row r="778" spans="2:65" s="1" customFormat="1" ht="21.75" customHeight="1">
      <c r="B778" s="123"/>
      <c r="C778" s="124" t="s">
        <v>570</v>
      </c>
      <c r="D778" s="124" t="s">
        <v>226</v>
      </c>
      <c r="E778" s="125" t="s">
        <v>895</v>
      </c>
      <c r="F778" s="126" t="s">
        <v>896</v>
      </c>
      <c r="G778" s="127" t="s">
        <v>266</v>
      </c>
      <c r="H778" s="128">
        <v>48.36</v>
      </c>
      <c r="I778" s="129">
        <v>196</v>
      </c>
      <c r="J778" s="129">
        <f>ROUND(I778*H778,2)</f>
        <v>9478.56</v>
      </c>
      <c r="K778" s="126" t="s">
        <v>230</v>
      </c>
      <c r="L778" s="29"/>
      <c r="M778" s="130" t="s">
        <v>1</v>
      </c>
      <c r="N778" s="131" t="s">
        <v>39</v>
      </c>
      <c r="O778" s="132">
        <v>0</v>
      </c>
      <c r="P778" s="132">
        <f>O778*H778</f>
        <v>0</v>
      </c>
      <c r="Q778" s="132">
        <v>0</v>
      </c>
      <c r="R778" s="132">
        <f>Q778*H778</f>
        <v>0</v>
      </c>
      <c r="S778" s="132">
        <v>0</v>
      </c>
      <c r="T778" s="133">
        <f>S778*H778</f>
        <v>0</v>
      </c>
      <c r="AR778" s="134" t="s">
        <v>106</v>
      </c>
      <c r="AT778" s="134" t="s">
        <v>226</v>
      </c>
      <c r="AU778" s="134" t="s">
        <v>82</v>
      </c>
      <c r="AY778" s="17" t="s">
        <v>224</v>
      </c>
      <c r="BE778" s="135">
        <f>IF(N778="základní",J778,0)</f>
        <v>0</v>
      </c>
      <c r="BF778" s="135">
        <f>IF(N778="snížená",J778,0)</f>
        <v>9478.56</v>
      </c>
      <c r="BG778" s="135">
        <f>IF(N778="zákl. přenesená",J778,0)</f>
        <v>0</v>
      </c>
      <c r="BH778" s="135">
        <f>IF(N778="sníž. přenesená",J778,0)</f>
        <v>0</v>
      </c>
      <c r="BI778" s="135">
        <f>IF(N778="nulová",J778,0)</f>
        <v>0</v>
      </c>
      <c r="BJ778" s="17" t="s">
        <v>82</v>
      </c>
      <c r="BK778" s="135">
        <f>ROUND(I778*H778,2)</f>
        <v>9478.56</v>
      </c>
      <c r="BL778" s="17" t="s">
        <v>106</v>
      </c>
      <c r="BM778" s="134" t="s">
        <v>4651</v>
      </c>
    </row>
    <row r="779" spans="2:65" s="1" customFormat="1">
      <c r="B779" s="29"/>
      <c r="D779" s="136" t="s">
        <v>231</v>
      </c>
      <c r="F779" s="137" t="s">
        <v>896</v>
      </c>
      <c r="L779" s="29"/>
      <c r="M779" s="138"/>
      <c r="T779" s="53"/>
      <c r="AT779" s="17" t="s">
        <v>231</v>
      </c>
      <c r="AU779" s="17" t="s">
        <v>82</v>
      </c>
    </row>
    <row r="780" spans="2:65" s="1" customFormat="1">
      <c r="B780" s="29"/>
      <c r="D780" s="139" t="s">
        <v>232</v>
      </c>
      <c r="F780" s="140" t="s">
        <v>898</v>
      </c>
      <c r="L780" s="29"/>
      <c r="M780" s="138"/>
      <c r="T780" s="53"/>
      <c r="AT780" s="17" t="s">
        <v>232</v>
      </c>
      <c r="AU780" s="17" t="s">
        <v>82</v>
      </c>
    </row>
    <row r="781" spans="2:65" s="12" customFormat="1">
      <c r="B781" s="141"/>
      <c r="D781" s="136" t="s">
        <v>234</v>
      </c>
      <c r="E781" s="142" t="s">
        <v>1</v>
      </c>
      <c r="F781" s="143" t="s">
        <v>899</v>
      </c>
      <c r="H781" s="142" t="s">
        <v>1</v>
      </c>
      <c r="L781" s="141"/>
      <c r="M781" s="144"/>
      <c r="T781" s="145"/>
      <c r="AT781" s="142" t="s">
        <v>234</v>
      </c>
      <c r="AU781" s="142" t="s">
        <v>82</v>
      </c>
      <c r="AV781" s="12" t="s">
        <v>78</v>
      </c>
      <c r="AW781" s="12" t="s">
        <v>29</v>
      </c>
      <c r="AX781" s="12" t="s">
        <v>73</v>
      </c>
      <c r="AY781" s="142" t="s">
        <v>224</v>
      </c>
    </row>
    <row r="782" spans="2:65" s="13" customFormat="1">
      <c r="B782" s="146"/>
      <c r="D782" s="136" t="s">
        <v>234</v>
      </c>
      <c r="E782" s="147" t="s">
        <v>1</v>
      </c>
      <c r="F782" s="148" t="s">
        <v>900</v>
      </c>
      <c r="H782" s="149">
        <v>48.36</v>
      </c>
      <c r="L782" s="146"/>
      <c r="M782" s="150"/>
      <c r="T782" s="151"/>
      <c r="AT782" s="147" t="s">
        <v>234</v>
      </c>
      <c r="AU782" s="147" t="s">
        <v>82</v>
      </c>
      <c r="AV782" s="13" t="s">
        <v>82</v>
      </c>
      <c r="AW782" s="13" t="s">
        <v>29</v>
      </c>
      <c r="AX782" s="13" t="s">
        <v>73</v>
      </c>
      <c r="AY782" s="147" t="s">
        <v>224</v>
      </c>
    </row>
    <row r="783" spans="2:65" s="14" customFormat="1">
      <c r="B783" s="152"/>
      <c r="D783" s="136" t="s">
        <v>234</v>
      </c>
      <c r="E783" s="153" t="s">
        <v>1</v>
      </c>
      <c r="F783" s="154" t="s">
        <v>239</v>
      </c>
      <c r="H783" s="155">
        <v>48.36</v>
      </c>
      <c r="L783" s="152"/>
      <c r="M783" s="156"/>
      <c r="T783" s="157"/>
      <c r="AT783" s="153" t="s">
        <v>234</v>
      </c>
      <c r="AU783" s="153" t="s">
        <v>82</v>
      </c>
      <c r="AV783" s="14" t="s">
        <v>106</v>
      </c>
      <c r="AW783" s="14" t="s">
        <v>29</v>
      </c>
      <c r="AX783" s="14" t="s">
        <v>78</v>
      </c>
      <c r="AY783" s="153" t="s">
        <v>224</v>
      </c>
    </row>
    <row r="784" spans="2:65" s="1" customFormat="1" ht="21.75" customHeight="1">
      <c r="B784" s="123"/>
      <c r="C784" s="124" t="s">
        <v>901</v>
      </c>
      <c r="D784" s="124" t="s">
        <v>226</v>
      </c>
      <c r="E784" s="125" t="s">
        <v>895</v>
      </c>
      <c r="F784" s="126" t="s">
        <v>896</v>
      </c>
      <c r="G784" s="127" t="s">
        <v>266</v>
      </c>
      <c r="H784" s="128">
        <v>27.96</v>
      </c>
      <c r="I784" s="129">
        <v>196</v>
      </c>
      <c r="J784" s="129">
        <f>ROUND(I784*H784,2)</f>
        <v>5480.16</v>
      </c>
      <c r="K784" s="126" t="s">
        <v>230</v>
      </c>
      <c r="L784" s="29"/>
      <c r="M784" s="130" t="s">
        <v>1</v>
      </c>
      <c r="N784" s="131" t="s">
        <v>39</v>
      </c>
      <c r="O784" s="132">
        <v>0</v>
      </c>
      <c r="P784" s="132">
        <f>O784*H784</f>
        <v>0</v>
      </c>
      <c r="Q784" s="132">
        <v>0</v>
      </c>
      <c r="R784" s="132">
        <f>Q784*H784</f>
        <v>0</v>
      </c>
      <c r="S784" s="132">
        <v>0</v>
      </c>
      <c r="T784" s="133">
        <f>S784*H784</f>
        <v>0</v>
      </c>
      <c r="AR784" s="134" t="s">
        <v>106</v>
      </c>
      <c r="AT784" s="134" t="s">
        <v>226</v>
      </c>
      <c r="AU784" s="134" t="s">
        <v>82</v>
      </c>
      <c r="AY784" s="17" t="s">
        <v>224</v>
      </c>
      <c r="BE784" s="135">
        <f>IF(N784="základní",J784,0)</f>
        <v>0</v>
      </c>
      <c r="BF784" s="135">
        <f>IF(N784="snížená",J784,0)</f>
        <v>5480.16</v>
      </c>
      <c r="BG784" s="135">
        <f>IF(N784="zákl. přenesená",J784,0)</f>
        <v>0</v>
      </c>
      <c r="BH784" s="135">
        <f>IF(N784="sníž. přenesená",J784,0)</f>
        <v>0</v>
      </c>
      <c r="BI784" s="135">
        <f>IF(N784="nulová",J784,0)</f>
        <v>0</v>
      </c>
      <c r="BJ784" s="17" t="s">
        <v>82</v>
      </c>
      <c r="BK784" s="135">
        <f>ROUND(I784*H784,2)</f>
        <v>5480.16</v>
      </c>
      <c r="BL784" s="17" t="s">
        <v>106</v>
      </c>
      <c r="BM784" s="134" t="s">
        <v>4652</v>
      </c>
    </row>
    <row r="785" spans="2:65" s="1" customFormat="1">
      <c r="B785" s="29"/>
      <c r="D785" s="136" t="s">
        <v>231</v>
      </c>
      <c r="F785" s="137" t="s">
        <v>896</v>
      </c>
      <c r="L785" s="29"/>
      <c r="M785" s="138"/>
      <c r="T785" s="53"/>
      <c r="AT785" s="17" t="s">
        <v>231</v>
      </c>
      <c r="AU785" s="17" t="s">
        <v>82</v>
      </c>
    </row>
    <row r="786" spans="2:65" s="1" customFormat="1">
      <c r="B786" s="29"/>
      <c r="D786" s="139" t="s">
        <v>232</v>
      </c>
      <c r="F786" s="140" t="s">
        <v>898</v>
      </c>
      <c r="L786" s="29"/>
      <c r="M786" s="138"/>
      <c r="T786" s="53"/>
      <c r="AT786" s="17" t="s">
        <v>232</v>
      </c>
      <c r="AU786" s="17" t="s">
        <v>82</v>
      </c>
    </row>
    <row r="787" spans="2:65" s="12" customFormat="1">
      <c r="B787" s="141"/>
      <c r="D787" s="136" t="s">
        <v>234</v>
      </c>
      <c r="E787" s="142" t="s">
        <v>1</v>
      </c>
      <c r="F787" s="143" t="s">
        <v>825</v>
      </c>
      <c r="H787" s="142" t="s">
        <v>1</v>
      </c>
      <c r="L787" s="141"/>
      <c r="M787" s="144"/>
      <c r="T787" s="145"/>
      <c r="AT787" s="142" t="s">
        <v>234</v>
      </c>
      <c r="AU787" s="142" t="s">
        <v>82</v>
      </c>
      <c r="AV787" s="12" t="s">
        <v>78</v>
      </c>
      <c r="AW787" s="12" t="s">
        <v>29</v>
      </c>
      <c r="AX787" s="12" t="s">
        <v>73</v>
      </c>
      <c r="AY787" s="142" t="s">
        <v>224</v>
      </c>
    </row>
    <row r="788" spans="2:65" s="13" customFormat="1">
      <c r="B788" s="146"/>
      <c r="D788" s="136" t="s">
        <v>234</v>
      </c>
      <c r="E788" s="147" t="s">
        <v>1</v>
      </c>
      <c r="F788" s="148" t="s">
        <v>903</v>
      </c>
      <c r="H788" s="149">
        <v>27.96</v>
      </c>
      <c r="L788" s="146"/>
      <c r="M788" s="150"/>
      <c r="T788" s="151"/>
      <c r="AT788" s="147" t="s">
        <v>234</v>
      </c>
      <c r="AU788" s="147" t="s">
        <v>82</v>
      </c>
      <c r="AV788" s="13" t="s">
        <v>82</v>
      </c>
      <c r="AW788" s="13" t="s">
        <v>29</v>
      </c>
      <c r="AX788" s="13" t="s">
        <v>73</v>
      </c>
      <c r="AY788" s="147" t="s">
        <v>224</v>
      </c>
    </row>
    <row r="789" spans="2:65" s="14" customFormat="1">
      <c r="B789" s="152"/>
      <c r="D789" s="136" t="s">
        <v>234</v>
      </c>
      <c r="E789" s="153" t="s">
        <v>1</v>
      </c>
      <c r="F789" s="154" t="s">
        <v>239</v>
      </c>
      <c r="H789" s="155">
        <v>27.96</v>
      </c>
      <c r="L789" s="152"/>
      <c r="M789" s="156"/>
      <c r="T789" s="157"/>
      <c r="AT789" s="153" t="s">
        <v>234</v>
      </c>
      <c r="AU789" s="153" t="s">
        <v>82</v>
      </c>
      <c r="AV789" s="14" t="s">
        <v>106</v>
      </c>
      <c r="AW789" s="14" t="s">
        <v>29</v>
      </c>
      <c r="AX789" s="14" t="s">
        <v>78</v>
      </c>
      <c r="AY789" s="153" t="s">
        <v>224</v>
      </c>
    </row>
    <row r="790" spans="2:65" s="1" customFormat="1" ht="24.2" customHeight="1">
      <c r="B790" s="123"/>
      <c r="C790" s="124" t="s">
        <v>574</v>
      </c>
      <c r="D790" s="124" t="s">
        <v>226</v>
      </c>
      <c r="E790" s="125" t="s">
        <v>904</v>
      </c>
      <c r="F790" s="126" t="s">
        <v>905</v>
      </c>
      <c r="G790" s="127" t="s">
        <v>266</v>
      </c>
      <c r="H790" s="128">
        <v>39.54</v>
      </c>
      <c r="I790" s="129">
        <v>391</v>
      </c>
      <c r="J790" s="129">
        <f>ROUND(I790*H790,2)</f>
        <v>15460.14</v>
      </c>
      <c r="K790" s="126" t="s">
        <v>230</v>
      </c>
      <c r="L790" s="29"/>
      <c r="M790" s="130" t="s">
        <v>1</v>
      </c>
      <c r="N790" s="131" t="s">
        <v>39</v>
      </c>
      <c r="O790" s="132">
        <v>0</v>
      </c>
      <c r="P790" s="132">
        <f>O790*H790</f>
        <v>0</v>
      </c>
      <c r="Q790" s="132">
        <v>0</v>
      </c>
      <c r="R790" s="132">
        <f>Q790*H790</f>
        <v>0</v>
      </c>
      <c r="S790" s="132">
        <v>0</v>
      </c>
      <c r="T790" s="133">
        <f>S790*H790</f>
        <v>0</v>
      </c>
      <c r="AR790" s="134" t="s">
        <v>106</v>
      </c>
      <c r="AT790" s="134" t="s">
        <v>226</v>
      </c>
      <c r="AU790" s="134" t="s">
        <v>82</v>
      </c>
      <c r="AY790" s="17" t="s">
        <v>224</v>
      </c>
      <c r="BE790" s="135">
        <f>IF(N790="základní",J790,0)</f>
        <v>0</v>
      </c>
      <c r="BF790" s="135">
        <f>IF(N790="snížená",J790,0)</f>
        <v>15460.14</v>
      </c>
      <c r="BG790" s="135">
        <f>IF(N790="zákl. přenesená",J790,0)</f>
        <v>0</v>
      </c>
      <c r="BH790" s="135">
        <f>IF(N790="sníž. přenesená",J790,0)</f>
        <v>0</v>
      </c>
      <c r="BI790" s="135">
        <f>IF(N790="nulová",J790,0)</f>
        <v>0</v>
      </c>
      <c r="BJ790" s="17" t="s">
        <v>82</v>
      </c>
      <c r="BK790" s="135">
        <f>ROUND(I790*H790,2)</f>
        <v>15460.14</v>
      </c>
      <c r="BL790" s="17" t="s">
        <v>106</v>
      </c>
      <c r="BM790" s="134" t="s">
        <v>4653</v>
      </c>
    </row>
    <row r="791" spans="2:65" s="1" customFormat="1">
      <c r="B791" s="29"/>
      <c r="D791" s="136" t="s">
        <v>231</v>
      </c>
      <c r="F791" s="137" t="s">
        <v>905</v>
      </c>
      <c r="L791" s="29"/>
      <c r="M791" s="138"/>
      <c r="T791" s="53"/>
      <c r="AT791" s="17" t="s">
        <v>231</v>
      </c>
      <c r="AU791" s="17" t="s">
        <v>82</v>
      </c>
    </row>
    <row r="792" spans="2:65" s="1" customFormat="1">
      <c r="B792" s="29"/>
      <c r="D792" s="139" t="s">
        <v>232</v>
      </c>
      <c r="F792" s="140" t="s">
        <v>907</v>
      </c>
      <c r="L792" s="29"/>
      <c r="M792" s="138"/>
      <c r="T792" s="53"/>
      <c r="AT792" s="17" t="s">
        <v>232</v>
      </c>
      <c r="AU792" s="17" t="s">
        <v>82</v>
      </c>
    </row>
    <row r="793" spans="2:65" s="12" customFormat="1">
      <c r="B793" s="141"/>
      <c r="D793" s="136" t="s">
        <v>234</v>
      </c>
      <c r="E793" s="142" t="s">
        <v>1</v>
      </c>
      <c r="F793" s="143" t="s">
        <v>908</v>
      </c>
      <c r="H793" s="142" t="s">
        <v>1</v>
      </c>
      <c r="L793" s="141"/>
      <c r="M793" s="144"/>
      <c r="T793" s="145"/>
      <c r="AT793" s="142" t="s">
        <v>234</v>
      </c>
      <c r="AU793" s="142" t="s">
        <v>82</v>
      </c>
      <c r="AV793" s="12" t="s">
        <v>78</v>
      </c>
      <c r="AW793" s="12" t="s">
        <v>29</v>
      </c>
      <c r="AX793" s="12" t="s">
        <v>73</v>
      </c>
      <c r="AY793" s="142" t="s">
        <v>224</v>
      </c>
    </row>
    <row r="794" spans="2:65" s="13" customFormat="1">
      <c r="B794" s="146"/>
      <c r="D794" s="136" t="s">
        <v>234</v>
      </c>
      <c r="E794" s="147" t="s">
        <v>1</v>
      </c>
      <c r="F794" s="148" t="s">
        <v>909</v>
      </c>
      <c r="H794" s="149">
        <v>39.54</v>
      </c>
      <c r="L794" s="146"/>
      <c r="M794" s="150"/>
      <c r="T794" s="151"/>
      <c r="AT794" s="147" t="s">
        <v>234</v>
      </c>
      <c r="AU794" s="147" t="s">
        <v>82</v>
      </c>
      <c r="AV794" s="13" t="s">
        <v>82</v>
      </c>
      <c r="AW794" s="13" t="s">
        <v>29</v>
      </c>
      <c r="AX794" s="13" t="s">
        <v>73</v>
      </c>
      <c r="AY794" s="147" t="s">
        <v>224</v>
      </c>
    </row>
    <row r="795" spans="2:65" s="14" customFormat="1">
      <c r="B795" s="152"/>
      <c r="D795" s="136" t="s">
        <v>234</v>
      </c>
      <c r="E795" s="153" t="s">
        <v>1</v>
      </c>
      <c r="F795" s="154" t="s">
        <v>239</v>
      </c>
      <c r="H795" s="155">
        <v>39.54</v>
      </c>
      <c r="L795" s="152"/>
      <c r="M795" s="156"/>
      <c r="T795" s="157"/>
      <c r="AT795" s="153" t="s">
        <v>234</v>
      </c>
      <c r="AU795" s="153" t="s">
        <v>82</v>
      </c>
      <c r="AV795" s="14" t="s">
        <v>106</v>
      </c>
      <c r="AW795" s="14" t="s">
        <v>29</v>
      </c>
      <c r="AX795" s="14" t="s">
        <v>78</v>
      </c>
      <c r="AY795" s="153" t="s">
        <v>224</v>
      </c>
    </row>
    <row r="796" spans="2:65" s="1" customFormat="1" ht="24.2" customHeight="1">
      <c r="B796" s="123"/>
      <c r="C796" s="124" t="s">
        <v>910</v>
      </c>
      <c r="D796" s="124" t="s">
        <v>226</v>
      </c>
      <c r="E796" s="125" t="s">
        <v>911</v>
      </c>
      <c r="F796" s="126" t="s">
        <v>912</v>
      </c>
      <c r="G796" s="127" t="s">
        <v>266</v>
      </c>
      <c r="H796" s="128">
        <v>686.81200000000001</v>
      </c>
      <c r="I796" s="129">
        <v>20</v>
      </c>
      <c r="J796" s="129">
        <f>ROUND(I796*H796,2)</f>
        <v>13736.24</v>
      </c>
      <c r="K796" s="126" t="s">
        <v>230</v>
      </c>
      <c r="L796" s="29"/>
      <c r="M796" s="130" t="s">
        <v>1</v>
      </c>
      <c r="N796" s="131" t="s">
        <v>39</v>
      </c>
      <c r="O796" s="132">
        <v>0</v>
      </c>
      <c r="P796" s="132">
        <f>O796*H796</f>
        <v>0</v>
      </c>
      <c r="Q796" s="132">
        <v>0</v>
      </c>
      <c r="R796" s="132">
        <f>Q796*H796</f>
        <v>0</v>
      </c>
      <c r="S796" s="132">
        <v>0</v>
      </c>
      <c r="T796" s="133">
        <f>S796*H796</f>
        <v>0</v>
      </c>
      <c r="AR796" s="134" t="s">
        <v>106</v>
      </c>
      <c r="AT796" s="134" t="s">
        <v>226</v>
      </c>
      <c r="AU796" s="134" t="s">
        <v>82</v>
      </c>
      <c r="AY796" s="17" t="s">
        <v>224</v>
      </c>
      <c r="BE796" s="135">
        <f>IF(N796="základní",J796,0)</f>
        <v>0</v>
      </c>
      <c r="BF796" s="135">
        <f>IF(N796="snížená",J796,0)</f>
        <v>13736.24</v>
      </c>
      <c r="BG796" s="135">
        <f>IF(N796="zákl. přenesená",J796,0)</f>
        <v>0</v>
      </c>
      <c r="BH796" s="135">
        <f>IF(N796="sníž. přenesená",J796,0)</f>
        <v>0</v>
      </c>
      <c r="BI796" s="135">
        <f>IF(N796="nulová",J796,0)</f>
        <v>0</v>
      </c>
      <c r="BJ796" s="17" t="s">
        <v>82</v>
      </c>
      <c r="BK796" s="135">
        <f>ROUND(I796*H796,2)</f>
        <v>13736.24</v>
      </c>
      <c r="BL796" s="17" t="s">
        <v>106</v>
      </c>
      <c r="BM796" s="134" t="s">
        <v>4654</v>
      </c>
    </row>
    <row r="797" spans="2:65" s="1" customFormat="1" ht="19.5">
      <c r="B797" s="29"/>
      <c r="D797" s="136" t="s">
        <v>231</v>
      </c>
      <c r="F797" s="137" t="s">
        <v>912</v>
      </c>
      <c r="L797" s="29"/>
      <c r="M797" s="138"/>
      <c r="T797" s="53"/>
      <c r="AT797" s="17" t="s">
        <v>231</v>
      </c>
      <c r="AU797" s="17" t="s">
        <v>82</v>
      </c>
    </row>
    <row r="798" spans="2:65" s="1" customFormat="1">
      <c r="B798" s="29"/>
      <c r="D798" s="139" t="s">
        <v>232</v>
      </c>
      <c r="F798" s="140" t="s">
        <v>914</v>
      </c>
      <c r="L798" s="29"/>
      <c r="M798" s="138"/>
      <c r="T798" s="53"/>
      <c r="AT798" s="17" t="s">
        <v>232</v>
      </c>
      <c r="AU798" s="17" t="s">
        <v>82</v>
      </c>
    </row>
    <row r="799" spans="2:65" s="13" customFormat="1">
      <c r="B799" s="146"/>
      <c r="D799" s="136" t="s">
        <v>234</v>
      </c>
      <c r="E799" s="147" t="s">
        <v>1</v>
      </c>
      <c r="F799" s="148" t="s">
        <v>915</v>
      </c>
      <c r="H799" s="149">
        <v>679.64</v>
      </c>
      <c r="L799" s="146"/>
      <c r="M799" s="150"/>
      <c r="T799" s="151"/>
      <c r="AT799" s="147" t="s">
        <v>234</v>
      </c>
      <c r="AU799" s="147" t="s">
        <v>82</v>
      </c>
      <c r="AV799" s="13" t="s">
        <v>82</v>
      </c>
      <c r="AW799" s="13" t="s">
        <v>29</v>
      </c>
      <c r="AX799" s="13" t="s">
        <v>73</v>
      </c>
      <c r="AY799" s="147" t="s">
        <v>224</v>
      </c>
    </row>
    <row r="800" spans="2:65" s="13" customFormat="1">
      <c r="B800" s="146"/>
      <c r="D800" s="136" t="s">
        <v>234</v>
      </c>
      <c r="E800" s="147" t="s">
        <v>1</v>
      </c>
      <c r="F800" s="148" t="s">
        <v>916</v>
      </c>
      <c r="H800" s="149">
        <v>7.1719999999999997</v>
      </c>
      <c r="L800" s="146"/>
      <c r="M800" s="150"/>
      <c r="T800" s="151"/>
      <c r="AT800" s="147" t="s">
        <v>234</v>
      </c>
      <c r="AU800" s="147" t="s">
        <v>82</v>
      </c>
      <c r="AV800" s="13" t="s">
        <v>82</v>
      </c>
      <c r="AW800" s="13" t="s">
        <v>29</v>
      </c>
      <c r="AX800" s="13" t="s">
        <v>73</v>
      </c>
      <c r="AY800" s="147" t="s">
        <v>224</v>
      </c>
    </row>
    <row r="801" spans="2:65" s="14" customFormat="1">
      <c r="B801" s="152"/>
      <c r="D801" s="136" t="s">
        <v>234</v>
      </c>
      <c r="E801" s="153" t="s">
        <v>1</v>
      </c>
      <c r="F801" s="154" t="s">
        <v>239</v>
      </c>
      <c r="H801" s="155">
        <v>686.81200000000001</v>
      </c>
      <c r="L801" s="152"/>
      <c r="M801" s="156"/>
      <c r="T801" s="157"/>
      <c r="AT801" s="153" t="s">
        <v>234</v>
      </c>
      <c r="AU801" s="153" t="s">
        <v>82</v>
      </c>
      <c r="AV801" s="14" t="s">
        <v>106</v>
      </c>
      <c r="AW801" s="14" t="s">
        <v>29</v>
      </c>
      <c r="AX801" s="14" t="s">
        <v>78</v>
      </c>
      <c r="AY801" s="153" t="s">
        <v>224</v>
      </c>
    </row>
    <row r="802" spans="2:65" s="1" customFormat="1" ht="37.9" customHeight="1">
      <c r="B802" s="123"/>
      <c r="C802" s="124" t="s">
        <v>579</v>
      </c>
      <c r="D802" s="124" t="s">
        <v>226</v>
      </c>
      <c r="E802" s="125" t="s">
        <v>917</v>
      </c>
      <c r="F802" s="126" t="s">
        <v>918</v>
      </c>
      <c r="G802" s="127" t="s">
        <v>369</v>
      </c>
      <c r="H802" s="128">
        <v>1</v>
      </c>
      <c r="I802" s="129">
        <v>20250</v>
      </c>
      <c r="J802" s="129">
        <f>ROUND(I802*H802,2)</f>
        <v>20250</v>
      </c>
      <c r="K802" s="126" t="s">
        <v>230</v>
      </c>
      <c r="L802" s="29"/>
      <c r="M802" s="130" t="s">
        <v>1</v>
      </c>
      <c r="N802" s="131" t="s">
        <v>39</v>
      </c>
      <c r="O802" s="132">
        <v>0</v>
      </c>
      <c r="P802" s="132">
        <f>O802*H802</f>
        <v>0</v>
      </c>
      <c r="Q802" s="132">
        <v>0</v>
      </c>
      <c r="R802" s="132">
        <f>Q802*H802</f>
        <v>0</v>
      </c>
      <c r="S802" s="132">
        <v>0</v>
      </c>
      <c r="T802" s="133">
        <f>S802*H802</f>
        <v>0</v>
      </c>
      <c r="AR802" s="134" t="s">
        <v>106</v>
      </c>
      <c r="AT802" s="134" t="s">
        <v>226</v>
      </c>
      <c r="AU802" s="134" t="s">
        <v>82</v>
      </c>
      <c r="AY802" s="17" t="s">
        <v>224</v>
      </c>
      <c r="BE802" s="135">
        <f>IF(N802="základní",J802,0)</f>
        <v>0</v>
      </c>
      <c r="BF802" s="135">
        <f>IF(N802="snížená",J802,0)</f>
        <v>20250</v>
      </c>
      <c r="BG802" s="135">
        <f>IF(N802="zákl. přenesená",J802,0)</f>
        <v>0</v>
      </c>
      <c r="BH802" s="135">
        <f>IF(N802="sníž. přenesená",J802,0)</f>
        <v>0</v>
      </c>
      <c r="BI802" s="135">
        <f>IF(N802="nulová",J802,0)</f>
        <v>0</v>
      </c>
      <c r="BJ802" s="17" t="s">
        <v>82</v>
      </c>
      <c r="BK802" s="135">
        <f>ROUND(I802*H802,2)</f>
        <v>20250</v>
      </c>
      <c r="BL802" s="17" t="s">
        <v>106</v>
      </c>
      <c r="BM802" s="134" t="s">
        <v>4655</v>
      </c>
    </row>
    <row r="803" spans="2:65" s="1" customFormat="1" ht="19.5">
      <c r="B803" s="29"/>
      <c r="D803" s="136" t="s">
        <v>231</v>
      </c>
      <c r="F803" s="137" t="s">
        <v>918</v>
      </c>
      <c r="L803" s="29"/>
      <c r="M803" s="138"/>
      <c r="T803" s="53"/>
      <c r="AT803" s="17" t="s">
        <v>231</v>
      </c>
      <c r="AU803" s="17" t="s">
        <v>82</v>
      </c>
    </row>
    <row r="804" spans="2:65" s="1" customFormat="1">
      <c r="B804" s="29"/>
      <c r="D804" s="139" t="s">
        <v>232</v>
      </c>
      <c r="F804" s="140" t="s">
        <v>920</v>
      </c>
      <c r="L804" s="29"/>
      <c r="M804" s="138"/>
      <c r="T804" s="53"/>
      <c r="AT804" s="17" t="s">
        <v>232</v>
      </c>
      <c r="AU804" s="17" t="s">
        <v>82</v>
      </c>
    </row>
    <row r="805" spans="2:65" s="1" customFormat="1" ht="33" customHeight="1">
      <c r="B805" s="123"/>
      <c r="C805" s="124" t="s">
        <v>921</v>
      </c>
      <c r="D805" s="124" t="s">
        <v>226</v>
      </c>
      <c r="E805" s="125" t="s">
        <v>922</v>
      </c>
      <c r="F805" s="126" t="s">
        <v>923</v>
      </c>
      <c r="G805" s="127" t="s">
        <v>266</v>
      </c>
      <c r="H805" s="128">
        <v>13.493</v>
      </c>
      <c r="I805" s="129">
        <v>356</v>
      </c>
      <c r="J805" s="129">
        <f>ROUND(I805*H805,2)</f>
        <v>4803.51</v>
      </c>
      <c r="K805" s="126" t="s">
        <v>230</v>
      </c>
      <c r="L805" s="29"/>
      <c r="M805" s="130" t="s">
        <v>1</v>
      </c>
      <c r="N805" s="131" t="s">
        <v>39</v>
      </c>
      <c r="O805" s="132">
        <v>0</v>
      </c>
      <c r="P805" s="132">
        <f>O805*H805</f>
        <v>0</v>
      </c>
      <c r="Q805" s="132">
        <v>0</v>
      </c>
      <c r="R805" s="132">
        <f>Q805*H805</f>
        <v>0</v>
      </c>
      <c r="S805" s="132">
        <v>0</v>
      </c>
      <c r="T805" s="133">
        <f>S805*H805</f>
        <v>0</v>
      </c>
      <c r="AR805" s="134" t="s">
        <v>106</v>
      </c>
      <c r="AT805" s="134" t="s">
        <v>226</v>
      </c>
      <c r="AU805" s="134" t="s">
        <v>82</v>
      </c>
      <c r="AY805" s="17" t="s">
        <v>224</v>
      </c>
      <c r="BE805" s="135">
        <f>IF(N805="základní",J805,0)</f>
        <v>0</v>
      </c>
      <c r="BF805" s="135">
        <f>IF(N805="snížená",J805,0)</f>
        <v>4803.51</v>
      </c>
      <c r="BG805" s="135">
        <f>IF(N805="zákl. přenesená",J805,0)</f>
        <v>0</v>
      </c>
      <c r="BH805" s="135">
        <f>IF(N805="sníž. přenesená",J805,0)</f>
        <v>0</v>
      </c>
      <c r="BI805" s="135">
        <f>IF(N805="nulová",J805,0)</f>
        <v>0</v>
      </c>
      <c r="BJ805" s="17" t="s">
        <v>82</v>
      </c>
      <c r="BK805" s="135">
        <f>ROUND(I805*H805,2)</f>
        <v>4803.51</v>
      </c>
      <c r="BL805" s="17" t="s">
        <v>106</v>
      </c>
      <c r="BM805" s="134" t="s">
        <v>4656</v>
      </c>
    </row>
    <row r="806" spans="2:65" s="1" customFormat="1" ht="19.5">
      <c r="B806" s="29"/>
      <c r="D806" s="136" t="s">
        <v>231</v>
      </c>
      <c r="F806" s="137" t="s">
        <v>923</v>
      </c>
      <c r="L806" s="29"/>
      <c r="M806" s="138"/>
      <c r="T806" s="53"/>
      <c r="AT806" s="17" t="s">
        <v>231</v>
      </c>
      <c r="AU806" s="17" t="s">
        <v>82</v>
      </c>
    </row>
    <row r="807" spans="2:65" s="1" customFormat="1">
      <c r="B807" s="29"/>
      <c r="D807" s="139" t="s">
        <v>232</v>
      </c>
      <c r="F807" s="140" t="s">
        <v>925</v>
      </c>
      <c r="L807" s="29"/>
      <c r="M807" s="138"/>
      <c r="T807" s="53"/>
      <c r="AT807" s="17" t="s">
        <v>232</v>
      </c>
      <c r="AU807" s="17" t="s">
        <v>82</v>
      </c>
    </row>
    <row r="808" spans="2:65" s="12" customFormat="1">
      <c r="B808" s="141"/>
      <c r="D808" s="136" t="s">
        <v>234</v>
      </c>
      <c r="E808" s="142" t="s">
        <v>1</v>
      </c>
      <c r="F808" s="143" t="s">
        <v>926</v>
      </c>
      <c r="H808" s="142" t="s">
        <v>1</v>
      </c>
      <c r="L808" s="141"/>
      <c r="M808" s="144"/>
      <c r="T808" s="145"/>
      <c r="AT808" s="142" t="s">
        <v>234</v>
      </c>
      <c r="AU808" s="142" t="s">
        <v>82</v>
      </c>
      <c r="AV808" s="12" t="s">
        <v>78</v>
      </c>
      <c r="AW808" s="12" t="s">
        <v>29</v>
      </c>
      <c r="AX808" s="12" t="s">
        <v>73</v>
      </c>
      <c r="AY808" s="142" t="s">
        <v>224</v>
      </c>
    </row>
    <row r="809" spans="2:65" s="13" customFormat="1">
      <c r="B809" s="146"/>
      <c r="D809" s="136" t="s">
        <v>234</v>
      </c>
      <c r="E809" s="147" t="s">
        <v>1</v>
      </c>
      <c r="F809" s="148" t="s">
        <v>927</v>
      </c>
      <c r="H809" s="149">
        <v>13.493</v>
      </c>
      <c r="L809" s="146"/>
      <c r="M809" s="150"/>
      <c r="T809" s="151"/>
      <c r="AT809" s="147" t="s">
        <v>234</v>
      </c>
      <c r="AU809" s="147" t="s">
        <v>82</v>
      </c>
      <c r="AV809" s="13" t="s">
        <v>82</v>
      </c>
      <c r="AW809" s="13" t="s">
        <v>29</v>
      </c>
      <c r="AX809" s="13" t="s">
        <v>73</v>
      </c>
      <c r="AY809" s="147" t="s">
        <v>224</v>
      </c>
    </row>
    <row r="810" spans="2:65" s="14" customFormat="1">
      <c r="B810" s="152"/>
      <c r="D810" s="136" t="s">
        <v>234</v>
      </c>
      <c r="E810" s="153" t="s">
        <v>1</v>
      </c>
      <c r="F810" s="154" t="s">
        <v>239</v>
      </c>
      <c r="H810" s="155">
        <v>13.493</v>
      </c>
      <c r="L810" s="152"/>
      <c r="M810" s="156"/>
      <c r="T810" s="157"/>
      <c r="AT810" s="153" t="s">
        <v>234</v>
      </c>
      <c r="AU810" s="153" t="s">
        <v>82</v>
      </c>
      <c r="AV810" s="14" t="s">
        <v>106</v>
      </c>
      <c r="AW810" s="14" t="s">
        <v>29</v>
      </c>
      <c r="AX810" s="14" t="s">
        <v>78</v>
      </c>
      <c r="AY810" s="153" t="s">
        <v>224</v>
      </c>
    </row>
    <row r="811" spans="2:65" s="11" customFormat="1" ht="22.9" customHeight="1">
      <c r="B811" s="112"/>
      <c r="D811" s="113" t="s">
        <v>72</v>
      </c>
      <c r="E811" s="121" t="s">
        <v>280</v>
      </c>
      <c r="F811" s="121" t="s">
        <v>928</v>
      </c>
      <c r="J811" s="122">
        <f>BK811</f>
        <v>2497152.0299999998</v>
      </c>
      <c r="L811" s="112"/>
      <c r="M811" s="116"/>
      <c r="P811" s="117">
        <f>SUM(P812:P939)</f>
        <v>0</v>
      </c>
      <c r="R811" s="117">
        <f>SUM(R812:R939)</f>
        <v>0</v>
      </c>
      <c r="T811" s="118">
        <f>SUM(T812:T939)</f>
        <v>0</v>
      </c>
      <c r="AR811" s="113" t="s">
        <v>78</v>
      </c>
      <c r="AT811" s="119" t="s">
        <v>72</v>
      </c>
      <c r="AU811" s="119" t="s">
        <v>78</v>
      </c>
      <c r="AY811" s="113" t="s">
        <v>224</v>
      </c>
      <c r="BK811" s="120">
        <f>SUM(BK812:BK939)</f>
        <v>2497152.0299999998</v>
      </c>
    </row>
    <row r="812" spans="2:65" s="1" customFormat="1" ht="44.25" customHeight="1">
      <c r="B812" s="123"/>
      <c r="C812" s="124" t="s">
        <v>583</v>
      </c>
      <c r="D812" s="124" t="s">
        <v>226</v>
      </c>
      <c r="E812" s="125" t="s">
        <v>929</v>
      </c>
      <c r="F812" s="126" t="s">
        <v>930</v>
      </c>
      <c r="G812" s="127" t="s">
        <v>266</v>
      </c>
      <c r="H812" s="128">
        <v>334.096</v>
      </c>
      <c r="I812" s="129">
        <v>69.900000000000006</v>
      </c>
      <c r="J812" s="129">
        <f>ROUND(I812*H812,2)</f>
        <v>23353.31</v>
      </c>
      <c r="K812" s="126" t="s">
        <v>230</v>
      </c>
      <c r="L812" s="29"/>
      <c r="M812" s="130" t="s">
        <v>1</v>
      </c>
      <c r="N812" s="131" t="s">
        <v>39</v>
      </c>
      <c r="O812" s="132">
        <v>0</v>
      </c>
      <c r="P812" s="132">
        <f>O812*H812</f>
        <v>0</v>
      </c>
      <c r="Q812" s="132">
        <v>0</v>
      </c>
      <c r="R812" s="132">
        <f>Q812*H812</f>
        <v>0</v>
      </c>
      <c r="S812" s="132">
        <v>0</v>
      </c>
      <c r="T812" s="133">
        <f>S812*H812</f>
        <v>0</v>
      </c>
      <c r="AR812" s="134" t="s">
        <v>106</v>
      </c>
      <c r="AT812" s="134" t="s">
        <v>226</v>
      </c>
      <c r="AU812" s="134" t="s">
        <v>82</v>
      </c>
      <c r="AY812" s="17" t="s">
        <v>224</v>
      </c>
      <c r="BE812" s="135">
        <f>IF(N812="základní",J812,0)</f>
        <v>0</v>
      </c>
      <c r="BF812" s="135">
        <f>IF(N812="snížená",J812,0)</f>
        <v>23353.31</v>
      </c>
      <c r="BG812" s="135">
        <f>IF(N812="zákl. přenesená",J812,0)</f>
        <v>0</v>
      </c>
      <c r="BH812" s="135">
        <f>IF(N812="sníž. přenesená",J812,0)</f>
        <v>0</v>
      </c>
      <c r="BI812" s="135">
        <f>IF(N812="nulová",J812,0)</f>
        <v>0</v>
      </c>
      <c r="BJ812" s="17" t="s">
        <v>82</v>
      </c>
      <c r="BK812" s="135">
        <f>ROUND(I812*H812,2)</f>
        <v>23353.31</v>
      </c>
      <c r="BL812" s="17" t="s">
        <v>106</v>
      </c>
      <c r="BM812" s="134" t="s">
        <v>4657</v>
      </c>
    </row>
    <row r="813" spans="2:65" s="1" customFormat="1" ht="29.25">
      <c r="B813" s="29"/>
      <c r="D813" s="136" t="s">
        <v>231</v>
      </c>
      <c r="F813" s="137" t="s">
        <v>930</v>
      </c>
      <c r="L813" s="29"/>
      <c r="M813" s="138"/>
      <c r="T813" s="53"/>
      <c r="AT813" s="17" t="s">
        <v>231</v>
      </c>
      <c r="AU813" s="17" t="s">
        <v>82</v>
      </c>
    </row>
    <row r="814" spans="2:65" s="1" customFormat="1">
      <c r="B814" s="29"/>
      <c r="D814" s="139" t="s">
        <v>232</v>
      </c>
      <c r="F814" s="140" t="s">
        <v>932</v>
      </c>
      <c r="L814" s="29"/>
      <c r="M814" s="138"/>
      <c r="T814" s="53"/>
      <c r="AT814" s="17" t="s">
        <v>232</v>
      </c>
      <c r="AU814" s="17" t="s">
        <v>82</v>
      </c>
    </row>
    <row r="815" spans="2:65" s="13" customFormat="1">
      <c r="B815" s="146"/>
      <c r="D815" s="136" t="s">
        <v>234</v>
      </c>
      <c r="E815" s="147" t="s">
        <v>1</v>
      </c>
      <c r="F815" s="148" t="s">
        <v>933</v>
      </c>
      <c r="H815" s="149">
        <v>334.096</v>
      </c>
      <c r="L815" s="146"/>
      <c r="M815" s="150"/>
      <c r="T815" s="151"/>
      <c r="AT815" s="147" t="s">
        <v>234</v>
      </c>
      <c r="AU815" s="147" t="s">
        <v>82</v>
      </c>
      <c r="AV815" s="13" t="s">
        <v>82</v>
      </c>
      <c r="AW815" s="13" t="s">
        <v>29</v>
      </c>
      <c r="AX815" s="13" t="s">
        <v>73</v>
      </c>
      <c r="AY815" s="147" t="s">
        <v>224</v>
      </c>
    </row>
    <row r="816" spans="2:65" s="14" customFormat="1">
      <c r="B816" s="152"/>
      <c r="D816" s="136" t="s">
        <v>234</v>
      </c>
      <c r="E816" s="153" t="s">
        <v>1</v>
      </c>
      <c r="F816" s="154" t="s">
        <v>239</v>
      </c>
      <c r="H816" s="155">
        <v>334.096</v>
      </c>
      <c r="L816" s="152"/>
      <c r="M816" s="156"/>
      <c r="T816" s="157"/>
      <c r="AT816" s="153" t="s">
        <v>234</v>
      </c>
      <c r="AU816" s="153" t="s">
        <v>82</v>
      </c>
      <c r="AV816" s="14" t="s">
        <v>106</v>
      </c>
      <c r="AW816" s="14" t="s">
        <v>29</v>
      </c>
      <c r="AX816" s="14" t="s">
        <v>78</v>
      </c>
      <c r="AY816" s="153" t="s">
        <v>224</v>
      </c>
    </row>
    <row r="817" spans="2:65" s="1" customFormat="1" ht="49.15" customHeight="1">
      <c r="B817" s="123"/>
      <c r="C817" s="124" t="s">
        <v>934</v>
      </c>
      <c r="D817" s="124" t="s">
        <v>226</v>
      </c>
      <c r="E817" s="125" t="s">
        <v>935</v>
      </c>
      <c r="F817" s="126" t="s">
        <v>936</v>
      </c>
      <c r="G817" s="127" t="s">
        <v>266</v>
      </c>
      <c r="H817" s="128">
        <v>30402.736000000001</v>
      </c>
      <c r="I817" s="129">
        <v>2.16</v>
      </c>
      <c r="J817" s="129">
        <f>ROUND(I817*H817,2)</f>
        <v>65669.91</v>
      </c>
      <c r="K817" s="126" t="s">
        <v>230</v>
      </c>
      <c r="L817" s="29"/>
      <c r="M817" s="130" t="s">
        <v>1</v>
      </c>
      <c r="N817" s="131" t="s">
        <v>39</v>
      </c>
      <c r="O817" s="132">
        <v>0</v>
      </c>
      <c r="P817" s="132">
        <f>O817*H817</f>
        <v>0</v>
      </c>
      <c r="Q817" s="132">
        <v>0</v>
      </c>
      <c r="R817" s="132">
        <f>Q817*H817</f>
        <v>0</v>
      </c>
      <c r="S817" s="132">
        <v>0</v>
      </c>
      <c r="T817" s="133">
        <f>S817*H817</f>
        <v>0</v>
      </c>
      <c r="AR817" s="134" t="s">
        <v>106</v>
      </c>
      <c r="AT817" s="134" t="s">
        <v>226</v>
      </c>
      <c r="AU817" s="134" t="s">
        <v>82</v>
      </c>
      <c r="AY817" s="17" t="s">
        <v>224</v>
      </c>
      <c r="BE817" s="135">
        <f>IF(N817="základní",J817,0)</f>
        <v>0</v>
      </c>
      <c r="BF817" s="135">
        <f>IF(N817="snížená",J817,0)</f>
        <v>65669.91</v>
      </c>
      <c r="BG817" s="135">
        <f>IF(N817="zákl. přenesená",J817,0)</f>
        <v>0</v>
      </c>
      <c r="BH817" s="135">
        <f>IF(N817="sníž. přenesená",J817,0)</f>
        <v>0</v>
      </c>
      <c r="BI817" s="135">
        <f>IF(N817="nulová",J817,0)</f>
        <v>0</v>
      </c>
      <c r="BJ817" s="17" t="s">
        <v>82</v>
      </c>
      <c r="BK817" s="135">
        <f>ROUND(I817*H817,2)</f>
        <v>65669.91</v>
      </c>
      <c r="BL817" s="17" t="s">
        <v>106</v>
      </c>
      <c r="BM817" s="134" t="s">
        <v>4658</v>
      </c>
    </row>
    <row r="818" spans="2:65" s="1" customFormat="1" ht="29.25">
      <c r="B818" s="29"/>
      <c r="D818" s="136" t="s">
        <v>231</v>
      </c>
      <c r="F818" s="137" t="s">
        <v>936</v>
      </c>
      <c r="L818" s="29"/>
      <c r="M818" s="138"/>
      <c r="T818" s="53"/>
      <c r="AT818" s="17" t="s">
        <v>231</v>
      </c>
      <c r="AU818" s="17" t="s">
        <v>82</v>
      </c>
    </row>
    <row r="819" spans="2:65" s="1" customFormat="1">
      <c r="B819" s="29"/>
      <c r="D819" s="139" t="s">
        <v>232</v>
      </c>
      <c r="F819" s="140" t="s">
        <v>938</v>
      </c>
      <c r="L819" s="29"/>
      <c r="M819" s="138"/>
      <c r="T819" s="53"/>
      <c r="AT819" s="17" t="s">
        <v>232</v>
      </c>
      <c r="AU819" s="17" t="s">
        <v>82</v>
      </c>
    </row>
    <row r="820" spans="2:65" s="13" customFormat="1">
      <c r="B820" s="146"/>
      <c r="D820" s="136" t="s">
        <v>234</v>
      </c>
      <c r="E820" s="147" t="s">
        <v>1</v>
      </c>
      <c r="F820" s="148" t="s">
        <v>939</v>
      </c>
      <c r="H820" s="149">
        <v>30402.736000000001</v>
      </c>
      <c r="L820" s="146"/>
      <c r="M820" s="150"/>
      <c r="T820" s="151"/>
      <c r="AT820" s="147" t="s">
        <v>234</v>
      </c>
      <c r="AU820" s="147" t="s">
        <v>82</v>
      </c>
      <c r="AV820" s="13" t="s">
        <v>82</v>
      </c>
      <c r="AW820" s="13" t="s">
        <v>29</v>
      </c>
      <c r="AX820" s="13" t="s">
        <v>73</v>
      </c>
      <c r="AY820" s="147" t="s">
        <v>224</v>
      </c>
    </row>
    <row r="821" spans="2:65" s="14" customFormat="1">
      <c r="B821" s="152"/>
      <c r="D821" s="136" t="s">
        <v>234</v>
      </c>
      <c r="E821" s="153" t="s">
        <v>1</v>
      </c>
      <c r="F821" s="154" t="s">
        <v>239</v>
      </c>
      <c r="H821" s="155">
        <v>30402.736000000001</v>
      </c>
      <c r="L821" s="152"/>
      <c r="M821" s="156"/>
      <c r="T821" s="157"/>
      <c r="AT821" s="153" t="s">
        <v>234</v>
      </c>
      <c r="AU821" s="153" t="s">
        <v>82</v>
      </c>
      <c r="AV821" s="14" t="s">
        <v>106</v>
      </c>
      <c r="AW821" s="14" t="s">
        <v>29</v>
      </c>
      <c r="AX821" s="14" t="s">
        <v>78</v>
      </c>
      <c r="AY821" s="153" t="s">
        <v>224</v>
      </c>
    </row>
    <row r="822" spans="2:65" s="1" customFormat="1" ht="44.25" customHeight="1">
      <c r="B822" s="123"/>
      <c r="C822" s="124" t="s">
        <v>596</v>
      </c>
      <c r="D822" s="124" t="s">
        <v>226</v>
      </c>
      <c r="E822" s="125" t="s">
        <v>940</v>
      </c>
      <c r="F822" s="126" t="s">
        <v>941</v>
      </c>
      <c r="G822" s="127" t="s">
        <v>266</v>
      </c>
      <c r="H822" s="128">
        <v>334.096</v>
      </c>
      <c r="I822" s="129">
        <v>46.5</v>
      </c>
      <c r="J822" s="129">
        <f>ROUND(I822*H822,2)</f>
        <v>15535.46</v>
      </c>
      <c r="K822" s="126" t="s">
        <v>230</v>
      </c>
      <c r="L822" s="29"/>
      <c r="M822" s="130" t="s">
        <v>1</v>
      </c>
      <c r="N822" s="131" t="s">
        <v>39</v>
      </c>
      <c r="O822" s="132">
        <v>0</v>
      </c>
      <c r="P822" s="132">
        <f>O822*H822</f>
        <v>0</v>
      </c>
      <c r="Q822" s="132">
        <v>0</v>
      </c>
      <c r="R822" s="132">
        <f>Q822*H822</f>
        <v>0</v>
      </c>
      <c r="S822" s="132">
        <v>0</v>
      </c>
      <c r="T822" s="133">
        <f>S822*H822</f>
        <v>0</v>
      </c>
      <c r="AR822" s="134" t="s">
        <v>106</v>
      </c>
      <c r="AT822" s="134" t="s">
        <v>226</v>
      </c>
      <c r="AU822" s="134" t="s">
        <v>82</v>
      </c>
      <c r="AY822" s="17" t="s">
        <v>224</v>
      </c>
      <c r="BE822" s="135">
        <f>IF(N822="základní",J822,0)</f>
        <v>0</v>
      </c>
      <c r="BF822" s="135">
        <f>IF(N822="snížená",J822,0)</f>
        <v>15535.46</v>
      </c>
      <c r="BG822" s="135">
        <f>IF(N822="zákl. přenesená",J822,0)</f>
        <v>0</v>
      </c>
      <c r="BH822" s="135">
        <f>IF(N822="sníž. přenesená",J822,0)</f>
        <v>0</v>
      </c>
      <c r="BI822" s="135">
        <f>IF(N822="nulová",J822,0)</f>
        <v>0</v>
      </c>
      <c r="BJ822" s="17" t="s">
        <v>82</v>
      </c>
      <c r="BK822" s="135">
        <f>ROUND(I822*H822,2)</f>
        <v>15535.46</v>
      </c>
      <c r="BL822" s="17" t="s">
        <v>106</v>
      </c>
      <c r="BM822" s="134" t="s">
        <v>4659</v>
      </c>
    </row>
    <row r="823" spans="2:65" s="1" customFormat="1" ht="29.25">
      <c r="B823" s="29"/>
      <c r="D823" s="136" t="s">
        <v>231</v>
      </c>
      <c r="F823" s="137" t="s">
        <v>941</v>
      </c>
      <c r="L823" s="29"/>
      <c r="M823" s="138"/>
      <c r="T823" s="53"/>
      <c r="AT823" s="17" t="s">
        <v>231</v>
      </c>
      <c r="AU823" s="17" t="s">
        <v>82</v>
      </c>
    </row>
    <row r="824" spans="2:65" s="1" customFormat="1">
      <c r="B824" s="29"/>
      <c r="D824" s="139" t="s">
        <v>232</v>
      </c>
      <c r="F824" s="140" t="s">
        <v>943</v>
      </c>
      <c r="L824" s="29"/>
      <c r="M824" s="138"/>
      <c r="T824" s="53"/>
      <c r="AT824" s="17" t="s">
        <v>232</v>
      </c>
      <c r="AU824" s="17" t="s">
        <v>82</v>
      </c>
    </row>
    <row r="825" spans="2:65" s="1" customFormat="1" ht="24.2" customHeight="1">
      <c r="B825" s="123"/>
      <c r="C825" s="124" t="s">
        <v>944</v>
      </c>
      <c r="D825" s="124" t="s">
        <v>226</v>
      </c>
      <c r="E825" s="125" t="s">
        <v>945</v>
      </c>
      <c r="F825" s="126" t="s">
        <v>946</v>
      </c>
      <c r="G825" s="127" t="s">
        <v>266</v>
      </c>
      <c r="H825" s="128">
        <v>334.096</v>
      </c>
      <c r="I825" s="129">
        <v>23.1</v>
      </c>
      <c r="J825" s="129">
        <f>ROUND(I825*H825,2)</f>
        <v>7717.62</v>
      </c>
      <c r="K825" s="126" t="s">
        <v>230</v>
      </c>
      <c r="L825" s="29"/>
      <c r="M825" s="130" t="s">
        <v>1</v>
      </c>
      <c r="N825" s="131" t="s">
        <v>39</v>
      </c>
      <c r="O825" s="132">
        <v>0</v>
      </c>
      <c r="P825" s="132">
        <f>O825*H825</f>
        <v>0</v>
      </c>
      <c r="Q825" s="132">
        <v>0</v>
      </c>
      <c r="R825" s="132">
        <f>Q825*H825</f>
        <v>0</v>
      </c>
      <c r="S825" s="132">
        <v>0</v>
      </c>
      <c r="T825" s="133">
        <f>S825*H825</f>
        <v>0</v>
      </c>
      <c r="AR825" s="134" t="s">
        <v>106</v>
      </c>
      <c r="AT825" s="134" t="s">
        <v>226</v>
      </c>
      <c r="AU825" s="134" t="s">
        <v>82</v>
      </c>
      <c r="AY825" s="17" t="s">
        <v>224</v>
      </c>
      <c r="BE825" s="135">
        <f>IF(N825="základní",J825,0)</f>
        <v>0</v>
      </c>
      <c r="BF825" s="135">
        <f>IF(N825="snížená",J825,0)</f>
        <v>7717.62</v>
      </c>
      <c r="BG825" s="135">
        <f>IF(N825="zákl. přenesená",J825,0)</f>
        <v>0</v>
      </c>
      <c r="BH825" s="135">
        <f>IF(N825="sníž. přenesená",J825,0)</f>
        <v>0</v>
      </c>
      <c r="BI825" s="135">
        <f>IF(N825="nulová",J825,0)</f>
        <v>0</v>
      </c>
      <c r="BJ825" s="17" t="s">
        <v>82</v>
      </c>
      <c r="BK825" s="135">
        <f>ROUND(I825*H825,2)</f>
        <v>7717.62</v>
      </c>
      <c r="BL825" s="17" t="s">
        <v>106</v>
      </c>
      <c r="BM825" s="134" t="s">
        <v>4660</v>
      </c>
    </row>
    <row r="826" spans="2:65" s="1" customFormat="1" ht="19.5">
      <c r="B826" s="29"/>
      <c r="D826" s="136" t="s">
        <v>231</v>
      </c>
      <c r="F826" s="137" t="s">
        <v>946</v>
      </c>
      <c r="L826" s="29"/>
      <c r="M826" s="138"/>
      <c r="T826" s="53"/>
      <c r="AT826" s="17" t="s">
        <v>231</v>
      </c>
      <c r="AU826" s="17" t="s">
        <v>82</v>
      </c>
    </row>
    <row r="827" spans="2:65" s="1" customFormat="1">
      <c r="B827" s="29"/>
      <c r="D827" s="139" t="s">
        <v>232</v>
      </c>
      <c r="F827" s="140" t="s">
        <v>948</v>
      </c>
      <c r="L827" s="29"/>
      <c r="M827" s="138"/>
      <c r="T827" s="53"/>
      <c r="AT827" s="17" t="s">
        <v>232</v>
      </c>
      <c r="AU827" s="17" t="s">
        <v>82</v>
      </c>
    </row>
    <row r="828" spans="2:65" s="1" customFormat="1" ht="33" customHeight="1">
      <c r="B828" s="123"/>
      <c r="C828" s="124" t="s">
        <v>600</v>
      </c>
      <c r="D828" s="124" t="s">
        <v>226</v>
      </c>
      <c r="E828" s="125" t="s">
        <v>949</v>
      </c>
      <c r="F828" s="126" t="s">
        <v>950</v>
      </c>
      <c r="G828" s="127" t="s">
        <v>266</v>
      </c>
      <c r="H828" s="128">
        <v>30402.736000000001</v>
      </c>
      <c r="I828" s="129">
        <v>0.37</v>
      </c>
      <c r="J828" s="129">
        <f>ROUND(I828*H828,2)</f>
        <v>11249.01</v>
      </c>
      <c r="K828" s="126" t="s">
        <v>230</v>
      </c>
      <c r="L828" s="29"/>
      <c r="M828" s="130" t="s">
        <v>1</v>
      </c>
      <c r="N828" s="131" t="s">
        <v>39</v>
      </c>
      <c r="O828" s="132">
        <v>0</v>
      </c>
      <c r="P828" s="132">
        <f>O828*H828</f>
        <v>0</v>
      </c>
      <c r="Q828" s="132">
        <v>0</v>
      </c>
      <c r="R828" s="132">
        <f>Q828*H828</f>
        <v>0</v>
      </c>
      <c r="S828" s="132">
        <v>0</v>
      </c>
      <c r="T828" s="133">
        <f>S828*H828</f>
        <v>0</v>
      </c>
      <c r="AR828" s="134" t="s">
        <v>106</v>
      </c>
      <c r="AT828" s="134" t="s">
        <v>226</v>
      </c>
      <c r="AU828" s="134" t="s">
        <v>82</v>
      </c>
      <c r="AY828" s="17" t="s">
        <v>224</v>
      </c>
      <c r="BE828" s="135">
        <f>IF(N828="základní",J828,0)</f>
        <v>0</v>
      </c>
      <c r="BF828" s="135">
        <f>IF(N828="snížená",J828,0)</f>
        <v>11249.01</v>
      </c>
      <c r="BG828" s="135">
        <f>IF(N828="zákl. přenesená",J828,0)</f>
        <v>0</v>
      </c>
      <c r="BH828" s="135">
        <f>IF(N828="sníž. přenesená",J828,0)</f>
        <v>0</v>
      </c>
      <c r="BI828" s="135">
        <f>IF(N828="nulová",J828,0)</f>
        <v>0</v>
      </c>
      <c r="BJ828" s="17" t="s">
        <v>82</v>
      </c>
      <c r="BK828" s="135">
        <f>ROUND(I828*H828,2)</f>
        <v>11249.01</v>
      </c>
      <c r="BL828" s="17" t="s">
        <v>106</v>
      </c>
      <c r="BM828" s="134" t="s">
        <v>4661</v>
      </c>
    </row>
    <row r="829" spans="2:65" s="1" customFormat="1" ht="19.5">
      <c r="B829" s="29"/>
      <c r="D829" s="136" t="s">
        <v>231</v>
      </c>
      <c r="F829" s="137" t="s">
        <v>950</v>
      </c>
      <c r="L829" s="29"/>
      <c r="M829" s="138"/>
      <c r="T829" s="53"/>
      <c r="AT829" s="17" t="s">
        <v>231</v>
      </c>
      <c r="AU829" s="17" t="s">
        <v>82</v>
      </c>
    </row>
    <row r="830" spans="2:65" s="1" customFormat="1">
      <c r="B830" s="29"/>
      <c r="D830" s="139" t="s">
        <v>232</v>
      </c>
      <c r="F830" s="140" t="s">
        <v>952</v>
      </c>
      <c r="L830" s="29"/>
      <c r="M830" s="138"/>
      <c r="T830" s="53"/>
      <c r="AT830" s="17" t="s">
        <v>232</v>
      </c>
      <c r="AU830" s="17" t="s">
        <v>82</v>
      </c>
    </row>
    <row r="831" spans="2:65" s="1" customFormat="1" ht="24.2" customHeight="1">
      <c r="B831" s="123"/>
      <c r="C831" s="124" t="s">
        <v>953</v>
      </c>
      <c r="D831" s="124" t="s">
        <v>226</v>
      </c>
      <c r="E831" s="125" t="s">
        <v>954</v>
      </c>
      <c r="F831" s="126" t="s">
        <v>955</v>
      </c>
      <c r="G831" s="127" t="s">
        <v>266</v>
      </c>
      <c r="H831" s="128">
        <v>334.096</v>
      </c>
      <c r="I831" s="129">
        <v>15.6</v>
      </c>
      <c r="J831" s="129">
        <f>ROUND(I831*H831,2)</f>
        <v>5211.8999999999996</v>
      </c>
      <c r="K831" s="126" t="s">
        <v>230</v>
      </c>
      <c r="L831" s="29"/>
      <c r="M831" s="130" t="s">
        <v>1</v>
      </c>
      <c r="N831" s="131" t="s">
        <v>39</v>
      </c>
      <c r="O831" s="132">
        <v>0</v>
      </c>
      <c r="P831" s="132">
        <f>O831*H831</f>
        <v>0</v>
      </c>
      <c r="Q831" s="132">
        <v>0</v>
      </c>
      <c r="R831" s="132">
        <f>Q831*H831</f>
        <v>0</v>
      </c>
      <c r="S831" s="132">
        <v>0</v>
      </c>
      <c r="T831" s="133">
        <f>S831*H831</f>
        <v>0</v>
      </c>
      <c r="AR831" s="134" t="s">
        <v>106</v>
      </c>
      <c r="AT831" s="134" t="s">
        <v>226</v>
      </c>
      <c r="AU831" s="134" t="s">
        <v>82</v>
      </c>
      <c r="AY831" s="17" t="s">
        <v>224</v>
      </c>
      <c r="BE831" s="135">
        <f>IF(N831="základní",J831,0)</f>
        <v>0</v>
      </c>
      <c r="BF831" s="135">
        <f>IF(N831="snížená",J831,0)</f>
        <v>5211.8999999999996</v>
      </c>
      <c r="BG831" s="135">
        <f>IF(N831="zákl. přenesená",J831,0)</f>
        <v>0</v>
      </c>
      <c r="BH831" s="135">
        <f>IF(N831="sníž. přenesená",J831,0)</f>
        <v>0</v>
      </c>
      <c r="BI831" s="135">
        <f>IF(N831="nulová",J831,0)</f>
        <v>0</v>
      </c>
      <c r="BJ831" s="17" t="s">
        <v>82</v>
      </c>
      <c r="BK831" s="135">
        <f>ROUND(I831*H831,2)</f>
        <v>5211.8999999999996</v>
      </c>
      <c r="BL831" s="17" t="s">
        <v>106</v>
      </c>
      <c r="BM831" s="134" t="s">
        <v>4662</v>
      </c>
    </row>
    <row r="832" spans="2:65" s="1" customFormat="1" ht="19.5">
      <c r="B832" s="29"/>
      <c r="D832" s="136" t="s">
        <v>231</v>
      </c>
      <c r="F832" s="137" t="s">
        <v>955</v>
      </c>
      <c r="L832" s="29"/>
      <c r="M832" s="138"/>
      <c r="T832" s="53"/>
      <c r="AT832" s="17" t="s">
        <v>231</v>
      </c>
      <c r="AU832" s="17" t="s">
        <v>82</v>
      </c>
    </row>
    <row r="833" spans="2:65" s="1" customFormat="1">
      <c r="B833" s="29"/>
      <c r="D833" s="139" t="s">
        <v>232</v>
      </c>
      <c r="F833" s="140" t="s">
        <v>957</v>
      </c>
      <c r="L833" s="29"/>
      <c r="M833" s="138"/>
      <c r="T833" s="53"/>
      <c r="AT833" s="17" t="s">
        <v>232</v>
      </c>
      <c r="AU833" s="17" t="s">
        <v>82</v>
      </c>
    </row>
    <row r="834" spans="2:65" s="1" customFormat="1" ht="37.9" customHeight="1">
      <c r="B834" s="123"/>
      <c r="C834" s="124" t="s">
        <v>605</v>
      </c>
      <c r="D834" s="124" t="s">
        <v>226</v>
      </c>
      <c r="E834" s="125" t="s">
        <v>958</v>
      </c>
      <c r="F834" s="126" t="s">
        <v>959</v>
      </c>
      <c r="G834" s="127" t="s">
        <v>266</v>
      </c>
      <c r="H834" s="128">
        <v>991.67200000000003</v>
      </c>
      <c r="I834" s="129">
        <v>145</v>
      </c>
      <c r="J834" s="129">
        <f>ROUND(I834*H834,2)</f>
        <v>143792.44</v>
      </c>
      <c r="K834" s="126" t="s">
        <v>230</v>
      </c>
      <c r="L834" s="29"/>
      <c r="M834" s="130" t="s">
        <v>1</v>
      </c>
      <c r="N834" s="131" t="s">
        <v>39</v>
      </c>
      <c r="O834" s="132">
        <v>0</v>
      </c>
      <c r="P834" s="132">
        <f>O834*H834</f>
        <v>0</v>
      </c>
      <c r="Q834" s="132">
        <v>0</v>
      </c>
      <c r="R834" s="132">
        <f>Q834*H834</f>
        <v>0</v>
      </c>
      <c r="S834" s="132">
        <v>0</v>
      </c>
      <c r="T834" s="133">
        <f>S834*H834</f>
        <v>0</v>
      </c>
      <c r="AR834" s="134" t="s">
        <v>106</v>
      </c>
      <c r="AT834" s="134" t="s">
        <v>226</v>
      </c>
      <c r="AU834" s="134" t="s">
        <v>82</v>
      </c>
      <c r="AY834" s="17" t="s">
        <v>224</v>
      </c>
      <c r="BE834" s="135">
        <f>IF(N834="základní",J834,0)</f>
        <v>0</v>
      </c>
      <c r="BF834" s="135">
        <f>IF(N834="snížená",J834,0)</f>
        <v>143792.44</v>
      </c>
      <c r="BG834" s="135">
        <f>IF(N834="zákl. přenesená",J834,0)</f>
        <v>0</v>
      </c>
      <c r="BH834" s="135">
        <f>IF(N834="sníž. přenesená",J834,0)</f>
        <v>0</v>
      </c>
      <c r="BI834" s="135">
        <f>IF(N834="nulová",J834,0)</f>
        <v>0</v>
      </c>
      <c r="BJ834" s="17" t="s">
        <v>82</v>
      </c>
      <c r="BK834" s="135">
        <f>ROUND(I834*H834,2)</f>
        <v>143792.44</v>
      </c>
      <c r="BL834" s="17" t="s">
        <v>106</v>
      </c>
      <c r="BM834" s="134" t="s">
        <v>4663</v>
      </c>
    </row>
    <row r="835" spans="2:65" s="1" customFormat="1" ht="19.5">
      <c r="B835" s="29"/>
      <c r="D835" s="136" t="s">
        <v>231</v>
      </c>
      <c r="F835" s="137" t="s">
        <v>959</v>
      </c>
      <c r="L835" s="29"/>
      <c r="M835" s="138"/>
      <c r="T835" s="53"/>
      <c r="AT835" s="17" t="s">
        <v>231</v>
      </c>
      <c r="AU835" s="17" t="s">
        <v>82</v>
      </c>
    </row>
    <row r="836" spans="2:65" s="1" customFormat="1">
      <c r="B836" s="29"/>
      <c r="D836" s="139" t="s">
        <v>232</v>
      </c>
      <c r="F836" s="140" t="s">
        <v>961</v>
      </c>
      <c r="L836" s="29"/>
      <c r="M836" s="138"/>
      <c r="T836" s="53"/>
      <c r="AT836" s="17" t="s">
        <v>232</v>
      </c>
      <c r="AU836" s="17" t="s">
        <v>82</v>
      </c>
    </row>
    <row r="837" spans="2:65" s="13" customFormat="1">
      <c r="B837" s="146"/>
      <c r="D837" s="136" t="s">
        <v>234</v>
      </c>
      <c r="E837" s="147" t="s">
        <v>1</v>
      </c>
      <c r="F837" s="148" t="s">
        <v>962</v>
      </c>
      <c r="H837" s="149">
        <v>991.67200000000003</v>
      </c>
      <c r="L837" s="146"/>
      <c r="M837" s="150"/>
      <c r="T837" s="151"/>
      <c r="AT837" s="147" t="s">
        <v>234</v>
      </c>
      <c r="AU837" s="147" t="s">
        <v>82</v>
      </c>
      <c r="AV837" s="13" t="s">
        <v>82</v>
      </c>
      <c r="AW837" s="13" t="s">
        <v>29</v>
      </c>
      <c r="AX837" s="13" t="s">
        <v>73</v>
      </c>
      <c r="AY837" s="147" t="s">
        <v>224</v>
      </c>
    </row>
    <row r="838" spans="2:65" s="14" customFormat="1">
      <c r="B838" s="152"/>
      <c r="D838" s="136" t="s">
        <v>234</v>
      </c>
      <c r="E838" s="153" t="s">
        <v>1</v>
      </c>
      <c r="F838" s="154" t="s">
        <v>239</v>
      </c>
      <c r="H838" s="155">
        <v>991.67200000000003</v>
      </c>
      <c r="L838" s="152"/>
      <c r="M838" s="156"/>
      <c r="T838" s="157"/>
      <c r="AT838" s="153" t="s">
        <v>234</v>
      </c>
      <c r="AU838" s="153" t="s">
        <v>82</v>
      </c>
      <c r="AV838" s="14" t="s">
        <v>106</v>
      </c>
      <c r="AW838" s="14" t="s">
        <v>29</v>
      </c>
      <c r="AX838" s="14" t="s">
        <v>78</v>
      </c>
      <c r="AY838" s="153" t="s">
        <v>224</v>
      </c>
    </row>
    <row r="839" spans="2:65" s="1" customFormat="1" ht="16.5" customHeight="1">
      <c r="B839" s="123"/>
      <c r="C839" s="124" t="s">
        <v>963</v>
      </c>
      <c r="D839" s="124" t="s">
        <v>226</v>
      </c>
      <c r="E839" s="125" t="s">
        <v>964</v>
      </c>
      <c r="F839" s="126" t="s">
        <v>965</v>
      </c>
      <c r="G839" s="127" t="s">
        <v>639</v>
      </c>
      <c r="H839" s="128">
        <v>32</v>
      </c>
      <c r="I839" s="129">
        <v>1780</v>
      </c>
      <c r="J839" s="129">
        <f>ROUND(I839*H839,2)</f>
        <v>56960</v>
      </c>
      <c r="K839" s="126" t="s">
        <v>1</v>
      </c>
      <c r="L839" s="29"/>
      <c r="M839" s="130" t="s">
        <v>1</v>
      </c>
      <c r="N839" s="131" t="s">
        <v>39</v>
      </c>
      <c r="O839" s="132">
        <v>0</v>
      </c>
      <c r="P839" s="132">
        <f>O839*H839</f>
        <v>0</v>
      </c>
      <c r="Q839" s="132">
        <v>0</v>
      </c>
      <c r="R839" s="132">
        <f>Q839*H839</f>
        <v>0</v>
      </c>
      <c r="S839" s="132">
        <v>0</v>
      </c>
      <c r="T839" s="133">
        <f>S839*H839</f>
        <v>0</v>
      </c>
      <c r="AR839" s="134" t="s">
        <v>106</v>
      </c>
      <c r="AT839" s="134" t="s">
        <v>226</v>
      </c>
      <c r="AU839" s="134" t="s">
        <v>82</v>
      </c>
      <c r="AY839" s="17" t="s">
        <v>224</v>
      </c>
      <c r="BE839" s="135">
        <f>IF(N839="základní",J839,0)</f>
        <v>0</v>
      </c>
      <c r="BF839" s="135">
        <f>IF(N839="snížená",J839,0)</f>
        <v>56960</v>
      </c>
      <c r="BG839" s="135">
        <f>IF(N839="zákl. přenesená",J839,0)</f>
        <v>0</v>
      </c>
      <c r="BH839" s="135">
        <f>IF(N839="sníž. přenesená",J839,0)</f>
        <v>0</v>
      </c>
      <c r="BI839" s="135">
        <f>IF(N839="nulová",J839,0)</f>
        <v>0</v>
      </c>
      <c r="BJ839" s="17" t="s">
        <v>82</v>
      </c>
      <c r="BK839" s="135">
        <f>ROUND(I839*H839,2)</f>
        <v>56960</v>
      </c>
      <c r="BL839" s="17" t="s">
        <v>106</v>
      </c>
      <c r="BM839" s="134" t="s">
        <v>4664</v>
      </c>
    </row>
    <row r="840" spans="2:65" s="1" customFormat="1">
      <c r="B840" s="29"/>
      <c r="D840" s="136" t="s">
        <v>231</v>
      </c>
      <c r="F840" s="137" t="s">
        <v>965</v>
      </c>
      <c r="L840" s="29"/>
      <c r="M840" s="138"/>
      <c r="T840" s="53"/>
      <c r="AT840" s="17" t="s">
        <v>231</v>
      </c>
      <c r="AU840" s="17" t="s">
        <v>82</v>
      </c>
    </row>
    <row r="841" spans="2:65" s="13" customFormat="1">
      <c r="B841" s="146"/>
      <c r="D841" s="136" t="s">
        <v>234</v>
      </c>
      <c r="E841" s="147" t="s">
        <v>1</v>
      </c>
      <c r="F841" s="148" t="s">
        <v>967</v>
      </c>
      <c r="H841" s="149">
        <v>32</v>
      </c>
      <c r="L841" s="146"/>
      <c r="M841" s="150"/>
      <c r="T841" s="151"/>
      <c r="AT841" s="147" t="s">
        <v>234</v>
      </c>
      <c r="AU841" s="147" t="s">
        <v>82</v>
      </c>
      <c r="AV841" s="13" t="s">
        <v>82</v>
      </c>
      <c r="AW841" s="13" t="s">
        <v>29</v>
      </c>
      <c r="AX841" s="13" t="s">
        <v>73</v>
      </c>
      <c r="AY841" s="147" t="s">
        <v>224</v>
      </c>
    </row>
    <row r="842" spans="2:65" s="14" customFormat="1">
      <c r="B842" s="152"/>
      <c r="D842" s="136" t="s">
        <v>234</v>
      </c>
      <c r="E842" s="153" t="s">
        <v>1</v>
      </c>
      <c r="F842" s="154" t="s">
        <v>239</v>
      </c>
      <c r="H842" s="155">
        <v>32</v>
      </c>
      <c r="L842" s="152"/>
      <c r="M842" s="156"/>
      <c r="T842" s="157"/>
      <c r="AT842" s="153" t="s">
        <v>234</v>
      </c>
      <c r="AU842" s="153" t="s">
        <v>82</v>
      </c>
      <c r="AV842" s="14" t="s">
        <v>106</v>
      </c>
      <c r="AW842" s="14" t="s">
        <v>29</v>
      </c>
      <c r="AX842" s="14" t="s">
        <v>78</v>
      </c>
      <c r="AY842" s="153" t="s">
        <v>224</v>
      </c>
    </row>
    <row r="843" spans="2:65" s="1" customFormat="1" ht="24.2" customHeight="1">
      <c r="B843" s="123"/>
      <c r="C843" s="124" t="s">
        <v>609</v>
      </c>
      <c r="D843" s="124" t="s">
        <v>226</v>
      </c>
      <c r="E843" s="125" t="s">
        <v>968</v>
      </c>
      <c r="F843" s="126" t="s">
        <v>969</v>
      </c>
      <c r="G843" s="127" t="s">
        <v>369</v>
      </c>
      <c r="H843" s="128">
        <v>1</v>
      </c>
      <c r="I843" s="129">
        <v>404500</v>
      </c>
      <c r="J843" s="129">
        <f>ROUND(I843*H843,2)</f>
        <v>404500</v>
      </c>
      <c r="K843" s="126" t="s">
        <v>1</v>
      </c>
      <c r="L843" s="29"/>
      <c r="M843" s="130" t="s">
        <v>1</v>
      </c>
      <c r="N843" s="131" t="s">
        <v>39</v>
      </c>
      <c r="O843" s="132">
        <v>0</v>
      </c>
      <c r="P843" s="132">
        <f>O843*H843</f>
        <v>0</v>
      </c>
      <c r="Q843" s="132">
        <v>0</v>
      </c>
      <c r="R843" s="132">
        <f>Q843*H843</f>
        <v>0</v>
      </c>
      <c r="S843" s="132">
        <v>0</v>
      </c>
      <c r="T843" s="133">
        <f>S843*H843</f>
        <v>0</v>
      </c>
      <c r="AR843" s="134" t="s">
        <v>106</v>
      </c>
      <c r="AT843" s="134" t="s">
        <v>226</v>
      </c>
      <c r="AU843" s="134" t="s">
        <v>82</v>
      </c>
      <c r="AY843" s="17" t="s">
        <v>224</v>
      </c>
      <c r="BE843" s="135">
        <f>IF(N843="základní",J843,0)</f>
        <v>0</v>
      </c>
      <c r="BF843" s="135">
        <f>IF(N843="snížená",J843,0)</f>
        <v>404500</v>
      </c>
      <c r="BG843" s="135">
        <f>IF(N843="zákl. přenesená",J843,0)</f>
        <v>0</v>
      </c>
      <c r="BH843" s="135">
        <f>IF(N843="sníž. přenesená",J843,0)</f>
        <v>0</v>
      </c>
      <c r="BI843" s="135">
        <f>IF(N843="nulová",J843,0)</f>
        <v>0</v>
      </c>
      <c r="BJ843" s="17" t="s">
        <v>82</v>
      </c>
      <c r="BK843" s="135">
        <f>ROUND(I843*H843,2)</f>
        <v>404500</v>
      </c>
      <c r="BL843" s="17" t="s">
        <v>106</v>
      </c>
      <c r="BM843" s="134" t="s">
        <v>4665</v>
      </c>
    </row>
    <row r="844" spans="2:65" s="1" customFormat="1" ht="19.5">
      <c r="B844" s="29"/>
      <c r="D844" s="136" t="s">
        <v>231</v>
      </c>
      <c r="F844" s="137" t="s">
        <v>969</v>
      </c>
      <c r="L844" s="29"/>
      <c r="M844" s="138"/>
      <c r="T844" s="53"/>
      <c r="AT844" s="17" t="s">
        <v>231</v>
      </c>
      <c r="AU844" s="17" t="s">
        <v>82</v>
      </c>
    </row>
    <row r="845" spans="2:65" s="1" customFormat="1" ht="44.25" customHeight="1">
      <c r="B845" s="123"/>
      <c r="C845" s="124" t="s">
        <v>971</v>
      </c>
      <c r="D845" s="124" t="s">
        <v>226</v>
      </c>
      <c r="E845" s="125" t="s">
        <v>972</v>
      </c>
      <c r="F845" s="126" t="s">
        <v>973</v>
      </c>
      <c r="G845" s="127" t="s">
        <v>266</v>
      </c>
      <c r="H845" s="128">
        <v>40.497</v>
      </c>
      <c r="I845" s="129">
        <v>174</v>
      </c>
      <c r="J845" s="129">
        <f>ROUND(I845*H845,2)</f>
        <v>7046.48</v>
      </c>
      <c r="K845" s="126" t="s">
        <v>230</v>
      </c>
      <c r="L845" s="29"/>
      <c r="M845" s="130" t="s">
        <v>1</v>
      </c>
      <c r="N845" s="131" t="s">
        <v>39</v>
      </c>
      <c r="O845" s="132">
        <v>0</v>
      </c>
      <c r="P845" s="132">
        <f>O845*H845</f>
        <v>0</v>
      </c>
      <c r="Q845" s="132">
        <v>0</v>
      </c>
      <c r="R845" s="132">
        <f>Q845*H845</f>
        <v>0</v>
      </c>
      <c r="S845" s="132">
        <v>0</v>
      </c>
      <c r="T845" s="133">
        <f>S845*H845</f>
        <v>0</v>
      </c>
      <c r="AR845" s="134" t="s">
        <v>106</v>
      </c>
      <c r="AT845" s="134" t="s">
        <v>226</v>
      </c>
      <c r="AU845" s="134" t="s">
        <v>82</v>
      </c>
      <c r="AY845" s="17" t="s">
        <v>224</v>
      </c>
      <c r="BE845" s="135">
        <f>IF(N845="základní",J845,0)</f>
        <v>0</v>
      </c>
      <c r="BF845" s="135">
        <f>IF(N845="snížená",J845,0)</f>
        <v>7046.48</v>
      </c>
      <c r="BG845" s="135">
        <f>IF(N845="zákl. přenesená",J845,0)</f>
        <v>0</v>
      </c>
      <c r="BH845" s="135">
        <f>IF(N845="sníž. přenesená",J845,0)</f>
        <v>0</v>
      </c>
      <c r="BI845" s="135">
        <f>IF(N845="nulová",J845,0)</f>
        <v>0</v>
      </c>
      <c r="BJ845" s="17" t="s">
        <v>82</v>
      </c>
      <c r="BK845" s="135">
        <f>ROUND(I845*H845,2)</f>
        <v>7046.48</v>
      </c>
      <c r="BL845" s="17" t="s">
        <v>106</v>
      </c>
      <c r="BM845" s="134" t="s">
        <v>4666</v>
      </c>
    </row>
    <row r="846" spans="2:65" s="1" customFormat="1" ht="29.25">
      <c r="B846" s="29"/>
      <c r="D846" s="136" t="s">
        <v>231</v>
      </c>
      <c r="F846" s="137" t="s">
        <v>973</v>
      </c>
      <c r="L846" s="29"/>
      <c r="M846" s="138"/>
      <c r="T846" s="53"/>
      <c r="AT846" s="17" t="s">
        <v>231</v>
      </c>
      <c r="AU846" s="17" t="s">
        <v>82</v>
      </c>
    </row>
    <row r="847" spans="2:65" s="1" customFormat="1">
      <c r="B847" s="29"/>
      <c r="D847" s="139" t="s">
        <v>232</v>
      </c>
      <c r="F847" s="140" t="s">
        <v>975</v>
      </c>
      <c r="L847" s="29"/>
      <c r="M847" s="138"/>
      <c r="T847" s="53"/>
      <c r="AT847" s="17" t="s">
        <v>232</v>
      </c>
      <c r="AU847" s="17" t="s">
        <v>82</v>
      </c>
    </row>
    <row r="848" spans="2:65" s="12" customFormat="1">
      <c r="B848" s="141"/>
      <c r="D848" s="136" t="s">
        <v>234</v>
      </c>
      <c r="E848" s="142" t="s">
        <v>1</v>
      </c>
      <c r="F848" s="143" t="s">
        <v>976</v>
      </c>
      <c r="H848" s="142" t="s">
        <v>1</v>
      </c>
      <c r="L848" s="141"/>
      <c r="M848" s="144"/>
      <c r="T848" s="145"/>
      <c r="AT848" s="142" t="s">
        <v>234</v>
      </c>
      <c r="AU848" s="142" t="s">
        <v>82</v>
      </c>
      <c r="AV848" s="12" t="s">
        <v>78</v>
      </c>
      <c r="AW848" s="12" t="s">
        <v>29</v>
      </c>
      <c r="AX848" s="12" t="s">
        <v>73</v>
      </c>
      <c r="AY848" s="142" t="s">
        <v>224</v>
      </c>
    </row>
    <row r="849" spans="2:65" s="13" customFormat="1">
      <c r="B849" s="146"/>
      <c r="D849" s="136" t="s">
        <v>234</v>
      </c>
      <c r="E849" s="147" t="s">
        <v>1</v>
      </c>
      <c r="F849" s="148" t="s">
        <v>977</v>
      </c>
      <c r="H849" s="149">
        <v>2.7280000000000002</v>
      </c>
      <c r="L849" s="146"/>
      <c r="M849" s="150"/>
      <c r="T849" s="151"/>
      <c r="AT849" s="147" t="s">
        <v>234</v>
      </c>
      <c r="AU849" s="147" t="s">
        <v>82</v>
      </c>
      <c r="AV849" s="13" t="s">
        <v>82</v>
      </c>
      <c r="AW849" s="13" t="s">
        <v>29</v>
      </c>
      <c r="AX849" s="13" t="s">
        <v>73</v>
      </c>
      <c r="AY849" s="147" t="s">
        <v>224</v>
      </c>
    </row>
    <row r="850" spans="2:65" s="13" customFormat="1">
      <c r="B850" s="146"/>
      <c r="D850" s="136" t="s">
        <v>234</v>
      </c>
      <c r="E850" s="147" t="s">
        <v>1</v>
      </c>
      <c r="F850" s="148" t="s">
        <v>978</v>
      </c>
      <c r="H850" s="149">
        <v>3.3380000000000001</v>
      </c>
      <c r="L850" s="146"/>
      <c r="M850" s="150"/>
      <c r="T850" s="151"/>
      <c r="AT850" s="147" t="s">
        <v>234</v>
      </c>
      <c r="AU850" s="147" t="s">
        <v>82</v>
      </c>
      <c r="AV850" s="13" t="s">
        <v>82</v>
      </c>
      <c r="AW850" s="13" t="s">
        <v>29</v>
      </c>
      <c r="AX850" s="13" t="s">
        <v>73</v>
      </c>
      <c r="AY850" s="147" t="s">
        <v>224</v>
      </c>
    </row>
    <row r="851" spans="2:65" s="13" customFormat="1">
      <c r="B851" s="146"/>
      <c r="D851" s="136" t="s">
        <v>234</v>
      </c>
      <c r="E851" s="147" t="s">
        <v>1</v>
      </c>
      <c r="F851" s="148" t="s">
        <v>979</v>
      </c>
      <c r="H851" s="149">
        <v>2.9420000000000002</v>
      </c>
      <c r="L851" s="146"/>
      <c r="M851" s="150"/>
      <c r="T851" s="151"/>
      <c r="AT851" s="147" t="s">
        <v>234</v>
      </c>
      <c r="AU851" s="147" t="s">
        <v>82</v>
      </c>
      <c r="AV851" s="13" t="s">
        <v>82</v>
      </c>
      <c r="AW851" s="13" t="s">
        <v>29</v>
      </c>
      <c r="AX851" s="13" t="s">
        <v>73</v>
      </c>
      <c r="AY851" s="147" t="s">
        <v>224</v>
      </c>
    </row>
    <row r="852" spans="2:65" s="13" customFormat="1">
      <c r="B852" s="146"/>
      <c r="D852" s="136" t="s">
        <v>234</v>
      </c>
      <c r="E852" s="147" t="s">
        <v>1</v>
      </c>
      <c r="F852" s="148" t="s">
        <v>980</v>
      </c>
      <c r="H852" s="149">
        <v>3.5920000000000001</v>
      </c>
      <c r="L852" s="146"/>
      <c r="M852" s="150"/>
      <c r="T852" s="151"/>
      <c r="AT852" s="147" t="s">
        <v>234</v>
      </c>
      <c r="AU852" s="147" t="s">
        <v>82</v>
      </c>
      <c r="AV852" s="13" t="s">
        <v>82</v>
      </c>
      <c r="AW852" s="13" t="s">
        <v>29</v>
      </c>
      <c r="AX852" s="13" t="s">
        <v>73</v>
      </c>
      <c r="AY852" s="147" t="s">
        <v>224</v>
      </c>
    </row>
    <row r="853" spans="2:65" s="13" customFormat="1">
      <c r="B853" s="146"/>
      <c r="D853" s="136" t="s">
        <v>234</v>
      </c>
      <c r="E853" s="147" t="s">
        <v>1</v>
      </c>
      <c r="F853" s="148" t="s">
        <v>981</v>
      </c>
      <c r="H853" s="149">
        <v>3.2839999999999998</v>
      </c>
      <c r="L853" s="146"/>
      <c r="M853" s="150"/>
      <c r="T853" s="151"/>
      <c r="AT853" s="147" t="s">
        <v>234</v>
      </c>
      <c r="AU853" s="147" t="s">
        <v>82</v>
      </c>
      <c r="AV853" s="13" t="s">
        <v>82</v>
      </c>
      <c r="AW853" s="13" t="s">
        <v>29</v>
      </c>
      <c r="AX853" s="13" t="s">
        <v>73</v>
      </c>
      <c r="AY853" s="147" t="s">
        <v>224</v>
      </c>
    </row>
    <row r="854" spans="2:65" s="13" customFormat="1">
      <c r="B854" s="146"/>
      <c r="D854" s="136" t="s">
        <v>234</v>
      </c>
      <c r="E854" s="147" t="s">
        <v>1</v>
      </c>
      <c r="F854" s="148" t="s">
        <v>982</v>
      </c>
      <c r="H854" s="149">
        <v>7.1970000000000001</v>
      </c>
      <c r="L854" s="146"/>
      <c r="M854" s="150"/>
      <c r="T854" s="151"/>
      <c r="AT854" s="147" t="s">
        <v>234</v>
      </c>
      <c r="AU854" s="147" t="s">
        <v>82</v>
      </c>
      <c r="AV854" s="13" t="s">
        <v>82</v>
      </c>
      <c r="AW854" s="13" t="s">
        <v>29</v>
      </c>
      <c r="AX854" s="13" t="s">
        <v>73</v>
      </c>
      <c r="AY854" s="147" t="s">
        <v>224</v>
      </c>
    </row>
    <row r="855" spans="2:65" s="13" customFormat="1">
      <c r="B855" s="146"/>
      <c r="D855" s="136" t="s">
        <v>234</v>
      </c>
      <c r="E855" s="147" t="s">
        <v>1</v>
      </c>
      <c r="F855" s="148" t="s">
        <v>983</v>
      </c>
      <c r="H855" s="149">
        <v>3.1379999999999999</v>
      </c>
      <c r="L855" s="146"/>
      <c r="M855" s="150"/>
      <c r="T855" s="151"/>
      <c r="AT855" s="147" t="s">
        <v>234</v>
      </c>
      <c r="AU855" s="147" t="s">
        <v>82</v>
      </c>
      <c r="AV855" s="13" t="s">
        <v>82</v>
      </c>
      <c r="AW855" s="13" t="s">
        <v>29</v>
      </c>
      <c r="AX855" s="13" t="s">
        <v>73</v>
      </c>
      <c r="AY855" s="147" t="s">
        <v>224</v>
      </c>
    </row>
    <row r="856" spans="2:65" s="13" customFormat="1">
      <c r="B856" s="146"/>
      <c r="D856" s="136" t="s">
        <v>234</v>
      </c>
      <c r="E856" s="147" t="s">
        <v>1</v>
      </c>
      <c r="F856" s="148" t="s">
        <v>984</v>
      </c>
      <c r="H856" s="149">
        <v>7.58</v>
      </c>
      <c r="L856" s="146"/>
      <c r="M856" s="150"/>
      <c r="T856" s="151"/>
      <c r="AT856" s="147" t="s">
        <v>234</v>
      </c>
      <c r="AU856" s="147" t="s">
        <v>82</v>
      </c>
      <c r="AV856" s="13" t="s">
        <v>82</v>
      </c>
      <c r="AW856" s="13" t="s">
        <v>29</v>
      </c>
      <c r="AX856" s="13" t="s">
        <v>73</v>
      </c>
      <c r="AY856" s="147" t="s">
        <v>224</v>
      </c>
    </row>
    <row r="857" spans="2:65" s="13" customFormat="1">
      <c r="B857" s="146"/>
      <c r="D857" s="136" t="s">
        <v>234</v>
      </c>
      <c r="E857" s="147" t="s">
        <v>1</v>
      </c>
      <c r="F857" s="148" t="s">
        <v>985</v>
      </c>
      <c r="H857" s="149">
        <v>6.6980000000000004</v>
      </c>
      <c r="L857" s="146"/>
      <c r="M857" s="150"/>
      <c r="T857" s="151"/>
      <c r="AT857" s="147" t="s">
        <v>234</v>
      </c>
      <c r="AU857" s="147" t="s">
        <v>82</v>
      </c>
      <c r="AV857" s="13" t="s">
        <v>82</v>
      </c>
      <c r="AW857" s="13" t="s">
        <v>29</v>
      </c>
      <c r="AX857" s="13" t="s">
        <v>73</v>
      </c>
      <c r="AY857" s="147" t="s">
        <v>224</v>
      </c>
    </row>
    <row r="858" spans="2:65" s="14" customFormat="1">
      <c r="B858" s="152"/>
      <c r="D858" s="136" t="s">
        <v>234</v>
      </c>
      <c r="E858" s="153" t="s">
        <v>1</v>
      </c>
      <c r="F858" s="154" t="s">
        <v>239</v>
      </c>
      <c r="H858" s="155">
        <v>40.497</v>
      </c>
      <c r="L858" s="152"/>
      <c r="M858" s="156"/>
      <c r="T858" s="157"/>
      <c r="AT858" s="153" t="s">
        <v>234</v>
      </c>
      <c r="AU858" s="153" t="s">
        <v>82</v>
      </c>
      <c r="AV858" s="14" t="s">
        <v>106</v>
      </c>
      <c r="AW858" s="14" t="s">
        <v>29</v>
      </c>
      <c r="AX858" s="14" t="s">
        <v>78</v>
      </c>
      <c r="AY858" s="153" t="s">
        <v>224</v>
      </c>
    </row>
    <row r="859" spans="2:65" s="1" customFormat="1" ht="24.2" customHeight="1">
      <c r="B859" s="123"/>
      <c r="C859" s="124" t="s">
        <v>613</v>
      </c>
      <c r="D859" s="124" t="s">
        <v>226</v>
      </c>
      <c r="E859" s="125" t="s">
        <v>986</v>
      </c>
      <c r="F859" s="126" t="s">
        <v>987</v>
      </c>
      <c r="G859" s="127" t="s">
        <v>266</v>
      </c>
      <c r="H859" s="128">
        <v>17.844000000000001</v>
      </c>
      <c r="I859" s="129">
        <v>455</v>
      </c>
      <c r="J859" s="129">
        <f>ROUND(I859*H859,2)</f>
        <v>8119.02</v>
      </c>
      <c r="K859" s="126" t="s">
        <v>1</v>
      </c>
      <c r="L859" s="29"/>
      <c r="M859" s="130" t="s">
        <v>1</v>
      </c>
      <c r="N859" s="131" t="s">
        <v>39</v>
      </c>
      <c r="O859" s="132">
        <v>0</v>
      </c>
      <c r="P859" s="132">
        <f>O859*H859</f>
        <v>0</v>
      </c>
      <c r="Q859" s="132">
        <v>0</v>
      </c>
      <c r="R859" s="132">
        <f>Q859*H859</f>
        <v>0</v>
      </c>
      <c r="S859" s="132">
        <v>0</v>
      </c>
      <c r="T859" s="133">
        <f>S859*H859</f>
        <v>0</v>
      </c>
      <c r="AR859" s="134" t="s">
        <v>106</v>
      </c>
      <c r="AT859" s="134" t="s">
        <v>226</v>
      </c>
      <c r="AU859" s="134" t="s">
        <v>82</v>
      </c>
      <c r="AY859" s="17" t="s">
        <v>224</v>
      </c>
      <c r="BE859" s="135">
        <f>IF(N859="základní",J859,0)</f>
        <v>0</v>
      </c>
      <c r="BF859" s="135">
        <f>IF(N859="snížená",J859,0)</f>
        <v>8119.02</v>
      </c>
      <c r="BG859" s="135">
        <f>IF(N859="zákl. přenesená",J859,0)</f>
        <v>0</v>
      </c>
      <c r="BH859" s="135">
        <f>IF(N859="sníž. přenesená",J859,0)</f>
        <v>0</v>
      </c>
      <c r="BI859" s="135">
        <f>IF(N859="nulová",J859,0)</f>
        <v>0</v>
      </c>
      <c r="BJ859" s="17" t="s">
        <v>82</v>
      </c>
      <c r="BK859" s="135">
        <f>ROUND(I859*H859,2)</f>
        <v>8119.02</v>
      </c>
      <c r="BL859" s="17" t="s">
        <v>106</v>
      </c>
      <c r="BM859" s="134" t="s">
        <v>4667</v>
      </c>
    </row>
    <row r="860" spans="2:65" s="1" customFormat="1" ht="19.5">
      <c r="B860" s="29"/>
      <c r="D860" s="136" t="s">
        <v>231</v>
      </c>
      <c r="F860" s="137" t="s">
        <v>987</v>
      </c>
      <c r="L860" s="29"/>
      <c r="M860" s="138"/>
      <c r="T860" s="53"/>
      <c r="AT860" s="17" t="s">
        <v>231</v>
      </c>
      <c r="AU860" s="17" t="s">
        <v>82</v>
      </c>
    </row>
    <row r="861" spans="2:65" s="13" customFormat="1">
      <c r="B861" s="146"/>
      <c r="D861" s="136" t="s">
        <v>234</v>
      </c>
      <c r="E861" s="147" t="s">
        <v>1</v>
      </c>
      <c r="F861" s="148" t="s">
        <v>989</v>
      </c>
      <c r="H861" s="149">
        <v>7.1769999999999996</v>
      </c>
      <c r="L861" s="146"/>
      <c r="M861" s="150"/>
      <c r="T861" s="151"/>
      <c r="AT861" s="147" t="s">
        <v>234</v>
      </c>
      <c r="AU861" s="147" t="s">
        <v>82</v>
      </c>
      <c r="AV861" s="13" t="s">
        <v>82</v>
      </c>
      <c r="AW861" s="13" t="s">
        <v>29</v>
      </c>
      <c r="AX861" s="13" t="s">
        <v>73</v>
      </c>
      <c r="AY861" s="147" t="s">
        <v>224</v>
      </c>
    </row>
    <row r="862" spans="2:65" s="13" customFormat="1">
      <c r="B862" s="146"/>
      <c r="D862" s="136" t="s">
        <v>234</v>
      </c>
      <c r="E862" s="147" t="s">
        <v>1</v>
      </c>
      <c r="F862" s="148" t="s">
        <v>990</v>
      </c>
      <c r="H862" s="149">
        <v>7.9669999999999996</v>
      </c>
      <c r="L862" s="146"/>
      <c r="M862" s="150"/>
      <c r="T862" s="151"/>
      <c r="AT862" s="147" t="s">
        <v>234</v>
      </c>
      <c r="AU862" s="147" t="s">
        <v>82</v>
      </c>
      <c r="AV862" s="13" t="s">
        <v>82</v>
      </c>
      <c r="AW862" s="13" t="s">
        <v>29</v>
      </c>
      <c r="AX862" s="13" t="s">
        <v>73</v>
      </c>
      <c r="AY862" s="147" t="s">
        <v>224</v>
      </c>
    </row>
    <row r="863" spans="2:65" s="13" customFormat="1">
      <c r="B863" s="146"/>
      <c r="D863" s="136" t="s">
        <v>234</v>
      </c>
      <c r="E863" s="147" t="s">
        <v>1</v>
      </c>
      <c r="F863" s="148" t="s">
        <v>991</v>
      </c>
      <c r="H863" s="149">
        <v>2.7</v>
      </c>
      <c r="L863" s="146"/>
      <c r="M863" s="150"/>
      <c r="T863" s="151"/>
      <c r="AT863" s="147" t="s">
        <v>234</v>
      </c>
      <c r="AU863" s="147" t="s">
        <v>82</v>
      </c>
      <c r="AV863" s="13" t="s">
        <v>82</v>
      </c>
      <c r="AW863" s="13" t="s">
        <v>29</v>
      </c>
      <c r="AX863" s="13" t="s">
        <v>73</v>
      </c>
      <c r="AY863" s="147" t="s">
        <v>224</v>
      </c>
    </row>
    <row r="864" spans="2:65" s="14" customFormat="1">
      <c r="B864" s="152"/>
      <c r="D864" s="136" t="s">
        <v>234</v>
      </c>
      <c r="E864" s="153" t="s">
        <v>1</v>
      </c>
      <c r="F864" s="154" t="s">
        <v>239</v>
      </c>
      <c r="H864" s="155">
        <v>17.843999999999998</v>
      </c>
      <c r="L864" s="152"/>
      <c r="M864" s="156"/>
      <c r="T864" s="157"/>
      <c r="AT864" s="153" t="s">
        <v>234</v>
      </c>
      <c r="AU864" s="153" t="s">
        <v>82</v>
      </c>
      <c r="AV864" s="14" t="s">
        <v>106</v>
      </c>
      <c r="AW864" s="14" t="s">
        <v>29</v>
      </c>
      <c r="AX864" s="14" t="s">
        <v>78</v>
      </c>
      <c r="AY864" s="153" t="s">
        <v>224</v>
      </c>
    </row>
    <row r="865" spans="2:65" s="1" customFormat="1" ht="33" customHeight="1">
      <c r="B865" s="123"/>
      <c r="C865" s="124" t="s">
        <v>992</v>
      </c>
      <c r="D865" s="124" t="s">
        <v>226</v>
      </c>
      <c r="E865" s="125" t="s">
        <v>993</v>
      </c>
      <c r="F865" s="126" t="s">
        <v>994</v>
      </c>
      <c r="G865" s="127" t="s">
        <v>639</v>
      </c>
      <c r="H865" s="128">
        <v>2</v>
      </c>
      <c r="I865" s="129">
        <v>3850</v>
      </c>
      <c r="J865" s="129">
        <f>ROUND(I865*H865,2)</f>
        <v>7700</v>
      </c>
      <c r="K865" s="126" t="s">
        <v>230</v>
      </c>
      <c r="L865" s="29"/>
      <c r="M865" s="130" t="s">
        <v>1</v>
      </c>
      <c r="N865" s="131" t="s">
        <v>39</v>
      </c>
      <c r="O865" s="132">
        <v>0</v>
      </c>
      <c r="P865" s="132">
        <f>O865*H865</f>
        <v>0</v>
      </c>
      <c r="Q865" s="132">
        <v>0</v>
      </c>
      <c r="R865" s="132">
        <f>Q865*H865</f>
        <v>0</v>
      </c>
      <c r="S865" s="132">
        <v>0</v>
      </c>
      <c r="T865" s="133">
        <f>S865*H865</f>
        <v>0</v>
      </c>
      <c r="AR865" s="134" t="s">
        <v>106</v>
      </c>
      <c r="AT865" s="134" t="s">
        <v>226</v>
      </c>
      <c r="AU865" s="134" t="s">
        <v>82</v>
      </c>
      <c r="AY865" s="17" t="s">
        <v>224</v>
      </c>
      <c r="BE865" s="135">
        <f>IF(N865="základní",J865,0)</f>
        <v>0</v>
      </c>
      <c r="BF865" s="135">
        <f>IF(N865="snížená",J865,0)</f>
        <v>7700</v>
      </c>
      <c r="BG865" s="135">
        <f>IF(N865="zákl. přenesená",J865,0)</f>
        <v>0</v>
      </c>
      <c r="BH865" s="135">
        <f>IF(N865="sníž. přenesená",J865,0)</f>
        <v>0</v>
      </c>
      <c r="BI865" s="135">
        <f>IF(N865="nulová",J865,0)</f>
        <v>0</v>
      </c>
      <c r="BJ865" s="17" t="s">
        <v>82</v>
      </c>
      <c r="BK865" s="135">
        <f>ROUND(I865*H865,2)</f>
        <v>7700</v>
      </c>
      <c r="BL865" s="17" t="s">
        <v>106</v>
      </c>
      <c r="BM865" s="134" t="s">
        <v>4668</v>
      </c>
    </row>
    <row r="866" spans="2:65" s="1" customFormat="1" ht="19.5">
      <c r="B866" s="29"/>
      <c r="D866" s="136" t="s">
        <v>231</v>
      </c>
      <c r="F866" s="137" t="s">
        <v>994</v>
      </c>
      <c r="L866" s="29"/>
      <c r="M866" s="138"/>
      <c r="T866" s="53"/>
      <c r="AT866" s="17" t="s">
        <v>231</v>
      </c>
      <c r="AU866" s="17" t="s">
        <v>82</v>
      </c>
    </row>
    <row r="867" spans="2:65" s="1" customFormat="1">
      <c r="B867" s="29"/>
      <c r="D867" s="139" t="s">
        <v>232</v>
      </c>
      <c r="F867" s="140" t="s">
        <v>996</v>
      </c>
      <c r="L867" s="29"/>
      <c r="M867" s="138"/>
      <c r="T867" s="53"/>
      <c r="AT867" s="17" t="s">
        <v>232</v>
      </c>
      <c r="AU867" s="17" t="s">
        <v>82</v>
      </c>
    </row>
    <row r="868" spans="2:65" s="1" customFormat="1" ht="37.9" customHeight="1">
      <c r="B868" s="123"/>
      <c r="C868" s="124" t="s">
        <v>616</v>
      </c>
      <c r="D868" s="124" t="s">
        <v>226</v>
      </c>
      <c r="E868" s="125" t="s">
        <v>997</v>
      </c>
      <c r="F868" s="126" t="s">
        <v>998</v>
      </c>
      <c r="G868" s="127" t="s">
        <v>639</v>
      </c>
      <c r="H868" s="128">
        <v>59.825000000000003</v>
      </c>
      <c r="I868" s="129">
        <v>57</v>
      </c>
      <c r="J868" s="129">
        <f>ROUND(I868*H868,2)</f>
        <v>3410.03</v>
      </c>
      <c r="K868" s="126" t="s">
        <v>230</v>
      </c>
      <c r="L868" s="29"/>
      <c r="M868" s="130" t="s">
        <v>1</v>
      </c>
      <c r="N868" s="131" t="s">
        <v>39</v>
      </c>
      <c r="O868" s="132">
        <v>0</v>
      </c>
      <c r="P868" s="132">
        <f>O868*H868</f>
        <v>0</v>
      </c>
      <c r="Q868" s="132">
        <v>0</v>
      </c>
      <c r="R868" s="132">
        <f>Q868*H868</f>
        <v>0</v>
      </c>
      <c r="S868" s="132">
        <v>0</v>
      </c>
      <c r="T868" s="133">
        <f>S868*H868</f>
        <v>0</v>
      </c>
      <c r="AR868" s="134" t="s">
        <v>106</v>
      </c>
      <c r="AT868" s="134" t="s">
        <v>226</v>
      </c>
      <c r="AU868" s="134" t="s">
        <v>82</v>
      </c>
      <c r="AY868" s="17" t="s">
        <v>224</v>
      </c>
      <c r="BE868" s="135">
        <f>IF(N868="základní",J868,0)</f>
        <v>0</v>
      </c>
      <c r="BF868" s="135">
        <f>IF(N868="snížená",J868,0)</f>
        <v>3410.03</v>
      </c>
      <c r="BG868" s="135">
        <f>IF(N868="zákl. přenesená",J868,0)</f>
        <v>0</v>
      </c>
      <c r="BH868" s="135">
        <f>IF(N868="sníž. přenesená",J868,0)</f>
        <v>0</v>
      </c>
      <c r="BI868" s="135">
        <f>IF(N868="nulová",J868,0)</f>
        <v>0</v>
      </c>
      <c r="BJ868" s="17" t="s">
        <v>82</v>
      </c>
      <c r="BK868" s="135">
        <f>ROUND(I868*H868,2)</f>
        <v>3410.03</v>
      </c>
      <c r="BL868" s="17" t="s">
        <v>106</v>
      </c>
      <c r="BM868" s="134" t="s">
        <v>4669</v>
      </c>
    </row>
    <row r="869" spans="2:65" s="1" customFormat="1" ht="19.5">
      <c r="B869" s="29"/>
      <c r="D869" s="136" t="s">
        <v>231</v>
      </c>
      <c r="F869" s="137" t="s">
        <v>998</v>
      </c>
      <c r="L869" s="29"/>
      <c r="M869" s="138"/>
      <c r="T869" s="53"/>
      <c r="AT869" s="17" t="s">
        <v>231</v>
      </c>
      <c r="AU869" s="17" t="s">
        <v>82</v>
      </c>
    </row>
    <row r="870" spans="2:65" s="1" customFormat="1">
      <c r="B870" s="29"/>
      <c r="D870" s="139" t="s">
        <v>232</v>
      </c>
      <c r="F870" s="140" t="s">
        <v>1000</v>
      </c>
      <c r="L870" s="29"/>
      <c r="M870" s="138"/>
      <c r="T870" s="53"/>
      <c r="AT870" s="17" t="s">
        <v>232</v>
      </c>
      <c r="AU870" s="17" t="s">
        <v>82</v>
      </c>
    </row>
    <row r="871" spans="2:65" s="13" customFormat="1">
      <c r="B871" s="146"/>
      <c r="D871" s="136" t="s">
        <v>234</v>
      </c>
      <c r="E871" s="147" t="s">
        <v>1</v>
      </c>
      <c r="F871" s="148" t="s">
        <v>1001</v>
      </c>
      <c r="H871" s="149">
        <v>59.825000000000003</v>
      </c>
      <c r="L871" s="146"/>
      <c r="M871" s="150"/>
      <c r="T871" s="151"/>
      <c r="AT871" s="147" t="s">
        <v>234</v>
      </c>
      <c r="AU871" s="147" t="s">
        <v>82</v>
      </c>
      <c r="AV871" s="13" t="s">
        <v>82</v>
      </c>
      <c r="AW871" s="13" t="s">
        <v>29</v>
      </c>
      <c r="AX871" s="13" t="s">
        <v>73</v>
      </c>
      <c r="AY871" s="147" t="s">
        <v>224</v>
      </c>
    </row>
    <row r="872" spans="2:65" s="14" customFormat="1">
      <c r="B872" s="152"/>
      <c r="D872" s="136" t="s">
        <v>234</v>
      </c>
      <c r="E872" s="153" t="s">
        <v>1</v>
      </c>
      <c r="F872" s="154" t="s">
        <v>239</v>
      </c>
      <c r="H872" s="155">
        <v>59.825000000000003</v>
      </c>
      <c r="L872" s="152"/>
      <c r="M872" s="156"/>
      <c r="T872" s="157"/>
      <c r="AT872" s="153" t="s">
        <v>234</v>
      </c>
      <c r="AU872" s="153" t="s">
        <v>82</v>
      </c>
      <c r="AV872" s="14" t="s">
        <v>106</v>
      </c>
      <c r="AW872" s="14" t="s">
        <v>29</v>
      </c>
      <c r="AX872" s="14" t="s">
        <v>78</v>
      </c>
      <c r="AY872" s="153" t="s">
        <v>224</v>
      </c>
    </row>
    <row r="873" spans="2:65" s="1" customFormat="1" ht="49.15" customHeight="1">
      <c r="B873" s="123"/>
      <c r="C873" s="124" t="s">
        <v>1002</v>
      </c>
      <c r="D873" s="124" t="s">
        <v>226</v>
      </c>
      <c r="E873" s="125" t="s">
        <v>1003</v>
      </c>
      <c r="F873" s="126" t="s">
        <v>1004</v>
      </c>
      <c r="G873" s="127" t="s">
        <v>639</v>
      </c>
      <c r="H873" s="128">
        <v>52</v>
      </c>
      <c r="I873" s="129">
        <v>224</v>
      </c>
      <c r="J873" s="129">
        <f>ROUND(I873*H873,2)</f>
        <v>11648</v>
      </c>
      <c r="K873" s="126" t="s">
        <v>230</v>
      </c>
      <c r="L873" s="29"/>
      <c r="M873" s="130" t="s">
        <v>1</v>
      </c>
      <c r="N873" s="131" t="s">
        <v>39</v>
      </c>
      <c r="O873" s="132">
        <v>0</v>
      </c>
      <c r="P873" s="132">
        <f>O873*H873</f>
        <v>0</v>
      </c>
      <c r="Q873" s="132">
        <v>0</v>
      </c>
      <c r="R873" s="132">
        <f>Q873*H873</f>
        <v>0</v>
      </c>
      <c r="S873" s="132">
        <v>0</v>
      </c>
      <c r="T873" s="133">
        <f>S873*H873</f>
        <v>0</v>
      </c>
      <c r="AR873" s="134" t="s">
        <v>106</v>
      </c>
      <c r="AT873" s="134" t="s">
        <v>226</v>
      </c>
      <c r="AU873" s="134" t="s">
        <v>82</v>
      </c>
      <c r="AY873" s="17" t="s">
        <v>224</v>
      </c>
      <c r="BE873" s="135">
        <f>IF(N873="základní",J873,0)</f>
        <v>0</v>
      </c>
      <c r="BF873" s="135">
        <f>IF(N873="snížená",J873,0)</f>
        <v>11648</v>
      </c>
      <c r="BG873" s="135">
        <f>IF(N873="zákl. přenesená",J873,0)</f>
        <v>0</v>
      </c>
      <c r="BH873" s="135">
        <f>IF(N873="sníž. přenesená",J873,0)</f>
        <v>0</v>
      </c>
      <c r="BI873" s="135">
        <f>IF(N873="nulová",J873,0)</f>
        <v>0</v>
      </c>
      <c r="BJ873" s="17" t="s">
        <v>82</v>
      </c>
      <c r="BK873" s="135">
        <f>ROUND(I873*H873,2)</f>
        <v>11648</v>
      </c>
      <c r="BL873" s="17" t="s">
        <v>106</v>
      </c>
      <c r="BM873" s="134" t="s">
        <v>4670</v>
      </c>
    </row>
    <row r="874" spans="2:65" s="1" customFormat="1" ht="29.25">
      <c r="B874" s="29"/>
      <c r="D874" s="136" t="s">
        <v>231</v>
      </c>
      <c r="F874" s="137" t="s">
        <v>1004</v>
      </c>
      <c r="L874" s="29"/>
      <c r="M874" s="138"/>
      <c r="T874" s="53"/>
      <c r="AT874" s="17" t="s">
        <v>231</v>
      </c>
      <c r="AU874" s="17" t="s">
        <v>82</v>
      </c>
    </row>
    <row r="875" spans="2:65" s="1" customFormat="1">
      <c r="B875" s="29"/>
      <c r="D875" s="139" t="s">
        <v>232</v>
      </c>
      <c r="F875" s="140" t="s">
        <v>1006</v>
      </c>
      <c r="L875" s="29"/>
      <c r="M875" s="138"/>
      <c r="T875" s="53"/>
      <c r="AT875" s="17" t="s">
        <v>232</v>
      </c>
      <c r="AU875" s="17" t="s">
        <v>82</v>
      </c>
    </row>
    <row r="876" spans="2:65" s="12" customFormat="1">
      <c r="B876" s="141"/>
      <c r="D876" s="136" t="s">
        <v>234</v>
      </c>
      <c r="E876" s="142" t="s">
        <v>1</v>
      </c>
      <c r="F876" s="143" t="s">
        <v>1007</v>
      </c>
      <c r="H876" s="142" t="s">
        <v>1</v>
      </c>
      <c r="L876" s="141"/>
      <c r="M876" s="144"/>
      <c r="T876" s="145"/>
      <c r="AT876" s="142" t="s">
        <v>234</v>
      </c>
      <c r="AU876" s="142" t="s">
        <v>82</v>
      </c>
      <c r="AV876" s="12" t="s">
        <v>78</v>
      </c>
      <c r="AW876" s="12" t="s">
        <v>29</v>
      </c>
      <c r="AX876" s="12" t="s">
        <v>73</v>
      </c>
      <c r="AY876" s="142" t="s">
        <v>224</v>
      </c>
    </row>
    <row r="877" spans="2:65" s="13" customFormat="1">
      <c r="B877" s="146"/>
      <c r="D877" s="136" t="s">
        <v>234</v>
      </c>
      <c r="E877" s="147" t="s">
        <v>1</v>
      </c>
      <c r="F877" s="148" t="s">
        <v>385</v>
      </c>
      <c r="H877" s="149">
        <v>52</v>
      </c>
      <c r="L877" s="146"/>
      <c r="M877" s="150"/>
      <c r="T877" s="151"/>
      <c r="AT877" s="147" t="s">
        <v>234</v>
      </c>
      <c r="AU877" s="147" t="s">
        <v>82</v>
      </c>
      <c r="AV877" s="13" t="s">
        <v>82</v>
      </c>
      <c r="AW877" s="13" t="s">
        <v>29</v>
      </c>
      <c r="AX877" s="13" t="s">
        <v>73</v>
      </c>
      <c r="AY877" s="147" t="s">
        <v>224</v>
      </c>
    </row>
    <row r="878" spans="2:65" s="14" customFormat="1">
      <c r="B878" s="152"/>
      <c r="D878" s="136" t="s">
        <v>234</v>
      </c>
      <c r="E878" s="153" t="s">
        <v>1</v>
      </c>
      <c r="F878" s="154" t="s">
        <v>239</v>
      </c>
      <c r="H878" s="155">
        <v>52</v>
      </c>
      <c r="L878" s="152"/>
      <c r="M878" s="156"/>
      <c r="T878" s="157"/>
      <c r="AT878" s="153" t="s">
        <v>234</v>
      </c>
      <c r="AU878" s="153" t="s">
        <v>82</v>
      </c>
      <c r="AV878" s="14" t="s">
        <v>106</v>
      </c>
      <c r="AW878" s="14" t="s">
        <v>29</v>
      </c>
      <c r="AX878" s="14" t="s">
        <v>78</v>
      </c>
      <c r="AY878" s="153" t="s">
        <v>224</v>
      </c>
    </row>
    <row r="879" spans="2:65" s="1" customFormat="1" ht="16.5" customHeight="1">
      <c r="B879" s="123"/>
      <c r="C879" s="164" t="s">
        <v>620</v>
      </c>
      <c r="D879" s="164" t="s">
        <v>1008</v>
      </c>
      <c r="E879" s="165" t="s">
        <v>1009</v>
      </c>
      <c r="F879" s="166" t="s">
        <v>1007</v>
      </c>
      <c r="G879" s="167" t="s">
        <v>253</v>
      </c>
      <c r="H879" s="168">
        <v>0.34200000000000003</v>
      </c>
      <c r="I879" s="169">
        <v>38800</v>
      </c>
      <c r="J879" s="169">
        <f>ROUND(I879*H879,2)</f>
        <v>13269.6</v>
      </c>
      <c r="K879" s="166" t="s">
        <v>1</v>
      </c>
      <c r="L879" s="170"/>
      <c r="M879" s="171" t="s">
        <v>1</v>
      </c>
      <c r="N879" s="172" t="s">
        <v>39</v>
      </c>
      <c r="O879" s="132">
        <v>0</v>
      </c>
      <c r="P879" s="132">
        <f>O879*H879</f>
        <v>0</v>
      </c>
      <c r="Q879" s="132">
        <v>0</v>
      </c>
      <c r="R879" s="132">
        <f>Q879*H879</f>
        <v>0</v>
      </c>
      <c r="S879" s="132">
        <v>0</v>
      </c>
      <c r="T879" s="133">
        <f>S879*H879</f>
        <v>0</v>
      </c>
      <c r="AR879" s="134" t="s">
        <v>118</v>
      </c>
      <c r="AT879" s="134" t="s">
        <v>1008</v>
      </c>
      <c r="AU879" s="134" t="s">
        <v>82</v>
      </c>
      <c r="AY879" s="17" t="s">
        <v>224</v>
      </c>
      <c r="BE879" s="135">
        <f>IF(N879="základní",J879,0)</f>
        <v>0</v>
      </c>
      <c r="BF879" s="135">
        <f>IF(N879="snížená",J879,0)</f>
        <v>13269.6</v>
      </c>
      <c r="BG879" s="135">
        <f>IF(N879="zákl. přenesená",J879,0)</f>
        <v>0</v>
      </c>
      <c r="BH879" s="135">
        <f>IF(N879="sníž. přenesená",J879,0)</f>
        <v>0</v>
      </c>
      <c r="BI879" s="135">
        <f>IF(N879="nulová",J879,0)</f>
        <v>0</v>
      </c>
      <c r="BJ879" s="17" t="s">
        <v>82</v>
      </c>
      <c r="BK879" s="135">
        <f>ROUND(I879*H879,2)</f>
        <v>13269.6</v>
      </c>
      <c r="BL879" s="17" t="s">
        <v>106</v>
      </c>
      <c r="BM879" s="134" t="s">
        <v>4671</v>
      </c>
    </row>
    <row r="880" spans="2:65" s="1" customFormat="1">
      <c r="B880" s="29"/>
      <c r="D880" s="136" t="s">
        <v>231</v>
      </c>
      <c r="F880" s="137" t="s">
        <v>1007</v>
      </c>
      <c r="L880" s="29"/>
      <c r="M880" s="138"/>
      <c r="T880" s="53"/>
      <c r="AT880" s="17" t="s">
        <v>231</v>
      </c>
      <c r="AU880" s="17" t="s">
        <v>82</v>
      </c>
    </row>
    <row r="881" spans="2:65" s="1" customFormat="1" ht="24.2" customHeight="1">
      <c r="B881" s="123"/>
      <c r="C881" s="124" t="s">
        <v>1011</v>
      </c>
      <c r="D881" s="124" t="s">
        <v>226</v>
      </c>
      <c r="E881" s="125" t="s">
        <v>1012</v>
      </c>
      <c r="F881" s="126" t="s">
        <v>1013</v>
      </c>
      <c r="G881" s="127" t="s">
        <v>639</v>
      </c>
      <c r="H881" s="128">
        <v>6</v>
      </c>
      <c r="I881" s="129">
        <v>203</v>
      </c>
      <c r="J881" s="129">
        <f>ROUND(I881*H881,2)</f>
        <v>1218</v>
      </c>
      <c r="K881" s="126" t="s">
        <v>230</v>
      </c>
      <c r="L881" s="29"/>
      <c r="M881" s="130" t="s">
        <v>1</v>
      </c>
      <c r="N881" s="131" t="s">
        <v>39</v>
      </c>
      <c r="O881" s="132">
        <v>0</v>
      </c>
      <c r="P881" s="132">
        <f>O881*H881</f>
        <v>0</v>
      </c>
      <c r="Q881" s="132">
        <v>0</v>
      </c>
      <c r="R881" s="132">
        <f>Q881*H881</f>
        <v>0</v>
      </c>
      <c r="S881" s="132">
        <v>0</v>
      </c>
      <c r="T881" s="133">
        <f>S881*H881</f>
        <v>0</v>
      </c>
      <c r="AR881" s="134" t="s">
        <v>106</v>
      </c>
      <c r="AT881" s="134" t="s">
        <v>226</v>
      </c>
      <c r="AU881" s="134" t="s">
        <v>82</v>
      </c>
      <c r="AY881" s="17" t="s">
        <v>224</v>
      </c>
      <c r="BE881" s="135">
        <f>IF(N881="základní",J881,0)</f>
        <v>0</v>
      </c>
      <c r="BF881" s="135">
        <f>IF(N881="snížená",J881,0)</f>
        <v>1218</v>
      </c>
      <c r="BG881" s="135">
        <f>IF(N881="zákl. přenesená",J881,0)</f>
        <v>0</v>
      </c>
      <c r="BH881" s="135">
        <f>IF(N881="sníž. přenesená",J881,0)</f>
        <v>0</v>
      </c>
      <c r="BI881" s="135">
        <f>IF(N881="nulová",J881,0)</f>
        <v>0</v>
      </c>
      <c r="BJ881" s="17" t="s">
        <v>82</v>
      </c>
      <c r="BK881" s="135">
        <f>ROUND(I881*H881,2)</f>
        <v>1218</v>
      </c>
      <c r="BL881" s="17" t="s">
        <v>106</v>
      </c>
      <c r="BM881" s="134" t="s">
        <v>4672</v>
      </c>
    </row>
    <row r="882" spans="2:65" s="1" customFormat="1" ht="19.5">
      <c r="B882" s="29"/>
      <c r="D882" s="136" t="s">
        <v>231</v>
      </c>
      <c r="F882" s="137" t="s">
        <v>1013</v>
      </c>
      <c r="L882" s="29"/>
      <c r="M882" s="138"/>
      <c r="T882" s="53"/>
      <c r="AT882" s="17" t="s">
        <v>231</v>
      </c>
      <c r="AU882" s="17" t="s">
        <v>82</v>
      </c>
    </row>
    <row r="883" spans="2:65" s="1" customFormat="1">
      <c r="B883" s="29"/>
      <c r="D883" s="139" t="s">
        <v>232</v>
      </c>
      <c r="F883" s="140" t="s">
        <v>1015</v>
      </c>
      <c r="L883" s="29"/>
      <c r="M883" s="138"/>
      <c r="T883" s="53"/>
      <c r="AT883" s="17" t="s">
        <v>232</v>
      </c>
      <c r="AU883" s="17" t="s">
        <v>82</v>
      </c>
    </row>
    <row r="884" spans="2:65" s="13" customFormat="1">
      <c r="B884" s="146"/>
      <c r="D884" s="136" t="s">
        <v>234</v>
      </c>
      <c r="E884" s="147" t="s">
        <v>1</v>
      </c>
      <c r="F884" s="148" t="s">
        <v>112</v>
      </c>
      <c r="H884" s="149">
        <v>6</v>
      </c>
      <c r="L884" s="146"/>
      <c r="M884" s="150"/>
      <c r="T884" s="151"/>
      <c r="AT884" s="147" t="s">
        <v>234</v>
      </c>
      <c r="AU884" s="147" t="s">
        <v>82</v>
      </c>
      <c r="AV884" s="13" t="s">
        <v>82</v>
      </c>
      <c r="AW884" s="13" t="s">
        <v>29</v>
      </c>
      <c r="AX884" s="13" t="s">
        <v>73</v>
      </c>
      <c r="AY884" s="147" t="s">
        <v>224</v>
      </c>
    </row>
    <row r="885" spans="2:65" s="14" customFormat="1">
      <c r="B885" s="152"/>
      <c r="D885" s="136" t="s">
        <v>234</v>
      </c>
      <c r="E885" s="153" t="s">
        <v>1</v>
      </c>
      <c r="F885" s="154" t="s">
        <v>239</v>
      </c>
      <c r="H885" s="155">
        <v>6</v>
      </c>
      <c r="L885" s="152"/>
      <c r="M885" s="156"/>
      <c r="T885" s="157"/>
      <c r="AT885" s="153" t="s">
        <v>234</v>
      </c>
      <c r="AU885" s="153" t="s">
        <v>82</v>
      </c>
      <c r="AV885" s="14" t="s">
        <v>106</v>
      </c>
      <c r="AW885" s="14" t="s">
        <v>29</v>
      </c>
      <c r="AX885" s="14" t="s">
        <v>78</v>
      </c>
      <c r="AY885" s="153" t="s">
        <v>224</v>
      </c>
    </row>
    <row r="886" spans="2:65" s="1" customFormat="1" ht="21.75" customHeight="1">
      <c r="B886" s="123"/>
      <c r="C886" s="164" t="s">
        <v>623</v>
      </c>
      <c r="D886" s="164" t="s">
        <v>1008</v>
      </c>
      <c r="E886" s="165" t="s">
        <v>1016</v>
      </c>
      <c r="F886" s="166" t="s">
        <v>1017</v>
      </c>
      <c r="G886" s="167" t="s">
        <v>639</v>
      </c>
      <c r="H886" s="168">
        <v>3</v>
      </c>
      <c r="I886" s="169">
        <v>1110</v>
      </c>
      <c r="J886" s="169">
        <f>ROUND(I886*H886,2)</f>
        <v>3330</v>
      </c>
      <c r="K886" s="166" t="s">
        <v>230</v>
      </c>
      <c r="L886" s="170"/>
      <c r="M886" s="171" t="s">
        <v>1</v>
      </c>
      <c r="N886" s="172" t="s">
        <v>39</v>
      </c>
      <c r="O886" s="132">
        <v>0</v>
      </c>
      <c r="P886" s="132">
        <f>O886*H886</f>
        <v>0</v>
      </c>
      <c r="Q886" s="132">
        <v>0</v>
      </c>
      <c r="R886" s="132">
        <f>Q886*H886</f>
        <v>0</v>
      </c>
      <c r="S886" s="132">
        <v>0</v>
      </c>
      <c r="T886" s="133">
        <f>S886*H886</f>
        <v>0</v>
      </c>
      <c r="AR886" s="134" t="s">
        <v>118</v>
      </c>
      <c r="AT886" s="134" t="s">
        <v>1008</v>
      </c>
      <c r="AU886" s="134" t="s">
        <v>82</v>
      </c>
      <c r="AY886" s="17" t="s">
        <v>224</v>
      </c>
      <c r="BE886" s="135">
        <f>IF(N886="základní",J886,0)</f>
        <v>0</v>
      </c>
      <c r="BF886" s="135">
        <f>IF(N886="snížená",J886,0)</f>
        <v>3330</v>
      </c>
      <c r="BG886" s="135">
        <f>IF(N886="zákl. přenesená",J886,0)</f>
        <v>0</v>
      </c>
      <c r="BH886" s="135">
        <f>IF(N886="sníž. přenesená",J886,0)</f>
        <v>0</v>
      </c>
      <c r="BI886" s="135">
        <f>IF(N886="nulová",J886,0)</f>
        <v>0</v>
      </c>
      <c r="BJ886" s="17" t="s">
        <v>82</v>
      </c>
      <c r="BK886" s="135">
        <f>ROUND(I886*H886,2)</f>
        <v>3330</v>
      </c>
      <c r="BL886" s="17" t="s">
        <v>106</v>
      </c>
      <c r="BM886" s="134" t="s">
        <v>4673</v>
      </c>
    </row>
    <row r="887" spans="2:65" s="1" customFormat="1">
      <c r="B887" s="29"/>
      <c r="D887" s="136" t="s">
        <v>231</v>
      </c>
      <c r="F887" s="137" t="s">
        <v>1017</v>
      </c>
      <c r="L887" s="29"/>
      <c r="M887" s="138"/>
      <c r="T887" s="53"/>
      <c r="AT887" s="17" t="s">
        <v>231</v>
      </c>
      <c r="AU887" s="17" t="s">
        <v>82</v>
      </c>
    </row>
    <row r="888" spans="2:65" s="1" customFormat="1" ht="24.2" customHeight="1">
      <c r="B888" s="123"/>
      <c r="C888" s="164" t="s">
        <v>1019</v>
      </c>
      <c r="D888" s="164" t="s">
        <v>1008</v>
      </c>
      <c r="E888" s="165" t="s">
        <v>1020</v>
      </c>
      <c r="F888" s="166" t="s">
        <v>1021</v>
      </c>
      <c r="G888" s="167" t="s">
        <v>639</v>
      </c>
      <c r="H888" s="168">
        <v>1</v>
      </c>
      <c r="I888" s="169">
        <v>2190</v>
      </c>
      <c r="J888" s="169">
        <f>ROUND(I888*H888,2)</f>
        <v>2190</v>
      </c>
      <c r="K888" s="166" t="s">
        <v>230</v>
      </c>
      <c r="L888" s="170"/>
      <c r="M888" s="171" t="s">
        <v>1</v>
      </c>
      <c r="N888" s="172" t="s">
        <v>39</v>
      </c>
      <c r="O888" s="132">
        <v>0</v>
      </c>
      <c r="P888" s="132">
        <f>O888*H888</f>
        <v>0</v>
      </c>
      <c r="Q888" s="132">
        <v>0</v>
      </c>
      <c r="R888" s="132">
        <f>Q888*H888</f>
        <v>0</v>
      </c>
      <c r="S888" s="132">
        <v>0</v>
      </c>
      <c r="T888" s="133">
        <f>S888*H888</f>
        <v>0</v>
      </c>
      <c r="AR888" s="134" t="s">
        <v>118</v>
      </c>
      <c r="AT888" s="134" t="s">
        <v>1008</v>
      </c>
      <c r="AU888" s="134" t="s">
        <v>82</v>
      </c>
      <c r="AY888" s="17" t="s">
        <v>224</v>
      </c>
      <c r="BE888" s="135">
        <f>IF(N888="základní",J888,0)</f>
        <v>0</v>
      </c>
      <c r="BF888" s="135">
        <f>IF(N888="snížená",J888,0)</f>
        <v>2190</v>
      </c>
      <c r="BG888" s="135">
        <f>IF(N888="zákl. přenesená",J888,0)</f>
        <v>0</v>
      </c>
      <c r="BH888" s="135">
        <f>IF(N888="sníž. přenesená",J888,0)</f>
        <v>0</v>
      </c>
      <c r="BI888" s="135">
        <f>IF(N888="nulová",J888,0)</f>
        <v>0</v>
      </c>
      <c r="BJ888" s="17" t="s">
        <v>82</v>
      </c>
      <c r="BK888" s="135">
        <f>ROUND(I888*H888,2)</f>
        <v>2190</v>
      </c>
      <c r="BL888" s="17" t="s">
        <v>106</v>
      </c>
      <c r="BM888" s="134" t="s">
        <v>4674</v>
      </c>
    </row>
    <row r="889" spans="2:65" s="1" customFormat="1">
      <c r="B889" s="29"/>
      <c r="D889" s="136" t="s">
        <v>231</v>
      </c>
      <c r="F889" s="137" t="s">
        <v>1021</v>
      </c>
      <c r="L889" s="29"/>
      <c r="M889" s="138"/>
      <c r="T889" s="53"/>
      <c r="AT889" s="17" t="s">
        <v>231</v>
      </c>
      <c r="AU889" s="17" t="s">
        <v>82</v>
      </c>
    </row>
    <row r="890" spans="2:65" s="1" customFormat="1" ht="21.75" customHeight="1">
      <c r="B890" s="123"/>
      <c r="C890" s="164" t="s">
        <v>627</v>
      </c>
      <c r="D890" s="164" t="s">
        <v>1008</v>
      </c>
      <c r="E890" s="165" t="s">
        <v>1023</v>
      </c>
      <c r="F890" s="166" t="s">
        <v>1024</v>
      </c>
      <c r="G890" s="167" t="s">
        <v>639</v>
      </c>
      <c r="H890" s="168">
        <v>2</v>
      </c>
      <c r="I890" s="169">
        <v>1559</v>
      </c>
      <c r="J890" s="169">
        <f>ROUND(I890*H890,2)</f>
        <v>3118</v>
      </c>
      <c r="K890" s="166" t="s">
        <v>230</v>
      </c>
      <c r="L890" s="170"/>
      <c r="M890" s="171" t="s">
        <v>1</v>
      </c>
      <c r="N890" s="172" t="s">
        <v>39</v>
      </c>
      <c r="O890" s="132">
        <v>0</v>
      </c>
      <c r="P890" s="132">
        <f>O890*H890</f>
        <v>0</v>
      </c>
      <c r="Q890" s="132">
        <v>0</v>
      </c>
      <c r="R890" s="132">
        <f>Q890*H890</f>
        <v>0</v>
      </c>
      <c r="S890" s="132">
        <v>0</v>
      </c>
      <c r="T890" s="133">
        <f>S890*H890</f>
        <v>0</v>
      </c>
      <c r="AR890" s="134" t="s">
        <v>118</v>
      </c>
      <c r="AT890" s="134" t="s">
        <v>1008</v>
      </c>
      <c r="AU890" s="134" t="s">
        <v>82</v>
      </c>
      <c r="AY890" s="17" t="s">
        <v>224</v>
      </c>
      <c r="BE890" s="135">
        <f>IF(N890="základní",J890,0)</f>
        <v>0</v>
      </c>
      <c r="BF890" s="135">
        <f>IF(N890="snížená",J890,0)</f>
        <v>3118</v>
      </c>
      <c r="BG890" s="135">
        <f>IF(N890="zákl. přenesená",J890,0)</f>
        <v>0</v>
      </c>
      <c r="BH890" s="135">
        <f>IF(N890="sníž. přenesená",J890,0)</f>
        <v>0</v>
      </c>
      <c r="BI890" s="135">
        <f>IF(N890="nulová",J890,0)</f>
        <v>0</v>
      </c>
      <c r="BJ890" s="17" t="s">
        <v>82</v>
      </c>
      <c r="BK890" s="135">
        <f>ROUND(I890*H890,2)</f>
        <v>3118</v>
      </c>
      <c r="BL890" s="17" t="s">
        <v>106</v>
      </c>
      <c r="BM890" s="134" t="s">
        <v>4675</v>
      </c>
    </row>
    <row r="891" spans="2:65" s="1" customFormat="1">
      <c r="B891" s="29"/>
      <c r="D891" s="136" t="s">
        <v>231</v>
      </c>
      <c r="F891" s="137" t="s">
        <v>1024</v>
      </c>
      <c r="L891" s="29"/>
      <c r="M891" s="138"/>
      <c r="T891" s="53"/>
      <c r="AT891" s="17" t="s">
        <v>231</v>
      </c>
      <c r="AU891" s="17" t="s">
        <v>82</v>
      </c>
    </row>
    <row r="892" spans="2:65" s="1" customFormat="1" ht="37.9" customHeight="1">
      <c r="B892" s="123"/>
      <c r="C892" s="124" t="s">
        <v>1026</v>
      </c>
      <c r="D892" s="124" t="s">
        <v>226</v>
      </c>
      <c r="E892" s="125" t="s">
        <v>1027</v>
      </c>
      <c r="F892" s="126" t="s">
        <v>1028</v>
      </c>
      <c r="G892" s="127" t="s">
        <v>639</v>
      </c>
      <c r="H892" s="128">
        <v>320</v>
      </c>
      <c r="I892" s="129">
        <v>145</v>
      </c>
      <c r="J892" s="129">
        <f>ROUND(I892*H892,2)</f>
        <v>46400</v>
      </c>
      <c r="K892" s="126" t="s">
        <v>1</v>
      </c>
      <c r="L892" s="29"/>
      <c r="M892" s="130" t="s">
        <v>1</v>
      </c>
      <c r="N892" s="131" t="s">
        <v>39</v>
      </c>
      <c r="O892" s="132">
        <v>0</v>
      </c>
      <c r="P892" s="132">
        <f>O892*H892</f>
        <v>0</v>
      </c>
      <c r="Q892" s="132">
        <v>0</v>
      </c>
      <c r="R892" s="132">
        <f>Q892*H892</f>
        <v>0</v>
      </c>
      <c r="S892" s="132">
        <v>0</v>
      </c>
      <c r="T892" s="133">
        <f>S892*H892</f>
        <v>0</v>
      </c>
      <c r="AR892" s="134" t="s">
        <v>106</v>
      </c>
      <c r="AT892" s="134" t="s">
        <v>226</v>
      </c>
      <c r="AU892" s="134" t="s">
        <v>82</v>
      </c>
      <c r="AY892" s="17" t="s">
        <v>224</v>
      </c>
      <c r="BE892" s="135">
        <f>IF(N892="základní",J892,0)</f>
        <v>0</v>
      </c>
      <c r="BF892" s="135">
        <f>IF(N892="snížená",J892,0)</f>
        <v>46400</v>
      </c>
      <c r="BG892" s="135">
        <f>IF(N892="zákl. přenesená",J892,0)</f>
        <v>0</v>
      </c>
      <c r="BH892" s="135">
        <f>IF(N892="sníž. přenesená",J892,0)</f>
        <v>0</v>
      </c>
      <c r="BI892" s="135">
        <f>IF(N892="nulová",J892,0)</f>
        <v>0</v>
      </c>
      <c r="BJ892" s="17" t="s">
        <v>82</v>
      </c>
      <c r="BK892" s="135">
        <f>ROUND(I892*H892,2)</f>
        <v>46400</v>
      </c>
      <c r="BL892" s="17" t="s">
        <v>106</v>
      </c>
      <c r="BM892" s="134" t="s">
        <v>4676</v>
      </c>
    </row>
    <row r="893" spans="2:65" s="1" customFormat="1" ht="19.5">
      <c r="B893" s="29"/>
      <c r="D893" s="136" t="s">
        <v>231</v>
      </c>
      <c r="F893" s="137" t="s">
        <v>1028</v>
      </c>
      <c r="L893" s="29"/>
      <c r="M893" s="138"/>
      <c r="T893" s="53"/>
      <c r="AT893" s="17" t="s">
        <v>231</v>
      </c>
      <c r="AU893" s="17" t="s">
        <v>82</v>
      </c>
    </row>
    <row r="894" spans="2:65" s="1" customFormat="1" ht="37.9" customHeight="1">
      <c r="B894" s="123"/>
      <c r="C894" s="124" t="s">
        <v>640</v>
      </c>
      <c r="D894" s="124" t="s">
        <v>226</v>
      </c>
      <c r="E894" s="125" t="s">
        <v>1030</v>
      </c>
      <c r="F894" s="126" t="s">
        <v>1031</v>
      </c>
      <c r="G894" s="127" t="s">
        <v>639</v>
      </c>
      <c r="H894" s="128">
        <v>1</v>
      </c>
      <c r="I894" s="129">
        <v>35000</v>
      </c>
      <c r="J894" s="129">
        <f>ROUND(I894*H894,2)</f>
        <v>35000</v>
      </c>
      <c r="K894" s="126" t="s">
        <v>1</v>
      </c>
      <c r="L894" s="29"/>
      <c r="M894" s="130" t="s">
        <v>1</v>
      </c>
      <c r="N894" s="131" t="s">
        <v>39</v>
      </c>
      <c r="O894" s="132">
        <v>0</v>
      </c>
      <c r="P894" s="132">
        <f>O894*H894</f>
        <v>0</v>
      </c>
      <c r="Q894" s="132">
        <v>0</v>
      </c>
      <c r="R894" s="132">
        <f>Q894*H894</f>
        <v>0</v>
      </c>
      <c r="S894" s="132">
        <v>0</v>
      </c>
      <c r="T894" s="133">
        <f>S894*H894</f>
        <v>0</v>
      </c>
      <c r="AR894" s="134" t="s">
        <v>106</v>
      </c>
      <c r="AT894" s="134" t="s">
        <v>226</v>
      </c>
      <c r="AU894" s="134" t="s">
        <v>82</v>
      </c>
      <c r="AY894" s="17" t="s">
        <v>224</v>
      </c>
      <c r="BE894" s="135">
        <f>IF(N894="základní",J894,0)</f>
        <v>0</v>
      </c>
      <c r="BF894" s="135">
        <f>IF(N894="snížená",J894,0)</f>
        <v>35000</v>
      </c>
      <c r="BG894" s="135">
        <f>IF(N894="zákl. přenesená",J894,0)</f>
        <v>0</v>
      </c>
      <c r="BH894" s="135">
        <f>IF(N894="sníž. přenesená",J894,0)</f>
        <v>0</v>
      </c>
      <c r="BI894" s="135">
        <f>IF(N894="nulová",J894,0)</f>
        <v>0</v>
      </c>
      <c r="BJ894" s="17" t="s">
        <v>82</v>
      </c>
      <c r="BK894" s="135">
        <f>ROUND(I894*H894,2)</f>
        <v>35000</v>
      </c>
      <c r="BL894" s="17" t="s">
        <v>106</v>
      </c>
      <c r="BM894" s="134" t="s">
        <v>4677</v>
      </c>
    </row>
    <row r="895" spans="2:65" s="1" customFormat="1" ht="19.5">
      <c r="B895" s="29"/>
      <c r="D895" s="136" t="s">
        <v>231</v>
      </c>
      <c r="F895" s="137" t="s">
        <v>1031</v>
      </c>
      <c r="L895" s="29"/>
      <c r="M895" s="138"/>
      <c r="T895" s="53"/>
      <c r="AT895" s="17" t="s">
        <v>231</v>
      </c>
      <c r="AU895" s="17" t="s">
        <v>82</v>
      </c>
    </row>
    <row r="896" spans="2:65" s="1" customFormat="1" ht="37.9" customHeight="1">
      <c r="B896" s="123"/>
      <c r="C896" s="124" t="s">
        <v>1033</v>
      </c>
      <c r="D896" s="124" t="s">
        <v>226</v>
      </c>
      <c r="E896" s="125" t="s">
        <v>1034</v>
      </c>
      <c r="F896" s="126" t="s">
        <v>1035</v>
      </c>
      <c r="G896" s="127" t="s">
        <v>369</v>
      </c>
      <c r="H896" s="128">
        <v>1</v>
      </c>
      <c r="I896" s="129">
        <v>18500</v>
      </c>
      <c r="J896" s="129">
        <f>ROUND(I896*H896,2)</f>
        <v>18500</v>
      </c>
      <c r="K896" s="126" t="s">
        <v>1</v>
      </c>
      <c r="L896" s="29"/>
      <c r="M896" s="130" t="s">
        <v>1</v>
      </c>
      <c r="N896" s="131" t="s">
        <v>39</v>
      </c>
      <c r="O896" s="132">
        <v>0</v>
      </c>
      <c r="P896" s="132">
        <f>O896*H896</f>
        <v>0</v>
      </c>
      <c r="Q896" s="132">
        <v>0</v>
      </c>
      <c r="R896" s="132">
        <f>Q896*H896</f>
        <v>0</v>
      </c>
      <c r="S896" s="132">
        <v>0</v>
      </c>
      <c r="T896" s="133">
        <f>S896*H896</f>
        <v>0</v>
      </c>
      <c r="AR896" s="134" t="s">
        <v>106</v>
      </c>
      <c r="AT896" s="134" t="s">
        <v>226</v>
      </c>
      <c r="AU896" s="134" t="s">
        <v>82</v>
      </c>
      <c r="AY896" s="17" t="s">
        <v>224</v>
      </c>
      <c r="BE896" s="135">
        <f>IF(N896="základní",J896,0)</f>
        <v>0</v>
      </c>
      <c r="BF896" s="135">
        <f>IF(N896="snížená",J896,0)</f>
        <v>18500</v>
      </c>
      <c r="BG896" s="135">
        <f>IF(N896="zákl. přenesená",J896,0)</f>
        <v>0</v>
      </c>
      <c r="BH896" s="135">
        <f>IF(N896="sníž. přenesená",J896,0)</f>
        <v>0</v>
      </c>
      <c r="BI896" s="135">
        <f>IF(N896="nulová",J896,0)</f>
        <v>0</v>
      </c>
      <c r="BJ896" s="17" t="s">
        <v>82</v>
      </c>
      <c r="BK896" s="135">
        <f>ROUND(I896*H896,2)</f>
        <v>18500</v>
      </c>
      <c r="BL896" s="17" t="s">
        <v>106</v>
      </c>
      <c r="BM896" s="134" t="s">
        <v>4678</v>
      </c>
    </row>
    <row r="897" spans="2:65" s="1" customFormat="1" ht="29.25">
      <c r="B897" s="29"/>
      <c r="D897" s="136" t="s">
        <v>231</v>
      </c>
      <c r="F897" s="137" t="s">
        <v>1035</v>
      </c>
      <c r="L897" s="29"/>
      <c r="M897" s="138"/>
      <c r="T897" s="53"/>
      <c r="AT897" s="17" t="s">
        <v>231</v>
      </c>
      <c r="AU897" s="17" t="s">
        <v>82</v>
      </c>
    </row>
    <row r="898" spans="2:65" s="1" customFormat="1" ht="37.9" customHeight="1">
      <c r="B898" s="123"/>
      <c r="C898" s="124" t="s">
        <v>644</v>
      </c>
      <c r="D898" s="124" t="s">
        <v>226</v>
      </c>
      <c r="E898" s="125" t="s">
        <v>1037</v>
      </c>
      <c r="F898" s="126" t="s">
        <v>1038</v>
      </c>
      <c r="G898" s="127" t="s">
        <v>639</v>
      </c>
      <c r="H898" s="128">
        <v>14</v>
      </c>
      <c r="I898" s="129">
        <v>3980</v>
      </c>
      <c r="J898" s="129">
        <f>ROUND(I898*H898,2)</f>
        <v>55720</v>
      </c>
      <c r="K898" s="126" t="s">
        <v>1</v>
      </c>
      <c r="L898" s="29"/>
      <c r="M898" s="130" t="s">
        <v>1</v>
      </c>
      <c r="N898" s="131" t="s">
        <v>39</v>
      </c>
      <c r="O898" s="132">
        <v>0</v>
      </c>
      <c r="P898" s="132">
        <f>O898*H898</f>
        <v>0</v>
      </c>
      <c r="Q898" s="132">
        <v>0</v>
      </c>
      <c r="R898" s="132">
        <f>Q898*H898</f>
        <v>0</v>
      </c>
      <c r="S898" s="132">
        <v>0</v>
      </c>
      <c r="T898" s="133">
        <f>S898*H898</f>
        <v>0</v>
      </c>
      <c r="AR898" s="134" t="s">
        <v>106</v>
      </c>
      <c r="AT898" s="134" t="s">
        <v>226</v>
      </c>
      <c r="AU898" s="134" t="s">
        <v>82</v>
      </c>
      <c r="AY898" s="17" t="s">
        <v>224</v>
      </c>
      <c r="BE898" s="135">
        <f>IF(N898="základní",J898,0)</f>
        <v>0</v>
      </c>
      <c r="BF898" s="135">
        <f>IF(N898="snížená",J898,0)</f>
        <v>55720</v>
      </c>
      <c r="BG898" s="135">
        <f>IF(N898="zákl. přenesená",J898,0)</f>
        <v>0</v>
      </c>
      <c r="BH898" s="135">
        <f>IF(N898="sníž. přenesená",J898,0)</f>
        <v>0</v>
      </c>
      <c r="BI898" s="135">
        <f>IF(N898="nulová",J898,0)</f>
        <v>0</v>
      </c>
      <c r="BJ898" s="17" t="s">
        <v>82</v>
      </c>
      <c r="BK898" s="135">
        <f>ROUND(I898*H898,2)</f>
        <v>55720</v>
      </c>
      <c r="BL898" s="17" t="s">
        <v>106</v>
      </c>
      <c r="BM898" s="134" t="s">
        <v>4679</v>
      </c>
    </row>
    <row r="899" spans="2:65" s="1" customFormat="1" ht="19.5">
      <c r="B899" s="29"/>
      <c r="D899" s="136" t="s">
        <v>231</v>
      </c>
      <c r="F899" s="137" t="s">
        <v>1038</v>
      </c>
      <c r="L899" s="29"/>
      <c r="M899" s="138"/>
      <c r="T899" s="53"/>
      <c r="AT899" s="17" t="s">
        <v>231</v>
      </c>
      <c r="AU899" s="17" t="s">
        <v>82</v>
      </c>
    </row>
    <row r="900" spans="2:65" s="1" customFormat="1" ht="37.9" customHeight="1">
      <c r="B900" s="123"/>
      <c r="C900" s="124" t="s">
        <v>1040</v>
      </c>
      <c r="D900" s="124" t="s">
        <v>226</v>
      </c>
      <c r="E900" s="125" t="s">
        <v>1041</v>
      </c>
      <c r="F900" s="126" t="s">
        <v>1042</v>
      </c>
      <c r="G900" s="127" t="s">
        <v>639</v>
      </c>
      <c r="H900" s="128">
        <v>14</v>
      </c>
      <c r="I900" s="129">
        <v>3980</v>
      </c>
      <c r="J900" s="129">
        <f>ROUND(I900*H900,2)</f>
        <v>55720</v>
      </c>
      <c r="K900" s="126" t="s">
        <v>1</v>
      </c>
      <c r="L900" s="29"/>
      <c r="M900" s="130" t="s">
        <v>1</v>
      </c>
      <c r="N900" s="131" t="s">
        <v>39</v>
      </c>
      <c r="O900" s="132">
        <v>0</v>
      </c>
      <c r="P900" s="132">
        <f>O900*H900</f>
        <v>0</v>
      </c>
      <c r="Q900" s="132">
        <v>0</v>
      </c>
      <c r="R900" s="132">
        <f>Q900*H900</f>
        <v>0</v>
      </c>
      <c r="S900" s="132">
        <v>0</v>
      </c>
      <c r="T900" s="133">
        <f>S900*H900</f>
        <v>0</v>
      </c>
      <c r="AR900" s="134" t="s">
        <v>106</v>
      </c>
      <c r="AT900" s="134" t="s">
        <v>226</v>
      </c>
      <c r="AU900" s="134" t="s">
        <v>82</v>
      </c>
      <c r="AY900" s="17" t="s">
        <v>224</v>
      </c>
      <c r="BE900" s="135">
        <f>IF(N900="základní",J900,0)</f>
        <v>0</v>
      </c>
      <c r="BF900" s="135">
        <f>IF(N900="snížená",J900,0)</f>
        <v>55720</v>
      </c>
      <c r="BG900" s="135">
        <f>IF(N900="zákl. přenesená",J900,0)</f>
        <v>0</v>
      </c>
      <c r="BH900" s="135">
        <f>IF(N900="sníž. přenesená",J900,0)</f>
        <v>0</v>
      </c>
      <c r="BI900" s="135">
        <f>IF(N900="nulová",J900,0)</f>
        <v>0</v>
      </c>
      <c r="BJ900" s="17" t="s">
        <v>82</v>
      </c>
      <c r="BK900" s="135">
        <f>ROUND(I900*H900,2)</f>
        <v>55720</v>
      </c>
      <c r="BL900" s="17" t="s">
        <v>106</v>
      </c>
      <c r="BM900" s="134" t="s">
        <v>4680</v>
      </c>
    </row>
    <row r="901" spans="2:65" s="1" customFormat="1" ht="19.5">
      <c r="B901" s="29"/>
      <c r="D901" s="136" t="s">
        <v>231</v>
      </c>
      <c r="F901" s="137" t="s">
        <v>1042</v>
      </c>
      <c r="L901" s="29"/>
      <c r="M901" s="138"/>
      <c r="T901" s="53"/>
      <c r="AT901" s="17" t="s">
        <v>231</v>
      </c>
      <c r="AU901" s="17" t="s">
        <v>82</v>
      </c>
    </row>
    <row r="902" spans="2:65" s="1" customFormat="1" ht="24.2" customHeight="1">
      <c r="B902" s="123"/>
      <c r="C902" s="124" t="s">
        <v>656</v>
      </c>
      <c r="D902" s="124" t="s">
        <v>226</v>
      </c>
      <c r="E902" s="125" t="s">
        <v>1044</v>
      </c>
      <c r="F902" s="126" t="s">
        <v>1045</v>
      </c>
      <c r="G902" s="127" t="s">
        <v>369</v>
      </c>
      <c r="H902" s="128">
        <v>1</v>
      </c>
      <c r="I902" s="129">
        <v>4500</v>
      </c>
      <c r="J902" s="129">
        <f>ROUND(I902*H902,2)</f>
        <v>4500</v>
      </c>
      <c r="K902" s="126" t="s">
        <v>1</v>
      </c>
      <c r="L902" s="29"/>
      <c r="M902" s="130" t="s">
        <v>1</v>
      </c>
      <c r="N902" s="131" t="s">
        <v>39</v>
      </c>
      <c r="O902" s="132">
        <v>0</v>
      </c>
      <c r="P902" s="132">
        <f>O902*H902</f>
        <v>0</v>
      </c>
      <c r="Q902" s="132">
        <v>0</v>
      </c>
      <c r="R902" s="132">
        <f>Q902*H902</f>
        <v>0</v>
      </c>
      <c r="S902" s="132">
        <v>0</v>
      </c>
      <c r="T902" s="133">
        <f>S902*H902</f>
        <v>0</v>
      </c>
      <c r="AR902" s="134" t="s">
        <v>106</v>
      </c>
      <c r="AT902" s="134" t="s">
        <v>226</v>
      </c>
      <c r="AU902" s="134" t="s">
        <v>82</v>
      </c>
      <c r="AY902" s="17" t="s">
        <v>224</v>
      </c>
      <c r="BE902" s="135">
        <f>IF(N902="základní",J902,0)</f>
        <v>0</v>
      </c>
      <c r="BF902" s="135">
        <f>IF(N902="snížená",J902,0)</f>
        <v>4500</v>
      </c>
      <c r="BG902" s="135">
        <f>IF(N902="zákl. přenesená",J902,0)</f>
        <v>0</v>
      </c>
      <c r="BH902" s="135">
        <f>IF(N902="sníž. přenesená",J902,0)</f>
        <v>0</v>
      </c>
      <c r="BI902" s="135">
        <f>IF(N902="nulová",J902,0)</f>
        <v>0</v>
      </c>
      <c r="BJ902" s="17" t="s">
        <v>82</v>
      </c>
      <c r="BK902" s="135">
        <f>ROUND(I902*H902,2)</f>
        <v>4500</v>
      </c>
      <c r="BL902" s="17" t="s">
        <v>106</v>
      </c>
      <c r="BM902" s="134" t="s">
        <v>4681</v>
      </c>
    </row>
    <row r="903" spans="2:65" s="1" customFormat="1" ht="19.5">
      <c r="B903" s="29"/>
      <c r="D903" s="136" t="s">
        <v>231</v>
      </c>
      <c r="F903" s="137" t="s">
        <v>1045</v>
      </c>
      <c r="L903" s="29"/>
      <c r="M903" s="138"/>
      <c r="T903" s="53"/>
      <c r="AT903" s="17" t="s">
        <v>231</v>
      </c>
      <c r="AU903" s="17" t="s">
        <v>82</v>
      </c>
    </row>
    <row r="904" spans="2:65" s="1" customFormat="1" ht="37.9" customHeight="1">
      <c r="B904" s="123"/>
      <c r="C904" s="124" t="s">
        <v>1047</v>
      </c>
      <c r="D904" s="124" t="s">
        <v>226</v>
      </c>
      <c r="E904" s="125" t="s">
        <v>1048</v>
      </c>
      <c r="F904" s="126" t="s">
        <v>1049</v>
      </c>
      <c r="G904" s="127" t="s">
        <v>369</v>
      </c>
      <c r="H904" s="128">
        <v>1</v>
      </c>
      <c r="I904" s="129">
        <v>60720</v>
      </c>
      <c r="J904" s="129">
        <f>ROUND(I904*H904,2)</f>
        <v>60720</v>
      </c>
      <c r="K904" s="126" t="s">
        <v>1</v>
      </c>
      <c r="L904" s="29"/>
      <c r="M904" s="130" t="s">
        <v>1</v>
      </c>
      <c r="N904" s="131" t="s">
        <v>39</v>
      </c>
      <c r="O904" s="132">
        <v>0</v>
      </c>
      <c r="P904" s="132">
        <f>O904*H904</f>
        <v>0</v>
      </c>
      <c r="Q904" s="132">
        <v>0</v>
      </c>
      <c r="R904" s="132">
        <f>Q904*H904</f>
        <v>0</v>
      </c>
      <c r="S904" s="132">
        <v>0</v>
      </c>
      <c r="T904" s="133">
        <f>S904*H904</f>
        <v>0</v>
      </c>
      <c r="AR904" s="134" t="s">
        <v>106</v>
      </c>
      <c r="AT904" s="134" t="s">
        <v>226</v>
      </c>
      <c r="AU904" s="134" t="s">
        <v>82</v>
      </c>
      <c r="AY904" s="17" t="s">
        <v>224</v>
      </c>
      <c r="BE904" s="135">
        <f>IF(N904="základní",J904,0)</f>
        <v>0</v>
      </c>
      <c r="BF904" s="135">
        <f>IF(N904="snížená",J904,0)</f>
        <v>60720</v>
      </c>
      <c r="BG904" s="135">
        <f>IF(N904="zákl. přenesená",J904,0)</f>
        <v>0</v>
      </c>
      <c r="BH904" s="135">
        <f>IF(N904="sníž. přenesená",J904,0)</f>
        <v>0</v>
      </c>
      <c r="BI904" s="135">
        <f>IF(N904="nulová",J904,0)</f>
        <v>0</v>
      </c>
      <c r="BJ904" s="17" t="s">
        <v>82</v>
      </c>
      <c r="BK904" s="135">
        <f>ROUND(I904*H904,2)</f>
        <v>60720</v>
      </c>
      <c r="BL904" s="17" t="s">
        <v>106</v>
      </c>
      <c r="BM904" s="134" t="s">
        <v>4682</v>
      </c>
    </row>
    <row r="905" spans="2:65" s="1" customFormat="1" ht="19.5">
      <c r="B905" s="29"/>
      <c r="D905" s="136" t="s">
        <v>231</v>
      </c>
      <c r="F905" s="137" t="s">
        <v>1049</v>
      </c>
      <c r="L905" s="29"/>
      <c r="M905" s="138"/>
      <c r="T905" s="53"/>
      <c r="AT905" s="17" t="s">
        <v>231</v>
      </c>
      <c r="AU905" s="17" t="s">
        <v>82</v>
      </c>
    </row>
    <row r="906" spans="2:65" s="1" customFormat="1" ht="37.9" customHeight="1">
      <c r="B906" s="123"/>
      <c r="C906" s="124" t="s">
        <v>666</v>
      </c>
      <c r="D906" s="124" t="s">
        <v>226</v>
      </c>
      <c r="E906" s="125" t="s">
        <v>1051</v>
      </c>
      <c r="F906" s="126" t="s">
        <v>1052</v>
      </c>
      <c r="G906" s="127" t="s">
        <v>639</v>
      </c>
      <c r="H906" s="128">
        <v>14</v>
      </c>
      <c r="I906" s="129">
        <v>7410</v>
      </c>
      <c r="J906" s="129">
        <f>ROUND(I906*H906,2)</f>
        <v>103740</v>
      </c>
      <c r="K906" s="126" t="s">
        <v>1</v>
      </c>
      <c r="L906" s="29"/>
      <c r="M906" s="130" t="s">
        <v>1</v>
      </c>
      <c r="N906" s="131" t="s">
        <v>39</v>
      </c>
      <c r="O906" s="132">
        <v>0</v>
      </c>
      <c r="P906" s="132">
        <f>O906*H906</f>
        <v>0</v>
      </c>
      <c r="Q906" s="132">
        <v>0</v>
      </c>
      <c r="R906" s="132">
        <f>Q906*H906</f>
        <v>0</v>
      </c>
      <c r="S906" s="132">
        <v>0</v>
      </c>
      <c r="T906" s="133">
        <f>S906*H906</f>
        <v>0</v>
      </c>
      <c r="AR906" s="134" t="s">
        <v>106</v>
      </c>
      <c r="AT906" s="134" t="s">
        <v>226</v>
      </c>
      <c r="AU906" s="134" t="s">
        <v>82</v>
      </c>
      <c r="AY906" s="17" t="s">
        <v>224</v>
      </c>
      <c r="BE906" s="135">
        <f>IF(N906="základní",J906,0)</f>
        <v>0</v>
      </c>
      <c r="BF906" s="135">
        <f>IF(N906="snížená",J906,0)</f>
        <v>103740</v>
      </c>
      <c r="BG906" s="135">
        <f>IF(N906="zákl. přenesená",J906,0)</f>
        <v>0</v>
      </c>
      <c r="BH906" s="135">
        <f>IF(N906="sníž. přenesená",J906,0)</f>
        <v>0</v>
      </c>
      <c r="BI906" s="135">
        <f>IF(N906="nulová",J906,0)</f>
        <v>0</v>
      </c>
      <c r="BJ906" s="17" t="s">
        <v>82</v>
      </c>
      <c r="BK906" s="135">
        <f>ROUND(I906*H906,2)</f>
        <v>103740</v>
      </c>
      <c r="BL906" s="17" t="s">
        <v>106</v>
      </c>
      <c r="BM906" s="134" t="s">
        <v>4683</v>
      </c>
    </row>
    <row r="907" spans="2:65" s="1" customFormat="1" ht="19.5">
      <c r="B907" s="29"/>
      <c r="D907" s="136" t="s">
        <v>231</v>
      </c>
      <c r="F907" s="137" t="s">
        <v>1052</v>
      </c>
      <c r="L907" s="29"/>
      <c r="M907" s="138"/>
      <c r="T907" s="53"/>
      <c r="AT907" s="17" t="s">
        <v>231</v>
      </c>
      <c r="AU907" s="17" t="s">
        <v>82</v>
      </c>
    </row>
    <row r="908" spans="2:65" s="1" customFormat="1" ht="33" customHeight="1">
      <c r="B908" s="123"/>
      <c r="C908" s="124" t="s">
        <v>1054</v>
      </c>
      <c r="D908" s="124" t="s">
        <v>226</v>
      </c>
      <c r="E908" s="125" t="s">
        <v>1055</v>
      </c>
      <c r="F908" s="126" t="s">
        <v>1056</v>
      </c>
      <c r="G908" s="127" t="s">
        <v>272</v>
      </c>
      <c r="H908" s="128">
        <v>40.799999999999997</v>
      </c>
      <c r="I908" s="129">
        <v>2485</v>
      </c>
      <c r="J908" s="129">
        <f>ROUND(I908*H908,2)</f>
        <v>101388</v>
      </c>
      <c r="K908" s="126" t="s">
        <v>1</v>
      </c>
      <c r="L908" s="29"/>
      <c r="M908" s="130" t="s">
        <v>1</v>
      </c>
      <c r="N908" s="131" t="s">
        <v>39</v>
      </c>
      <c r="O908" s="132">
        <v>0</v>
      </c>
      <c r="P908" s="132">
        <f>O908*H908</f>
        <v>0</v>
      </c>
      <c r="Q908" s="132">
        <v>0</v>
      </c>
      <c r="R908" s="132">
        <f>Q908*H908</f>
        <v>0</v>
      </c>
      <c r="S908" s="132">
        <v>0</v>
      </c>
      <c r="T908" s="133">
        <f>S908*H908</f>
        <v>0</v>
      </c>
      <c r="AR908" s="134" t="s">
        <v>106</v>
      </c>
      <c r="AT908" s="134" t="s">
        <v>226</v>
      </c>
      <c r="AU908" s="134" t="s">
        <v>82</v>
      </c>
      <c r="AY908" s="17" t="s">
        <v>224</v>
      </c>
      <c r="BE908" s="135">
        <f>IF(N908="základní",J908,0)</f>
        <v>0</v>
      </c>
      <c r="BF908" s="135">
        <f>IF(N908="snížená",J908,0)</f>
        <v>101388</v>
      </c>
      <c r="BG908" s="135">
        <f>IF(N908="zákl. přenesená",J908,0)</f>
        <v>0</v>
      </c>
      <c r="BH908" s="135">
        <f>IF(N908="sníž. přenesená",J908,0)</f>
        <v>0</v>
      </c>
      <c r="BI908" s="135">
        <f>IF(N908="nulová",J908,0)</f>
        <v>0</v>
      </c>
      <c r="BJ908" s="17" t="s">
        <v>82</v>
      </c>
      <c r="BK908" s="135">
        <f>ROUND(I908*H908,2)</f>
        <v>101388</v>
      </c>
      <c r="BL908" s="17" t="s">
        <v>106</v>
      </c>
      <c r="BM908" s="134" t="s">
        <v>4684</v>
      </c>
    </row>
    <row r="909" spans="2:65" s="1" customFormat="1" ht="19.5">
      <c r="B909" s="29"/>
      <c r="D909" s="136" t="s">
        <v>231</v>
      </c>
      <c r="F909" s="137" t="s">
        <v>1056</v>
      </c>
      <c r="L909" s="29"/>
      <c r="M909" s="138"/>
      <c r="T909" s="53"/>
      <c r="AT909" s="17" t="s">
        <v>231</v>
      </c>
      <c r="AU909" s="17" t="s">
        <v>82</v>
      </c>
    </row>
    <row r="910" spans="2:65" s="1" customFormat="1" ht="33" customHeight="1">
      <c r="B910" s="123"/>
      <c r="C910" s="124" t="s">
        <v>670</v>
      </c>
      <c r="D910" s="124" t="s">
        <v>226</v>
      </c>
      <c r="E910" s="125" t="s">
        <v>1058</v>
      </c>
      <c r="F910" s="126" t="s">
        <v>1059</v>
      </c>
      <c r="G910" s="127" t="s">
        <v>272</v>
      </c>
      <c r="H910" s="128">
        <v>55.5</v>
      </c>
      <c r="I910" s="129">
        <v>2185</v>
      </c>
      <c r="J910" s="129">
        <f>ROUND(I910*H910,2)</f>
        <v>121267.5</v>
      </c>
      <c r="K910" s="126" t="s">
        <v>1</v>
      </c>
      <c r="L910" s="29"/>
      <c r="M910" s="130" t="s">
        <v>1</v>
      </c>
      <c r="N910" s="131" t="s">
        <v>39</v>
      </c>
      <c r="O910" s="132">
        <v>0</v>
      </c>
      <c r="P910" s="132">
        <f>O910*H910</f>
        <v>0</v>
      </c>
      <c r="Q910" s="132">
        <v>0</v>
      </c>
      <c r="R910" s="132">
        <f>Q910*H910</f>
        <v>0</v>
      </c>
      <c r="S910" s="132">
        <v>0</v>
      </c>
      <c r="T910" s="133">
        <f>S910*H910</f>
        <v>0</v>
      </c>
      <c r="AR910" s="134" t="s">
        <v>106</v>
      </c>
      <c r="AT910" s="134" t="s">
        <v>226</v>
      </c>
      <c r="AU910" s="134" t="s">
        <v>82</v>
      </c>
      <c r="AY910" s="17" t="s">
        <v>224</v>
      </c>
      <c r="BE910" s="135">
        <f>IF(N910="základní",J910,0)</f>
        <v>0</v>
      </c>
      <c r="BF910" s="135">
        <f>IF(N910="snížená",J910,0)</f>
        <v>121267.5</v>
      </c>
      <c r="BG910" s="135">
        <f>IF(N910="zákl. přenesená",J910,0)</f>
        <v>0</v>
      </c>
      <c r="BH910" s="135">
        <f>IF(N910="sníž. přenesená",J910,0)</f>
        <v>0</v>
      </c>
      <c r="BI910" s="135">
        <f>IF(N910="nulová",J910,0)</f>
        <v>0</v>
      </c>
      <c r="BJ910" s="17" t="s">
        <v>82</v>
      </c>
      <c r="BK910" s="135">
        <f>ROUND(I910*H910,2)</f>
        <v>121267.5</v>
      </c>
      <c r="BL910" s="17" t="s">
        <v>106</v>
      </c>
      <c r="BM910" s="134" t="s">
        <v>4685</v>
      </c>
    </row>
    <row r="911" spans="2:65" s="1" customFormat="1" ht="19.5">
      <c r="B911" s="29"/>
      <c r="D911" s="136" t="s">
        <v>231</v>
      </c>
      <c r="F911" s="137" t="s">
        <v>1059</v>
      </c>
      <c r="L911" s="29"/>
      <c r="M911" s="138"/>
      <c r="T911" s="53"/>
      <c r="AT911" s="17" t="s">
        <v>231</v>
      </c>
      <c r="AU911" s="17" t="s">
        <v>82</v>
      </c>
    </row>
    <row r="912" spans="2:65" s="1" customFormat="1" ht="37.9" customHeight="1">
      <c r="B912" s="123"/>
      <c r="C912" s="124" t="s">
        <v>1061</v>
      </c>
      <c r="D912" s="124" t="s">
        <v>226</v>
      </c>
      <c r="E912" s="125" t="s">
        <v>1062</v>
      </c>
      <c r="F912" s="126" t="s">
        <v>1063</v>
      </c>
      <c r="G912" s="127" t="s">
        <v>272</v>
      </c>
      <c r="H912" s="128">
        <v>55.8</v>
      </c>
      <c r="I912" s="129">
        <v>1780</v>
      </c>
      <c r="J912" s="129">
        <f>ROUND(I912*H912,2)</f>
        <v>99324</v>
      </c>
      <c r="K912" s="126" t="s">
        <v>1</v>
      </c>
      <c r="L912" s="29"/>
      <c r="M912" s="130" t="s">
        <v>1</v>
      </c>
      <c r="N912" s="131" t="s">
        <v>39</v>
      </c>
      <c r="O912" s="132">
        <v>0</v>
      </c>
      <c r="P912" s="132">
        <f>O912*H912</f>
        <v>0</v>
      </c>
      <c r="Q912" s="132">
        <v>0</v>
      </c>
      <c r="R912" s="132">
        <f>Q912*H912</f>
        <v>0</v>
      </c>
      <c r="S912" s="132">
        <v>0</v>
      </c>
      <c r="T912" s="133">
        <f>S912*H912</f>
        <v>0</v>
      </c>
      <c r="AR912" s="134" t="s">
        <v>106</v>
      </c>
      <c r="AT912" s="134" t="s">
        <v>226</v>
      </c>
      <c r="AU912" s="134" t="s">
        <v>82</v>
      </c>
      <c r="AY912" s="17" t="s">
        <v>224</v>
      </c>
      <c r="BE912" s="135">
        <f>IF(N912="základní",J912,0)</f>
        <v>0</v>
      </c>
      <c r="BF912" s="135">
        <f>IF(N912="snížená",J912,0)</f>
        <v>99324</v>
      </c>
      <c r="BG912" s="135">
        <f>IF(N912="zákl. přenesená",J912,0)</f>
        <v>0</v>
      </c>
      <c r="BH912" s="135">
        <f>IF(N912="sníž. přenesená",J912,0)</f>
        <v>0</v>
      </c>
      <c r="BI912" s="135">
        <f>IF(N912="nulová",J912,0)</f>
        <v>0</v>
      </c>
      <c r="BJ912" s="17" t="s">
        <v>82</v>
      </c>
      <c r="BK912" s="135">
        <f>ROUND(I912*H912,2)</f>
        <v>99324</v>
      </c>
      <c r="BL912" s="17" t="s">
        <v>106</v>
      </c>
      <c r="BM912" s="134" t="s">
        <v>4686</v>
      </c>
    </row>
    <row r="913" spans="2:65" s="1" customFormat="1" ht="19.5">
      <c r="B913" s="29"/>
      <c r="D913" s="136" t="s">
        <v>231</v>
      </c>
      <c r="F913" s="137" t="s">
        <v>1063</v>
      </c>
      <c r="L913" s="29"/>
      <c r="M913" s="138"/>
      <c r="T913" s="53"/>
      <c r="AT913" s="17" t="s">
        <v>231</v>
      </c>
      <c r="AU913" s="17" t="s">
        <v>82</v>
      </c>
    </row>
    <row r="914" spans="2:65" s="1" customFormat="1" ht="37.9" customHeight="1">
      <c r="B914" s="123"/>
      <c r="C914" s="124" t="s">
        <v>675</v>
      </c>
      <c r="D914" s="124" t="s">
        <v>226</v>
      </c>
      <c r="E914" s="125" t="s">
        <v>1065</v>
      </c>
      <c r="F914" s="126" t="s">
        <v>1066</v>
      </c>
      <c r="G914" s="127" t="s">
        <v>272</v>
      </c>
      <c r="H914" s="128">
        <v>70.5</v>
      </c>
      <c r="I914" s="129">
        <v>1570</v>
      </c>
      <c r="J914" s="129">
        <f>ROUND(I914*H914,2)</f>
        <v>110685</v>
      </c>
      <c r="K914" s="126" t="s">
        <v>1</v>
      </c>
      <c r="L914" s="29"/>
      <c r="M914" s="130" t="s">
        <v>1</v>
      </c>
      <c r="N914" s="131" t="s">
        <v>39</v>
      </c>
      <c r="O914" s="132">
        <v>0</v>
      </c>
      <c r="P914" s="132">
        <f>O914*H914</f>
        <v>0</v>
      </c>
      <c r="Q914" s="132">
        <v>0</v>
      </c>
      <c r="R914" s="132">
        <f>Q914*H914</f>
        <v>0</v>
      </c>
      <c r="S914" s="132">
        <v>0</v>
      </c>
      <c r="T914" s="133">
        <f>S914*H914</f>
        <v>0</v>
      </c>
      <c r="AR914" s="134" t="s">
        <v>106</v>
      </c>
      <c r="AT914" s="134" t="s">
        <v>226</v>
      </c>
      <c r="AU914" s="134" t="s">
        <v>82</v>
      </c>
      <c r="AY914" s="17" t="s">
        <v>224</v>
      </c>
      <c r="BE914" s="135">
        <f>IF(N914="základní",J914,0)</f>
        <v>0</v>
      </c>
      <c r="BF914" s="135">
        <f>IF(N914="snížená",J914,0)</f>
        <v>110685</v>
      </c>
      <c r="BG914" s="135">
        <f>IF(N914="zákl. přenesená",J914,0)</f>
        <v>0</v>
      </c>
      <c r="BH914" s="135">
        <f>IF(N914="sníž. přenesená",J914,0)</f>
        <v>0</v>
      </c>
      <c r="BI914" s="135">
        <f>IF(N914="nulová",J914,0)</f>
        <v>0</v>
      </c>
      <c r="BJ914" s="17" t="s">
        <v>82</v>
      </c>
      <c r="BK914" s="135">
        <f>ROUND(I914*H914,2)</f>
        <v>110685</v>
      </c>
      <c r="BL914" s="17" t="s">
        <v>106</v>
      </c>
      <c r="BM914" s="134" t="s">
        <v>4687</v>
      </c>
    </row>
    <row r="915" spans="2:65" s="1" customFormat="1" ht="19.5">
      <c r="B915" s="29"/>
      <c r="D915" s="136" t="s">
        <v>231</v>
      </c>
      <c r="F915" s="137" t="s">
        <v>1066</v>
      </c>
      <c r="L915" s="29"/>
      <c r="M915" s="138"/>
      <c r="T915" s="53"/>
      <c r="AT915" s="17" t="s">
        <v>231</v>
      </c>
      <c r="AU915" s="17" t="s">
        <v>82</v>
      </c>
    </row>
    <row r="916" spans="2:65" s="1" customFormat="1" ht="37.9" customHeight="1">
      <c r="B916" s="123"/>
      <c r="C916" s="124" t="s">
        <v>1068</v>
      </c>
      <c r="D916" s="124" t="s">
        <v>226</v>
      </c>
      <c r="E916" s="125" t="s">
        <v>1069</v>
      </c>
      <c r="F916" s="126" t="s">
        <v>1070</v>
      </c>
      <c r="G916" s="127" t="s">
        <v>272</v>
      </c>
      <c r="H916" s="128">
        <v>15</v>
      </c>
      <c r="I916" s="129">
        <v>2485</v>
      </c>
      <c r="J916" s="129">
        <f>ROUND(I916*H916,2)</f>
        <v>37275</v>
      </c>
      <c r="K916" s="126" t="s">
        <v>1</v>
      </c>
      <c r="L916" s="29"/>
      <c r="M916" s="130" t="s">
        <v>1</v>
      </c>
      <c r="N916" s="131" t="s">
        <v>39</v>
      </c>
      <c r="O916" s="132">
        <v>0</v>
      </c>
      <c r="P916" s="132">
        <f>O916*H916</f>
        <v>0</v>
      </c>
      <c r="Q916" s="132">
        <v>0</v>
      </c>
      <c r="R916" s="132">
        <f>Q916*H916</f>
        <v>0</v>
      </c>
      <c r="S916" s="132">
        <v>0</v>
      </c>
      <c r="T916" s="133">
        <f>S916*H916</f>
        <v>0</v>
      </c>
      <c r="AR916" s="134" t="s">
        <v>106</v>
      </c>
      <c r="AT916" s="134" t="s">
        <v>226</v>
      </c>
      <c r="AU916" s="134" t="s">
        <v>82</v>
      </c>
      <c r="AY916" s="17" t="s">
        <v>224</v>
      </c>
      <c r="BE916" s="135">
        <f>IF(N916="základní",J916,0)</f>
        <v>0</v>
      </c>
      <c r="BF916" s="135">
        <f>IF(N916="snížená",J916,0)</f>
        <v>37275</v>
      </c>
      <c r="BG916" s="135">
        <f>IF(N916="zákl. přenesená",J916,0)</f>
        <v>0</v>
      </c>
      <c r="BH916" s="135">
        <f>IF(N916="sníž. přenesená",J916,0)</f>
        <v>0</v>
      </c>
      <c r="BI916" s="135">
        <f>IF(N916="nulová",J916,0)</f>
        <v>0</v>
      </c>
      <c r="BJ916" s="17" t="s">
        <v>82</v>
      </c>
      <c r="BK916" s="135">
        <f>ROUND(I916*H916,2)</f>
        <v>37275</v>
      </c>
      <c r="BL916" s="17" t="s">
        <v>106</v>
      </c>
      <c r="BM916" s="134" t="s">
        <v>4688</v>
      </c>
    </row>
    <row r="917" spans="2:65" s="1" customFormat="1" ht="19.5">
      <c r="B917" s="29"/>
      <c r="D917" s="136" t="s">
        <v>231</v>
      </c>
      <c r="F917" s="137" t="s">
        <v>1070</v>
      </c>
      <c r="L917" s="29"/>
      <c r="M917" s="138"/>
      <c r="T917" s="53"/>
      <c r="AT917" s="17" t="s">
        <v>231</v>
      </c>
      <c r="AU917" s="17" t="s">
        <v>82</v>
      </c>
    </row>
    <row r="918" spans="2:65" s="1" customFormat="1" ht="37.9" customHeight="1">
      <c r="B918" s="123"/>
      <c r="C918" s="124" t="s">
        <v>681</v>
      </c>
      <c r="D918" s="124" t="s">
        <v>226</v>
      </c>
      <c r="E918" s="125" t="s">
        <v>1072</v>
      </c>
      <c r="F918" s="126" t="s">
        <v>1073</v>
      </c>
      <c r="G918" s="127" t="s">
        <v>272</v>
      </c>
      <c r="H918" s="128">
        <v>15</v>
      </c>
      <c r="I918" s="129">
        <v>2485</v>
      </c>
      <c r="J918" s="129">
        <f>ROUND(I918*H918,2)</f>
        <v>37275</v>
      </c>
      <c r="K918" s="126" t="s">
        <v>1</v>
      </c>
      <c r="L918" s="29"/>
      <c r="M918" s="130" t="s">
        <v>1</v>
      </c>
      <c r="N918" s="131" t="s">
        <v>39</v>
      </c>
      <c r="O918" s="132">
        <v>0</v>
      </c>
      <c r="P918" s="132">
        <f>O918*H918</f>
        <v>0</v>
      </c>
      <c r="Q918" s="132">
        <v>0</v>
      </c>
      <c r="R918" s="132">
        <f>Q918*H918</f>
        <v>0</v>
      </c>
      <c r="S918" s="132">
        <v>0</v>
      </c>
      <c r="T918" s="133">
        <f>S918*H918</f>
        <v>0</v>
      </c>
      <c r="AR918" s="134" t="s">
        <v>106</v>
      </c>
      <c r="AT918" s="134" t="s">
        <v>226</v>
      </c>
      <c r="AU918" s="134" t="s">
        <v>82</v>
      </c>
      <c r="AY918" s="17" t="s">
        <v>224</v>
      </c>
      <c r="BE918" s="135">
        <f>IF(N918="základní",J918,0)</f>
        <v>0</v>
      </c>
      <c r="BF918" s="135">
        <f>IF(N918="snížená",J918,0)</f>
        <v>37275</v>
      </c>
      <c r="BG918" s="135">
        <f>IF(N918="zákl. přenesená",J918,0)</f>
        <v>0</v>
      </c>
      <c r="BH918" s="135">
        <f>IF(N918="sníž. přenesená",J918,0)</f>
        <v>0</v>
      </c>
      <c r="BI918" s="135">
        <f>IF(N918="nulová",J918,0)</f>
        <v>0</v>
      </c>
      <c r="BJ918" s="17" t="s">
        <v>82</v>
      </c>
      <c r="BK918" s="135">
        <f>ROUND(I918*H918,2)</f>
        <v>37275</v>
      </c>
      <c r="BL918" s="17" t="s">
        <v>106</v>
      </c>
      <c r="BM918" s="134" t="s">
        <v>4689</v>
      </c>
    </row>
    <row r="919" spans="2:65" s="1" customFormat="1" ht="19.5">
      <c r="B919" s="29"/>
      <c r="D919" s="136" t="s">
        <v>231</v>
      </c>
      <c r="F919" s="137" t="s">
        <v>1073</v>
      </c>
      <c r="L919" s="29"/>
      <c r="M919" s="138"/>
      <c r="T919" s="53"/>
      <c r="AT919" s="17" t="s">
        <v>231</v>
      </c>
      <c r="AU919" s="17" t="s">
        <v>82</v>
      </c>
    </row>
    <row r="920" spans="2:65" s="1" customFormat="1" ht="37.9" customHeight="1">
      <c r="B920" s="123"/>
      <c r="C920" s="124" t="s">
        <v>1075</v>
      </c>
      <c r="D920" s="124" t="s">
        <v>226</v>
      </c>
      <c r="E920" s="125" t="s">
        <v>1076</v>
      </c>
      <c r="F920" s="126" t="s">
        <v>1077</v>
      </c>
      <c r="G920" s="127" t="s">
        <v>272</v>
      </c>
      <c r="H920" s="128">
        <v>15</v>
      </c>
      <c r="I920" s="129">
        <v>2185</v>
      </c>
      <c r="J920" s="129">
        <f>ROUND(I920*H920,2)</f>
        <v>32775</v>
      </c>
      <c r="K920" s="126" t="s">
        <v>1</v>
      </c>
      <c r="L920" s="29"/>
      <c r="M920" s="130" t="s">
        <v>1</v>
      </c>
      <c r="N920" s="131" t="s">
        <v>39</v>
      </c>
      <c r="O920" s="132">
        <v>0</v>
      </c>
      <c r="P920" s="132">
        <f>O920*H920</f>
        <v>0</v>
      </c>
      <c r="Q920" s="132">
        <v>0</v>
      </c>
      <c r="R920" s="132">
        <f>Q920*H920</f>
        <v>0</v>
      </c>
      <c r="S920" s="132">
        <v>0</v>
      </c>
      <c r="T920" s="133">
        <f>S920*H920</f>
        <v>0</v>
      </c>
      <c r="AR920" s="134" t="s">
        <v>106</v>
      </c>
      <c r="AT920" s="134" t="s">
        <v>226</v>
      </c>
      <c r="AU920" s="134" t="s">
        <v>82</v>
      </c>
      <c r="AY920" s="17" t="s">
        <v>224</v>
      </c>
      <c r="BE920" s="135">
        <f>IF(N920="základní",J920,0)</f>
        <v>0</v>
      </c>
      <c r="BF920" s="135">
        <f>IF(N920="snížená",J920,0)</f>
        <v>32775</v>
      </c>
      <c r="BG920" s="135">
        <f>IF(N920="zákl. přenesená",J920,0)</f>
        <v>0</v>
      </c>
      <c r="BH920" s="135">
        <f>IF(N920="sníž. přenesená",J920,0)</f>
        <v>0</v>
      </c>
      <c r="BI920" s="135">
        <f>IF(N920="nulová",J920,0)</f>
        <v>0</v>
      </c>
      <c r="BJ920" s="17" t="s">
        <v>82</v>
      </c>
      <c r="BK920" s="135">
        <f>ROUND(I920*H920,2)</f>
        <v>32775</v>
      </c>
      <c r="BL920" s="17" t="s">
        <v>106</v>
      </c>
      <c r="BM920" s="134" t="s">
        <v>4690</v>
      </c>
    </row>
    <row r="921" spans="2:65" s="1" customFormat="1" ht="19.5">
      <c r="B921" s="29"/>
      <c r="D921" s="136" t="s">
        <v>231</v>
      </c>
      <c r="F921" s="137" t="s">
        <v>1077</v>
      </c>
      <c r="L921" s="29"/>
      <c r="M921" s="138"/>
      <c r="T921" s="53"/>
      <c r="AT921" s="17" t="s">
        <v>231</v>
      </c>
      <c r="AU921" s="17" t="s">
        <v>82</v>
      </c>
    </row>
    <row r="922" spans="2:65" s="1" customFormat="1" ht="37.9" customHeight="1">
      <c r="B922" s="123"/>
      <c r="C922" s="124" t="s">
        <v>692</v>
      </c>
      <c r="D922" s="124" t="s">
        <v>226</v>
      </c>
      <c r="E922" s="125" t="s">
        <v>1079</v>
      </c>
      <c r="F922" s="126" t="s">
        <v>1080</v>
      </c>
      <c r="G922" s="127" t="s">
        <v>272</v>
      </c>
      <c r="H922" s="128">
        <v>15</v>
      </c>
      <c r="I922" s="129">
        <v>2185</v>
      </c>
      <c r="J922" s="129">
        <f>ROUND(I922*H922,2)</f>
        <v>32775</v>
      </c>
      <c r="K922" s="126" t="s">
        <v>1</v>
      </c>
      <c r="L922" s="29"/>
      <c r="M922" s="130" t="s">
        <v>1</v>
      </c>
      <c r="N922" s="131" t="s">
        <v>39</v>
      </c>
      <c r="O922" s="132">
        <v>0</v>
      </c>
      <c r="P922" s="132">
        <f>O922*H922</f>
        <v>0</v>
      </c>
      <c r="Q922" s="132">
        <v>0</v>
      </c>
      <c r="R922" s="132">
        <f>Q922*H922</f>
        <v>0</v>
      </c>
      <c r="S922" s="132">
        <v>0</v>
      </c>
      <c r="T922" s="133">
        <f>S922*H922</f>
        <v>0</v>
      </c>
      <c r="AR922" s="134" t="s">
        <v>106</v>
      </c>
      <c r="AT922" s="134" t="s">
        <v>226</v>
      </c>
      <c r="AU922" s="134" t="s">
        <v>82</v>
      </c>
      <c r="AY922" s="17" t="s">
        <v>224</v>
      </c>
      <c r="BE922" s="135">
        <f>IF(N922="základní",J922,0)</f>
        <v>0</v>
      </c>
      <c r="BF922" s="135">
        <f>IF(N922="snížená",J922,0)</f>
        <v>32775</v>
      </c>
      <c r="BG922" s="135">
        <f>IF(N922="zákl. přenesená",J922,0)</f>
        <v>0</v>
      </c>
      <c r="BH922" s="135">
        <f>IF(N922="sníž. přenesená",J922,0)</f>
        <v>0</v>
      </c>
      <c r="BI922" s="135">
        <f>IF(N922="nulová",J922,0)</f>
        <v>0</v>
      </c>
      <c r="BJ922" s="17" t="s">
        <v>82</v>
      </c>
      <c r="BK922" s="135">
        <f>ROUND(I922*H922,2)</f>
        <v>32775</v>
      </c>
      <c r="BL922" s="17" t="s">
        <v>106</v>
      </c>
      <c r="BM922" s="134" t="s">
        <v>4691</v>
      </c>
    </row>
    <row r="923" spans="2:65" s="1" customFormat="1" ht="19.5">
      <c r="B923" s="29"/>
      <c r="D923" s="136" t="s">
        <v>231</v>
      </c>
      <c r="F923" s="137" t="s">
        <v>1080</v>
      </c>
      <c r="L923" s="29"/>
      <c r="M923" s="138"/>
      <c r="T923" s="53"/>
      <c r="AT923" s="17" t="s">
        <v>231</v>
      </c>
      <c r="AU923" s="17" t="s">
        <v>82</v>
      </c>
    </row>
    <row r="924" spans="2:65" s="1" customFormat="1" ht="33" customHeight="1">
      <c r="B924" s="123"/>
      <c r="C924" s="124" t="s">
        <v>1082</v>
      </c>
      <c r="D924" s="124" t="s">
        <v>226</v>
      </c>
      <c r="E924" s="125" t="s">
        <v>1083</v>
      </c>
      <c r="F924" s="126" t="s">
        <v>1084</v>
      </c>
      <c r="G924" s="127" t="s">
        <v>639</v>
      </c>
      <c r="H924" s="128">
        <v>14</v>
      </c>
      <c r="I924" s="129">
        <v>28500</v>
      </c>
      <c r="J924" s="129">
        <f>ROUND(I924*H924,2)</f>
        <v>399000</v>
      </c>
      <c r="K924" s="126" t="s">
        <v>1</v>
      </c>
      <c r="L924" s="29"/>
      <c r="M924" s="130" t="s">
        <v>1</v>
      </c>
      <c r="N924" s="131" t="s">
        <v>39</v>
      </c>
      <c r="O924" s="132">
        <v>0</v>
      </c>
      <c r="P924" s="132">
        <f>O924*H924</f>
        <v>0</v>
      </c>
      <c r="Q924" s="132">
        <v>0</v>
      </c>
      <c r="R924" s="132">
        <f>Q924*H924</f>
        <v>0</v>
      </c>
      <c r="S924" s="132">
        <v>0</v>
      </c>
      <c r="T924" s="133">
        <f>S924*H924</f>
        <v>0</v>
      </c>
      <c r="AR924" s="134" t="s">
        <v>106</v>
      </c>
      <c r="AT924" s="134" t="s">
        <v>226</v>
      </c>
      <c r="AU924" s="134" t="s">
        <v>82</v>
      </c>
      <c r="AY924" s="17" t="s">
        <v>224</v>
      </c>
      <c r="BE924" s="135">
        <f>IF(N924="základní",J924,0)</f>
        <v>0</v>
      </c>
      <c r="BF924" s="135">
        <f>IF(N924="snížená",J924,0)</f>
        <v>399000</v>
      </c>
      <c r="BG924" s="135">
        <f>IF(N924="zákl. přenesená",J924,0)</f>
        <v>0</v>
      </c>
      <c r="BH924" s="135">
        <f>IF(N924="sníž. přenesená",J924,0)</f>
        <v>0</v>
      </c>
      <c r="BI924" s="135">
        <f>IF(N924="nulová",J924,0)</f>
        <v>0</v>
      </c>
      <c r="BJ924" s="17" t="s">
        <v>82</v>
      </c>
      <c r="BK924" s="135">
        <f>ROUND(I924*H924,2)</f>
        <v>399000</v>
      </c>
      <c r="BL924" s="17" t="s">
        <v>106</v>
      </c>
      <c r="BM924" s="134" t="s">
        <v>4692</v>
      </c>
    </row>
    <row r="925" spans="2:65" s="1" customFormat="1" ht="19.5">
      <c r="B925" s="29"/>
      <c r="D925" s="136" t="s">
        <v>231</v>
      </c>
      <c r="F925" s="137" t="s">
        <v>1084</v>
      </c>
      <c r="L925" s="29"/>
      <c r="M925" s="138"/>
      <c r="T925" s="53"/>
      <c r="AT925" s="17" t="s">
        <v>231</v>
      </c>
      <c r="AU925" s="17" t="s">
        <v>82</v>
      </c>
    </row>
    <row r="926" spans="2:65" s="1" customFormat="1" ht="37.9" customHeight="1">
      <c r="B926" s="123"/>
      <c r="C926" s="124" t="s">
        <v>698</v>
      </c>
      <c r="D926" s="124" t="s">
        <v>226</v>
      </c>
      <c r="E926" s="125" t="s">
        <v>1086</v>
      </c>
      <c r="F926" s="126" t="s">
        <v>1087</v>
      </c>
      <c r="G926" s="127" t="s">
        <v>639</v>
      </c>
      <c r="H926" s="128">
        <v>320</v>
      </c>
      <c r="I926" s="129">
        <v>1000</v>
      </c>
      <c r="J926" s="129">
        <f>ROUND(I926*H926,2)</f>
        <v>320000</v>
      </c>
      <c r="K926" s="126" t="s">
        <v>1</v>
      </c>
      <c r="L926" s="29"/>
      <c r="M926" s="130" t="s">
        <v>1</v>
      </c>
      <c r="N926" s="131" t="s">
        <v>39</v>
      </c>
      <c r="O926" s="132">
        <v>0</v>
      </c>
      <c r="P926" s="132">
        <f>O926*H926</f>
        <v>0</v>
      </c>
      <c r="Q926" s="132">
        <v>0</v>
      </c>
      <c r="R926" s="132">
        <f>Q926*H926</f>
        <v>0</v>
      </c>
      <c r="S926" s="132">
        <v>0</v>
      </c>
      <c r="T926" s="133">
        <f>S926*H926</f>
        <v>0</v>
      </c>
      <c r="AR926" s="134" t="s">
        <v>106</v>
      </c>
      <c r="AT926" s="134" t="s">
        <v>226</v>
      </c>
      <c r="AU926" s="134" t="s">
        <v>82</v>
      </c>
      <c r="AY926" s="17" t="s">
        <v>224</v>
      </c>
      <c r="BE926" s="135">
        <f>IF(N926="základní",J926,0)</f>
        <v>0</v>
      </c>
      <c r="BF926" s="135">
        <f>IF(N926="snížená",J926,0)</f>
        <v>320000</v>
      </c>
      <c r="BG926" s="135">
        <f>IF(N926="zákl. přenesená",J926,0)</f>
        <v>0</v>
      </c>
      <c r="BH926" s="135">
        <f>IF(N926="sníž. přenesená",J926,0)</f>
        <v>0</v>
      </c>
      <c r="BI926" s="135">
        <f>IF(N926="nulová",J926,0)</f>
        <v>0</v>
      </c>
      <c r="BJ926" s="17" t="s">
        <v>82</v>
      </c>
      <c r="BK926" s="135">
        <f>ROUND(I926*H926,2)</f>
        <v>320000</v>
      </c>
      <c r="BL926" s="17" t="s">
        <v>106</v>
      </c>
      <c r="BM926" s="134" t="s">
        <v>4693</v>
      </c>
    </row>
    <row r="927" spans="2:65" s="1" customFormat="1" ht="29.25">
      <c r="B927" s="29"/>
      <c r="D927" s="136" t="s">
        <v>231</v>
      </c>
      <c r="F927" s="137" t="s">
        <v>1087</v>
      </c>
      <c r="L927" s="29"/>
      <c r="M927" s="138"/>
      <c r="T927" s="53"/>
      <c r="AT927" s="17" t="s">
        <v>231</v>
      </c>
      <c r="AU927" s="17" t="s">
        <v>82</v>
      </c>
    </row>
    <row r="928" spans="2:65" s="13" customFormat="1">
      <c r="B928" s="146"/>
      <c r="D928" s="136" t="s">
        <v>234</v>
      </c>
      <c r="E928" s="147" t="s">
        <v>1</v>
      </c>
      <c r="F928" s="148" t="s">
        <v>1089</v>
      </c>
      <c r="H928" s="149">
        <v>320</v>
      </c>
      <c r="L928" s="146"/>
      <c r="M928" s="150"/>
      <c r="T928" s="151"/>
      <c r="AT928" s="147" t="s">
        <v>234</v>
      </c>
      <c r="AU928" s="147" t="s">
        <v>82</v>
      </c>
      <c r="AV928" s="13" t="s">
        <v>82</v>
      </c>
      <c r="AW928" s="13" t="s">
        <v>29</v>
      </c>
      <c r="AX928" s="13" t="s">
        <v>73</v>
      </c>
      <c r="AY928" s="147" t="s">
        <v>224</v>
      </c>
    </row>
    <row r="929" spans="2:65" s="14" customFormat="1">
      <c r="B929" s="152"/>
      <c r="D929" s="136" t="s">
        <v>234</v>
      </c>
      <c r="E929" s="153" t="s">
        <v>1</v>
      </c>
      <c r="F929" s="154" t="s">
        <v>239</v>
      </c>
      <c r="H929" s="155">
        <v>320</v>
      </c>
      <c r="L929" s="152"/>
      <c r="M929" s="156"/>
      <c r="T929" s="157"/>
      <c r="AT929" s="153" t="s">
        <v>234</v>
      </c>
      <c r="AU929" s="153" t="s">
        <v>82</v>
      </c>
      <c r="AV929" s="14" t="s">
        <v>106</v>
      </c>
      <c r="AW929" s="14" t="s">
        <v>29</v>
      </c>
      <c r="AX929" s="14" t="s">
        <v>78</v>
      </c>
      <c r="AY929" s="153" t="s">
        <v>224</v>
      </c>
    </row>
    <row r="930" spans="2:65" s="1" customFormat="1" ht="37.9" customHeight="1">
      <c r="B930" s="123"/>
      <c r="C930" s="124" t="s">
        <v>1090</v>
      </c>
      <c r="D930" s="124" t="s">
        <v>226</v>
      </c>
      <c r="E930" s="125" t="s">
        <v>1091</v>
      </c>
      <c r="F930" s="126" t="s">
        <v>1092</v>
      </c>
      <c r="G930" s="127" t="s">
        <v>639</v>
      </c>
      <c r="H930" s="128">
        <v>2</v>
      </c>
      <c r="I930" s="129">
        <v>90.9</v>
      </c>
      <c r="J930" s="129">
        <f>ROUND(I930*H930,2)</f>
        <v>181.8</v>
      </c>
      <c r="K930" s="126" t="s">
        <v>230</v>
      </c>
      <c r="L930" s="29"/>
      <c r="M930" s="130" t="s">
        <v>1</v>
      </c>
      <c r="N930" s="131" t="s">
        <v>39</v>
      </c>
      <c r="O930" s="132">
        <v>0</v>
      </c>
      <c r="P930" s="132">
        <f>O930*H930</f>
        <v>0</v>
      </c>
      <c r="Q930" s="132">
        <v>0</v>
      </c>
      <c r="R930" s="132">
        <f>Q930*H930</f>
        <v>0</v>
      </c>
      <c r="S930" s="132">
        <v>0</v>
      </c>
      <c r="T930" s="133">
        <f>S930*H930</f>
        <v>0</v>
      </c>
      <c r="AR930" s="134" t="s">
        <v>106</v>
      </c>
      <c r="AT930" s="134" t="s">
        <v>226</v>
      </c>
      <c r="AU930" s="134" t="s">
        <v>82</v>
      </c>
      <c r="AY930" s="17" t="s">
        <v>224</v>
      </c>
      <c r="BE930" s="135">
        <f>IF(N930="základní",J930,0)</f>
        <v>0</v>
      </c>
      <c r="BF930" s="135">
        <f>IF(N930="snížená",J930,0)</f>
        <v>181.8</v>
      </c>
      <c r="BG930" s="135">
        <f>IF(N930="zákl. přenesená",J930,0)</f>
        <v>0</v>
      </c>
      <c r="BH930" s="135">
        <f>IF(N930="sníž. přenesená",J930,0)</f>
        <v>0</v>
      </c>
      <c r="BI930" s="135">
        <f>IF(N930="nulová",J930,0)</f>
        <v>0</v>
      </c>
      <c r="BJ930" s="17" t="s">
        <v>82</v>
      </c>
      <c r="BK930" s="135">
        <f>ROUND(I930*H930,2)</f>
        <v>181.8</v>
      </c>
      <c r="BL930" s="17" t="s">
        <v>106</v>
      </c>
      <c r="BM930" s="134" t="s">
        <v>4694</v>
      </c>
    </row>
    <row r="931" spans="2:65" s="1" customFormat="1" ht="19.5">
      <c r="B931" s="29"/>
      <c r="D931" s="136" t="s">
        <v>231</v>
      </c>
      <c r="F931" s="137" t="s">
        <v>1092</v>
      </c>
      <c r="L931" s="29"/>
      <c r="M931" s="138"/>
      <c r="T931" s="53"/>
      <c r="AT931" s="17" t="s">
        <v>231</v>
      </c>
      <c r="AU931" s="17" t="s">
        <v>82</v>
      </c>
    </row>
    <row r="932" spans="2:65" s="1" customFormat="1">
      <c r="B932" s="29"/>
      <c r="D932" s="139" t="s">
        <v>232</v>
      </c>
      <c r="F932" s="140" t="s">
        <v>1094</v>
      </c>
      <c r="L932" s="29"/>
      <c r="M932" s="138"/>
      <c r="T932" s="53"/>
      <c r="AT932" s="17" t="s">
        <v>232</v>
      </c>
      <c r="AU932" s="17" t="s">
        <v>82</v>
      </c>
    </row>
    <row r="933" spans="2:65" s="1" customFormat="1" ht="33" customHeight="1">
      <c r="B933" s="123"/>
      <c r="C933" s="124" t="s">
        <v>703</v>
      </c>
      <c r="D933" s="124" t="s">
        <v>226</v>
      </c>
      <c r="E933" s="125" t="s">
        <v>1095</v>
      </c>
      <c r="F933" s="126" t="s">
        <v>1096</v>
      </c>
      <c r="G933" s="127" t="s">
        <v>272</v>
      </c>
      <c r="H933" s="128">
        <v>125</v>
      </c>
      <c r="I933" s="129">
        <v>61.3</v>
      </c>
      <c r="J933" s="129">
        <f>ROUND(I933*H933,2)</f>
        <v>7662.5</v>
      </c>
      <c r="K933" s="126" t="s">
        <v>230</v>
      </c>
      <c r="L933" s="29"/>
      <c r="M933" s="130" t="s">
        <v>1</v>
      </c>
      <c r="N933" s="131" t="s">
        <v>39</v>
      </c>
      <c r="O933" s="132">
        <v>0</v>
      </c>
      <c r="P933" s="132">
        <f>O933*H933</f>
        <v>0</v>
      </c>
      <c r="Q933" s="132">
        <v>0</v>
      </c>
      <c r="R933" s="132">
        <f>Q933*H933</f>
        <v>0</v>
      </c>
      <c r="S933" s="132">
        <v>0</v>
      </c>
      <c r="T933" s="133">
        <f>S933*H933</f>
        <v>0</v>
      </c>
      <c r="AR933" s="134" t="s">
        <v>106</v>
      </c>
      <c r="AT933" s="134" t="s">
        <v>226</v>
      </c>
      <c r="AU933" s="134" t="s">
        <v>82</v>
      </c>
      <c r="AY933" s="17" t="s">
        <v>224</v>
      </c>
      <c r="BE933" s="135">
        <f>IF(N933="základní",J933,0)</f>
        <v>0</v>
      </c>
      <c r="BF933" s="135">
        <f>IF(N933="snížená",J933,0)</f>
        <v>7662.5</v>
      </c>
      <c r="BG933" s="135">
        <f>IF(N933="zákl. přenesená",J933,0)</f>
        <v>0</v>
      </c>
      <c r="BH933" s="135">
        <f>IF(N933="sníž. přenesená",J933,0)</f>
        <v>0</v>
      </c>
      <c r="BI933" s="135">
        <f>IF(N933="nulová",J933,0)</f>
        <v>0</v>
      </c>
      <c r="BJ933" s="17" t="s">
        <v>82</v>
      </c>
      <c r="BK933" s="135">
        <f>ROUND(I933*H933,2)</f>
        <v>7662.5</v>
      </c>
      <c r="BL933" s="17" t="s">
        <v>106</v>
      </c>
      <c r="BM933" s="134" t="s">
        <v>4695</v>
      </c>
    </row>
    <row r="934" spans="2:65" s="1" customFormat="1" ht="19.5">
      <c r="B934" s="29"/>
      <c r="D934" s="136" t="s">
        <v>231</v>
      </c>
      <c r="F934" s="137" t="s">
        <v>1096</v>
      </c>
      <c r="L934" s="29"/>
      <c r="M934" s="138"/>
      <c r="T934" s="53"/>
      <c r="AT934" s="17" t="s">
        <v>231</v>
      </c>
      <c r="AU934" s="17" t="s">
        <v>82</v>
      </c>
    </row>
    <row r="935" spans="2:65" s="1" customFormat="1">
      <c r="B935" s="29"/>
      <c r="D935" s="139" t="s">
        <v>232</v>
      </c>
      <c r="F935" s="140" t="s">
        <v>1098</v>
      </c>
      <c r="L935" s="29"/>
      <c r="M935" s="138"/>
      <c r="T935" s="53"/>
      <c r="AT935" s="17" t="s">
        <v>232</v>
      </c>
      <c r="AU935" s="17" t="s">
        <v>82</v>
      </c>
    </row>
    <row r="936" spans="2:65" s="1" customFormat="1" ht="33" customHeight="1">
      <c r="B936" s="123"/>
      <c r="C936" s="124" t="s">
        <v>1099</v>
      </c>
      <c r="D936" s="124" t="s">
        <v>226</v>
      </c>
      <c r="E936" s="125" t="s">
        <v>1100</v>
      </c>
      <c r="F936" s="126" t="s">
        <v>1101</v>
      </c>
      <c r="G936" s="127" t="s">
        <v>272</v>
      </c>
      <c r="H936" s="128">
        <v>174.976</v>
      </c>
      <c r="I936" s="129">
        <v>126.9</v>
      </c>
      <c r="J936" s="129">
        <f>ROUND(I936*H936,2)</f>
        <v>22204.45</v>
      </c>
      <c r="K936" s="126" t="s">
        <v>1</v>
      </c>
      <c r="L936" s="29"/>
      <c r="M936" s="130" t="s">
        <v>1</v>
      </c>
      <c r="N936" s="131" t="s">
        <v>39</v>
      </c>
      <c r="O936" s="132">
        <v>0</v>
      </c>
      <c r="P936" s="132">
        <f>O936*H936</f>
        <v>0</v>
      </c>
      <c r="Q936" s="132">
        <v>0</v>
      </c>
      <c r="R936" s="132">
        <f>Q936*H936</f>
        <v>0</v>
      </c>
      <c r="S936" s="132">
        <v>0</v>
      </c>
      <c r="T936" s="133">
        <f>S936*H936</f>
        <v>0</v>
      </c>
      <c r="AR936" s="134" t="s">
        <v>106</v>
      </c>
      <c r="AT936" s="134" t="s">
        <v>226</v>
      </c>
      <c r="AU936" s="134" t="s">
        <v>82</v>
      </c>
      <c r="AY936" s="17" t="s">
        <v>224</v>
      </c>
      <c r="BE936" s="135">
        <f>IF(N936="základní",J936,0)</f>
        <v>0</v>
      </c>
      <c r="BF936" s="135">
        <f>IF(N936="snížená",J936,0)</f>
        <v>22204.45</v>
      </c>
      <c r="BG936" s="135">
        <f>IF(N936="zákl. přenesená",J936,0)</f>
        <v>0</v>
      </c>
      <c r="BH936" s="135">
        <f>IF(N936="sníž. přenesená",J936,0)</f>
        <v>0</v>
      </c>
      <c r="BI936" s="135">
        <f>IF(N936="nulová",J936,0)</f>
        <v>0</v>
      </c>
      <c r="BJ936" s="17" t="s">
        <v>82</v>
      </c>
      <c r="BK936" s="135">
        <f>ROUND(I936*H936,2)</f>
        <v>22204.45</v>
      </c>
      <c r="BL936" s="17" t="s">
        <v>106</v>
      </c>
      <c r="BM936" s="134" t="s">
        <v>4696</v>
      </c>
    </row>
    <row r="937" spans="2:65" s="1" customFormat="1" ht="19.5">
      <c r="B937" s="29"/>
      <c r="D937" s="136" t="s">
        <v>231</v>
      </c>
      <c r="F937" s="137" t="s">
        <v>1101</v>
      </c>
      <c r="L937" s="29"/>
      <c r="M937" s="138"/>
      <c r="T937" s="53"/>
      <c r="AT937" s="17" t="s">
        <v>231</v>
      </c>
      <c r="AU937" s="17" t="s">
        <v>82</v>
      </c>
    </row>
    <row r="938" spans="2:65" s="13" customFormat="1">
      <c r="B938" s="146"/>
      <c r="D938" s="136" t="s">
        <v>234</v>
      </c>
      <c r="E938" s="147" t="s">
        <v>1</v>
      </c>
      <c r="F938" s="148" t="s">
        <v>1103</v>
      </c>
      <c r="H938" s="149">
        <v>174.976</v>
      </c>
      <c r="L938" s="146"/>
      <c r="M938" s="150"/>
      <c r="T938" s="151"/>
      <c r="AT938" s="147" t="s">
        <v>234</v>
      </c>
      <c r="AU938" s="147" t="s">
        <v>82</v>
      </c>
      <c r="AV938" s="13" t="s">
        <v>82</v>
      </c>
      <c r="AW938" s="13" t="s">
        <v>29</v>
      </c>
      <c r="AX938" s="13" t="s">
        <v>73</v>
      </c>
      <c r="AY938" s="147" t="s">
        <v>224</v>
      </c>
    </row>
    <row r="939" spans="2:65" s="14" customFormat="1">
      <c r="B939" s="152"/>
      <c r="D939" s="136" t="s">
        <v>234</v>
      </c>
      <c r="E939" s="153" t="s">
        <v>1</v>
      </c>
      <c r="F939" s="154" t="s">
        <v>239</v>
      </c>
      <c r="H939" s="155">
        <v>174.976</v>
      </c>
      <c r="L939" s="152"/>
      <c r="M939" s="156"/>
      <c r="T939" s="157"/>
      <c r="AT939" s="153" t="s">
        <v>234</v>
      </c>
      <c r="AU939" s="153" t="s">
        <v>82</v>
      </c>
      <c r="AV939" s="14" t="s">
        <v>106</v>
      </c>
      <c r="AW939" s="14" t="s">
        <v>29</v>
      </c>
      <c r="AX939" s="14" t="s">
        <v>78</v>
      </c>
      <c r="AY939" s="153" t="s">
        <v>224</v>
      </c>
    </row>
    <row r="940" spans="2:65" s="11" customFormat="1" ht="22.9" customHeight="1">
      <c r="B940" s="112"/>
      <c r="D940" s="113" t="s">
        <v>72</v>
      </c>
      <c r="E940" s="121" t="s">
        <v>1104</v>
      </c>
      <c r="F940" s="121" t="s">
        <v>1105</v>
      </c>
      <c r="J940" s="122">
        <f>BK940</f>
        <v>1244403.75</v>
      </c>
      <c r="L940" s="112"/>
      <c r="M940" s="116"/>
      <c r="P940" s="117">
        <f>SUM(P941:P943)</f>
        <v>0</v>
      </c>
      <c r="R940" s="117">
        <f>SUM(R941:R943)</f>
        <v>0</v>
      </c>
      <c r="T940" s="118">
        <f>SUM(T941:T943)</f>
        <v>0</v>
      </c>
      <c r="AR940" s="113" t="s">
        <v>78</v>
      </c>
      <c r="AT940" s="119" t="s">
        <v>72</v>
      </c>
      <c r="AU940" s="119" t="s">
        <v>78</v>
      </c>
      <c r="AY940" s="113" t="s">
        <v>224</v>
      </c>
      <c r="BK940" s="120">
        <f>SUM(BK941:BK943)</f>
        <v>1244403.75</v>
      </c>
    </row>
    <row r="941" spans="2:65" s="1" customFormat="1" ht="62.65" customHeight="1">
      <c r="B941" s="123"/>
      <c r="C941" s="124" t="s">
        <v>708</v>
      </c>
      <c r="D941" s="124" t="s">
        <v>226</v>
      </c>
      <c r="E941" s="125" t="s">
        <v>1106</v>
      </c>
      <c r="F941" s="126" t="s">
        <v>1107</v>
      </c>
      <c r="G941" s="127" t="s">
        <v>253</v>
      </c>
      <c r="H941" s="128">
        <v>2783.9009999999998</v>
      </c>
      <c r="I941" s="129">
        <v>447</v>
      </c>
      <c r="J941" s="129">
        <f>ROUND(I941*H941,2)</f>
        <v>1244403.75</v>
      </c>
      <c r="K941" s="126" t="s">
        <v>230</v>
      </c>
      <c r="L941" s="29"/>
      <c r="M941" s="130" t="s">
        <v>1</v>
      </c>
      <c r="N941" s="131" t="s">
        <v>39</v>
      </c>
      <c r="O941" s="132">
        <v>0</v>
      </c>
      <c r="P941" s="132">
        <f>O941*H941</f>
        <v>0</v>
      </c>
      <c r="Q941" s="132">
        <v>0</v>
      </c>
      <c r="R941" s="132">
        <f>Q941*H941</f>
        <v>0</v>
      </c>
      <c r="S941" s="132">
        <v>0</v>
      </c>
      <c r="T941" s="133">
        <f>S941*H941</f>
        <v>0</v>
      </c>
      <c r="AR941" s="134" t="s">
        <v>106</v>
      </c>
      <c r="AT941" s="134" t="s">
        <v>226</v>
      </c>
      <c r="AU941" s="134" t="s">
        <v>82</v>
      </c>
      <c r="AY941" s="17" t="s">
        <v>224</v>
      </c>
      <c r="BE941" s="135">
        <f>IF(N941="základní",J941,0)</f>
        <v>0</v>
      </c>
      <c r="BF941" s="135">
        <f>IF(N941="snížená",J941,0)</f>
        <v>1244403.75</v>
      </c>
      <c r="BG941" s="135">
        <f>IF(N941="zákl. přenesená",J941,0)</f>
        <v>0</v>
      </c>
      <c r="BH941" s="135">
        <f>IF(N941="sníž. přenesená",J941,0)</f>
        <v>0</v>
      </c>
      <c r="BI941" s="135">
        <f>IF(N941="nulová",J941,0)</f>
        <v>0</v>
      </c>
      <c r="BJ941" s="17" t="s">
        <v>82</v>
      </c>
      <c r="BK941" s="135">
        <f>ROUND(I941*H941,2)</f>
        <v>1244403.75</v>
      </c>
      <c r="BL941" s="17" t="s">
        <v>106</v>
      </c>
      <c r="BM941" s="134" t="s">
        <v>4697</v>
      </c>
    </row>
    <row r="942" spans="2:65" s="1" customFormat="1" ht="39">
      <c r="B942" s="29"/>
      <c r="D942" s="136" t="s">
        <v>231</v>
      </c>
      <c r="F942" s="137" t="s">
        <v>1107</v>
      </c>
      <c r="L942" s="29"/>
      <c r="M942" s="138"/>
      <c r="T942" s="53"/>
      <c r="AT942" s="17" t="s">
        <v>231</v>
      </c>
      <c r="AU942" s="17" t="s">
        <v>82</v>
      </c>
    </row>
    <row r="943" spans="2:65" s="1" customFormat="1">
      <c r="B943" s="29"/>
      <c r="D943" s="139" t="s">
        <v>232</v>
      </c>
      <c r="F943" s="140" t="s">
        <v>1109</v>
      </c>
      <c r="L943" s="29"/>
      <c r="M943" s="138"/>
      <c r="T943" s="53"/>
      <c r="AT943" s="17" t="s">
        <v>232</v>
      </c>
      <c r="AU943" s="17" t="s">
        <v>82</v>
      </c>
    </row>
    <row r="944" spans="2:65" s="11" customFormat="1" ht="25.9" customHeight="1">
      <c r="B944" s="112"/>
      <c r="D944" s="113" t="s">
        <v>72</v>
      </c>
      <c r="E944" s="114" t="s">
        <v>1110</v>
      </c>
      <c r="F944" s="114" t="s">
        <v>1111</v>
      </c>
      <c r="J944" s="115">
        <f>BK944</f>
        <v>45656108.360000007</v>
      </c>
      <c r="L944" s="112"/>
      <c r="M944" s="116"/>
      <c r="P944" s="117">
        <f>P945+P1043+P1158+P1277+P1293+P1296+P1404+P1447+P1561+P1575+P1646+P1730+P1798+P1850+P1878+P1917+P1931</f>
        <v>0</v>
      </c>
      <c r="R944" s="117">
        <f>R945+R1043+R1158+R1277+R1293+R1296+R1404+R1447+R1561+R1575+R1646+R1730+R1798+R1850+R1878+R1917+R1931</f>
        <v>0</v>
      </c>
      <c r="T944" s="118">
        <f>T945+T1043+T1158+T1277+T1293+T1296+T1404+T1447+T1561+T1575+T1646+T1730+T1798+T1850+T1878+T1917+T1931</f>
        <v>0</v>
      </c>
      <c r="AR944" s="113" t="s">
        <v>82</v>
      </c>
      <c r="AT944" s="119" t="s">
        <v>72</v>
      </c>
      <c r="AU944" s="119" t="s">
        <v>73</v>
      </c>
      <c r="AY944" s="113" t="s">
        <v>224</v>
      </c>
      <c r="BK944" s="120">
        <f>BK945+BK1043+BK1158+BK1277+BK1293+BK1296+BK1404+BK1447+BK1561+BK1575+BK1646+BK1730+BK1798+BK1850+BK1878+BK1917+BK1931</f>
        <v>45656108.360000007</v>
      </c>
    </row>
    <row r="945" spans="2:65" s="11" customFormat="1" ht="22.9" customHeight="1">
      <c r="B945" s="112"/>
      <c r="D945" s="113" t="s">
        <v>72</v>
      </c>
      <c r="E945" s="121" t="s">
        <v>1112</v>
      </c>
      <c r="F945" s="121" t="s">
        <v>1113</v>
      </c>
      <c r="J945" s="122">
        <f>BK945</f>
        <v>910870.17000000016</v>
      </c>
      <c r="L945" s="112"/>
      <c r="M945" s="116"/>
      <c r="P945" s="117">
        <f>SUM(P946:P1042)</f>
        <v>0</v>
      </c>
      <c r="R945" s="117">
        <f>SUM(R946:R1042)</f>
        <v>0</v>
      </c>
      <c r="T945" s="118">
        <f>SUM(T946:T1042)</f>
        <v>0</v>
      </c>
      <c r="AR945" s="113" t="s">
        <v>82</v>
      </c>
      <c r="AT945" s="119" t="s">
        <v>72</v>
      </c>
      <c r="AU945" s="119" t="s">
        <v>78</v>
      </c>
      <c r="AY945" s="113" t="s">
        <v>224</v>
      </c>
      <c r="BK945" s="120">
        <f>SUM(BK946:BK1042)</f>
        <v>910870.17000000016</v>
      </c>
    </row>
    <row r="946" spans="2:65" s="1" customFormat="1" ht="37.9" customHeight="1">
      <c r="B946" s="123"/>
      <c r="C946" s="124" t="s">
        <v>1114</v>
      </c>
      <c r="D946" s="124" t="s">
        <v>226</v>
      </c>
      <c r="E946" s="125" t="s">
        <v>1115</v>
      </c>
      <c r="F946" s="126" t="s">
        <v>1116</v>
      </c>
      <c r="G946" s="127" t="s">
        <v>266</v>
      </c>
      <c r="H946" s="128">
        <v>508.48200000000003</v>
      </c>
      <c r="I946" s="129">
        <v>12.2</v>
      </c>
      <c r="J946" s="129">
        <f>ROUND(I946*H946,2)</f>
        <v>6203.48</v>
      </c>
      <c r="K946" s="126" t="s">
        <v>230</v>
      </c>
      <c r="L946" s="29"/>
      <c r="M946" s="130" t="s">
        <v>1</v>
      </c>
      <c r="N946" s="131" t="s">
        <v>39</v>
      </c>
      <c r="O946" s="132">
        <v>0</v>
      </c>
      <c r="P946" s="132">
        <f>O946*H946</f>
        <v>0</v>
      </c>
      <c r="Q946" s="132">
        <v>0</v>
      </c>
      <c r="R946" s="132">
        <f>Q946*H946</f>
        <v>0</v>
      </c>
      <c r="S946" s="132">
        <v>0</v>
      </c>
      <c r="T946" s="133">
        <f>S946*H946</f>
        <v>0</v>
      </c>
      <c r="AR946" s="134" t="s">
        <v>277</v>
      </c>
      <c r="AT946" s="134" t="s">
        <v>226</v>
      </c>
      <c r="AU946" s="134" t="s">
        <v>82</v>
      </c>
      <c r="AY946" s="17" t="s">
        <v>224</v>
      </c>
      <c r="BE946" s="135">
        <f>IF(N946="základní",J946,0)</f>
        <v>0</v>
      </c>
      <c r="BF946" s="135">
        <f>IF(N946="snížená",J946,0)</f>
        <v>6203.48</v>
      </c>
      <c r="BG946" s="135">
        <f>IF(N946="zákl. přenesená",J946,0)</f>
        <v>0</v>
      </c>
      <c r="BH946" s="135">
        <f>IF(N946="sníž. přenesená",J946,0)</f>
        <v>0</v>
      </c>
      <c r="BI946" s="135">
        <f>IF(N946="nulová",J946,0)</f>
        <v>0</v>
      </c>
      <c r="BJ946" s="17" t="s">
        <v>82</v>
      </c>
      <c r="BK946" s="135">
        <f>ROUND(I946*H946,2)</f>
        <v>6203.48</v>
      </c>
      <c r="BL946" s="17" t="s">
        <v>277</v>
      </c>
      <c r="BM946" s="134" t="s">
        <v>4698</v>
      </c>
    </row>
    <row r="947" spans="2:65" s="1" customFormat="1" ht="19.5">
      <c r="B947" s="29"/>
      <c r="D947" s="136" t="s">
        <v>231</v>
      </c>
      <c r="F947" s="137" t="s">
        <v>1116</v>
      </c>
      <c r="L947" s="29"/>
      <c r="M947" s="138"/>
      <c r="T947" s="53"/>
      <c r="AT947" s="17" t="s">
        <v>231</v>
      </c>
      <c r="AU947" s="17" t="s">
        <v>82</v>
      </c>
    </row>
    <row r="948" spans="2:65" s="1" customFormat="1">
      <c r="B948" s="29"/>
      <c r="D948" s="139" t="s">
        <v>232</v>
      </c>
      <c r="F948" s="140" t="s">
        <v>1118</v>
      </c>
      <c r="L948" s="29"/>
      <c r="M948" s="138"/>
      <c r="T948" s="53"/>
      <c r="AT948" s="17" t="s">
        <v>232</v>
      </c>
      <c r="AU948" s="17" t="s">
        <v>82</v>
      </c>
    </row>
    <row r="949" spans="2:65" s="13" customFormat="1">
      <c r="B949" s="146"/>
      <c r="D949" s="136" t="s">
        <v>234</v>
      </c>
      <c r="E949" s="147" t="s">
        <v>1</v>
      </c>
      <c r="F949" s="148" t="s">
        <v>879</v>
      </c>
      <c r="H949" s="149">
        <v>508.48200000000003</v>
      </c>
      <c r="L949" s="146"/>
      <c r="M949" s="150"/>
      <c r="T949" s="151"/>
      <c r="AT949" s="147" t="s">
        <v>234</v>
      </c>
      <c r="AU949" s="147" t="s">
        <v>82</v>
      </c>
      <c r="AV949" s="13" t="s">
        <v>82</v>
      </c>
      <c r="AW949" s="13" t="s">
        <v>29</v>
      </c>
      <c r="AX949" s="13" t="s">
        <v>73</v>
      </c>
      <c r="AY949" s="147" t="s">
        <v>224</v>
      </c>
    </row>
    <row r="950" spans="2:65" s="14" customFormat="1">
      <c r="B950" s="152"/>
      <c r="D950" s="136" t="s">
        <v>234</v>
      </c>
      <c r="E950" s="153" t="s">
        <v>1</v>
      </c>
      <c r="F950" s="154" t="s">
        <v>239</v>
      </c>
      <c r="H950" s="155">
        <v>508.48200000000003</v>
      </c>
      <c r="L950" s="152"/>
      <c r="M950" s="156"/>
      <c r="T950" s="157"/>
      <c r="AT950" s="153" t="s">
        <v>234</v>
      </c>
      <c r="AU950" s="153" t="s">
        <v>82</v>
      </c>
      <c r="AV950" s="14" t="s">
        <v>106</v>
      </c>
      <c r="AW950" s="14" t="s">
        <v>29</v>
      </c>
      <c r="AX950" s="14" t="s">
        <v>78</v>
      </c>
      <c r="AY950" s="153" t="s">
        <v>224</v>
      </c>
    </row>
    <row r="951" spans="2:65" s="1" customFormat="1" ht="16.5" customHeight="1">
      <c r="B951" s="123"/>
      <c r="C951" s="164" t="s">
        <v>718</v>
      </c>
      <c r="D951" s="164" t="s">
        <v>1008</v>
      </c>
      <c r="E951" s="165" t="s">
        <v>1119</v>
      </c>
      <c r="F951" s="166" t="s">
        <v>1120</v>
      </c>
      <c r="G951" s="167" t="s">
        <v>1121</v>
      </c>
      <c r="H951" s="168">
        <v>162.714</v>
      </c>
      <c r="I951" s="169">
        <v>63.6</v>
      </c>
      <c r="J951" s="169">
        <f>ROUND(I951*H951,2)</f>
        <v>10348.61</v>
      </c>
      <c r="K951" s="166" t="s">
        <v>230</v>
      </c>
      <c r="L951" s="170"/>
      <c r="M951" s="171" t="s">
        <v>1</v>
      </c>
      <c r="N951" s="172" t="s">
        <v>39</v>
      </c>
      <c r="O951" s="132">
        <v>0</v>
      </c>
      <c r="P951" s="132">
        <f>O951*H951</f>
        <v>0</v>
      </c>
      <c r="Q951" s="132">
        <v>0</v>
      </c>
      <c r="R951" s="132">
        <f>Q951*H951</f>
        <v>0</v>
      </c>
      <c r="S951" s="132">
        <v>0</v>
      </c>
      <c r="T951" s="133">
        <f>S951*H951</f>
        <v>0</v>
      </c>
      <c r="AR951" s="134" t="s">
        <v>332</v>
      </c>
      <c r="AT951" s="134" t="s">
        <v>1008</v>
      </c>
      <c r="AU951" s="134" t="s">
        <v>82</v>
      </c>
      <c r="AY951" s="17" t="s">
        <v>224</v>
      </c>
      <c r="BE951" s="135">
        <f>IF(N951="základní",J951,0)</f>
        <v>0</v>
      </c>
      <c r="BF951" s="135">
        <f>IF(N951="snížená",J951,0)</f>
        <v>10348.61</v>
      </c>
      <c r="BG951" s="135">
        <f>IF(N951="zákl. přenesená",J951,0)</f>
        <v>0</v>
      </c>
      <c r="BH951" s="135">
        <f>IF(N951="sníž. přenesená",J951,0)</f>
        <v>0</v>
      </c>
      <c r="BI951" s="135">
        <f>IF(N951="nulová",J951,0)</f>
        <v>0</v>
      </c>
      <c r="BJ951" s="17" t="s">
        <v>82</v>
      </c>
      <c r="BK951" s="135">
        <f>ROUND(I951*H951,2)</f>
        <v>10348.61</v>
      </c>
      <c r="BL951" s="17" t="s">
        <v>277</v>
      </c>
      <c r="BM951" s="134" t="s">
        <v>4699</v>
      </c>
    </row>
    <row r="952" spans="2:65" s="1" customFormat="1">
      <c r="B952" s="29"/>
      <c r="D952" s="136" t="s">
        <v>231</v>
      </c>
      <c r="F952" s="137" t="s">
        <v>1120</v>
      </c>
      <c r="L952" s="29"/>
      <c r="M952" s="138"/>
      <c r="T952" s="53"/>
      <c r="AT952" s="17" t="s">
        <v>231</v>
      </c>
      <c r="AU952" s="17" t="s">
        <v>82</v>
      </c>
    </row>
    <row r="953" spans="2:65" s="13" customFormat="1">
      <c r="B953" s="146"/>
      <c r="D953" s="136" t="s">
        <v>234</v>
      </c>
      <c r="E953" s="147" t="s">
        <v>1</v>
      </c>
      <c r="F953" s="148" t="s">
        <v>1123</v>
      </c>
      <c r="H953" s="149">
        <v>162.714</v>
      </c>
      <c r="L953" s="146"/>
      <c r="M953" s="150"/>
      <c r="T953" s="151"/>
      <c r="AT953" s="147" t="s">
        <v>234</v>
      </c>
      <c r="AU953" s="147" t="s">
        <v>82</v>
      </c>
      <c r="AV953" s="13" t="s">
        <v>82</v>
      </c>
      <c r="AW953" s="13" t="s">
        <v>29</v>
      </c>
      <c r="AX953" s="13" t="s">
        <v>73</v>
      </c>
      <c r="AY953" s="147" t="s">
        <v>224</v>
      </c>
    </row>
    <row r="954" spans="2:65" s="14" customFormat="1">
      <c r="B954" s="152"/>
      <c r="D954" s="136" t="s">
        <v>234</v>
      </c>
      <c r="E954" s="153" t="s">
        <v>1</v>
      </c>
      <c r="F954" s="154" t="s">
        <v>239</v>
      </c>
      <c r="H954" s="155">
        <v>162.714</v>
      </c>
      <c r="L954" s="152"/>
      <c r="M954" s="156"/>
      <c r="T954" s="157"/>
      <c r="AT954" s="153" t="s">
        <v>234</v>
      </c>
      <c r="AU954" s="153" t="s">
        <v>82</v>
      </c>
      <c r="AV954" s="14" t="s">
        <v>106</v>
      </c>
      <c r="AW954" s="14" t="s">
        <v>29</v>
      </c>
      <c r="AX954" s="14" t="s">
        <v>78</v>
      </c>
      <c r="AY954" s="153" t="s">
        <v>224</v>
      </c>
    </row>
    <row r="955" spans="2:65" s="1" customFormat="1" ht="33" customHeight="1">
      <c r="B955" s="123"/>
      <c r="C955" s="124" t="s">
        <v>1124</v>
      </c>
      <c r="D955" s="124" t="s">
        <v>226</v>
      </c>
      <c r="E955" s="125" t="s">
        <v>1125</v>
      </c>
      <c r="F955" s="126" t="s">
        <v>1126</v>
      </c>
      <c r="G955" s="127" t="s">
        <v>266</v>
      </c>
      <c r="H955" s="128">
        <v>110.559</v>
      </c>
      <c r="I955" s="129">
        <v>26.7</v>
      </c>
      <c r="J955" s="129">
        <f>ROUND(I955*H955,2)</f>
        <v>2951.93</v>
      </c>
      <c r="K955" s="126" t="s">
        <v>230</v>
      </c>
      <c r="L955" s="29"/>
      <c r="M955" s="130" t="s">
        <v>1</v>
      </c>
      <c r="N955" s="131" t="s">
        <v>39</v>
      </c>
      <c r="O955" s="132">
        <v>0</v>
      </c>
      <c r="P955" s="132">
        <f>O955*H955</f>
        <v>0</v>
      </c>
      <c r="Q955" s="132">
        <v>0</v>
      </c>
      <c r="R955" s="132">
        <f>Q955*H955</f>
        <v>0</v>
      </c>
      <c r="S955" s="132">
        <v>0</v>
      </c>
      <c r="T955" s="133">
        <f>S955*H955</f>
        <v>0</v>
      </c>
      <c r="AR955" s="134" t="s">
        <v>277</v>
      </c>
      <c r="AT955" s="134" t="s">
        <v>226</v>
      </c>
      <c r="AU955" s="134" t="s">
        <v>82</v>
      </c>
      <c r="AY955" s="17" t="s">
        <v>224</v>
      </c>
      <c r="BE955" s="135">
        <f>IF(N955="základní",J955,0)</f>
        <v>0</v>
      </c>
      <c r="BF955" s="135">
        <f>IF(N955="snížená",J955,0)</f>
        <v>2951.93</v>
      </c>
      <c r="BG955" s="135">
        <f>IF(N955="zákl. přenesená",J955,0)</f>
        <v>0</v>
      </c>
      <c r="BH955" s="135">
        <f>IF(N955="sníž. přenesená",J955,0)</f>
        <v>0</v>
      </c>
      <c r="BI955" s="135">
        <f>IF(N955="nulová",J955,0)</f>
        <v>0</v>
      </c>
      <c r="BJ955" s="17" t="s">
        <v>82</v>
      </c>
      <c r="BK955" s="135">
        <f>ROUND(I955*H955,2)</f>
        <v>2951.93</v>
      </c>
      <c r="BL955" s="17" t="s">
        <v>277</v>
      </c>
      <c r="BM955" s="134" t="s">
        <v>4700</v>
      </c>
    </row>
    <row r="956" spans="2:65" s="1" customFormat="1" ht="19.5">
      <c r="B956" s="29"/>
      <c r="D956" s="136" t="s">
        <v>231</v>
      </c>
      <c r="F956" s="137" t="s">
        <v>1126</v>
      </c>
      <c r="L956" s="29"/>
      <c r="M956" s="138"/>
      <c r="T956" s="53"/>
      <c r="AT956" s="17" t="s">
        <v>231</v>
      </c>
      <c r="AU956" s="17" t="s">
        <v>82</v>
      </c>
    </row>
    <row r="957" spans="2:65" s="1" customFormat="1">
      <c r="B957" s="29"/>
      <c r="D957" s="139" t="s">
        <v>232</v>
      </c>
      <c r="F957" s="140" t="s">
        <v>1128</v>
      </c>
      <c r="L957" s="29"/>
      <c r="M957" s="138"/>
      <c r="T957" s="53"/>
      <c r="AT957" s="17" t="s">
        <v>232</v>
      </c>
      <c r="AU957" s="17" t="s">
        <v>82</v>
      </c>
    </row>
    <row r="958" spans="2:65" s="13" customFormat="1">
      <c r="B958" s="146"/>
      <c r="D958" s="136" t="s">
        <v>234</v>
      </c>
      <c r="E958" s="147" t="s">
        <v>1</v>
      </c>
      <c r="F958" s="148" t="s">
        <v>1129</v>
      </c>
      <c r="H958" s="149">
        <v>97.278999999999996</v>
      </c>
      <c r="L958" s="146"/>
      <c r="M958" s="150"/>
      <c r="T958" s="151"/>
      <c r="AT958" s="147" t="s">
        <v>234</v>
      </c>
      <c r="AU958" s="147" t="s">
        <v>82</v>
      </c>
      <c r="AV958" s="13" t="s">
        <v>82</v>
      </c>
      <c r="AW958" s="13" t="s">
        <v>29</v>
      </c>
      <c r="AX958" s="13" t="s">
        <v>73</v>
      </c>
      <c r="AY958" s="147" t="s">
        <v>224</v>
      </c>
    </row>
    <row r="959" spans="2:65" s="13" customFormat="1">
      <c r="B959" s="146"/>
      <c r="D959" s="136" t="s">
        <v>234</v>
      </c>
      <c r="E959" s="147" t="s">
        <v>1</v>
      </c>
      <c r="F959" s="148" t="s">
        <v>1130</v>
      </c>
      <c r="H959" s="149">
        <v>13.28</v>
      </c>
      <c r="L959" s="146"/>
      <c r="M959" s="150"/>
      <c r="T959" s="151"/>
      <c r="AT959" s="147" t="s">
        <v>234</v>
      </c>
      <c r="AU959" s="147" t="s">
        <v>82</v>
      </c>
      <c r="AV959" s="13" t="s">
        <v>82</v>
      </c>
      <c r="AW959" s="13" t="s">
        <v>29</v>
      </c>
      <c r="AX959" s="13" t="s">
        <v>73</v>
      </c>
      <c r="AY959" s="147" t="s">
        <v>224</v>
      </c>
    </row>
    <row r="960" spans="2:65" s="14" customFormat="1">
      <c r="B960" s="152"/>
      <c r="D960" s="136" t="s">
        <v>234</v>
      </c>
      <c r="E960" s="153" t="s">
        <v>1</v>
      </c>
      <c r="F960" s="154" t="s">
        <v>239</v>
      </c>
      <c r="H960" s="155">
        <v>110.559</v>
      </c>
      <c r="L960" s="152"/>
      <c r="M960" s="156"/>
      <c r="T960" s="157"/>
      <c r="AT960" s="153" t="s">
        <v>234</v>
      </c>
      <c r="AU960" s="153" t="s">
        <v>82</v>
      </c>
      <c r="AV960" s="14" t="s">
        <v>106</v>
      </c>
      <c r="AW960" s="14" t="s">
        <v>29</v>
      </c>
      <c r="AX960" s="14" t="s">
        <v>78</v>
      </c>
      <c r="AY960" s="153" t="s">
        <v>224</v>
      </c>
    </row>
    <row r="961" spans="2:65" s="1" customFormat="1" ht="16.5" customHeight="1">
      <c r="B961" s="123"/>
      <c r="C961" s="164" t="s">
        <v>723</v>
      </c>
      <c r="D961" s="164" t="s">
        <v>1008</v>
      </c>
      <c r="E961" s="165" t="s">
        <v>1119</v>
      </c>
      <c r="F961" s="166" t="s">
        <v>1120</v>
      </c>
      <c r="G961" s="167" t="s">
        <v>1121</v>
      </c>
      <c r="H961" s="168">
        <v>37.590000000000003</v>
      </c>
      <c r="I961" s="169">
        <v>63.6</v>
      </c>
      <c r="J961" s="169">
        <f>ROUND(I961*H961,2)</f>
        <v>2390.7199999999998</v>
      </c>
      <c r="K961" s="166" t="s">
        <v>230</v>
      </c>
      <c r="L961" s="170"/>
      <c r="M961" s="171" t="s">
        <v>1</v>
      </c>
      <c r="N961" s="172" t="s">
        <v>39</v>
      </c>
      <c r="O961" s="132">
        <v>0</v>
      </c>
      <c r="P961" s="132">
        <f>O961*H961</f>
        <v>0</v>
      </c>
      <c r="Q961" s="132">
        <v>0</v>
      </c>
      <c r="R961" s="132">
        <f>Q961*H961</f>
        <v>0</v>
      </c>
      <c r="S961" s="132">
        <v>0</v>
      </c>
      <c r="T961" s="133">
        <f>S961*H961</f>
        <v>0</v>
      </c>
      <c r="AR961" s="134" t="s">
        <v>332</v>
      </c>
      <c r="AT961" s="134" t="s">
        <v>1008</v>
      </c>
      <c r="AU961" s="134" t="s">
        <v>82</v>
      </c>
      <c r="AY961" s="17" t="s">
        <v>224</v>
      </c>
      <c r="BE961" s="135">
        <f>IF(N961="základní",J961,0)</f>
        <v>0</v>
      </c>
      <c r="BF961" s="135">
        <f>IF(N961="snížená",J961,0)</f>
        <v>2390.7199999999998</v>
      </c>
      <c r="BG961" s="135">
        <f>IF(N961="zákl. přenesená",J961,0)</f>
        <v>0</v>
      </c>
      <c r="BH961" s="135">
        <f>IF(N961="sníž. přenesená",J961,0)</f>
        <v>0</v>
      </c>
      <c r="BI961" s="135">
        <f>IF(N961="nulová",J961,0)</f>
        <v>0</v>
      </c>
      <c r="BJ961" s="17" t="s">
        <v>82</v>
      </c>
      <c r="BK961" s="135">
        <f>ROUND(I961*H961,2)</f>
        <v>2390.7199999999998</v>
      </c>
      <c r="BL961" s="17" t="s">
        <v>277</v>
      </c>
      <c r="BM961" s="134" t="s">
        <v>4701</v>
      </c>
    </row>
    <row r="962" spans="2:65" s="1" customFormat="1">
      <c r="B962" s="29"/>
      <c r="D962" s="136" t="s">
        <v>231</v>
      </c>
      <c r="F962" s="137" t="s">
        <v>1120</v>
      </c>
      <c r="L962" s="29"/>
      <c r="M962" s="138"/>
      <c r="T962" s="53"/>
      <c r="AT962" s="17" t="s">
        <v>231</v>
      </c>
      <c r="AU962" s="17" t="s">
        <v>82</v>
      </c>
    </row>
    <row r="963" spans="2:65" s="13" customFormat="1">
      <c r="B963" s="146"/>
      <c r="D963" s="136" t="s">
        <v>234</v>
      </c>
      <c r="E963" s="147" t="s">
        <v>1</v>
      </c>
      <c r="F963" s="148" t="s">
        <v>1132</v>
      </c>
      <c r="H963" s="149">
        <v>37.590000000000003</v>
      </c>
      <c r="L963" s="146"/>
      <c r="M963" s="150"/>
      <c r="T963" s="151"/>
      <c r="AT963" s="147" t="s">
        <v>234</v>
      </c>
      <c r="AU963" s="147" t="s">
        <v>82</v>
      </c>
      <c r="AV963" s="13" t="s">
        <v>82</v>
      </c>
      <c r="AW963" s="13" t="s">
        <v>29</v>
      </c>
      <c r="AX963" s="13" t="s">
        <v>73</v>
      </c>
      <c r="AY963" s="147" t="s">
        <v>224</v>
      </c>
    </row>
    <row r="964" spans="2:65" s="14" customFormat="1">
      <c r="B964" s="152"/>
      <c r="D964" s="136" t="s">
        <v>234</v>
      </c>
      <c r="E964" s="153" t="s">
        <v>1</v>
      </c>
      <c r="F964" s="154" t="s">
        <v>239</v>
      </c>
      <c r="H964" s="155">
        <v>37.590000000000003</v>
      </c>
      <c r="L964" s="152"/>
      <c r="M964" s="156"/>
      <c r="T964" s="157"/>
      <c r="AT964" s="153" t="s">
        <v>234</v>
      </c>
      <c r="AU964" s="153" t="s">
        <v>82</v>
      </c>
      <c r="AV964" s="14" t="s">
        <v>106</v>
      </c>
      <c r="AW964" s="14" t="s">
        <v>29</v>
      </c>
      <c r="AX964" s="14" t="s">
        <v>78</v>
      </c>
      <c r="AY964" s="153" t="s">
        <v>224</v>
      </c>
    </row>
    <row r="965" spans="2:65" s="1" customFormat="1" ht="49.15" customHeight="1">
      <c r="B965" s="123"/>
      <c r="C965" s="124" t="s">
        <v>1133</v>
      </c>
      <c r="D965" s="124" t="s">
        <v>226</v>
      </c>
      <c r="E965" s="125" t="s">
        <v>1134</v>
      </c>
      <c r="F965" s="126" t="s">
        <v>1135</v>
      </c>
      <c r="G965" s="127" t="s">
        <v>266</v>
      </c>
      <c r="H965" s="128">
        <v>132.32</v>
      </c>
      <c r="I965" s="129">
        <v>407</v>
      </c>
      <c r="J965" s="129">
        <f>ROUND(I965*H965,2)</f>
        <v>53854.239999999998</v>
      </c>
      <c r="K965" s="126" t="s">
        <v>230</v>
      </c>
      <c r="L965" s="29"/>
      <c r="M965" s="130" t="s">
        <v>1</v>
      </c>
      <c r="N965" s="131" t="s">
        <v>39</v>
      </c>
      <c r="O965" s="132">
        <v>0</v>
      </c>
      <c r="P965" s="132">
        <f>O965*H965</f>
        <v>0</v>
      </c>
      <c r="Q965" s="132">
        <v>0</v>
      </c>
      <c r="R965" s="132">
        <f>Q965*H965</f>
        <v>0</v>
      </c>
      <c r="S965" s="132">
        <v>0</v>
      </c>
      <c r="T965" s="133">
        <f>S965*H965</f>
        <v>0</v>
      </c>
      <c r="AR965" s="134" t="s">
        <v>277</v>
      </c>
      <c r="AT965" s="134" t="s">
        <v>226</v>
      </c>
      <c r="AU965" s="134" t="s">
        <v>82</v>
      </c>
      <c r="AY965" s="17" t="s">
        <v>224</v>
      </c>
      <c r="BE965" s="135">
        <f>IF(N965="základní",J965,0)</f>
        <v>0</v>
      </c>
      <c r="BF965" s="135">
        <f>IF(N965="snížená",J965,0)</f>
        <v>53854.239999999998</v>
      </c>
      <c r="BG965" s="135">
        <f>IF(N965="zákl. přenesená",J965,0)</f>
        <v>0</v>
      </c>
      <c r="BH965" s="135">
        <f>IF(N965="sníž. přenesená",J965,0)</f>
        <v>0</v>
      </c>
      <c r="BI965" s="135">
        <f>IF(N965="nulová",J965,0)</f>
        <v>0</v>
      </c>
      <c r="BJ965" s="17" t="s">
        <v>82</v>
      </c>
      <c r="BK965" s="135">
        <f>ROUND(I965*H965,2)</f>
        <v>53854.239999999998</v>
      </c>
      <c r="BL965" s="17" t="s">
        <v>277</v>
      </c>
      <c r="BM965" s="134" t="s">
        <v>4702</v>
      </c>
    </row>
    <row r="966" spans="2:65" s="1" customFormat="1" ht="29.25">
      <c r="B966" s="29"/>
      <c r="D966" s="136" t="s">
        <v>231</v>
      </c>
      <c r="F966" s="137" t="s">
        <v>1135</v>
      </c>
      <c r="L966" s="29"/>
      <c r="M966" s="138"/>
      <c r="T966" s="53"/>
      <c r="AT966" s="17" t="s">
        <v>231</v>
      </c>
      <c r="AU966" s="17" t="s">
        <v>82</v>
      </c>
    </row>
    <row r="967" spans="2:65" s="1" customFormat="1">
      <c r="B967" s="29"/>
      <c r="D967" s="139" t="s">
        <v>232</v>
      </c>
      <c r="F967" s="140" t="s">
        <v>1137</v>
      </c>
      <c r="L967" s="29"/>
      <c r="M967" s="138"/>
      <c r="T967" s="53"/>
      <c r="AT967" s="17" t="s">
        <v>232</v>
      </c>
      <c r="AU967" s="17" t="s">
        <v>82</v>
      </c>
    </row>
    <row r="968" spans="2:65" s="13" customFormat="1">
      <c r="B968" s="146"/>
      <c r="D968" s="136" t="s">
        <v>234</v>
      </c>
      <c r="E968" s="147" t="s">
        <v>1</v>
      </c>
      <c r="F968" s="148" t="s">
        <v>1138</v>
      </c>
      <c r="H968" s="149">
        <v>115.53</v>
      </c>
      <c r="L968" s="146"/>
      <c r="M968" s="150"/>
      <c r="T968" s="151"/>
      <c r="AT968" s="147" t="s">
        <v>234</v>
      </c>
      <c r="AU968" s="147" t="s">
        <v>82</v>
      </c>
      <c r="AV968" s="13" t="s">
        <v>82</v>
      </c>
      <c r="AW968" s="13" t="s">
        <v>29</v>
      </c>
      <c r="AX968" s="13" t="s">
        <v>73</v>
      </c>
      <c r="AY968" s="147" t="s">
        <v>224</v>
      </c>
    </row>
    <row r="969" spans="2:65" s="13" customFormat="1">
      <c r="B969" s="146"/>
      <c r="D969" s="136" t="s">
        <v>234</v>
      </c>
      <c r="E969" s="147" t="s">
        <v>1</v>
      </c>
      <c r="F969" s="148" t="s">
        <v>1139</v>
      </c>
      <c r="H969" s="149">
        <v>16.79</v>
      </c>
      <c r="L969" s="146"/>
      <c r="M969" s="150"/>
      <c r="T969" s="151"/>
      <c r="AT969" s="147" t="s">
        <v>234</v>
      </c>
      <c r="AU969" s="147" t="s">
        <v>82</v>
      </c>
      <c r="AV969" s="13" t="s">
        <v>82</v>
      </c>
      <c r="AW969" s="13" t="s">
        <v>29</v>
      </c>
      <c r="AX969" s="13" t="s">
        <v>73</v>
      </c>
      <c r="AY969" s="147" t="s">
        <v>224</v>
      </c>
    </row>
    <row r="970" spans="2:65" s="14" customFormat="1">
      <c r="B970" s="152"/>
      <c r="D970" s="136" t="s">
        <v>234</v>
      </c>
      <c r="E970" s="153" t="s">
        <v>1</v>
      </c>
      <c r="F970" s="154" t="s">
        <v>239</v>
      </c>
      <c r="H970" s="155">
        <v>132.32</v>
      </c>
      <c r="L970" s="152"/>
      <c r="M970" s="156"/>
      <c r="T970" s="157"/>
      <c r="AT970" s="153" t="s">
        <v>234</v>
      </c>
      <c r="AU970" s="153" t="s">
        <v>82</v>
      </c>
      <c r="AV970" s="14" t="s">
        <v>106</v>
      </c>
      <c r="AW970" s="14" t="s">
        <v>29</v>
      </c>
      <c r="AX970" s="14" t="s">
        <v>78</v>
      </c>
      <c r="AY970" s="153" t="s">
        <v>224</v>
      </c>
    </row>
    <row r="971" spans="2:65" s="1" customFormat="1" ht="49.15" customHeight="1">
      <c r="B971" s="123"/>
      <c r="C971" s="124" t="s">
        <v>730</v>
      </c>
      <c r="D971" s="124" t="s">
        <v>226</v>
      </c>
      <c r="E971" s="125" t="s">
        <v>1140</v>
      </c>
      <c r="F971" s="126" t="s">
        <v>1141</v>
      </c>
      <c r="G971" s="127" t="s">
        <v>266</v>
      </c>
      <c r="H971" s="128">
        <v>431.62799999999999</v>
      </c>
      <c r="I971" s="129">
        <v>425</v>
      </c>
      <c r="J971" s="129">
        <f>ROUND(I971*H971,2)</f>
        <v>183441.9</v>
      </c>
      <c r="K971" s="126" t="s">
        <v>230</v>
      </c>
      <c r="L971" s="29"/>
      <c r="M971" s="130" t="s">
        <v>1</v>
      </c>
      <c r="N971" s="131" t="s">
        <v>39</v>
      </c>
      <c r="O971" s="132">
        <v>0</v>
      </c>
      <c r="P971" s="132">
        <f>O971*H971</f>
        <v>0</v>
      </c>
      <c r="Q971" s="132">
        <v>0</v>
      </c>
      <c r="R971" s="132">
        <f>Q971*H971</f>
        <v>0</v>
      </c>
      <c r="S971" s="132">
        <v>0</v>
      </c>
      <c r="T971" s="133">
        <f>S971*H971</f>
        <v>0</v>
      </c>
      <c r="AR971" s="134" t="s">
        <v>277</v>
      </c>
      <c r="AT971" s="134" t="s">
        <v>226</v>
      </c>
      <c r="AU971" s="134" t="s">
        <v>82</v>
      </c>
      <c r="AY971" s="17" t="s">
        <v>224</v>
      </c>
      <c r="BE971" s="135">
        <f>IF(N971="základní",J971,0)</f>
        <v>0</v>
      </c>
      <c r="BF971" s="135">
        <f>IF(N971="snížená",J971,0)</f>
        <v>183441.9</v>
      </c>
      <c r="BG971" s="135">
        <f>IF(N971="zákl. přenesená",J971,0)</f>
        <v>0</v>
      </c>
      <c r="BH971" s="135">
        <f>IF(N971="sníž. přenesená",J971,0)</f>
        <v>0</v>
      </c>
      <c r="BI971" s="135">
        <f>IF(N971="nulová",J971,0)</f>
        <v>0</v>
      </c>
      <c r="BJ971" s="17" t="s">
        <v>82</v>
      </c>
      <c r="BK971" s="135">
        <f>ROUND(I971*H971,2)</f>
        <v>183441.9</v>
      </c>
      <c r="BL971" s="17" t="s">
        <v>277</v>
      </c>
      <c r="BM971" s="134" t="s">
        <v>4703</v>
      </c>
    </row>
    <row r="972" spans="2:65" s="1" customFormat="1" ht="29.25">
      <c r="B972" s="29"/>
      <c r="D972" s="136" t="s">
        <v>231</v>
      </c>
      <c r="F972" s="137" t="s">
        <v>1141</v>
      </c>
      <c r="L972" s="29"/>
      <c r="M972" s="138"/>
      <c r="T972" s="53"/>
      <c r="AT972" s="17" t="s">
        <v>231</v>
      </c>
      <c r="AU972" s="17" t="s">
        <v>82</v>
      </c>
    </row>
    <row r="973" spans="2:65" s="1" customFormat="1">
      <c r="B973" s="29"/>
      <c r="D973" s="139" t="s">
        <v>232</v>
      </c>
      <c r="F973" s="140" t="s">
        <v>1143</v>
      </c>
      <c r="L973" s="29"/>
      <c r="M973" s="138"/>
      <c r="T973" s="53"/>
      <c r="AT973" s="17" t="s">
        <v>232</v>
      </c>
      <c r="AU973" s="17" t="s">
        <v>82</v>
      </c>
    </row>
    <row r="974" spans="2:65" s="1" customFormat="1" ht="24.2" customHeight="1">
      <c r="B974" s="123"/>
      <c r="C974" s="124" t="s">
        <v>1144</v>
      </c>
      <c r="D974" s="124" t="s">
        <v>226</v>
      </c>
      <c r="E974" s="125" t="s">
        <v>1145</v>
      </c>
      <c r="F974" s="126" t="s">
        <v>1146</v>
      </c>
      <c r="G974" s="127" t="s">
        <v>266</v>
      </c>
      <c r="H974" s="128">
        <v>1016.9640000000001</v>
      </c>
      <c r="I974" s="129">
        <v>127</v>
      </c>
      <c r="J974" s="129">
        <f>ROUND(I974*H974,2)</f>
        <v>129154.43</v>
      </c>
      <c r="K974" s="126" t="s">
        <v>230</v>
      </c>
      <c r="L974" s="29"/>
      <c r="M974" s="130" t="s">
        <v>1</v>
      </c>
      <c r="N974" s="131" t="s">
        <v>39</v>
      </c>
      <c r="O974" s="132">
        <v>0</v>
      </c>
      <c r="P974" s="132">
        <f>O974*H974</f>
        <v>0</v>
      </c>
      <c r="Q974" s="132">
        <v>0</v>
      </c>
      <c r="R974" s="132">
        <f>Q974*H974</f>
        <v>0</v>
      </c>
      <c r="S974" s="132">
        <v>0</v>
      </c>
      <c r="T974" s="133">
        <f>S974*H974</f>
        <v>0</v>
      </c>
      <c r="AR974" s="134" t="s">
        <v>277</v>
      </c>
      <c r="AT974" s="134" t="s">
        <v>226</v>
      </c>
      <c r="AU974" s="134" t="s">
        <v>82</v>
      </c>
      <c r="AY974" s="17" t="s">
        <v>224</v>
      </c>
      <c r="BE974" s="135">
        <f>IF(N974="základní",J974,0)</f>
        <v>0</v>
      </c>
      <c r="BF974" s="135">
        <f>IF(N974="snížená",J974,0)</f>
        <v>129154.43</v>
      </c>
      <c r="BG974" s="135">
        <f>IF(N974="zákl. přenesená",J974,0)</f>
        <v>0</v>
      </c>
      <c r="BH974" s="135">
        <f>IF(N974="sníž. přenesená",J974,0)</f>
        <v>0</v>
      </c>
      <c r="BI974" s="135">
        <f>IF(N974="nulová",J974,0)</f>
        <v>0</v>
      </c>
      <c r="BJ974" s="17" t="s">
        <v>82</v>
      </c>
      <c r="BK974" s="135">
        <f>ROUND(I974*H974,2)</f>
        <v>129154.43</v>
      </c>
      <c r="BL974" s="17" t="s">
        <v>277</v>
      </c>
      <c r="BM974" s="134" t="s">
        <v>4704</v>
      </c>
    </row>
    <row r="975" spans="2:65" s="1" customFormat="1" ht="19.5">
      <c r="B975" s="29"/>
      <c r="D975" s="136" t="s">
        <v>231</v>
      </c>
      <c r="F975" s="137" t="s">
        <v>1146</v>
      </c>
      <c r="L975" s="29"/>
      <c r="M975" s="138"/>
      <c r="T975" s="53"/>
      <c r="AT975" s="17" t="s">
        <v>231</v>
      </c>
      <c r="AU975" s="17" t="s">
        <v>82</v>
      </c>
    </row>
    <row r="976" spans="2:65" s="1" customFormat="1">
      <c r="B976" s="29"/>
      <c r="D976" s="139" t="s">
        <v>232</v>
      </c>
      <c r="F976" s="140" t="s">
        <v>1148</v>
      </c>
      <c r="L976" s="29"/>
      <c r="M976" s="138"/>
      <c r="T976" s="53"/>
      <c r="AT976" s="17" t="s">
        <v>232</v>
      </c>
      <c r="AU976" s="17" t="s">
        <v>82</v>
      </c>
    </row>
    <row r="977" spans="2:65" s="13" customFormat="1">
      <c r="B977" s="146"/>
      <c r="D977" s="136" t="s">
        <v>234</v>
      </c>
      <c r="E977" s="147" t="s">
        <v>1</v>
      </c>
      <c r="F977" s="148" t="s">
        <v>1149</v>
      </c>
      <c r="H977" s="149">
        <v>1016.9640000000001</v>
      </c>
      <c r="L977" s="146"/>
      <c r="M977" s="150"/>
      <c r="T977" s="151"/>
      <c r="AT977" s="147" t="s">
        <v>234</v>
      </c>
      <c r="AU977" s="147" t="s">
        <v>82</v>
      </c>
      <c r="AV977" s="13" t="s">
        <v>82</v>
      </c>
      <c r="AW977" s="13" t="s">
        <v>29</v>
      </c>
      <c r="AX977" s="13" t="s">
        <v>73</v>
      </c>
      <c r="AY977" s="147" t="s">
        <v>224</v>
      </c>
    </row>
    <row r="978" spans="2:65" s="14" customFormat="1">
      <c r="B978" s="152"/>
      <c r="D978" s="136" t="s">
        <v>234</v>
      </c>
      <c r="E978" s="153" t="s">
        <v>1</v>
      </c>
      <c r="F978" s="154" t="s">
        <v>239</v>
      </c>
      <c r="H978" s="155">
        <v>1016.9640000000001</v>
      </c>
      <c r="L978" s="152"/>
      <c r="M978" s="156"/>
      <c r="T978" s="157"/>
      <c r="AT978" s="153" t="s">
        <v>234</v>
      </c>
      <c r="AU978" s="153" t="s">
        <v>82</v>
      </c>
      <c r="AV978" s="14" t="s">
        <v>106</v>
      </c>
      <c r="AW978" s="14" t="s">
        <v>29</v>
      </c>
      <c r="AX978" s="14" t="s">
        <v>78</v>
      </c>
      <c r="AY978" s="153" t="s">
        <v>224</v>
      </c>
    </row>
    <row r="979" spans="2:65" s="1" customFormat="1" ht="55.5" customHeight="1">
      <c r="B979" s="123"/>
      <c r="C979" s="164" t="s">
        <v>734</v>
      </c>
      <c r="D979" s="164" t="s">
        <v>1008</v>
      </c>
      <c r="E979" s="165" t="s">
        <v>1150</v>
      </c>
      <c r="F979" s="166" t="s">
        <v>1151</v>
      </c>
      <c r="G979" s="167" t="s">
        <v>266</v>
      </c>
      <c r="H979" s="168">
        <v>592.63599999999997</v>
      </c>
      <c r="I979" s="169">
        <v>213</v>
      </c>
      <c r="J979" s="169">
        <f>ROUND(I979*H979,2)</f>
        <v>126231.47</v>
      </c>
      <c r="K979" s="166" t="s">
        <v>230</v>
      </c>
      <c r="L979" s="170"/>
      <c r="M979" s="171" t="s">
        <v>1</v>
      </c>
      <c r="N979" s="172" t="s">
        <v>39</v>
      </c>
      <c r="O979" s="132">
        <v>0</v>
      </c>
      <c r="P979" s="132">
        <f>O979*H979</f>
        <v>0</v>
      </c>
      <c r="Q979" s="132">
        <v>0</v>
      </c>
      <c r="R979" s="132">
        <f>Q979*H979</f>
        <v>0</v>
      </c>
      <c r="S979" s="132">
        <v>0</v>
      </c>
      <c r="T979" s="133">
        <f>S979*H979</f>
        <v>0</v>
      </c>
      <c r="AR979" s="134" t="s">
        <v>332</v>
      </c>
      <c r="AT979" s="134" t="s">
        <v>1008</v>
      </c>
      <c r="AU979" s="134" t="s">
        <v>82</v>
      </c>
      <c r="AY979" s="17" t="s">
        <v>224</v>
      </c>
      <c r="BE979" s="135">
        <f>IF(N979="základní",J979,0)</f>
        <v>0</v>
      </c>
      <c r="BF979" s="135">
        <f>IF(N979="snížená",J979,0)</f>
        <v>126231.47</v>
      </c>
      <c r="BG979" s="135">
        <f>IF(N979="zákl. přenesená",J979,0)</f>
        <v>0</v>
      </c>
      <c r="BH979" s="135">
        <f>IF(N979="sníž. přenesená",J979,0)</f>
        <v>0</v>
      </c>
      <c r="BI979" s="135">
        <f>IF(N979="nulová",J979,0)</f>
        <v>0</v>
      </c>
      <c r="BJ979" s="17" t="s">
        <v>82</v>
      </c>
      <c r="BK979" s="135">
        <f>ROUND(I979*H979,2)</f>
        <v>126231.47</v>
      </c>
      <c r="BL979" s="17" t="s">
        <v>277</v>
      </c>
      <c r="BM979" s="134" t="s">
        <v>4705</v>
      </c>
    </row>
    <row r="980" spans="2:65" s="1" customFormat="1" ht="39">
      <c r="B980" s="29"/>
      <c r="D980" s="136" t="s">
        <v>231</v>
      </c>
      <c r="F980" s="137" t="s">
        <v>1151</v>
      </c>
      <c r="L980" s="29"/>
      <c r="M980" s="138"/>
      <c r="T980" s="53"/>
      <c r="AT980" s="17" t="s">
        <v>231</v>
      </c>
      <c r="AU980" s="17" t="s">
        <v>82</v>
      </c>
    </row>
    <row r="981" spans="2:65" s="13" customFormat="1">
      <c r="B981" s="146"/>
      <c r="D981" s="136" t="s">
        <v>234</v>
      </c>
      <c r="E981" s="147" t="s">
        <v>1</v>
      </c>
      <c r="F981" s="148" t="s">
        <v>1153</v>
      </c>
      <c r="H981" s="149">
        <v>592.63599999999997</v>
      </c>
      <c r="L981" s="146"/>
      <c r="M981" s="150"/>
      <c r="T981" s="151"/>
      <c r="AT981" s="147" t="s">
        <v>234</v>
      </c>
      <c r="AU981" s="147" t="s">
        <v>82</v>
      </c>
      <c r="AV981" s="13" t="s">
        <v>82</v>
      </c>
      <c r="AW981" s="13" t="s">
        <v>29</v>
      </c>
      <c r="AX981" s="13" t="s">
        <v>73</v>
      </c>
      <c r="AY981" s="147" t="s">
        <v>224</v>
      </c>
    </row>
    <row r="982" spans="2:65" s="14" customFormat="1">
      <c r="B982" s="152"/>
      <c r="D982" s="136" t="s">
        <v>234</v>
      </c>
      <c r="E982" s="153" t="s">
        <v>1</v>
      </c>
      <c r="F982" s="154" t="s">
        <v>239</v>
      </c>
      <c r="H982" s="155">
        <v>592.63599999999997</v>
      </c>
      <c r="L982" s="152"/>
      <c r="M982" s="156"/>
      <c r="T982" s="157"/>
      <c r="AT982" s="153" t="s">
        <v>234</v>
      </c>
      <c r="AU982" s="153" t="s">
        <v>82</v>
      </c>
      <c r="AV982" s="14" t="s">
        <v>106</v>
      </c>
      <c r="AW982" s="14" t="s">
        <v>29</v>
      </c>
      <c r="AX982" s="14" t="s">
        <v>78</v>
      </c>
      <c r="AY982" s="153" t="s">
        <v>224</v>
      </c>
    </row>
    <row r="983" spans="2:65" s="1" customFormat="1" ht="55.5" customHeight="1">
      <c r="B983" s="123"/>
      <c r="C983" s="164" t="s">
        <v>1154</v>
      </c>
      <c r="D983" s="164" t="s">
        <v>1008</v>
      </c>
      <c r="E983" s="165" t="s">
        <v>1155</v>
      </c>
      <c r="F983" s="166" t="s">
        <v>1156</v>
      </c>
      <c r="G983" s="167" t="s">
        <v>266</v>
      </c>
      <c r="H983" s="168">
        <v>592.63599999999997</v>
      </c>
      <c r="I983" s="169">
        <v>243</v>
      </c>
      <c r="J983" s="169">
        <f>ROUND(I983*H983,2)</f>
        <v>144010.54999999999</v>
      </c>
      <c r="K983" s="166" t="s">
        <v>230</v>
      </c>
      <c r="L983" s="170"/>
      <c r="M983" s="171" t="s">
        <v>1</v>
      </c>
      <c r="N983" s="172" t="s">
        <v>39</v>
      </c>
      <c r="O983" s="132">
        <v>0</v>
      </c>
      <c r="P983" s="132">
        <f>O983*H983</f>
        <v>0</v>
      </c>
      <c r="Q983" s="132">
        <v>0</v>
      </c>
      <c r="R983" s="132">
        <f>Q983*H983</f>
        <v>0</v>
      </c>
      <c r="S983" s="132">
        <v>0</v>
      </c>
      <c r="T983" s="133">
        <f>S983*H983</f>
        <v>0</v>
      </c>
      <c r="AR983" s="134" t="s">
        <v>332</v>
      </c>
      <c r="AT983" s="134" t="s">
        <v>1008</v>
      </c>
      <c r="AU983" s="134" t="s">
        <v>82</v>
      </c>
      <c r="AY983" s="17" t="s">
        <v>224</v>
      </c>
      <c r="BE983" s="135">
        <f>IF(N983="základní",J983,0)</f>
        <v>0</v>
      </c>
      <c r="BF983" s="135">
        <f>IF(N983="snížená",J983,0)</f>
        <v>144010.54999999999</v>
      </c>
      <c r="BG983" s="135">
        <f>IF(N983="zákl. přenesená",J983,0)</f>
        <v>0</v>
      </c>
      <c r="BH983" s="135">
        <f>IF(N983="sníž. přenesená",J983,0)</f>
        <v>0</v>
      </c>
      <c r="BI983" s="135">
        <f>IF(N983="nulová",J983,0)</f>
        <v>0</v>
      </c>
      <c r="BJ983" s="17" t="s">
        <v>82</v>
      </c>
      <c r="BK983" s="135">
        <f>ROUND(I983*H983,2)</f>
        <v>144010.54999999999</v>
      </c>
      <c r="BL983" s="17" t="s">
        <v>277</v>
      </c>
      <c r="BM983" s="134" t="s">
        <v>4706</v>
      </c>
    </row>
    <row r="984" spans="2:65" s="1" customFormat="1" ht="39">
      <c r="B984" s="29"/>
      <c r="D984" s="136" t="s">
        <v>231</v>
      </c>
      <c r="F984" s="137" t="s">
        <v>1156</v>
      </c>
      <c r="L984" s="29"/>
      <c r="M984" s="138"/>
      <c r="T984" s="53"/>
      <c r="AT984" s="17" t="s">
        <v>231</v>
      </c>
      <c r="AU984" s="17" t="s">
        <v>82</v>
      </c>
    </row>
    <row r="985" spans="2:65" s="13" customFormat="1">
      <c r="B985" s="146"/>
      <c r="D985" s="136" t="s">
        <v>234</v>
      </c>
      <c r="E985" s="147" t="s">
        <v>1</v>
      </c>
      <c r="F985" s="148" t="s">
        <v>1153</v>
      </c>
      <c r="H985" s="149">
        <v>592.63599999999997</v>
      </c>
      <c r="L985" s="146"/>
      <c r="M985" s="150"/>
      <c r="T985" s="151"/>
      <c r="AT985" s="147" t="s">
        <v>234</v>
      </c>
      <c r="AU985" s="147" t="s">
        <v>82</v>
      </c>
      <c r="AV985" s="13" t="s">
        <v>82</v>
      </c>
      <c r="AW985" s="13" t="s">
        <v>29</v>
      </c>
      <c r="AX985" s="13" t="s">
        <v>73</v>
      </c>
      <c r="AY985" s="147" t="s">
        <v>224</v>
      </c>
    </row>
    <row r="986" spans="2:65" s="14" customFormat="1">
      <c r="B986" s="152"/>
      <c r="D986" s="136" t="s">
        <v>234</v>
      </c>
      <c r="E986" s="153" t="s">
        <v>1</v>
      </c>
      <c r="F986" s="154" t="s">
        <v>239</v>
      </c>
      <c r="H986" s="155">
        <v>592.63599999999997</v>
      </c>
      <c r="L986" s="152"/>
      <c r="M986" s="156"/>
      <c r="T986" s="157"/>
      <c r="AT986" s="153" t="s">
        <v>234</v>
      </c>
      <c r="AU986" s="153" t="s">
        <v>82</v>
      </c>
      <c r="AV986" s="14" t="s">
        <v>106</v>
      </c>
      <c r="AW986" s="14" t="s">
        <v>29</v>
      </c>
      <c r="AX986" s="14" t="s">
        <v>78</v>
      </c>
      <c r="AY986" s="153" t="s">
        <v>224</v>
      </c>
    </row>
    <row r="987" spans="2:65" s="1" customFormat="1" ht="24.2" customHeight="1">
      <c r="B987" s="123"/>
      <c r="C987" s="124" t="s">
        <v>740</v>
      </c>
      <c r="D987" s="124" t="s">
        <v>226</v>
      </c>
      <c r="E987" s="125" t="s">
        <v>1145</v>
      </c>
      <c r="F987" s="126" t="s">
        <v>1146</v>
      </c>
      <c r="G987" s="127" t="s">
        <v>266</v>
      </c>
      <c r="H987" s="128">
        <v>59.317</v>
      </c>
      <c r="I987" s="129">
        <v>127</v>
      </c>
      <c r="J987" s="129">
        <f>ROUND(I987*H987,2)</f>
        <v>7533.26</v>
      </c>
      <c r="K987" s="126" t="s">
        <v>230</v>
      </c>
      <c r="L987" s="29"/>
      <c r="M987" s="130" t="s">
        <v>1</v>
      </c>
      <c r="N987" s="131" t="s">
        <v>39</v>
      </c>
      <c r="O987" s="132">
        <v>0</v>
      </c>
      <c r="P987" s="132">
        <f>O987*H987</f>
        <v>0</v>
      </c>
      <c r="Q987" s="132">
        <v>0</v>
      </c>
      <c r="R987" s="132">
        <f>Q987*H987</f>
        <v>0</v>
      </c>
      <c r="S987" s="132">
        <v>0</v>
      </c>
      <c r="T987" s="133">
        <f>S987*H987</f>
        <v>0</v>
      </c>
      <c r="AR987" s="134" t="s">
        <v>277</v>
      </c>
      <c r="AT987" s="134" t="s">
        <v>226</v>
      </c>
      <c r="AU987" s="134" t="s">
        <v>82</v>
      </c>
      <c r="AY987" s="17" t="s">
        <v>224</v>
      </c>
      <c r="BE987" s="135">
        <f>IF(N987="základní",J987,0)</f>
        <v>0</v>
      </c>
      <c r="BF987" s="135">
        <f>IF(N987="snížená",J987,0)</f>
        <v>7533.26</v>
      </c>
      <c r="BG987" s="135">
        <f>IF(N987="zákl. přenesená",J987,0)</f>
        <v>0</v>
      </c>
      <c r="BH987" s="135">
        <f>IF(N987="sníž. přenesená",J987,0)</f>
        <v>0</v>
      </c>
      <c r="BI987" s="135">
        <f>IF(N987="nulová",J987,0)</f>
        <v>0</v>
      </c>
      <c r="BJ987" s="17" t="s">
        <v>82</v>
      </c>
      <c r="BK987" s="135">
        <f>ROUND(I987*H987,2)</f>
        <v>7533.26</v>
      </c>
      <c r="BL987" s="17" t="s">
        <v>277</v>
      </c>
      <c r="BM987" s="134" t="s">
        <v>4707</v>
      </c>
    </row>
    <row r="988" spans="2:65" s="1" customFormat="1" ht="19.5">
      <c r="B988" s="29"/>
      <c r="D988" s="136" t="s">
        <v>231</v>
      </c>
      <c r="F988" s="137" t="s">
        <v>1146</v>
      </c>
      <c r="L988" s="29"/>
      <c r="M988" s="138"/>
      <c r="T988" s="53"/>
      <c r="AT988" s="17" t="s">
        <v>231</v>
      </c>
      <c r="AU988" s="17" t="s">
        <v>82</v>
      </c>
    </row>
    <row r="989" spans="2:65" s="1" customFormat="1">
      <c r="B989" s="29"/>
      <c r="D989" s="139" t="s">
        <v>232</v>
      </c>
      <c r="F989" s="140" t="s">
        <v>1148</v>
      </c>
      <c r="L989" s="29"/>
      <c r="M989" s="138"/>
      <c r="T989" s="53"/>
      <c r="AT989" s="17" t="s">
        <v>232</v>
      </c>
      <c r="AU989" s="17" t="s">
        <v>82</v>
      </c>
    </row>
    <row r="990" spans="2:65" s="12" customFormat="1">
      <c r="B990" s="141"/>
      <c r="D990" s="136" t="s">
        <v>234</v>
      </c>
      <c r="E990" s="142" t="s">
        <v>1</v>
      </c>
      <c r="F990" s="143" t="s">
        <v>838</v>
      </c>
      <c r="H990" s="142" t="s">
        <v>1</v>
      </c>
      <c r="L990" s="141"/>
      <c r="M990" s="144"/>
      <c r="T990" s="145"/>
      <c r="AT990" s="142" t="s">
        <v>234</v>
      </c>
      <c r="AU990" s="142" t="s">
        <v>82</v>
      </c>
      <c r="AV990" s="12" t="s">
        <v>78</v>
      </c>
      <c r="AW990" s="12" t="s">
        <v>29</v>
      </c>
      <c r="AX990" s="12" t="s">
        <v>73</v>
      </c>
      <c r="AY990" s="142" t="s">
        <v>224</v>
      </c>
    </row>
    <row r="991" spans="2:65" s="13" customFormat="1">
      <c r="B991" s="146"/>
      <c r="D991" s="136" t="s">
        <v>234</v>
      </c>
      <c r="E991" s="147" t="s">
        <v>1</v>
      </c>
      <c r="F991" s="148" t="s">
        <v>1159</v>
      </c>
      <c r="H991" s="149">
        <v>8.2750000000000004</v>
      </c>
      <c r="L991" s="146"/>
      <c r="M991" s="150"/>
      <c r="T991" s="151"/>
      <c r="AT991" s="147" t="s">
        <v>234</v>
      </c>
      <c r="AU991" s="147" t="s">
        <v>82</v>
      </c>
      <c r="AV991" s="13" t="s">
        <v>82</v>
      </c>
      <c r="AW991" s="13" t="s">
        <v>29</v>
      </c>
      <c r="AX991" s="13" t="s">
        <v>73</v>
      </c>
      <c r="AY991" s="147" t="s">
        <v>224</v>
      </c>
    </row>
    <row r="992" spans="2:65" s="12" customFormat="1">
      <c r="B992" s="141"/>
      <c r="D992" s="136" t="s">
        <v>234</v>
      </c>
      <c r="E992" s="142" t="s">
        <v>1</v>
      </c>
      <c r="F992" s="143" t="s">
        <v>1160</v>
      </c>
      <c r="H992" s="142" t="s">
        <v>1</v>
      </c>
      <c r="L992" s="141"/>
      <c r="M992" s="144"/>
      <c r="T992" s="145"/>
      <c r="AT992" s="142" t="s">
        <v>234</v>
      </c>
      <c r="AU992" s="142" t="s">
        <v>82</v>
      </c>
      <c r="AV992" s="12" t="s">
        <v>78</v>
      </c>
      <c r="AW992" s="12" t="s">
        <v>29</v>
      </c>
      <c r="AX992" s="12" t="s">
        <v>73</v>
      </c>
      <c r="AY992" s="142" t="s">
        <v>224</v>
      </c>
    </row>
    <row r="993" spans="2:65" s="13" customFormat="1">
      <c r="B993" s="146"/>
      <c r="D993" s="136" t="s">
        <v>234</v>
      </c>
      <c r="E993" s="147" t="s">
        <v>1</v>
      </c>
      <c r="F993" s="148" t="s">
        <v>1161</v>
      </c>
      <c r="H993" s="149">
        <v>51.042000000000002</v>
      </c>
      <c r="L993" s="146"/>
      <c r="M993" s="150"/>
      <c r="T993" s="151"/>
      <c r="AT993" s="147" t="s">
        <v>234</v>
      </c>
      <c r="AU993" s="147" t="s">
        <v>82</v>
      </c>
      <c r="AV993" s="13" t="s">
        <v>82</v>
      </c>
      <c r="AW993" s="13" t="s">
        <v>29</v>
      </c>
      <c r="AX993" s="13" t="s">
        <v>73</v>
      </c>
      <c r="AY993" s="147" t="s">
        <v>224</v>
      </c>
    </row>
    <row r="994" spans="2:65" s="14" customFormat="1">
      <c r="B994" s="152"/>
      <c r="D994" s="136" t="s">
        <v>234</v>
      </c>
      <c r="E994" s="153" t="s">
        <v>1</v>
      </c>
      <c r="F994" s="154" t="s">
        <v>239</v>
      </c>
      <c r="H994" s="155">
        <v>59.317</v>
      </c>
      <c r="L994" s="152"/>
      <c r="M994" s="156"/>
      <c r="T994" s="157"/>
      <c r="AT994" s="153" t="s">
        <v>234</v>
      </c>
      <c r="AU994" s="153" t="s">
        <v>82</v>
      </c>
      <c r="AV994" s="14" t="s">
        <v>106</v>
      </c>
      <c r="AW994" s="14" t="s">
        <v>29</v>
      </c>
      <c r="AX994" s="14" t="s">
        <v>78</v>
      </c>
      <c r="AY994" s="153" t="s">
        <v>224</v>
      </c>
    </row>
    <row r="995" spans="2:65" s="1" customFormat="1" ht="55.5" customHeight="1">
      <c r="B995" s="123"/>
      <c r="C995" s="164" t="s">
        <v>1162</v>
      </c>
      <c r="D995" s="164" t="s">
        <v>1008</v>
      </c>
      <c r="E995" s="165" t="s">
        <v>1155</v>
      </c>
      <c r="F995" s="166" t="s">
        <v>1156</v>
      </c>
      <c r="G995" s="167" t="s">
        <v>266</v>
      </c>
      <c r="H995" s="168">
        <v>69.134</v>
      </c>
      <c r="I995" s="169">
        <v>243</v>
      </c>
      <c r="J995" s="169">
        <f>ROUND(I995*H995,2)</f>
        <v>16799.560000000001</v>
      </c>
      <c r="K995" s="166" t="s">
        <v>230</v>
      </c>
      <c r="L995" s="170"/>
      <c r="M995" s="171" t="s">
        <v>1</v>
      </c>
      <c r="N995" s="172" t="s">
        <v>39</v>
      </c>
      <c r="O995" s="132">
        <v>0</v>
      </c>
      <c r="P995" s="132">
        <f>O995*H995</f>
        <v>0</v>
      </c>
      <c r="Q995" s="132">
        <v>0</v>
      </c>
      <c r="R995" s="132">
        <f>Q995*H995</f>
        <v>0</v>
      </c>
      <c r="S995" s="132">
        <v>0</v>
      </c>
      <c r="T995" s="133">
        <f>S995*H995</f>
        <v>0</v>
      </c>
      <c r="AR995" s="134" t="s">
        <v>332</v>
      </c>
      <c r="AT995" s="134" t="s">
        <v>1008</v>
      </c>
      <c r="AU995" s="134" t="s">
        <v>82</v>
      </c>
      <c r="AY995" s="17" t="s">
        <v>224</v>
      </c>
      <c r="BE995" s="135">
        <f>IF(N995="základní",J995,0)</f>
        <v>0</v>
      </c>
      <c r="BF995" s="135">
        <f>IF(N995="snížená",J995,0)</f>
        <v>16799.560000000001</v>
      </c>
      <c r="BG995" s="135">
        <f>IF(N995="zákl. přenesená",J995,0)</f>
        <v>0</v>
      </c>
      <c r="BH995" s="135">
        <f>IF(N995="sníž. přenesená",J995,0)</f>
        <v>0</v>
      </c>
      <c r="BI995" s="135">
        <f>IF(N995="nulová",J995,0)</f>
        <v>0</v>
      </c>
      <c r="BJ995" s="17" t="s">
        <v>82</v>
      </c>
      <c r="BK995" s="135">
        <f>ROUND(I995*H995,2)</f>
        <v>16799.560000000001</v>
      </c>
      <c r="BL995" s="17" t="s">
        <v>277</v>
      </c>
      <c r="BM995" s="134" t="s">
        <v>4708</v>
      </c>
    </row>
    <row r="996" spans="2:65" s="1" customFormat="1" ht="39">
      <c r="B996" s="29"/>
      <c r="D996" s="136" t="s">
        <v>231</v>
      </c>
      <c r="F996" s="137" t="s">
        <v>1156</v>
      </c>
      <c r="L996" s="29"/>
      <c r="M996" s="138"/>
      <c r="T996" s="53"/>
      <c r="AT996" s="17" t="s">
        <v>231</v>
      </c>
      <c r="AU996" s="17" t="s">
        <v>82</v>
      </c>
    </row>
    <row r="997" spans="2:65" s="13" customFormat="1">
      <c r="B997" s="146"/>
      <c r="D997" s="136" t="s">
        <v>234</v>
      </c>
      <c r="E997" s="147" t="s">
        <v>1</v>
      </c>
      <c r="F997" s="148" t="s">
        <v>1164</v>
      </c>
      <c r="H997" s="149">
        <v>69.134</v>
      </c>
      <c r="L997" s="146"/>
      <c r="M997" s="150"/>
      <c r="T997" s="151"/>
      <c r="AT997" s="147" t="s">
        <v>234</v>
      </c>
      <c r="AU997" s="147" t="s">
        <v>82</v>
      </c>
      <c r="AV997" s="13" t="s">
        <v>82</v>
      </c>
      <c r="AW997" s="13" t="s">
        <v>29</v>
      </c>
      <c r="AX997" s="13" t="s">
        <v>73</v>
      </c>
      <c r="AY997" s="147" t="s">
        <v>224</v>
      </c>
    </row>
    <row r="998" spans="2:65" s="14" customFormat="1">
      <c r="B998" s="152"/>
      <c r="D998" s="136" t="s">
        <v>234</v>
      </c>
      <c r="E998" s="153" t="s">
        <v>1</v>
      </c>
      <c r="F998" s="154" t="s">
        <v>239</v>
      </c>
      <c r="H998" s="155">
        <v>69.134</v>
      </c>
      <c r="L998" s="152"/>
      <c r="M998" s="156"/>
      <c r="T998" s="157"/>
      <c r="AT998" s="153" t="s">
        <v>234</v>
      </c>
      <c r="AU998" s="153" t="s">
        <v>82</v>
      </c>
      <c r="AV998" s="14" t="s">
        <v>106</v>
      </c>
      <c r="AW998" s="14" t="s">
        <v>29</v>
      </c>
      <c r="AX998" s="14" t="s">
        <v>78</v>
      </c>
      <c r="AY998" s="153" t="s">
        <v>224</v>
      </c>
    </row>
    <row r="999" spans="2:65" s="1" customFormat="1" ht="24.2" customHeight="1">
      <c r="B999" s="123"/>
      <c r="C999" s="124" t="s">
        <v>745</v>
      </c>
      <c r="D999" s="124" t="s">
        <v>226</v>
      </c>
      <c r="E999" s="125" t="s">
        <v>1165</v>
      </c>
      <c r="F999" s="126" t="s">
        <v>1166</v>
      </c>
      <c r="G999" s="127" t="s">
        <v>266</v>
      </c>
      <c r="H999" s="128">
        <v>221.11799999999999</v>
      </c>
      <c r="I999" s="129">
        <v>146</v>
      </c>
      <c r="J999" s="129">
        <f>ROUND(I999*H999,2)</f>
        <v>32283.23</v>
      </c>
      <c r="K999" s="126" t="s">
        <v>230</v>
      </c>
      <c r="L999" s="29"/>
      <c r="M999" s="130" t="s">
        <v>1</v>
      </c>
      <c r="N999" s="131" t="s">
        <v>39</v>
      </c>
      <c r="O999" s="132">
        <v>0</v>
      </c>
      <c r="P999" s="132">
        <f>O999*H999</f>
        <v>0</v>
      </c>
      <c r="Q999" s="132">
        <v>0</v>
      </c>
      <c r="R999" s="132">
        <f>Q999*H999</f>
        <v>0</v>
      </c>
      <c r="S999" s="132">
        <v>0</v>
      </c>
      <c r="T999" s="133">
        <f>S999*H999</f>
        <v>0</v>
      </c>
      <c r="AR999" s="134" t="s">
        <v>277</v>
      </c>
      <c r="AT999" s="134" t="s">
        <v>226</v>
      </c>
      <c r="AU999" s="134" t="s">
        <v>82</v>
      </c>
      <c r="AY999" s="17" t="s">
        <v>224</v>
      </c>
      <c r="BE999" s="135">
        <f>IF(N999="základní",J999,0)</f>
        <v>0</v>
      </c>
      <c r="BF999" s="135">
        <f>IF(N999="snížená",J999,0)</f>
        <v>32283.23</v>
      </c>
      <c r="BG999" s="135">
        <f>IF(N999="zákl. přenesená",J999,0)</f>
        <v>0</v>
      </c>
      <c r="BH999" s="135">
        <f>IF(N999="sníž. přenesená",J999,0)</f>
        <v>0</v>
      </c>
      <c r="BI999" s="135">
        <f>IF(N999="nulová",J999,0)</f>
        <v>0</v>
      </c>
      <c r="BJ999" s="17" t="s">
        <v>82</v>
      </c>
      <c r="BK999" s="135">
        <f>ROUND(I999*H999,2)</f>
        <v>32283.23</v>
      </c>
      <c r="BL999" s="17" t="s">
        <v>277</v>
      </c>
      <c r="BM999" s="134" t="s">
        <v>4709</v>
      </c>
    </row>
    <row r="1000" spans="2:65" s="1" customFormat="1" ht="19.5">
      <c r="B1000" s="29"/>
      <c r="D1000" s="136" t="s">
        <v>231</v>
      </c>
      <c r="F1000" s="137" t="s">
        <v>1166</v>
      </c>
      <c r="L1000" s="29"/>
      <c r="M1000" s="138"/>
      <c r="T1000" s="53"/>
      <c r="AT1000" s="17" t="s">
        <v>231</v>
      </c>
      <c r="AU1000" s="17" t="s">
        <v>82</v>
      </c>
    </row>
    <row r="1001" spans="2:65" s="1" customFormat="1">
      <c r="B1001" s="29"/>
      <c r="D1001" s="139" t="s">
        <v>232</v>
      </c>
      <c r="F1001" s="140" t="s">
        <v>1168</v>
      </c>
      <c r="L1001" s="29"/>
      <c r="M1001" s="138"/>
      <c r="T1001" s="53"/>
      <c r="AT1001" s="17" t="s">
        <v>232</v>
      </c>
      <c r="AU1001" s="17" t="s">
        <v>82</v>
      </c>
    </row>
    <row r="1002" spans="2:65" s="13" customFormat="1">
      <c r="B1002" s="146"/>
      <c r="D1002" s="136" t="s">
        <v>234</v>
      </c>
      <c r="E1002" s="147" t="s">
        <v>1</v>
      </c>
      <c r="F1002" s="148" t="s">
        <v>1169</v>
      </c>
      <c r="H1002" s="149">
        <v>221.11799999999999</v>
      </c>
      <c r="L1002" s="146"/>
      <c r="M1002" s="150"/>
      <c r="T1002" s="151"/>
      <c r="AT1002" s="147" t="s">
        <v>234</v>
      </c>
      <c r="AU1002" s="147" t="s">
        <v>82</v>
      </c>
      <c r="AV1002" s="13" t="s">
        <v>82</v>
      </c>
      <c r="AW1002" s="13" t="s">
        <v>29</v>
      </c>
      <c r="AX1002" s="13" t="s">
        <v>73</v>
      </c>
      <c r="AY1002" s="147" t="s">
        <v>224</v>
      </c>
    </row>
    <row r="1003" spans="2:65" s="14" customFormat="1">
      <c r="B1003" s="152"/>
      <c r="D1003" s="136" t="s">
        <v>234</v>
      </c>
      <c r="E1003" s="153" t="s">
        <v>1</v>
      </c>
      <c r="F1003" s="154" t="s">
        <v>239</v>
      </c>
      <c r="H1003" s="155">
        <v>221.11799999999999</v>
      </c>
      <c r="L1003" s="152"/>
      <c r="M1003" s="156"/>
      <c r="T1003" s="157"/>
      <c r="AT1003" s="153" t="s">
        <v>234</v>
      </c>
      <c r="AU1003" s="153" t="s">
        <v>82</v>
      </c>
      <c r="AV1003" s="14" t="s">
        <v>106</v>
      </c>
      <c r="AW1003" s="14" t="s">
        <v>29</v>
      </c>
      <c r="AX1003" s="14" t="s">
        <v>78</v>
      </c>
      <c r="AY1003" s="153" t="s">
        <v>224</v>
      </c>
    </row>
    <row r="1004" spans="2:65" s="1" customFormat="1" ht="55.5" customHeight="1">
      <c r="B1004" s="123"/>
      <c r="C1004" s="164" t="s">
        <v>1170</v>
      </c>
      <c r="D1004" s="164" t="s">
        <v>1008</v>
      </c>
      <c r="E1004" s="165" t="s">
        <v>1150</v>
      </c>
      <c r="F1004" s="166" t="s">
        <v>1151</v>
      </c>
      <c r="G1004" s="167" t="s">
        <v>266</v>
      </c>
      <c r="H1004" s="168">
        <v>134.99299999999999</v>
      </c>
      <c r="I1004" s="169">
        <v>213</v>
      </c>
      <c r="J1004" s="169">
        <f>ROUND(I1004*H1004,2)</f>
        <v>28753.51</v>
      </c>
      <c r="K1004" s="166" t="s">
        <v>230</v>
      </c>
      <c r="L1004" s="170"/>
      <c r="M1004" s="171" t="s">
        <v>1</v>
      </c>
      <c r="N1004" s="172" t="s">
        <v>39</v>
      </c>
      <c r="O1004" s="132">
        <v>0</v>
      </c>
      <c r="P1004" s="132">
        <f>O1004*H1004</f>
        <v>0</v>
      </c>
      <c r="Q1004" s="132">
        <v>0</v>
      </c>
      <c r="R1004" s="132">
        <f>Q1004*H1004</f>
        <v>0</v>
      </c>
      <c r="S1004" s="132">
        <v>0</v>
      </c>
      <c r="T1004" s="133">
        <f>S1004*H1004</f>
        <v>0</v>
      </c>
      <c r="AR1004" s="134" t="s">
        <v>332</v>
      </c>
      <c r="AT1004" s="134" t="s">
        <v>1008</v>
      </c>
      <c r="AU1004" s="134" t="s">
        <v>82</v>
      </c>
      <c r="AY1004" s="17" t="s">
        <v>224</v>
      </c>
      <c r="BE1004" s="135">
        <f>IF(N1004="základní",J1004,0)</f>
        <v>0</v>
      </c>
      <c r="BF1004" s="135">
        <f>IF(N1004="snížená",J1004,0)</f>
        <v>28753.51</v>
      </c>
      <c r="BG1004" s="135">
        <f>IF(N1004="zákl. přenesená",J1004,0)</f>
        <v>0</v>
      </c>
      <c r="BH1004" s="135">
        <f>IF(N1004="sníž. přenesená",J1004,0)</f>
        <v>0</v>
      </c>
      <c r="BI1004" s="135">
        <f>IF(N1004="nulová",J1004,0)</f>
        <v>0</v>
      </c>
      <c r="BJ1004" s="17" t="s">
        <v>82</v>
      </c>
      <c r="BK1004" s="135">
        <f>ROUND(I1004*H1004,2)</f>
        <v>28753.51</v>
      </c>
      <c r="BL1004" s="17" t="s">
        <v>277</v>
      </c>
      <c r="BM1004" s="134" t="s">
        <v>4710</v>
      </c>
    </row>
    <row r="1005" spans="2:65" s="1" customFormat="1" ht="39">
      <c r="B1005" s="29"/>
      <c r="D1005" s="136" t="s">
        <v>231</v>
      </c>
      <c r="F1005" s="137" t="s">
        <v>1151</v>
      </c>
      <c r="L1005" s="29"/>
      <c r="M1005" s="138"/>
      <c r="T1005" s="53"/>
      <c r="AT1005" s="17" t="s">
        <v>231</v>
      </c>
      <c r="AU1005" s="17" t="s">
        <v>82</v>
      </c>
    </row>
    <row r="1006" spans="2:65" s="13" customFormat="1">
      <c r="B1006" s="146"/>
      <c r="D1006" s="136" t="s">
        <v>234</v>
      </c>
      <c r="E1006" s="147" t="s">
        <v>1</v>
      </c>
      <c r="F1006" s="148" t="s">
        <v>1172</v>
      </c>
      <c r="H1006" s="149">
        <v>134.99299999999999</v>
      </c>
      <c r="L1006" s="146"/>
      <c r="M1006" s="150"/>
      <c r="T1006" s="151"/>
      <c r="AT1006" s="147" t="s">
        <v>234</v>
      </c>
      <c r="AU1006" s="147" t="s">
        <v>82</v>
      </c>
      <c r="AV1006" s="13" t="s">
        <v>82</v>
      </c>
      <c r="AW1006" s="13" t="s">
        <v>29</v>
      </c>
      <c r="AX1006" s="13" t="s">
        <v>73</v>
      </c>
      <c r="AY1006" s="147" t="s">
        <v>224</v>
      </c>
    </row>
    <row r="1007" spans="2:65" s="14" customFormat="1">
      <c r="B1007" s="152"/>
      <c r="D1007" s="136" t="s">
        <v>234</v>
      </c>
      <c r="E1007" s="153" t="s">
        <v>1</v>
      </c>
      <c r="F1007" s="154" t="s">
        <v>239</v>
      </c>
      <c r="H1007" s="155">
        <v>134.99299999999999</v>
      </c>
      <c r="L1007" s="152"/>
      <c r="M1007" s="156"/>
      <c r="T1007" s="157"/>
      <c r="AT1007" s="153" t="s">
        <v>234</v>
      </c>
      <c r="AU1007" s="153" t="s">
        <v>82</v>
      </c>
      <c r="AV1007" s="14" t="s">
        <v>106</v>
      </c>
      <c r="AW1007" s="14" t="s">
        <v>29</v>
      </c>
      <c r="AX1007" s="14" t="s">
        <v>78</v>
      </c>
      <c r="AY1007" s="153" t="s">
        <v>224</v>
      </c>
    </row>
    <row r="1008" spans="2:65" s="1" customFormat="1" ht="55.5" customHeight="1">
      <c r="B1008" s="123"/>
      <c r="C1008" s="164" t="s">
        <v>754</v>
      </c>
      <c r="D1008" s="164" t="s">
        <v>1008</v>
      </c>
      <c r="E1008" s="165" t="s">
        <v>1155</v>
      </c>
      <c r="F1008" s="166" t="s">
        <v>1156</v>
      </c>
      <c r="G1008" s="167" t="s">
        <v>266</v>
      </c>
      <c r="H1008" s="168">
        <v>134.99299999999999</v>
      </c>
      <c r="I1008" s="169">
        <v>243</v>
      </c>
      <c r="J1008" s="169">
        <f>ROUND(I1008*H1008,2)</f>
        <v>32803.300000000003</v>
      </c>
      <c r="K1008" s="166" t="s">
        <v>230</v>
      </c>
      <c r="L1008" s="170"/>
      <c r="M1008" s="171" t="s">
        <v>1</v>
      </c>
      <c r="N1008" s="172" t="s">
        <v>39</v>
      </c>
      <c r="O1008" s="132">
        <v>0</v>
      </c>
      <c r="P1008" s="132">
        <f>O1008*H1008</f>
        <v>0</v>
      </c>
      <c r="Q1008" s="132">
        <v>0</v>
      </c>
      <c r="R1008" s="132">
        <f>Q1008*H1008</f>
        <v>0</v>
      </c>
      <c r="S1008" s="132">
        <v>0</v>
      </c>
      <c r="T1008" s="133">
        <f>S1008*H1008</f>
        <v>0</v>
      </c>
      <c r="AR1008" s="134" t="s">
        <v>332</v>
      </c>
      <c r="AT1008" s="134" t="s">
        <v>1008</v>
      </c>
      <c r="AU1008" s="134" t="s">
        <v>82</v>
      </c>
      <c r="AY1008" s="17" t="s">
        <v>224</v>
      </c>
      <c r="BE1008" s="135">
        <f>IF(N1008="základní",J1008,0)</f>
        <v>0</v>
      </c>
      <c r="BF1008" s="135">
        <f>IF(N1008="snížená",J1008,0)</f>
        <v>32803.300000000003</v>
      </c>
      <c r="BG1008" s="135">
        <f>IF(N1008="zákl. přenesená",J1008,0)</f>
        <v>0</v>
      </c>
      <c r="BH1008" s="135">
        <f>IF(N1008="sníž. přenesená",J1008,0)</f>
        <v>0</v>
      </c>
      <c r="BI1008" s="135">
        <f>IF(N1008="nulová",J1008,0)</f>
        <v>0</v>
      </c>
      <c r="BJ1008" s="17" t="s">
        <v>82</v>
      </c>
      <c r="BK1008" s="135">
        <f>ROUND(I1008*H1008,2)</f>
        <v>32803.300000000003</v>
      </c>
      <c r="BL1008" s="17" t="s">
        <v>277</v>
      </c>
      <c r="BM1008" s="134" t="s">
        <v>4711</v>
      </c>
    </row>
    <row r="1009" spans="2:65" s="1" customFormat="1" ht="39">
      <c r="B1009" s="29"/>
      <c r="D1009" s="136" t="s">
        <v>231</v>
      </c>
      <c r="F1009" s="137" t="s">
        <v>1156</v>
      </c>
      <c r="L1009" s="29"/>
      <c r="M1009" s="138"/>
      <c r="T1009" s="53"/>
      <c r="AT1009" s="17" t="s">
        <v>231</v>
      </c>
      <c r="AU1009" s="17" t="s">
        <v>82</v>
      </c>
    </row>
    <row r="1010" spans="2:65" s="13" customFormat="1">
      <c r="B1010" s="146"/>
      <c r="D1010" s="136" t="s">
        <v>234</v>
      </c>
      <c r="E1010" s="147" t="s">
        <v>1</v>
      </c>
      <c r="F1010" s="148" t="s">
        <v>1172</v>
      </c>
      <c r="H1010" s="149">
        <v>134.99299999999999</v>
      </c>
      <c r="L1010" s="146"/>
      <c r="M1010" s="150"/>
      <c r="T1010" s="151"/>
      <c r="AT1010" s="147" t="s">
        <v>234</v>
      </c>
      <c r="AU1010" s="147" t="s">
        <v>82</v>
      </c>
      <c r="AV1010" s="13" t="s">
        <v>82</v>
      </c>
      <c r="AW1010" s="13" t="s">
        <v>29</v>
      </c>
      <c r="AX1010" s="13" t="s">
        <v>73</v>
      </c>
      <c r="AY1010" s="147" t="s">
        <v>224</v>
      </c>
    </row>
    <row r="1011" spans="2:65" s="14" customFormat="1">
      <c r="B1011" s="152"/>
      <c r="D1011" s="136" t="s">
        <v>234</v>
      </c>
      <c r="E1011" s="153" t="s">
        <v>1</v>
      </c>
      <c r="F1011" s="154" t="s">
        <v>239</v>
      </c>
      <c r="H1011" s="155">
        <v>134.99299999999999</v>
      </c>
      <c r="L1011" s="152"/>
      <c r="M1011" s="156"/>
      <c r="T1011" s="157"/>
      <c r="AT1011" s="153" t="s">
        <v>234</v>
      </c>
      <c r="AU1011" s="153" t="s">
        <v>82</v>
      </c>
      <c r="AV1011" s="14" t="s">
        <v>106</v>
      </c>
      <c r="AW1011" s="14" t="s">
        <v>29</v>
      </c>
      <c r="AX1011" s="14" t="s">
        <v>78</v>
      </c>
      <c r="AY1011" s="153" t="s">
        <v>224</v>
      </c>
    </row>
    <row r="1012" spans="2:65" s="1" customFormat="1" ht="24.2" customHeight="1">
      <c r="B1012" s="123"/>
      <c r="C1012" s="124" t="s">
        <v>1174</v>
      </c>
      <c r="D1012" s="124" t="s">
        <v>226</v>
      </c>
      <c r="E1012" s="125" t="s">
        <v>1165</v>
      </c>
      <c r="F1012" s="126" t="s">
        <v>1166</v>
      </c>
      <c r="G1012" s="127" t="s">
        <v>266</v>
      </c>
      <c r="H1012" s="128">
        <v>97.201999999999998</v>
      </c>
      <c r="I1012" s="129">
        <v>146</v>
      </c>
      <c r="J1012" s="129">
        <f>ROUND(I1012*H1012,2)</f>
        <v>14191.49</v>
      </c>
      <c r="K1012" s="126" t="s">
        <v>230</v>
      </c>
      <c r="L1012" s="29"/>
      <c r="M1012" s="130" t="s">
        <v>1</v>
      </c>
      <c r="N1012" s="131" t="s">
        <v>39</v>
      </c>
      <c r="O1012" s="132">
        <v>0</v>
      </c>
      <c r="P1012" s="132">
        <f>O1012*H1012</f>
        <v>0</v>
      </c>
      <c r="Q1012" s="132">
        <v>0</v>
      </c>
      <c r="R1012" s="132">
        <f>Q1012*H1012</f>
        <v>0</v>
      </c>
      <c r="S1012" s="132">
        <v>0</v>
      </c>
      <c r="T1012" s="133">
        <f>S1012*H1012</f>
        <v>0</v>
      </c>
      <c r="AR1012" s="134" t="s">
        <v>277</v>
      </c>
      <c r="AT1012" s="134" t="s">
        <v>226</v>
      </c>
      <c r="AU1012" s="134" t="s">
        <v>82</v>
      </c>
      <c r="AY1012" s="17" t="s">
        <v>224</v>
      </c>
      <c r="BE1012" s="135">
        <f>IF(N1012="základní",J1012,0)</f>
        <v>0</v>
      </c>
      <c r="BF1012" s="135">
        <f>IF(N1012="snížená",J1012,0)</f>
        <v>14191.49</v>
      </c>
      <c r="BG1012" s="135">
        <f>IF(N1012="zákl. přenesená",J1012,0)</f>
        <v>0</v>
      </c>
      <c r="BH1012" s="135">
        <f>IF(N1012="sníž. přenesená",J1012,0)</f>
        <v>0</v>
      </c>
      <c r="BI1012" s="135">
        <f>IF(N1012="nulová",J1012,0)</f>
        <v>0</v>
      </c>
      <c r="BJ1012" s="17" t="s">
        <v>82</v>
      </c>
      <c r="BK1012" s="135">
        <f>ROUND(I1012*H1012,2)</f>
        <v>14191.49</v>
      </c>
      <c r="BL1012" s="17" t="s">
        <v>277</v>
      </c>
      <c r="BM1012" s="134" t="s">
        <v>4712</v>
      </c>
    </row>
    <row r="1013" spans="2:65" s="1" customFormat="1" ht="19.5">
      <c r="B1013" s="29"/>
      <c r="D1013" s="136" t="s">
        <v>231</v>
      </c>
      <c r="F1013" s="137" t="s">
        <v>1166</v>
      </c>
      <c r="L1013" s="29"/>
      <c r="M1013" s="138"/>
      <c r="T1013" s="53"/>
      <c r="AT1013" s="17" t="s">
        <v>231</v>
      </c>
      <c r="AU1013" s="17" t="s">
        <v>82</v>
      </c>
    </row>
    <row r="1014" spans="2:65" s="1" customFormat="1">
      <c r="B1014" s="29"/>
      <c r="D1014" s="139" t="s">
        <v>232</v>
      </c>
      <c r="F1014" s="140" t="s">
        <v>1168</v>
      </c>
      <c r="L1014" s="29"/>
      <c r="M1014" s="138"/>
      <c r="T1014" s="53"/>
      <c r="AT1014" s="17" t="s">
        <v>232</v>
      </c>
      <c r="AU1014" s="17" t="s">
        <v>82</v>
      </c>
    </row>
    <row r="1015" spans="2:65" s="12" customFormat="1">
      <c r="B1015" s="141"/>
      <c r="D1015" s="136" t="s">
        <v>234</v>
      </c>
      <c r="E1015" s="142" t="s">
        <v>1</v>
      </c>
      <c r="F1015" s="143" t="s">
        <v>1176</v>
      </c>
      <c r="H1015" s="142" t="s">
        <v>1</v>
      </c>
      <c r="L1015" s="141"/>
      <c r="M1015" s="144"/>
      <c r="T1015" s="145"/>
      <c r="AT1015" s="142" t="s">
        <v>234</v>
      </c>
      <c r="AU1015" s="142" t="s">
        <v>82</v>
      </c>
      <c r="AV1015" s="12" t="s">
        <v>78</v>
      </c>
      <c r="AW1015" s="12" t="s">
        <v>29</v>
      </c>
      <c r="AX1015" s="12" t="s">
        <v>73</v>
      </c>
      <c r="AY1015" s="142" t="s">
        <v>224</v>
      </c>
    </row>
    <row r="1016" spans="2:65" s="13" customFormat="1">
      <c r="B1016" s="146"/>
      <c r="D1016" s="136" t="s">
        <v>234</v>
      </c>
      <c r="E1016" s="147" t="s">
        <v>1</v>
      </c>
      <c r="F1016" s="148" t="s">
        <v>1177</v>
      </c>
      <c r="H1016" s="149">
        <v>35.845999999999997</v>
      </c>
      <c r="L1016" s="146"/>
      <c r="M1016" s="150"/>
      <c r="T1016" s="151"/>
      <c r="AT1016" s="147" t="s">
        <v>234</v>
      </c>
      <c r="AU1016" s="147" t="s">
        <v>82</v>
      </c>
      <c r="AV1016" s="13" t="s">
        <v>82</v>
      </c>
      <c r="AW1016" s="13" t="s">
        <v>29</v>
      </c>
      <c r="AX1016" s="13" t="s">
        <v>73</v>
      </c>
      <c r="AY1016" s="147" t="s">
        <v>224</v>
      </c>
    </row>
    <row r="1017" spans="2:65" s="13" customFormat="1">
      <c r="B1017" s="146"/>
      <c r="D1017" s="136" t="s">
        <v>234</v>
      </c>
      <c r="E1017" s="147" t="s">
        <v>1</v>
      </c>
      <c r="F1017" s="148" t="s">
        <v>1178</v>
      </c>
      <c r="H1017" s="149">
        <v>14.337999999999999</v>
      </c>
      <c r="L1017" s="146"/>
      <c r="M1017" s="150"/>
      <c r="T1017" s="151"/>
      <c r="AT1017" s="147" t="s">
        <v>234</v>
      </c>
      <c r="AU1017" s="147" t="s">
        <v>82</v>
      </c>
      <c r="AV1017" s="13" t="s">
        <v>82</v>
      </c>
      <c r="AW1017" s="13" t="s">
        <v>29</v>
      </c>
      <c r="AX1017" s="13" t="s">
        <v>73</v>
      </c>
      <c r="AY1017" s="147" t="s">
        <v>224</v>
      </c>
    </row>
    <row r="1018" spans="2:65" s="12" customFormat="1">
      <c r="B1018" s="141"/>
      <c r="D1018" s="136" t="s">
        <v>234</v>
      </c>
      <c r="E1018" s="142" t="s">
        <v>1</v>
      </c>
      <c r="F1018" s="143" t="s">
        <v>1179</v>
      </c>
      <c r="H1018" s="142" t="s">
        <v>1</v>
      </c>
      <c r="L1018" s="141"/>
      <c r="M1018" s="144"/>
      <c r="T1018" s="145"/>
      <c r="AT1018" s="142" t="s">
        <v>234</v>
      </c>
      <c r="AU1018" s="142" t="s">
        <v>82</v>
      </c>
      <c r="AV1018" s="12" t="s">
        <v>78</v>
      </c>
      <c r="AW1018" s="12" t="s">
        <v>29</v>
      </c>
      <c r="AX1018" s="12" t="s">
        <v>73</v>
      </c>
      <c r="AY1018" s="142" t="s">
        <v>224</v>
      </c>
    </row>
    <row r="1019" spans="2:65" s="13" customFormat="1">
      <c r="B1019" s="146"/>
      <c r="D1019" s="136" t="s">
        <v>234</v>
      </c>
      <c r="E1019" s="147" t="s">
        <v>1</v>
      </c>
      <c r="F1019" s="148" t="s">
        <v>1180</v>
      </c>
      <c r="H1019" s="149">
        <v>23.327000000000002</v>
      </c>
      <c r="L1019" s="146"/>
      <c r="M1019" s="150"/>
      <c r="T1019" s="151"/>
      <c r="AT1019" s="147" t="s">
        <v>234</v>
      </c>
      <c r="AU1019" s="147" t="s">
        <v>82</v>
      </c>
      <c r="AV1019" s="13" t="s">
        <v>82</v>
      </c>
      <c r="AW1019" s="13" t="s">
        <v>29</v>
      </c>
      <c r="AX1019" s="13" t="s">
        <v>73</v>
      </c>
      <c r="AY1019" s="147" t="s">
        <v>224</v>
      </c>
    </row>
    <row r="1020" spans="2:65" s="12" customFormat="1">
      <c r="B1020" s="141"/>
      <c r="D1020" s="136" t="s">
        <v>234</v>
      </c>
      <c r="E1020" s="142" t="s">
        <v>1</v>
      </c>
      <c r="F1020" s="143" t="s">
        <v>1181</v>
      </c>
      <c r="H1020" s="142" t="s">
        <v>1</v>
      </c>
      <c r="L1020" s="141"/>
      <c r="M1020" s="144"/>
      <c r="T1020" s="145"/>
      <c r="AT1020" s="142" t="s">
        <v>234</v>
      </c>
      <c r="AU1020" s="142" t="s">
        <v>82</v>
      </c>
      <c r="AV1020" s="12" t="s">
        <v>78</v>
      </c>
      <c r="AW1020" s="12" t="s">
        <v>29</v>
      </c>
      <c r="AX1020" s="12" t="s">
        <v>73</v>
      </c>
      <c r="AY1020" s="142" t="s">
        <v>224</v>
      </c>
    </row>
    <row r="1021" spans="2:65" s="13" customFormat="1">
      <c r="B1021" s="146"/>
      <c r="D1021" s="136" t="s">
        <v>234</v>
      </c>
      <c r="E1021" s="147" t="s">
        <v>1</v>
      </c>
      <c r="F1021" s="148" t="s">
        <v>1182</v>
      </c>
      <c r="H1021" s="149">
        <v>23.690999999999999</v>
      </c>
      <c r="L1021" s="146"/>
      <c r="M1021" s="150"/>
      <c r="T1021" s="151"/>
      <c r="AT1021" s="147" t="s">
        <v>234</v>
      </c>
      <c r="AU1021" s="147" t="s">
        <v>82</v>
      </c>
      <c r="AV1021" s="13" t="s">
        <v>82</v>
      </c>
      <c r="AW1021" s="13" t="s">
        <v>29</v>
      </c>
      <c r="AX1021" s="13" t="s">
        <v>73</v>
      </c>
      <c r="AY1021" s="147" t="s">
        <v>224</v>
      </c>
    </row>
    <row r="1022" spans="2:65" s="14" customFormat="1">
      <c r="B1022" s="152"/>
      <c r="D1022" s="136" t="s">
        <v>234</v>
      </c>
      <c r="E1022" s="153" t="s">
        <v>1</v>
      </c>
      <c r="F1022" s="154" t="s">
        <v>239</v>
      </c>
      <c r="H1022" s="155">
        <v>97.201999999999998</v>
      </c>
      <c r="L1022" s="152"/>
      <c r="M1022" s="156"/>
      <c r="T1022" s="157"/>
      <c r="AT1022" s="153" t="s">
        <v>234</v>
      </c>
      <c r="AU1022" s="153" t="s">
        <v>82</v>
      </c>
      <c r="AV1022" s="14" t="s">
        <v>106</v>
      </c>
      <c r="AW1022" s="14" t="s">
        <v>29</v>
      </c>
      <c r="AX1022" s="14" t="s">
        <v>78</v>
      </c>
      <c r="AY1022" s="153" t="s">
        <v>224</v>
      </c>
    </row>
    <row r="1023" spans="2:65" s="1" customFormat="1" ht="55.5" customHeight="1">
      <c r="B1023" s="123"/>
      <c r="C1023" s="164" t="s">
        <v>758</v>
      </c>
      <c r="D1023" s="164" t="s">
        <v>1008</v>
      </c>
      <c r="E1023" s="165" t="s">
        <v>1155</v>
      </c>
      <c r="F1023" s="166" t="s">
        <v>1156</v>
      </c>
      <c r="G1023" s="167" t="s">
        <v>266</v>
      </c>
      <c r="H1023" s="168">
        <v>116.642</v>
      </c>
      <c r="I1023" s="169">
        <v>243</v>
      </c>
      <c r="J1023" s="169">
        <f>ROUND(I1023*H1023,2)</f>
        <v>28344.01</v>
      </c>
      <c r="K1023" s="166" t="s">
        <v>230</v>
      </c>
      <c r="L1023" s="170"/>
      <c r="M1023" s="171" t="s">
        <v>1</v>
      </c>
      <c r="N1023" s="172" t="s">
        <v>39</v>
      </c>
      <c r="O1023" s="132">
        <v>0</v>
      </c>
      <c r="P1023" s="132">
        <f>O1023*H1023</f>
        <v>0</v>
      </c>
      <c r="Q1023" s="132">
        <v>0</v>
      </c>
      <c r="R1023" s="132">
        <f>Q1023*H1023</f>
        <v>0</v>
      </c>
      <c r="S1023" s="132">
        <v>0</v>
      </c>
      <c r="T1023" s="133">
        <f>S1023*H1023</f>
        <v>0</v>
      </c>
      <c r="AR1023" s="134" t="s">
        <v>332</v>
      </c>
      <c r="AT1023" s="134" t="s">
        <v>1008</v>
      </c>
      <c r="AU1023" s="134" t="s">
        <v>82</v>
      </c>
      <c r="AY1023" s="17" t="s">
        <v>224</v>
      </c>
      <c r="BE1023" s="135">
        <f>IF(N1023="základní",J1023,0)</f>
        <v>0</v>
      </c>
      <c r="BF1023" s="135">
        <f>IF(N1023="snížená",J1023,0)</f>
        <v>28344.01</v>
      </c>
      <c r="BG1023" s="135">
        <f>IF(N1023="zákl. přenesená",J1023,0)</f>
        <v>0</v>
      </c>
      <c r="BH1023" s="135">
        <f>IF(N1023="sníž. přenesená",J1023,0)</f>
        <v>0</v>
      </c>
      <c r="BI1023" s="135">
        <f>IF(N1023="nulová",J1023,0)</f>
        <v>0</v>
      </c>
      <c r="BJ1023" s="17" t="s">
        <v>82</v>
      </c>
      <c r="BK1023" s="135">
        <f>ROUND(I1023*H1023,2)</f>
        <v>28344.01</v>
      </c>
      <c r="BL1023" s="17" t="s">
        <v>277</v>
      </c>
      <c r="BM1023" s="134" t="s">
        <v>4713</v>
      </c>
    </row>
    <row r="1024" spans="2:65" s="1" customFormat="1" ht="39">
      <c r="B1024" s="29"/>
      <c r="D1024" s="136" t="s">
        <v>231</v>
      </c>
      <c r="F1024" s="137" t="s">
        <v>1156</v>
      </c>
      <c r="L1024" s="29"/>
      <c r="M1024" s="138"/>
      <c r="T1024" s="53"/>
      <c r="AT1024" s="17" t="s">
        <v>231</v>
      </c>
      <c r="AU1024" s="17" t="s">
        <v>82</v>
      </c>
    </row>
    <row r="1025" spans="2:65" s="13" customFormat="1">
      <c r="B1025" s="146"/>
      <c r="D1025" s="136" t="s">
        <v>234</v>
      </c>
      <c r="E1025" s="147" t="s">
        <v>1</v>
      </c>
      <c r="F1025" s="148" t="s">
        <v>1184</v>
      </c>
      <c r="H1025" s="149">
        <v>116.642</v>
      </c>
      <c r="L1025" s="146"/>
      <c r="M1025" s="150"/>
      <c r="T1025" s="151"/>
      <c r="AT1025" s="147" t="s">
        <v>234</v>
      </c>
      <c r="AU1025" s="147" t="s">
        <v>82</v>
      </c>
      <c r="AV1025" s="13" t="s">
        <v>82</v>
      </c>
      <c r="AW1025" s="13" t="s">
        <v>29</v>
      </c>
      <c r="AX1025" s="13" t="s">
        <v>73</v>
      </c>
      <c r="AY1025" s="147" t="s">
        <v>224</v>
      </c>
    </row>
    <row r="1026" spans="2:65" s="14" customFormat="1">
      <c r="B1026" s="152"/>
      <c r="D1026" s="136" t="s">
        <v>234</v>
      </c>
      <c r="E1026" s="153" t="s">
        <v>1</v>
      </c>
      <c r="F1026" s="154" t="s">
        <v>239</v>
      </c>
      <c r="H1026" s="155">
        <v>116.642</v>
      </c>
      <c r="L1026" s="152"/>
      <c r="M1026" s="156"/>
      <c r="T1026" s="157"/>
      <c r="AT1026" s="153" t="s">
        <v>234</v>
      </c>
      <c r="AU1026" s="153" t="s">
        <v>82</v>
      </c>
      <c r="AV1026" s="14" t="s">
        <v>106</v>
      </c>
      <c r="AW1026" s="14" t="s">
        <v>29</v>
      </c>
      <c r="AX1026" s="14" t="s">
        <v>78</v>
      </c>
      <c r="AY1026" s="153" t="s">
        <v>224</v>
      </c>
    </row>
    <row r="1027" spans="2:65" s="1" customFormat="1" ht="24.2" customHeight="1">
      <c r="B1027" s="123"/>
      <c r="C1027" s="124" t="s">
        <v>1185</v>
      </c>
      <c r="D1027" s="124" t="s">
        <v>226</v>
      </c>
      <c r="E1027" s="125" t="s">
        <v>1186</v>
      </c>
      <c r="F1027" s="126" t="s">
        <v>1187</v>
      </c>
      <c r="G1027" s="127" t="s">
        <v>266</v>
      </c>
      <c r="H1027" s="128">
        <v>609.13699999999994</v>
      </c>
      <c r="I1027" s="129">
        <v>63.9</v>
      </c>
      <c r="J1027" s="129">
        <f>ROUND(I1027*H1027,2)</f>
        <v>38923.85</v>
      </c>
      <c r="K1027" s="126" t="s">
        <v>230</v>
      </c>
      <c r="L1027" s="29"/>
      <c r="M1027" s="130" t="s">
        <v>1</v>
      </c>
      <c r="N1027" s="131" t="s">
        <v>39</v>
      </c>
      <c r="O1027" s="132">
        <v>0</v>
      </c>
      <c r="P1027" s="132">
        <f>O1027*H1027</f>
        <v>0</v>
      </c>
      <c r="Q1027" s="132">
        <v>0</v>
      </c>
      <c r="R1027" s="132">
        <f>Q1027*H1027</f>
        <v>0</v>
      </c>
      <c r="S1027" s="132">
        <v>0</v>
      </c>
      <c r="T1027" s="133">
        <f>S1027*H1027</f>
        <v>0</v>
      </c>
      <c r="AR1027" s="134" t="s">
        <v>277</v>
      </c>
      <c r="AT1027" s="134" t="s">
        <v>226</v>
      </c>
      <c r="AU1027" s="134" t="s">
        <v>82</v>
      </c>
      <c r="AY1027" s="17" t="s">
        <v>224</v>
      </c>
      <c r="BE1027" s="135">
        <f>IF(N1027="základní",J1027,0)</f>
        <v>0</v>
      </c>
      <c r="BF1027" s="135">
        <f>IF(N1027="snížená",J1027,0)</f>
        <v>38923.85</v>
      </c>
      <c r="BG1027" s="135">
        <f>IF(N1027="zákl. přenesená",J1027,0)</f>
        <v>0</v>
      </c>
      <c r="BH1027" s="135">
        <f>IF(N1027="sníž. přenesená",J1027,0)</f>
        <v>0</v>
      </c>
      <c r="BI1027" s="135">
        <f>IF(N1027="nulová",J1027,0)</f>
        <v>0</v>
      </c>
      <c r="BJ1027" s="17" t="s">
        <v>82</v>
      </c>
      <c r="BK1027" s="135">
        <f>ROUND(I1027*H1027,2)</f>
        <v>38923.85</v>
      </c>
      <c r="BL1027" s="17" t="s">
        <v>277</v>
      </c>
      <c r="BM1027" s="134" t="s">
        <v>4714</v>
      </c>
    </row>
    <row r="1028" spans="2:65" s="1" customFormat="1" ht="19.5">
      <c r="B1028" s="29"/>
      <c r="D1028" s="136" t="s">
        <v>231</v>
      </c>
      <c r="F1028" s="137" t="s">
        <v>1187</v>
      </c>
      <c r="L1028" s="29"/>
      <c r="M1028" s="138"/>
      <c r="T1028" s="53"/>
      <c r="AT1028" s="17" t="s">
        <v>231</v>
      </c>
      <c r="AU1028" s="17" t="s">
        <v>82</v>
      </c>
    </row>
    <row r="1029" spans="2:65" s="1" customFormat="1">
      <c r="B1029" s="29"/>
      <c r="D1029" s="139" t="s">
        <v>232</v>
      </c>
      <c r="F1029" s="140" t="s">
        <v>1189</v>
      </c>
      <c r="L1029" s="29"/>
      <c r="M1029" s="138"/>
      <c r="T1029" s="53"/>
      <c r="AT1029" s="17" t="s">
        <v>232</v>
      </c>
      <c r="AU1029" s="17" t="s">
        <v>82</v>
      </c>
    </row>
    <row r="1030" spans="2:65" s="13" customFormat="1">
      <c r="B1030" s="146"/>
      <c r="D1030" s="136" t="s">
        <v>234</v>
      </c>
      <c r="E1030" s="147" t="s">
        <v>1</v>
      </c>
      <c r="F1030" s="148" t="s">
        <v>1190</v>
      </c>
      <c r="H1030" s="149">
        <v>508.48200000000003</v>
      </c>
      <c r="L1030" s="146"/>
      <c r="M1030" s="150"/>
      <c r="T1030" s="151"/>
      <c r="AT1030" s="147" t="s">
        <v>234</v>
      </c>
      <c r="AU1030" s="147" t="s">
        <v>82</v>
      </c>
      <c r="AV1030" s="13" t="s">
        <v>82</v>
      </c>
      <c r="AW1030" s="13" t="s">
        <v>29</v>
      </c>
      <c r="AX1030" s="13" t="s">
        <v>73</v>
      </c>
      <c r="AY1030" s="147" t="s">
        <v>224</v>
      </c>
    </row>
    <row r="1031" spans="2:65" s="12" customFormat="1">
      <c r="B1031" s="141"/>
      <c r="D1031" s="136" t="s">
        <v>234</v>
      </c>
      <c r="E1031" s="142" t="s">
        <v>1</v>
      </c>
      <c r="F1031" s="143" t="s">
        <v>1191</v>
      </c>
      <c r="H1031" s="142" t="s">
        <v>1</v>
      </c>
      <c r="L1031" s="141"/>
      <c r="M1031" s="144"/>
      <c r="T1031" s="145"/>
      <c r="AT1031" s="142" t="s">
        <v>234</v>
      </c>
      <c r="AU1031" s="142" t="s">
        <v>82</v>
      </c>
      <c r="AV1031" s="12" t="s">
        <v>78</v>
      </c>
      <c r="AW1031" s="12" t="s">
        <v>29</v>
      </c>
      <c r="AX1031" s="12" t="s">
        <v>73</v>
      </c>
      <c r="AY1031" s="142" t="s">
        <v>224</v>
      </c>
    </row>
    <row r="1032" spans="2:65" s="13" customFormat="1">
      <c r="B1032" s="146"/>
      <c r="D1032" s="136" t="s">
        <v>234</v>
      </c>
      <c r="E1032" s="147" t="s">
        <v>1</v>
      </c>
      <c r="F1032" s="148" t="s">
        <v>1192</v>
      </c>
      <c r="H1032" s="149">
        <v>9.266</v>
      </c>
      <c r="L1032" s="146"/>
      <c r="M1032" s="150"/>
      <c r="T1032" s="151"/>
      <c r="AT1032" s="147" t="s">
        <v>234</v>
      </c>
      <c r="AU1032" s="147" t="s">
        <v>82</v>
      </c>
      <c r="AV1032" s="13" t="s">
        <v>82</v>
      </c>
      <c r="AW1032" s="13" t="s">
        <v>29</v>
      </c>
      <c r="AX1032" s="13" t="s">
        <v>73</v>
      </c>
      <c r="AY1032" s="147" t="s">
        <v>224</v>
      </c>
    </row>
    <row r="1033" spans="2:65" s="12" customFormat="1">
      <c r="B1033" s="141"/>
      <c r="D1033" s="136" t="s">
        <v>234</v>
      </c>
      <c r="E1033" s="142" t="s">
        <v>1</v>
      </c>
      <c r="F1033" s="143" t="s">
        <v>1160</v>
      </c>
      <c r="H1033" s="142" t="s">
        <v>1</v>
      </c>
      <c r="L1033" s="141"/>
      <c r="M1033" s="144"/>
      <c r="T1033" s="145"/>
      <c r="AT1033" s="142" t="s">
        <v>234</v>
      </c>
      <c r="AU1033" s="142" t="s">
        <v>82</v>
      </c>
      <c r="AV1033" s="12" t="s">
        <v>78</v>
      </c>
      <c r="AW1033" s="12" t="s">
        <v>29</v>
      </c>
      <c r="AX1033" s="12" t="s">
        <v>73</v>
      </c>
      <c r="AY1033" s="142" t="s">
        <v>224</v>
      </c>
    </row>
    <row r="1034" spans="2:65" s="13" customFormat="1">
      <c r="B1034" s="146"/>
      <c r="D1034" s="136" t="s">
        <v>234</v>
      </c>
      <c r="E1034" s="147" t="s">
        <v>1</v>
      </c>
      <c r="F1034" s="148" t="s">
        <v>1193</v>
      </c>
      <c r="H1034" s="149">
        <v>91.388999999999996</v>
      </c>
      <c r="L1034" s="146"/>
      <c r="M1034" s="150"/>
      <c r="T1034" s="151"/>
      <c r="AT1034" s="147" t="s">
        <v>234</v>
      </c>
      <c r="AU1034" s="147" t="s">
        <v>82</v>
      </c>
      <c r="AV1034" s="13" t="s">
        <v>82</v>
      </c>
      <c r="AW1034" s="13" t="s">
        <v>29</v>
      </c>
      <c r="AX1034" s="13" t="s">
        <v>73</v>
      </c>
      <c r="AY1034" s="147" t="s">
        <v>224</v>
      </c>
    </row>
    <row r="1035" spans="2:65" s="14" customFormat="1">
      <c r="B1035" s="152"/>
      <c r="D1035" s="136" t="s">
        <v>234</v>
      </c>
      <c r="E1035" s="153" t="s">
        <v>1</v>
      </c>
      <c r="F1035" s="154" t="s">
        <v>239</v>
      </c>
      <c r="H1035" s="155">
        <v>609.13700000000006</v>
      </c>
      <c r="L1035" s="152"/>
      <c r="M1035" s="156"/>
      <c r="T1035" s="157"/>
      <c r="AT1035" s="153" t="s">
        <v>234</v>
      </c>
      <c r="AU1035" s="153" t="s">
        <v>82</v>
      </c>
      <c r="AV1035" s="14" t="s">
        <v>106</v>
      </c>
      <c r="AW1035" s="14" t="s">
        <v>29</v>
      </c>
      <c r="AX1035" s="14" t="s">
        <v>78</v>
      </c>
      <c r="AY1035" s="153" t="s">
        <v>224</v>
      </c>
    </row>
    <row r="1036" spans="2:65" s="1" customFormat="1" ht="16.5" customHeight="1">
      <c r="B1036" s="123"/>
      <c r="C1036" s="164" t="s">
        <v>763</v>
      </c>
      <c r="D1036" s="164" t="s">
        <v>1008</v>
      </c>
      <c r="E1036" s="165" t="s">
        <v>1194</v>
      </c>
      <c r="F1036" s="166" t="s">
        <v>1195</v>
      </c>
      <c r="G1036" s="167" t="s">
        <v>266</v>
      </c>
      <c r="H1036" s="168">
        <v>639.59400000000005</v>
      </c>
      <c r="I1036" s="169">
        <v>57.55</v>
      </c>
      <c r="J1036" s="169">
        <f>ROUND(I1036*H1036,2)</f>
        <v>36808.629999999997</v>
      </c>
      <c r="K1036" s="166" t="s">
        <v>230</v>
      </c>
      <c r="L1036" s="170"/>
      <c r="M1036" s="171" t="s">
        <v>1</v>
      </c>
      <c r="N1036" s="172" t="s">
        <v>39</v>
      </c>
      <c r="O1036" s="132">
        <v>0</v>
      </c>
      <c r="P1036" s="132">
        <f>O1036*H1036</f>
        <v>0</v>
      </c>
      <c r="Q1036" s="132">
        <v>0</v>
      </c>
      <c r="R1036" s="132">
        <f>Q1036*H1036</f>
        <v>0</v>
      </c>
      <c r="S1036" s="132">
        <v>0</v>
      </c>
      <c r="T1036" s="133">
        <f>S1036*H1036</f>
        <v>0</v>
      </c>
      <c r="AR1036" s="134" t="s">
        <v>332</v>
      </c>
      <c r="AT1036" s="134" t="s">
        <v>1008</v>
      </c>
      <c r="AU1036" s="134" t="s">
        <v>82</v>
      </c>
      <c r="AY1036" s="17" t="s">
        <v>224</v>
      </c>
      <c r="BE1036" s="135">
        <f>IF(N1036="základní",J1036,0)</f>
        <v>0</v>
      </c>
      <c r="BF1036" s="135">
        <f>IF(N1036="snížená",J1036,0)</f>
        <v>36808.629999999997</v>
      </c>
      <c r="BG1036" s="135">
        <f>IF(N1036="zákl. přenesená",J1036,0)</f>
        <v>0</v>
      </c>
      <c r="BH1036" s="135">
        <f>IF(N1036="sníž. přenesená",J1036,0)</f>
        <v>0</v>
      </c>
      <c r="BI1036" s="135">
        <f>IF(N1036="nulová",J1036,0)</f>
        <v>0</v>
      </c>
      <c r="BJ1036" s="17" t="s">
        <v>82</v>
      </c>
      <c r="BK1036" s="135">
        <f>ROUND(I1036*H1036,2)</f>
        <v>36808.629999999997</v>
      </c>
      <c r="BL1036" s="17" t="s">
        <v>277</v>
      </c>
      <c r="BM1036" s="134" t="s">
        <v>4715</v>
      </c>
    </row>
    <row r="1037" spans="2:65" s="1" customFormat="1">
      <c r="B1037" s="29"/>
      <c r="D1037" s="136" t="s">
        <v>231</v>
      </c>
      <c r="F1037" s="137" t="s">
        <v>1195</v>
      </c>
      <c r="L1037" s="29"/>
      <c r="M1037" s="138"/>
      <c r="T1037" s="53"/>
      <c r="AT1037" s="17" t="s">
        <v>231</v>
      </c>
      <c r="AU1037" s="17" t="s">
        <v>82</v>
      </c>
    </row>
    <row r="1038" spans="2:65" s="13" customFormat="1">
      <c r="B1038" s="146"/>
      <c r="D1038" s="136" t="s">
        <v>234</v>
      </c>
      <c r="E1038" s="147" t="s">
        <v>1</v>
      </c>
      <c r="F1038" s="148" t="s">
        <v>1197</v>
      </c>
      <c r="H1038" s="149">
        <v>639.59400000000005</v>
      </c>
      <c r="L1038" s="146"/>
      <c r="M1038" s="150"/>
      <c r="T1038" s="151"/>
      <c r="AT1038" s="147" t="s">
        <v>234</v>
      </c>
      <c r="AU1038" s="147" t="s">
        <v>82</v>
      </c>
      <c r="AV1038" s="13" t="s">
        <v>82</v>
      </c>
      <c r="AW1038" s="13" t="s">
        <v>29</v>
      </c>
      <c r="AX1038" s="13" t="s">
        <v>73</v>
      </c>
      <c r="AY1038" s="147" t="s">
        <v>224</v>
      </c>
    </row>
    <row r="1039" spans="2:65" s="14" customFormat="1">
      <c r="B1039" s="152"/>
      <c r="D1039" s="136" t="s">
        <v>234</v>
      </c>
      <c r="E1039" s="153" t="s">
        <v>1</v>
      </c>
      <c r="F1039" s="154" t="s">
        <v>239</v>
      </c>
      <c r="H1039" s="155">
        <v>639.59400000000005</v>
      </c>
      <c r="L1039" s="152"/>
      <c r="M1039" s="156"/>
      <c r="T1039" s="157"/>
      <c r="AT1039" s="153" t="s">
        <v>234</v>
      </c>
      <c r="AU1039" s="153" t="s">
        <v>82</v>
      </c>
      <c r="AV1039" s="14" t="s">
        <v>106</v>
      </c>
      <c r="AW1039" s="14" t="s">
        <v>29</v>
      </c>
      <c r="AX1039" s="14" t="s">
        <v>78</v>
      </c>
      <c r="AY1039" s="153" t="s">
        <v>224</v>
      </c>
    </row>
    <row r="1040" spans="2:65" s="1" customFormat="1" ht="49.15" customHeight="1">
      <c r="B1040" s="123"/>
      <c r="C1040" s="124" t="s">
        <v>1198</v>
      </c>
      <c r="D1040" s="124" t="s">
        <v>226</v>
      </c>
      <c r="E1040" s="125" t="s">
        <v>1199</v>
      </c>
      <c r="F1040" s="126" t="s">
        <v>1200</v>
      </c>
      <c r="G1040" s="127" t="s">
        <v>1201</v>
      </c>
      <c r="H1040" s="128">
        <v>8950.2819999999992</v>
      </c>
      <c r="I1040" s="129">
        <v>1.77</v>
      </c>
      <c r="J1040" s="129">
        <f>ROUND(I1040*H1040,2)</f>
        <v>15842</v>
      </c>
      <c r="K1040" s="126" t="s">
        <v>230</v>
      </c>
      <c r="L1040" s="29"/>
      <c r="M1040" s="130" t="s">
        <v>1</v>
      </c>
      <c r="N1040" s="131" t="s">
        <v>39</v>
      </c>
      <c r="O1040" s="132">
        <v>0</v>
      </c>
      <c r="P1040" s="132">
        <f>O1040*H1040</f>
        <v>0</v>
      </c>
      <c r="Q1040" s="132">
        <v>0</v>
      </c>
      <c r="R1040" s="132">
        <f>Q1040*H1040</f>
        <v>0</v>
      </c>
      <c r="S1040" s="132">
        <v>0</v>
      </c>
      <c r="T1040" s="133">
        <f>S1040*H1040</f>
        <v>0</v>
      </c>
      <c r="AR1040" s="134" t="s">
        <v>277</v>
      </c>
      <c r="AT1040" s="134" t="s">
        <v>226</v>
      </c>
      <c r="AU1040" s="134" t="s">
        <v>82</v>
      </c>
      <c r="AY1040" s="17" t="s">
        <v>224</v>
      </c>
      <c r="BE1040" s="135">
        <f>IF(N1040="základní",J1040,0)</f>
        <v>0</v>
      </c>
      <c r="BF1040" s="135">
        <f>IF(N1040="snížená",J1040,0)</f>
        <v>15842</v>
      </c>
      <c r="BG1040" s="135">
        <f>IF(N1040="zákl. přenesená",J1040,0)</f>
        <v>0</v>
      </c>
      <c r="BH1040" s="135">
        <f>IF(N1040="sníž. přenesená",J1040,0)</f>
        <v>0</v>
      </c>
      <c r="BI1040" s="135">
        <f>IF(N1040="nulová",J1040,0)</f>
        <v>0</v>
      </c>
      <c r="BJ1040" s="17" t="s">
        <v>82</v>
      </c>
      <c r="BK1040" s="135">
        <f>ROUND(I1040*H1040,2)</f>
        <v>15842</v>
      </c>
      <c r="BL1040" s="17" t="s">
        <v>277</v>
      </c>
      <c r="BM1040" s="134" t="s">
        <v>4716</v>
      </c>
    </row>
    <row r="1041" spans="2:65" s="1" customFormat="1" ht="29.25">
      <c r="B1041" s="29"/>
      <c r="D1041" s="136" t="s">
        <v>231</v>
      </c>
      <c r="F1041" s="137" t="s">
        <v>1200</v>
      </c>
      <c r="L1041" s="29"/>
      <c r="M1041" s="138"/>
      <c r="T1041" s="53"/>
      <c r="AT1041" s="17" t="s">
        <v>231</v>
      </c>
      <c r="AU1041" s="17" t="s">
        <v>82</v>
      </c>
    </row>
    <row r="1042" spans="2:65" s="1" customFormat="1">
      <c r="B1042" s="29"/>
      <c r="D1042" s="139" t="s">
        <v>232</v>
      </c>
      <c r="F1042" s="140" t="s">
        <v>1203</v>
      </c>
      <c r="L1042" s="29"/>
      <c r="M1042" s="138"/>
      <c r="T1042" s="53"/>
      <c r="AT1042" s="17" t="s">
        <v>232</v>
      </c>
      <c r="AU1042" s="17" t="s">
        <v>82</v>
      </c>
    </row>
    <row r="1043" spans="2:65" s="11" customFormat="1" ht="22.9" customHeight="1">
      <c r="B1043" s="112"/>
      <c r="D1043" s="113" t="s">
        <v>72</v>
      </c>
      <c r="E1043" s="121" t="s">
        <v>1204</v>
      </c>
      <c r="F1043" s="121" t="s">
        <v>1205</v>
      </c>
      <c r="J1043" s="122">
        <f>BK1043</f>
        <v>1526660.76</v>
      </c>
      <c r="L1043" s="112"/>
      <c r="M1043" s="116"/>
      <c r="P1043" s="117">
        <f>SUM(P1044:P1157)</f>
        <v>0</v>
      </c>
      <c r="R1043" s="117">
        <f>SUM(R1044:R1157)</f>
        <v>0</v>
      </c>
      <c r="T1043" s="118">
        <f>SUM(T1044:T1157)</f>
        <v>0</v>
      </c>
      <c r="AR1043" s="113" t="s">
        <v>82</v>
      </c>
      <c r="AT1043" s="119" t="s">
        <v>72</v>
      </c>
      <c r="AU1043" s="119" t="s">
        <v>78</v>
      </c>
      <c r="AY1043" s="113" t="s">
        <v>224</v>
      </c>
      <c r="BK1043" s="120">
        <f>SUM(BK1044:BK1157)</f>
        <v>1526660.76</v>
      </c>
    </row>
    <row r="1044" spans="2:65" s="1" customFormat="1" ht="37.9" customHeight="1">
      <c r="B1044" s="123"/>
      <c r="C1044" s="124" t="s">
        <v>767</v>
      </c>
      <c r="D1044" s="124" t="s">
        <v>226</v>
      </c>
      <c r="E1044" s="125" t="s">
        <v>1206</v>
      </c>
      <c r="F1044" s="126" t="s">
        <v>1207</v>
      </c>
      <c r="G1044" s="127" t="s">
        <v>266</v>
      </c>
      <c r="H1044" s="128">
        <v>508.291</v>
      </c>
      <c r="I1044" s="129">
        <v>14.8</v>
      </c>
      <c r="J1044" s="129">
        <f>ROUND(I1044*H1044,2)</f>
        <v>7522.71</v>
      </c>
      <c r="K1044" s="126" t="s">
        <v>230</v>
      </c>
      <c r="L1044" s="29"/>
      <c r="M1044" s="130" t="s">
        <v>1</v>
      </c>
      <c r="N1044" s="131" t="s">
        <v>39</v>
      </c>
      <c r="O1044" s="132">
        <v>0</v>
      </c>
      <c r="P1044" s="132">
        <f>O1044*H1044</f>
        <v>0</v>
      </c>
      <c r="Q1044" s="132">
        <v>0</v>
      </c>
      <c r="R1044" s="132">
        <f>Q1044*H1044</f>
        <v>0</v>
      </c>
      <c r="S1044" s="132">
        <v>0</v>
      </c>
      <c r="T1044" s="133">
        <f>S1044*H1044</f>
        <v>0</v>
      </c>
      <c r="AR1044" s="134" t="s">
        <v>277</v>
      </c>
      <c r="AT1044" s="134" t="s">
        <v>226</v>
      </c>
      <c r="AU1044" s="134" t="s">
        <v>82</v>
      </c>
      <c r="AY1044" s="17" t="s">
        <v>224</v>
      </c>
      <c r="BE1044" s="135">
        <f>IF(N1044="základní",J1044,0)</f>
        <v>0</v>
      </c>
      <c r="BF1044" s="135">
        <f>IF(N1044="snížená",J1044,0)</f>
        <v>7522.71</v>
      </c>
      <c r="BG1044" s="135">
        <f>IF(N1044="zákl. přenesená",J1044,0)</f>
        <v>0</v>
      </c>
      <c r="BH1044" s="135">
        <f>IF(N1044="sníž. přenesená",J1044,0)</f>
        <v>0</v>
      </c>
      <c r="BI1044" s="135">
        <f>IF(N1044="nulová",J1044,0)</f>
        <v>0</v>
      </c>
      <c r="BJ1044" s="17" t="s">
        <v>82</v>
      </c>
      <c r="BK1044" s="135">
        <f>ROUND(I1044*H1044,2)</f>
        <v>7522.71</v>
      </c>
      <c r="BL1044" s="17" t="s">
        <v>277</v>
      </c>
      <c r="BM1044" s="134" t="s">
        <v>4717</v>
      </c>
    </row>
    <row r="1045" spans="2:65" s="1" customFormat="1" ht="19.5">
      <c r="B1045" s="29"/>
      <c r="D1045" s="136" t="s">
        <v>231</v>
      </c>
      <c r="F1045" s="137" t="s">
        <v>1207</v>
      </c>
      <c r="L1045" s="29"/>
      <c r="M1045" s="138"/>
      <c r="T1045" s="53"/>
      <c r="AT1045" s="17" t="s">
        <v>231</v>
      </c>
      <c r="AU1045" s="17" t="s">
        <v>82</v>
      </c>
    </row>
    <row r="1046" spans="2:65" s="1" customFormat="1">
      <c r="B1046" s="29"/>
      <c r="D1046" s="139" t="s">
        <v>232</v>
      </c>
      <c r="F1046" s="140" t="s">
        <v>1209</v>
      </c>
      <c r="L1046" s="29"/>
      <c r="M1046" s="138"/>
      <c r="T1046" s="53"/>
      <c r="AT1046" s="17" t="s">
        <v>232</v>
      </c>
      <c r="AU1046" s="17" t="s">
        <v>82</v>
      </c>
    </row>
    <row r="1047" spans="2:65" s="12" customFormat="1">
      <c r="B1047" s="141"/>
      <c r="D1047" s="136" t="s">
        <v>234</v>
      </c>
      <c r="E1047" s="142" t="s">
        <v>1</v>
      </c>
      <c r="F1047" s="143" t="s">
        <v>883</v>
      </c>
      <c r="H1047" s="142" t="s">
        <v>1</v>
      </c>
      <c r="L1047" s="141"/>
      <c r="M1047" s="144"/>
      <c r="T1047" s="145"/>
      <c r="AT1047" s="142" t="s">
        <v>234</v>
      </c>
      <c r="AU1047" s="142" t="s">
        <v>82</v>
      </c>
      <c r="AV1047" s="12" t="s">
        <v>78</v>
      </c>
      <c r="AW1047" s="12" t="s">
        <v>29</v>
      </c>
      <c r="AX1047" s="12" t="s">
        <v>73</v>
      </c>
      <c r="AY1047" s="142" t="s">
        <v>224</v>
      </c>
    </row>
    <row r="1048" spans="2:65" s="13" customFormat="1">
      <c r="B1048" s="146"/>
      <c r="D1048" s="136" t="s">
        <v>234</v>
      </c>
      <c r="E1048" s="147" t="s">
        <v>1</v>
      </c>
      <c r="F1048" s="148" t="s">
        <v>884</v>
      </c>
      <c r="H1048" s="149">
        <v>429.81299999999999</v>
      </c>
      <c r="L1048" s="146"/>
      <c r="M1048" s="150"/>
      <c r="T1048" s="151"/>
      <c r="AT1048" s="147" t="s">
        <v>234</v>
      </c>
      <c r="AU1048" s="147" t="s">
        <v>82</v>
      </c>
      <c r="AV1048" s="13" t="s">
        <v>82</v>
      </c>
      <c r="AW1048" s="13" t="s">
        <v>29</v>
      </c>
      <c r="AX1048" s="13" t="s">
        <v>73</v>
      </c>
      <c r="AY1048" s="147" t="s">
        <v>224</v>
      </c>
    </row>
    <row r="1049" spans="2:65" s="13" customFormat="1">
      <c r="B1049" s="146"/>
      <c r="D1049" s="136" t="s">
        <v>234</v>
      </c>
      <c r="E1049" s="147" t="s">
        <v>1</v>
      </c>
      <c r="F1049" s="148" t="s">
        <v>885</v>
      </c>
      <c r="H1049" s="149">
        <v>-6.6630000000000003</v>
      </c>
      <c r="L1049" s="146"/>
      <c r="M1049" s="150"/>
      <c r="T1049" s="151"/>
      <c r="AT1049" s="147" t="s">
        <v>234</v>
      </c>
      <c r="AU1049" s="147" t="s">
        <v>82</v>
      </c>
      <c r="AV1049" s="13" t="s">
        <v>82</v>
      </c>
      <c r="AW1049" s="13" t="s">
        <v>29</v>
      </c>
      <c r="AX1049" s="13" t="s">
        <v>73</v>
      </c>
      <c r="AY1049" s="147" t="s">
        <v>224</v>
      </c>
    </row>
    <row r="1050" spans="2:65" s="13" customFormat="1">
      <c r="B1050" s="146"/>
      <c r="D1050" s="136" t="s">
        <v>234</v>
      </c>
      <c r="E1050" s="147" t="s">
        <v>1</v>
      </c>
      <c r="F1050" s="148" t="s">
        <v>1210</v>
      </c>
      <c r="H1050" s="149">
        <v>23.033000000000001</v>
      </c>
      <c r="L1050" s="146"/>
      <c r="M1050" s="150"/>
      <c r="T1050" s="151"/>
      <c r="AT1050" s="147" t="s">
        <v>234</v>
      </c>
      <c r="AU1050" s="147" t="s">
        <v>82</v>
      </c>
      <c r="AV1050" s="13" t="s">
        <v>82</v>
      </c>
      <c r="AW1050" s="13" t="s">
        <v>29</v>
      </c>
      <c r="AX1050" s="13" t="s">
        <v>73</v>
      </c>
      <c r="AY1050" s="147" t="s">
        <v>224</v>
      </c>
    </row>
    <row r="1051" spans="2:65" s="13" customFormat="1">
      <c r="B1051" s="146"/>
      <c r="D1051" s="136" t="s">
        <v>234</v>
      </c>
      <c r="E1051" s="147" t="s">
        <v>1</v>
      </c>
      <c r="F1051" s="148" t="s">
        <v>1211</v>
      </c>
      <c r="H1051" s="149">
        <v>33.012</v>
      </c>
      <c r="L1051" s="146"/>
      <c r="M1051" s="150"/>
      <c r="T1051" s="151"/>
      <c r="AT1051" s="147" t="s">
        <v>234</v>
      </c>
      <c r="AU1051" s="147" t="s">
        <v>82</v>
      </c>
      <c r="AV1051" s="13" t="s">
        <v>82</v>
      </c>
      <c r="AW1051" s="13" t="s">
        <v>29</v>
      </c>
      <c r="AX1051" s="13" t="s">
        <v>73</v>
      </c>
      <c r="AY1051" s="147" t="s">
        <v>224</v>
      </c>
    </row>
    <row r="1052" spans="2:65" s="13" customFormat="1">
      <c r="B1052" s="146"/>
      <c r="D1052" s="136" t="s">
        <v>234</v>
      </c>
      <c r="E1052" s="147" t="s">
        <v>1</v>
      </c>
      <c r="F1052" s="148" t="s">
        <v>746</v>
      </c>
      <c r="H1052" s="149">
        <v>9.9359999999999999</v>
      </c>
      <c r="L1052" s="146"/>
      <c r="M1052" s="150"/>
      <c r="T1052" s="151"/>
      <c r="AT1052" s="147" t="s">
        <v>234</v>
      </c>
      <c r="AU1052" s="147" t="s">
        <v>82</v>
      </c>
      <c r="AV1052" s="13" t="s">
        <v>82</v>
      </c>
      <c r="AW1052" s="13" t="s">
        <v>29</v>
      </c>
      <c r="AX1052" s="13" t="s">
        <v>73</v>
      </c>
      <c r="AY1052" s="147" t="s">
        <v>224</v>
      </c>
    </row>
    <row r="1053" spans="2:65" s="13" customFormat="1">
      <c r="B1053" s="146"/>
      <c r="D1053" s="136" t="s">
        <v>234</v>
      </c>
      <c r="E1053" s="147" t="s">
        <v>1</v>
      </c>
      <c r="F1053" s="148" t="s">
        <v>747</v>
      </c>
      <c r="H1053" s="149">
        <v>9.9</v>
      </c>
      <c r="L1053" s="146"/>
      <c r="M1053" s="150"/>
      <c r="T1053" s="151"/>
      <c r="AT1053" s="147" t="s">
        <v>234</v>
      </c>
      <c r="AU1053" s="147" t="s">
        <v>82</v>
      </c>
      <c r="AV1053" s="13" t="s">
        <v>82</v>
      </c>
      <c r="AW1053" s="13" t="s">
        <v>29</v>
      </c>
      <c r="AX1053" s="13" t="s">
        <v>73</v>
      </c>
      <c r="AY1053" s="147" t="s">
        <v>224</v>
      </c>
    </row>
    <row r="1054" spans="2:65" s="13" customFormat="1">
      <c r="B1054" s="146"/>
      <c r="D1054" s="136" t="s">
        <v>234</v>
      </c>
      <c r="E1054" s="147" t="s">
        <v>1</v>
      </c>
      <c r="F1054" s="148" t="s">
        <v>1212</v>
      </c>
      <c r="H1054" s="149">
        <v>9.26</v>
      </c>
      <c r="L1054" s="146"/>
      <c r="M1054" s="150"/>
      <c r="T1054" s="151"/>
      <c r="AT1054" s="147" t="s">
        <v>234</v>
      </c>
      <c r="AU1054" s="147" t="s">
        <v>82</v>
      </c>
      <c r="AV1054" s="13" t="s">
        <v>82</v>
      </c>
      <c r="AW1054" s="13" t="s">
        <v>29</v>
      </c>
      <c r="AX1054" s="13" t="s">
        <v>73</v>
      </c>
      <c r="AY1054" s="147" t="s">
        <v>224</v>
      </c>
    </row>
    <row r="1055" spans="2:65" s="14" customFormat="1">
      <c r="B1055" s="152"/>
      <c r="D1055" s="136" t="s">
        <v>234</v>
      </c>
      <c r="E1055" s="153" t="s">
        <v>1</v>
      </c>
      <c r="F1055" s="154" t="s">
        <v>239</v>
      </c>
      <c r="H1055" s="155">
        <v>508.29099999999994</v>
      </c>
      <c r="L1055" s="152"/>
      <c r="M1055" s="156"/>
      <c r="T1055" s="157"/>
      <c r="AT1055" s="153" t="s">
        <v>234</v>
      </c>
      <c r="AU1055" s="153" t="s">
        <v>82</v>
      </c>
      <c r="AV1055" s="14" t="s">
        <v>106</v>
      </c>
      <c r="AW1055" s="14" t="s">
        <v>29</v>
      </c>
      <c r="AX1055" s="14" t="s">
        <v>78</v>
      </c>
      <c r="AY1055" s="153" t="s">
        <v>224</v>
      </c>
    </row>
    <row r="1056" spans="2:65" s="1" customFormat="1" ht="16.5" customHeight="1">
      <c r="B1056" s="123"/>
      <c r="C1056" s="164" t="s">
        <v>1213</v>
      </c>
      <c r="D1056" s="164" t="s">
        <v>1008</v>
      </c>
      <c r="E1056" s="165" t="s">
        <v>1119</v>
      </c>
      <c r="F1056" s="166" t="s">
        <v>1120</v>
      </c>
      <c r="G1056" s="167" t="s">
        <v>1121</v>
      </c>
      <c r="H1056" s="168">
        <v>162.65299999999999</v>
      </c>
      <c r="I1056" s="169">
        <v>63.6</v>
      </c>
      <c r="J1056" s="169">
        <f>ROUND(I1056*H1056,2)</f>
        <v>10344.73</v>
      </c>
      <c r="K1056" s="166" t="s">
        <v>230</v>
      </c>
      <c r="L1056" s="170"/>
      <c r="M1056" s="171" t="s">
        <v>1</v>
      </c>
      <c r="N1056" s="172" t="s">
        <v>39</v>
      </c>
      <c r="O1056" s="132">
        <v>0</v>
      </c>
      <c r="P1056" s="132">
        <f>O1056*H1056</f>
        <v>0</v>
      </c>
      <c r="Q1056" s="132">
        <v>0</v>
      </c>
      <c r="R1056" s="132">
        <f>Q1056*H1056</f>
        <v>0</v>
      </c>
      <c r="S1056" s="132">
        <v>0</v>
      </c>
      <c r="T1056" s="133">
        <f>S1056*H1056</f>
        <v>0</v>
      </c>
      <c r="AR1056" s="134" t="s">
        <v>332</v>
      </c>
      <c r="AT1056" s="134" t="s">
        <v>1008</v>
      </c>
      <c r="AU1056" s="134" t="s">
        <v>82</v>
      </c>
      <c r="AY1056" s="17" t="s">
        <v>224</v>
      </c>
      <c r="BE1056" s="135">
        <f>IF(N1056="základní",J1056,0)</f>
        <v>0</v>
      </c>
      <c r="BF1056" s="135">
        <f>IF(N1056="snížená",J1056,0)</f>
        <v>10344.73</v>
      </c>
      <c r="BG1056" s="135">
        <f>IF(N1056="zákl. přenesená",J1056,0)</f>
        <v>0</v>
      </c>
      <c r="BH1056" s="135">
        <f>IF(N1056="sníž. přenesená",J1056,0)</f>
        <v>0</v>
      </c>
      <c r="BI1056" s="135">
        <f>IF(N1056="nulová",J1056,0)</f>
        <v>0</v>
      </c>
      <c r="BJ1056" s="17" t="s">
        <v>82</v>
      </c>
      <c r="BK1056" s="135">
        <f>ROUND(I1056*H1056,2)</f>
        <v>10344.73</v>
      </c>
      <c r="BL1056" s="17" t="s">
        <v>277</v>
      </c>
      <c r="BM1056" s="134" t="s">
        <v>4718</v>
      </c>
    </row>
    <row r="1057" spans="2:65" s="1" customFormat="1">
      <c r="B1057" s="29"/>
      <c r="D1057" s="136" t="s">
        <v>231</v>
      </c>
      <c r="F1057" s="137" t="s">
        <v>1120</v>
      </c>
      <c r="L1057" s="29"/>
      <c r="M1057" s="138"/>
      <c r="T1057" s="53"/>
      <c r="AT1057" s="17" t="s">
        <v>231</v>
      </c>
      <c r="AU1057" s="17" t="s">
        <v>82</v>
      </c>
    </row>
    <row r="1058" spans="2:65" s="13" customFormat="1">
      <c r="B1058" s="146"/>
      <c r="D1058" s="136" t="s">
        <v>234</v>
      </c>
      <c r="E1058" s="147" t="s">
        <v>1</v>
      </c>
      <c r="F1058" s="148" t="s">
        <v>1215</v>
      </c>
      <c r="H1058" s="149">
        <v>162.65299999999999</v>
      </c>
      <c r="L1058" s="146"/>
      <c r="M1058" s="150"/>
      <c r="T1058" s="151"/>
      <c r="AT1058" s="147" t="s">
        <v>234</v>
      </c>
      <c r="AU1058" s="147" t="s">
        <v>82</v>
      </c>
      <c r="AV1058" s="13" t="s">
        <v>82</v>
      </c>
      <c r="AW1058" s="13" t="s">
        <v>29</v>
      </c>
      <c r="AX1058" s="13" t="s">
        <v>73</v>
      </c>
      <c r="AY1058" s="147" t="s">
        <v>224</v>
      </c>
    </row>
    <row r="1059" spans="2:65" s="14" customFormat="1">
      <c r="B1059" s="152"/>
      <c r="D1059" s="136" t="s">
        <v>234</v>
      </c>
      <c r="E1059" s="153" t="s">
        <v>1</v>
      </c>
      <c r="F1059" s="154" t="s">
        <v>239</v>
      </c>
      <c r="H1059" s="155">
        <v>162.65299999999999</v>
      </c>
      <c r="L1059" s="152"/>
      <c r="M1059" s="156"/>
      <c r="T1059" s="157"/>
      <c r="AT1059" s="153" t="s">
        <v>234</v>
      </c>
      <c r="AU1059" s="153" t="s">
        <v>82</v>
      </c>
      <c r="AV1059" s="14" t="s">
        <v>106</v>
      </c>
      <c r="AW1059" s="14" t="s">
        <v>29</v>
      </c>
      <c r="AX1059" s="14" t="s">
        <v>78</v>
      </c>
      <c r="AY1059" s="153" t="s">
        <v>224</v>
      </c>
    </row>
    <row r="1060" spans="2:65" s="1" customFormat="1" ht="24.2" customHeight="1">
      <c r="B1060" s="123"/>
      <c r="C1060" s="124" t="s">
        <v>772</v>
      </c>
      <c r="D1060" s="124" t="s">
        <v>226</v>
      </c>
      <c r="E1060" s="125" t="s">
        <v>1216</v>
      </c>
      <c r="F1060" s="126" t="s">
        <v>1217</v>
      </c>
      <c r="G1060" s="127" t="s">
        <v>266</v>
      </c>
      <c r="H1060" s="128">
        <v>423.15</v>
      </c>
      <c r="I1060" s="129">
        <v>135</v>
      </c>
      <c r="J1060" s="129">
        <f>ROUND(I1060*H1060,2)</f>
        <v>57125.25</v>
      </c>
      <c r="K1060" s="126" t="s">
        <v>230</v>
      </c>
      <c r="L1060" s="29"/>
      <c r="M1060" s="130" t="s">
        <v>1</v>
      </c>
      <c r="N1060" s="131" t="s">
        <v>39</v>
      </c>
      <c r="O1060" s="132">
        <v>0</v>
      </c>
      <c r="P1060" s="132">
        <f>O1060*H1060</f>
        <v>0</v>
      </c>
      <c r="Q1060" s="132">
        <v>0</v>
      </c>
      <c r="R1060" s="132">
        <f>Q1060*H1060</f>
        <v>0</v>
      </c>
      <c r="S1060" s="132">
        <v>0</v>
      </c>
      <c r="T1060" s="133">
        <f>S1060*H1060</f>
        <v>0</v>
      </c>
      <c r="AR1060" s="134" t="s">
        <v>277</v>
      </c>
      <c r="AT1060" s="134" t="s">
        <v>226</v>
      </c>
      <c r="AU1060" s="134" t="s">
        <v>82</v>
      </c>
      <c r="AY1060" s="17" t="s">
        <v>224</v>
      </c>
      <c r="BE1060" s="135">
        <f>IF(N1060="základní",J1060,0)</f>
        <v>0</v>
      </c>
      <c r="BF1060" s="135">
        <f>IF(N1060="snížená",J1060,0)</f>
        <v>57125.25</v>
      </c>
      <c r="BG1060" s="135">
        <f>IF(N1060="zákl. přenesená",J1060,0)</f>
        <v>0</v>
      </c>
      <c r="BH1060" s="135">
        <f>IF(N1060="sníž. přenesená",J1060,0)</f>
        <v>0</v>
      </c>
      <c r="BI1060" s="135">
        <f>IF(N1060="nulová",J1060,0)</f>
        <v>0</v>
      </c>
      <c r="BJ1060" s="17" t="s">
        <v>82</v>
      </c>
      <c r="BK1060" s="135">
        <f>ROUND(I1060*H1060,2)</f>
        <v>57125.25</v>
      </c>
      <c r="BL1060" s="17" t="s">
        <v>277</v>
      </c>
      <c r="BM1060" s="134" t="s">
        <v>4719</v>
      </c>
    </row>
    <row r="1061" spans="2:65" s="1" customFormat="1" ht="19.5">
      <c r="B1061" s="29"/>
      <c r="D1061" s="136" t="s">
        <v>231</v>
      </c>
      <c r="F1061" s="137" t="s">
        <v>1217</v>
      </c>
      <c r="L1061" s="29"/>
      <c r="M1061" s="138"/>
      <c r="T1061" s="53"/>
      <c r="AT1061" s="17" t="s">
        <v>231</v>
      </c>
      <c r="AU1061" s="17" t="s">
        <v>82</v>
      </c>
    </row>
    <row r="1062" spans="2:65" s="1" customFormat="1">
      <c r="B1062" s="29"/>
      <c r="D1062" s="139" t="s">
        <v>232</v>
      </c>
      <c r="F1062" s="140" t="s">
        <v>1219</v>
      </c>
      <c r="L1062" s="29"/>
      <c r="M1062" s="138"/>
      <c r="T1062" s="53"/>
      <c r="AT1062" s="17" t="s">
        <v>232</v>
      </c>
      <c r="AU1062" s="17" t="s">
        <v>82</v>
      </c>
    </row>
    <row r="1063" spans="2:65" s="12" customFormat="1">
      <c r="B1063" s="141"/>
      <c r="D1063" s="136" t="s">
        <v>234</v>
      </c>
      <c r="E1063" s="142" t="s">
        <v>1</v>
      </c>
      <c r="F1063" s="143" t="s">
        <v>883</v>
      </c>
      <c r="H1063" s="142" t="s">
        <v>1</v>
      </c>
      <c r="L1063" s="141"/>
      <c r="M1063" s="144"/>
      <c r="T1063" s="145"/>
      <c r="AT1063" s="142" t="s">
        <v>234</v>
      </c>
      <c r="AU1063" s="142" t="s">
        <v>82</v>
      </c>
      <c r="AV1063" s="12" t="s">
        <v>78</v>
      </c>
      <c r="AW1063" s="12" t="s">
        <v>29</v>
      </c>
      <c r="AX1063" s="12" t="s">
        <v>73</v>
      </c>
      <c r="AY1063" s="142" t="s">
        <v>224</v>
      </c>
    </row>
    <row r="1064" spans="2:65" s="13" customFormat="1">
      <c r="B1064" s="146"/>
      <c r="D1064" s="136" t="s">
        <v>234</v>
      </c>
      <c r="E1064" s="147" t="s">
        <v>1</v>
      </c>
      <c r="F1064" s="148" t="s">
        <v>884</v>
      </c>
      <c r="H1064" s="149">
        <v>429.81299999999999</v>
      </c>
      <c r="L1064" s="146"/>
      <c r="M1064" s="150"/>
      <c r="T1064" s="151"/>
      <c r="AT1064" s="147" t="s">
        <v>234</v>
      </c>
      <c r="AU1064" s="147" t="s">
        <v>82</v>
      </c>
      <c r="AV1064" s="13" t="s">
        <v>82</v>
      </c>
      <c r="AW1064" s="13" t="s">
        <v>29</v>
      </c>
      <c r="AX1064" s="13" t="s">
        <v>73</v>
      </c>
      <c r="AY1064" s="147" t="s">
        <v>224</v>
      </c>
    </row>
    <row r="1065" spans="2:65" s="13" customFormat="1">
      <c r="B1065" s="146"/>
      <c r="D1065" s="136" t="s">
        <v>234</v>
      </c>
      <c r="E1065" s="147" t="s">
        <v>1</v>
      </c>
      <c r="F1065" s="148" t="s">
        <v>885</v>
      </c>
      <c r="H1065" s="149">
        <v>-6.6630000000000003</v>
      </c>
      <c r="L1065" s="146"/>
      <c r="M1065" s="150"/>
      <c r="T1065" s="151"/>
      <c r="AT1065" s="147" t="s">
        <v>234</v>
      </c>
      <c r="AU1065" s="147" t="s">
        <v>82</v>
      </c>
      <c r="AV1065" s="13" t="s">
        <v>82</v>
      </c>
      <c r="AW1065" s="13" t="s">
        <v>29</v>
      </c>
      <c r="AX1065" s="13" t="s">
        <v>73</v>
      </c>
      <c r="AY1065" s="147" t="s">
        <v>224</v>
      </c>
    </row>
    <row r="1066" spans="2:65" s="14" customFormat="1">
      <c r="B1066" s="152"/>
      <c r="D1066" s="136" t="s">
        <v>234</v>
      </c>
      <c r="E1066" s="153" t="s">
        <v>1</v>
      </c>
      <c r="F1066" s="154" t="s">
        <v>239</v>
      </c>
      <c r="H1066" s="155">
        <v>423.15</v>
      </c>
      <c r="L1066" s="152"/>
      <c r="M1066" s="156"/>
      <c r="T1066" s="157"/>
      <c r="AT1066" s="153" t="s">
        <v>234</v>
      </c>
      <c r="AU1066" s="153" t="s">
        <v>82</v>
      </c>
      <c r="AV1066" s="14" t="s">
        <v>106</v>
      </c>
      <c r="AW1066" s="14" t="s">
        <v>29</v>
      </c>
      <c r="AX1066" s="14" t="s">
        <v>78</v>
      </c>
      <c r="AY1066" s="153" t="s">
        <v>224</v>
      </c>
    </row>
    <row r="1067" spans="2:65" s="1" customFormat="1" ht="24.2" customHeight="1">
      <c r="B1067" s="123"/>
      <c r="C1067" s="164" t="s">
        <v>1220</v>
      </c>
      <c r="D1067" s="164" t="s">
        <v>1008</v>
      </c>
      <c r="E1067" s="165" t="s">
        <v>1221</v>
      </c>
      <c r="F1067" s="166" t="s">
        <v>1222</v>
      </c>
      <c r="G1067" s="167" t="s">
        <v>266</v>
      </c>
      <c r="H1067" s="168">
        <v>493.18099999999998</v>
      </c>
      <c r="I1067" s="169">
        <v>155.5</v>
      </c>
      <c r="J1067" s="169">
        <f>ROUND(I1067*H1067,2)</f>
        <v>76689.649999999994</v>
      </c>
      <c r="K1067" s="166" t="s">
        <v>1</v>
      </c>
      <c r="L1067" s="170"/>
      <c r="M1067" s="171" t="s">
        <v>1</v>
      </c>
      <c r="N1067" s="172" t="s">
        <v>39</v>
      </c>
      <c r="O1067" s="132">
        <v>0</v>
      </c>
      <c r="P1067" s="132">
        <f>O1067*H1067</f>
        <v>0</v>
      </c>
      <c r="Q1067" s="132">
        <v>0</v>
      </c>
      <c r="R1067" s="132">
        <f>Q1067*H1067</f>
        <v>0</v>
      </c>
      <c r="S1067" s="132">
        <v>0</v>
      </c>
      <c r="T1067" s="133">
        <f>S1067*H1067</f>
        <v>0</v>
      </c>
      <c r="AR1067" s="134" t="s">
        <v>332</v>
      </c>
      <c r="AT1067" s="134" t="s">
        <v>1008</v>
      </c>
      <c r="AU1067" s="134" t="s">
        <v>82</v>
      </c>
      <c r="AY1067" s="17" t="s">
        <v>224</v>
      </c>
      <c r="BE1067" s="135">
        <f>IF(N1067="základní",J1067,0)</f>
        <v>0</v>
      </c>
      <c r="BF1067" s="135">
        <f>IF(N1067="snížená",J1067,0)</f>
        <v>76689.649999999994</v>
      </c>
      <c r="BG1067" s="135">
        <f>IF(N1067="zákl. přenesená",J1067,0)</f>
        <v>0</v>
      </c>
      <c r="BH1067" s="135">
        <f>IF(N1067="sníž. přenesená",J1067,0)</f>
        <v>0</v>
      </c>
      <c r="BI1067" s="135">
        <f>IF(N1067="nulová",J1067,0)</f>
        <v>0</v>
      </c>
      <c r="BJ1067" s="17" t="s">
        <v>82</v>
      </c>
      <c r="BK1067" s="135">
        <f>ROUND(I1067*H1067,2)</f>
        <v>76689.649999999994</v>
      </c>
      <c r="BL1067" s="17" t="s">
        <v>277</v>
      </c>
      <c r="BM1067" s="134" t="s">
        <v>4720</v>
      </c>
    </row>
    <row r="1068" spans="2:65" s="1" customFormat="1" ht="19.5">
      <c r="B1068" s="29"/>
      <c r="D1068" s="136" t="s">
        <v>231</v>
      </c>
      <c r="F1068" s="137" t="s">
        <v>1222</v>
      </c>
      <c r="L1068" s="29"/>
      <c r="M1068" s="138"/>
      <c r="T1068" s="53"/>
      <c r="AT1068" s="17" t="s">
        <v>231</v>
      </c>
      <c r="AU1068" s="17" t="s">
        <v>82</v>
      </c>
    </row>
    <row r="1069" spans="2:65" s="13" customFormat="1">
      <c r="B1069" s="146"/>
      <c r="D1069" s="136" t="s">
        <v>234</v>
      </c>
      <c r="E1069" s="147" t="s">
        <v>1</v>
      </c>
      <c r="F1069" s="148" t="s">
        <v>1224</v>
      </c>
      <c r="H1069" s="149">
        <v>493.18099999999998</v>
      </c>
      <c r="L1069" s="146"/>
      <c r="M1069" s="150"/>
      <c r="T1069" s="151"/>
      <c r="AT1069" s="147" t="s">
        <v>234</v>
      </c>
      <c r="AU1069" s="147" t="s">
        <v>82</v>
      </c>
      <c r="AV1069" s="13" t="s">
        <v>82</v>
      </c>
      <c r="AW1069" s="13" t="s">
        <v>29</v>
      </c>
      <c r="AX1069" s="13" t="s">
        <v>73</v>
      </c>
      <c r="AY1069" s="147" t="s">
        <v>224</v>
      </c>
    </row>
    <row r="1070" spans="2:65" s="14" customFormat="1">
      <c r="B1070" s="152"/>
      <c r="D1070" s="136" t="s">
        <v>234</v>
      </c>
      <c r="E1070" s="153" t="s">
        <v>1</v>
      </c>
      <c r="F1070" s="154" t="s">
        <v>239</v>
      </c>
      <c r="H1070" s="155">
        <v>493.18099999999998</v>
      </c>
      <c r="L1070" s="152"/>
      <c r="M1070" s="156"/>
      <c r="T1070" s="157"/>
      <c r="AT1070" s="153" t="s">
        <v>234</v>
      </c>
      <c r="AU1070" s="153" t="s">
        <v>82</v>
      </c>
      <c r="AV1070" s="14" t="s">
        <v>106</v>
      </c>
      <c r="AW1070" s="14" t="s">
        <v>29</v>
      </c>
      <c r="AX1070" s="14" t="s">
        <v>78</v>
      </c>
      <c r="AY1070" s="153" t="s">
        <v>224</v>
      </c>
    </row>
    <row r="1071" spans="2:65" s="1" customFormat="1" ht="24.2" customHeight="1">
      <c r="B1071" s="123"/>
      <c r="C1071" s="124" t="s">
        <v>776</v>
      </c>
      <c r="D1071" s="124" t="s">
        <v>226</v>
      </c>
      <c r="E1071" s="125" t="s">
        <v>1225</v>
      </c>
      <c r="F1071" s="126" t="s">
        <v>1226</v>
      </c>
      <c r="G1071" s="127" t="s">
        <v>266</v>
      </c>
      <c r="H1071" s="128">
        <v>423.15</v>
      </c>
      <c r="I1071" s="129">
        <v>214</v>
      </c>
      <c r="J1071" s="129">
        <f>ROUND(I1071*H1071,2)</f>
        <v>90554.1</v>
      </c>
      <c r="K1071" s="126" t="s">
        <v>230</v>
      </c>
      <c r="L1071" s="29"/>
      <c r="M1071" s="130" t="s">
        <v>1</v>
      </c>
      <c r="N1071" s="131" t="s">
        <v>39</v>
      </c>
      <c r="O1071" s="132">
        <v>0</v>
      </c>
      <c r="P1071" s="132">
        <f>O1071*H1071</f>
        <v>0</v>
      </c>
      <c r="Q1071" s="132">
        <v>0</v>
      </c>
      <c r="R1071" s="132">
        <f>Q1071*H1071</f>
        <v>0</v>
      </c>
      <c r="S1071" s="132">
        <v>0</v>
      </c>
      <c r="T1071" s="133">
        <f>S1071*H1071</f>
        <v>0</v>
      </c>
      <c r="AR1071" s="134" t="s">
        <v>277</v>
      </c>
      <c r="AT1071" s="134" t="s">
        <v>226</v>
      </c>
      <c r="AU1071" s="134" t="s">
        <v>82</v>
      </c>
      <c r="AY1071" s="17" t="s">
        <v>224</v>
      </c>
      <c r="BE1071" s="135">
        <f>IF(N1071="základní",J1071,0)</f>
        <v>0</v>
      </c>
      <c r="BF1071" s="135">
        <f>IF(N1071="snížená",J1071,0)</f>
        <v>90554.1</v>
      </c>
      <c r="BG1071" s="135">
        <f>IF(N1071="zákl. přenesená",J1071,0)</f>
        <v>0</v>
      </c>
      <c r="BH1071" s="135">
        <f>IF(N1071="sníž. přenesená",J1071,0)</f>
        <v>0</v>
      </c>
      <c r="BI1071" s="135">
        <f>IF(N1071="nulová",J1071,0)</f>
        <v>0</v>
      </c>
      <c r="BJ1071" s="17" t="s">
        <v>82</v>
      </c>
      <c r="BK1071" s="135">
        <f>ROUND(I1071*H1071,2)</f>
        <v>90554.1</v>
      </c>
      <c r="BL1071" s="17" t="s">
        <v>277</v>
      </c>
      <c r="BM1071" s="134" t="s">
        <v>4721</v>
      </c>
    </row>
    <row r="1072" spans="2:65" s="1" customFormat="1" ht="19.5">
      <c r="B1072" s="29"/>
      <c r="D1072" s="136" t="s">
        <v>231</v>
      </c>
      <c r="F1072" s="137" t="s">
        <v>1226</v>
      </c>
      <c r="L1072" s="29"/>
      <c r="M1072" s="138"/>
      <c r="T1072" s="53"/>
      <c r="AT1072" s="17" t="s">
        <v>231</v>
      </c>
      <c r="AU1072" s="17" t="s">
        <v>82</v>
      </c>
    </row>
    <row r="1073" spans="2:65" s="1" customFormat="1">
      <c r="B1073" s="29"/>
      <c r="D1073" s="139" t="s">
        <v>232</v>
      </c>
      <c r="F1073" s="140" t="s">
        <v>1228</v>
      </c>
      <c r="L1073" s="29"/>
      <c r="M1073" s="138"/>
      <c r="T1073" s="53"/>
      <c r="AT1073" s="17" t="s">
        <v>232</v>
      </c>
      <c r="AU1073" s="17" t="s">
        <v>82</v>
      </c>
    </row>
    <row r="1074" spans="2:65" s="12" customFormat="1">
      <c r="B1074" s="141"/>
      <c r="D1074" s="136" t="s">
        <v>234</v>
      </c>
      <c r="E1074" s="142" t="s">
        <v>1</v>
      </c>
      <c r="F1074" s="143" t="s">
        <v>883</v>
      </c>
      <c r="H1074" s="142" t="s">
        <v>1</v>
      </c>
      <c r="L1074" s="141"/>
      <c r="M1074" s="144"/>
      <c r="T1074" s="145"/>
      <c r="AT1074" s="142" t="s">
        <v>234</v>
      </c>
      <c r="AU1074" s="142" t="s">
        <v>82</v>
      </c>
      <c r="AV1074" s="12" t="s">
        <v>78</v>
      </c>
      <c r="AW1074" s="12" t="s">
        <v>29</v>
      </c>
      <c r="AX1074" s="12" t="s">
        <v>73</v>
      </c>
      <c r="AY1074" s="142" t="s">
        <v>224</v>
      </c>
    </row>
    <row r="1075" spans="2:65" s="13" customFormat="1">
      <c r="B1075" s="146"/>
      <c r="D1075" s="136" t="s">
        <v>234</v>
      </c>
      <c r="E1075" s="147" t="s">
        <v>1</v>
      </c>
      <c r="F1075" s="148" t="s">
        <v>884</v>
      </c>
      <c r="H1075" s="149">
        <v>429.81299999999999</v>
      </c>
      <c r="L1075" s="146"/>
      <c r="M1075" s="150"/>
      <c r="T1075" s="151"/>
      <c r="AT1075" s="147" t="s">
        <v>234</v>
      </c>
      <c r="AU1075" s="147" t="s">
        <v>82</v>
      </c>
      <c r="AV1075" s="13" t="s">
        <v>82</v>
      </c>
      <c r="AW1075" s="13" t="s">
        <v>29</v>
      </c>
      <c r="AX1075" s="13" t="s">
        <v>73</v>
      </c>
      <c r="AY1075" s="147" t="s">
        <v>224</v>
      </c>
    </row>
    <row r="1076" spans="2:65" s="13" customFormat="1">
      <c r="B1076" s="146"/>
      <c r="D1076" s="136" t="s">
        <v>234</v>
      </c>
      <c r="E1076" s="147" t="s">
        <v>1</v>
      </c>
      <c r="F1076" s="148" t="s">
        <v>885</v>
      </c>
      <c r="H1076" s="149">
        <v>-6.6630000000000003</v>
      </c>
      <c r="L1076" s="146"/>
      <c r="M1076" s="150"/>
      <c r="T1076" s="151"/>
      <c r="AT1076" s="147" t="s">
        <v>234</v>
      </c>
      <c r="AU1076" s="147" t="s">
        <v>82</v>
      </c>
      <c r="AV1076" s="13" t="s">
        <v>82</v>
      </c>
      <c r="AW1076" s="13" t="s">
        <v>29</v>
      </c>
      <c r="AX1076" s="13" t="s">
        <v>73</v>
      </c>
      <c r="AY1076" s="147" t="s">
        <v>224</v>
      </c>
    </row>
    <row r="1077" spans="2:65" s="14" customFormat="1">
      <c r="B1077" s="152"/>
      <c r="D1077" s="136" t="s">
        <v>234</v>
      </c>
      <c r="E1077" s="153" t="s">
        <v>1</v>
      </c>
      <c r="F1077" s="154" t="s">
        <v>239</v>
      </c>
      <c r="H1077" s="155">
        <v>423.15</v>
      </c>
      <c r="L1077" s="152"/>
      <c r="M1077" s="156"/>
      <c r="T1077" s="157"/>
      <c r="AT1077" s="153" t="s">
        <v>234</v>
      </c>
      <c r="AU1077" s="153" t="s">
        <v>82</v>
      </c>
      <c r="AV1077" s="14" t="s">
        <v>106</v>
      </c>
      <c r="AW1077" s="14" t="s">
        <v>29</v>
      </c>
      <c r="AX1077" s="14" t="s">
        <v>78</v>
      </c>
      <c r="AY1077" s="153" t="s">
        <v>224</v>
      </c>
    </row>
    <row r="1078" spans="2:65" s="1" customFormat="1" ht="33" customHeight="1">
      <c r="B1078" s="123"/>
      <c r="C1078" s="164" t="s">
        <v>1229</v>
      </c>
      <c r="D1078" s="164" t="s">
        <v>1008</v>
      </c>
      <c r="E1078" s="165" t="s">
        <v>1230</v>
      </c>
      <c r="F1078" s="166" t="s">
        <v>1231</v>
      </c>
      <c r="G1078" s="167" t="s">
        <v>266</v>
      </c>
      <c r="H1078" s="168">
        <v>493.18099999999998</v>
      </c>
      <c r="I1078" s="169">
        <v>452</v>
      </c>
      <c r="J1078" s="169">
        <f>ROUND(I1078*H1078,2)</f>
        <v>222917.81</v>
      </c>
      <c r="K1078" s="166" t="s">
        <v>230</v>
      </c>
      <c r="L1078" s="170"/>
      <c r="M1078" s="171" t="s">
        <v>1</v>
      </c>
      <c r="N1078" s="172" t="s">
        <v>39</v>
      </c>
      <c r="O1078" s="132">
        <v>0</v>
      </c>
      <c r="P1078" s="132">
        <f>O1078*H1078</f>
        <v>0</v>
      </c>
      <c r="Q1078" s="132">
        <v>0</v>
      </c>
      <c r="R1078" s="132">
        <f>Q1078*H1078</f>
        <v>0</v>
      </c>
      <c r="S1078" s="132">
        <v>0</v>
      </c>
      <c r="T1078" s="133">
        <f>S1078*H1078</f>
        <v>0</v>
      </c>
      <c r="AR1078" s="134" t="s">
        <v>332</v>
      </c>
      <c r="AT1078" s="134" t="s">
        <v>1008</v>
      </c>
      <c r="AU1078" s="134" t="s">
        <v>82</v>
      </c>
      <c r="AY1078" s="17" t="s">
        <v>224</v>
      </c>
      <c r="BE1078" s="135">
        <f>IF(N1078="základní",J1078,0)</f>
        <v>0</v>
      </c>
      <c r="BF1078" s="135">
        <f>IF(N1078="snížená",J1078,0)</f>
        <v>222917.81</v>
      </c>
      <c r="BG1078" s="135">
        <f>IF(N1078="zákl. přenesená",J1078,0)</f>
        <v>0</v>
      </c>
      <c r="BH1078" s="135">
        <f>IF(N1078="sníž. přenesená",J1078,0)</f>
        <v>0</v>
      </c>
      <c r="BI1078" s="135">
        <f>IF(N1078="nulová",J1078,0)</f>
        <v>0</v>
      </c>
      <c r="BJ1078" s="17" t="s">
        <v>82</v>
      </c>
      <c r="BK1078" s="135">
        <f>ROUND(I1078*H1078,2)</f>
        <v>222917.81</v>
      </c>
      <c r="BL1078" s="17" t="s">
        <v>277</v>
      </c>
      <c r="BM1078" s="134" t="s">
        <v>4722</v>
      </c>
    </row>
    <row r="1079" spans="2:65" s="1" customFormat="1" ht="19.5">
      <c r="B1079" s="29"/>
      <c r="D1079" s="136" t="s">
        <v>231</v>
      </c>
      <c r="F1079" s="137" t="s">
        <v>1231</v>
      </c>
      <c r="L1079" s="29"/>
      <c r="M1079" s="138"/>
      <c r="T1079" s="53"/>
      <c r="AT1079" s="17" t="s">
        <v>231</v>
      </c>
      <c r="AU1079" s="17" t="s">
        <v>82</v>
      </c>
    </row>
    <row r="1080" spans="2:65" s="13" customFormat="1">
      <c r="B1080" s="146"/>
      <c r="D1080" s="136" t="s">
        <v>234</v>
      </c>
      <c r="E1080" s="147" t="s">
        <v>1</v>
      </c>
      <c r="F1080" s="148" t="s">
        <v>1224</v>
      </c>
      <c r="H1080" s="149">
        <v>493.18099999999998</v>
      </c>
      <c r="L1080" s="146"/>
      <c r="M1080" s="150"/>
      <c r="T1080" s="151"/>
      <c r="AT1080" s="147" t="s">
        <v>234</v>
      </c>
      <c r="AU1080" s="147" t="s">
        <v>82</v>
      </c>
      <c r="AV1080" s="13" t="s">
        <v>82</v>
      </c>
      <c r="AW1080" s="13" t="s">
        <v>29</v>
      </c>
      <c r="AX1080" s="13" t="s">
        <v>73</v>
      </c>
      <c r="AY1080" s="147" t="s">
        <v>224</v>
      </c>
    </row>
    <row r="1081" spans="2:65" s="14" customFormat="1">
      <c r="B1081" s="152"/>
      <c r="D1081" s="136" t="s">
        <v>234</v>
      </c>
      <c r="E1081" s="153" t="s">
        <v>1</v>
      </c>
      <c r="F1081" s="154" t="s">
        <v>239</v>
      </c>
      <c r="H1081" s="155">
        <v>493.18099999999998</v>
      </c>
      <c r="L1081" s="152"/>
      <c r="M1081" s="156"/>
      <c r="T1081" s="157"/>
      <c r="AT1081" s="153" t="s">
        <v>234</v>
      </c>
      <c r="AU1081" s="153" t="s">
        <v>82</v>
      </c>
      <c r="AV1081" s="14" t="s">
        <v>106</v>
      </c>
      <c r="AW1081" s="14" t="s">
        <v>29</v>
      </c>
      <c r="AX1081" s="14" t="s">
        <v>78</v>
      </c>
      <c r="AY1081" s="153" t="s">
        <v>224</v>
      </c>
    </row>
    <row r="1082" spans="2:65" s="1" customFormat="1" ht="33" customHeight="1">
      <c r="B1082" s="123"/>
      <c r="C1082" s="124" t="s">
        <v>781</v>
      </c>
      <c r="D1082" s="124" t="s">
        <v>226</v>
      </c>
      <c r="E1082" s="125" t="s">
        <v>1233</v>
      </c>
      <c r="F1082" s="126" t="s">
        <v>1234</v>
      </c>
      <c r="G1082" s="127" t="s">
        <v>266</v>
      </c>
      <c r="H1082" s="128">
        <v>452.24599999999998</v>
      </c>
      <c r="I1082" s="129">
        <v>52.3</v>
      </c>
      <c r="J1082" s="129">
        <f>ROUND(I1082*H1082,2)</f>
        <v>23652.47</v>
      </c>
      <c r="K1082" s="126" t="s">
        <v>230</v>
      </c>
      <c r="L1082" s="29"/>
      <c r="M1082" s="130" t="s">
        <v>1</v>
      </c>
      <c r="N1082" s="131" t="s">
        <v>39</v>
      </c>
      <c r="O1082" s="132">
        <v>0</v>
      </c>
      <c r="P1082" s="132">
        <f>O1082*H1082</f>
        <v>0</v>
      </c>
      <c r="Q1082" s="132">
        <v>0</v>
      </c>
      <c r="R1082" s="132">
        <f>Q1082*H1082</f>
        <v>0</v>
      </c>
      <c r="S1082" s="132">
        <v>0</v>
      </c>
      <c r="T1082" s="133">
        <f>S1082*H1082</f>
        <v>0</v>
      </c>
      <c r="AR1082" s="134" t="s">
        <v>277</v>
      </c>
      <c r="AT1082" s="134" t="s">
        <v>226</v>
      </c>
      <c r="AU1082" s="134" t="s">
        <v>82</v>
      </c>
      <c r="AY1082" s="17" t="s">
        <v>224</v>
      </c>
      <c r="BE1082" s="135">
        <f>IF(N1082="základní",J1082,0)</f>
        <v>0</v>
      </c>
      <c r="BF1082" s="135">
        <f>IF(N1082="snížená",J1082,0)</f>
        <v>23652.47</v>
      </c>
      <c r="BG1082" s="135">
        <f>IF(N1082="zákl. přenesená",J1082,0)</f>
        <v>0</v>
      </c>
      <c r="BH1082" s="135">
        <f>IF(N1082="sníž. přenesená",J1082,0)</f>
        <v>0</v>
      </c>
      <c r="BI1082" s="135">
        <f>IF(N1082="nulová",J1082,0)</f>
        <v>0</v>
      </c>
      <c r="BJ1082" s="17" t="s">
        <v>82</v>
      </c>
      <c r="BK1082" s="135">
        <f>ROUND(I1082*H1082,2)</f>
        <v>23652.47</v>
      </c>
      <c r="BL1082" s="17" t="s">
        <v>277</v>
      </c>
      <c r="BM1082" s="134" t="s">
        <v>4723</v>
      </c>
    </row>
    <row r="1083" spans="2:65" s="1" customFormat="1" ht="19.5">
      <c r="B1083" s="29"/>
      <c r="D1083" s="136" t="s">
        <v>231</v>
      </c>
      <c r="F1083" s="137" t="s">
        <v>1234</v>
      </c>
      <c r="L1083" s="29"/>
      <c r="M1083" s="138"/>
      <c r="T1083" s="53"/>
      <c r="AT1083" s="17" t="s">
        <v>231</v>
      </c>
      <c r="AU1083" s="17" t="s">
        <v>82</v>
      </c>
    </row>
    <row r="1084" spans="2:65" s="1" customFormat="1">
      <c r="B1084" s="29"/>
      <c r="D1084" s="139" t="s">
        <v>232</v>
      </c>
      <c r="F1084" s="140" t="s">
        <v>1236</v>
      </c>
      <c r="L1084" s="29"/>
      <c r="M1084" s="138"/>
      <c r="T1084" s="53"/>
      <c r="AT1084" s="17" t="s">
        <v>232</v>
      </c>
      <c r="AU1084" s="17" t="s">
        <v>82</v>
      </c>
    </row>
    <row r="1085" spans="2:65" s="12" customFormat="1">
      <c r="B1085" s="141"/>
      <c r="D1085" s="136" t="s">
        <v>234</v>
      </c>
      <c r="E1085" s="142" t="s">
        <v>1</v>
      </c>
      <c r="F1085" s="143" t="s">
        <v>883</v>
      </c>
      <c r="H1085" s="142" t="s">
        <v>1</v>
      </c>
      <c r="L1085" s="141"/>
      <c r="M1085" s="144"/>
      <c r="T1085" s="145"/>
      <c r="AT1085" s="142" t="s">
        <v>234</v>
      </c>
      <c r="AU1085" s="142" t="s">
        <v>82</v>
      </c>
      <c r="AV1085" s="12" t="s">
        <v>78</v>
      </c>
      <c r="AW1085" s="12" t="s">
        <v>29</v>
      </c>
      <c r="AX1085" s="12" t="s">
        <v>73</v>
      </c>
      <c r="AY1085" s="142" t="s">
        <v>224</v>
      </c>
    </row>
    <row r="1086" spans="2:65" s="13" customFormat="1">
      <c r="B1086" s="146"/>
      <c r="D1086" s="136" t="s">
        <v>234</v>
      </c>
      <c r="E1086" s="147" t="s">
        <v>1</v>
      </c>
      <c r="F1086" s="148" t="s">
        <v>884</v>
      </c>
      <c r="H1086" s="149">
        <v>429.81299999999999</v>
      </c>
      <c r="L1086" s="146"/>
      <c r="M1086" s="150"/>
      <c r="T1086" s="151"/>
      <c r="AT1086" s="147" t="s">
        <v>234</v>
      </c>
      <c r="AU1086" s="147" t="s">
        <v>82</v>
      </c>
      <c r="AV1086" s="13" t="s">
        <v>82</v>
      </c>
      <c r="AW1086" s="13" t="s">
        <v>29</v>
      </c>
      <c r="AX1086" s="13" t="s">
        <v>73</v>
      </c>
      <c r="AY1086" s="147" t="s">
        <v>224</v>
      </c>
    </row>
    <row r="1087" spans="2:65" s="13" customFormat="1">
      <c r="B1087" s="146"/>
      <c r="D1087" s="136" t="s">
        <v>234</v>
      </c>
      <c r="E1087" s="147" t="s">
        <v>1</v>
      </c>
      <c r="F1087" s="148" t="s">
        <v>885</v>
      </c>
      <c r="H1087" s="149">
        <v>-6.6630000000000003</v>
      </c>
      <c r="L1087" s="146"/>
      <c r="M1087" s="150"/>
      <c r="T1087" s="151"/>
      <c r="AT1087" s="147" t="s">
        <v>234</v>
      </c>
      <c r="AU1087" s="147" t="s">
        <v>82</v>
      </c>
      <c r="AV1087" s="13" t="s">
        <v>82</v>
      </c>
      <c r="AW1087" s="13" t="s">
        <v>29</v>
      </c>
      <c r="AX1087" s="13" t="s">
        <v>73</v>
      </c>
      <c r="AY1087" s="147" t="s">
        <v>224</v>
      </c>
    </row>
    <row r="1088" spans="2:65" s="13" customFormat="1">
      <c r="B1088" s="146"/>
      <c r="D1088" s="136" t="s">
        <v>234</v>
      </c>
      <c r="E1088" s="147" t="s">
        <v>1</v>
      </c>
      <c r="F1088" s="148" t="s">
        <v>746</v>
      </c>
      <c r="H1088" s="149">
        <v>9.9359999999999999</v>
      </c>
      <c r="L1088" s="146"/>
      <c r="M1088" s="150"/>
      <c r="T1088" s="151"/>
      <c r="AT1088" s="147" t="s">
        <v>234</v>
      </c>
      <c r="AU1088" s="147" t="s">
        <v>82</v>
      </c>
      <c r="AV1088" s="13" t="s">
        <v>82</v>
      </c>
      <c r="AW1088" s="13" t="s">
        <v>29</v>
      </c>
      <c r="AX1088" s="13" t="s">
        <v>73</v>
      </c>
      <c r="AY1088" s="147" t="s">
        <v>224</v>
      </c>
    </row>
    <row r="1089" spans="2:65" s="13" customFormat="1">
      <c r="B1089" s="146"/>
      <c r="D1089" s="136" t="s">
        <v>234</v>
      </c>
      <c r="E1089" s="147" t="s">
        <v>1</v>
      </c>
      <c r="F1089" s="148" t="s">
        <v>747</v>
      </c>
      <c r="H1089" s="149">
        <v>9.9</v>
      </c>
      <c r="L1089" s="146"/>
      <c r="M1089" s="150"/>
      <c r="T1089" s="151"/>
      <c r="AT1089" s="147" t="s">
        <v>234</v>
      </c>
      <c r="AU1089" s="147" t="s">
        <v>82</v>
      </c>
      <c r="AV1089" s="13" t="s">
        <v>82</v>
      </c>
      <c r="AW1089" s="13" t="s">
        <v>29</v>
      </c>
      <c r="AX1089" s="13" t="s">
        <v>73</v>
      </c>
      <c r="AY1089" s="147" t="s">
        <v>224</v>
      </c>
    </row>
    <row r="1090" spans="2:65" s="13" customFormat="1">
      <c r="B1090" s="146"/>
      <c r="D1090" s="136" t="s">
        <v>234</v>
      </c>
      <c r="E1090" s="147" t="s">
        <v>1</v>
      </c>
      <c r="F1090" s="148" t="s">
        <v>1212</v>
      </c>
      <c r="H1090" s="149">
        <v>9.26</v>
      </c>
      <c r="L1090" s="146"/>
      <c r="M1090" s="150"/>
      <c r="T1090" s="151"/>
      <c r="AT1090" s="147" t="s">
        <v>234</v>
      </c>
      <c r="AU1090" s="147" t="s">
        <v>82</v>
      </c>
      <c r="AV1090" s="13" t="s">
        <v>82</v>
      </c>
      <c r="AW1090" s="13" t="s">
        <v>29</v>
      </c>
      <c r="AX1090" s="13" t="s">
        <v>73</v>
      </c>
      <c r="AY1090" s="147" t="s">
        <v>224</v>
      </c>
    </row>
    <row r="1091" spans="2:65" s="14" customFormat="1">
      <c r="B1091" s="152"/>
      <c r="D1091" s="136" t="s">
        <v>234</v>
      </c>
      <c r="E1091" s="153" t="s">
        <v>1</v>
      </c>
      <c r="F1091" s="154" t="s">
        <v>239</v>
      </c>
      <c r="H1091" s="155">
        <v>452.24599999999992</v>
      </c>
      <c r="L1091" s="152"/>
      <c r="M1091" s="156"/>
      <c r="T1091" s="157"/>
      <c r="AT1091" s="153" t="s">
        <v>234</v>
      </c>
      <c r="AU1091" s="153" t="s">
        <v>82</v>
      </c>
      <c r="AV1091" s="14" t="s">
        <v>106</v>
      </c>
      <c r="AW1091" s="14" t="s">
        <v>29</v>
      </c>
      <c r="AX1091" s="14" t="s">
        <v>78</v>
      </c>
      <c r="AY1091" s="153" t="s">
        <v>224</v>
      </c>
    </row>
    <row r="1092" spans="2:65" s="1" customFormat="1" ht="16.5" customHeight="1">
      <c r="B1092" s="123"/>
      <c r="C1092" s="164" t="s">
        <v>1237</v>
      </c>
      <c r="D1092" s="164" t="s">
        <v>1008</v>
      </c>
      <c r="E1092" s="165" t="s">
        <v>4724</v>
      </c>
      <c r="F1092" s="166" t="s">
        <v>1195</v>
      </c>
      <c r="G1092" s="167" t="s">
        <v>266</v>
      </c>
      <c r="H1092" s="168">
        <v>522.34400000000005</v>
      </c>
      <c r="I1092" s="169">
        <v>50.04</v>
      </c>
      <c r="J1092" s="169">
        <f>ROUND(I1092*H1092,2)</f>
        <v>26138.09</v>
      </c>
      <c r="K1092" s="166" t="s">
        <v>230</v>
      </c>
      <c r="L1092" s="170"/>
      <c r="M1092" s="171" t="s">
        <v>1</v>
      </c>
      <c r="N1092" s="172" t="s">
        <v>39</v>
      </c>
      <c r="O1092" s="132">
        <v>0</v>
      </c>
      <c r="P1092" s="132">
        <f>O1092*H1092</f>
        <v>0</v>
      </c>
      <c r="Q1092" s="132">
        <v>0</v>
      </c>
      <c r="R1092" s="132">
        <f>Q1092*H1092</f>
        <v>0</v>
      </c>
      <c r="S1092" s="132">
        <v>0</v>
      </c>
      <c r="T1092" s="133">
        <f>S1092*H1092</f>
        <v>0</v>
      </c>
      <c r="AR1092" s="134" t="s">
        <v>332</v>
      </c>
      <c r="AT1092" s="134" t="s">
        <v>1008</v>
      </c>
      <c r="AU1092" s="134" t="s">
        <v>82</v>
      </c>
      <c r="AY1092" s="17" t="s">
        <v>224</v>
      </c>
      <c r="BE1092" s="135">
        <f>IF(N1092="základní",J1092,0)</f>
        <v>0</v>
      </c>
      <c r="BF1092" s="135">
        <f>IF(N1092="snížená",J1092,0)</f>
        <v>26138.09</v>
      </c>
      <c r="BG1092" s="135">
        <f>IF(N1092="zákl. přenesená",J1092,0)</f>
        <v>0</v>
      </c>
      <c r="BH1092" s="135">
        <f>IF(N1092="sníž. přenesená",J1092,0)</f>
        <v>0</v>
      </c>
      <c r="BI1092" s="135">
        <f>IF(N1092="nulová",J1092,0)</f>
        <v>0</v>
      </c>
      <c r="BJ1092" s="17" t="s">
        <v>82</v>
      </c>
      <c r="BK1092" s="135">
        <f>ROUND(I1092*H1092,2)</f>
        <v>26138.09</v>
      </c>
      <c r="BL1092" s="17" t="s">
        <v>277</v>
      </c>
      <c r="BM1092" s="134" t="s">
        <v>4725</v>
      </c>
    </row>
    <row r="1093" spans="2:65" s="1" customFormat="1">
      <c r="B1093" s="29"/>
      <c r="D1093" s="136" t="s">
        <v>231</v>
      </c>
      <c r="F1093" s="137" t="s">
        <v>1195</v>
      </c>
      <c r="L1093" s="29"/>
      <c r="M1093" s="138"/>
      <c r="T1093" s="53"/>
      <c r="AT1093" s="17" t="s">
        <v>231</v>
      </c>
      <c r="AU1093" s="17" t="s">
        <v>82</v>
      </c>
    </row>
    <row r="1094" spans="2:65" s="13" customFormat="1">
      <c r="B1094" s="146"/>
      <c r="D1094" s="136" t="s">
        <v>234</v>
      </c>
      <c r="E1094" s="147" t="s">
        <v>1</v>
      </c>
      <c r="F1094" s="148" t="s">
        <v>1239</v>
      </c>
      <c r="H1094" s="149">
        <v>522.34400000000005</v>
      </c>
      <c r="L1094" s="146"/>
      <c r="M1094" s="150"/>
      <c r="T1094" s="151"/>
      <c r="AT1094" s="147" t="s">
        <v>234</v>
      </c>
      <c r="AU1094" s="147" t="s">
        <v>82</v>
      </c>
      <c r="AV1094" s="13" t="s">
        <v>82</v>
      </c>
      <c r="AW1094" s="13" t="s">
        <v>29</v>
      </c>
      <c r="AX1094" s="13" t="s">
        <v>73</v>
      </c>
      <c r="AY1094" s="147" t="s">
        <v>224</v>
      </c>
    </row>
    <row r="1095" spans="2:65" s="14" customFormat="1">
      <c r="B1095" s="152"/>
      <c r="D1095" s="136" t="s">
        <v>234</v>
      </c>
      <c r="E1095" s="153" t="s">
        <v>1</v>
      </c>
      <c r="F1095" s="154" t="s">
        <v>239</v>
      </c>
      <c r="H1095" s="155">
        <v>522.34400000000005</v>
      </c>
      <c r="L1095" s="152"/>
      <c r="M1095" s="156"/>
      <c r="T1095" s="157"/>
      <c r="AT1095" s="153" t="s">
        <v>234</v>
      </c>
      <c r="AU1095" s="153" t="s">
        <v>82</v>
      </c>
      <c r="AV1095" s="14" t="s">
        <v>106</v>
      </c>
      <c r="AW1095" s="14" t="s">
        <v>29</v>
      </c>
      <c r="AX1095" s="14" t="s">
        <v>78</v>
      </c>
      <c r="AY1095" s="153" t="s">
        <v>224</v>
      </c>
    </row>
    <row r="1096" spans="2:65" s="1" customFormat="1" ht="33" customHeight="1">
      <c r="B1096" s="123"/>
      <c r="C1096" s="124" t="s">
        <v>786</v>
      </c>
      <c r="D1096" s="124" t="s">
        <v>226</v>
      </c>
      <c r="E1096" s="125" t="s">
        <v>1240</v>
      </c>
      <c r="F1096" s="126" t="s">
        <v>1241</v>
      </c>
      <c r="G1096" s="127" t="s">
        <v>266</v>
      </c>
      <c r="H1096" s="128">
        <v>452.24599999999998</v>
      </c>
      <c r="I1096" s="129">
        <v>63.9</v>
      </c>
      <c r="J1096" s="129">
        <f>ROUND(I1096*H1096,2)</f>
        <v>28898.52</v>
      </c>
      <c r="K1096" s="126" t="s">
        <v>230</v>
      </c>
      <c r="L1096" s="29"/>
      <c r="M1096" s="130" t="s">
        <v>1</v>
      </c>
      <c r="N1096" s="131" t="s">
        <v>39</v>
      </c>
      <c r="O1096" s="132">
        <v>0</v>
      </c>
      <c r="P1096" s="132">
        <f>O1096*H1096</f>
        <v>0</v>
      </c>
      <c r="Q1096" s="132">
        <v>0</v>
      </c>
      <c r="R1096" s="132">
        <f>Q1096*H1096</f>
        <v>0</v>
      </c>
      <c r="S1096" s="132">
        <v>0</v>
      </c>
      <c r="T1096" s="133">
        <f>S1096*H1096</f>
        <v>0</v>
      </c>
      <c r="AR1096" s="134" t="s">
        <v>277</v>
      </c>
      <c r="AT1096" s="134" t="s">
        <v>226</v>
      </c>
      <c r="AU1096" s="134" t="s">
        <v>82</v>
      </c>
      <c r="AY1096" s="17" t="s">
        <v>224</v>
      </c>
      <c r="BE1096" s="135">
        <f>IF(N1096="základní",J1096,0)</f>
        <v>0</v>
      </c>
      <c r="BF1096" s="135">
        <f>IF(N1096="snížená",J1096,0)</f>
        <v>28898.52</v>
      </c>
      <c r="BG1096" s="135">
        <f>IF(N1096="zákl. přenesená",J1096,0)</f>
        <v>0</v>
      </c>
      <c r="BH1096" s="135">
        <f>IF(N1096="sníž. přenesená",J1096,0)</f>
        <v>0</v>
      </c>
      <c r="BI1096" s="135">
        <f>IF(N1096="nulová",J1096,0)</f>
        <v>0</v>
      </c>
      <c r="BJ1096" s="17" t="s">
        <v>82</v>
      </c>
      <c r="BK1096" s="135">
        <f>ROUND(I1096*H1096,2)</f>
        <v>28898.52</v>
      </c>
      <c r="BL1096" s="17" t="s">
        <v>277</v>
      </c>
      <c r="BM1096" s="134" t="s">
        <v>4726</v>
      </c>
    </row>
    <row r="1097" spans="2:65" s="1" customFormat="1" ht="19.5">
      <c r="B1097" s="29"/>
      <c r="D1097" s="136" t="s">
        <v>231</v>
      </c>
      <c r="F1097" s="137" t="s">
        <v>1241</v>
      </c>
      <c r="L1097" s="29"/>
      <c r="M1097" s="138"/>
      <c r="T1097" s="53"/>
      <c r="AT1097" s="17" t="s">
        <v>231</v>
      </c>
      <c r="AU1097" s="17" t="s">
        <v>82</v>
      </c>
    </row>
    <row r="1098" spans="2:65" s="1" customFormat="1">
      <c r="B1098" s="29"/>
      <c r="D1098" s="139" t="s">
        <v>232</v>
      </c>
      <c r="F1098" s="140" t="s">
        <v>1243</v>
      </c>
      <c r="L1098" s="29"/>
      <c r="M1098" s="138"/>
      <c r="T1098" s="53"/>
      <c r="AT1098" s="17" t="s">
        <v>232</v>
      </c>
      <c r="AU1098" s="17" t="s">
        <v>82</v>
      </c>
    </row>
    <row r="1099" spans="2:65" s="1" customFormat="1" ht="16.5" customHeight="1">
      <c r="B1099" s="123"/>
      <c r="C1099" s="164" t="s">
        <v>1244</v>
      </c>
      <c r="D1099" s="164" t="s">
        <v>1008</v>
      </c>
      <c r="E1099" s="165" t="s">
        <v>1245</v>
      </c>
      <c r="F1099" s="166" t="s">
        <v>1246</v>
      </c>
      <c r="G1099" s="167" t="s">
        <v>266</v>
      </c>
      <c r="H1099" s="168">
        <v>452.24599999999998</v>
      </c>
      <c r="I1099" s="169">
        <v>26.4</v>
      </c>
      <c r="J1099" s="169">
        <f>ROUND(I1099*H1099,2)</f>
        <v>11939.29</v>
      </c>
      <c r="K1099" s="166" t="s">
        <v>1</v>
      </c>
      <c r="L1099" s="170"/>
      <c r="M1099" s="171" t="s">
        <v>1</v>
      </c>
      <c r="N1099" s="172" t="s">
        <v>39</v>
      </c>
      <c r="O1099" s="132">
        <v>0</v>
      </c>
      <c r="P1099" s="132">
        <f>O1099*H1099</f>
        <v>0</v>
      </c>
      <c r="Q1099" s="132">
        <v>0</v>
      </c>
      <c r="R1099" s="132">
        <f>Q1099*H1099</f>
        <v>0</v>
      </c>
      <c r="S1099" s="132">
        <v>0</v>
      </c>
      <c r="T1099" s="133">
        <f>S1099*H1099</f>
        <v>0</v>
      </c>
      <c r="AR1099" s="134" t="s">
        <v>332</v>
      </c>
      <c r="AT1099" s="134" t="s">
        <v>1008</v>
      </c>
      <c r="AU1099" s="134" t="s">
        <v>82</v>
      </c>
      <c r="AY1099" s="17" t="s">
        <v>224</v>
      </c>
      <c r="BE1099" s="135">
        <f>IF(N1099="základní",J1099,0)</f>
        <v>0</v>
      </c>
      <c r="BF1099" s="135">
        <f>IF(N1099="snížená",J1099,0)</f>
        <v>11939.29</v>
      </c>
      <c r="BG1099" s="135">
        <f>IF(N1099="zákl. přenesená",J1099,0)</f>
        <v>0</v>
      </c>
      <c r="BH1099" s="135">
        <f>IF(N1099="sníž. přenesená",J1099,0)</f>
        <v>0</v>
      </c>
      <c r="BI1099" s="135">
        <f>IF(N1099="nulová",J1099,0)</f>
        <v>0</v>
      </c>
      <c r="BJ1099" s="17" t="s">
        <v>82</v>
      </c>
      <c r="BK1099" s="135">
        <f>ROUND(I1099*H1099,2)</f>
        <v>11939.29</v>
      </c>
      <c r="BL1099" s="17" t="s">
        <v>277</v>
      </c>
      <c r="BM1099" s="134" t="s">
        <v>4727</v>
      </c>
    </row>
    <row r="1100" spans="2:65" s="1" customFormat="1">
      <c r="B1100" s="29"/>
      <c r="D1100" s="136" t="s">
        <v>231</v>
      </c>
      <c r="F1100" s="137" t="s">
        <v>1246</v>
      </c>
      <c r="L1100" s="29"/>
      <c r="M1100" s="138"/>
      <c r="T1100" s="53"/>
      <c r="AT1100" s="17" t="s">
        <v>231</v>
      </c>
      <c r="AU1100" s="17" t="s">
        <v>82</v>
      </c>
    </row>
    <row r="1101" spans="2:65" s="1" customFormat="1" ht="37.9" customHeight="1">
      <c r="B1101" s="123"/>
      <c r="C1101" s="124" t="s">
        <v>792</v>
      </c>
      <c r="D1101" s="124" t="s">
        <v>226</v>
      </c>
      <c r="E1101" s="125" t="s">
        <v>1248</v>
      </c>
      <c r="F1101" s="126" t="s">
        <v>1249</v>
      </c>
      <c r="G1101" s="127" t="s">
        <v>266</v>
      </c>
      <c r="H1101" s="128">
        <v>424.6</v>
      </c>
      <c r="I1101" s="129">
        <v>41.1</v>
      </c>
      <c r="J1101" s="129">
        <f>ROUND(I1101*H1101,2)</f>
        <v>17451.060000000001</v>
      </c>
      <c r="K1101" s="126" t="s">
        <v>230</v>
      </c>
      <c r="L1101" s="29"/>
      <c r="M1101" s="130" t="s">
        <v>1</v>
      </c>
      <c r="N1101" s="131" t="s">
        <v>39</v>
      </c>
      <c r="O1101" s="132">
        <v>0</v>
      </c>
      <c r="P1101" s="132">
        <f>O1101*H1101</f>
        <v>0</v>
      </c>
      <c r="Q1101" s="132">
        <v>0</v>
      </c>
      <c r="R1101" s="132">
        <f>Q1101*H1101</f>
        <v>0</v>
      </c>
      <c r="S1101" s="132">
        <v>0</v>
      </c>
      <c r="T1101" s="133">
        <f>S1101*H1101</f>
        <v>0</v>
      </c>
      <c r="AR1101" s="134" t="s">
        <v>277</v>
      </c>
      <c r="AT1101" s="134" t="s">
        <v>226</v>
      </c>
      <c r="AU1101" s="134" t="s">
        <v>82</v>
      </c>
      <c r="AY1101" s="17" t="s">
        <v>224</v>
      </c>
      <c r="BE1101" s="135">
        <f>IF(N1101="základní",J1101,0)</f>
        <v>0</v>
      </c>
      <c r="BF1101" s="135">
        <f>IF(N1101="snížená",J1101,0)</f>
        <v>17451.060000000001</v>
      </c>
      <c r="BG1101" s="135">
        <f>IF(N1101="zákl. přenesená",J1101,0)</f>
        <v>0</v>
      </c>
      <c r="BH1101" s="135">
        <f>IF(N1101="sníž. přenesená",J1101,0)</f>
        <v>0</v>
      </c>
      <c r="BI1101" s="135">
        <f>IF(N1101="nulová",J1101,0)</f>
        <v>0</v>
      </c>
      <c r="BJ1101" s="17" t="s">
        <v>82</v>
      </c>
      <c r="BK1101" s="135">
        <f>ROUND(I1101*H1101,2)</f>
        <v>17451.060000000001</v>
      </c>
      <c r="BL1101" s="17" t="s">
        <v>277</v>
      </c>
      <c r="BM1101" s="134" t="s">
        <v>4728</v>
      </c>
    </row>
    <row r="1102" spans="2:65" s="1" customFormat="1" ht="29.25">
      <c r="B1102" s="29"/>
      <c r="D1102" s="136" t="s">
        <v>231</v>
      </c>
      <c r="F1102" s="137" t="s">
        <v>1249</v>
      </c>
      <c r="L1102" s="29"/>
      <c r="M1102" s="138"/>
      <c r="T1102" s="53"/>
      <c r="AT1102" s="17" t="s">
        <v>231</v>
      </c>
      <c r="AU1102" s="17" t="s">
        <v>82</v>
      </c>
    </row>
    <row r="1103" spans="2:65" s="1" customFormat="1">
      <c r="B1103" s="29"/>
      <c r="D1103" s="139" t="s">
        <v>232</v>
      </c>
      <c r="F1103" s="140" t="s">
        <v>1251</v>
      </c>
      <c r="L1103" s="29"/>
      <c r="M1103" s="138"/>
      <c r="T1103" s="53"/>
      <c r="AT1103" s="17" t="s">
        <v>232</v>
      </c>
      <c r="AU1103" s="17" t="s">
        <v>82</v>
      </c>
    </row>
    <row r="1104" spans="2:65" s="12" customFormat="1">
      <c r="B1104" s="141"/>
      <c r="D1104" s="136" t="s">
        <v>234</v>
      </c>
      <c r="E1104" s="142" t="s">
        <v>1</v>
      </c>
      <c r="F1104" s="143" t="s">
        <v>883</v>
      </c>
      <c r="H1104" s="142" t="s">
        <v>1</v>
      </c>
      <c r="L1104" s="141"/>
      <c r="M1104" s="144"/>
      <c r="T1104" s="145"/>
      <c r="AT1104" s="142" t="s">
        <v>234</v>
      </c>
      <c r="AU1104" s="142" t="s">
        <v>82</v>
      </c>
      <c r="AV1104" s="12" t="s">
        <v>78</v>
      </c>
      <c r="AW1104" s="12" t="s">
        <v>29</v>
      </c>
      <c r="AX1104" s="12" t="s">
        <v>73</v>
      </c>
      <c r="AY1104" s="142" t="s">
        <v>224</v>
      </c>
    </row>
    <row r="1105" spans="2:65" s="13" customFormat="1">
      <c r="B1105" s="146"/>
      <c r="D1105" s="136" t="s">
        <v>234</v>
      </c>
      <c r="E1105" s="147" t="s">
        <v>1</v>
      </c>
      <c r="F1105" s="148" t="s">
        <v>1252</v>
      </c>
      <c r="H1105" s="149">
        <v>431.26299999999998</v>
      </c>
      <c r="L1105" s="146"/>
      <c r="M1105" s="150"/>
      <c r="T1105" s="151"/>
      <c r="AT1105" s="147" t="s">
        <v>234</v>
      </c>
      <c r="AU1105" s="147" t="s">
        <v>82</v>
      </c>
      <c r="AV1105" s="13" t="s">
        <v>82</v>
      </c>
      <c r="AW1105" s="13" t="s">
        <v>29</v>
      </c>
      <c r="AX1105" s="13" t="s">
        <v>73</v>
      </c>
      <c r="AY1105" s="147" t="s">
        <v>224</v>
      </c>
    </row>
    <row r="1106" spans="2:65" s="13" customFormat="1">
      <c r="B1106" s="146"/>
      <c r="D1106" s="136" t="s">
        <v>234</v>
      </c>
      <c r="E1106" s="147" t="s">
        <v>1</v>
      </c>
      <c r="F1106" s="148" t="s">
        <v>885</v>
      </c>
      <c r="H1106" s="149">
        <v>-6.6630000000000003</v>
      </c>
      <c r="L1106" s="146"/>
      <c r="M1106" s="150"/>
      <c r="T1106" s="151"/>
      <c r="AT1106" s="147" t="s">
        <v>234</v>
      </c>
      <c r="AU1106" s="147" t="s">
        <v>82</v>
      </c>
      <c r="AV1106" s="13" t="s">
        <v>82</v>
      </c>
      <c r="AW1106" s="13" t="s">
        <v>29</v>
      </c>
      <c r="AX1106" s="13" t="s">
        <v>73</v>
      </c>
      <c r="AY1106" s="147" t="s">
        <v>224</v>
      </c>
    </row>
    <row r="1107" spans="2:65" s="14" customFormat="1">
      <c r="B1107" s="152"/>
      <c r="D1107" s="136" t="s">
        <v>234</v>
      </c>
      <c r="E1107" s="153" t="s">
        <v>1</v>
      </c>
      <c r="F1107" s="154" t="s">
        <v>239</v>
      </c>
      <c r="H1107" s="155">
        <v>424.59999999999997</v>
      </c>
      <c r="L1107" s="152"/>
      <c r="M1107" s="156"/>
      <c r="T1107" s="157"/>
      <c r="AT1107" s="153" t="s">
        <v>234</v>
      </c>
      <c r="AU1107" s="153" t="s">
        <v>82</v>
      </c>
      <c r="AV1107" s="14" t="s">
        <v>106</v>
      </c>
      <c r="AW1107" s="14" t="s">
        <v>29</v>
      </c>
      <c r="AX1107" s="14" t="s">
        <v>78</v>
      </c>
      <c r="AY1107" s="153" t="s">
        <v>224</v>
      </c>
    </row>
    <row r="1108" spans="2:65" s="1" customFormat="1" ht="44.25" customHeight="1">
      <c r="B1108" s="123"/>
      <c r="C1108" s="164" t="s">
        <v>1253</v>
      </c>
      <c r="D1108" s="164" t="s">
        <v>1008</v>
      </c>
      <c r="E1108" s="165" t="s">
        <v>1254</v>
      </c>
      <c r="F1108" s="166" t="s">
        <v>1255</v>
      </c>
      <c r="G1108" s="167" t="s">
        <v>266</v>
      </c>
      <c r="H1108" s="168">
        <v>424.6</v>
      </c>
      <c r="I1108" s="169">
        <v>815.47</v>
      </c>
      <c r="J1108" s="169">
        <f>ROUND(I1108*H1108,2)</f>
        <v>346248.56</v>
      </c>
      <c r="K1108" s="166" t="s">
        <v>1</v>
      </c>
      <c r="L1108" s="170"/>
      <c r="M1108" s="171" t="s">
        <v>1</v>
      </c>
      <c r="N1108" s="172" t="s">
        <v>39</v>
      </c>
      <c r="O1108" s="132">
        <v>0</v>
      </c>
      <c r="P1108" s="132">
        <f>O1108*H1108</f>
        <v>0</v>
      </c>
      <c r="Q1108" s="132">
        <v>0</v>
      </c>
      <c r="R1108" s="132">
        <f>Q1108*H1108</f>
        <v>0</v>
      </c>
      <c r="S1108" s="132">
        <v>0</v>
      </c>
      <c r="T1108" s="133">
        <f>S1108*H1108</f>
        <v>0</v>
      </c>
      <c r="AR1108" s="134" t="s">
        <v>332</v>
      </c>
      <c r="AT1108" s="134" t="s">
        <v>1008</v>
      </c>
      <c r="AU1108" s="134" t="s">
        <v>82</v>
      </c>
      <c r="AY1108" s="17" t="s">
        <v>224</v>
      </c>
      <c r="BE1108" s="135">
        <f>IF(N1108="základní",J1108,0)</f>
        <v>0</v>
      </c>
      <c r="BF1108" s="135">
        <f>IF(N1108="snížená",J1108,0)</f>
        <v>346248.56</v>
      </c>
      <c r="BG1108" s="135">
        <f>IF(N1108="zákl. přenesená",J1108,0)</f>
        <v>0</v>
      </c>
      <c r="BH1108" s="135">
        <f>IF(N1108="sníž. přenesená",J1108,0)</f>
        <v>0</v>
      </c>
      <c r="BI1108" s="135">
        <f>IF(N1108="nulová",J1108,0)</f>
        <v>0</v>
      </c>
      <c r="BJ1108" s="17" t="s">
        <v>82</v>
      </c>
      <c r="BK1108" s="135">
        <f>ROUND(I1108*H1108,2)</f>
        <v>346248.56</v>
      </c>
      <c r="BL1108" s="17" t="s">
        <v>277</v>
      </c>
      <c r="BM1108" s="134" t="s">
        <v>4729</v>
      </c>
    </row>
    <row r="1109" spans="2:65" s="1" customFormat="1" ht="29.25">
      <c r="B1109" s="29"/>
      <c r="D1109" s="136" t="s">
        <v>231</v>
      </c>
      <c r="F1109" s="137" t="s">
        <v>1255</v>
      </c>
      <c r="L1109" s="29"/>
      <c r="M1109" s="138"/>
      <c r="T1109" s="53"/>
      <c r="AT1109" s="17" t="s">
        <v>231</v>
      </c>
      <c r="AU1109" s="17" t="s">
        <v>82</v>
      </c>
    </row>
    <row r="1110" spans="2:65" s="1" customFormat="1" ht="33" customHeight="1">
      <c r="B1110" s="123"/>
      <c r="C1110" s="124" t="s">
        <v>808</v>
      </c>
      <c r="D1110" s="124" t="s">
        <v>226</v>
      </c>
      <c r="E1110" s="125" t="s">
        <v>1257</v>
      </c>
      <c r="F1110" s="126" t="s">
        <v>1258</v>
      </c>
      <c r="G1110" s="127" t="s">
        <v>266</v>
      </c>
      <c r="H1110" s="128">
        <v>240</v>
      </c>
      <c r="I1110" s="129">
        <v>60.4</v>
      </c>
      <c r="J1110" s="129">
        <f>ROUND(I1110*H1110,2)</f>
        <v>14496</v>
      </c>
      <c r="K1110" s="126" t="s">
        <v>230</v>
      </c>
      <c r="L1110" s="29"/>
      <c r="M1110" s="130" t="s">
        <v>1</v>
      </c>
      <c r="N1110" s="131" t="s">
        <v>39</v>
      </c>
      <c r="O1110" s="132">
        <v>0</v>
      </c>
      <c r="P1110" s="132">
        <f>O1110*H1110</f>
        <v>0</v>
      </c>
      <c r="Q1110" s="132">
        <v>0</v>
      </c>
      <c r="R1110" s="132">
        <f>Q1110*H1110</f>
        <v>0</v>
      </c>
      <c r="S1110" s="132">
        <v>0</v>
      </c>
      <c r="T1110" s="133">
        <f>S1110*H1110</f>
        <v>0</v>
      </c>
      <c r="AR1110" s="134" t="s">
        <v>277</v>
      </c>
      <c r="AT1110" s="134" t="s">
        <v>226</v>
      </c>
      <c r="AU1110" s="134" t="s">
        <v>82</v>
      </c>
      <c r="AY1110" s="17" t="s">
        <v>224</v>
      </c>
      <c r="BE1110" s="135">
        <f>IF(N1110="základní",J1110,0)</f>
        <v>0</v>
      </c>
      <c r="BF1110" s="135">
        <f>IF(N1110="snížená",J1110,0)</f>
        <v>14496</v>
      </c>
      <c r="BG1110" s="135">
        <f>IF(N1110="zákl. přenesená",J1110,0)</f>
        <v>0</v>
      </c>
      <c r="BH1110" s="135">
        <f>IF(N1110="sníž. přenesená",J1110,0)</f>
        <v>0</v>
      </c>
      <c r="BI1110" s="135">
        <f>IF(N1110="nulová",J1110,0)</f>
        <v>0</v>
      </c>
      <c r="BJ1110" s="17" t="s">
        <v>82</v>
      </c>
      <c r="BK1110" s="135">
        <f>ROUND(I1110*H1110,2)</f>
        <v>14496</v>
      </c>
      <c r="BL1110" s="17" t="s">
        <v>277</v>
      </c>
      <c r="BM1110" s="134" t="s">
        <v>4730</v>
      </c>
    </row>
    <row r="1111" spans="2:65" s="1" customFormat="1" ht="19.5">
      <c r="B1111" s="29"/>
      <c r="D1111" s="136" t="s">
        <v>231</v>
      </c>
      <c r="F1111" s="137" t="s">
        <v>1258</v>
      </c>
      <c r="L1111" s="29"/>
      <c r="M1111" s="138"/>
      <c r="T1111" s="53"/>
      <c r="AT1111" s="17" t="s">
        <v>231</v>
      </c>
      <c r="AU1111" s="17" t="s">
        <v>82</v>
      </c>
    </row>
    <row r="1112" spans="2:65" s="1" customFormat="1">
      <c r="B1112" s="29"/>
      <c r="D1112" s="139" t="s">
        <v>232</v>
      </c>
      <c r="F1112" s="140" t="s">
        <v>1260</v>
      </c>
      <c r="L1112" s="29"/>
      <c r="M1112" s="138"/>
      <c r="T1112" s="53"/>
      <c r="AT1112" s="17" t="s">
        <v>232</v>
      </c>
      <c r="AU1112" s="17" t="s">
        <v>82</v>
      </c>
    </row>
    <row r="1113" spans="2:65" s="1" customFormat="1" ht="24.2" customHeight="1">
      <c r="B1113" s="123"/>
      <c r="C1113" s="164" t="s">
        <v>1261</v>
      </c>
      <c r="D1113" s="164" t="s">
        <v>1008</v>
      </c>
      <c r="E1113" s="165" t="s">
        <v>1262</v>
      </c>
      <c r="F1113" s="166" t="s">
        <v>1263</v>
      </c>
      <c r="G1113" s="167" t="s">
        <v>229</v>
      </c>
      <c r="H1113" s="168">
        <v>19.2</v>
      </c>
      <c r="I1113" s="169">
        <v>2690</v>
      </c>
      <c r="J1113" s="169">
        <f>ROUND(I1113*H1113,2)</f>
        <v>51648</v>
      </c>
      <c r="K1113" s="166" t="s">
        <v>230</v>
      </c>
      <c r="L1113" s="170"/>
      <c r="M1113" s="171" t="s">
        <v>1</v>
      </c>
      <c r="N1113" s="172" t="s">
        <v>39</v>
      </c>
      <c r="O1113" s="132">
        <v>0</v>
      </c>
      <c r="P1113" s="132">
        <f>O1113*H1113</f>
        <v>0</v>
      </c>
      <c r="Q1113" s="132">
        <v>0</v>
      </c>
      <c r="R1113" s="132">
        <f>Q1113*H1113</f>
        <v>0</v>
      </c>
      <c r="S1113" s="132">
        <v>0</v>
      </c>
      <c r="T1113" s="133">
        <f>S1113*H1113</f>
        <v>0</v>
      </c>
      <c r="AR1113" s="134" t="s">
        <v>332</v>
      </c>
      <c r="AT1113" s="134" t="s">
        <v>1008</v>
      </c>
      <c r="AU1113" s="134" t="s">
        <v>82</v>
      </c>
      <c r="AY1113" s="17" t="s">
        <v>224</v>
      </c>
      <c r="BE1113" s="135">
        <f>IF(N1113="základní",J1113,0)</f>
        <v>0</v>
      </c>
      <c r="BF1113" s="135">
        <f>IF(N1113="snížená",J1113,0)</f>
        <v>51648</v>
      </c>
      <c r="BG1113" s="135">
        <f>IF(N1113="zákl. přenesená",J1113,0)</f>
        <v>0</v>
      </c>
      <c r="BH1113" s="135">
        <f>IF(N1113="sníž. přenesená",J1113,0)</f>
        <v>0</v>
      </c>
      <c r="BI1113" s="135">
        <f>IF(N1113="nulová",J1113,0)</f>
        <v>0</v>
      </c>
      <c r="BJ1113" s="17" t="s">
        <v>82</v>
      </c>
      <c r="BK1113" s="135">
        <f>ROUND(I1113*H1113,2)</f>
        <v>51648</v>
      </c>
      <c r="BL1113" s="17" t="s">
        <v>277</v>
      </c>
      <c r="BM1113" s="134" t="s">
        <v>4731</v>
      </c>
    </row>
    <row r="1114" spans="2:65" s="1" customFormat="1">
      <c r="B1114" s="29"/>
      <c r="D1114" s="136" t="s">
        <v>231</v>
      </c>
      <c r="F1114" s="137" t="s">
        <v>1263</v>
      </c>
      <c r="L1114" s="29"/>
      <c r="M1114" s="138"/>
      <c r="T1114" s="53"/>
      <c r="AT1114" s="17" t="s">
        <v>231</v>
      </c>
      <c r="AU1114" s="17" t="s">
        <v>82</v>
      </c>
    </row>
    <row r="1115" spans="2:65" s="13" customFormat="1">
      <c r="B1115" s="146"/>
      <c r="D1115" s="136" t="s">
        <v>234</v>
      </c>
      <c r="E1115" s="147" t="s">
        <v>1</v>
      </c>
      <c r="F1115" s="148" t="s">
        <v>1265</v>
      </c>
      <c r="H1115" s="149">
        <v>19.2</v>
      </c>
      <c r="L1115" s="146"/>
      <c r="M1115" s="150"/>
      <c r="T1115" s="151"/>
      <c r="AT1115" s="147" t="s">
        <v>234</v>
      </c>
      <c r="AU1115" s="147" t="s">
        <v>82</v>
      </c>
      <c r="AV1115" s="13" t="s">
        <v>82</v>
      </c>
      <c r="AW1115" s="13" t="s">
        <v>29</v>
      </c>
      <c r="AX1115" s="13" t="s">
        <v>73</v>
      </c>
      <c r="AY1115" s="147" t="s">
        <v>224</v>
      </c>
    </row>
    <row r="1116" spans="2:65" s="14" customFormat="1">
      <c r="B1116" s="152"/>
      <c r="D1116" s="136" t="s">
        <v>234</v>
      </c>
      <c r="E1116" s="153" t="s">
        <v>1</v>
      </c>
      <c r="F1116" s="154" t="s">
        <v>239</v>
      </c>
      <c r="H1116" s="155">
        <v>19.2</v>
      </c>
      <c r="L1116" s="152"/>
      <c r="M1116" s="156"/>
      <c r="T1116" s="157"/>
      <c r="AT1116" s="153" t="s">
        <v>234</v>
      </c>
      <c r="AU1116" s="153" t="s">
        <v>82</v>
      </c>
      <c r="AV1116" s="14" t="s">
        <v>106</v>
      </c>
      <c r="AW1116" s="14" t="s">
        <v>29</v>
      </c>
      <c r="AX1116" s="14" t="s">
        <v>78</v>
      </c>
      <c r="AY1116" s="153" t="s">
        <v>224</v>
      </c>
    </row>
    <row r="1117" spans="2:65" s="1" customFormat="1" ht="33" customHeight="1">
      <c r="B1117" s="123"/>
      <c r="C1117" s="124" t="s">
        <v>812</v>
      </c>
      <c r="D1117" s="124" t="s">
        <v>226</v>
      </c>
      <c r="E1117" s="125" t="s">
        <v>1266</v>
      </c>
      <c r="F1117" s="126" t="s">
        <v>1267</v>
      </c>
      <c r="G1117" s="127" t="s">
        <v>266</v>
      </c>
      <c r="H1117" s="128">
        <v>240</v>
      </c>
      <c r="I1117" s="129">
        <v>95.2</v>
      </c>
      <c r="J1117" s="129">
        <f>ROUND(I1117*H1117,2)</f>
        <v>22848</v>
      </c>
      <c r="K1117" s="126" t="s">
        <v>230</v>
      </c>
      <c r="L1117" s="29"/>
      <c r="M1117" s="130" t="s">
        <v>1</v>
      </c>
      <c r="N1117" s="131" t="s">
        <v>39</v>
      </c>
      <c r="O1117" s="132">
        <v>0</v>
      </c>
      <c r="P1117" s="132">
        <f>O1117*H1117</f>
        <v>0</v>
      </c>
      <c r="Q1117" s="132">
        <v>0</v>
      </c>
      <c r="R1117" s="132">
        <f>Q1117*H1117</f>
        <v>0</v>
      </c>
      <c r="S1117" s="132">
        <v>0</v>
      </c>
      <c r="T1117" s="133">
        <f>S1117*H1117</f>
        <v>0</v>
      </c>
      <c r="AR1117" s="134" t="s">
        <v>277</v>
      </c>
      <c r="AT1117" s="134" t="s">
        <v>226</v>
      </c>
      <c r="AU1117" s="134" t="s">
        <v>82</v>
      </c>
      <c r="AY1117" s="17" t="s">
        <v>224</v>
      </c>
      <c r="BE1117" s="135">
        <f>IF(N1117="základní",J1117,0)</f>
        <v>0</v>
      </c>
      <c r="BF1117" s="135">
        <f>IF(N1117="snížená",J1117,0)</f>
        <v>22848</v>
      </c>
      <c r="BG1117" s="135">
        <f>IF(N1117="zákl. přenesená",J1117,0)</f>
        <v>0</v>
      </c>
      <c r="BH1117" s="135">
        <f>IF(N1117="sníž. přenesená",J1117,0)</f>
        <v>0</v>
      </c>
      <c r="BI1117" s="135">
        <f>IF(N1117="nulová",J1117,0)</f>
        <v>0</v>
      </c>
      <c r="BJ1117" s="17" t="s">
        <v>82</v>
      </c>
      <c r="BK1117" s="135">
        <f>ROUND(I1117*H1117,2)</f>
        <v>22848</v>
      </c>
      <c r="BL1117" s="17" t="s">
        <v>277</v>
      </c>
      <c r="BM1117" s="134" t="s">
        <v>4732</v>
      </c>
    </row>
    <row r="1118" spans="2:65" s="1" customFormat="1" ht="19.5">
      <c r="B1118" s="29"/>
      <c r="D1118" s="136" t="s">
        <v>231</v>
      </c>
      <c r="F1118" s="137" t="s">
        <v>1267</v>
      </c>
      <c r="L1118" s="29"/>
      <c r="M1118" s="138"/>
      <c r="T1118" s="53"/>
      <c r="AT1118" s="17" t="s">
        <v>231</v>
      </c>
      <c r="AU1118" s="17" t="s">
        <v>82</v>
      </c>
    </row>
    <row r="1119" spans="2:65" s="1" customFormat="1">
      <c r="B1119" s="29"/>
      <c r="D1119" s="139" t="s">
        <v>232</v>
      </c>
      <c r="F1119" s="140" t="s">
        <v>1269</v>
      </c>
      <c r="L1119" s="29"/>
      <c r="M1119" s="138"/>
      <c r="T1119" s="53"/>
      <c r="AT1119" s="17" t="s">
        <v>232</v>
      </c>
      <c r="AU1119" s="17" t="s">
        <v>82</v>
      </c>
    </row>
    <row r="1120" spans="2:65" s="1" customFormat="1" ht="16.5" customHeight="1">
      <c r="B1120" s="123"/>
      <c r="C1120" s="164" t="s">
        <v>1270</v>
      </c>
      <c r="D1120" s="164" t="s">
        <v>1008</v>
      </c>
      <c r="E1120" s="165" t="s">
        <v>1271</v>
      </c>
      <c r="F1120" s="166" t="s">
        <v>1272</v>
      </c>
      <c r="G1120" s="167" t="s">
        <v>266</v>
      </c>
      <c r="H1120" s="168">
        <v>240</v>
      </c>
      <c r="I1120" s="169">
        <v>635</v>
      </c>
      <c r="J1120" s="169">
        <f>ROUND(I1120*H1120,2)</f>
        <v>152400</v>
      </c>
      <c r="K1120" s="166" t="s">
        <v>230</v>
      </c>
      <c r="L1120" s="170"/>
      <c r="M1120" s="171" t="s">
        <v>1</v>
      </c>
      <c r="N1120" s="172" t="s">
        <v>39</v>
      </c>
      <c r="O1120" s="132">
        <v>0</v>
      </c>
      <c r="P1120" s="132">
        <f>O1120*H1120</f>
        <v>0</v>
      </c>
      <c r="Q1120" s="132">
        <v>0</v>
      </c>
      <c r="R1120" s="132">
        <f>Q1120*H1120</f>
        <v>0</v>
      </c>
      <c r="S1120" s="132">
        <v>0</v>
      </c>
      <c r="T1120" s="133">
        <f>S1120*H1120</f>
        <v>0</v>
      </c>
      <c r="AR1120" s="134" t="s">
        <v>332</v>
      </c>
      <c r="AT1120" s="134" t="s">
        <v>1008</v>
      </c>
      <c r="AU1120" s="134" t="s">
        <v>82</v>
      </c>
      <c r="AY1120" s="17" t="s">
        <v>224</v>
      </c>
      <c r="BE1120" s="135">
        <f>IF(N1120="základní",J1120,0)</f>
        <v>0</v>
      </c>
      <c r="BF1120" s="135">
        <f>IF(N1120="snížená",J1120,0)</f>
        <v>152400</v>
      </c>
      <c r="BG1120" s="135">
        <f>IF(N1120="zákl. přenesená",J1120,0)</f>
        <v>0</v>
      </c>
      <c r="BH1120" s="135">
        <f>IF(N1120="sníž. přenesená",J1120,0)</f>
        <v>0</v>
      </c>
      <c r="BI1120" s="135">
        <f>IF(N1120="nulová",J1120,0)</f>
        <v>0</v>
      </c>
      <c r="BJ1120" s="17" t="s">
        <v>82</v>
      </c>
      <c r="BK1120" s="135">
        <f>ROUND(I1120*H1120,2)</f>
        <v>152400</v>
      </c>
      <c r="BL1120" s="17" t="s">
        <v>277</v>
      </c>
      <c r="BM1120" s="134" t="s">
        <v>4733</v>
      </c>
    </row>
    <row r="1121" spans="2:65" s="1" customFormat="1">
      <c r="B1121" s="29"/>
      <c r="D1121" s="136" t="s">
        <v>231</v>
      </c>
      <c r="F1121" s="137" t="s">
        <v>1272</v>
      </c>
      <c r="L1121" s="29"/>
      <c r="M1121" s="138"/>
      <c r="T1121" s="53"/>
      <c r="AT1121" s="17" t="s">
        <v>231</v>
      </c>
      <c r="AU1121" s="17" t="s">
        <v>82</v>
      </c>
    </row>
    <row r="1122" spans="2:65" s="1" customFormat="1" ht="55.5" customHeight="1">
      <c r="B1122" s="123"/>
      <c r="C1122" s="124" t="s">
        <v>817</v>
      </c>
      <c r="D1122" s="124" t="s">
        <v>226</v>
      </c>
      <c r="E1122" s="125" t="s">
        <v>1274</v>
      </c>
      <c r="F1122" s="126" t="s">
        <v>1275</v>
      </c>
      <c r="G1122" s="127" t="s">
        <v>229</v>
      </c>
      <c r="H1122" s="128">
        <v>54</v>
      </c>
      <c r="I1122" s="129">
        <v>408</v>
      </c>
      <c r="J1122" s="129">
        <f>ROUND(I1122*H1122,2)</f>
        <v>22032</v>
      </c>
      <c r="K1122" s="126" t="s">
        <v>230</v>
      </c>
      <c r="L1122" s="29"/>
      <c r="M1122" s="130" t="s">
        <v>1</v>
      </c>
      <c r="N1122" s="131" t="s">
        <v>39</v>
      </c>
      <c r="O1122" s="132">
        <v>0</v>
      </c>
      <c r="P1122" s="132">
        <f>O1122*H1122</f>
        <v>0</v>
      </c>
      <c r="Q1122" s="132">
        <v>0</v>
      </c>
      <c r="R1122" s="132">
        <f>Q1122*H1122</f>
        <v>0</v>
      </c>
      <c r="S1122" s="132">
        <v>0</v>
      </c>
      <c r="T1122" s="133">
        <f>S1122*H1122</f>
        <v>0</v>
      </c>
      <c r="AR1122" s="134" t="s">
        <v>277</v>
      </c>
      <c r="AT1122" s="134" t="s">
        <v>226</v>
      </c>
      <c r="AU1122" s="134" t="s">
        <v>82</v>
      </c>
      <c r="AY1122" s="17" t="s">
        <v>224</v>
      </c>
      <c r="BE1122" s="135">
        <f>IF(N1122="základní",J1122,0)</f>
        <v>0</v>
      </c>
      <c r="BF1122" s="135">
        <f>IF(N1122="snížená",J1122,0)</f>
        <v>22032</v>
      </c>
      <c r="BG1122" s="135">
        <f>IF(N1122="zákl. přenesená",J1122,0)</f>
        <v>0</v>
      </c>
      <c r="BH1122" s="135">
        <f>IF(N1122="sníž. přenesená",J1122,0)</f>
        <v>0</v>
      </c>
      <c r="BI1122" s="135">
        <f>IF(N1122="nulová",J1122,0)</f>
        <v>0</v>
      </c>
      <c r="BJ1122" s="17" t="s">
        <v>82</v>
      </c>
      <c r="BK1122" s="135">
        <f>ROUND(I1122*H1122,2)</f>
        <v>22032</v>
      </c>
      <c r="BL1122" s="17" t="s">
        <v>277</v>
      </c>
      <c r="BM1122" s="134" t="s">
        <v>4734</v>
      </c>
    </row>
    <row r="1123" spans="2:65" s="1" customFormat="1" ht="29.25">
      <c r="B1123" s="29"/>
      <c r="D1123" s="136" t="s">
        <v>231</v>
      </c>
      <c r="F1123" s="137" t="s">
        <v>1275</v>
      </c>
      <c r="L1123" s="29"/>
      <c r="M1123" s="138"/>
      <c r="T1123" s="53"/>
      <c r="AT1123" s="17" t="s">
        <v>231</v>
      </c>
      <c r="AU1123" s="17" t="s">
        <v>82</v>
      </c>
    </row>
    <row r="1124" spans="2:65" s="1" customFormat="1">
      <c r="B1124" s="29"/>
      <c r="D1124" s="139" t="s">
        <v>232</v>
      </c>
      <c r="F1124" s="140" t="s">
        <v>1277</v>
      </c>
      <c r="L1124" s="29"/>
      <c r="M1124" s="138"/>
      <c r="T1124" s="53"/>
      <c r="AT1124" s="17" t="s">
        <v>232</v>
      </c>
      <c r="AU1124" s="17" t="s">
        <v>82</v>
      </c>
    </row>
    <row r="1125" spans="2:65" s="1" customFormat="1" ht="16.5" customHeight="1">
      <c r="B1125" s="123"/>
      <c r="C1125" s="164" t="s">
        <v>1278</v>
      </c>
      <c r="D1125" s="164" t="s">
        <v>1008</v>
      </c>
      <c r="E1125" s="165" t="s">
        <v>1279</v>
      </c>
      <c r="F1125" s="166" t="s">
        <v>1280</v>
      </c>
      <c r="G1125" s="167" t="s">
        <v>253</v>
      </c>
      <c r="H1125" s="168">
        <v>89.23</v>
      </c>
      <c r="I1125" s="169">
        <v>1480</v>
      </c>
      <c r="J1125" s="169">
        <f>ROUND(I1125*H1125,2)</f>
        <v>132060.4</v>
      </c>
      <c r="K1125" s="166" t="s">
        <v>230</v>
      </c>
      <c r="L1125" s="170"/>
      <c r="M1125" s="171" t="s">
        <v>1</v>
      </c>
      <c r="N1125" s="172" t="s">
        <v>39</v>
      </c>
      <c r="O1125" s="132">
        <v>0</v>
      </c>
      <c r="P1125" s="132">
        <f>O1125*H1125</f>
        <v>0</v>
      </c>
      <c r="Q1125" s="132">
        <v>0</v>
      </c>
      <c r="R1125" s="132">
        <f>Q1125*H1125</f>
        <v>0</v>
      </c>
      <c r="S1125" s="132">
        <v>0</v>
      </c>
      <c r="T1125" s="133">
        <f>S1125*H1125</f>
        <v>0</v>
      </c>
      <c r="AR1125" s="134" t="s">
        <v>332</v>
      </c>
      <c r="AT1125" s="134" t="s">
        <v>1008</v>
      </c>
      <c r="AU1125" s="134" t="s">
        <v>82</v>
      </c>
      <c r="AY1125" s="17" t="s">
        <v>224</v>
      </c>
      <c r="BE1125" s="135">
        <f>IF(N1125="základní",J1125,0)</f>
        <v>0</v>
      </c>
      <c r="BF1125" s="135">
        <f>IF(N1125="snížená",J1125,0)</f>
        <v>132060.4</v>
      </c>
      <c r="BG1125" s="135">
        <f>IF(N1125="zákl. přenesená",J1125,0)</f>
        <v>0</v>
      </c>
      <c r="BH1125" s="135">
        <f>IF(N1125="sníž. přenesená",J1125,0)</f>
        <v>0</v>
      </c>
      <c r="BI1125" s="135">
        <f>IF(N1125="nulová",J1125,0)</f>
        <v>0</v>
      </c>
      <c r="BJ1125" s="17" t="s">
        <v>82</v>
      </c>
      <c r="BK1125" s="135">
        <f>ROUND(I1125*H1125,2)</f>
        <v>132060.4</v>
      </c>
      <c r="BL1125" s="17" t="s">
        <v>277</v>
      </c>
      <c r="BM1125" s="134" t="s">
        <v>4735</v>
      </c>
    </row>
    <row r="1126" spans="2:65" s="1" customFormat="1">
      <c r="B1126" s="29"/>
      <c r="D1126" s="136" t="s">
        <v>231</v>
      </c>
      <c r="F1126" s="137" t="s">
        <v>1280</v>
      </c>
      <c r="L1126" s="29"/>
      <c r="M1126" s="138"/>
      <c r="T1126" s="53"/>
      <c r="AT1126" s="17" t="s">
        <v>231</v>
      </c>
      <c r="AU1126" s="17" t="s">
        <v>82</v>
      </c>
    </row>
    <row r="1127" spans="2:65" s="13" customFormat="1">
      <c r="B1127" s="146"/>
      <c r="D1127" s="136" t="s">
        <v>234</v>
      </c>
      <c r="E1127" s="147" t="s">
        <v>1</v>
      </c>
      <c r="F1127" s="148" t="s">
        <v>1282</v>
      </c>
      <c r="H1127" s="149">
        <v>89.23</v>
      </c>
      <c r="L1127" s="146"/>
      <c r="M1127" s="150"/>
      <c r="T1127" s="151"/>
      <c r="AT1127" s="147" t="s">
        <v>234</v>
      </c>
      <c r="AU1127" s="147" t="s">
        <v>82</v>
      </c>
      <c r="AV1127" s="13" t="s">
        <v>82</v>
      </c>
      <c r="AW1127" s="13" t="s">
        <v>29</v>
      </c>
      <c r="AX1127" s="13" t="s">
        <v>73</v>
      </c>
      <c r="AY1127" s="147" t="s">
        <v>224</v>
      </c>
    </row>
    <row r="1128" spans="2:65" s="14" customFormat="1">
      <c r="B1128" s="152"/>
      <c r="D1128" s="136" t="s">
        <v>234</v>
      </c>
      <c r="E1128" s="153" t="s">
        <v>1</v>
      </c>
      <c r="F1128" s="154" t="s">
        <v>239</v>
      </c>
      <c r="H1128" s="155">
        <v>89.23</v>
      </c>
      <c r="L1128" s="152"/>
      <c r="M1128" s="156"/>
      <c r="T1128" s="157"/>
      <c r="AT1128" s="153" t="s">
        <v>234</v>
      </c>
      <c r="AU1128" s="153" t="s">
        <v>82</v>
      </c>
      <c r="AV1128" s="14" t="s">
        <v>106</v>
      </c>
      <c r="AW1128" s="14" t="s">
        <v>29</v>
      </c>
      <c r="AX1128" s="14" t="s">
        <v>78</v>
      </c>
      <c r="AY1128" s="153" t="s">
        <v>224</v>
      </c>
    </row>
    <row r="1129" spans="2:65" s="1" customFormat="1" ht="24.2" customHeight="1">
      <c r="B1129" s="123"/>
      <c r="C1129" s="124" t="s">
        <v>830</v>
      </c>
      <c r="D1129" s="124" t="s">
        <v>226</v>
      </c>
      <c r="E1129" s="125" t="s">
        <v>1283</v>
      </c>
      <c r="F1129" s="126" t="s">
        <v>1284</v>
      </c>
      <c r="G1129" s="127" t="s">
        <v>272</v>
      </c>
      <c r="H1129" s="128">
        <v>74</v>
      </c>
      <c r="I1129" s="129">
        <v>1650</v>
      </c>
      <c r="J1129" s="129">
        <f>ROUND(I1129*H1129,2)</f>
        <v>122100</v>
      </c>
      <c r="K1129" s="126" t="s">
        <v>1</v>
      </c>
      <c r="L1129" s="29"/>
      <c r="M1129" s="130" t="s">
        <v>1</v>
      </c>
      <c r="N1129" s="131" t="s">
        <v>39</v>
      </c>
      <c r="O1129" s="132">
        <v>0</v>
      </c>
      <c r="P1129" s="132">
        <f>O1129*H1129</f>
        <v>0</v>
      </c>
      <c r="Q1129" s="132">
        <v>0</v>
      </c>
      <c r="R1129" s="132">
        <f>Q1129*H1129</f>
        <v>0</v>
      </c>
      <c r="S1129" s="132">
        <v>0</v>
      </c>
      <c r="T1129" s="133">
        <f>S1129*H1129</f>
        <v>0</v>
      </c>
      <c r="AR1129" s="134" t="s">
        <v>277</v>
      </c>
      <c r="AT1129" s="134" t="s">
        <v>226</v>
      </c>
      <c r="AU1129" s="134" t="s">
        <v>82</v>
      </c>
      <c r="AY1129" s="17" t="s">
        <v>224</v>
      </c>
      <c r="BE1129" s="135">
        <f>IF(N1129="základní",J1129,0)</f>
        <v>0</v>
      </c>
      <c r="BF1129" s="135">
        <f>IF(N1129="snížená",J1129,0)</f>
        <v>122100</v>
      </c>
      <c r="BG1129" s="135">
        <f>IF(N1129="zákl. přenesená",J1129,0)</f>
        <v>0</v>
      </c>
      <c r="BH1129" s="135">
        <f>IF(N1129="sníž. přenesená",J1129,0)</f>
        <v>0</v>
      </c>
      <c r="BI1129" s="135">
        <f>IF(N1129="nulová",J1129,0)</f>
        <v>0</v>
      </c>
      <c r="BJ1129" s="17" t="s">
        <v>82</v>
      </c>
      <c r="BK1129" s="135">
        <f>ROUND(I1129*H1129,2)</f>
        <v>122100</v>
      </c>
      <c r="BL1129" s="17" t="s">
        <v>277</v>
      </c>
      <c r="BM1129" s="134" t="s">
        <v>4736</v>
      </c>
    </row>
    <row r="1130" spans="2:65" s="1" customFormat="1" ht="19.5">
      <c r="B1130" s="29"/>
      <c r="D1130" s="136" t="s">
        <v>231</v>
      </c>
      <c r="F1130" s="137" t="s">
        <v>1284</v>
      </c>
      <c r="L1130" s="29"/>
      <c r="M1130" s="138"/>
      <c r="T1130" s="53"/>
      <c r="AT1130" s="17" t="s">
        <v>231</v>
      </c>
      <c r="AU1130" s="17" t="s">
        <v>82</v>
      </c>
    </row>
    <row r="1131" spans="2:65" s="1" customFormat="1" ht="37.9" customHeight="1">
      <c r="B1131" s="123"/>
      <c r="C1131" s="124" t="s">
        <v>1286</v>
      </c>
      <c r="D1131" s="124" t="s">
        <v>226</v>
      </c>
      <c r="E1131" s="125" t="s">
        <v>1287</v>
      </c>
      <c r="F1131" s="126" t="s">
        <v>1288</v>
      </c>
      <c r="G1131" s="127" t="s">
        <v>266</v>
      </c>
      <c r="H1131" s="128">
        <v>85.156999999999996</v>
      </c>
      <c r="I1131" s="129">
        <v>178</v>
      </c>
      <c r="J1131" s="129">
        <f>ROUND(I1131*H1131,2)</f>
        <v>15157.95</v>
      </c>
      <c r="K1131" s="126" t="s">
        <v>230</v>
      </c>
      <c r="L1131" s="29"/>
      <c r="M1131" s="130" t="s">
        <v>1</v>
      </c>
      <c r="N1131" s="131" t="s">
        <v>39</v>
      </c>
      <c r="O1131" s="132">
        <v>0</v>
      </c>
      <c r="P1131" s="132">
        <f>O1131*H1131</f>
        <v>0</v>
      </c>
      <c r="Q1131" s="132">
        <v>0</v>
      </c>
      <c r="R1131" s="132">
        <f>Q1131*H1131</f>
        <v>0</v>
      </c>
      <c r="S1131" s="132">
        <v>0</v>
      </c>
      <c r="T1131" s="133">
        <f>S1131*H1131</f>
        <v>0</v>
      </c>
      <c r="AR1131" s="134" t="s">
        <v>277</v>
      </c>
      <c r="AT1131" s="134" t="s">
        <v>226</v>
      </c>
      <c r="AU1131" s="134" t="s">
        <v>82</v>
      </c>
      <c r="AY1131" s="17" t="s">
        <v>224</v>
      </c>
      <c r="BE1131" s="135">
        <f>IF(N1131="základní",J1131,0)</f>
        <v>0</v>
      </c>
      <c r="BF1131" s="135">
        <f>IF(N1131="snížená",J1131,0)</f>
        <v>15157.95</v>
      </c>
      <c r="BG1131" s="135">
        <f>IF(N1131="zákl. přenesená",J1131,0)</f>
        <v>0</v>
      </c>
      <c r="BH1131" s="135">
        <f>IF(N1131="sníž. přenesená",J1131,0)</f>
        <v>0</v>
      </c>
      <c r="BI1131" s="135">
        <f>IF(N1131="nulová",J1131,0)</f>
        <v>0</v>
      </c>
      <c r="BJ1131" s="17" t="s">
        <v>82</v>
      </c>
      <c r="BK1131" s="135">
        <f>ROUND(I1131*H1131,2)</f>
        <v>15157.95</v>
      </c>
      <c r="BL1131" s="17" t="s">
        <v>277</v>
      </c>
      <c r="BM1131" s="134" t="s">
        <v>4737</v>
      </c>
    </row>
    <row r="1132" spans="2:65" s="1" customFormat="1" ht="29.25">
      <c r="B1132" s="29"/>
      <c r="D1132" s="136" t="s">
        <v>231</v>
      </c>
      <c r="F1132" s="137" t="s">
        <v>1288</v>
      </c>
      <c r="L1132" s="29"/>
      <c r="M1132" s="138"/>
      <c r="T1132" s="53"/>
      <c r="AT1132" s="17" t="s">
        <v>231</v>
      </c>
      <c r="AU1132" s="17" t="s">
        <v>82</v>
      </c>
    </row>
    <row r="1133" spans="2:65" s="1" customFormat="1">
      <c r="B1133" s="29"/>
      <c r="D1133" s="139" t="s">
        <v>232</v>
      </c>
      <c r="F1133" s="140" t="s">
        <v>1290</v>
      </c>
      <c r="L1133" s="29"/>
      <c r="M1133" s="138"/>
      <c r="T1133" s="53"/>
      <c r="AT1133" s="17" t="s">
        <v>232</v>
      </c>
      <c r="AU1133" s="17" t="s">
        <v>82</v>
      </c>
    </row>
    <row r="1134" spans="2:65" s="13" customFormat="1">
      <c r="B1134" s="146"/>
      <c r="D1134" s="136" t="s">
        <v>234</v>
      </c>
      <c r="E1134" s="147" t="s">
        <v>1</v>
      </c>
      <c r="F1134" s="148" t="s">
        <v>1211</v>
      </c>
      <c r="H1134" s="149">
        <v>33.012</v>
      </c>
      <c r="L1134" s="146"/>
      <c r="M1134" s="150"/>
      <c r="T1134" s="151"/>
      <c r="AT1134" s="147" t="s">
        <v>234</v>
      </c>
      <c r="AU1134" s="147" t="s">
        <v>82</v>
      </c>
      <c r="AV1134" s="13" t="s">
        <v>82</v>
      </c>
      <c r="AW1134" s="13" t="s">
        <v>29</v>
      </c>
      <c r="AX1134" s="13" t="s">
        <v>73</v>
      </c>
      <c r="AY1134" s="147" t="s">
        <v>224</v>
      </c>
    </row>
    <row r="1135" spans="2:65" s="13" customFormat="1">
      <c r="B1135" s="146"/>
      <c r="D1135" s="136" t="s">
        <v>234</v>
      </c>
      <c r="E1135" s="147" t="s">
        <v>1</v>
      </c>
      <c r="F1135" s="148" t="s">
        <v>382</v>
      </c>
      <c r="H1135" s="149">
        <v>23.048999999999999</v>
      </c>
      <c r="L1135" s="146"/>
      <c r="M1135" s="150"/>
      <c r="T1135" s="151"/>
      <c r="AT1135" s="147" t="s">
        <v>234</v>
      </c>
      <c r="AU1135" s="147" t="s">
        <v>82</v>
      </c>
      <c r="AV1135" s="13" t="s">
        <v>82</v>
      </c>
      <c r="AW1135" s="13" t="s">
        <v>29</v>
      </c>
      <c r="AX1135" s="13" t="s">
        <v>73</v>
      </c>
      <c r="AY1135" s="147" t="s">
        <v>224</v>
      </c>
    </row>
    <row r="1136" spans="2:65" s="13" customFormat="1">
      <c r="B1136" s="146"/>
      <c r="D1136" s="136" t="s">
        <v>234</v>
      </c>
      <c r="E1136" s="147" t="s">
        <v>1</v>
      </c>
      <c r="F1136" s="148" t="s">
        <v>746</v>
      </c>
      <c r="H1136" s="149">
        <v>9.9359999999999999</v>
      </c>
      <c r="L1136" s="146"/>
      <c r="M1136" s="150"/>
      <c r="T1136" s="151"/>
      <c r="AT1136" s="147" t="s">
        <v>234</v>
      </c>
      <c r="AU1136" s="147" t="s">
        <v>82</v>
      </c>
      <c r="AV1136" s="13" t="s">
        <v>82</v>
      </c>
      <c r="AW1136" s="13" t="s">
        <v>29</v>
      </c>
      <c r="AX1136" s="13" t="s">
        <v>73</v>
      </c>
      <c r="AY1136" s="147" t="s">
        <v>224</v>
      </c>
    </row>
    <row r="1137" spans="2:65" s="13" customFormat="1">
      <c r="B1137" s="146"/>
      <c r="D1137" s="136" t="s">
        <v>234</v>
      </c>
      <c r="E1137" s="147" t="s">
        <v>1</v>
      </c>
      <c r="F1137" s="148" t="s">
        <v>747</v>
      </c>
      <c r="H1137" s="149">
        <v>9.9</v>
      </c>
      <c r="L1137" s="146"/>
      <c r="M1137" s="150"/>
      <c r="T1137" s="151"/>
      <c r="AT1137" s="147" t="s">
        <v>234</v>
      </c>
      <c r="AU1137" s="147" t="s">
        <v>82</v>
      </c>
      <c r="AV1137" s="13" t="s">
        <v>82</v>
      </c>
      <c r="AW1137" s="13" t="s">
        <v>29</v>
      </c>
      <c r="AX1137" s="13" t="s">
        <v>73</v>
      </c>
      <c r="AY1137" s="147" t="s">
        <v>224</v>
      </c>
    </row>
    <row r="1138" spans="2:65" s="13" customFormat="1">
      <c r="B1138" s="146"/>
      <c r="D1138" s="136" t="s">
        <v>234</v>
      </c>
      <c r="E1138" s="147" t="s">
        <v>1</v>
      </c>
      <c r="F1138" s="148" t="s">
        <v>1212</v>
      </c>
      <c r="H1138" s="149">
        <v>9.26</v>
      </c>
      <c r="L1138" s="146"/>
      <c r="M1138" s="150"/>
      <c r="T1138" s="151"/>
      <c r="AT1138" s="147" t="s">
        <v>234</v>
      </c>
      <c r="AU1138" s="147" t="s">
        <v>82</v>
      </c>
      <c r="AV1138" s="13" t="s">
        <v>82</v>
      </c>
      <c r="AW1138" s="13" t="s">
        <v>29</v>
      </c>
      <c r="AX1138" s="13" t="s">
        <v>73</v>
      </c>
      <c r="AY1138" s="147" t="s">
        <v>224</v>
      </c>
    </row>
    <row r="1139" spans="2:65" s="14" customFormat="1">
      <c r="B1139" s="152"/>
      <c r="D1139" s="136" t="s">
        <v>234</v>
      </c>
      <c r="E1139" s="153" t="s">
        <v>1</v>
      </c>
      <c r="F1139" s="154" t="s">
        <v>239</v>
      </c>
      <c r="H1139" s="155">
        <v>85.157000000000011</v>
      </c>
      <c r="L1139" s="152"/>
      <c r="M1139" s="156"/>
      <c r="T1139" s="157"/>
      <c r="AT1139" s="153" t="s">
        <v>234</v>
      </c>
      <c r="AU1139" s="153" t="s">
        <v>82</v>
      </c>
      <c r="AV1139" s="14" t="s">
        <v>106</v>
      </c>
      <c r="AW1139" s="14" t="s">
        <v>29</v>
      </c>
      <c r="AX1139" s="14" t="s">
        <v>78</v>
      </c>
      <c r="AY1139" s="153" t="s">
        <v>224</v>
      </c>
    </row>
    <row r="1140" spans="2:65" s="1" customFormat="1" ht="24.2" customHeight="1">
      <c r="B1140" s="123"/>
      <c r="C1140" s="164" t="s">
        <v>836</v>
      </c>
      <c r="D1140" s="164" t="s">
        <v>1008</v>
      </c>
      <c r="E1140" s="165" t="s">
        <v>1221</v>
      </c>
      <c r="F1140" s="166" t="s">
        <v>1222</v>
      </c>
      <c r="G1140" s="167" t="s">
        <v>266</v>
      </c>
      <c r="H1140" s="168">
        <v>102.188</v>
      </c>
      <c r="I1140" s="169">
        <v>155.5</v>
      </c>
      <c r="J1140" s="169">
        <f>ROUND(I1140*H1140,2)</f>
        <v>15890.23</v>
      </c>
      <c r="K1140" s="166" t="s">
        <v>1</v>
      </c>
      <c r="L1140" s="170"/>
      <c r="M1140" s="171" t="s">
        <v>1</v>
      </c>
      <c r="N1140" s="172" t="s">
        <v>39</v>
      </c>
      <c r="O1140" s="132">
        <v>0</v>
      </c>
      <c r="P1140" s="132">
        <f>O1140*H1140</f>
        <v>0</v>
      </c>
      <c r="Q1140" s="132">
        <v>0</v>
      </c>
      <c r="R1140" s="132">
        <f>Q1140*H1140</f>
        <v>0</v>
      </c>
      <c r="S1140" s="132">
        <v>0</v>
      </c>
      <c r="T1140" s="133">
        <f>S1140*H1140</f>
        <v>0</v>
      </c>
      <c r="AR1140" s="134" t="s">
        <v>332</v>
      </c>
      <c r="AT1140" s="134" t="s">
        <v>1008</v>
      </c>
      <c r="AU1140" s="134" t="s">
        <v>82</v>
      </c>
      <c r="AY1140" s="17" t="s">
        <v>224</v>
      </c>
      <c r="BE1140" s="135">
        <f>IF(N1140="základní",J1140,0)</f>
        <v>0</v>
      </c>
      <c r="BF1140" s="135">
        <f>IF(N1140="snížená",J1140,0)</f>
        <v>15890.23</v>
      </c>
      <c r="BG1140" s="135">
        <f>IF(N1140="zákl. přenesená",J1140,0)</f>
        <v>0</v>
      </c>
      <c r="BH1140" s="135">
        <f>IF(N1140="sníž. přenesená",J1140,0)</f>
        <v>0</v>
      </c>
      <c r="BI1140" s="135">
        <f>IF(N1140="nulová",J1140,0)</f>
        <v>0</v>
      </c>
      <c r="BJ1140" s="17" t="s">
        <v>82</v>
      </c>
      <c r="BK1140" s="135">
        <f>ROUND(I1140*H1140,2)</f>
        <v>15890.23</v>
      </c>
      <c r="BL1140" s="17" t="s">
        <v>277</v>
      </c>
      <c r="BM1140" s="134" t="s">
        <v>4738</v>
      </c>
    </row>
    <row r="1141" spans="2:65" s="1" customFormat="1" ht="19.5">
      <c r="B1141" s="29"/>
      <c r="D1141" s="136" t="s">
        <v>231</v>
      </c>
      <c r="F1141" s="137" t="s">
        <v>1222</v>
      </c>
      <c r="L1141" s="29"/>
      <c r="M1141" s="138"/>
      <c r="T1141" s="53"/>
      <c r="AT1141" s="17" t="s">
        <v>231</v>
      </c>
      <c r="AU1141" s="17" t="s">
        <v>82</v>
      </c>
    </row>
    <row r="1142" spans="2:65" s="13" customFormat="1">
      <c r="B1142" s="146"/>
      <c r="D1142" s="136" t="s">
        <v>234</v>
      </c>
      <c r="E1142" s="147" t="s">
        <v>1</v>
      </c>
      <c r="F1142" s="148" t="s">
        <v>1292</v>
      </c>
      <c r="H1142" s="149">
        <v>102.188</v>
      </c>
      <c r="L1142" s="146"/>
      <c r="M1142" s="150"/>
      <c r="T1142" s="151"/>
      <c r="AT1142" s="147" t="s">
        <v>234</v>
      </c>
      <c r="AU1142" s="147" t="s">
        <v>82</v>
      </c>
      <c r="AV1142" s="13" t="s">
        <v>82</v>
      </c>
      <c r="AW1142" s="13" t="s">
        <v>29</v>
      </c>
      <c r="AX1142" s="13" t="s">
        <v>73</v>
      </c>
      <c r="AY1142" s="147" t="s">
        <v>224</v>
      </c>
    </row>
    <row r="1143" spans="2:65" s="14" customFormat="1">
      <c r="B1143" s="152"/>
      <c r="D1143" s="136" t="s">
        <v>234</v>
      </c>
      <c r="E1143" s="153" t="s">
        <v>1</v>
      </c>
      <c r="F1143" s="154" t="s">
        <v>239</v>
      </c>
      <c r="H1143" s="155">
        <v>102.188</v>
      </c>
      <c r="L1143" s="152"/>
      <c r="M1143" s="156"/>
      <c r="T1143" s="157"/>
      <c r="AT1143" s="153" t="s">
        <v>234</v>
      </c>
      <c r="AU1143" s="153" t="s">
        <v>82</v>
      </c>
      <c r="AV1143" s="14" t="s">
        <v>106</v>
      </c>
      <c r="AW1143" s="14" t="s">
        <v>29</v>
      </c>
      <c r="AX1143" s="14" t="s">
        <v>78</v>
      </c>
      <c r="AY1143" s="153" t="s">
        <v>224</v>
      </c>
    </row>
    <row r="1144" spans="2:65" s="1" customFormat="1" ht="49.15" customHeight="1">
      <c r="B1144" s="123"/>
      <c r="C1144" s="124" t="s">
        <v>1293</v>
      </c>
      <c r="D1144" s="124" t="s">
        <v>226</v>
      </c>
      <c r="E1144" s="125" t="s">
        <v>1294</v>
      </c>
      <c r="F1144" s="126" t="s">
        <v>1295</v>
      </c>
      <c r="G1144" s="127" t="s">
        <v>266</v>
      </c>
      <c r="H1144" s="128">
        <v>29.096</v>
      </c>
      <c r="I1144" s="129">
        <v>225</v>
      </c>
      <c r="J1144" s="129">
        <f>ROUND(I1144*H1144,2)</f>
        <v>6546.6</v>
      </c>
      <c r="K1144" s="126" t="s">
        <v>230</v>
      </c>
      <c r="L1144" s="29"/>
      <c r="M1144" s="130" t="s">
        <v>1</v>
      </c>
      <c r="N1144" s="131" t="s">
        <v>39</v>
      </c>
      <c r="O1144" s="132">
        <v>0</v>
      </c>
      <c r="P1144" s="132">
        <f>O1144*H1144</f>
        <v>0</v>
      </c>
      <c r="Q1144" s="132">
        <v>0</v>
      </c>
      <c r="R1144" s="132">
        <f>Q1144*H1144</f>
        <v>0</v>
      </c>
      <c r="S1144" s="132">
        <v>0</v>
      </c>
      <c r="T1144" s="133">
        <f>S1144*H1144</f>
        <v>0</v>
      </c>
      <c r="AR1144" s="134" t="s">
        <v>277</v>
      </c>
      <c r="AT1144" s="134" t="s">
        <v>226</v>
      </c>
      <c r="AU1144" s="134" t="s">
        <v>82</v>
      </c>
      <c r="AY1144" s="17" t="s">
        <v>224</v>
      </c>
      <c r="BE1144" s="135">
        <f>IF(N1144="základní",J1144,0)</f>
        <v>0</v>
      </c>
      <c r="BF1144" s="135">
        <f>IF(N1144="snížená",J1144,0)</f>
        <v>6546.6</v>
      </c>
      <c r="BG1144" s="135">
        <f>IF(N1144="zákl. přenesená",J1144,0)</f>
        <v>0</v>
      </c>
      <c r="BH1144" s="135">
        <f>IF(N1144="sníž. přenesená",J1144,0)</f>
        <v>0</v>
      </c>
      <c r="BI1144" s="135">
        <f>IF(N1144="nulová",J1144,0)</f>
        <v>0</v>
      </c>
      <c r="BJ1144" s="17" t="s">
        <v>82</v>
      </c>
      <c r="BK1144" s="135">
        <f>ROUND(I1144*H1144,2)</f>
        <v>6546.6</v>
      </c>
      <c r="BL1144" s="17" t="s">
        <v>277</v>
      </c>
      <c r="BM1144" s="134" t="s">
        <v>4739</v>
      </c>
    </row>
    <row r="1145" spans="2:65" s="1" customFormat="1" ht="29.25">
      <c r="B1145" s="29"/>
      <c r="D1145" s="136" t="s">
        <v>231</v>
      </c>
      <c r="F1145" s="137" t="s">
        <v>1295</v>
      </c>
      <c r="L1145" s="29"/>
      <c r="M1145" s="138"/>
      <c r="T1145" s="53"/>
      <c r="AT1145" s="17" t="s">
        <v>231</v>
      </c>
      <c r="AU1145" s="17" t="s">
        <v>82</v>
      </c>
    </row>
    <row r="1146" spans="2:65" s="1" customFormat="1">
      <c r="B1146" s="29"/>
      <c r="D1146" s="139" t="s">
        <v>232</v>
      </c>
      <c r="F1146" s="140" t="s">
        <v>1297</v>
      </c>
      <c r="L1146" s="29"/>
      <c r="M1146" s="138"/>
      <c r="T1146" s="53"/>
      <c r="AT1146" s="17" t="s">
        <v>232</v>
      </c>
      <c r="AU1146" s="17" t="s">
        <v>82</v>
      </c>
    </row>
    <row r="1147" spans="2:65" s="13" customFormat="1">
      <c r="B1147" s="146"/>
      <c r="D1147" s="136" t="s">
        <v>234</v>
      </c>
      <c r="E1147" s="147" t="s">
        <v>1</v>
      </c>
      <c r="F1147" s="148" t="s">
        <v>746</v>
      </c>
      <c r="H1147" s="149">
        <v>9.9359999999999999</v>
      </c>
      <c r="L1147" s="146"/>
      <c r="M1147" s="150"/>
      <c r="T1147" s="151"/>
      <c r="AT1147" s="147" t="s">
        <v>234</v>
      </c>
      <c r="AU1147" s="147" t="s">
        <v>82</v>
      </c>
      <c r="AV1147" s="13" t="s">
        <v>82</v>
      </c>
      <c r="AW1147" s="13" t="s">
        <v>29</v>
      </c>
      <c r="AX1147" s="13" t="s">
        <v>73</v>
      </c>
      <c r="AY1147" s="147" t="s">
        <v>224</v>
      </c>
    </row>
    <row r="1148" spans="2:65" s="13" customFormat="1">
      <c r="B1148" s="146"/>
      <c r="D1148" s="136" t="s">
        <v>234</v>
      </c>
      <c r="E1148" s="147" t="s">
        <v>1</v>
      </c>
      <c r="F1148" s="148" t="s">
        <v>747</v>
      </c>
      <c r="H1148" s="149">
        <v>9.9</v>
      </c>
      <c r="L1148" s="146"/>
      <c r="M1148" s="150"/>
      <c r="T1148" s="151"/>
      <c r="AT1148" s="147" t="s">
        <v>234</v>
      </c>
      <c r="AU1148" s="147" t="s">
        <v>82</v>
      </c>
      <c r="AV1148" s="13" t="s">
        <v>82</v>
      </c>
      <c r="AW1148" s="13" t="s">
        <v>29</v>
      </c>
      <c r="AX1148" s="13" t="s">
        <v>73</v>
      </c>
      <c r="AY1148" s="147" t="s">
        <v>224</v>
      </c>
    </row>
    <row r="1149" spans="2:65" s="13" customFormat="1">
      <c r="B1149" s="146"/>
      <c r="D1149" s="136" t="s">
        <v>234</v>
      </c>
      <c r="E1149" s="147" t="s">
        <v>1</v>
      </c>
      <c r="F1149" s="148" t="s">
        <v>1212</v>
      </c>
      <c r="H1149" s="149">
        <v>9.26</v>
      </c>
      <c r="L1149" s="146"/>
      <c r="M1149" s="150"/>
      <c r="T1149" s="151"/>
      <c r="AT1149" s="147" t="s">
        <v>234</v>
      </c>
      <c r="AU1149" s="147" t="s">
        <v>82</v>
      </c>
      <c r="AV1149" s="13" t="s">
        <v>82</v>
      </c>
      <c r="AW1149" s="13" t="s">
        <v>29</v>
      </c>
      <c r="AX1149" s="13" t="s">
        <v>73</v>
      </c>
      <c r="AY1149" s="147" t="s">
        <v>224</v>
      </c>
    </row>
    <row r="1150" spans="2:65" s="14" customFormat="1">
      <c r="B1150" s="152"/>
      <c r="D1150" s="136" t="s">
        <v>234</v>
      </c>
      <c r="E1150" s="153" t="s">
        <v>1</v>
      </c>
      <c r="F1150" s="154" t="s">
        <v>239</v>
      </c>
      <c r="H1150" s="155">
        <v>29.095999999999997</v>
      </c>
      <c r="L1150" s="152"/>
      <c r="M1150" s="156"/>
      <c r="T1150" s="157"/>
      <c r="AT1150" s="153" t="s">
        <v>234</v>
      </c>
      <c r="AU1150" s="153" t="s">
        <v>82</v>
      </c>
      <c r="AV1150" s="14" t="s">
        <v>106</v>
      </c>
      <c r="AW1150" s="14" t="s">
        <v>29</v>
      </c>
      <c r="AX1150" s="14" t="s">
        <v>78</v>
      </c>
      <c r="AY1150" s="153" t="s">
        <v>224</v>
      </c>
    </row>
    <row r="1151" spans="2:65" s="1" customFormat="1" ht="33" customHeight="1">
      <c r="B1151" s="123"/>
      <c r="C1151" s="164" t="s">
        <v>843</v>
      </c>
      <c r="D1151" s="164" t="s">
        <v>1008</v>
      </c>
      <c r="E1151" s="165" t="s">
        <v>1230</v>
      </c>
      <c r="F1151" s="166" t="s">
        <v>1231</v>
      </c>
      <c r="G1151" s="167" t="s">
        <v>266</v>
      </c>
      <c r="H1151" s="168">
        <v>34.914999999999999</v>
      </c>
      <c r="I1151" s="169">
        <v>452</v>
      </c>
      <c r="J1151" s="169">
        <f>ROUND(I1151*H1151,2)</f>
        <v>15781.58</v>
      </c>
      <c r="K1151" s="166" t="s">
        <v>230</v>
      </c>
      <c r="L1151" s="170"/>
      <c r="M1151" s="171" t="s">
        <v>1</v>
      </c>
      <c r="N1151" s="172" t="s">
        <v>39</v>
      </c>
      <c r="O1151" s="132">
        <v>0</v>
      </c>
      <c r="P1151" s="132">
        <f>O1151*H1151</f>
        <v>0</v>
      </c>
      <c r="Q1151" s="132">
        <v>0</v>
      </c>
      <c r="R1151" s="132">
        <f>Q1151*H1151</f>
        <v>0</v>
      </c>
      <c r="S1151" s="132">
        <v>0</v>
      </c>
      <c r="T1151" s="133">
        <f>S1151*H1151</f>
        <v>0</v>
      </c>
      <c r="AR1151" s="134" t="s">
        <v>332</v>
      </c>
      <c r="AT1151" s="134" t="s">
        <v>1008</v>
      </c>
      <c r="AU1151" s="134" t="s">
        <v>82</v>
      </c>
      <c r="AY1151" s="17" t="s">
        <v>224</v>
      </c>
      <c r="BE1151" s="135">
        <f>IF(N1151="základní",J1151,0)</f>
        <v>0</v>
      </c>
      <c r="BF1151" s="135">
        <f>IF(N1151="snížená",J1151,0)</f>
        <v>15781.58</v>
      </c>
      <c r="BG1151" s="135">
        <f>IF(N1151="zákl. přenesená",J1151,0)</f>
        <v>0</v>
      </c>
      <c r="BH1151" s="135">
        <f>IF(N1151="sníž. přenesená",J1151,0)</f>
        <v>0</v>
      </c>
      <c r="BI1151" s="135">
        <f>IF(N1151="nulová",J1151,0)</f>
        <v>0</v>
      </c>
      <c r="BJ1151" s="17" t="s">
        <v>82</v>
      </c>
      <c r="BK1151" s="135">
        <f>ROUND(I1151*H1151,2)</f>
        <v>15781.58</v>
      </c>
      <c r="BL1151" s="17" t="s">
        <v>277</v>
      </c>
      <c r="BM1151" s="134" t="s">
        <v>4740</v>
      </c>
    </row>
    <row r="1152" spans="2:65" s="1" customFormat="1" ht="19.5">
      <c r="B1152" s="29"/>
      <c r="D1152" s="136" t="s">
        <v>231</v>
      </c>
      <c r="F1152" s="137" t="s">
        <v>1231</v>
      </c>
      <c r="L1152" s="29"/>
      <c r="M1152" s="138"/>
      <c r="T1152" s="53"/>
      <c r="AT1152" s="17" t="s">
        <v>231</v>
      </c>
      <c r="AU1152" s="17" t="s">
        <v>82</v>
      </c>
    </row>
    <row r="1153" spans="2:65" s="13" customFormat="1">
      <c r="B1153" s="146"/>
      <c r="D1153" s="136" t="s">
        <v>234</v>
      </c>
      <c r="E1153" s="147" t="s">
        <v>1</v>
      </c>
      <c r="F1153" s="148" t="s">
        <v>1299</v>
      </c>
      <c r="H1153" s="149">
        <v>34.914999999999999</v>
      </c>
      <c r="L1153" s="146"/>
      <c r="M1153" s="150"/>
      <c r="T1153" s="151"/>
      <c r="AT1153" s="147" t="s">
        <v>234</v>
      </c>
      <c r="AU1153" s="147" t="s">
        <v>82</v>
      </c>
      <c r="AV1153" s="13" t="s">
        <v>82</v>
      </c>
      <c r="AW1153" s="13" t="s">
        <v>29</v>
      </c>
      <c r="AX1153" s="13" t="s">
        <v>73</v>
      </c>
      <c r="AY1153" s="147" t="s">
        <v>224</v>
      </c>
    </row>
    <row r="1154" spans="2:65" s="14" customFormat="1">
      <c r="B1154" s="152"/>
      <c r="D1154" s="136" t="s">
        <v>234</v>
      </c>
      <c r="E1154" s="153" t="s">
        <v>1</v>
      </c>
      <c r="F1154" s="154" t="s">
        <v>239</v>
      </c>
      <c r="H1154" s="155">
        <v>34.914999999999999</v>
      </c>
      <c r="L1154" s="152"/>
      <c r="M1154" s="156"/>
      <c r="T1154" s="157"/>
      <c r="AT1154" s="153" t="s">
        <v>234</v>
      </c>
      <c r="AU1154" s="153" t="s">
        <v>82</v>
      </c>
      <c r="AV1154" s="14" t="s">
        <v>106</v>
      </c>
      <c r="AW1154" s="14" t="s">
        <v>29</v>
      </c>
      <c r="AX1154" s="14" t="s">
        <v>78</v>
      </c>
      <c r="AY1154" s="153" t="s">
        <v>224</v>
      </c>
    </row>
    <row r="1155" spans="2:65" s="1" customFormat="1" ht="49.15" customHeight="1">
      <c r="B1155" s="123"/>
      <c r="C1155" s="124" t="s">
        <v>1300</v>
      </c>
      <c r="D1155" s="124" t="s">
        <v>226</v>
      </c>
      <c r="E1155" s="125" t="s">
        <v>1301</v>
      </c>
      <c r="F1155" s="126" t="s">
        <v>1302</v>
      </c>
      <c r="G1155" s="127" t="s">
        <v>1201</v>
      </c>
      <c r="H1155" s="128">
        <v>14904.43</v>
      </c>
      <c r="I1155" s="129">
        <v>2.4300000000000002</v>
      </c>
      <c r="J1155" s="129">
        <f>ROUND(I1155*H1155,2)</f>
        <v>36217.760000000002</v>
      </c>
      <c r="K1155" s="126" t="s">
        <v>230</v>
      </c>
      <c r="L1155" s="29"/>
      <c r="M1155" s="130" t="s">
        <v>1</v>
      </c>
      <c r="N1155" s="131" t="s">
        <v>39</v>
      </c>
      <c r="O1155" s="132">
        <v>0</v>
      </c>
      <c r="P1155" s="132">
        <f>O1155*H1155</f>
        <v>0</v>
      </c>
      <c r="Q1155" s="132">
        <v>0</v>
      </c>
      <c r="R1155" s="132">
        <f>Q1155*H1155</f>
        <v>0</v>
      </c>
      <c r="S1155" s="132">
        <v>0</v>
      </c>
      <c r="T1155" s="133">
        <f>S1155*H1155</f>
        <v>0</v>
      </c>
      <c r="AR1155" s="134" t="s">
        <v>277</v>
      </c>
      <c r="AT1155" s="134" t="s">
        <v>226</v>
      </c>
      <c r="AU1155" s="134" t="s">
        <v>82</v>
      </c>
      <c r="AY1155" s="17" t="s">
        <v>224</v>
      </c>
      <c r="BE1155" s="135">
        <f>IF(N1155="základní",J1155,0)</f>
        <v>0</v>
      </c>
      <c r="BF1155" s="135">
        <f>IF(N1155="snížená",J1155,0)</f>
        <v>36217.760000000002</v>
      </c>
      <c r="BG1155" s="135">
        <f>IF(N1155="zákl. přenesená",J1155,0)</f>
        <v>0</v>
      </c>
      <c r="BH1155" s="135">
        <f>IF(N1155="sníž. přenesená",J1155,0)</f>
        <v>0</v>
      </c>
      <c r="BI1155" s="135">
        <f>IF(N1155="nulová",J1155,0)</f>
        <v>0</v>
      </c>
      <c r="BJ1155" s="17" t="s">
        <v>82</v>
      </c>
      <c r="BK1155" s="135">
        <f>ROUND(I1155*H1155,2)</f>
        <v>36217.760000000002</v>
      </c>
      <c r="BL1155" s="17" t="s">
        <v>277</v>
      </c>
      <c r="BM1155" s="134" t="s">
        <v>4741</v>
      </c>
    </row>
    <row r="1156" spans="2:65" s="1" customFormat="1" ht="29.25">
      <c r="B1156" s="29"/>
      <c r="D1156" s="136" t="s">
        <v>231</v>
      </c>
      <c r="F1156" s="137" t="s">
        <v>1302</v>
      </c>
      <c r="L1156" s="29"/>
      <c r="M1156" s="138"/>
      <c r="T1156" s="53"/>
      <c r="AT1156" s="17" t="s">
        <v>231</v>
      </c>
      <c r="AU1156" s="17" t="s">
        <v>82</v>
      </c>
    </row>
    <row r="1157" spans="2:65" s="1" customFormat="1">
      <c r="B1157" s="29"/>
      <c r="D1157" s="139" t="s">
        <v>232</v>
      </c>
      <c r="F1157" s="140" t="s">
        <v>1304</v>
      </c>
      <c r="L1157" s="29"/>
      <c r="M1157" s="138"/>
      <c r="T1157" s="53"/>
      <c r="AT1157" s="17" t="s">
        <v>232</v>
      </c>
      <c r="AU1157" s="17" t="s">
        <v>82</v>
      </c>
    </row>
    <row r="1158" spans="2:65" s="11" customFormat="1" ht="22.9" customHeight="1">
      <c r="B1158" s="112"/>
      <c r="D1158" s="113" t="s">
        <v>72</v>
      </c>
      <c r="E1158" s="121" t="s">
        <v>1305</v>
      </c>
      <c r="F1158" s="121" t="s">
        <v>1306</v>
      </c>
      <c r="J1158" s="122">
        <f>BK1158</f>
        <v>1272367.1700000002</v>
      </c>
      <c r="L1158" s="112"/>
      <c r="M1158" s="116"/>
      <c r="P1158" s="117">
        <f>SUM(P1159:P1276)</f>
        <v>0</v>
      </c>
      <c r="R1158" s="117">
        <f>SUM(R1159:R1276)</f>
        <v>0</v>
      </c>
      <c r="T1158" s="118">
        <f>SUM(T1159:T1276)</f>
        <v>0</v>
      </c>
      <c r="AR1158" s="113" t="s">
        <v>82</v>
      </c>
      <c r="AT1158" s="119" t="s">
        <v>72</v>
      </c>
      <c r="AU1158" s="119" t="s">
        <v>78</v>
      </c>
      <c r="AY1158" s="113" t="s">
        <v>224</v>
      </c>
      <c r="BK1158" s="120">
        <f>SUM(BK1159:BK1276)</f>
        <v>1272367.1700000002</v>
      </c>
    </row>
    <row r="1159" spans="2:65" s="1" customFormat="1" ht="33" customHeight="1">
      <c r="B1159" s="123"/>
      <c r="C1159" s="124" t="s">
        <v>847</v>
      </c>
      <c r="D1159" s="124" t="s">
        <v>226</v>
      </c>
      <c r="E1159" s="125" t="s">
        <v>1307</v>
      </c>
      <c r="F1159" s="126" t="s">
        <v>1308</v>
      </c>
      <c r="G1159" s="127" t="s">
        <v>266</v>
      </c>
      <c r="H1159" s="128">
        <v>1404.771</v>
      </c>
      <c r="I1159" s="129">
        <v>50.7</v>
      </c>
      <c r="J1159" s="129">
        <f>ROUND(I1159*H1159,2)</f>
        <v>71221.89</v>
      </c>
      <c r="K1159" s="126" t="s">
        <v>230</v>
      </c>
      <c r="L1159" s="29"/>
      <c r="M1159" s="130" t="s">
        <v>1</v>
      </c>
      <c r="N1159" s="131" t="s">
        <v>39</v>
      </c>
      <c r="O1159" s="132">
        <v>0</v>
      </c>
      <c r="P1159" s="132">
        <f>O1159*H1159</f>
        <v>0</v>
      </c>
      <c r="Q1159" s="132">
        <v>0</v>
      </c>
      <c r="R1159" s="132">
        <f>Q1159*H1159</f>
        <v>0</v>
      </c>
      <c r="S1159" s="132">
        <v>0</v>
      </c>
      <c r="T1159" s="133">
        <f>S1159*H1159</f>
        <v>0</v>
      </c>
      <c r="AR1159" s="134" t="s">
        <v>277</v>
      </c>
      <c r="AT1159" s="134" t="s">
        <v>226</v>
      </c>
      <c r="AU1159" s="134" t="s">
        <v>82</v>
      </c>
      <c r="AY1159" s="17" t="s">
        <v>224</v>
      </c>
      <c r="BE1159" s="135">
        <f>IF(N1159="základní",J1159,0)</f>
        <v>0</v>
      </c>
      <c r="BF1159" s="135">
        <f>IF(N1159="snížená",J1159,0)</f>
        <v>71221.89</v>
      </c>
      <c r="BG1159" s="135">
        <f>IF(N1159="zákl. přenesená",J1159,0)</f>
        <v>0</v>
      </c>
      <c r="BH1159" s="135">
        <f>IF(N1159="sníž. přenesená",J1159,0)</f>
        <v>0</v>
      </c>
      <c r="BI1159" s="135">
        <f>IF(N1159="nulová",J1159,0)</f>
        <v>0</v>
      </c>
      <c r="BJ1159" s="17" t="s">
        <v>82</v>
      </c>
      <c r="BK1159" s="135">
        <f>ROUND(I1159*H1159,2)</f>
        <v>71221.89</v>
      </c>
      <c r="BL1159" s="17" t="s">
        <v>277</v>
      </c>
      <c r="BM1159" s="134" t="s">
        <v>4742</v>
      </c>
    </row>
    <row r="1160" spans="2:65" s="1" customFormat="1" ht="19.5">
      <c r="B1160" s="29"/>
      <c r="D1160" s="136" t="s">
        <v>231</v>
      </c>
      <c r="F1160" s="137" t="s">
        <v>1308</v>
      </c>
      <c r="L1160" s="29"/>
      <c r="M1160" s="138"/>
      <c r="T1160" s="53"/>
      <c r="AT1160" s="17" t="s">
        <v>231</v>
      </c>
      <c r="AU1160" s="17" t="s">
        <v>82</v>
      </c>
    </row>
    <row r="1161" spans="2:65" s="1" customFormat="1">
      <c r="B1161" s="29"/>
      <c r="D1161" s="139" t="s">
        <v>232</v>
      </c>
      <c r="F1161" s="140" t="s">
        <v>1310</v>
      </c>
      <c r="L1161" s="29"/>
      <c r="M1161" s="138"/>
      <c r="T1161" s="53"/>
      <c r="AT1161" s="17" t="s">
        <v>232</v>
      </c>
      <c r="AU1161" s="17" t="s">
        <v>82</v>
      </c>
    </row>
    <row r="1162" spans="2:65" s="12" customFormat="1">
      <c r="B1162" s="141"/>
      <c r="D1162" s="136" t="s">
        <v>234</v>
      </c>
      <c r="E1162" s="142" t="s">
        <v>1</v>
      </c>
      <c r="F1162" s="143" t="s">
        <v>1311</v>
      </c>
      <c r="H1162" s="142" t="s">
        <v>1</v>
      </c>
      <c r="L1162" s="141"/>
      <c r="M1162" s="144"/>
      <c r="T1162" s="145"/>
      <c r="AT1162" s="142" t="s">
        <v>234</v>
      </c>
      <c r="AU1162" s="142" t="s">
        <v>82</v>
      </c>
      <c r="AV1162" s="12" t="s">
        <v>78</v>
      </c>
      <c r="AW1162" s="12" t="s">
        <v>29</v>
      </c>
      <c r="AX1162" s="12" t="s">
        <v>73</v>
      </c>
      <c r="AY1162" s="142" t="s">
        <v>224</v>
      </c>
    </row>
    <row r="1163" spans="2:65" s="13" customFormat="1">
      <c r="B1163" s="146"/>
      <c r="D1163" s="136" t="s">
        <v>234</v>
      </c>
      <c r="E1163" s="147" t="s">
        <v>1</v>
      </c>
      <c r="F1163" s="148" t="s">
        <v>1312</v>
      </c>
      <c r="H1163" s="149">
        <v>329.26</v>
      </c>
      <c r="L1163" s="146"/>
      <c r="M1163" s="150"/>
      <c r="T1163" s="151"/>
      <c r="AT1163" s="147" t="s">
        <v>234</v>
      </c>
      <c r="AU1163" s="147" t="s">
        <v>82</v>
      </c>
      <c r="AV1163" s="13" t="s">
        <v>82</v>
      </c>
      <c r="AW1163" s="13" t="s">
        <v>29</v>
      </c>
      <c r="AX1163" s="13" t="s">
        <v>73</v>
      </c>
      <c r="AY1163" s="147" t="s">
        <v>224</v>
      </c>
    </row>
    <row r="1164" spans="2:65" s="12" customFormat="1">
      <c r="B1164" s="141"/>
      <c r="D1164" s="136" t="s">
        <v>234</v>
      </c>
      <c r="E1164" s="142" t="s">
        <v>1</v>
      </c>
      <c r="F1164" s="143" t="s">
        <v>1313</v>
      </c>
      <c r="H1164" s="142" t="s">
        <v>1</v>
      </c>
      <c r="L1164" s="141"/>
      <c r="M1164" s="144"/>
      <c r="T1164" s="145"/>
      <c r="AT1164" s="142" t="s">
        <v>234</v>
      </c>
      <c r="AU1164" s="142" t="s">
        <v>82</v>
      </c>
      <c r="AV1164" s="12" t="s">
        <v>78</v>
      </c>
      <c r="AW1164" s="12" t="s">
        <v>29</v>
      </c>
      <c r="AX1164" s="12" t="s">
        <v>73</v>
      </c>
      <c r="AY1164" s="142" t="s">
        <v>224</v>
      </c>
    </row>
    <row r="1165" spans="2:65" s="13" customFormat="1">
      <c r="B1165" s="146"/>
      <c r="D1165" s="136" t="s">
        <v>234</v>
      </c>
      <c r="E1165" s="147" t="s">
        <v>1</v>
      </c>
      <c r="F1165" s="148" t="s">
        <v>1314</v>
      </c>
      <c r="H1165" s="149">
        <v>350.38</v>
      </c>
      <c r="L1165" s="146"/>
      <c r="M1165" s="150"/>
      <c r="T1165" s="151"/>
      <c r="AT1165" s="147" t="s">
        <v>234</v>
      </c>
      <c r="AU1165" s="147" t="s">
        <v>82</v>
      </c>
      <c r="AV1165" s="13" t="s">
        <v>82</v>
      </c>
      <c r="AW1165" s="13" t="s">
        <v>29</v>
      </c>
      <c r="AX1165" s="13" t="s">
        <v>73</v>
      </c>
      <c r="AY1165" s="147" t="s">
        <v>224</v>
      </c>
    </row>
    <row r="1166" spans="2:65" s="12" customFormat="1">
      <c r="B1166" s="141"/>
      <c r="D1166" s="136" t="s">
        <v>234</v>
      </c>
      <c r="E1166" s="142" t="s">
        <v>1</v>
      </c>
      <c r="F1166" s="143" t="s">
        <v>1315</v>
      </c>
      <c r="H1166" s="142" t="s">
        <v>1</v>
      </c>
      <c r="L1166" s="141"/>
      <c r="M1166" s="144"/>
      <c r="T1166" s="145"/>
      <c r="AT1166" s="142" t="s">
        <v>234</v>
      </c>
      <c r="AU1166" s="142" t="s">
        <v>82</v>
      </c>
      <c r="AV1166" s="12" t="s">
        <v>78</v>
      </c>
      <c r="AW1166" s="12" t="s">
        <v>29</v>
      </c>
      <c r="AX1166" s="12" t="s">
        <v>73</v>
      </c>
      <c r="AY1166" s="142" t="s">
        <v>224</v>
      </c>
    </row>
    <row r="1167" spans="2:65" s="13" customFormat="1">
      <c r="B1167" s="146"/>
      <c r="D1167" s="136" t="s">
        <v>234</v>
      </c>
      <c r="E1167" s="147" t="s">
        <v>1</v>
      </c>
      <c r="F1167" s="148" t="s">
        <v>1316</v>
      </c>
      <c r="H1167" s="149">
        <v>45.491</v>
      </c>
      <c r="L1167" s="146"/>
      <c r="M1167" s="150"/>
      <c r="T1167" s="151"/>
      <c r="AT1167" s="147" t="s">
        <v>234</v>
      </c>
      <c r="AU1167" s="147" t="s">
        <v>82</v>
      </c>
      <c r="AV1167" s="13" t="s">
        <v>82</v>
      </c>
      <c r="AW1167" s="13" t="s">
        <v>29</v>
      </c>
      <c r="AX1167" s="13" t="s">
        <v>73</v>
      </c>
      <c r="AY1167" s="147" t="s">
        <v>224</v>
      </c>
    </row>
    <row r="1168" spans="2:65" s="12" customFormat="1">
      <c r="B1168" s="141"/>
      <c r="D1168" s="136" t="s">
        <v>234</v>
      </c>
      <c r="E1168" s="142" t="s">
        <v>1</v>
      </c>
      <c r="F1168" s="143" t="s">
        <v>1317</v>
      </c>
      <c r="H1168" s="142" t="s">
        <v>1</v>
      </c>
      <c r="L1168" s="141"/>
      <c r="M1168" s="144"/>
      <c r="T1168" s="145"/>
      <c r="AT1168" s="142" t="s">
        <v>234</v>
      </c>
      <c r="AU1168" s="142" t="s">
        <v>82</v>
      </c>
      <c r="AV1168" s="12" t="s">
        <v>78</v>
      </c>
      <c r="AW1168" s="12" t="s">
        <v>29</v>
      </c>
      <c r="AX1168" s="12" t="s">
        <v>73</v>
      </c>
      <c r="AY1168" s="142" t="s">
        <v>224</v>
      </c>
    </row>
    <row r="1169" spans="2:65" s="13" customFormat="1">
      <c r="B1169" s="146"/>
      <c r="D1169" s="136" t="s">
        <v>234</v>
      </c>
      <c r="E1169" s="147" t="s">
        <v>1</v>
      </c>
      <c r="F1169" s="148" t="s">
        <v>1318</v>
      </c>
      <c r="H1169" s="149">
        <v>679.64</v>
      </c>
      <c r="L1169" s="146"/>
      <c r="M1169" s="150"/>
      <c r="T1169" s="151"/>
      <c r="AT1169" s="147" t="s">
        <v>234</v>
      </c>
      <c r="AU1169" s="147" t="s">
        <v>82</v>
      </c>
      <c r="AV1169" s="13" t="s">
        <v>82</v>
      </c>
      <c r="AW1169" s="13" t="s">
        <v>29</v>
      </c>
      <c r="AX1169" s="13" t="s">
        <v>73</v>
      </c>
      <c r="AY1169" s="147" t="s">
        <v>224</v>
      </c>
    </row>
    <row r="1170" spans="2:65" s="14" customFormat="1">
      <c r="B1170" s="152"/>
      <c r="D1170" s="136" t="s">
        <v>234</v>
      </c>
      <c r="E1170" s="153" t="s">
        <v>1</v>
      </c>
      <c r="F1170" s="154" t="s">
        <v>239</v>
      </c>
      <c r="H1170" s="155">
        <v>1404.771</v>
      </c>
      <c r="L1170" s="152"/>
      <c r="M1170" s="156"/>
      <c r="T1170" s="157"/>
      <c r="AT1170" s="153" t="s">
        <v>234</v>
      </c>
      <c r="AU1170" s="153" t="s">
        <v>82</v>
      </c>
      <c r="AV1170" s="14" t="s">
        <v>106</v>
      </c>
      <c r="AW1170" s="14" t="s">
        <v>29</v>
      </c>
      <c r="AX1170" s="14" t="s">
        <v>78</v>
      </c>
      <c r="AY1170" s="153" t="s">
        <v>224</v>
      </c>
    </row>
    <row r="1171" spans="2:65" s="1" customFormat="1" ht="24.2" customHeight="1">
      <c r="B1171" s="123"/>
      <c r="C1171" s="164" t="s">
        <v>1319</v>
      </c>
      <c r="D1171" s="164" t="s">
        <v>1008</v>
      </c>
      <c r="E1171" s="165" t="s">
        <v>1320</v>
      </c>
      <c r="F1171" s="166" t="s">
        <v>1321</v>
      </c>
      <c r="G1171" s="167" t="s">
        <v>266</v>
      </c>
      <c r="H1171" s="168">
        <v>345.72300000000001</v>
      </c>
      <c r="I1171" s="169">
        <v>204</v>
      </c>
      <c r="J1171" s="169">
        <f>ROUND(I1171*H1171,2)</f>
        <v>70527.490000000005</v>
      </c>
      <c r="K1171" s="166" t="s">
        <v>230</v>
      </c>
      <c r="L1171" s="170"/>
      <c r="M1171" s="171" t="s">
        <v>1</v>
      </c>
      <c r="N1171" s="172" t="s">
        <v>39</v>
      </c>
      <c r="O1171" s="132">
        <v>0</v>
      </c>
      <c r="P1171" s="132">
        <f>O1171*H1171</f>
        <v>0</v>
      </c>
      <c r="Q1171" s="132">
        <v>0</v>
      </c>
      <c r="R1171" s="132">
        <f>Q1171*H1171</f>
        <v>0</v>
      </c>
      <c r="S1171" s="132">
        <v>0</v>
      </c>
      <c r="T1171" s="133">
        <f>S1171*H1171</f>
        <v>0</v>
      </c>
      <c r="AR1171" s="134" t="s">
        <v>332</v>
      </c>
      <c r="AT1171" s="134" t="s">
        <v>1008</v>
      </c>
      <c r="AU1171" s="134" t="s">
        <v>82</v>
      </c>
      <c r="AY1171" s="17" t="s">
        <v>224</v>
      </c>
      <c r="BE1171" s="135">
        <f>IF(N1171="základní",J1171,0)</f>
        <v>0</v>
      </c>
      <c r="BF1171" s="135">
        <f>IF(N1171="snížená",J1171,0)</f>
        <v>70527.490000000005</v>
      </c>
      <c r="BG1171" s="135">
        <f>IF(N1171="zákl. přenesená",J1171,0)</f>
        <v>0</v>
      </c>
      <c r="BH1171" s="135">
        <f>IF(N1171="sníž. přenesená",J1171,0)</f>
        <v>0</v>
      </c>
      <c r="BI1171" s="135">
        <f>IF(N1171="nulová",J1171,0)</f>
        <v>0</v>
      </c>
      <c r="BJ1171" s="17" t="s">
        <v>82</v>
      </c>
      <c r="BK1171" s="135">
        <f>ROUND(I1171*H1171,2)</f>
        <v>70527.490000000005</v>
      </c>
      <c r="BL1171" s="17" t="s">
        <v>277</v>
      </c>
      <c r="BM1171" s="134" t="s">
        <v>4743</v>
      </c>
    </row>
    <row r="1172" spans="2:65" s="1" customFormat="1" ht="19.5">
      <c r="B1172" s="29"/>
      <c r="D1172" s="136" t="s">
        <v>231</v>
      </c>
      <c r="F1172" s="137" t="s">
        <v>1321</v>
      </c>
      <c r="L1172" s="29"/>
      <c r="M1172" s="138"/>
      <c r="T1172" s="53"/>
      <c r="AT1172" s="17" t="s">
        <v>231</v>
      </c>
      <c r="AU1172" s="17" t="s">
        <v>82</v>
      </c>
    </row>
    <row r="1173" spans="2:65" s="13" customFormat="1">
      <c r="B1173" s="146"/>
      <c r="D1173" s="136" t="s">
        <v>234</v>
      </c>
      <c r="E1173" s="147" t="s">
        <v>1</v>
      </c>
      <c r="F1173" s="148" t="s">
        <v>1323</v>
      </c>
      <c r="H1173" s="149">
        <v>345.72300000000001</v>
      </c>
      <c r="L1173" s="146"/>
      <c r="M1173" s="150"/>
      <c r="T1173" s="151"/>
      <c r="AT1173" s="147" t="s">
        <v>234</v>
      </c>
      <c r="AU1173" s="147" t="s">
        <v>82</v>
      </c>
      <c r="AV1173" s="13" t="s">
        <v>82</v>
      </c>
      <c r="AW1173" s="13" t="s">
        <v>29</v>
      </c>
      <c r="AX1173" s="13" t="s">
        <v>73</v>
      </c>
      <c r="AY1173" s="147" t="s">
        <v>224</v>
      </c>
    </row>
    <row r="1174" spans="2:65" s="14" customFormat="1">
      <c r="B1174" s="152"/>
      <c r="D1174" s="136" t="s">
        <v>234</v>
      </c>
      <c r="E1174" s="153" t="s">
        <v>1</v>
      </c>
      <c r="F1174" s="154" t="s">
        <v>239</v>
      </c>
      <c r="H1174" s="155">
        <v>345.72300000000001</v>
      </c>
      <c r="L1174" s="152"/>
      <c r="M1174" s="156"/>
      <c r="T1174" s="157"/>
      <c r="AT1174" s="153" t="s">
        <v>234</v>
      </c>
      <c r="AU1174" s="153" t="s">
        <v>82</v>
      </c>
      <c r="AV1174" s="14" t="s">
        <v>106</v>
      </c>
      <c r="AW1174" s="14" t="s">
        <v>29</v>
      </c>
      <c r="AX1174" s="14" t="s">
        <v>78</v>
      </c>
      <c r="AY1174" s="153" t="s">
        <v>224</v>
      </c>
    </row>
    <row r="1175" spans="2:65" s="1" customFormat="1" ht="24.2" customHeight="1">
      <c r="B1175" s="123"/>
      <c r="C1175" s="164" t="s">
        <v>852</v>
      </c>
      <c r="D1175" s="164" t="s">
        <v>1008</v>
      </c>
      <c r="E1175" s="165" t="s">
        <v>1324</v>
      </c>
      <c r="F1175" s="166" t="s">
        <v>1325</v>
      </c>
      <c r="G1175" s="167" t="s">
        <v>266</v>
      </c>
      <c r="H1175" s="168">
        <v>367.899</v>
      </c>
      <c r="I1175" s="169">
        <v>233</v>
      </c>
      <c r="J1175" s="169">
        <f>ROUND(I1175*H1175,2)</f>
        <v>85720.47</v>
      </c>
      <c r="K1175" s="166" t="s">
        <v>230</v>
      </c>
      <c r="L1175" s="170"/>
      <c r="M1175" s="171" t="s">
        <v>1</v>
      </c>
      <c r="N1175" s="172" t="s">
        <v>39</v>
      </c>
      <c r="O1175" s="132">
        <v>0</v>
      </c>
      <c r="P1175" s="132">
        <f>O1175*H1175</f>
        <v>0</v>
      </c>
      <c r="Q1175" s="132">
        <v>0</v>
      </c>
      <c r="R1175" s="132">
        <f>Q1175*H1175</f>
        <v>0</v>
      </c>
      <c r="S1175" s="132">
        <v>0</v>
      </c>
      <c r="T1175" s="133">
        <f>S1175*H1175</f>
        <v>0</v>
      </c>
      <c r="AR1175" s="134" t="s">
        <v>332</v>
      </c>
      <c r="AT1175" s="134" t="s">
        <v>1008</v>
      </c>
      <c r="AU1175" s="134" t="s">
        <v>82</v>
      </c>
      <c r="AY1175" s="17" t="s">
        <v>224</v>
      </c>
      <c r="BE1175" s="135">
        <f>IF(N1175="základní",J1175,0)</f>
        <v>0</v>
      </c>
      <c r="BF1175" s="135">
        <f>IF(N1175="snížená",J1175,0)</f>
        <v>85720.47</v>
      </c>
      <c r="BG1175" s="135">
        <f>IF(N1175="zákl. přenesená",J1175,0)</f>
        <v>0</v>
      </c>
      <c r="BH1175" s="135">
        <f>IF(N1175="sníž. přenesená",J1175,0)</f>
        <v>0</v>
      </c>
      <c r="BI1175" s="135">
        <f>IF(N1175="nulová",J1175,0)</f>
        <v>0</v>
      </c>
      <c r="BJ1175" s="17" t="s">
        <v>82</v>
      </c>
      <c r="BK1175" s="135">
        <f>ROUND(I1175*H1175,2)</f>
        <v>85720.47</v>
      </c>
      <c r="BL1175" s="17" t="s">
        <v>277</v>
      </c>
      <c r="BM1175" s="134" t="s">
        <v>4744</v>
      </c>
    </row>
    <row r="1176" spans="2:65" s="1" customFormat="1" ht="19.5">
      <c r="B1176" s="29"/>
      <c r="D1176" s="136" t="s">
        <v>231</v>
      </c>
      <c r="F1176" s="137" t="s">
        <v>1325</v>
      </c>
      <c r="L1176" s="29"/>
      <c r="M1176" s="138"/>
      <c r="T1176" s="53"/>
      <c r="AT1176" s="17" t="s">
        <v>231</v>
      </c>
      <c r="AU1176" s="17" t="s">
        <v>82</v>
      </c>
    </row>
    <row r="1177" spans="2:65" s="13" customFormat="1">
      <c r="B1177" s="146"/>
      <c r="D1177" s="136" t="s">
        <v>234</v>
      </c>
      <c r="E1177" s="147" t="s">
        <v>1</v>
      </c>
      <c r="F1177" s="148" t="s">
        <v>1327</v>
      </c>
      <c r="H1177" s="149">
        <v>367.899</v>
      </c>
      <c r="L1177" s="146"/>
      <c r="M1177" s="150"/>
      <c r="T1177" s="151"/>
      <c r="AT1177" s="147" t="s">
        <v>234</v>
      </c>
      <c r="AU1177" s="147" t="s">
        <v>82</v>
      </c>
      <c r="AV1177" s="13" t="s">
        <v>82</v>
      </c>
      <c r="AW1177" s="13" t="s">
        <v>29</v>
      </c>
      <c r="AX1177" s="13" t="s">
        <v>73</v>
      </c>
      <c r="AY1177" s="147" t="s">
        <v>224</v>
      </c>
    </row>
    <row r="1178" spans="2:65" s="14" customFormat="1">
      <c r="B1178" s="152"/>
      <c r="D1178" s="136" t="s">
        <v>234</v>
      </c>
      <c r="E1178" s="153" t="s">
        <v>1</v>
      </c>
      <c r="F1178" s="154" t="s">
        <v>239</v>
      </c>
      <c r="H1178" s="155">
        <v>367.899</v>
      </c>
      <c r="L1178" s="152"/>
      <c r="M1178" s="156"/>
      <c r="T1178" s="157"/>
      <c r="AT1178" s="153" t="s">
        <v>234</v>
      </c>
      <c r="AU1178" s="153" t="s">
        <v>82</v>
      </c>
      <c r="AV1178" s="14" t="s">
        <v>106</v>
      </c>
      <c r="AW1178" s="14" t="s">
        <v>29</v>
      </c>
      <c r="AX1178" s="14" t="s">
        <v>78</v>
      </c>
      <c r="AY1178" s="153" t="s">
        <v>224</v>
      </c>
    </row>
    <row r="1179" spans="2:65" s="1" customFormat="1" ht="24.2" customHeight="1">
      <c r="B1179" s="123"/>
      <c r="C1179" s="164" t="s">
        <v>1328</v>
      </c>
      <c r="D1179" s="164" t="s">
        <v>1008</v>
      </c>
      <c r="E1179" s="165" t="s">
        <v>1329</v>
      </c>
      <c r="F1179" s="166" t="s">
        <v>1330</v>
      </c>
      <c r="G1179" s="167" t="s">
        <v>266</v>
      </c>
      <c r="H1179" s="168">
        <v>693.23299999999995</v>
      </c>
      <c r="I1179" s="169">
        <v>90.8</v>
      </c>
      <c r="J1179" s="169">
        <f>ROUND(I1179*H1179,2)</f>
        <v>62945.56</v>
      </c>
      <c r="K1179" s="166" t="s">
        <v>230</v>
      </c>
      <c r="L1179" s="170"/>
      <c r="M1179" s="171" t="s">
        <v>1</v>
      </c>
      <c r="N1179" s="172" t="s">
        <v>39</v>
      </c>
      <c r="O1179" s="132">
        <v>0</v>
      </c>
      <c r="P1179" s="132">
        <f>O1179*H1179</f>
        <v>0</v>
      </c>
      <c r="Q1179" s="132">
        <v>0</v>
      </c>
      <c r="R1179" s="132">
        <f>Q1179*H1179</f>
        <v>0</v>
      </c>
      <c r="S1179" s="132">
        <v>0</v>
      </c>
      <c r="T1179" s="133">
        <f>S1179*H1179</f>
        <v>0</v>
      </c>
      <c r="AR1179" s="134" t="s">
        <v>332</v>
      </c>
      <c r="AT1179" s="134" t="s">
        <v>1008</v>
      </c>
      <c r="AU1179" s="134" t="s">
        <v>82</v>
      </c>
      <c r="AY1179" s="17" t="s">
        <v>224</v>
      </c>
      <c r="BE1179" s="135">
        <f>IF(N1179="základní",J1179,0)</f>
        <v>0</v>
      </c>
      <c r="BF1179" s="135">
        <f>IF(N1179="snížená",J1179,0)</f>
        <v>62945.56</v>
      </c>
      <c r="BG1179" s="135">
        <f>IF(N1179="zákl. přenesená",J1179,0)</f>
        <v>0</v>
      </c>
      <c r="BH1179" s="135">
        <f>IF(N1179="sníž. přenesená",J1179,0)</f>
        <v>0</v>
      </c>
      <c r="BI1179" s="135">
        <f>IF(N1179="nulová",J1179,0)</f>
        <v>0</v>
      </c>
      <c r="BJ1179" s="17" t="s">
        <v>82</v>
      </c>
      <c r="BK1179" s="135">
        <f>ROUND(I1179*H1179,2)</f>
        <v>62945.56</v>
      </c>
      <c r="BL1179" s="17" t="s">
        <v>277</v>
      </c>
      <c r="BM1179" s="134" t="s">
        <v>4745</v>
      </c>
    </row>
    <row r="1180" spans="2:65" s="1" customFormat="1" ht="19.5">
      <c r="B1180" s="29"/>
      <c r="D1180" s="136" t="s">
        <v>231</v>
      </c>
      <c r="F1180" s="137" t="s">
        <v>1330</v>
      </c>
      <c r="L1180" s="29"/>
      <c r="M1180" s="138"/>
      <c r="T1180" s="53"/>
      <c r="AT1180" s="17" t="s">
        <v>231</v>
      </c>
      <c r="AU1180" s="17" t="s">
        <v>82</v>
      </c>
    </row>
    <row r="1181" spans="2:65" s="13" customFormat="1">
      <c r="B1181" s="146"/>
      <c r="D1181" s="136" t="s">
        <v>234</v>
      </c>
      <c r="E1181" s="147" t="s">
        <v>1</v>
      </c>
      <c r="F1181" s="148" t="s">
        <v>1332</v>
      </c>
      <c r="H1181" s="149">
        <v>693.23299999999995</v>
      </c>
      <c r="L1181" s="146"/>
      <c r="M1181" s="150"/>
      <c r="T1181" s="151"/>
      <c r="AT1181" s="147" t="s">
        <v>234</v>
      </c>
      <c r="AU1181" s="147" t="s">
        <v>82</v>
      </c>
      <c r="AV1181" s="13" t="s">
        <v>82</v>
      </c>
      <c r="AW1181" s="13" t="s">
        <v>29</v>
      </c>
      <c r="AX1181" s="13" t="s">
        <v>73</v>
      </c>
      <c r="AY1181" s="147" t="s">
        <v>224</v>
      </c>
    </row>
    <row r="1182" spans="2:65" s="14" customFormat="1">
      <c r="B1182" s="152"/>
      <c r="D1182" s="136" t="s">
        <v>234</v>
      </c>
      <c r="E1182" s="153" t="s">
        <v>1</v>
      </c>
      <c r="F1182" s="154" t="s">
        <v>239</v>
      </c>
      <c r="H1182" s="155">
        <v>693.23299999999995</v>
      </c>
      <c r="L1182" s="152"/>
      <c r="M1182" s="156"/>
      <c r="T1182" s="157"/>
      <c r="AT1182" s="153" t="s">
        <v>234</v>
      </c>
      <c r="AU1182" s="153" t="s">
        <v>82</v>
      </c>
      <c r="AV1182" s="14" t="s">
        <v>106</v>
      </c>
      <c r="AW1182" s="14" t="s">
        <v>29</v>
      </c>
      <c r="AX1182" s="14" t="s">
        <v>78</v>
      </c>
      <c r="AY1182" s="153" t="s">
        <v>224</v>
      </c>
    </row>
    <row r="1183" spans="2:65" s="1" customFormat="1" ht="24.2" customHeight="1">
      <c r="B1183" s="123"/>
      <c r="C1183" s="164" t="s">
        <v>855</v>
      </c>
      <c r="D1183" s="164" t="s">
        <v>1008</v>
      </c>
      <c r="E1183" s="165" t="s">
        <v>1333</v>
      </c>
      <c r="F1183" s="166" t="s">
        <v>1334</v>
      </c>
      <c r="G1183" s="167" t="s">
        <v>266</v>
      </c>
      <c r="H1183" s="168">
        <v>54.588999999999999</v>
      </c>
      <c r="I1183" s="169">
        <v>1750</v>
      </c>
      <c r="J1183" s="169">
        <f>ROUND(I1183*H1183,2)</f>
        <v>95530.75</v>
      </c>
      <c r="K1183" s="166" t="s">
        <v>1</v>
      </c>
      <c r="L1183" s="170"/>
      <c r="M1183" s="171" t="s">
        <v>1</v>
      </c>
      <c r="N1183" s="172" t="s">
        <v>39</v>
      </c>
      <c r="O1183" s="132">
        <v>0</v>
      </c>
      <c r="P1183" s="132">
        <f>O1183*H1183</f>
        <v>0</v>
      </c>
      <c r="Q1183" s="132">
        <v>0</v>
      </c>
      <c r="R1183" s="132">
        <f>Q1183*H1183</f>
        <v>0</v>
      </c>
      <c r="S1183" s="132">
        <v>0</v>
      </c>
      <c r="T1183" s="133">
        <f>S1183*H1183</f>
        <v>0</v>
      </c>
      <c r="AR1183" s="134" t="s">
        <v>332</v>
      </c>
      <c r="AT1183" s="134" t="s">
        <v>1008</v>
      </c>
      <c r="AU1183" s="134" t="s">
        <v>82</v>
      </c>
      <c r="AY1183" s="17" t="s">
        <v>224</v>
      </c>
      <c r="BE1183" s="135">
        <f>IF(N1183="základní",J1183,0)</f>
        <v>0</v>
      </c>
      <c r="BF1183" s="135">
        <f>IF(N1183="snížená",J1183,0)</f>
        <v>95530.75</v>
      </c>
      <c r="BG1183" s="135">
        <f>IF(N1183="zákl. přenesená",J1183,0)</f>
        <v>0</v>
      </c>
      <c r="BH1183" s="135">
        <f>IF(N1183="sníž. přenesená",J1183,0)</f>
        <v>0</v>
      </c>
      <c r="BI1183" s="135">
        <f>IF(N1183="nulová",J1183,0)</f>
        <v>0</v>
      </c>
      <c r="BJ1183" s="17" t="s">
        <v>82</v>
      </c>
      <c r="BK1183" s="135">
        <f>ROUND(I1183*H1183,2)</f>
        <v>95530.75</v>
      </c>
      <c r="BL1183" s="17" t="s">
        <v>277</v>
      </c>
      <c r="BM1183" s="134" t="s">
        <v>4746</v>
      </c>
    </row>
    <row r="1184" spans="2:65" s="1" customFormat="1">
      <c r="B1184" s="29"/>
      <c r="D1184" s="136" t="s">
        <v>231</v>
      </c>
      <c r="F1184" s="137" t="s">
        <v>1334</v>
      </c>
      <c r="L1184" s="29"/>
      <c r="M1184" s="138"/>
      <c r="T1184" s="53"/>
      <c r="AT1184" s="17" t="s">
        <v>231</v>
      </c>
      <c r="AU1184" s="17" t="s">
        <v>82</v>
      </c>
    </row>
    <row r="1185" spans="2:65" s="1" customFormat="1" ht="55.5" customHeight="1">
      <c r="B1185" s="123"/>
      <c r="C1185" s="124" t="s">
        <v>1336</v>
      </c>
      <c r="D1185" s="124" t="s">
        <v>226</v>
      </c>
      <c r="E1185" s="125" t="s">
        <v>1337</v>
      </c>
      <c r="F1185" s="126" t="s">
        <v>1338</v>
      </c>
      <c r="G1185" s="127" t="s">
        <v>272</v>
      </c>
      <c r="H1185" s="128">
        <v>151.19999999999999</v>
      </c>
      <c r="I1185" s="129">
        <v>266</v>
      </c>
      <c r="J1185" s="129">
        <f>ROUND(I1185*H1185,2)</f>
        <v>40219.199999999997</v>
      </c>
      <c r="K1185" s="126" t="s">
        <v>1</v>
      </c>
      <c r="L1185" s="29"/>
      <c r="M1185" s="130" t="s">
        <v>1</v>
      </c>
      <c r="N1185" s="131" t="s">
        <v>39</v>
      </c>
      <c r="O1185" s="132">
        <v>0</v>
      </c>
      <c r="P1185" s="132">
        <f>O1185*H1185</f>
        <v>0</v>
      </c>
      <c r="Q1185" s="132">
        <v>0</v>
      </c>
      <c r="R1185" s="132">
        <f>Q1185*H1185</f>
        <v>0</v>
      </c>
      <c r="S1185" s="132">
        <v>0</v>
      </c>
      <c r="T1185" s="133">
        <f>S1185*H1185</f>
        <v>0</v>
      </c>
      <c r="AR1185" s="134" t="s">
        <v>277</v>
      </c>
      <c r="AT1185" s="134" t="s">
        <v>226</v>
      </c>
      <c r="AU1185" s="134" t="s">
        <v>82</v>
      </c>
      <c r="AY1185" s="17" t="s">
        <v>224</v>
      </c>
      <c r="BE1185" s="135">
        <f>IF(N1185="základní",J1185,0)</f>
        <v>0</v>
      </c>
      <c r="BF1185" s="135">
        <f>IF(N1185="snížená",J1185,0)</f>
        <v>40219.199999999997</v>
      </c>
      <c r="BG1185" s="135">
        <f>IF(N1185="zákl. přenesená",J1185,0)</f>
        <v>0</v>
      </c>
      <c r="BH1185" s="135">
        <f>IF(N1185="sníž. přenesená",J1185,0)</f>
        <v>0</v>
      </c>
      <c r="BI1185" s="135">
        <f>IF(N1185="nulová",J1185,0)</f>
        <v>0</v>
      </c>
      <c r="BJ1185" s="17" t="s">
        <v>82</v>
      </c>
      <c r="BK1185" s="135">
        <f>ROUND(I1185*H1185,2)</f>
        <v>40219.199999999997</v>
      </c>
      <c r="BL1185" s="17" t="s">
        <v>277</v>
      </c>
      <c r="BM1185" s="134" t="s">
        <v>4747</v>
      </c>
    </row>
    <row r="1186" spans="2:65" s="1" customFormat="1" ht="39">
      <c r="B1186" s="29"/>
      <c r="D1186" s="136" t="s">
        <v>231</v>
      </c>
      <c r="F1186" s="137" t="s">
        <v>1338</v>
      </c>
      <c r="L1186" s="29"/>
      <c r="M1186" s="138"/>
      <c r="T1186" s="53"/>
      <c r="AT1186" s="17" t="s">
        <v>231</v>
      </c>
      <c r="AU1186" s="17" t="s">
        <v>82</v>
      </c>
    </row>
    <row r="1187" spans="2:65" s="12" customFormat="1">
      <c r="B1187" s="141"/>
      <c r="D1187" s="136" t="s">
        <v>234</v>
      </c>
      <c r="E1187" s="142" t="s">
        <v>1</v>
      </c>
      <c r="F1187" s="143" t="s">
        <v>1340</v>
      </c>
      <c r="H1187" s="142" t="s">
        <v>1</v>
      </c>
      <c r="L1187" s="141"/>
      <c r="M1187" s="144"/>
      <c r="T1187" s="145"/>
      <c r="AT1187" s="142" t="s">
        <v>234</v>
      </c>
      <c r="AU1187" s="142" t="s">
        <v>82</v>
      </c>
      <c r="AV1187" s="12" t="s">
        <v>78</v>
      </c>
      <c r="AW1187" s="12" t="s">
        <v>29</v>
      </c>
      <c r="AX1187" s="12" t="s">
        <v>73</v>
      </c>
      <c r="AY1187" s="142" t="s">
        <v>224</v>
      </c>
    </row>
    <row r="1188" spans="2:65" s="12" customFormat="1">
      <c r="B1188" s="141"/>
      <c r="D1188" s="136" t="s">
        <v>234</v>
      </c>
      <c r="E1188" s="142" t="s">
        <v>1</v>
      </c>
      <c r="F1188" s="143" t="s">
        <v>1341</v>
      </c>
      <c r="H1188" s="142" t="s">
        <v>1</v>
      </c>
      <c r="L1188" s="141"/>
      <c r="M1188" s="144"/>
      <c r="T1188" s="145"/>
      <c r="AT1188" s="142" t="s">
        <v>234</v>
      </c>
      <c r="AU1188" s="142" t="s">
        <v>82</v>
      </c>
      <c r="AV1188" s="12" t="s">
        <v>78</v>
      </c>
      <c r="AW1188" s="12" t="s">
        <v>29</v>
      </c>
      <c r="AX1188" s="12" t="s">
        <v>73</v>
      </c>
      <c r="AY1188" s="142" t="s">
        <v>224</v>
      </c>
    </row>
    <row r="1189" spans="2:65" s="13" customFormat="1">
      <c r="B1189" s="146"/>
      <c r="D1189" s="136" t="s">
        <v>234</v>
      </c>
      <c r="E1189" s="147" t="s">
        <v>1</v>
      </c>
      <c r="F1189" s="148" t="s">
        <v>1342</v>
      </c>
      <c r="H1189" s="149">
        <v>151.19999999999999</v>
      </c>
      <c r="L1189" s="146"/>
      <c r="M1189" s="150"/>
      <c r="T1189" s="151"/>
      <c r="AT1189" s="147" t="s">
        <v>234</v>
      </c>
      <c r="AU1189" s="147" t="s">
        <v>82</v>
      </c>
      <c r="AV1189" s="13" t="s">
        <v>82</v>
      </c>
      <c r="AW1189" s="13" t="s">
        <v>29</v>
      </c>
      <c r="AX1189" s="13" t="s">
        <v>73</v>
      </c>
      <c r="AY1189" s="147" t="s">
        <v>224</v>
      </c>
    </row>
    <row r="1190" spans="2:65" s="14" customFormat="1">
      <c r="B1190" s="152"/>
      <c r="D1190" s="136" t="s">
        <v>234</v>
      </c>
      <c r="E1190" s="153" t="s">
        <v>1</v>
      </c>
      <c r="F1190" s="154" t="s">
        <v>239</v>
      </c>
      <c r="H1190" s="155">
        <v>151.19999999999999</v>
      </c>
      <c r="L1190" s="152"/>
      <c r="M1190" s="156"/>
      <c r="T1190" s="157"/>
      <c r="AT1190" s="153" t="s">
        <v>234</v>
      </c>
      <c r="AU1190" s="153" t="s">
        <v>82</v>
      </c>
      <c r="AV1190" s="14" t="s">
        <v>106</v>
      </c>
      <c r="AW1190" s="14" t="s">
        <v>29</v>
      </c>
      <c r="AX1190" s="14" t="s">
        <v>78</v>
      </c>
      <c r="AY1190" s="153" t="s">
        <v>224</v>
      </c>
    </row>
    <row r="1191" spans="2:65" s="1" customFormat="1" ht="16.5" customHeight="1">
      <c r="B1191" s="123"/>
      <c r="C1191" s="164" t="s">
        <v>864</v>
      </c>
      <c r="D1191" s="164" t="s">
        <v>1008</v>
      </c>
      <c r="E1191" s="165" t="s">
        <v>1343</v>
      </c>
      <c r="F1191" s="166" t="s">
        <v>1344</v>
      </c>
      <c r="G1191" s="167" t="s">
        <v>272</v>
      </c>
      <c r="H1191" s="168">
        <v>181.44</v>
      </c>
      <c r="I1191" s="169">
        <v>85</v>
      </c>
      <c r="J1191" s="169">
        <f>ROUND(I1191*H1191,2)</f>
        <v>15422.4</v>
      </c>
      <c r="K1191" s="166" t="s">
        <v>1</v>
      </c>
      <c r="L1191" s="170"/>
      <c r="M1191" s="171" t="s">
        <v>1</v>
      </c>
      <c r="N1191" s="172" t="s">
        <v>39</v>
      </c>
      <c r="O1191" s="132">
        <v>0</v>
      </c>
      <c r="P1191" s="132">
        <f>O1191*H1191</f>
        <v>0</v>
      </c>
      <c r="Q1191" s="132">
        <v>0</v>
      </c>
      <c r="R1191" s="132">
        <f>Q1191*H1191</f>
        <v>0</v>
      </c>
      <c r="S1191" s="132">
        <v>0</v>
      </c>
      <c r="T1191" s="133">
        <f>S1191*H1191</f>
        <v>0</v>
      </c>
      <c r="AR1191" s="134" t="s">
        <v>332</v>
      </c>
      <c r="AT1191" s="134" t="s">
        <v>1008</v>
      </c>
      <c r="AU1191" s="134" t="s">
        <v>82</v>
      </c>
      <c r="AY1191" s="17" t="s">
        <v>224</v>
      </c>
      <c r="BE1191" s="135">
        <f>IF(N1191="základní",J1191,0)</f>
        <v>0</v>
      </c>
      <c r="BF1191" s="135">
        <f>IF(N1191="snížená",J1191,0)</f>
        <v>15422.4</v>
      </c>
      <c r="BG1191" s="135">
        <f>IF(N1191="zákl. přenesená",J1191,0)</f>
        <v>0</v>
      </c>
      <c r="BH1191" s="135">
        <f>IF(N1191="sníž. přenesená",J1191,0)</f>
        <v>0</v>
      </c>
      <c r="BI1191" s="135">
        <f>IF(N1191="nulová",J1191,0)</f>
        <v>0</v>
      </c>
      <c r="BJ1191" s="17" t="s">
        <v>82</v>
      </c>
      <c r="BK1191" s="135">
        <f>ROUND(I1191*H1191,2)</f>
        <v>15422.4</v>
      </c>
      <c r="BL1191" s="17" t="s">
        <v>277</v>
      </c>
      <c r="BM1191" s="134" t="s">
        <v>4748</v>
      </c>
    </row>
    <row r="1192" spans="2:65" s="1" customFormat="1">
      <c r="B1192" s="29"/>
      <c r="D1192" s="136" t="s">
        <v>231</v>
      </c>
      <c r="F1192" s="137" t="s">
        <v>1344</v>
      </c>
      <c r="L1192" s="29"/>
      <c r="M1192" s="138"/>
      <c r="T1192" s="53"/>
      <c r="AT1192" s="17" t="s">
        <v>231</v>
      </c>
      <c r="AU1192" s="17" t="s">
        <v>82</v>
      </c>
    </row>
    <row r="1193" spans="2:65" s="1" customFormat="1" ht="37.9" customHeight="1">
      <c r="B1193" s="123"/>
      <c r="C1193" s="124" t="s">
        <v>1346</v>
      </c>
      <c r="D1193" s="124" t="s">
        <v>226</v>
      </c>
      <c r="E1193" s="125" t="s">
        <v>1347</v>
      </c>
      <c r="F1193" s="126" t="s">
        <v>1348</v>
      </c>
      <c r="G1193" s="127" t="s">
        <v>266</v>
      </c>
      <c r="H1193" s="128">
        <v>126.499</v>
      </c>
      <c r="I1193" s="129">
        <v>232</v>
      </c>
      <c r="J1193" s="129">
        <f>ROUND(I1193*H1193,2)</f>
        <v>29347.77</v>
      </c>
      <c r="K1193" s="126" t="s">
        <v>230</v>
      </c>
      <c r="L1193" s="29"/>
      <c r="M1193" s="130" t="s">
        <v>1</v>
      </c>
      <c r="N1193" s="131" t="s">
        <v>39</v>
      </c>
      <c r="O1193" s="132">
        <v>0</v>
      </c>
      <c r="P1193" s="132">
        <f>O1193*H1193</f>
        <v>0</v>
      </c>
      <c r="Q1193" s="132">
        <v>0</v>
      </c>
      <c r="R1193" s="132">
        <f>Q1193*H1193</f>
        <v>0</v>
      </c>
      <c r="S1193" s="132">
        <v>0</v>
      </c>
      <c r="T1193" s="133">
        <f>S1193*H1193</f>
        <v>0</v>
      </c>
      <c r="AR1193" s="134" t="s">
        <v>277</v>
      </c>
      <c r="AT1193" s="134" t="s">
        <v>226</v>
      </c>
      <c r="AU1193" s="134" t="s">
        <v>82</v>
      </c>
      <c r="AY1193" s="17" t="s">
        <v>224</v>
      </c>
      <c r="BE1193" s="135">
        <f>IF(N1193="základní",J1193,0)</f>
        <v>0</v>
      </c>
      <c r="BF1193" s="135">
        <f>IF(N1193="snížená",J1193,0)</f>
        <v>29347.77</v>
      </c>
      <c r="BG1193" s="135">
        <f>IF(N1193="zákl. přenesená",J1193,0)</f>
        <v>0</v>
      </c>
      <c r="BH1193" s="135">
        <f>IF(N1193="sníž. přenesená",J1193,0)</f>
        <v>0</v>
      </c>
      <c r="BI1193" s="135">
        <f>IF(N1193="nulová",J1193,0)</f>
        <v>0</v>
      </c>
      <c r="BJ1193" s="17" t="s">
        <v>82</v>
      </c>
      <c r="BK1193" s="135">
        <f>ROUND(I1193*H1193,2)</f>
        <v>29347.77</v>
      </c>
      <c r="BL1193" s="17" t="s">
        <v>277</v>
      </c>
      <c r="BM1193" s="134" t="s">
        <v>4749</v>
      </c>
    </row>
    <row r="1194" spans="2:65" s="1" customFormat="1" ht="29.25">
      <c r="B1194" s="29"/>
      <c r="D1194" s="136" t="s">
        <v>231</v>
      </c>
      <c r="F1194" s="137" t="s">
        <v>1348</v>
      </c>
      <c r="L1194" s="29"/>
      <c r="M1194" s="138"/>
      <c r="T1194" s="53"/>
      <c r="AT1194" s="17" t="s">
        <v>231</v>
      </c>
      <c r="AU1194" s="17" t="s">
        <v>82</v>
      </c>
    </row>
    <row r="1195" spans="2:65" s="1" customFormat="1">
      <c r="B1195" s="29"/>
      <c r="D1195" s="139" t="s">
        <v>232</v>
      </c>
      <c r="F1195" s="140" t="s">
        <v>1350</v>
      </c>
      <c r="L1195" s="29"/>
      <c r="M1195" s="138"/>
      <c r="T1195" s="53"/>
      <c r="AT1195" s="17" t="s">
        <v>232</v>
      </c>
      <c r="AU1195" s="17" t="s">
        <v>82</v>
      </c>
    </row>
    <row r="1196" spans="2:65" s="12" customFormat="1">
      <c r="B1196" s="141"/>
      <c r="D1196" s="136" t="s">
        <v>234</v>
      </c>
      <c r="E1196" s="142" t="s">
        <v>1</v>
      </c>
      <c r="F1196" s="143" t="s">
        <v>1351</v>
      </c>
      <c r="H1196" s="142" t="s">
        <v>1</v>
      </c>
      <c r="L1196" s="141"/>
      <c r="M1196" s="144"/>
      <c r="T1196" s="145"/>
      <c r="AT1196" s="142" t="s">
        <v>234</v>
      </c>
      <c r="AU1196" s="142" t="s">
        <v>82</v>
      </c>
      <c r="AV1196" s="12" t="s">
        <v>78</v>
      </c>
      <c r="AW1196" s="12" t="s">
        <v>29</v>
      </c>
      <c r="AX1196" s="12" t="s">
        <v>73</v>
      </c>
      <c r="AY1196" s="142" t="s">
        <v>224</v>
      </c>
    </row>
    <row r="1197" spans="2:65" s="13" customFormat="1">
      <c r="B1197" s="146"/>
      <c r="D1197" s="136" t="s">
        <v>234</v>
      </c>
      <c r="E1197" s="147" t="s">
        <v>1</v>
      </c>
      <c r="F1197" s="148" t="s">
        <v>1352</v>
      </c>
      <c r="H1197" s="149">
        <v>97.822000000000003</v>
      </c>
      <c r="L1197" s="146"/>
      <c r="M1197" s="150"/>
      <c r="T1197" s="151"/>
      <c r="AT1197" s="147" t="s">
        <v>234</v>
      </c>
      <c r="AU1197" s="147" t="s">
        <v>82</v>
      </c>
      <c r="AV1197" s="13" t="s">
        <v>82</v>
      </c>
      <c r="AW1197" s="13" t="s">
        <v>29</v>
      </c>
      <c r="AX1197" s="13" t="s">
        <v>73</v>
      </c>
      <c r="AY1197" s="147" t="s">
        <v>224</v>
      </c>
    </row>
    <row r="1198" spans="2:65" s="12" customFormat="1">
      <c r="B1198" s="141"/>
      <c r="D1198" s="136" t="s">
        <v>234</v>
      </c>
      <c r="E1198" s="142" t="s">
        <v>1</v>
      </c>
      <c r="F1198" s="143" t="s">
        <v>1176</v>
      </c>
      <c r="H1198" s="142" t="s">
        <v>1</v>
      </c>
      <c r="L1198" s="141"/>
      <c r="M1198" s="144"/>
      <c r="T1198" s="145"/>
      <c r="AT1198" s="142" t="s">
        <v>234</v>
      </c>
      <c r="AU1198" s="142" t="s">
        <v>82</v>
      </c>
      <c r="AV1198" s="12" t="s">
        <v>78</v>
      </c>
      <c r="AW1198" s="12" t="s">
        <v>29</v>
      </c>
      <c r="AX1198" s="12" t="s">
        <v>73</v>
      </c>
      <c r="AY1198" s="142" t="s">
        <v>224</v>
      </c>
    </row>
    <row r="1199" spans="2:65" s="13" customFormat="1">
      <c r="B1199" s="146"/>
      <c r="D1199" s="136" t="s">
        <v>234</v>
      </c>
      <c r="E1199" s="147" t="s">
        <v>1</v>
      </c>
      <c r="F1199" s="148" t="s">
        <v>1353</v>
      </c>
      <c r="H1199" s="149">
        <v>28.677</v>
      </c>
      <c r="L1199" s="146"/>
      <c r="M1199" s="150"/>
      <c r="T1199" s="151"/>
      <c r="AT1199" s="147" t="s">
        <v>234</v>
      </c>
      <c r="AU1199" s="147" t="s">
        <v>82</v>
      </c>
      <c r="AV1199" s="13" t="s">
        <v>82</v>
      </c>
      <c r="AW1199" s="13" t="s">
        <v>29</v>
      </c>
      <c r="AX1199" s="13" t="s">
        <v>73</v>
      </c>
      <c r="AY1199" s="147" t="s">
        <v>224</v>
      </c>
    </row>
    <row r="1200" spans="2:65" s="14" customFormat="1">
      <c r="B1200" s="152"/>
      <c r="D1200" s="136" t="s">
        <v>234</v>
      </c>
      <c r="E1200" s="153" t="s">
        <v>1</v>
      </c>
      <c r="F1200" s="154" t="s">
        <v>239</v>
      </c>
      <c r="H1200" s="155">
        <v>126.499</v>
      </c>
      <c r="L1200" s="152"/>
      <c r="M1200" s="156"/>
      <c r="T1200" s="157"/>
      <c r="AT1200" s="153" t="s">
        <v>234</v>
      </c>
      <c r="AU1200" s="153" t="s">
        <v>82</v>
      </c>
      <c r="AV1200" s="14" t="s">
        <v>106</v>
      </c>
      <c r="AW1200" s="14" t="s">
        <v>29</v>
      </c>
      <c r="AX1200" s="14" t="s">
        <v>78</v>
      </c>
      <c r="AY1200" s="153" t="s">
        <v>224</v>
      </c>
    </row>
    <row r="1201" spans="2:65" s="1" customFormat="1" ht="24.2" customHeight="1">
      <c r="B1201" s="123"/>
      <c r="C1201" s="164" t="s">
        <v>870</v>
      </c>
      <c r="D1201" s="164" t="s">
        <v>1008</v>
      </c>
      <c r="E1201" s="165" t="s">
        <v>1354</v>
      </c>
      <c r="F1201" s="166" t="s">
        <v>1355</v>
      </c>
      <c r="G1201" s="167" t="s">
        <v>266</v>
      </c>
      <c r="H1201" s="168">
        <v>30.111000000000001</v>
      </c>
      <c r="I1201" s="169">
        <v>236</v>
      </c>
      <c r="J1201" s="169">
        <f>ROUND(I1201*H1201,2)</f>
        <v>7106.2</v>
      </c>
      <c r="K1201" s="166" t="s">
        <v>230</v>
      </c>
      <c r="L1201" s="170"/>
      <c r="M1201" s="171" t="s">
        <v>1</v>
      </c>
      <c r="N1201" s="172" t="s">
        <v>39</v>
      </c>
      <c r="O1201" s="132">
        <v>0</v>
      </c>
      <c r="P1201" s="132">
        <f>O1201*H1201</f>
        <v>0</v>
      </c>
      <c r="Q1201" s="132">
        <v>0</v>
      </c>
      <c r="R1201" s="132">
        <f>Q1201*H1201</f>
        <v>0</v>
      </c>
      <c r="S1201" s="132">
        <v>0</v>
      </c>
      <c r="T1201" s="133">
        <f>S1201*H1201</f>
        <v>0</v>
      </c>
      <c r="AR1201" s="134" t="s">
        <v>332</v>
      </c>
      <c r="AT1201" s="134" t="s">
        <v>1008</v>
      </c>
      <c r="AU1201" s="134" t="s">
        <v>82</v>
      </c>
      <c r="AY1201" s="17" t="s">
        <v>224</v>
      </c>
      <c r="BE1201" s="135">
        <f>IF(N1201="základní",J1201,0)</f>
        <v>0</v>
      </c>
      <c r="BF1201" s="135">
        <f>IF(N1201="snížená",J1201,0)</f>
        <v>7106.2</v>
      </c>
      <c r="BG1201" s="135">
        <f>IF(N1201="zákl. přenesená",J1201,0)</f>
        <v>0</v>
      </c>
      <c r="BH1201" s="135">
        <f>IF(N1201="sníž. přenesená",J1201,0)</f>
        <v>0</v>
      </c>
      <c r="BI1201" s="135">
        <f>IF(N1201="nulová",J1201,0)</f>
        <v>0</v>
      </c>
      <c r="BJ1201" s="17" t="s">
        <v>82</v>
      </c>
      <c r="BK1201" s="135">
        <f>ROUND(I1201*H1201,2)</f>
        <v>7106.2</v>
      </c>
      <c r="BL1201" s="17" t="s">
        <v>277</v>
      </c>
      <c r="BM1201" s="134" t="s">
        <v>4750</v>
      </c>
    </row>
    <row r="1202" spans="2:65" s="1" customFormat="1" ht="19.5">
      <c r="B1202" s="29"/>
      <c r="D1202" s="136" t="s">
        <v>231</v>
      </c>
      <c r="F1202" s="137" t="s">
        <v>1355</v>
      </c>
      <c r="L1202" s="29"/>
      <c r="M1202" s="138"/>
      <c r="T1202" s="53"/>
      <c r="AT1202" s="17" t="s">
        <v>231</v>
      </c>
      <c r="AU1202" s="17" t="s">
        <v>82</v>
      </c>
    </row>
    <row r="1203" spans="2:65" s="13" customFormat="1">
      <c r="B1203" s="146"/>
      <c r="D1203" s="136" t="s">
        <v>234</v>
      </c>
      <c r="E1203" s="147" t="s">
        <v>1</v>
      </c>
      <c r="F1203" s="148" t="s">
        <v>1357</v>
      </c>
      <c r="H1203" s="149">
        <v>30.111000000000001</v>
      </c>
      <c r="L1203" s="146"/>
      <c r="M1203" s="150"/>
      <c r="T1203" s="151"/>
      <c r="AT1203" s="147" t="s">
        <v>234</v>
      </c>
      <c r="AU1203" s="147" t="s">
        <v>82</v>
      </c>
      <c r="AV1203" s="13" t="s">
        <v>82</v>
      </c>
      <c r="AW1203" s="13" t="s">
        <v>29</v>
      </c>
      <c r="AX1203" s="13" t="s">
        <v>73</v>
      </c>
      <c r="AY1203" s="147" t="s">
        <v>224</v>
      </c>
    </row>
    <row r="1204" spans="2:65" s="14" customFormat="1">
      <c r="B1204" s="152"/>
      <c r="D1204" s="136" t="s">
        <v>234</v>
      </c>
      <c r="E1204" s="153" t="s">
        <v>1</v>
      </c>
      <c r="F1204" s="154" t="s">
        <v>239</v>
      </c>
      <c r="H1204" s="155">
        <v>30.111000000000001</v>
      </c>
      <c r="L1204" s="152"/>
      <c r="M1204" s="156"/>
      <c r="T1204" s="157"/>
      <c r="AT1204" s="153" t="s">
        <v>234</v>
      </c>
      <c r="AU1204" s="153" t="s">
        <v>82</v>
      </c>
      <c r="AV1204" s="14" t="s">
        <v>106</v>
      </c>
      <c r="AW1204" s="14" t="s">
        <v>29</v>
      </c>
      <c r="AX1204" s="14" t="s">
        <v>78</v>
      </c>
      <c r="AY1204" s="153" t="s">
        <v>224</v>
      </c>
    </row>
    <row r="1205" spans="2:65" s="1" customFormat="1" ht="24.2" customHeight="1">
      <c r="B1205" s="123"/>
      <c r="C1205" s="164" t="s">
        <v>1358</v>
      </c>
      <c r="D1205" s="164" t="s">
        <v>1008</v>
      </c>
      <c r="E1205" s="165" t="s">
        <v>1359</v>
      </c>
      <c r="F1205" s="166" t="s">
        <v>1360</v>
      </c>
      <c r="G1205" s="167" t="s">
        <v>266</v>
      </c>
      <c r="H1205" s="168">
        <v>102.71299999999999</v>
      </c>
      <c r="I1205" s="169">
        <v>373</v>
      </c>
      <c r="J1205" s="169">
        <f>ROUND(I1205*H1205,2)</f>
        <v>38311.949999999997</v>
      </c>
      <c r="K1205" s="166" t="s">
        <v>1</v>
      </c>
      <c r="L1205" s="170"/>
      <c r="M1205" s="171" t="s">
        <v>1</v>
      </c>
      <c r="N1205" s="172" t="s">
        <v>39</v>
      </c>
      <c r="O1205" s="132">
        <v>0</v>
      </c>
      <c r="P1205" s="132">
        <f>O1205*H1205</f>
        <v>0</v>
      </c>
      <c r="Q1205" s="132">
        <v>0</v>
      </c>
      <c r="R1205" s="132">
        <f>Q1205*H1205</f>
        <v>0</v>
      </c>
      <c r="S1205" s="132">
        <v>0</v>
      </c>
      <c r="T1205" s="133">
        <f>S1205*H1205</f>
        <v>0</v>
      </c>
      <c r="AR1205" s="134" t="s">
        <v>332</v>
      </c>
      <c r="AT1205" s="134" t="s">
        <v>1008</v>
      </c>
      <c r="AU1205" s="134" t="s">
        <v>82</v>
      </c>
      <c r="AY1205" s="17" t="s">
        <v>224</v>
      </c>
      <c r="BE1205" s="135">
        <f>IF(N1205="základní",J1205,0)</f>
        <v>0</v>
      </c>
      <c r="BF1205" s="135">
        <f>IF(N1205="snížená",J1205,0)</f>
        <v>38311.949999999997</v>
      </c>
      <c r="BG1205" s="135">
        <f>IF(N1205="zákl. přenesená",J1205,0)</f>
        <v>0</v>
      </c>
      <c r="BH1205" s="135">
        <f>IF(N1205="sníž. přenesená",J1205,0)</f>
        <v>0</v>
      </c>
      <c r="BI1205" s="135">
        <f>IF(N1205="nulová",J1205,0)</f>
        <v>0</v>
      </c>
      <c r="BJ1205" s="17" t="s">
        <v>82</v>
      </c>
      <c r="BK1205" s="135">
        <f>ROUND(I1205*H1205,2)</f>
        <v>38311.949999999997</v>
      </c>
      <c r="BL1205" s="17" t="s">
        <v>277</v>
      </c>
      <c r="BM1205" s="134" t="s">
        <v>4751</v>
      </c>
    </row>
    <row r="1206" spans="2:65" s="1" customFormat="1" ht="19.5">
      <c r="B1206" s="29"/>
      <c r="D1206" s="136" t="s">
        <v>231</v>
      </c>
      <c r="F1206" s="137" t="s">
        <v>1360</v>
      </c>
      <c r="L1206" s="29"/>
      <c r="M1206" s="138"/>
      <c r="T1206" s="53"/>
      <c r="AT1206" s="17" t="s">
        <v>231</v>
      </c>
      <c r="AU1206" s="17" t="s">
        <v>82</v>
      </c>
    </row>
    <row r="1207" spans="2:65" s="13" customFormat="1">
      <c r="B1207" s="146"/>
      <c r="D1207" s="136" t="s">
        <v>234</v>
      </c>
      <c r="E1207" s="147" t="s">
        <v>1</v>
      </c>
      <c r="F1207" s="148" t="s">
        <v>1362</v>
      </c>
      <c r="H1207" s="149">
        <v>102.71299999999999</v>
      </c>
      <c r="L1207" s="146"/>
      <c r="M1207" s="150"/>
      <c r="T1207" s="151"/>
      <c r="AT1207" s="147" t="s">
        <v>234</v>
      </c>
      <c r="AU1207" s="147" t="s">
        <v>82</v>
      </c>
      <c r="AV1207" s="13" t="s">
        <v>82</v>
      </c>
      <c r="AW1207" s="13" t="s">
        <v>29</v>
      </c>
      <c r="AX1207" s="13" t="s">
        <v>73</v>
      </c>
      <c r="AY1207" s="147" t="s">
        <v>224</v>
      </c>
    </row>
    <row r="1208" spans="2:65" s="14" customFormat="1">
      <c r="B1208" s="152"/>
      <c r="D1208" s="136" t="s">
        <v>234</v>
      </c>
      <c r="E1208" s="153" t="s">
        <v>1</v>
      </c>
      <c r="F1208" s="154" t="s">
        <v>239</v>
      </c>
      <c r="H1208" s="155">
        <v>102.71299999999999</v>
      </c>
      <c r="L1208" s="152"/>
      <c r="M1208" s="156"/>
      <c r="T1208" s="157"/>
      <c r="AT1208" s="153" t="s">
        <v>234</v>
      </c>
      <c r="AU1208" s="153" t="s">
        <v>82</v>
      </c>
      <c r="AV1208" s="14" t="s">
        <v>106</v>
      </c>
      <c r="AW1208" s="14" t="s">
        <v>29</v>
      </c>
      <c r="AX1208" s="14" t="s">
        <v>78</v>
      </c>
      <c r="AY1208" s="153" t="s">
        <v>224</v>
      </c>
    </row>
    <row r="1209" spans="2:65" s="1" customFormat="1" ht="37.9" customHeight="1">
      <c r="B1209" s="123"/>
      <c r="C1209" s="124" t="s">
        <v>877</v>
      </c>
      <c r="D1209" s="124" t="s">
        <v>226</v>
      </c>
      <c r="E1209" s="125" t="s">
        <v>1363</v>
      </c>
      <c r="F1209" s="126" t="s">
        <v>1364</v>
      </c>
      <c r="G1209" s="127" t="s">
        <v>266</v>
      </c>
      <c r="H1209" s="128">
        <v>484.541</v>
      </c>
      <c r="I1209" s="129">
        <v>111</v>
      </c>
      <c r="J1209" s="129">
        <f>ROUND(I1209*H1209,2)</f>
        <v>53784.05</v>
      </c>
      <c r="K1209" s="126" t="s">
        <v>230</v>
      </c>
      <c r="L1209" s="29"/>
      <c r="M1209" s="130" t="s">
        <v>1</v>
      </c>
      <c r="N1209" s="131" t="s">
        <v>39</v>
      </c>
      <c r="O1209" s="132">
        <v>0</v>
      </c>
      <c r="P1209" s="132">
        <f>O1209*H1209</f>
        <v>0</v>
      </c>
      <c r="Q1209" s="132">
        <v>0</v>
      </c>
      <c r="R1209" s="132">
        <f>Q1209*H1209</f>
        <v>0</v>
      </c>
      <c r="S1209" s="132">
        <v>0</v>
      </c>
      <c r="T1209" s="133">
        <f>S1209*H1209</f>
        <v>0</v>
      </c>
      <c r="AR1209" s="134" t="s">
        <v>277</v>
      </c>
      <c r="AT1209" s="134" t="s">
        <v>226</v>
      </c>
      <c r="AU1209" s="134" t="s">
        <v>82</v>
      </c>
      <c r="AY1209" s="17" t="s">
        <v>224</v>
      </c>
      <c r="BE1209" s="135">
        <f>IF(N1209="základní",J1209,0)</f>
        <v>0</v>
      </c>
      <c r="BF1209" s="135">
        <f>IF(N1209="snížená",J1209,0)</f>
        <v>53784.05</v>
      </c>
      <c r="BG1209" s="135">
        <f>IF(N1209="zákl. přenesená",J1209,0)</f>
        <v>0</v>
      </c>
      <c r="BH1209" s="135">
        <f>IF(N1209="sníž. přenesená",J1209,0)</f>
        <v>0</v>
      </c>
      <c r="BI1209" s="135">
        <f>IF(N1209="nulová",J1209,0)</f>
        <v>0</v>
      </c>
      <c r="BJ1209" s="17" t="s">
        <v>82</v>
      </c>
      <c r="BK1209" s="135">
        <f>ROUND(I1209*H1209,2)</f>
        <v>53784.05</v>
      </c>
      <c r="BL1209" s="17" t="s">
        <v>277</v>
      </c>
      <c r="BM1209" s="134" t="s">
        <v>4752</v>
      </c>
    </row>
    <row r="1210" spans="2:65" s="1" customFormat="1" ht="29.25">
      <c r="B1210" s="29"/>
      <c r="D1210" s="136" t="s">
        <v>231</v>
      </c>
      <c r="F1210" s="137" t="s">
        <v>1364</v>
      </c>
      <c r="L1210" s="29"/>
      <c r="M1210" s="138"/>
      <c r="T1210" s="53"/>
      <c r="AT1210" s="17" t="s">
        <v>231</v>
      </c>
      <c r="AU1210" s="17" t="s">
        <v>82</v>
      </c>
    </row>
    <row r="1211" spans="2:65" s="1" customFormat="1">
      <c r="B1211" s="29"/>
      <c r="D1211" s="139" t="s">
        <v>232</v>
      </c>
      <c r="F1211" s="140" t="s">
        <v>1366</v>
      </c>
      <c r="L1211" s="29"/>
      <c r="M1211" s="138"/>
      <c r="T1211" s="53"/>
      <c r="AT1211" s="17" t="s">
        <v>232</v>
      </c>
      <c r="AU1211" s="17" t="s">
        <v>82</v>
      </c>
    </row>
    <row r="1212" spans="2:65" s="12" customFormat="1">
      <c r="B1212" s="141"/>
      <c r="D1212" s="136" t="s">
        <v>234</v>
      </c>
      <c r="E1212" s="142" t="s">
        <v>1</v>
      </c>
      <c r="F1212" s="143" t="s">
        <v>883</v>
      </c>
      <c r="H1212" s="142" t="s">
        <v>1</v>
      </c>
      <c r="L1212" s="141"/>
      <c r="M1212" s="144"/>
      <c r="T1212" s="145"/>
      <c r="AT1212" s="142" t="s">
        <v>234</v>
      </c>
      <c r="AU1212" s="142" t="s">
        <v>82</v>
      </c>
      <c r="AV1212" s="12" t="s">
        <v>78</v>
      </c>
      <c r="AW1212" s="12" t="s">
        <v>29</v>
      </c>
      <c r="AX1212" s="12" t="s">
        <v>73</v>
      </c>
      <c r="AY1212" s="142" t="s">
        <v>224</v>
      </c>
    </row>
    <row r="1213" spans="2:65" s="13" customFormat="1">
      <c r="B1213" s="146"/>
      <c r="D1213" s="136" t="s">
        <v>234</v>
      </c>
      <c r="E1213" s="147" t="s">
        <v>1</v>
      </c>
      <c r="F1213" s="148" t="s">
        <v>884</v>
      </c>
      <c r="H1213" s="149">
        <v>429.81299999999999</v>
      </c>
      <c r="L1213" s="146"/>
      <c r="M1213" s="150"/>
      <c r="T1213" s="151"/>
      <c r="AT1213" s="147" t="s">
        <v>234</v>
      </c>
      <c r="AU1213" s="147" t="s">
        <v>82</v>
      </c>
      <c r="AV1213" s="13" t="s">
        <v>82</v>
      </c>
      <c r="AW1213" s="13" t="s">
        <v>29</v>
      </c>
      <c r="AX1213" s="13" t="s">
        <v>73</v>
      </c>
      <c r="AY1213" s="147" t="s">
        <v>224</v>
      </c>
    </row>
    <row r="1214" spans="2:65" s="13" customFormat="1">
      <c r="B1214" s="146"/>
      <c r="D1214" s="136" t="s">
        <v>234</v>
      </c>
      <c r="E1214" s="147" t="s">
        <v>1</v>
      </c>
      <c r="F1214" s="148" t="s">
        <v>885</v>
      </c>
      <c r="H1214" s="149">
        <v>-6.6630000000000003</v>
      </c>
      <c r="L1214" s="146"/>
      <c r="M1214" s="150"/>
      <c r="T1214" s="151"/>
      <c r="AT1214" s="147" t="s">
        <v>234</v>
      </c>
      <c r="AU1214" s="147" t="s">
        <v>82</v>
      </c>
      <c r="AV1214" s="13" t="s">
        <v>82</v>
      </c>
      <c r="AW1214" s="13" t="s">
        <v>29</v>
      </c>
      <c r="AX1214" s="13" t="s">
        <v>73</v>
      </c>
      <c r="AY1214" s="147" t="s">
        <v>224</v>
      </c>
    </row>
    <row r="1215" spans="2:65" s="13" customFormat="1">
      <c r="B1215" s="146"/>
      <c r="D1215" s="136" t="s">
        <v>234</v>
      </c>
      <c r="E1215" s="147" t="s">
        <v>1</v>
      </c>
      <c r="F1215" s="148" t="s">
        <v>886</v>
      </c>
      <c r="H1215" s="149">
        <v>-0.49</v>
      </c>
      <c r="L1215" s="146"/>
      <c r="M1215" s="150"/>
      <c r="T1215" s="151"/>
      <c r="AT1215" s="147" t="s">
        <v>234</v>
      </c>
      <c r="AU1215" s="147" t="s">
        <v>82</v>
      </c>
      <c r="AV1215" s="13" t="s">
        <v>82</v>
      </c>
      <c r="AW1215" s="13" t="s">
        <v>29</v>
      </c>
      <c r="AX1215" s="13" t="s">
        <v>73</v>
      </c>
      <c r="AY1215" s="147" t="s">
        <v>224</v>
      </c>
    </row>
    <row r="1216" spans="2:65" s="13" customFormat="1">
      <c r="B1216" s="146"/>
      <c r="D1216" s="136" t="s">
        <v>234</v>
      </c>
      <c r="E1216" s="147" t="s">
        <v>1</v>
      </c>
      <c r="F1216" s="148" t="s">
        <v>887</v>
      </c>
      <c r="H1216" s="149">
        <v>-5.476</v>
      </c>
      <c r="L1216" s="146"/>
      <c r="M1216" s="150"/>
      <c r="T1216" s="151"/>
      <c r="AT1216" s="147" t="s">
        <v>234</v>
      </c>
      <c r="AU1216" s="147" t="s">
        <v>82</v>
      </c>
      <c r="AV1216" s="13" t="s">
        <v>82</v>
      </c>
      <c r="AW1216" s="13" t="s">
        <v>29</v>
      </c>
      <c r="AX1216" s="13" t="s">
        <v>73</v>
      </c>
      <c r="AY1216" s="147" t="s">
        <v>224</v>
      </c>
    </row>
    <row r="1217" spans="2:65" s="13" customFormat="1">
      <c r="B1217" s="146"/>
      <c r="D1217" s="136" t="s">
        <v>234</v>
      </c>
      <c r="E1217" s="147" t="s">
        <v>1</v>
      </c>
      <c r="F1217" s="148" t="s">
        <v>1367</v>
      </c>
      <c r="H1217" s="149">
        <v>38.261000000000003</v>
      </c>
      <c r="L1217" s="146"/>
      <c r="M1217" s="150"/>
      <c r="T1217" s="151"/>
      <c r="AT1217" s="147" t="s">
        <v>234</v>
      </c>
      <c r="AU1217" s="147" t="s">
        <v>82</v>
      </c>
      <c r="AV1217" s="13" t="s">
        <v>82</v>
      </c>
      <c r="AW1217" s="13" t="s">
        <v>29</v>
      </c>
      <c r="AX1217" s="13" t="s">
        <v>73</v>
      </c>
      <c r="AY1217" s="147" t="s">
        <v>224</v>
      </c>
    </row>
    <row r="1218" spans="2:65" s="13" customFormat="1">
      <c r="B1218" s="146"/>
      <c r="D1218" s="136" t="s">
        <v>234</v>
      </c>
      <c r="E1218" s="147" t="s">
        <v>1</v>
      </c>
      <c r="F1218" s="148" t="s">
        <v>746</v>
      </c>
      <c r="H1218" s="149">
        <v>9.9359999999999999</v>
      </c>
      <c r="L1218" s="146"/>
      <c r="M1218" s="150"/>
      <c r="T1218" s="151"/>
      <c r="AT1218" s="147" t="s">
        <v>234</v>
      </c>
      <c r="AU1218" s="147" t="s">
        <v>82</v>
      </c>
      <c r="AV1218" s="13" t="s">
        <v>82</v>
      </c>
      <c r="AW1218" s="13" t="s">
        <v>29</v>
      </c>
      <c r="AX1218" s="13" t="s">
        <v>73</v>
      </c>
      <c r="AY1218" s="147" t="s">
        <v>224</v>
      </c>
    </row>
    <row r="1219" spans="2:65" s="13" customFormat="1">
      <c r="B1219" s="146"/>
      <c r="D1219" s="136" t="s">
        <v>234</v>
      </c>
      <c r="E1219" s="147" t="s">
        <v>1</v>
      </c>
      <c r="F1219" s="148" t="s">
        <v>747</v>
      </c>
      <c r="H1219" s="149">
        <v>9.9</v>
      </c>
      <c r="L1219" s="146"/>
      <c r="M1219" s="150"/>
      <c r="T1219" s="151"/>
      <c r="AT1219" s="147" t="s">
        <v>234</v>
      </c>
      <c r="AU1219" s="147" t="s">
        <v>82</v>
      </c>
      <c r="AV1219" s="13" t="s">
        <v>82</v>
      </c>
      <c r="AW1219" s="13" t="s">
        <v>29</v>
      </c>
      <c r="AX1219" s="13" t="s">
        <v>73</v>
      </c>
      <c r="AY1219" s="147" t="s">
        <v>224</v>
      </c>
    </row>
    <row r="1220" spans="2:65" s="13" customFormat="1">
      <c r="B1220" s="146"/>
      <c r="D1220" s="136" t="s">
        <v>234</v>
      </c>
      <c r="E1220" s="147" t="s">
        <v>1</v>
      </c>
      <c r="F1220" s="148" t="s">
        <v>1212</v>
      </c>
      <c r="H1220" s="149">
        <v>9.26</v>
      </c>
      <c r="L1220" s="146"/>
      <c r="M1220" s="150"/>
      <c r="T1220" s="151"/>
      <c r="AT1220" s="147" t="s">
        <v>234</v>
      </c>
      <c r="AU1220" s="147" t="s">
        <v>82</v>
      </c>
      <c r="AV1220" s="13" t="s">
        <v>82</v>
      </c>
      <c r="AW1220" s="13" t="s">
        <v>29</v>
      </c>
      <c r="AX1220" s="13" t="s">
        <v>73</v>
      </c>
      <c r="AY1220" s="147" t="s">
        <v>224</v>
      </c>
    </row>
    <row r="1221" spans="2:65" s="14" customFormat="1">
      <c r="B1221" s="152"/>
      <c r="D1221" s="136" t="s">
        <v>234</v>
      </c>
      <c r="E1221" s="153" t="s">
        <v>1</v>
      </c>
      <c r="F1221" s="154" t="s">
        <v>239</v>
      </c>
      <c r="H1221" s="155">
        <v>484.54099999999994</v>
      </c>
      <c r="L1221" s="152"/>
      <c r="M1221" s="156"/>
      <c r="T1221" s="157"/>
      <c r="AT1221" s="153" t="s">
        <v>234</v>
      </c>
      <c r="AU1221" s="153" t="s">
        <v>82</v>
      </c>
      <c r="AV1221" s="14" t="s">
        <v>106</v>
      </c>
      <c r="AW1221" s="14" t="s">
        <v>29</v>
      </c>
      <c r="AX1221" s="14" t="s">
        <v>78</v>
      </c>
      <c r="AY1221" s="153" t="s">
        <v>224</v>
      </c>
    </row>
    <row r="1222" spans="2:65" s="1" customFormat="1" ht="21.75" customHeight="1">
      <c r="B1222" s="123"/>
      <c r="C1222" s="164" t="s">
        <v>1368</v>
      </c>
      <c r="D1222" s="164" t="s">
        <v>1008</v>
      </c>
      <c r="E1222" s="165" t="s">
        <v>1369</v>
      </c>
      <c r="F1222" s="166" t="s">
        <v>1370</v>
      </c>
      <c r="G1222" s="167" t="s">
        <v>266</v>
      </c>
      <c r="H1222" s="168">
        <v>494.23200000000003</v>
      </c>
      <c r="I1222" s="169">
        <v>325</v>
      </c>
      <c r="J1222" s="169">
        <f>ROUND(I1222*H1222,2)</f>
        <v>160625.4</v>
      </c>
      <c r="K1222" s="166" t="s">
        <v>1</v>
      </c>
      <c r="L1222" s="170"/>
      <c r="M1222" s="171" t="s">
        <v>1</v>
      </c>
      <c r="N1222" s="172" t="s">
        <v>39</v>
      </c>
      <c r="O1222" s="132">
        <v>0</v>
      </c>
      <c r="P1222" s="132">
        <f>O1222*H1222</f>
        <v>0</v>
      </c>
      <c r="Q1222" s="132">
        <v>0</v>
      </c>
      <c r="R1222" s="132">
        <f>Q1222*H1222</f>
        <v>0</v>
      </c>
      <c r="S1222" s="132">
        <v>0</v>
      </c>
      <c r="T1222" s="133">
        <f>S1222*H1222</f>
        <v>0</v>
      </c>
      <c r="AR1222" s="134" t="s">
        <v>332</v>
      </c>
      <c r="AT1222" s="134" t="s">
        <v>1008</v>
      </c>
      <c r="AU1222" s="134" t="s">
        <v>82</v>
      </c>
      <c r="AY1222" s="17" t="s">
        <v>224</v>
      </c>
      <c r="BE1222" s="135">
        <f>IF(N1222="základní",J1222,0)</f>
        <v>0</v>
      </c>
      <c r="BF1222" s="135">
        <f>IF(N1222="snížená",J1222,0)</f>
        <v>160625.4</v>
      </c>
      <c r="BG1222" s="135">
        <f>IF(N1222="zákl. přenesená",J1222,0)</f>
        <v>0</v>
      </c>
      <c r="BH1222" s="135">
        <f>IF(N1222="sníž. přenesená",J1222,0)</f>
        <v>0</v>
      </c>
      <c r="BI1222" s="135">
        <f>IF(N1222="nulová",J1222,0)</f>
        <v>0</v>
      </c>
      <c r="BJ1222" s="17" t="s">
        <v>82</v>
      </c>
      <c r="BK1222" s="135">
        <f>ROUND(I1222*H1222,2)</f>
        <v>160625.4</v>
      </c>
      <c r="BL1222" s="17" t="s">
        <v>277</v>
      </c>
      <c r="BM1222" s="134" t="s">
        <v>4753</v>
      </c>
    </row>
    <row r="1223" spans="2:65" s="1" customFormat="1">
      <c r="B1223" s="29"/>
      <c r="D1223" s="136" t="s">
        <v>231</v>
      </c>
      <c r="F1223" s="137" t="s">
        <v>1370</v>
      </c>
      <c r="L1223" s="29"/>
      <c r="M1223" s="138"/>
      <c r="T1223" s="53"/>
      <c r="AT1223" s="17" t="s">
        <v>231</v>
      </c>
      <c r="AU1223" s="17" t="s">
        <v>82</v>
      </c>
    </row>
    <row r="1224" spans="2:65" s="13" customFormat="1">
      <c r="B1224" s="146"/>
      <c r="D1224" s="136" t="s">
        <v>234</v>
      </c>
      <c r="E1224" s="147" t="s">
        <v>1</v>
      </c>
      <c r="F1224" s="148" t="s">
        <v>1372</v>
      </c>
      <c r="H1224" s="149">
        <v>494.23200000000003</v>
      </c>
      <c r="L1224" s="146"/>
      <c r="M1224" s="150"/>
      <c r="T1224" s="151"/>
      <c r="AT1224" s="147" t="s">
        <v>234</v>
      </c>
      <c r="AU1224" s="147" t="s">
        <v>82</v>
      </c>
      <c r="AV1224" s="13" t="s">
        <v>82</v>
      </c>
      <c r="AW1224" s="13" t="s">
        <v>29</v>
      </c>
      <c r="AX1224" s="13" t="s">
        <v>73</v>
      </c>
      <c r="AY1224" s="147" t="s">
        <v>224</v>
      </c>
    </row>
    <row r="1225" spans="2:65" s="14" customFormat="1">
      <c r="B1225" s="152"/>
      <c r="D1225" s="136" t="s">
        <v>234</v>
      </c>
      <c r="E1225" s="153" t="s">
        <v>1</v>
      </c>
      <c r="F1225" s="154" t="s">
        <v>239</v>
      </c>
      <c r="H1225" s="155">
        <v>494.23200000000003</v>
      </c>
      <c r="L1225" s="152"/>
      <c r="M1225" s="156"/>
      <c r="T1225" s="157"/>
      <c r="AT1225" s="153" t="s">
        <v>234</v>
      </c>
      <c r="AU1225" s="153" t="s">
        <v>82</v>
      </c>
      <c r="AV1225" s="14" t="s">
        <v>106</v>
      </c>
      <c r="AW1225" s="14" t="s">
        <v>29</v>
      </c>
      <c r="AX1225" s="14" t="s">
        <v>78</v>
      </c>
      <c r="AY1225" s="153" t="s">
        <v>224</v>
      </c>
    </row>
    <row r="1226" spans="2:65" s="1" customFormat="1" ht="37.9" customHeight="1">
      <c r="B1226" s="123"/>
      <c r="C1226" s="124" t="s">
        <v>882</v>
      </c>
      <c r="D1226" s="124" t="s">
        <v>226</v>
      </c>
      <c r="E1226" s="125" t="s">
        <v>1363</v>
      </c>
      <c r="F1226" s="126" t="s">
        <v>1364</v>
      </c>
      <c r="G1226" s="127" t="s">
        <v>266</v>
      </c>
      <c r="H1226" s="128">
        <v>34.107999999999997</v>
      </c>
      <c r="I1226" s="129">
        <v>111</v>
      </c>
      <c r="J1226" s="129">
        <f>ROUND(I1226*H1226,2)</f>
        <v>3785.99</v>
      </c>
      <c r="K1226" s="126" t="s">
        <v>230</v>
      </c>
      <c r="L1226" s="29"/>
      <c r="M1226" s="130" t="s">
        <v>1</v>
      </c>
      <c r="N1226" s="131" t="s">
        <v>39</v>
      </c>
      <c r="O1226" s="132">
        <v>0</v>
      </c>
      <c r="P1226" s="132">
        <f>O1226*H1226</f>
        <v>0</v>
      </c>
      <c r="Q1226" s="132">
        <v>0</v>
      </c>
      <c r="R1226" s="132">
        <f>Q1226*H1226</f>
        <v>0</v>
      </c>
      <c r="S1226" s="132">
        <v>0</v>
      </c>
      <c r="T1226" s="133">
        <f>S1226*H1226</f>
        <v>0</v>
      </c>
      <c r="AR1226" s="134" t="s">
        <v>277</v>
      </c>
      <c r="AT1226" s="134" t="s">
        <v>226</v>
      </c>
      <c r="AU1226" s="134" t="s">
        <v>82</v>
      </c>
      <c r="AY1226" s="17" t="s">
        <v>224</v>
      </c>
      <c r="BE1226" s="135">
        <f>IF(N1226="základní",J1226,0)</f>
        <v>0</v>
      </c>
      <c r="BF1226" s="135">
        <f>IF(N1226="snížená",J1226,0)</f>
        <v>3785.99</v>
      </c>
      <c r="BG1226" s="135">
        <f>IF(N1226="zákl. přenesená",J1226,0)</f>
        <v>0</v>
      </c>
      <c r="BH1226" s="135">
        <f>IF(N1226="sníž. přenesená",J1226,0)</f>
        <v>0</v>
      </c>
      <c r="BI1226" s="135">
        <f>IF(N1226="nulová",J1226,0)</f>
        <v>0</v>
      </c>
      <c r="BJ1226" s="17" t="s">
        <v>82</v>
      </c>
      <c r="BK1226" s="135">
        <f>ROUND(I1226*H1226,2)</f>
        <v>3785.99</v>
      </c>
      <c r="BL1226" s="17" t="s">
        <v>277</v>
      </c>
      <c r="BM1226" s="134" t="s">
        <v>4754</v>
      </c>
    </row>
    <row r="1227" spans="2:65" s="1" customFormat="1" ht="29.25">
      <c r="B1227" s="29"/>
      <c r="D1227" s="136" t="s">
        <v>231</v>
      </c>
      <c r="F1227" s="137" t="s">
        <v>1364</v>
      </c>
      <c r="L1227" s="29"/>
      <c r="M1227" s="138"/>
      <c r="T1227" s="53"/>
      <c r="AT1227" s="17" t="s">
        <v>231</v>
      </c>
      <c r="AU1227" s="17" t="s">
        <v>82</v>
      </c>
    </row>
    <row r="1228" spans="2:65" s="1" customFormat="1">
      <c r="B1228" s="29"/>
      <c r="D1228" s="139" t="s">
        <v>232</v>
      </c>
      <c r="F1228" s="140" t="s">
        <v>1366</v>
      </c>
      <c r="L1228" s="29"/>
      <c r="M1228" s="138"/>
      <c r="T1228" s="53"/>
      <c r="AT1228" s="17" t="s">
        <v>232</v>
      </c>
      <c r="AU1228" s="17" t="s">
        <v>82</v>
      </c>
    </row>
    <row r="1229" spans="2:65" s="12" customFormat="1">
      <c r="B1229" s="141"/>
      <c r="D1229" s="136" t="s">
        <v>234</v>
      </c>
      <c r="E1229" s="142" t="s">
        <v>1</v>
      </c>
      <c r="F1229" s="143" t="s">
        <v>1374</v>
      </c>
      <c r="H1229" s="142" t="s">
        <v>1</v>
      </c>
      <c r="L1229" s="141"/>
      <c r="M1229" s="144"/>
      <c r="T1229" s="145"/>
      <c r="AT1229" s="142" t="s">
        <v>234</v>
      </c>
      <c r="AU1229" s="142" t="s">
        <v>82</v>
      </c>
      <c r="AV1229" s="12" t="s">
        <v>78</v>
      </c>
      <c r="AW1229" s="12" t="s">
        <v>29</v>
      </c>
      <c r="AX1229" s="12" t="s">
        <v>73</v>
      </c>
      <c r="AY1229" s="142" t="s">
        <v>224</v>
      </c>
    </row>
    <row r="1230" spans="2:65" s="13" customFormat="1">
      <c r="B1230" s="146"/>
      <c r="D1230" s="136" t="s">
        <v>234</v>
      </c>
      <c r="E1230" s="147" t="s">
        <v>1</v>
      </c>
      <c r="F1230" s="148" t="s">
        <v>1375</v>
      </c>
      <c r="H1230" s="149">
        <v>29.245999999999999</v>
      </c>
      <c r="L1230" s="146"/>
      <c r="M1230" s="150"/>
      <c r="T1230" s="151"/>
      <c r="AT1230" s="147" t="s">
        <v>234</v>
      </c>
      <c r="AU1230" s="147" t="s">
        <v>82</v>
      </c>
      <c r="AV1230" s="13" t="s">
        <v>82</v>
      </c>
      <c r="AW1230" s="13" t="s">
        <v>29</v>
      </c>
      <c r="AX1230" s="13" t="s">
        <v>73</v>
      </c>
      <c r="AY1230" s="147" t="s">
        <v>224</v>
      </c>
    </row>
    <row r="1231" spans="2:65" s="13" customFormat="1">
      <c r="B1231" s="146"/>
      <c r="D1231" s="136" t="s">
        <v>234</v>
      </c>
      <c r="E1231" s="147" t="s">
        <v>1</v>
      </c>
      <c r="F1231" s="148" t="s">
        <v>1376</v>
      </c>
      <c r="H1231" s="149">
        <v>4.8620000000000001</v>
      </c>
      <c r="L1231" s="146"/>
      <c r="M1231" s="150"/>
      <c r="T1231" s="151"/>
      <c r="AT1231" s="147" t="s">
        <v>234</v>
      </c>
      <c r="AU1231" s="147" t="s">
        <v>82</v>
      </c>
      <c r="AV1231" s="13" t="s">
        <v>82</v>
      </c>
      <c r="AW1231" s="13" t="s">
        <v>29</v>
      </c>
      <c r="AX1231" s="13" t="s">
        <v>73</v>
      </c>
      <c r="AY1231" s="147" t="s">
        <v>224</v>
      </c>
    </row>
    <row r="1232" spans="2:65" s="14" customFormat="1">
      <c r="B1232" s="152"/>
      <c r="D1232" s="136" t="s">
        <v>234</v>
      </c>
      <c r="E1232" s="153" t="s">
        <v>1</v>
      </c>
      <c r="F1232" s="154" t="s">
        <v>239</v>
      </c>
      <c r="H1232" s="155">
        <v>34.107999999999997</v>
      </c>
      <c r="L1232" s="152"/>
      <c r="M1232" s="156"/>
      <c r="T1232" s="157"/>
      <c r="AT1232" s="153" t="s">
        <v>234</v>
      </c>
      <c r="AU1232" s="153" t="s">
        <v>82</v>
      </c>
      <c r="AV1232" s="14" t="s">
        <v>106</v>
      </c>
      <c r="AW1232" s="14" t="s">
        <v>29</v>
      </c>
      <c r="AX1232" s="14" t="s">
        <v>78</v>
      </c>
      <c r="AY1232" s="153" t="s">
        <v>224</v>
      </c>
    </row>
    <row r="1233" spans="2:65" s="1" customFormat="1" ht="21.75" customHeight="1">
      <c r="B1233" s="123"/>
      <c r="C1233" s="164" t="s">
        <v>1377</v>
      </c>
      <c r="D1233" s="164" t="s">
        <v>1008</v>
      </c>
      <c r="E1233" s="165" t="s">
        <v>1378</v>
      </c>
      <c r="F1233" s="166" t="s">
        <v>1379</v>
      </c>
      <c r="G1233" s="167" t="s">
        <v>266</v>
      </c>
      <c r="H1233" s="168">
        <v>35.813000000000002</v>
      </c>
      <c r="I1233" s="169">
        <v>1870</v>
      </c>
      <c r="J1233" s="169">
        <f>ROUND(I1233*H1233,2)</f>
        <v>66970.31</v>
      </c>
      <c r="K1233" s="166" t="s">
        <v>1</v>
      </c>
      <c r="L1233" s="170"/>
      <c r="M1233" s="171" t="s">
        <v>1</v>
      </c>
      <c r="N1233" s="172" t="s">
        <v>39</v>
      </c>
      <c r="O1233" s="132">
        <v>0</v>
      </c>
      <c r="P1233" s="132">
        <f>O1233*H1233</f>
        <v>0</v>
      </c>
      <c r="Q1233" s="132">
        <v>0</v>
      </c>
      <c r="R1233" s="132">
        <f>Q1233*H1233</f>
        <v>0</v>
      </c>
      <c r="S1233" s="132">
        <v>0</v>
      </c>
      <c r="T1233" s="133">
        <f>S1233*H1233</f>
        <v>0</v>
      </c>
      <c r="AR1233" s="134" t="s">
        <v>332</v>
      </c>
      <c r="AT1233" s="134" t="s">
        <v>1008</v>
      </c>
      <c r="AU1233" s="134" t="s">
        <v>82</v>
      </c>
      <c r="AY1233" s="17" t="s">
        <v>224</v>
      </c>
      <c r="BE1233" s="135">
        <f>IF(N1233="základní",J1233,0)</f>
        <v>0</v>
      </c>
      <c r="BF1233" s="135">
        <f>IF(N1233="snížená",J1233,0)</f>
        <v>66970.31</v>
      </c>
      <c r="BG1233" s="135">
        <f>IF(N1233="zákl. přenesená",J1233,0)</f>
        <v>0</v>
      </c>
      <c r="BH1233" s="135">
        <f>IF(N1233="sníž. přenesená",J1233,0)</f>
        <v>0</v>
      </c>
      <c r="BI1233" s="135">
        <f>IF(N1233="nulová",J1233,0)</f>
        <v>0</v>
      </c>
      <c r="BJ1233" s="17" t="s">
        <v>82</v>
      </c>
      <c r="BK1233" s="135">
        <f>ROUND(I1233*H1233,2)</f>
        <v>66970.31</v>
      </c>
      <c r="BL1233" s="17" t="s">
        <v>277</v>
      </c>
      <c r="BM1233" s="134" t="s">
        <v>4755</v>
      </c>
    </row>
    <row r="1234" spans="2:65" s="1" customFormat="1">
      <c r="B1234" s="29"/>
      <c r="D1234" s="136" t="s">
        <v>231</v>
      </c>
      <c r="F1234" s="137" t="s">
        <v>1379</v>
      </c>
      <c r="L1234" s="29"/>
      <c r="M1234" s="138"/>
      <c r="T1234" s="53"/>
      <c r="AT1234" s="17" t="s">
        <v>231</v>
      </c>
      <c r="AU1234" s="17" t="s">
        <v>82</v>
      </c>
    </row>
    <row r="1235" spans="2:65" s="13" customFormat="1">
      <c r="B1235" s="146"/>
      <c r="D1235" s="136" t="s">
        <v>234</v>
      </c>
      <c r="E1235" s="147" t="s">
        <v>1</v>
      </c>
      <c r="F1235" s="148" t="s">
        <v>1381</v>
      </c>
      <c r="H1235" s="149">
        <v>35.813000000000002</v>
      </c>
      <c r="L1235" s="146"/>
      <c r="M1235" s="150"/>
      <c r="T1235" s="151"/>
      <c r="AT1235" s="147" t="s">
        <v>234</v>
      </c>
      <c r="AU1235" s="147" t="s">
        <v>82</v>
      </c>
      <c r="AV1235" s="13" t="s">
        <v>82</v>
      </c>
      <c r="AW1235" s="13" t="s">
        <v>29</v>
      </c>
      <c r="AX1235" s="13" t="s">
        <v>73</v>
      </c>
      <c r="AY1235" s="147" t="s">
        <v>224</v>
      </c>
    </row>
    <row r="1236" spans="2:65" s="14" customFormat="1">
      <c r="B1236" s="152"/>
      <c r="D1236" s="136" t="s">
        <v>234</v>
      </c>
      <c r="E1236" s="153" t="s">
        <v>1</v>
      </c>
      <c r="F1236" s="154" t="s">
        <v>239</v>
      </c>
      <c r="H1236" s="155">
        <v>35.813000000000002</v>
      </c>
      <c r="L1236" s="152"/>
      <c r="M1236" s="156"/>
      <c r="T1236" s="157"/>
      <c r="AT1236" s="153" t="s">
        <v>234</v>
      </c>
      <c r="AU1236" s="153" t="s">
        <v>82</v>
      </c>
      <c r="AV1236" s="14" t="s">
        <v>106</v>
      </c>
      <c r="AW1236" s="14" t="s">
        <v>29</v>
      </c>
      <c r="AX1236" s="14" t="s">
        <v>78</v>
      </c>
      <c r="AY1236" s="153" t="s">
        <v>224</v>
      </c>
    </row>
    <row r="1237" spans="2:65" s="1" customFormat="1" ht="37.9" customHeight="1">
      <c r="B1237" s="123"/>
      <c r="C1237" s="124" t="s">
        <v>891</v>
      </c>
      <c r="D1237" s="124" t="s">
        <v>226</v>
      </c>
      <c r="E1237" s="125" t="s">
        <v>1382</v>
      </c>
      <c r="F1237" s="126" t="s">
        <v>1383</v>
      </c>
      <c r="G1237" s="127" t="s">
        <v>266</v>
      </c>
      <c r="H1237" s="128">
        <v>417.18400000000003</v>
      </c>
      <c r="I1237" s="129">
        <v>174</v>
      </c>
      <c r="J1237" s="129">
        <f>ROUND(I1237*H1237,2)</f>
        <v>72590.02</v>
      </c>
      <c r="K1237" s="126" t="s">
        <v>230</v>
      </c>
      <c r="L1237" s="29"/>
      <c r="M1237" s="130" t="s">
        <v>1</v>
      </c>
      <c r="N1237" s="131" t="s">
        <v>39</v>
      </c>
      <c r="O1237" s="132">
        <v>0</v>
      </c>
      <c r="P1237" s="132">
        <f>O1237*H1237</f>
        <v>0</v>
      </c>
      <c r="Q1237" s="132">
        <v>0</v>
      </c>
      <c r="R1237" s="132">
        <f>Q1237*H1237</f>
        <v>0</v>
      </c>
      <c r="S1237" s="132">
        <v>0</v>
      </c>
      <c r="T1237" s="133">
        <f>S1237*H1237</f>
        <v>0</v>
      </c>
      <c r="AR1237" s="134" t="s">
        <v>277</v>
      </c>
      <c r="AT1237" s="134" t="s">
        <v>226</v>
      </c>
      <c r="AU1237" s="134" t="s">
        <v>82</v>
      </c>
      <c r="AY1237" s="17" t="s">
        <v>224</v>
      </c>
      <c r="BE1237" s="135">
        <f>IF(N1237="základní",J1237,0)</f>
        <v>0</v>
      </c>
      <c r="BF1237" s="135">
        <f>IF(N1237="snížená",J1237,0)</f>
        <v>72590.02</v>
      </c>
      <c r="BG1237" s="135">
        <f>IF(N1237="zákl. přenesená",J1237,0)</f>
        <v>0</v>
      </c>
      <c r="BH1237" s="135">
        <f>IF(N1237="sníž. přenesená",J1237,0)</f>
        <v>0</v>
      </c>
      <c r="BI1237" s="135">
        <f>IF(N1237="nulová",J1237,0)</f>
        <v>0</v>
      </c>
      <c r="BJ1237" s="17" t="s">
        <v>82</v>
      </c>
      <c r="BK1237" s="135">
        <f>ROUND(I1237*H1237,2)</f>
        <v>72590.02</v>
      </c>
      <c r="BL1237" s="17" t="s">
        <v>277</v>
      </c>
      <c r="BM1237" s="134" t="s">
        <v>4756</v>
      </c>
    </row>
    <row r="1238" spans="2:65" s="1" customFormat="1" ht="19.5">
      <c r="B1238" s="29"/>
      <c r="D1238" s="136" t="s">
        <v>231</v>
      </c>
      <c r="F1238" s="137" t="s">
        <v>1383</v>
      </c>
      <c r="L1238" s="29"/>
      <c r="M1238" s="138"/>
      <c r="T1238" s="53"/>
      <c r="AT1238" s="17" t="s">
        <v>231</v>
      </c>
      <c r="AU1238" s="17" t="s">
        <v>82</v>
      </c>
    </row>
    <row r="1239" spans="2:65" s="1" customFormat="1">
      <c r="B1239" s="29"/>
      <c r="D1239" s="139" t="s">
        <v>232</v>
      </c>
      <c r="F1239" s="140" t="s">
        <v>1385</v>
      </c>
      <c r="L1239" s="29"/>
      <c r="M1239" s="138"/>
      <c r="T1239" s="53"/>
      <c r="AT1239" s="17" t="s">
        <v>232</v>
      </c>
      <c r="AU1239" s="17" t="s">
        <v>82</v>
      </c>
    </row>
    <row r="1240" spans="2:65" s="12" customFormat="1">
      <c r="B1240" s="141"/>
      <c r="D1240" s="136" t="s">
        <v>234</v>
      </c>
      <c r="E1240" s="142" t="s">
        <v>1</v>
      </c>
      <c r="F1240" s="143" t="s">
        <v>883</v>
      </c>
      <c r="H1240" s="142" t="s">
        <v>1</v>
      </c>
      <c r="L1240" s="141"/>
      <c r="M1240" s="144"/>
      <c r="T1240" s="145"/>
      <c r="AT1240" s="142" t="s">
        <v>234</v>
      </c>
      <c r="AU1240" s="142" t="s">
        <v>82</v>
      </c>
      <c r="AV1240" s="12" t="s">
        <v>78</v>
      </c>
      <c r="AW1240" s="12" t="s">
        <v>29</v>
      </c>
      <c r="AX1240" s="12" t="s">
        <v>73</v>
      </c>
      <c r="AY1240" s="142" t="s">
        <v>224</v>
      </c>
    </row>
    <row r="1241" spans="2:65" s="13" customFormat="1">
      <c r="B1241" s="146"/>
      <c r="D1241" s="136" t="s">
        <v>234</v>
      </c>
      <c r="E1241" s="147" t="s">
        <v>1</v>
      </c>
      <c r="F1241" s="148" t="s">
        <v>884</v>
      </c>
      <c r="H1241" s="149">
        <v>429.81299999999999</v>
      </c>
      <c r="L1241" s="146"/>
      <c r="M1241" s="150"/>
      <c r="T1241" s="151"/>
      <c r="AT1241" s="147" t="s">
        <v>234</v>
      </c>
      <c r="AU1241" s="147" t="s">
        <v>82</v>
      </c>
      <c r="AV1241" s="13" t="s">
        <v>82</v>
      </c>
      <c r="AW1241" s="13" t="s">
        <v>29</v>
      </c>
      <c r="AX1241" s="13" t="s">
        <v>73</v>
      </c>
      <c r="AY1241" s="147" t="s">
        <v>224</v>
      </c>
    </row>
    <row r="1242" spans="2:65" s="13" customFormat="1">
      <c r="B1242" s="146"/>
      <c r="D1242" s="136" t="s">
        <v>234</v>
      </c>
      <c r="E1242" s="147" t="s">
        <v>1</v>
      </c>
      <c r="F1242" s="148" t="s">
        <v>885</v>
      </c>
      <c r="H1242" s="149">
        <v>-6.6630000000000003</v>
      </c>
      <c r="L1242" s="146"/>
      <c r="M1242" s="150"/>
      <c r="T1242" s="151"/>
      <c r="AT1242" s="147" t="s">
        <v>234</v>
      </c>
      <c r="AU1242" s="147" t="s">
        <v>82</v>
      </c>
      <c r="AV1242" s="13" t="s">
        <v>82</v>
      </c>
      <c r="AW1242" s="13" t="s">
        <v>29</v>
      </c>
      <c r="AX1242" s="13" t="s">
        <v>73</v>
      </c>
      <c r="AY1242" s="147" t="s">
        <v>224</v>
      </c>
    </row>
    <row r="1243" spans="2:65" s="13" customFormat="1">
      <c r="B1243" s="146"/>
      <c r="D1243" s="136" t="s">
        <v>234</v>
      </c>
      <c r="E1243" s="147" t="s">
        <v>1</v>
      </c>
      <c r="F1243" s="148" t="s">
        <v>886</v>
      </c>
      <c r="H1243" s="149">
        <v>-0.49</v>
      </c>
      <c r="L1243" s="146"/>
      <c r="M1243" s="150"/>
      <c r="T1243" s="151"/>
      <c r="AT1243" s="147" t="s">
        <v>234</v>
      </c>
      <c r="AU1243" s="147" t="s">
        <v>82</v>
      </c>
      <c r="AV1243" s="13" t="s">
        <v>82</v>
      </c>
      <c r="AW1243" s="13" t="s">
        <v>29</v>
      </c>
      <c r="AX1243" s="13" t="s">
        <v>73</v>
      </c>
      <c r="AY1243" s="147" t="s">
        <v>224</v>
      </c>
    </row>
    <row r="1244" spans="2:65" s="13" customFormat="1">
      <c r="B1244" s="146"/>
      <c r="D1244" s="136" t="s">
        <v>234</v>
      </c>
      <c r="E1244" s="147" t="s">
        <v>1</v>
      </c>
      <c r="F1244" s="148" t="s">
        <v>887</v>
      </c>
      <c r="H1244" s="149">
        <v>-5.476</v>
      </c>
      <c r="L1244" s="146"/>
      <c r="M1244" s="150"/>
      <c r="T1244" s="151"/>
      <c r="AT1244" s="147" t="s">
        <v>234</v>
      </c>
      <c r="AU1244" s="147" t="s">
        <v>82</v>
      </c>
      <c r="AV1244" s="13" t="s">
        <v>82</v>
      </c>
      <c r="AW1244" s="13" t="s">
        <v>29</v>
      </c>
      <c r="AX1244" s="13" t="s">
        <v>73</v>
      </c>
      <c r="AY1244" s="147" t="s">
        <v>224</v>
      </c>
    </row>
    <row r="1245" spans="2:65" s="14" customFormat="1">
      <c r="B1245" s="152"/>
      <c r="D1245" s="136" t="s">
        <v>234</v>
      </c>
      <c r="E1245" s="153" t="s">
        <v>1</v>
      </c>
      <c r="F1245" s="154" t="s">
        <v>239</v>
      </c>
      <c r="H1245" s="155">
        <v>417.18399999999997</v>
      </c>
      <c r="L1245" s="152"/>
      <c r="M1245" s="156"/>
      <c r="T1245" s="157"/>
      <c r="AT1245" s="153" t="s">
        <v>234</v>
      </c>
      <c r="AU1245" s="153" t="s">
        <v>82</v>
      </c>
      <c r="AV1245" s="14" t="s">
        <v>106</v>
      </c>
      <c r="AW1245" s="14" t="s">
        <v>29</v>
      </c>
      <c r="AX1245" s="14" t="s">
        <v>78</v>
      </c>
      <c r="AY1245" s="153" t="s">
        <v>224</v>
      </c>
    </row>
    <row r="1246" spans="2:65" s="1" customFormat="1" ht="16.5" customHeight="1">
      <c r="B1246" s="123"/>
      <c r="C1246" s="164" t="s">
        <v>1386</v>
      </c>
      <c r="D1246" s="164" t="s">
        <v>1008</v>
      </c>
      <c r="E1246" s="165" t="s">
        <v>1387</v>
      </c>
      <c r="F1246" s="166" t="s">
        <v>1388</v>
      </c>
      <c r="G1246" s="167" t="s">
        <v>229</v>
      </c>
      <c r="H1246" s="168">
        <v>55.319000000000003</v>
      </c>
      <c r="I1246" s="169">
        <v>4210</v>
      </c>
      <c r="J1246" s="169">
        <f>ROUND(I1246*H1246,2)</f>
        <v>232892.99</v>
      </c>
      <c r="K1246" s="166" t="s">
        <v>230</v>
      </c>
      <c r="L1246" s="170"/>
      <c r="M1246" s="171" t="s">
        <v>1</v>
      </c>
      <c r="N1246" s="172" t="s">
        <v>39</v>
      </c>
      <c r="O1246" s="132">
        <v>0</v>
      </c>
      <c r="P1246" s="132">
        <f>O1246*H1246</f>
        <v>0</v>
      </c>
      <c r="Q1246" s="132">
        <v>0</v>
      </c>
      <c r="R1246" s="132">
        <f>Q1246*H1246</f>
        <v>0</v>
      </c>
      <c r="S1246" s="132">
        <v>0</v>
      </c>
      <c r="T1246" s="133">
        <f>S1246*H1246</f>
        <v>0</v>
      </c>
      <c r="AR1246" s="134" t="s">
        <v>332</v>
      </c>
      <c r="AT1246" s="134" t="s">
        <v>1008</v>
      </c>
      <c r="AU1246" s="134" t="s">
        <v>82</v>
      </c>
      <c r="AY1246" s="17" t="s">
        <v>224</v>
      </c>
      <c r="BE1246" s="135">
        <f>IF(N1246="základní",J1246,0)</f>
        <v>0</v>
      </c>
      <c r="BF1246" s="135">
        <f>IF(N1246="snížená",J1246,0)</f>
        <v>232892.99</v>
      </c>
      <c r="BG1246" s="135">
        <f>IF(N1246="zákl. přenesená",J1246,0)</f>
        <v>0</v>
      </c>
      <c r="BH1246" s="135">
        <f>IF(N1246="sníž. přenesená",J1246,0)</f>
        <v>0</v>
      </c>
      <c r="BI1246" s="135">
        <f>IF(N1246="nulová",J1246,0)</f>
        <v>0</v>
      </c>
      <c r="BJ1246" s="17" t="s">
        <v>82</v>
      </c>
      <c r="BK1246" s="135">
        <f>ROUND(I1246*H1246,2)</f>
        <v>232892.99</v>
      </c>
      <c r="BL1246" s="17" t="s">
        <v>277</v>
      </c>
      <c r="BM1246" s="134" t="s">
        <v>4757</v>
      </c>
    </row>
    <row r="1247" spans="2:65" s="1" customFormat="1">
      <c r="B1247" s="29"/>
      <c r="D1247" s="136" t="s">
        <v>231</v>
      </c>
      <c r="F1247" s="137" t="s">
        <v>1388</v>
      </c>
      <c r="L1247" s="29"/>
      <c r="M1247" s="138"/>
      <c r="T1247" s="53"/>
      <c r="AT1247" s="17" t="s">
        <v>231</v>
      </c>
      <c r="AU1247" s="17" t="s">
        <v>82</v>
      </c>
    </row>
    <row r="1248" spans="2:65" s="1" customFormat="1" ht="37.9" customHeight="1">
      <c r="B1248" s="123"/>
      <c r="C1248" s="124" t="s">
        <v>897</v>
      </c>
      <c r="D1248" s="124" t="s">
        <v>226</v>
      </c>
      <c r="E1248" s="125" t="s">
        <v>1390</v>
      </c>
      <c r="F1248" s="126" t="s">
        <v>1391</v>
      </c>
      <c r="G1248" s="127" t="s">
        <v>272</v>
      </c>
      <c r="H1248" s="128">
        <v>333.34</v>
      </c>
      <c r="I1248" s="129">
        <v>58.1</v>
      </c>
      <c r="J1248" s="129">
        <f>ROUND(I1248*H1248,2)</f>
        <v>19367.05</v>
      </c>
      <c r="K1248" s="126" t="s">
        <v>230</v>
      </c>
      <c r="L1248" s="29"/>
      <c r="M1248" s="130" t="s">
        <v>1</v>
      </c>
      <c r="N1248" s="131" t="s">
        <v>39</v>
      </c>
      <c r="O1248" s="132">
        <v>0</v>
      </c>
      <c r="P1248" s="132">
        <f>O1248*H1248</f>
        <v>0</v>
      </c>
      <c r="Q1248" s="132">
        <v>0</v>
      </c>
      <c r="R1248" s="132">
        <f>Q1248*H1248</f>
        <v>0</v>
      </c>
      <c r="S1248" s="132">
        <v>0</v>
      </c>
      <c r="T1248" s="133">
        <f>S1248*H1248</f>
        <v>0</v>
      </c>
      <c r="AR1248" s="134" t="s">
        <v>277</v>
      </c>
      <c r="AT1248" s="134" t="s">
        <v>226</v>
      </c>
      <c r="AU1248" s="134" t="s">
        <v>82</v>
      </c>
      <c r="AY1248" s="17" t="s">
        <v>224</v>
      </c>
      <c r="BE1248" s="135">
        <f>IF(N1248="základní",J1248,0)</f>
        <v>0</v>
      </c>
      <c r="BF1248" s="135">
        <f>IF(N1248="snížená",J1248,0)</f>
        <v>19367.05</v>
      </c>
      <c r="BG1248" s="135">
        <f>IF(N1248="zákl. přenesená",J1248,0)</f>
        <v>0</v>
      </c>
      <c r="BH1248" s="135">
        <f>IF(N1248="sníž. přenesená",J1248,0)</f>
        <v>0</v>
      </c>
      <c r="BI1248" s="135">
        <f>IF(N1248="nulová",J1248,0)</f>
        <v>0</v>
      </c>
      <c r="BJ1248" s="17" t="s">
        <v>82</v>
      </c>
      <c r="BK1248" s="135">
        <f>ROUND(I1248*H1248,2)</f>
        <v>19367.05</v>
      </c>
      <c r="BL1248" s="17" t="s">
        <v>277</v>
      </c>
      <c r="BM1248" s="134" t="s">
        <v>4758</v>
      </c>
    </row>
    <row r="1249" spans="2:65" s="1" customFormat="1" ht="19.5">
      <c r="B1249" s="29"/>
      <c r="D1249" s="136" t="s">
        <v>231</v>
      </c>
      <c r="F1249" s="137" t="s">
        <v>1391</v>
      </c>
      <c r="L1249" s="29"/>
      <c r="M1249" s="138"/>
      <c r="T1249" s="53"/>
      <c r="AT1249" s="17" t="s">
        <v>231</v>
      </c>
      <c r="AU1249" s="17" t="s">
        <v>82</v>
      </c>
    </row>
    <row r="1250" spans="2:65" s="1" customFormat="1">
      <c r="B1250" s="29"/>
      <c r="D1250" s="139" t="s">
        <v>232</v>
      </c>
      <c r="F1250" s="140" t="s">
        <v>1393</v>
      </c>
      <c r="L1250" s="29"/>
      <c r="M1250" s="138"/>
      <c r="T1250" s="53"/>
      <c r="AT1250" s="17" t="s">
        <v>232</v>
      </c>
      <c r="AU1250" s="17" t="s">
        <v>82</v>
      </c>
    </row>
    <row r="1251" spans="2:65" s="13" customFormat="1">
      <c r="B1251" s="146"/>
      <c r="D1251" s="136" t="s">
        <v>234</v>
      </c>
      <c r="E1251" s="147" t="s">
        <v>1</v>
      </c>
      <c r="F1251" s="148" t="s">
        <v>1394</v>
      </c>
      <c r="H1251" s="149">
        <v>333.34</v>
      </c>
      <c r="L1251" s="146"/>
      <c r="M1251" s="150"/>
      <c r="T1251" s="151"/>
      <c r="AT1251" s="147" t="s">
        <v>234</v>
      </c>
      <c r="AU1251" s="147" t="s">
        <v>82</v>
      </c>
      <c r="AV1251" s="13" t="s">
        <v>82</v>
      </c>
      <c r="AW1251" s="13" t="s">
        <v>29</v>
      </c>
      <c r="AX1251" s="13" t="s">
        <v>73</v>
      </c>
      <c r="AY1251" s="147" t="s">
        <v>224</v>
      </c>
    </row>
    <row r="1252" spans="2:65" s="14" customFormat="1">
      <c r="B1252" s="152"/>
      <c r="D1252" s="136" t="s">
        <v>234</v>
      </c>
      <c r="E1252" s="153" t="s">
        <v>1</v>
      </c>
      <c r="F1252" s="154" t="s">
        <v>239</v>
      </c>
      <c r="H1252" s="155">
        <v>333.34</v>
      </c>
      <c r="L1252" s="152"/>
      <c r="M1252" s="156"/>
      <c r="T1252" s="157"/>
      <c r="AT1252" s="153" t="s">
        <v>234</v>
      </c>
      <c r="AU1252" s="153" t="s">
        <v>82</v>
      </c>
      <c r="AV1252" s="14" t="s">
        <v>106</v>
      </c>
      <c r="AW1252" s="14" t="s">
        <v>29</v>
      </c>
      <c r="AX1252" s="14" t="s">
        <v>78</v>
      </c>
      <c r="AY1252" s="153" t="s">
        <v>224</v>
      </c>
    </row>
    <row r="1253" spans="2:65" s="1" customFormat="1" ht="16.5" customHeight="1">
      <c r="B1253" s="123"/>
      <c r="C1253" s="164" t="s">
        <v>1395</v>
      </c>
      <c r="D1253" s="164" t="s">
        <v>1008</v>
      </c>
      <c r="E1253" s="165" t="s">
        <v>1194</v>
      </c>
      <c r="F1253" s="166" t="s">
        <v>1195</v>
      </c>
      <c r="G1253" s="167" t="s">
        <v>266</v>
      </c>
      <c r="H1253" s="168">
        <v>388.50799999999998</v>
      </c>
      <c r="I1253" s="169">
        <v>57.55</v>
      </c>
      <c r="J1253" s="169">
        <f>ROUND(I1253*H1253,2)</f>
        <v>22358.639999999999</v>
      </c>
      <c r="K1253" s="166" t="s">
        <v>230</v>
      </c>
      <c r="L1253" s="170"/>
      <c r="M1253" s="171" t="s">
        <v>1</v>
      </c>
      <c r="N1253" s="172" t="s">
        <v>39</v>
      </c>
      <c r="O1253" s="132">
        <v>0</v>
      </c>
      <c r="P1253" s="132">
        <f>O1253*H1253</f>
        <v>0</v>
      </c>
      <c r="Q1253" s="132">
        <v>0</v>
      </c>
      <c r="R1253" s="132">
        <f>Q1253*H1253</f>
        <v>0</v>
      </c>
      <c r="S1253" s="132">
        <v>0</v>
      </c>
      <c r="T1253" s="133">
        <f>S1253*H1253</f>
        <v>0</v>
      </c>
      <c r="AR1253" s="134" t="s">
        <v>332</v>
      </c>
      <c r="AT1253" s="134" t="s">
        <v>1008</v>
      </c>
      <c r="AU1253" s="134" t="s">
        <v>82</v>
      </c>
      <c r="AY1253" s="17" t="s">
        <v>224</v>
      </c>
      <c r="BE1253" s="135">
        <f>IF(N1253="základní",J1253,0)</f>
        <v>0</v>
      </c>
      <c r="BF1253" s="135">
        <f>IF(N1253="snížená",J1253,0)</f>
        <v>22358.639999999999</v>
      </c>
      <c r="BG1253" s="135">
        <f>IF(N1253="zákl. přenesená",J1253,0)</f>
        <v>0</v>
      </c>
      <c r="BH1253" s="135">
        <f>IF(N1253="sníž. přenesená",J1253,0)</f>
        <v>0</v>
      </c>
      <c r="BI1253" s="135">
        <f>IF(N1253="nulová",J1253,0)</f>
        <v>0</v>
      </c>
      <c r="BJ1253" s="17" t="s">
        <v>82</v>
      </c>
      <c r="BK1253" s="135">
        <f>ROUND(I1253*H1253,2)</f>
        <v>22358.639999999999</v>
      </c>
      <c r="BL1253" s="17" t="s">
        <v>277</v>
      </c>
      <c r="BM1253" s="134" t="s">
        <v>4759</v>
      </c>
    </row>
    <row r="1254" spans="2:65" s="1" customFormat="1">
      <c r="B1254" s="29"/>
      <c r="D1254" s="136" t="s">
        <v>231</v>
      </c>
      <c r="F1254" s="137" t="s">
        <v>1195</v>
      </c>
      <c r="L1254" s="29"/>
      <c r="M1254" s="138"/>
      <c r="T1254" s="53"/>
      <c r="AT1254" s="17" t="s">
        <v>231</v>
      </c>
      <c r="AU1254" s="17" t="s">
        <v>82</v>
      </c>
    </row>
    <row r="1255" spans="2:65" s="13" customFormat="1">
      <c r="B1255" s="146"/>
      <c r="D1255" s="136" t="s">
        <v>234</v>
      </c>
      <c r="E1255" s="147" t="s">
        <v>1</v>
      </c>
      <c r="F1255" s="148" t="s">
        <v>1397</v>
      </c>
      <c r="H1255" s="149">
        <v>388.50799999999998</v>
      </c>
      <c r="L1255" s="146"/>
      <c r="M1255" s="150"/>
      <c r="T1255" s="151"/>
      <c r="AT1255" s="147" t="s">
        <v>234</v>
      </c>
      <c r="AU1255" s="147" t="s">
        <v>82</v>
      </c>
      <c r="AV1255" s="13" t="s">
        <v>82</v>
      </c>
      <c r="AW1255" s="13" t="s">
        <v>29</v>
      </c>
      <c r="AX1255" s="13" t="s">
        <v>73</v>
      </c>
      <c r="AY1255" s="147" t="s">
        <v>224</v>
      </c>
    </row>
    <row r="1256" spans="2:65" s="14" customFormat="1">
      <c r="B1256" s="152"/>
      <c r="D1256" s="136" t="s">
        <v>234</v>
      </c>
      <c r="E1256" s="153" t="s">
        <v>1</v>
      </c>
      <c r="F1256" s="154" t="s">
        <v>239</v>
      </c>
      <c r="H1256" s="155">
        <v>388.50799999999998</v>
      </c>
      <c r="L1256" s="152"/>
      <c r="M1256" s="156"/>
      <c r="T1256" s="157"/>
      <c r="AT1256" s="153" t="s">
        <v>234</v>
      </c>
      <c r="AU1256" s="153" t="s">
        <v>82</v>
      </c>
      <c r="AV1256" s="14" t="s">
        <v>106</v>
      </c>
      <c r="AW1256" s="14" t="s">
        <v>29</v>
      </c>
      <c r="AX1256" s="14" t="s">
        <v>78</v>
      </c>
      <c r="AY1256" s="153" t="s">
        <v>224</v>
      </c>
    </row>
    <row r="1257" spans="2:65" s="1" customFormat="1" ht="55.5" customHeight="1">
      <c r="B1257" s="123"/>
      <c r="C1257" s="124" t="s">
        <v>902</v>
      </c>
      <c r="D1257" s="124" t="s">
        <v>226</v>
      </c>
      <c r="E1257" s="125" t="s">
        <v>1398</v>
      </c>
      <c r="F1257" s="126" t="s">
        <v>1399</v>
      </c>
      <c r="G1257" s="127" t="s">
        <v>272</v>
      </c>
      <c r="H1257" s="128">
        <v>37.1</v>
      </c>
      <c r="I1257" s="129">
        <v>266</v>
      </c>
      <c r="J1257" s="129">
        <f>ROUND(I1257*H1257,2)</f>
        <v>9868.6</v>
      </c>
      <c r="K1257" s="126" t="s">
        <v>230</v>
      </c>
      <c r="L1257" s="29"/>
      <c r="M1257" s="130" t="s">
        <v>1</v>
      </c>
      <c r="N1257" s="131" t="s">
        <v>39</v>
      </c>
      <c r="O1257" s="132">
        <v>0</v>
      </c>
      <c r="P1257" s="132">
        <f>O1257*H1257</f>
        <v>0</v>
      </c>
      <c r="Q1257" s="132">
        <v>0</v>
      </c>
      <c r="R1257" s="132">
        <f>Q1257*H1257</f>
        <v>0</v>
      </c>
      <c r="S1257" s="132">
        <v>0</v>
      </c>
      <c r="T1257" s="133">
        <f>S1257*H1257</f>
        <v>0</v>
      </c>
      <c r="AR1257" s="134" t="s">
        <v>277</v>
      </c>
      <c r="AT1257" s="134" t="s">
        <v>226</v>
      </c>
      <c r="AU1257" s="134" t="s">
        <v>82</v>
      </c>
      <c r="AY1257" s="17" t="s">
        <v>224</v>
      </c>
      <c r="BE1257" s="135">
        <f>IF(N1257="základní",J1257,0)</f>
        <v>0</v>
      </c>
      <c r="BF1257" s="135">
        <f>IF(N1257="snížená",J1257,0)</f>
        <v>9868.6</v>
      </c>
      <c r="BG1257" s="135">
        <f>IF(N1257="zákl. přenesená",J1257,0)</f>
        <v>0</v>
      </c>
      <c r="BH1257" s="135">
        <f>IF(N1257="sníž. přenesená",J1257,0)</f>
        <v>0</v>
      </c>
      <c r="BI1257" s="135">
        <f>IF(N1257="nulová",J1257,0)</f>
        <v>0</v>
      </c>
      <c r="BJ1257" s="17" t="s">
        <v>82</v>
      </c>
      <c r="BK1257" s="135">
        <f>ROUND(I1257*H1257,2)</f>
        <v>9868.6</v>
      </c>
      <c r="BL1257" s="17" t="s">
        <v>277</v>
      </c>
      <c r="BM1257" s="134" t="s">
        <v>4760</v>
      </c>
    </row>
    <row r="1258" spans="2:65" s="1" customFormat="1" ht="29.25">
      <c r="B1258" s="29"/>
      <c r="D1258" s="136" t="s">
        <v>231</v>
      </c>
      <c r="F1258" s="137" t="s">
        <v>1399</v>
      </c>
      <c r="L1258" s="29"/>
      <c r="M1258" s="138"/>
      <c r="T1258" s="53"/>
      <c r="AT1258" s="17" t="s">
        <v>231</v>
      </c>
      <c r="AU1258" s="17" t="s">
        <v>82</v>
      </c>
    </row>
    <row r="1259" spans="2:65" s="1" customFormat="1">
      <c r="B1259" s="29"/>
      <c r="D1259" s="139" t="s">
        <v>232</v>
      </c>
      <c r="F1259" s="140" t="s">
        <v>1401</v>
      </c>
      <c r="L1259" s="29"/>
      <c r="M1259" s="138"/>
      <c r="T1259" s="53"/>
      <c r="AT1259" s="17" t="s">
        <v>232</v>
      </c>
      <c r="AU1259" s="17" t="s">
        <v>82</v>
      </c>
    </row>
    <row r="1260" spans="2:65" s="12" customFormat="1">
      <c r="B1260" s="141"/>
      <c r="D1260" s="136" t="s">
        <v>234</v>
      </c>
      <c r="E1260" s="142" t="s">
        <v>1</v>
      </c>
      <c r="F1260" s="143" t="s">
        <v>1402</v>
      </c>
      <c r="H1260" s="142" t="s">
        <v>1</v>
      </c>
      <c r="L1260" s="141"/>
      <c r="M1260" s="144"/>
      <c r="T1260" s="145"/>
      <c r="AT1260" s="142" t="s">
        <v>234</v>
      </c>
      <c r="AU1260" s="142" t="s">
        <v>82</v>
      </c>
      <c r="AV1260" s="12" t="s">
        <v>78</v>
      </c>
      <c r="AW1260" s="12" t="s">
        <v>29</v>
      </c>
      <c r="AX1260" s="12" t="s">
        <v>73</v>
      </c>
      <c r="AY1260" s="142" t="s">
        <v>224</v>
      </c>
    </row>
    <row r="1261" spans="2:65" s="13" customFormat="1">
      <c r="B1261" s="146"/>
      <c r="D1261" s="136" t="s">
        <v>234</v>
      </c>
      <c r="E1261" s="147" t="s">
        <v>1</v>
      </c>
      <c r="F1261" s="148" t="s">
        <v>1403</v>
      </c>
      <c r="H1261" s="149">
        <v>37.1</v>
      </c>
      <c r="L1261" s="146"/>
      <c r="M1261" s="150"/>
      <c r="T1261" s="151"/>
      <c r="AT1261" s="147" t="s">
        <v>234</v>
      </c>
      <c r="AU1261" s="147" t="s">
        <v>82</v>
      </c>
      <c r="AV1261" s="13" t="s">
        <v>82</v>
      </c>
      <c r="AW1261" s="13" t="s">
        <v>29</v>
      </c>
      <c r="AX1261" s="13" t="s">
        <v>73</v>
      </c>
      <c r="AY1261" s="147" t="s">
        <v>224</v>
      </c>
    </row>
    <row r="1262" spans="2:65" s="14" customFormat="1">
      <c r="B1262" s="152"/>
      <c r="D1262" s="136" t="s">
        <v>234</v>
      </c>
      <c r="E1262" s="153" t="s">
        <v>1</v>
      </c>
      <c r="F1262" s="154" t="s">
        <v>239</v>
      </c>
      <c r="H1262" s="155">
        <v>37.1</v>
      </c>
      <c r="L1262" s="152"/>
      <c r="M1262" s="156"/>
      <c r="T1262" s="157"/>
      <c r="AT1262" s="153" t="s">
        <v>234</v>
      </c>
      <c r="AU1262" s="153" t="s">
        <v>82</v>
      </c>
      <c r="AV1262" s="14" t="s">
        <v>106</v>
      </c>
      <c r="AW1262" s="14" t="s">
        <v>29</v>
      </c>
      <c r="AX1262" s="14" t="s">
        <v>78</v>
      </c>
      <c r="AY1262" s="153" t="s">
        <v>224</v>
      </c>
    </row>
    <row r="1263" spans="2:65" s="1" customFormat="1" ht="44.25" customHeight="1">
      <c r="B1263" s="123"/>
      <c r="C1263" s="164" t="s">
        <v>1404</v>
      </c>
      <c r="D1263" s="164" t="s">
        <v>1008</v>
      </c>
      <c r="E1263" s="165" t="s">
        <v>1405</v>
      </c>
      <c r="F1263" s="166" t="s">
        <v>1406</v>
      </c>
      <c r="G1263" s="167" t="s">
        <v>272</v>
      </c>
      <c r="H1263" s="168">
        <v>44.52</v>
      </c>
      <c r="I1263" s="169">
        <v>855</v>
      </c>
      <c r="J1263" s="169">
        <f>ROUND(I1263*H1263,2)</f>
        <v>38064.6</v>
      </c>
      <c r="K1263" s="166" t="s">
        <v>1</v>
      </c>
      <c r="L1263" s="170"/>
      <c r="M1263" s="171" t="s">
        <v>1</v>
      </c>
      <c r="N1263" s="172" t="s">
        <v>39</v>
      </c>
      <c r="O1263" s="132">
        <v>0</v>
      </c>
      <c r="P1263" s="132">
        <f>O1263*H1263</f>
        <v>0</v>
      </c>
      <c r="Q1263" s="132">
        <v>0</v>
      </c>
      <c r="R1263" s="132">
        <f>Q1263*H1263</f>
        <v>0</v>
      </c>
      <c r="S1263" s="132">
        <v>0</v>
      </c>
      <c r="T1263" s="133">
        <f>S1263*H1263</f>
        <v>0</v>
      </c>
      <c r="AR1263" s="134" t="s">
        <v>332</v>
      </c>
      <c r="AT1263" s="134" t="s">
        <v>1008</v>
      </c>
      <c r="AU1263" s="134" t="s">
        <v>82</v>
      </c>
      <c r="AY1263" s="17" t="s">
        <v>224</v>
      </c>
      <c r="BE1263" s="135">
        <f>IF(N1263="základní",J1263,0)</f>
        <v>0</v>
      </c>
      <c r="BF1263" s="135">
        <f>IF(N1263="snížená",J1263,0)</f>
        <v>38064.6</v>
      </c>
      <c r="BG1263" s="135">
        <f>IF(N1263="zákl. přenesená",J1263,0)</f>
        <v>0</v>
      </c>
      <c r="BH1263" s="135">
        <f>IF(N1263="sníž. přenesená",J1263,0)</f>
        <v>0</v>
      </c>
      <c r="BI1263" s="135">
        <f>IF(N1263="nulová",J1263,0)</f>
        <v>0</v>
      </c>
      <c r="BJ1263" s="17" t="s">
        <v>82</v>
      </c>
      <c r="BK1263" s="135">
        <f>ROUND(I1263*H1263,2)</f>
        <v>38064.6</v>
      </c>
      <c r="BL1263" s="17" t="s">
        <v>277</v>
      </c>
      <c r="BM1263" s="134" t="s">
        <v>4761</v>
      </c>
    </row>
    <row r="1264" spans="2:65" s="1" customFormat="1" ht="29.25">
      <c r="B1264" s="29"/>
      <c r="D1264" s="136" t="s">
        <v>231</v>
      </c>
      <c r="F1264" s="137" t="s">
        <v>1406</v>
      </c>
      <c r="L1264" s="29"/>
      <c r="M1264" s="138"/>
      <c r="T1264" s="53"/>
      <c r="AT1264" s="17" t="s">
        <v>231</v>
      </c>
      <c r="AU1264" s="17" t="s">
        <v>82</v>
      </c>
    </row>
    <row r="1265" spans="2:65" s="13" customFormat="1">
      <c r="B1265" s="146"/>
      <c r="D1265" s="136" t="s">
        <v>234</v>
      </c>
      <c r="E1265" s="147" t="s">
        <v>1</v>
      </c>
      <c r="F1265" s="148" t="s">
        <v>1408</v>
      </c>
      <c r="H1265" s="149">
        <v>44.52</v>
      </c>
      <c r="L1265" s="146"/>
      <c r="M1265" s="150"/>
      <c r="T1265" s="151"/>
      <c r="AT1265" s="147" t="s">
        <v>234</v>
      </c>
      <c r="AU1265" s="147" t="s">
        <v>82</v>
      </c>
      <c r="AV1265" s="13" t="s">
        <v>82</v>
      </c>
      <c r="AW1265" s="13" t="s">
        <v>29</v>
      </c>
      <c r="AX1265" s="13" t="s">
        <v>73</v>
      </c>
      <c r="AY1265" s="147" t="s">
        <v>224</v>
      </c>
    </row>
    <row r="1266" spans="2:65" s="14" customFormat="1">
      <c r="B1266" s="152"/>
      <c r="D1266" s="136" t="s">
        <v>234</v>
      </c>
      <c r="E1266" s="153" t="s">
        <v>1</v>
      </c>
      <c r="F1266" s="154" t="s">
        <v>239</v>
      </c>
      <c r="H1266" s="155">
        <v>44.52</v>
      </c>
      <c r="L1266" s="152"/>
      <c r="M1266" s="156"/>
      <c r="T1266" s="157"/>
      <c r="AT1266" s="153" t="s">
        <v>234</v>
      </c>
      <c r="AU1266" s="153" t="s">
        <v>82</v>
      </c>
      <c r="AV1266" s="14" t="s">
        <v>106</v>
      </c>
      <c r="AW1266" s="14" t="s">
        <v>29</v>
      </c>
      <c r="AX1266" s="14" t="s">
        <v>78</v>
      </c>
      <c r="AY1266" s="153" t="s">
        <v>224</v>
      </c>
    </row>
    <row r="1267" spans="2:65" s="1" customFormat="1" ht="33" customHeight="1">
      <c r="B1267" s="123"/>
      <c r="C1267" s="124" t="s">
        <v>906</v>
      </c>
      <c r="D1267" s="124" t="s">
        <v>226</v>
      </c>
      <c r="E1267" s="125" t="s">
        <v>1409</v>
      </c>
      <c r="F1267" s="126" t="s">
        <v>1410</v>
      </c>
      <c r="G1267" s="127" t="s">
        <v>639</v>
      </c>
      <c r="H1267" s="128">
        <v>2</v>
      </c>
      <c r="I1267" s="129">
        <v>1080</v>
      </c>
      <c r="J1267" s="129">
        <f>ROUND(I1267*H1267,2)</f>
        <v>2160</v>
      </c>
      <c r="K1267" s="126" t="s">
        <v>1</v>
      </c>
      <c r="L1267" s="29"/>
      <c r="M1267" s="130" t="s">
        <v>1</v>
      </c>
      <c r="N1267" s="131" t="s">
        <v>39</v>
      </c>
      <c r="O1267" s="132">
        <v>0</v>
      </c>
      <c r="P1267" s="132">
        <f>O1267*H1267</f>
        <v>0</v>
      </c>
      <c r="Q1267" s="132">
        <v>0</v>
      </c>
      <c r="R1267" s="132">
        <f>Q1267*H1267</f>
        <v>0</v>
      </c>
      <c r="S1267" s="132">
        <v>0</v>
      </c>
      <c r="T1267" s="133">
        <f>S1267*H1267</f>
        <v>0</v>
      </c>
      <c r="AR1267" s="134" t="s">
        <v>277</v>
      </c>
      <c r="AT1267" s="134" t="s">
        <v>226</v>
      </c>
      <c r="AU1267" s="134" t="s">
        <v>82</v>
      </c>
      <c r="AY1267" s="17" t="s">
        <v>224</v>
      </c>
      <c r="BE1267" s="135">
        <f>IF(N1267="základní",J1267,0)</f>
        <v>0</v>
      </c>
      <c r="BF1267" s="135">
        <f>IF(N1267="snížená",J1267,0)</f>
        <v>2160</v>
      </c>
      <c r="BG1267" s="135">
        <f>IF(N1267="zákl. přenesená",J1267,0)</f>
        <v>0</v>
      </c>
      <c r="BH1267" s="135">
        <f>IF(N1267="sníž. přenesená",J1267,0)</f>
        <v>0</v>
      </c>
      <c r="BI1267" s="135">
        <f>IF(N1267="nulová",J1267,0)</f>
        <v>0</v>
      </c>
      <c r="BJ1267" s="17" t="s">
        <v>82</v>
      </c>
      <c r="BK1267" s="135">
        <f>ROUND(I1267*H1267,2)</f>
        <v>2160</v>
      </c>
      <c r="BL1267" s="17" t="s">
        <v>277</v>
      </c>
      <c r="BM1267" s="134" t="s">
        <v>4762</v>
      </c>
    </row>
    <row r="1268" spans="2:65" s="1" customFormat="1" ht="19.5">
      <c r="B1268" s="29"/>
      <c r="D1268" s="136" t="s">
        <v>231</v>
      </c>
      <c r="F1268" s="137" t="s">
        <v>1410</v>
      </c>
      <c r="L1268" s="29"/>
      <c r="M1268" s="138"/>
      <c r="T1268" s="53"/>
      <c r="AT1268" s="17" t="s">
        <v>231</v>
      </c>
      <c r="AU1268" s="17" t="s">
        <v>82</v>
      </c>
    </row>
    <row r="1269" spans="2:65" s="1" customFormat="1" ht="49.15" customHeight="1">
      <c r="B1269" s="123"/>
      <c r="C1269" s="124" t="s">
        <v>1412</v>
      </c>
      <c r="D1269" s="124" t="s">
        <v>226</v>
      </c>
      <c r="E1269" s="125" t="s">
        <v>1413</v>
      </c>
      <c r="F1269" s="126" t="s">
        <v>1414</v>
      </c>
      <c r="G1269" s="127" t="s">
        <v>272</v>
      </c>
      <c r="H1269" s="128">
        <v>43.83</v>
      </c>
      <c r="I1269" s="129">
        <v>1280</v>
      </c>
      <c r="J1269" s="129">
        <f>ROUND(I1269*H1269,2)</f>
        <v>56102.400000000001</v>
      </c>
      <c r="K1269" s="126" t="s">
        <v>1</v>
      </c>
      <c r="L1269" s="29"/>
      <c r="M1269" s="130" t="s">
        <v>1</v>
      </c>
      <c r="N1269" s="131" t="s">
        <v>39</v>
      </c>
      <c r="O1269" s="132">
        <v>0</v>
      </c>
      <c r="P1269" s="132">
        <f>O1269*H1269</f>
        <v>0</v>
      </c>
      <c r="Q1269" s="132">
        <v>0</v>
      </c>
      <c r="R1269" s="132">
        <f>Q1269*H1269</f>
        <v>0</v>
      </c>
      <c r="S1269" s="132">
        <v>0</v>
      </c>
      <c r="T1269" s="133">
        <f>S1269*H1269</f>
        <v>0</v>
      </c>
      <c r="AR1269" s="134" t="s">
        <v>277</v>
      </c>
      <c r="AT1269" s="134" t="s">
        <v>226</v>
      </c>
      <c r="AU1269" s="134" t="s">
        <v>82</v>
      </c>
      <c r="AY1269" s="17" t="s">
        <v>224</v>
      </c>
      <c r="BE1269" s="135">
        <f>IF(N1269="základní",J1269,0)</f>
        <v>0</v>
      </c>
      <c r="BF1269" s="135">
        <f>IF(N1269="snížená",J1269,0)</f>
        <v>56102.400000000001</v>
      </c>
      <c r="BG1269" s="135">
        <f>IF(N1269="zákl. přenesená",J1269,0)</f>
        <v>0</v>
      </c>
      <c r="BH1269" s="135">
        <f>IF(N1269="sníž. přenesená",J1269,0)</f>
        <v>0</v>
      </c>
      <c r="BI1269" s="135">
        <f>IF(N1269="nulová",J1269,0)</f>
        <v>0</v>
      </c>
      <c r="BJ1269" s="17" t="s">
        <v>82</v>
      </c>
      <c r="BK1269" s="135">
        <f>ROUND(I1269*H1269,2)</f>
        <v>56102.400000000001</v>
      </c>
      <c r="BL1269" s="17" t="s">
        <v>277</v>
      </c>
      <c r="BM1269" s="134" t="s">
        <v>4763</v>
      </c>
    </row>
    <row r="1270" spans="2:65" s="1" customFormat="1" ht="29.25">
      <c r="B1270" s="29"/>
      <c r="D1270" s="136" t="s">
        <v>231</v>
      </c>
      <c r="F1270" s="137" t="s">
        <v>1414</v>
      </c>
      <c r="L1270" s="29"/>
      <c r="M1270" s="138"/>
      <c r="T1270" s="53"/>
      <c r="AT1270" s="17" t="s">
        <v>231</v>
      </c>
      <c r="AU1270" s="17" t="s">
        <v>82</v>
      </c>
    </row>
    <row r="1271" spans="2:65" s="12" customFormat="1">
      <c r="B1271" s="141"/>
      <c r="D1271" s="136" t="s">
        <v>234</v>
      </c>
      <c r="E1271" s="142" t="s">
        <v>1</v>
      </c>
      <c r="F1271" s="143" t="s">
        <v>1416</v>
      </c>
      <c r="H1271" s="142" t="s">
        <v>1</v>
      </c>
      <c r="L1271" s="141"/>
      <c r="M1271" s="144"/>
      <c r="T1271" s="145"/>
      <c r="AT1271" s="142" t="s">
        <v>234</v>
      </c>
      <c r="AU1271" s="142" t="s">
        <v>82</v>
      </c>
      <c r="AV1271" s="12" t="s">
        <v>78</v>
      </c>
      <c r="AW1271" s="12" t="s">
        <v>29</v>
      </c>
      <c r="AX1271" s="12" t="s">
        <v>73</v>
      </c>
      <c r="AY1271" s="142" t="s">
        <v>224</v>
      </c>
    </row>
    <row r="1272" spans="2:65" s="13" customFormat="1">
      <c r="B1272" s="146"/>
      <c r="D1272" s="136" t="s">
        <v>234</v>
      </c>
      <c r="E1272" s="147" t="s">
        <v>1</v>
      </c>
      <c r="F1272" s="148" t="s">
        <v>1417</v>
      </c>
      <c r="H1272" s="149">
        <v>43.83</v>
      </c>
      <c r="L1272" s="146"/>
      <c r="M1272" s="150"/>
      <c r="T1272" s="151"/>
      <c r="AT1272" s="147" t="s">
        <v>234</v>
      </c>
      <c r="AU1272" s="147" t="s">
        <v>82</v>
      </c>
      <c r="AV1272" s="13" t="s">
        <v>82</v>
      </c>
      <c r="AW1272" s="13" t="s">
        <v>29</v>
      </c>
      <c r="AX1272" s="13" t="s">
        <v>73</v>
      </c>
      <c r="AY1272" s="147" t="s">
        <v>224</v>
      </c>
    </row>
    <row r="1273" spans="2:65" s="14" customFormat="1">
      <c r="B1273" s="152"/>
      <c r="D1273" s="136" t="s">
        <v>234</v>
      </c>
      <c r="E1273" s="153" t="s">
        <v>1</v>
      </c>
      <c r="F1273" s="154" t="s">
        <v>239</v>
      </c>
      <c r="H1273" s="155">
        <v>43.83</v>
      </c>
      <c r="L1273" s="152"/>
      <c r="M1273" s="156"/>
      <c r="T1273" s="157"/>
      <c r="AT1273" s="153" t="s">
        <v>234</v>
      </c>
      <c r="AU1273" s="153" t="s">
        <v>82</v>
      </c>
      <c r="AV1273" s="14" t="s">
        <v>106</v>
      </c>
      <c r="AW1273" s="14" t="s">
        <v>29</v>
      </c>
      <c r="AX1273" s="14" t="s">
        <v>78</v>
      </c>
      <c r="AY1273" s="153" t="s">
        <v>224</v>
      </c>
    </row>
    <row r="1274" spans="2:65" s="1" customFormat="1" ht="49.15" customHeight="1">
      <c r="B1274" s="123"/>
      <c r="C1274" s="124" t="s">
        <v>913</v>
      </c>
      <c r="D1274" s="124" t="s">
        <v>226</v>
      </c>
      <c r="E1274" s="125" t="s">
        <v>1418</v>
      </c>
      <c r="F1274" s="126" t="s">
        <v>1419</v>
      </c>
      <c r="G1274" s="127" t="s">
        <v>1201</v>
      </c>
      <c r="H1274" s="128">
        <v>12549.236999999999</v>
      </c>
      <c r="I1274" s="129">
        <v>1.39</v>
      </c>
      <c r="J1274" s="129">
        <f>ROUND(I1274*H1274,2)</f>
        <v>17443.439999999999</v>
      </c>
      <c r="K1274" s="126" t="s">
        <v>230</v>
      </c>
      <c r="L1274" s="29"/>
      <c r="M1274" s="130" t="s">
        <v>1</v>
      </c>
      <c r="N1274" s="131" t="s">
        <v>39</v>
      </c>
      <c r="O1274" s="132">
        <v>0</v>
      </c>
      <c r="P1274" s="132">
        <f>O1274*H1274</f>
        <v>0</v>
      </c>
      <c r="Q1274" s="132">
        <v>0</v>
      </c>
      <c r="R1274" s="132">
        <f>Q1274*H1274</f>
        <v>0</v>
      </c>
      <c r="S1274" s="132">
        <v>0</v>
      </c>
      <c r="T1274" s="133">
        <f>S1274*H1274</f>
        <v>0</v>
      </c>
      <c r="AR1274" s="134" t="s">
        <v>277</v>
      </c>
      <c r="AT1274" s="134" t="s">
        <v>226</v>
      </c>
      <c r="AU1274" s="134" t="s">
        <v>82</v>
      </c>
      <c r="AY1274" s="17" t="s">
        <v>224</v>
      </c>
      <c r="BE1274" s="135">
        <f>IF(N1274="základní",J1274,0)</f>
        <v>0</v>
      </c>
      <c r="BF1274" s="135">
        <f>IF(N1274="snížená",J1274,0)</f>
        <v>17443.439999999999</v>
      </c>
      <c r="BG1274" s="135">
        <f>IF(N1274="zákl. přenesená",J1274,0)</f>
        <v>0</v>
      </c>
      <c r="BH1274" s="135">
        <f>IF(N1274="sníž. přenesená",J1274,0)</f>
        <v>0</v>
      </c>
      <c r="BI1274" s="135">
        <f>IF(N1274="nulová",J1274,0)</f>
        <v>0</v>
      </c>
      <c r="BJ1274" s="17" t="s">
        <v>82</v>
      </c>
      <c r="BK1274" s="135">
        <f>ROUND(I1274*H1274,2)</f>
        <v>17443.439999999999</v>
      </c>
      <c r="BL1274" s="17" t="s">
        <v>277</v>
      </c>
      <c r="BM1274" s="134" t="s">
        <v>4764</v>
      </c>
    </row>
    <row r="1275" spans="2:65" s="1" customFormat="1" ht="29.25">
      <c r="B1275" s="29"/>
      <c r="D1275" s="136" t="s">
        <v>231</v>
      </c>
      <c r="F1275" s="137" t="s">
        <v>1419</v>
      </c>
      <c r="L1275" s="29"/>
      <c r="M1275" s="138"/>
      <c r="T1275" s="53"/>
      <c r="AT1275" s="17" t="s">
        <v>231</v>
      </c>
      <c r="AU1275" s="17" t="s">
        <v>82</v>
      </c>
    </row>
    <row r="1276" spans="2:65" s="1" customFormat="1">
      <c r="B1276" s="29"/>
      <c r="D1276" s="139" t="s">
        <v>232</v>
      </c>
      <c r="F1276" s="140" t="s">
        <v>1421</v>
      </c>
      <c r="L1276" s="29"/>
      <c r="M1276" s="138"/>
      <c r="T1276" s="53"/>
      <c r="AT1276" s="17" t="s">
        <v>232</v>
      </c>
      <c r="AU1276" s="17" t="s">
        <v>82</v>
      </c>
    </row>
    <row r="1277" spans="2:65" s="11" customFormat="1" ht="22.9" customHeight="1">
      <c r="B1277" s="112"/>
      <c r="D1277" s="113" t="s">
        <v>72</v>
      </c>
      <c r="E1277" s="121" t="s">
        <v>1422</v>
      </c>
      <c r="F1277" s="121" t="s">
        <v>1423</v>
      </c>
      <c r="J1277" s="122">
        <f>BK1277</f>
        <v>123197.69</v>
      </c>
      <c r="L1277" s="112"/>
      <c r="M1277" s="116"/>
      <c r="P1277" s="117">
        <f>SUM(P1278:P1292)</f>
        <v>0</v>
      </c>
      <c r="R1277" s="117">
        <f>SUM(R1278:R1292)</f>
        <v>0</v>
      </c>
      <c r="T1277" s="118">
        <f>SUM(T1278:T1292)</f>
        <v>0</v>
      </c>
      <c r="AR1277" s="113" t="s">
        <v>82</v>
      </c>
      <c r="AT1277" s="119" t="s">
        <v>72</v>
      </c>
      <c r="AU1277" s="119" t="s">
        <v>78</v>
      </c>
      <c r="AY1277" s="113" t="s">
        <v>224</v>
      </c>
      <c r="BK1277" s="120">
        <f>SUM(BK1278:BK1292)</f>
        <v>123197.69</v>
      </c>
    </row>
    <row r="1278" spans="2:65" s="1" customFormat="1" ht="24.2" customHeight="1">
      <c r="B1278" s="123"/>
      <c r="C1278" s="124" t="s">
        <v>1424</v>
      </c>
      <c r="D1278" s="124" t="s">
        <v>226</v>
      </c>
      <c r="E1278" s="125" t="s">
        <v>1425</v>
      </c>
      <c r="F1278" s="126" t="s">
        <v>1426</v>
      </c>
      <c r="G1278" s="127" t="s">
        <v>266</v>
      </c>
      <c r="H1278" s="128">
        <v>7.09</v>
      </c>
      <c r="I1278" s="129">
        <v>390</v>
      </c>
      <c r="J1278" s="129">
        <f>ROUND(I1278*H1278,2)</f>
        <v>2765.1</v>
      </c>
      <c r="K1278" s="126" t="s">
        <v>230</v>
      </c>
      <c r="L1278" s="29"/>
      <c r="M1278" s="130" t="s">
        <v>1</v>
      </c>
      <c r="N1278" s="131" t="s">
        <v>39</v>
      </c>
      <c r="O1278" s="132">
        <v>0</v>
      </c>
      <c r="P1278" s="132">
        <f>O1278*H1278</f>
        <v>0</v>
      </c>
      <c r="Q1278" s="132">
        <v>0</v>
      </c>
      <c r="R1278" s="132">
        <f>Q1278*H1278</f>
        <v>0</v>
      </c>
      <c r="S1278" s="132">
        <v>0</v>
      </c>
      <c r="T1278" s="133">
        <f>S1278*H1278</f>
        <v>0</v>
      </c>
      <c r="AR1278" s="134" t="s">
        <v>277</v>
      </c>
      <c r="AT1278" s="134" t="s">
        <v>226</v>
      </c>
      <c r="AU1278" s="134" t="s">
        <v>82</v>
      </c>
      <c r="AY1278" s="17" t="s">
        <v>224</v>
      </c>
      <c r="BE1278" s="135">
        <f>IF(N1278="základní",J1278,0)</f>
        <v>0</v>
      </c>
      <c r="BF1278" s="135">
        <f>IF(N1278="snížená",J1278,0)</f>
        <v>2765.1</v>
      </c>
      <c r="BG1278" s="135">
        <f>IF(N1278="zákl. přenesená",J1278,0)</f>
        <v>0</v>
      </c>
      <c r="BH1278" s="135">
        <f>IF(N1278="sníž. přenesená",J1278,0)</f>
        <v>0</v>
      </c>
      <c r="BI1278" s="135">
        <f>IF(N1278="nulová",J1278,0)</f>
        <v>0</v>
      </c>
      <c r="BJ1278" s="17" t="s">
        <v>82</v>
      </c>
      <c r="BK1278" s="135">
        <f>ROUND(I1278*H1278,2)</f>
        <v>2765.1</v>
      </c>
      <c r="BL1278" s="17" t="s">
        <v>277</v>
      </c>
      <c r="BM1278" s="134" t="s">
        <v>4765</v>
      </c>
    </row>
    <row r="1279" spans="2:65" s="1" customFormat="1" ht="19.5">
      <c r="B1279" s="29"/>
      <c r="D1279" s="136" t="s">
        <v>231</v>
      </c>
      <c r="F1279" s="137" t="s">
        <v>1426</v>
      </c>
      <c r="L1279" s="29"/>
      <c r="M1279" s="138"/>
      <c r="T1279" s="53"/>
      <c r="AT1279" s="17" t="s">
        <v>231</v>
      </c>
      <c r="AU1279" s="17" t="s">
        <v>82</v>
      </c>
    </row>
    <row r="1280" spans="2:65" s="1" customFormat="1">
      <c r="B1280" s="29"/>
      <c r="D1280" s="139" t="s">
        <v>232</v>
      </c>
      <c r="F1280" s="140" t="s">
        <v>1428</v>
      </c>
      <c r="L1280" s="29"/>
      <c r="M1280" s="138"/>
      <c r="T1280" s="53"/>
      <c r="AT1280" s="17" t="s">
        <v>232</v>
      </c>
      <c r="AU1280" s="17" t="s">
        <v>82</v>
      </c>
    </row>
    <row r="1281" spans="2:65" s="13" customFormat="1">
      <c r="B1281" s="146"/>
      <c r="D1281" s="136" t="s">
        <v>234</v>
      </c>
      <c r="E1281" s="147" t="s">
        <v>1</v>
      </c>
      <c r="F1281" s="148" t="s">
        <v>1429</v>
      </c>
      <c r="H1281" s="149">
        <v>7.09</v>
      </c>
      <c r="L1281" s="146"/>
      <c r="M1281" s="150"/>
      <c r="T1281" s="151"/>
      <c r="AT1281" s="147" t="s">
        <v>234</v>
      </c>
      <c r="AU1281" s="147" t="s">
        <v>82</v>
      </c>
      <c r="AV1281" s="13" t="s">
        <v>82</v>
      </c>
      <c r="AW1281" s="13" t="s">
        <v>29</v>
      </c>
      <c r="AX1281" s="13" t="s">
        <v>73</v>
      </c>
      <c r="AY1281" s="147" t="s">
        <v>224</v>
      </c>
    </row>
    <row r="1282" spans="2:65" s="14" customFormat="1">
      <c r="B1282" s="152"/>
      <c r="D1282" s="136" t="s">
        <v>234</v>
      </c>
      <c r="E1282" s="153" t="s">
        <v>1</v>
      </c>
      <c r="F1282" s="154" t="s">
        <v>239</v>
      </c>
      <c r="H1282" s="155">
        <v>7.09</v>
      </c>
      <c r="L1282" s="152"/>
      <c r="M1282" s="156"/>
      <c r="T1282" s="157"/>
      <c r="AT1282" s="153" t="s">
        <v>234</v>
      </c>
      <c r="AU1282" s="153" t="s">
        <v>82</v>
      </c>
      <c r="AV1282" s="14" t="s">
        <v>106</v>
      </c>
      <c r="AW1282" s="14" t="s">
        <v>29</v>
      </c>
      <c r="AX1282" s="14" t="s">
        <v>78</v>
      </c>
      <c r="AY1282" s="153" t="s">
        <v>224</v>
      </c>
    </row>
    <row r="1283" spans="2:65" s="1" customFormat="1" ht="24.2" customHeight="1">
      <c r="B1283" s="123"/>
      <c r="C1283" s="124" t="s">
        <v>919</v>
      </c>
      <c r="D1283" s="124" t="s">
        <v>226</v>
      </c>
      <c r="E1283" s="125" t="s">
        <v>1430</v>
      </c>
      <c r="F1283" s="126" t="s">
        <v>1431</v>
      </c>
      <c r="G1283" s="127" t="s">
        <v>266</v>
      </c>
      <c r="H1283" s="128">
        <v>2.1760000000000002</v>
      </c>
      <c r="I1283" s="129">
        <v>467</v>
      </c>
      <c r="J1283" s="129">
        <f>ROUND(I1283*H1283,2)</f>
        <v>1016.19</v>
      </c>
      <c r="K1283" s="126" t="s">
        <v>230</v>
      </c>
      <c r="L1283" s="29"/>
      <c r="M1283" s="130" t="s">
        <v>1</v>
      </c>
      <c r="N1283" s="131" t="s">
        <v>39</v>
      </c>
      <c r="O1283" s="132">
        <v>0</v>
      </c>
      <c r="P1283" s="132">
        <f>O1283*H1283</f>
        <v>0</v>
      </c>
      <c r="Q1283" s="132">
        <v>0</v>
      </c>
      <c r="R1283" s="132">
        <f>Q1283*H1283</f>
        <v>0</v>
      </c>
      <c r="S1283" s="132">
        <v>0</v>
      </c>
      <c r="T1283" s="133">
        <f>S1283*H1283</f>
        <v>0</v>
      </c>
      <c r="AR1283" s="134" t="s">
        <v>277</v>
      </c>
      <c r="AT1283" s="134" t="s">
        <v>226</v>
      </c>
      <c r="AU1283" s="134" t="s">
        <v>82</v>
      </c>
      <c r="AY1283" s="17" t="s">
        <v>224</v>
      </c>
      <c r="BE1283" s="135">
        <f>IF(N1283="základní",J1283,0)</f>
        <v>0</v>
      </c>
      <c r="BF1283" s="135">
        <f>IF(N1283="snížená",J1283,0)</f>
        <v>1016.19</v>
      </c>
      <c r="BG1283" s="135">
        <f>IF(N1283="zákl. přenesená",J1283,0)</f>
        <v>0</v>
      </c>
      <c r="BH1283" s="135">
        <f>IF(N1283="sníž. přenesená",J1283,0)</f>
        <v>0</v>
      </c>
      <c r="BI1283" s="135">
        <f>IF(N1283="nulová",J1283,0)</f>
        <v>0</v>
      </c>
      <c r="BJ1283" s="17" t="s">
        <v>82</v>
      </c>
      <c r="BK1283" s="135">
        <f>ROUND(I1283*H1283,2)</f>
        <v>1016.19</v>
      </c>
      <c r="BL1283" s="17" t="s">
        <v>277</v>
      </c>
      <c r="BM1283" s="134" t="s">
        <v>4766</v>
      </c>
    </row>
    <row r="1284" spans="2:65" s="1" customFormat="1" ht="19.5">
      <c r="B1284" s="29"/>
      <c r="D1284" s="136" t="s">
        <v>231</v>
      </c>
      <c r="F1284" s="137" t="s">
        <v>1431</v>
      </c>
      <c r="L1284" s="29"/>
      <c r="M1284" s="138"/>
      <c r="T1284" s="53"/>
      <c r="AT1284" s="17" t="s">
        <v>231</v>
      </c>
      <c r="AU1284" s="17" t="s">
        <v>82</v>
      </c>
    </row>
    <row r="1285" spans="2:65" s="1" customFormat="1">
      <c r="B1285" s="29"/>
      <c r="D1285" s="139" t="s">
        <v>232</v>
      </c>
      <c r="F1285" s="140" t="s">
        <v>1433</v>
      </c>
      <c r="L1285" s="29"/>
      <c r="M1285" s="138"/>
      <c r="T1285" s="53"/>
      <c r="AT1285" s="17" t="s">
        <v>232</v>
      </c>
      <c r="AU1285" s="17" t="s">
        <v>82</v>
      </c>
    </row>
    <row r="1286" spans="2:65" s="13" customFormat="1">
      <c r="B1286" s="146"/>
      <c r="D1286" s="136" t="s">
        <v>234</v>
      </c>
      <c r="E1286" s="147" t="s">
        <v>1</v>
      </c>
      <c r="F1286" s="148" t="s">
        <v>1434</v>
      </c>
      <c r="H1286" s="149">
        <v>2.1760000000000002</v>
      </c>
      <c r="L1286" s="146"/>
      <c r="M1286" s="150"/>
      <c r="T1286" s="151"/>
      <c r="AT1286" s="147" t="s">
        <v>234</v>
      </c>
      <c r="AU1286" s="147" t="s">
        <v>82</v>
      </c>
      <c r="AV1286" s="13" t="s">
        <v>82</v>
      </c>
      <c r="AW1286" s="13" t="s">
        <v>29</v>
      </c>
      <c r="AX1286" s="13" t="s">
        <v>73</v>
      </c>
      <c r="AY1286" s="147" t="s">
        <v>224</v>
      </c>
    </row>
    <row r="1287" spans="2:65" s="14" customFormat="1">
      <c r="B1287" s="152"/>
      <c r="D1287" s="136" t="s">
        <v>234</v>
      </c>
      <c r="E1287" s="153" t="s">
        <v>1</v>
      </c>
      <c r="F1287" s="154" t="s">
        <v>239</v>
      </c>
      <c r="H1287" s="155">
        <v>2.1760000000000002</v>
      </c>
      <c r="L1287" s="152"/>
      <c r="M1287" s="156"/>
      <c r="T1287" s="157"/>
      <c r="AT1287" s="153" t="s">
        <v>234</v>
      </c>
      <c r="AU1287" s="153" t="s">
        <v>82</v>
      </c>
      <c r="AV1287" s="14" t="s">
        <v>106</v>
      </c>
      <c r="AW1287" s="14" t="s">
        <v>29</v>
      </c>
      <c r="AX1287" s="14" t="s">
        <v>78</v>
      </c>
      <c r="AY1287" s="153" t="s">
        <v>224</v>
      </c>
    </row>
    <row r="1288" spans="2:65" s="1" customFormat="1" ht="24.2" customHeight="1">
      <c r="B1288" s="123"/>
      <c r="C1288" s="164" t="s">
        <v>1435</v>
      </c>
      <c r="D1288" s="164" t="s">
        <v>1008</v>
      </c>
      <c r="E1288" s="165" t="s">
        <v>1436</v>
      </c>
      <c r="F1288" s="166" t="s">
        <v>1437</v>
      </c>
      <c r="G1288" s="167" t="s">
        <v>266</v>
      </c>
      <c r="H1288" s="168">
        <v>9.7289999999999992</v>
      </c>
      <c r="I1288" s="169">
        <v>12200</v>
      </c>
      <c r="J1288" s="169">
        <f>ROUND(I1288*H1288,2)</f>
        <v>118693.8</v>
      </c>
      <c r="K1288" s="166" t="s">
        <v>1</v>
      </c>
      <c r="L1288" s="170"/>
      <c r="M1288" s="171" t="s">
        <v>1</v>
      </c>
      <c r="N1288" s="172" t="s">
        <v>39</v>
      </c>
      <c r="O1288" s="132">
        <v>0</v>
      </c>
      <c r="P1288" s="132">
        <f>O1288*H1288</f>
        <v>0</v>
      </c>
      <c r="Q1288" s="132">
        <v>0</v>
      </c>
      <c r="R1288" s="132">
        <f>Q1288*H1288</f>
        <v>0</v>
      </c>
      <c r="S1288" s="132">
        <v>0</v>
      </c>
      <c r="T1288" s="133">
        <f>S1288*H1288</f>
        <v>0</v>
      </c>
      <c r="AR1288" s="134" t="s">
        <v>332</v>
      </c>
      <c r="AT1288" s="134" t="s">
        <v>1008</v>
      </c>
      <c r="AU1288" s="134" t="s">
        <v>82</v>
      </c>
      <c r="AY1288" s="17" t="s">
        <v>224</v>
      </c>
      <c r="BE1288" s="135">
        <f>IF(N1288="základní",J1288,0)</f>
        <v>0</v>
      </c>
      <c r="BF1288" s="135">
        <f>IF(N1288="snížená",J1288,0)</f>
        <v>118693.8</v>
      </c>
      <c r="BG1288" s="135">
        <f>IF(N1288="zákl. přenesená",J1288,0)</f>
        <v>0</v>
      </c>
      <c r="BH1288" s="135">
        <f>IF(N1288="sníž. přenesená",J1288,0)</f>
        <v>0</v>
      </c>
      <c r="BI1288" s="135">
        <f>IF(N1288="nulová",J1288,0)</f>
        <v>0</v>
      </c>
      <c r="BJ1288" s="17" t="s">
        <v>82</v>
      </c>
      <c r="BK1288" s="135">
        <f>ROUND(I1288*H1288,2)</f>
        <v>118693.8</v>
      </c>
      <c r="BL1288" s="17" t="s">
        <v>277</v>
      </c>
      <c r="BM1288" s="134" t="s">
        <v>4767</v>
      </c>
    </row>
    <row r="1289" spans="2:65" s="1" customFormat="1">
      <c r="B1289" s="29"/>
      <c r="D1289" s="136" t="s">
        <v>231</v>
      </c>
      <c r="F1289" s="137" t="s">
        <v>1437</v>
      </c>
      <c r="L1289" s="29"/>
      <c r="M1289" s="138"/>
      <c r="T1289" s="53"/>
      <c r="AT1289" s="17" t="s">
        <v>231</v>
      </c>
      <c r="AU1289" s="17" t="s">
        <v>82</v>
      </c>
    </row>
    <row r="1290" spans="2:65" s="1" customFormat="1" ht="49.15" customHeight="1">
      <c r="B1290" s="123"/>
      <c r="C1290" s="124" t="s">
        <v>924</v>
      </c>
      <c r="D1290" s="124" t="s">
        <v>226</v>
      </c>
      <c r="E1290" s="125" t="s">
        <v>1439</v>
      </c>
      <c r="F1290" s="126" t="s">
        <v>1440</v>
      </c>
      <c r="G1290" s="127" t="s">
        <v>1201</v>
      </c>
      <c r="H1290" s="128">
        <v>1224.751</v>
      </c>
      <c r="I1290" s="129">
        <v>0.59</v>
      </c>
      <c r="J1290" s="129">
        <f>ROUND(I1290*H1290,2)</f>
        <v>722.6</v>
      </c>
      <c r="K1290" s="126" t="s">
        <v>230</v>
      </c>
      <c r="L1290" s="29"/>
      <c r="M1290" s="130" t="s">
        <v>1</v>
      </c>
      <c r="N1290" s="131" t="s">
        <v>39</v>
      </c>
      <c r="O1290" s="132">
        <v>0</v>
      </c>
      <c r="P1290" s="132">
        <f>O1290*H1290</f>
        <v>0</v>
      </c>
      <c r="Q1290" s="132">
        <v>0</v>
      </c>
      <c r="R1290" s="132">
        <f>Q1290*H1290</f>
        <v>0</v>
      </c>
      <c r="S1290" s="132">
        <v>0</v>
      </c>
      <c r="T1290" s="133">
        <f>S1290*H1290</f>
        <v>0</v>
      </c>
      <c r="AR1290" s="134" t="s">
        <v>277</v>
      </c>
      <c r="AT1290" s="134" t="s">
        <v>226</v>
      </c>
      <c r="AU1290" s="134" t="s">
        <v>82</v>
      </c>
      <c r="AY1290" s="17" t="s">
        <v>224</v>
      </c>
      <c r="BE1290" s="135">
        <f>IF(N1290="základní",J1290,0)</f>
        <v>0</v>
      </c>
      <c r="BF1290" s="135">
        <f>IF(N1290="snížená",J1290,0)</f>
        <v>722.6</v>
      </c>
      <c r="BG1290" s="135">
        <f>IF(N1290="zákl. přenesená",J1290,0)</f>
        <v>0</v>
      </c>
      <c r="BH1290" s="135">
        <f>IF(N1290="sníž. přenesená",J1290,0)</f>
        <v>0</v>
      </c>
      <c r="BI1290" s="135">
        <f>IF(N1290="nulová",J1290,0)</f>
        <v>0</v>
      </c>
      <c r="BJ1290" s="17" t="s">
        <v>82</v>
      </c>
      <c r="BK1290" s="135">
        <f>ROUND(I1290*H1290,2)</f>
        <v>722.6</v>
      </c>
      <c r="BL1290" s="17" t="s">
        <v>277</v>
      </c>
      <c r="BM1290" s="134" t="s">
        <v>4768</v>
      </c>
    </row>
    <row r="1291" spans="2:65" s="1" customFormat="1" ht="29.25">
      <c r="B1291" s="29"/>
      <c r="D1291" s="136" t="s">
        <v>231</v>
      </c>
      <c r="F1291" s="137" t="s">
        <v>1440</v>
      </c>
      <c r="L1291" s="29"/>
      <c r="M1291" s="138"/>
      <c r="T1291" s="53"/>
      <c r="AT1291" s="17" t="s">
        <v>231</v>
      </c>
      <c r="AU1291" s="17" t="s">
        <v>82</v>
      </c>
    </row>
    <row r="1292" spans="2:65" s="1" customFormat="1">
      <c r="B1292" s="29"/>
      <c r="D1292" s="139" t="s">
        <v>232</v>
      </c>
      <c r="F1292" s="140" t="s">
        <v>1442</v>
      </c>
      <c r="L1292" s="29"/>
      <c r="M1292" s="138"/>
      <c r="T1292" s="53"/>
      <c r="AT1292" s="17" t="s">
        <v>232</v>
      </c>
      <c r="AU1292" s="17" t="s">
        <v>82</v>
      </c>
    </row>
    <row r="1293" spans="2:65" s="11" customFormat="1" ht="22.9" customHeight="1">
      <c r="B1293" s="112"/>
      <c r="D1293" s="113" t="s">
        <v>72</v>
      </c>
      <c r="E1293" s="121" t="s">
        <v>1443</v>
      </c>
      <c r="F1293" s="121" t="s">
        <v>1444</v>
      </c>
      <c r="J1293" s="122">
        <f>BK1293</f>
        <v>0</v>
      </c>
      <c r="L1293" s="112"/>
      <c r="M1293" s="116"/>
      <c r="P1293" s="117">
        <f>SUM(P1294:P1295)</f>
        <v>0</v>
      </c>
      <c r="R1293" s="117">
        <f>SUM(R1294:R1295)</f>
        <v>0</v>
      </c>
      <c r="T1293" s="118">
        <f>SUM(T1294:T1295)</f>
        <v>0</v>
      </c>
      <c r="AR1293" s="113" t="s">
        <v>82</v>
      </c>
      <c r="AT1293" s="119" t="s">
        <v>72</v>
      </c>
      <c r="AU1293" s="119" t="s">
        <v>78</v>
      </c>
      <c r="AY1293" s="113" t="s">
        <v>224</v>
      </c>
      <c r="BK1293" s="120">
        <f>SUM(BK1294:BK1295)</f>
        <v>0</v>
      </c>
    </row>
    <row r="1294" spans="2:65" s="1" customFormat="1" ht="24.2" customHeight="1">
      <c r="B1294" s="123"/>
      <c r="C1294" s="124" t="s">
        <v>1445</v>
      </c>
      <c r="D1294" s="124" t="s">
        <v>226</v>
      </c>
      <c r="E1294" s="125" t="s">
        <v>1443</v>
      </c>
      <c r="F1294" s="126" t="s">
        <v>1446</v>
      </c>
      <c r="G1294" s="127" t="s">
        <v>1</v>
      </c>
      <c r="H1294" s="128">
        <v>0</v>
      </c>
      <c r="I1294" s="129">
        <v>0</v>
      </c>
      <c r="J1294" s="129">
        <f>ROUND(I1294*H1294,2)</f>
        <v>0</v>
      </c>
      <c r="K1294" s="126" t="s">
        <v>1</v>
      </c>
      <c r="L1294" s="29"/>
      <c r="M1294" s="130" t="s">
        <v>1</v>
      </c>
      <c r="N1294" s="131" t="s">
        <v>39</v>
      </c>
      <c r="O1294" s="132">
        <v>0</v>
      </c>
      <c r="P1294" s="132">
        <f>O1294*H1294</f>
        <v>0</v>
      </c>
      <c r="Q1294" s="132">
        <v>0</v>
      </c>
      <c r="R1294" s="132">
        <f>Q1294*H1294</f>
        <v>0</v>
      </c>
      <c r="S1294" s="132">
        <v>0</v>
      </c>
      <c r="T1294" s="133">
        <f>S1294*H1294</f>
        <v>0</v>
      </c>
      <c r="AR1294" s="134" t="s">
        <v>277</v>
      </c>
      <c r="AT1294" s="134" t="s">
        <v>226</v>
      </c>
      <c r="AU1294" s="134" t="s">
        <v>82</v>
      </c>
      <c r="AY1294" s="17" t="s">
        <v>224</v>
      </c>
      <c r="BE1294" s="135">
        <f>IF(N1294="základní",J1294,0)</f>
        <v>0</v>
      </c>
      <c r="BF1294" s="135">
        <f>IF(N1294="snížená",J1294,0)</f>
        <v>0</v>
      </c>
      <c r="BG1294" s="135">
        <f>IF(N1294="zákl. přenesená",J1294,0)</f>
        <v>0</v>
      </c>
      <c r="BH1294" s="135">
        <f>IF(N1294="sníž. přenesená",J1294,0)</f>
        <v>0</v>
      </c>
      <c r="BI1294" s="135">
        <f>IF(N1294="nulová",J1294,0)</f>
        <v>0</v>
      </c>
      <c r="BJ1294" s="17" t="s">
        <v>82</v>
      </c>
      <c r="BK1294" s="135">
        <f>ROUND(I1294*H1294,2)</f>
        <v>0</v>
      </c>
      <c r="BL1294" s="17" t="s">
        <v>277</v>
      </c>
      <c r="BM1294" s="134" t="s">
        <v>4769</v>
      </c>
    </row>
    <row r="1295" spans="2:65" s="1" customFormat="1">
      <c r="B1295" s="29"/>
      <c r="D1295" s="136" t="s">
        <v>231</v>
      </c>
      <c r="F1295" s="137" t="s">
        <v>1446</v>
      </c>
      <c r="L1295" s="29"/>
      <c r="M1295" s="138"/>
      <c r="T1295" s="53"/>
      <c r="AT1295" s="17" t="s">
        <v>231</v>
      </c>
      <c r="AU1295" s="17" t="s">
        <v>82</v>
      </c>
    </row>
    <row r="1296" spans="2:65" s="11" customFormat="1" ht="22.9" customHeight="1">
      <c r="B1296" s="112"/>
      <c r="D1296" s="113" t="s">
        <v>72</v>
      </c>
      <c r="E1296" s="121" t="s">
        <v>1448</v>
      </c>
      <c r="F1296" s="121" t="s">
        <v>1449</v>
      </c>
      <c r="J1296" s="122">
        <f>BK1296</f>
        <v>1321861.79</v>
      </c>
      <c r="L1296" s="112"/>
      <c r="M1296" s="116"/>
      <c r="P1296" s="117">
        <f>SUM(P1297:P1403)</f>
        <v>0</v>
      </c>
      <c r="R1296" s="117">
        <f>SUM(R1297:R1403)</f>
        <v>0</v>
      </c>
      <c r="T1296" s="118">
        <f>SUM(T1297:T1403)</f>
        <v>0</v>
      </c>
      <c r="AR1296" s="113" t="s">
        <v>82</v>
      </c>
      <c r="AT1296" s="119" t="s">
        <v>72</v>
      </c>
      <c r="AU1296" s="119" t="s">
        <v>78</v>
      </c>
      <c r="AY1296" s="113" t="s">
        <v>224</v>
      </c>
      <c r="BK1296" s="120">
        <f>SUM(BK1297:BK1403)</f>
        <v>1321861.79</v>
      </c>
    </row>
    <row r="1297" spans="2:65" s="1" customFormat="1" ht="37.9" customHeight="1">
      <c r="B1297" s="123"/>
      <c r="C1297" s="124" t="s">
        <v>931</v>
      </c>
      <c r="D1297" s="124" t="s">
        <v>226</v>
      </c>
      <c r="E1297" s="125" t="s">
        <v>1450</v>
      </c>
      <c r="F1297" s="126" t="s">
        <v>1451</v>
      </c>
      <c r="G1297" s="127" t="s">
        <v>639</v>
      </c>
      <c r="H1297" s="128">
        <v>1</v>
      </c>
      <c r="I1297" s="129">
        <v>36680</v>
      </c>
      <c r="J1297" s="129">
        <f>ROUND(I1297*H1297,2)</f>
        <v>36680</v>
      </c>
      <c r="K1297" s="126" t="s">
        <v>1</v>
      </c>
      <c r="L1297" s="29"/>
      <c r="M1297" s="130" t="s">
        <v>1</v>
      </c>
      <c r="N1297" s="131" t="s">
        <v>39</v>
      </c>
      <c r="O1297" s="132">
        <v>0</v>
      </c>
      <c r="P1297" s="132">
        <f>O1297*H1297</f>
        <v>0</v>
      </c>
      <c r="Q1297" s="132">
        <v>0</v>
      </c>
      <c r="R1297" s="132">
        <f>Q1297*H1297</f>
        <v>0</v>
      </c>
      <c r="S1297" s="132">
        <v>0</v>
      </c>
      <c r="T1297" s="133">
        <f>S1297*H1297</f>
        <v>0</v>
      </c>
      <c r="AR1297" s="134" t="s">
        <v>277</v>
      </c>
      <c r="AT1297" s="134" t="s">
        <v>226</v>
      </c>
      <c r="AU1297" s="134" t="s">
        <v>82</v>
      </c>
      <c r="AY1297" s="17" t="s">
        <v>224</v>
      </c>
      <c r="BE1297" s="135">
        <f>IF(N1297="základní",J1297,0)</f>
        <v>0</v>
      </c>
      <c r="BF1297" s="135">
        <f>IF(N1297="snížená",J1297,0)</f>
        <v>36680</v>
      </c>
      <c r="BG1297" s="135">
        <f>IF(N1297="zákl. přenesená",J1297,0)</f>
        <v>0</v>
      </c>
      <c r="BH1297" s="135">
        <f>IF(N1297="sníž. přenesená",J1297,0)</f>
        <v>0</v>
      </c>
      <c r="BI1297" s="135">
        <f>IF(N1297="nulová",J1297,0)</f>
        <v>0</v>
      </c>
      <c r="BJ1297" s="17" t="s">
        <v>82</v>
      </c>
      <c r="BK1297" s="135">
        <f>ROUND(I1297*H1297,2)</f>
        <v>36680</v>
      </c>
      <c r="BL1297" s="17" t="s">
        <v>277</v>
      </c>
      <c r="BM1297" s="134" t="s">
        <v>4770</v>
      </c>
    </row>
    <row r="1298" spans="2:65" s="1" customFormat="1" ht="19.5">
      <c r="B1298" s="29"/>
      <c r="D1298" s="136" t="s">
        <v>231</v>
      </c>
      <c r="F1298" s="137" t="s">
        <v>1451</v>
      </c>
      <c r="L1298" s="29"/>
      <c r="M1298" s="138"/>
      <c r="T1298" s="53"/>
      <c r="AT1298" s="17" t="s">
        <v>231</v>
      </c>
      <c r="AU1298" s="17" t="s">
        <v>82</v>
      </c>
    </row>
    <row r="1299" spans="2:65" s="1" customFormat="1" ht="37.9" customHeight="1">
      <c r="B1299" s="123"/>
      <c r="C1299" s="124" t="s">
        <v>1453</v>
      </c>
      <c r="D1299" s="124" t="s">
        <v>226</v>
      </c>
      <c r="E1299" s="125" t="s">
        <v>1454</v>
      </c>
      <c r="F1299" s="126" t="s">
        <v>1455</v>
      </c>
      <c r="G1299" s="127" t="s">
        <v>639</v>
      </c>
      <c r="H1299" s="128">
        <v>1</v>
      </c>
      <c r="I1299" s="129">
        <v>36880</v>
      </c>
      <c r="J1299" s="129">
        <f>ROUND(I1299*H1299,2)</f>
        <v>36880</v>
      </c>
      <c r="K1299" s="126" t="s">
        <v>1</v>
      </c>
      <c r="L1299" s="29"/>
      <c r="M1299" s="130" t="s">
        <v>1</v>
      </c>
      <c r="N1299" s="131" t="s">
        <v>39</v>
      </c>
      <c r="O1299" s="132">
        <v>0</v>
      </c>
      <c r="P1299" s="132">
        <f>O1299*H1299</f>
        <v>0</v>
      </c>
      <c r="Q1299" s="132">
        <v>0</v>
      </c>
      <c r="R1299" s="132">
        <f>Q1299*H1299</f>
        <v>0</v>
      </c>
      <c r="S1299" s="132">
        <v>0</v>
      </c>
      <c r="T1299" s="133">
        <f>S1299*H1299</f>
        <v>0</v>
      </c>
      <c r="AR1299" s="134" t="s">
        <v>277</v>
      </c>
      <c r="AT1299" s="134" t="s">
        <v>226</v>
      </c>
      <c r="AU1299" s="134" t="s">
        <v>82</v>
      </c>
      <c r="AY1299" s="17" t="s">
        <v>224</v>
      </c>
      <c r="BE1299" s="135">
        <f>IF(N1299="základní",J1299,0)</f>
        <v>0</v>
      </c>
      <c r="BF1299" s="135">
        <f>IF(N1299="snížená",J1299,0)</f>
        <v>36880</v>
      </c>
      <c r="BG1299" s="135">
        <f>IF(N1299="zákl. přenesená",J1299,0)</f>
        <v>0</v>
      </c>
      <c r="BH1299" s="135">
        <f>IF(N1299="sníž. přenesená",J1299,0)</f>
        <v>0</v>
      </c>
      <c r="BI1299" s="135">
        <f>IF(N1299="nulová",J1299,0)</f>
        <v>0</v>
      </c>
      <c r="BJ1299" s="17" t="s">
        <v>82</v>
      </c>
      <c r="BK1299" s="135">
        <f>ROUND(I1299*H1299,2)</f>
        <v>36880</v>
      </c>
      <c r="BL1299" s="17" t="s">
        <v>277</v>
      </c>
      <c r="BM1299" s="134" t="s">
        <v>4771</v>
      </c>
    </row>
    <row r="1300" spans="2:65" s="1" customFormat="1" ht="19.5">
      <c r="B1300" s="29"/>
      <c r="D1300" s="136" t="s">
        <v>231</v>
      </c>
      <c r="F1300" s="137" t="s">
        <v>1455</v>
      </c>
      <c r="L1300" s="29"/>
      <c r="M1300" s="138"/>
      <c r="T1300" s="53"/>
      <c r="AT1300" s="17" t="s">
        <v>231</v>
      </c>
      <c r="AU1300" s="17" t="s">
        <v>82</v>
      </c>
    </row>
    <row r="1301" spans="2:65" s="1" customFormat="1" ht="37.9" customHeight="1">
      <c r="B1301" s="123"/>
      <c r="C1301" s="124" t="s">
        <v>937</v>
      </c>
      <c r="D1301" s="124" t="s">
        <v>226</v>
      </c>
      <c r="E1301" s="125" t="s">
        <v>1457</v>
      </c>
      <c r="F1301" s="126" t="s">
        <v>1458</v>
      </c>
      <c r="G1301" s="127" t="s">
        <v>639</v>
      </c>
      <c r="H1301" s="128">
        <v>1</v>
      </c>
      <c r="I1301" s="129">
        <v>36880</v>
      </c>
      <c r="J1301" s="129">
        <f>ROUND(I1301*H1301,2)</f>
        <v>36880</v>
      </c>
      <c r="K1301" s="126" t="s">
        <v>1</v>
      </c>
      <c r="L1301" s="29"/>
      <c r="M1301" s="130" t="s">
        <v>1</v>
      </c>
      <c r="N1301" s="131" t="s">
        <v>39</v>
      </c>
      <c r="O1301" s="132">
        <v>0</v>
      </c>
      <c r="P1301" s="132">
        <f>O1301*H1301</f>
        <v>0</v>
      </c>
      <c r="Q1301" s="132">
        <v>0</v>
      </c>
      <c r="R1301" s="132">
        <f>Q1301*H1301</f>
        <v>0</v>
      </c>
      <c r="S1301" s="132">
        <v>0</v>
      </c>
      <c r="T1301" s="133">
        <f>S1301*H1301</f>
        <v>0</v>
      </c>
      <c r="AR1301" s="134" t="s">
        <v>277</v>
      </c>
      <c r="AT1301" s="134" t="s">
        <v>226</v>
      </c>
      <c r="AU1301" s="134" t="s">
        <v>82</v>
      </c>
      <c r="AY1301" s="17" t="s">
        <v>224</v>
      </c>
      <c r="BE1301" s="135">
        <f>IF(N1301="základní",J1301,0)</f>
        <v>0</v>
      </c>
      <c r="BF1301" s="135">
        <f>IF(N1301="snížená",J1301,0)</f>
        <v>36880</v>
      </c>
      <c r="BG1301" s="135">
        <f>IF(N1301="zákl. přenesená",J1301,0)</f>
        <v>0</v>
      </c>
      <c r="BH1301" s="135">
        <f>IF(N1301="sníž. přenesená",J1301,0)</f>
        <v>0</v>
      </c>
      <c r="BI1301" s="135">
        <f>IF(N1301="nulová",J1301,0)</f>
        <v>0</v>
      </c>
      <c r="BJ1301" s="17" t="s">
        <v>82</v>
      </c>
      <c r="BK1301" s="135">
        <f>ROUND(I1301*H1301,2)</f>
        <v>36880</v>
      </c>
      <c r="BL1301" s="17" t="s">
        <v>277</v>
      </c>
      <c r="BM1301" s="134" t="s">
        <v>4772</v>
      </c>
    </row>
    <row r="1302" spans="2:65" s="1" customFormat="1" ht="19.5">
      <c r="B1302" s="29"/>
      <c r="D1302" s="136" t="s">
        <v>231</v>
      </c>
      <c r="F1302" s="137" t="s">
        <v>1458</v>
      </c>
      <c r="L1302" s="29"/>
      <c r="M1302" s="138"/>
      <c r="T1302" s="53"/>
      <c r="AT1302" s="17" t="s">
        <v>231</v>
      </c>
      <c r="AU1302" s="17" t="s">
        <v>82</v>
      </c>
    </row>
    <row r="1303" spans="2:65" s="1" customFormat="1" ht="37.9" customHeight="1">
      <c r="B1303" s="123"/>
      <c r="C1303" s="124" t="s">
        <v>1460</v>
      </c>
      <c r="D1303" s="124" t="s">
        <v>226</v>
      </c>
      <c r="E1303" s="125" t="s">
        <v>1461</v>
      </c>
      <c r="F1303" s="126" t="s">
        <v>1462</v>
      </c>
      <c r="G1303" s="127" t="s">
        <v>639</v>
      </c>
      <c r="H1303" s="128">
        <v>1</v>
      </c>
      <c r="I1303" s="129">
        <v>36880</v>
      </c>
      <c r="J1303" s="129">
        <f>ROUND(I1303*H1303,2)</f>
        <v>36880</v>
      </c>
      <c r="K1303" s="126" t="s">
        <v>1</v>
      </c>
      <c r="L1303" s="29"/>
      <c r="M1303" s="130" t="s">
        <v>1</v>
      </c>
      <c r="N1303" s="131" t="s">
        <v>39</v>
      </c>
      <c r="O1303" s="132">
        <v>0</v>
      </c>
      <c r="P1303" s="132">
        <f>O1303*H1303</f>
        <v>0</v>
      </c>
      <c r="Q1303" s="132">
        <v>0</v>
      </c>
      <c r="R1303" s="132">
        <f>Q1303*H1303</f>
        <v>0</v>
      </c>
      <c r="S1303" s="132">
        <v>0</v>
      </c>
      <c r="T1303" s="133">
        <f>S1303*H1303</f>
        <v>0</v>
      </c>
      <c r="AR1303" s="134" t="s">
        <v>277</v>
      </c>
      <c r="AT1303" s="134" t="s">
        <v>226</v>
      </c>
      <c r="AU1303" s="134" t="s">
        <v>82</v>
      </c>
      <c r="AY1303" s="17" t="s">
        <v>224</v>
      </c>
      <c r="BE1303" s="135">
        <f>IF(N1303="základní",J1303,0)</f>
        <v>0</v>
      </c>
      <c r="BF1303" s="135">
        <f>IF(N1303="snížená",J1303,0)</f>
        <v>36880</v>
      </c>
      <c r="BG1303" s="135">
        <f>IF(N1303="zákl. přenesená",J1303,0)</f>
        <v>0</v>
      </c>
      <c r="BH1303" s="135">
        <f>IF(N1303="sníž. přenesená",J1303,0)</f>
        <v>0</v>
      </c>
      <c r="BI1303" s="135">
        <f>IF(N1303="nulová",J1303,0)</f>
        <v>0</v>
      </c>
      <c r="BJ1303" s="17" t="s">
        <v>82</v>
      </c>
      <c r="BK1303" s="135">
        <f>ROUND(I1303*H1303,2)</f>
        <v>36880</v>
      </c>
      <c r="BL1303" s="17" t="s">
        <v>277</v>
      </c>
      <c r="BM1303" s="134" t="s">
        <v>4773</v>
      </c>
    </row>
    <row r="1304" spans="2:65" s="1" customFormat="1" ht="19.5">
      <c r="B1304" s="29"/>
      <c r="D1304" s="136" t="s">
        <v>231</v>
      </c>
      <c r="F1304" s="137" t="s">
        <v>1462</v>
      </c>
      <c r="L1304" s="29"/>
      <c r="M1304" s="138"/>
      <c r="T1304" s="53"/>
      <c r="AT1304" s="17" t="s">
        <v>231</v>
      </c>
      <c r="AU1304" s="17" t="s">
        <v>82</v>
      </c>
    </row>
    <row r="1305" spans="2:65" s="1" customFormat="1" ht="37.9" customHeight="1">
      <c r="B1305" s="123"/>
      <c r="C1305" s="124" t="s">
        <v>942</v>
      </c>
      <c r="D1305" s="124" t="s">
        <v>226</v>
      </c>
      <c r="E1305" s="125" t="s">
        <v>1464</v>
      </c>
      <c r="F1305" s="126" t="s">
        <v>1465</v>
      </c>
      <c r="G1305" s="127" t="s">
        <v>639</v>
      </c>
      <c r="H1305" s="128">
        <v>1</v>
      </c>
      <c r="I1305" s="129">
        <v>26265</v>
      </c>
      <c r="J1305" s="129">
        <f>ROUND(I1305*H1305,2)</f>
        <v>26265</v>
      </c>
      <c r="K1305" s="126" t="s">
        <v>1</v>
      </c>
      <c r="L1305" s="29"/>
      <c r="M1305" s="130" t="s">
        <v>1</v>
      </c>
      <c r="N1305" s="131" t="s">
        <v>39</v>
      </c>
      <c r="O1305" s="132">
        <v>0</v>
      </c>
      <c r="P1305" s="132">
        <f>O1305*H1305</f>
        <v>0</v>
      </c>
      <c r="Q1305" s="132">
        <v>0</v>
      </c>
      <c r="R1305" s="132">
        <f>Q1305*H1305</f>
        <v>0</v>
      </c>
      <c r="S1305" s="132">
        <v>0</v>
      </c>
      <c r="T1305" s="133">
        <f>S1305*H1305</f>
        <v>0</v>
      </c>
      <c r="AR1305" s="134" t="s">
        <v>277</v>
      </c>
      <c r="AT1305" s="134" t="s">
        <v>226</v>
      </c>
      <c r="AU1305" s="134" t="s">
        <v>82</v>
      </c>
      <c r="AY1305" s="17" t="s">
        <v>224</v>
      </c>
      <c r="BE1305" s="135">
        <f>IF(N1305="základní",J1305,0)</f>
        <v>0</v>
      </c>
      <c r="BF1305" s="135">
        <f>IF(N1305="snížená",J1305,0)</f>
        <v>26265</v>
      </c>
      <c r="BG1305" s="135">
        <f>IF(N1305="zákl. přenesená",J1305,0)</f>
        <v>0</v>
      </c>
      <c r="BH1305" s="135">
        <f>IF(N1305="sníž. přenesená",J1305,0)</f>
        <v>0</v>
      </c>
      <c r="BI1305" s="135">
        <f>IF(N1305="nulová",J1305,0)</f>
        <v>0</v>
      </c>
      <c r="BJ1305" s="17" t="s">
        <v>82</v>
      </c>
      <c r="BK1305" s="135">
        <f>ROUND(I1305*H1305,2)</f>
        <v>26265</v>
      </c>
      <c r="BL1305" s="17" t="s">
        <v>277</v>
      </c>
      <c r="BM1305" s="134" t="s">
        <v>4774</v>
      </c>
    </row>
    <row r="1306" spans="2:65" s="1" customFormat="1" ht="19.5">
      <c r="B1306" s="29"/>
      <c r="D1306" s="136" t="s">
        <v>231</v>
      </c>
      <c r="F1306" s="137" t="s">
        <v>1465</v>
      </c>
      <c r="L1306" s="29"/>
      <c r="M1306" s="138"/>
      <c r="T1306" s="53"/>
      <c r="AT1306" s="17" t="s">
        <v>231</v>
      </c>
      <c r="AU1306" s="17" t="s">
        <v>82</v>
      </c>
    </row>
    <row r="1307" spans="2:65" s="1" customFormat="1" ht="37.9" customHeight="1">
      <c r="B1307" s="123"/>
      <c r="C1307" s="124" t="s">
        <v>1467</v>
      </c>
      <c r="D1307" s="124" t="s">
        <v>226</v>
      </c>
      <c r="E1307" s="125" t="s">
        <v>1468</v>
      </c>
      <c r="F1307" s="126" t="s">
        <v>1469</v>
      </c>
      <c r="G1307" s="127" t="s">
        <v>639</v>
      </c>
      <c r="H1307" s="128">
        <v>1</v>
      </c>
      <c r="I1307" s="129">
        <v>26265</v>
      </c>
      <c r="J1307" s="129">
        <f>ROUND(I1307*H1307,2)</f>
        <v>26265</v>
      </c>
      <c r="K1307" s="126" t="s">
        <v>1</v>
      </c>
      <c r="L1307" s="29"/>
      <c r="M1307" s="130" t="s">
        <v>1</v>
      </c>
      <c r="N1307" s="131" t="s">
        <v>39</v>
      </c>
      <c r="O1307" s="132">
        <v>0</v>
      </c>
      <c r="P1307" s="132">
        <f>O1307*H1307</f>
        <v>0</v>
      </c>
      <c r="Q1307" s="132">
        <v>0</v>
      </c>
      <c r="R1307" s="132">
        <f>Q1307*H1307</f>
        <v>0</v>
      </c>
      <c r="S1307" s="132">
        <v>0</v>
      </c>
      <c r="T1307" s="133">
        <f>S1307*H1307</f>
        <v>0</v>
      </c>
      <c r="AR1307" s="134" t="s">
        <v>277</v>
      </c>
      <c r="AT1307" s="134" t="s">
        <v>226</v>
      </c>
      <c r="AU1307" s="134" t="s">
        <v>82</v>
      </c>
      <c r="AY1307" s="17" t="s">
        <v>224</v>
      </c>
      <c r="BE1307" s="135">
        <f>IF(N1307="základní",J1307,0)</f>
        <v>0</v>
      </c>
      <c r="BF1307" s="135">
        <f>IF(N1307="snížená",J1307,0)</f>
        <v>26265</v>
      </c>
      <c r="BG1307" s="135">
        <f>IF(N1307="zákl. přenesená",J1307,0)</f>
        <v>0</v>
      </c>
      <c r="BH1307" s="135">
        <f>IF(N1307="sníž. přenesená",J1307,0)</f>
        <v>0</v>
      </c>
      <c r="BI1307" s="135">
        <f>IF(N1307="nulová",J1307,0)</f>
        <v>0</v>
      </c>
      <c r="BJ1307" s="17" t="s">
        <v>82</v>
      </c>
      <c r="BK1307" s="135">
        <f>ROUND(I1307*H1307,2)</f>
        <v>26265</v>
      </c>
      <c r="BL1307" s="17" t="s">
        <v>277</v>
      </c>
      <c r="BM1307" s="134" t="s">
        <v>4775</v>
      </c>
    </row>
    <row r="1308" spans="2:65" s="1" customFormat="1" ht="19.5">
      <c r="B1308" s="29"/>
      <c r="D1308" s="136" t="s">
        <v>231</v>
      </c>
      <c r="F1308" s="137" t="s">
        <v>1469</v>
      </c>
      <c r="L1308" s="29"/>
      <c r="M1308" s="138"/>
      <c r="T1308" s="53"/>
      <c r="AT1308" s="17" t="s">
        <v>231</v>
      </c>
      <c r="AU1308" s="17" t="s">
        <v>82</v>
      </c>
    </row>
    <row r="1309" spans="2:65" s="1" customFormat="1" ht="37.9" customHeight="1">
      <c r="B1309" s="123"/>
      <c r="C1309" s="124" t="s">
        <v>947</v>
      </c>
      <c r="D1309" s="124" t="s">
        <v>226</v>
      </c>
      <c r="E1309" s="125" t="s">
        <v>1471</v>
      </c>
      <c r="F1309" s="126" t="s">
        <v>1472</v>
      </c>
      <c r="G1309" s="127" t="s">
        <v>639</v>
      </c>
      <c r="H1309" s="128">
        <v>1</v>
      </c>
      <c r="I1309" s="129">
        <v>26265</v>
      </c>
      <c r="J1309" s="129">
        <f>ROUND(I1309*H1309,2)</f>
        <v>26265</v>
      </c>
      <c r="K1309" s="126" t="s">
        <v>1</v>
      </c>
      <c r="L1309" s="29"/>
      <c r="M1309" s="130" t="s">
        <v>1</v>
      </c>
      <c r="N1309" s="131" t="s">
        <v>39</v>
      </c>
      <c r="O1309" s="132">
        <v>0</v>
      </c>
      <c r="P1309" s="132">
        <f>O1309*H1309</f>
        <v>0</v>
      </c>
      <c r="Q1309" s="132">
        <v>0</v>
      </c>
      <c r="R1309" s="132">
        <f>Q1309*H1309</f>
        <v>0</v>
      </c>
      <c r="S1309" s="132">
        <v>0</v>
      </c>
      <c r="T1309" s="133">
        <f>S1309*H1309</f>
        <v>0</v>
      </c>
      <c r="AR1309" s="134" t="s">
        <v>277</v>
      </c>
      <c r="AT1309" s="134" t="s">
        <v>226</v>
      </c>
      <c r="AU1309" s="134" t="s">
        <v>82</v>
      </c>
      <c r="AY1309" s="17" t="s">
        <v>224</v>
      </c>
      <c r="BE1309" s="135">
        <f>IF(N1309="základní",J1309,0)</f>
        <v>0</v>
      </c>
      <c r="BF1309" s="135">
        <f>IF(N1309="snížená",J1309,0)</f>
        <v>26265</v>
      </c>
      <c r="BG1309" s="135">
        <f>IF(N1309="zákl. přenesená",J1309,0)</f>
        <v>0</v>
      </c>
      <c r="BH1309" s="135">
        <f>IF(N1309="sníž. přenesená",J1309,0)</f>
        <v>0</v>
      </c>
      <c r="BI1309" s="135">
        <f>IF(N1309="nulová",J1309,0)</f>
        <v>0</v>
      </c>
      <c r="BJ1309" s="17" t="s">
        <v>82</v>
      </c>
      <c r="BK1309" s="135">
        <f>ROUND(I1309*H1309,2)</f>
        <v>26265</v>
      </c>
      <c r="BL1309" s="17" t="s">
        <v>277</v>
      </c>
      <c r="BM1309" s="134" t="s">
        <v>4776</v>
      </c>
    </row>
    <row r="1310" spans="2:65" s="1" customFormat="1" ht="19.5">
      <c r="B1310" s="29"/>
      <c r="D1310" s="136" t="s">
        <v>231</v>
      </c>
      <c r="F1310" s="137" t="s">
        <v>1472</v>
      </c>
      <c r="L1310" s="29"/>
      <c r="M1310" s="138"/>
      <c r="T1310" s="53"/>
      <c r="AT1310" s="17" t="s">
        <v>231</v>
      </c>
      <c r="AU1310" s="17" t="s">
        <v>82</v>
      </c>
    </row>
    <row r="1311" spans="2:65" s="1" customFormat="1" ht="37.9" customHeight="1">
      <c r="B1311" s="123"/>
      <c r="C1311" s="124" t="s">
        <v>1474</v>
      </c>
      <c r="D1311" s="124" t="s">
        <v>226</v>
      </c>
      <c r="E1311" s="125" t="s">
        <v>1475</v>
      </c>
      <c r="F1311" s="126" t="s">
        <v>1476</v>
      </c>
      <c r="G1311" s="127" t="s">
        <v>639</v>
      </c>
      <c r="H1311" s="128">
        <v>1</v>
      </c>
      <c r="I1311" s="129">
        <v>26265</v>
      </c>
      <c r="J1311" s="129">
        <f>ROUND(I1311*H1311,2)</f>
        <v>26265</v>
      </c>
      <c r="K1311" s="126" t="s">
        <v>1</v>
      </c>
      <c r="L1311" s="29"/>
      <c r="M1311" s="130" t="s">
        <v>1</v>
      </c>
      <c r="N1311" s="131" t="s">
        <v>39</v>
      </c>
      <c r="O1311" s="132">
        <v>0</v>
      </c>
      <c r="P1311" s="132">
        <f>O1311*H1311</f>
        <v>0</v>
      </c>
      <c r="Q1311" s="132">
        <v>0</v>
      </c>
      <c r="R1311" s="132">
        <f>Q1311*H1311</f>
        <v>0</v>
      </c>
      <c r="S1311" s="132">
        <v>0</v>
      </c>
      <c r="T1311" s="133">
        <f>S1311*H1311</f>
        <v>0</v>
      </c>
      <c r="AR1311" s="134" t="s">
        <v>277</v>
      </c>
      <c r="AT1311" s="134" t="s">
        <v>226</v>
      </c>
      <c r="AU1311" s="134" t="s">
        <v>82</v>
      </c>
      <c r="AY1311" s="17" t="s">
        <v>224</v>
      </c>
      <c r="BE1311" s="135">
        <f>IF(N1311="základní",J1311,0)</f>
        <v>0</v>
      </c>
      <c r="BF1311" s="135">
        <f>IF(N1311="snížená",J1311,0)</f>
        <v>26265</v>
      </c>
      <c r="BG1311" s="135">
        <f>IF(N1311="zákl. přenesená",J1311,0)</f>
        <v>0</v>
      </c>
      <c r="BH1311" s="135">
        <f>IF(N1311="sníž. přenesená",J1311,0)</f>
        <v>0</v>
      </c>
      <c r="BI1311" s="135">
        <f>IF(N1311="nulová",J1311,0)</f>
        <v>0</v>
      </c>
      <c r="BJ1311" s="17" t="s">
        <v>82</v>
      </c>
      <c r="BK1311" s="135">
        <f>ROUND(I1311*H1311,2)</f>
        <v>26265</v>
      </c>
      <c r="BL1311" s="17" t="s">
        <v>277</v>
      </c>
      <c r="BM1311" s="134" t="s">
        <v>4777</v>
      </c>
    </row>
    <row r="1312" spans="2:65" s="1" customFormat="1" ht="19.5">
      <c r="B1312" s="29"/>
      <c r="D1312" s="136" t="s">
        <v>231</v>
      </c>
      <c r="F1312" s="137" t="s">
        <v>1476</v>
      </c>
      <c r="L1312" s="29"/>
      <c r="M1312" s="138"/>
      <c r="T1312" s="53"/>
      <c r="AT1312" s="17" t="s">
        <v>231</v>
      </c>
      <c r="AU1312" s="17" t="s">
        <v>82</v>
      </c>
    </row>
    <row r="1313" spans="2:65" s="1" customFormat="1" ht="37.9" customHeight="1">
      <c r="B1313" s="123"/>
      <c r="C1313" s="124" t="s">
        <v>951</v>
      </c>
      <c r="D1313" s="124" t="s">
        <v>226</v>
      </c>
      <c r="E1313" s="125" t="s">
        <v>1478</v>
      </c>
      <c r="F1313" s="126" t="s">
        <v>1479</v>
      </c>
      <c r="G1313" s="127" t="s">
        <v>639</v>
      </c>
      <c r="H1313" s="128">
        <v>1</v>
      </c>
      <c r="I1313" s="129">
        <v>26265</v>
      </c>
      <c r="J1313" s="129">
        <f>ROUND(I1313*H1313,2)</f>
        <v>26265</v>
      </c>
      <c r="K1313" s="126" t="s">
        <v>1</v>
      </c>
      <c r="L1313" s="29"/>
      <c r="M1313" s="130" t="s">
        <v>1</v>
      </c>
      <c r="N1313" s="131" t="s">
        <v>39</v>
      </c>
      <c r="O1313" s="132">
        <v>0</v>
      </c>
      <c r="P1313" s="132">
        <f>O1313*H1313</f>
        <v>0</v>
      </c>
      <c r="Q1313" s="132">
        <v>0</v>
      </c>
      <c r="R1313" s="132">
        <f>Q1313*H1313</f>
        <v>0</v>
      </c>
      <c r="S1313" s="132">
        <v>0</v>
      </c>
      <c r="T1313" s="133">
        <f>S1313*H1313</f>
        <v>0</v>
      </c>
      <c r="AR1313" s="134" t="s">
        <v>277</v>
      </c>
      <c r="AT1313" s="134" t="s">
        <v>226</v>
      </c>
      <c r="AU1313" s="134" t="s">
        <v>82</v>
      </c>
      <c r="AY1313" s="17" t="s">
        <v>224</v>
      </c>
      <c r="BE1313" s="135">
        <f>IF(N1313="základní",J1313,0)</f>
        <v>0</v>
      </c>
      <c r="BF1313" s="135">
        <f>IF(N1313="snížená",J1313,0)</f>
        <v>26265</v>
      </c>
      <c r="BG1313" s="135">
        <f>IF(N1313="zákl. přenesená",J1313,0)</f>
        <v>0</v>
      </c>
      <c r="BH1313" s="135">
        <f>IF(N1313="sníž. přenesená",J1313,0)</f>
        <v>0</v>
      </c>
      <c r="BI1313" s="135">
        <f>IF(N1313="nulová",J1313,0)</f>
        <v>0</v>
      </c>
      <c r="BJ1313" s="17" t="s">
        <v>82</v>
      </c>
      <c r="BK1313" s="135">
        <f>ROUND(I1313*H1313,2)</f>
        <v>26265</v>
      </c>
      <c r="BL1313" s="17" t="s">
        <v>277</v>
      </c>
      <c r="BM1313" s="134" t="s">
        <v>4778</v>
      </c>
    </row>
    <row r="1314" spans="2:65" s="1" customFormat="1" ht="19.5">
      <c r="B1314" s="29"/>
      <c r="D1314" s="136" t="s">
        <v>231</v>
      </c>
      <c r="F1314" s="137" t="s">
        <v>1479</v>
      </c>
      <c r="L1314" s="29"/>
      <c r="M1314" s="138"/>
      <c r="T1314" s="53"/>
      <c r="AT1314" s="17" t="s">
        <v>231</v>
      </c>
      <c r="AU1314" s="17" t="s">
        <v>82</v>
      </c>
    </row>
    <row r="1315" spans="2:65" s="1" customFormat="1" ht="37.9" customHeight="1">
      <c r="B1315" s="123"/>
      <c r="C1315" s="124" t="s">
        <v>1481</v>
      </c>
      <c r="D1315" s="124" t="s">
        <v>226</v>
      </c>
      <c r="E1315" s="125" t="s">
        <v>1482</v>
      </c>
      <c r="F1315" s="126" t="s">
        <v>1483</v>
      </c>
      <c r="G1315" s="127" t="s">
        <v>639</v>
      </c>
      <c r="H1315" s="128">
        <v>1</v>
      </c>
      <c r="I1315" s="129">
        <v>26265</v>
      </c>
      <c r="J1315" s="129">
        <f>ROUND(I1315*H1315,2)</f>
        <v>26265</v>
      </c>
      <c r="K1315" s="126" t="s">
        <v>1</v>
      </c>
      <c r="L1315" s="29"/>
      <c r="M1315" s="130" t="s">
        <v>1</v>
      </c>
      <c r="N1315" s="131" t="s">
        <v>39</v>
      </c>
      <c r="O1315" s="132">
        <v>0</v>
      </c>
      <c r="P1315" s="132">
        <f>O1315*H1315</f>
        <v>0</v>
      </c>
      <c r="Q1315" s="132">
        <v>0</v>
      </c>
      <c r="R1315" s="132">
        <f>Q1315*H1315</f>
        <v>0</v>
      </c>
      <c r="S1315" s="132">
        <v>0</v>
      </c>
      <c r="T1315" s="133">
        <f>S1315*H1315</f>
        <v>0</v>
      </c>
      <c r="AR1315" s="134" t="s">
        <v>277</v>
      </c>
      <c r="AT1315" s="134" t="s">
        <v>226</v>
      </c>
      <c r="AU1315" s="134" t="s">
        <v>82</v>
      </c>
      <c r="AY1315" s="17" t="s">
        <v>224</v>
      </c>
      <c r="BE1315" s="135">
        <f>IF(N1315="základní",J1315,0)</f>
        <v>0</v>
      </c>
      <c r="BF1315" s="135">
        <f>IF(N1315="snížená",J1315,0)</f>
        <v>26265</v>
      </c>
      <c r="BG1315" s="135">
        <f>IF(N1315="zákl. přenesená",J1315,0)</f>
        <v>0</v>
      </c>
      <c r="BH1315" s="135">
        <f>IF(N1315="sníž. přenesená",J1315,0)</f>
        <v>0</v>
      </c>
      <c r="BI1315" s="135">
        <f>IF(N1315="nulová",J1315,0)</f>
        <v>0</v>
      </c>
      <c r="BJ1315" s="17" t="s">
        <v>82</v>
      </c>
      <c r="BK1315" s="135">
        <f>ROUND(I1315*H1315,2)</f>
        <v>26265</v>
      </c>
      <c r="BL1315" s="17" t="s">
        <v>277</v>
      </c>
      <c r="BM1315" s="134" t="s">
        <v>4779</v>
      </c>
    </row>
    <row r="1316" spans="2:65" s="1" customFormat="1" ht="19.5">
      <c r="B1316" s="29"/>
      <c r="D1316" s="136" t="s">
        <v>231</v>
      </c>
      <c r="F1316" s="137" t="s">
        <v>1483</v>
      </c>
      <c r="L1316" s="29"/>
      <c r="M1316" s="138"/>
      <c r="T1316" s="53"/>
      <c r="AT1316" s="17" t="s">
        <v>231</v>
      </c>
      <c r="AU1316" s="17" t="s">
        <v>82</v>
      </c>
    </row>
    <row r="1317" spans="2:65" s="1" customFormat="1" ht="37.9" customHeight="1">
      <c r="B1317" s="123"/>
      <c r="C1317" s="124" t="s">
        <v>956</v>
      </c>
      <c r="D1317" s="124" t="s">
        <v>226</v>
      </c>
      <c r="E1317" s="125" t="s">
        <v>1485</v>
      </c>
      <c r="F1317" s="126" t="s">
        <v>1486</v>
      </c>
      <c r="G1317" s="127" t="s">
        <v>639</v>
      </c>
      <c r="H1317" s="128">
        <v>1</v>
      </c>
      <c r="I1317" s="129">
        <v>26265</v>
      </c>
      <c r="J1317" s="129">
        <f>ROUND(I1317*H1317,2)</f>
        <v>26265</v>
      </c>
      <c r="K1317" s="126" t="s">
        <v>1</v>
      </c>
      <c r="L1317" s="29"/>
      <c r="M1317" s="130" t="s">
        <v>1</v>
      </c>
      <c r="N1317" s="131" t="s">
        <v>39</v>
      </c>
      <c r="O1317" s="132">
        <v>0</v>
      </c>
      <c r="P1317" s="132">
        <f>O1317*H1317</f>
        <v>0</v>
      </c>
      <c r="Q1317" s="132">
        <v>0</v>
      </c>
      <c r="R1317" s="132">
        <f>Q1317*H1317</f>
        <v>0</v>
      </c>
      <c r="S1317" s="132">
        <v>0</v>
      </c>
      <c r="T1317" s="133">
        <f>S1317*H1317</f>
        <v>0</v>
      </c>
      <c r="AR1317" s="134" t="s">
        <v>277</v>
      </c>
      <c r="AT1317" s="134" t="s">
        <v>226</v>
      </c>
      <c r="AU1317" s="134" t="s">
        <v>82</v>
      </c>
      <c r="AY1317" s="17" t="s">
        <v>224</v>
      </c>
      <c r="BE1317" s="135">
        <f>IF(N1317="základní",J1317,0)</f>
        <v>0</v>
      </c>
      <c r="BF1317" s="135">
        <f>IF(N1317="snížená",J1317,0)</f>
        <v>26265</v>
      </c>
      <c r="BG1317" s="135">
        <f>IF(N1317="zákl. přenesená",J1317,0)</f>
        <v>0</v>
      </c>
      <c r="BH1317" s="135">
        <f>IF(N1317="sníž. přenesená",J1317,0)</f>
        <v>0</v>
      </c>
      <c r="BI1317" s="135">
        <f>IF(N1317="nulová",J1317,0)</f>
        <v>0</v>
      </c>
      <c r="BJ1317" s="17" t="s">
        <v>82</v>
      </c>
      <c r="BK1317" s="135">
        <f>ROUND(I1317*H1317,2)</f>
        <v>26265</v>
      </c>
      <c r="BL1317" s="17" t="s">
        <v>277</v>
      </c>
      <c r="BM1317" s="134" t="s">
        <v>4780</v>
      </c>
    </row>
    <row r="1318" spans="2:65" s="1" customFormat="1" ht="19.5">
      <c r="B1318" s="29"/>
      <c r="D1318" s="136" t="s">
        <v>231</v>
      </c>
      <c r="F1318" s="137" t="s">
        <v>1486</v>
      </c>
      <c r="L1318" s="29"/>
      <c r="M1318" s="138"/>
      <c r="T1318" s="53"/>
      <c r="AT1318" s="17" t="s">
        <v>231</v>
      </c>
      <c r="AU1318" s="17" t="s">
        <v>82</v>
      </c>
    </row>
    <row r="1319" spans="2:65" s="1" customFormat="1" ht="37.9" customHeight="1">
      <c r="B1319" s="123"/>
      <c r="C1319" s="124" t="s">
        <v>1488</v>
      </c>
      <c r="D1319" s="124" t="s">
        <v>226</v>
      </c>
      <c r="E1319" s="125" t="s">
        <v>1489</v>
      </c>
      <c r="F1319" s="126" t="s">
        <v>1490</v>
      </c>
      <c r="G1319" s="127" t="s">
        <v>639</v>
      </c>
      <c r="H1319" s="128">
        <v>1</v>
      </c>
      <c r="I1319" s="129">
        <v>26265</v>
      </c>
      <c r="J1319" s="129">
        <f>ROUND(I1319*H1319,2)</f>
        <v>26265</v>
      </c>
      <c r="K1319" s="126" t="s">
        <v>1</v>
      </c>
      <c r="L1319" s="29"/>
      <c r="M1319" s="130" t="s">
        <v>1</v>
      </c>
      <c r="N1319" s="131" t="s">
        <v>39</v>
      </c>
      <c r="O1319" s="132">
        <v>0</v>
      </c>
      <c r="P1319" s="132">
        <f>O1319*H1319</f>
        <v>0</v>
      </c>
      <c r="Q1319" s="132">
        <v>0</v>
      </c>
      <c r="R1319" s="132">
        <f>Q1319*H1319</f>
        <v>0</v>
      </c>
      <c r="S1319" s="132">
        <v>0</v>
      </c>
      <c r="T1319" s="133">
        <f>S1319*H1319</f>
        <v>0</v>
      </c>
      <c r="AR1319" s="134" t="s">
        <v>277</v>
      </c>
      <c r="AT1319" s="134" t="s">
        <v>226</v>
      </c>
      <c r="AU1319" s="134" t="s">
        <v>82</v>
      </c>
      <c r="AY1319" s="17" t="s">
        <v>224</v>
      </c>
      <c r="BE1319" s="135">
        <f>IF(N1319="základní",J1319,0)</f>
        <v>0</v>
      </c>
      <c r="BF1319" s="135">
        <f>IF(N1319="snížená",J1319,0)</f>
        <v>26265</v>
      </c>
      <c r="BG1319" s="135">
        <f>IF(N1319="zákl. přenesená",J1319,0)</f>
        <v>0</v>
      </c>
      <c r="BH1319" s="135">
        <f>IF(N1319="sníž. přenesená",J1319,0)</f>
        <v>0</v>
      </c>
      <c r="BI1319" s="135">
        <f>IF(N1319="nulová",J1319,0)</f>
        <v>0</v>
      </c>
      <c r="BJ1319" s="17" t="s">
        <v>82</v>
      </c>
      <c r="BK1319" s="135">
        <f>ROUND(I1319*H1319,2)</f>
        <v>26265</v>
      </c>
      <c r="BL1319" s="17" t="s">
        <v>277</v>
      </c>
      <c r="BM1319" s="134" t="s">
        <v>4781</v>
      </c>
    </row>
    <row r="1320" spans="2:65" s="1" customFormat="1" ht="19.5">
      <c r="B1320" s="29"/>
      <c r="D1320" s="136" t="s">
        <v>231</v>
      </c>
      <c r="F1320" s="137" t="s">
        <v>1490</v>
      </c>
      <c r="L1320" s="29"/>
      <c r="M1320" s="138"/>
      <c r="T1320" s="53"/>
      <c r="AT1320" s="17" t="s">
        <v>231</v>
      </c>
      <c r="AU1320" s="17" t="s">
        <v>82</v>
      </c>
    </row>
    <row r="1321" spans="2:65" s="1" customFormat="1" ht="37.9" customHeight="1">
      <c r="B1321" s="123"/>
      <c r="C1321" s="124" t="s">
        <v>960</v>
      </c>
      <c r="D1321" s="124" t="s">
        <v>226</v>
      </c>
      <c r="E1321" s="125" t="s">
        <v>1492</v>
      </c>
      <c r="F1321" s="126" t="s">
        <v>1493</v>
      </c>
      <c r="G1321" s="127" t="s">
        <v>639</v>
      </c>
      <c r="H1321" s="128">
        <v>1</v>
      </c>
      <c r="I1321" s="129">
        <v>26265</v>
      </c>
      <c r="J1321" s="129">
        <f>ROUND(I1321*H1321,2)</f>
        <v>26265</v>
      </c>
      <c r="K1321" s="126" t="s">
        <v>1</v>
      </c>
      <c r="L1321" s="29"/>
      <c r="M1321" s="130" t="s">
        <v>1</v>
      </c>
      <c r="N1321" s="131" t="s">
        <v>39</v>
      </c>
      <c r="O1321" s="132">
        <v>0</v>
      </c>
      <c r="P1321" s="132">
        <f>O1321*H1321</f>
        <v>0</v>
      </c>
      <c r="Q1321" s="132">
        <v>0</v>
      </c>
      <c r="R1321" s="132">
        <f>Q1321*H1321</f>
        <v>0</v>
      </c>
      <c r="S1321" s="132">
        <v>0</v>
      </c>
      <c r="T1321" s="133">
        <f>S1321*H1321</f>
        <v>0</v>
      </c>
      <c r="AR1321" s="134" t="s">
        <v>277</v>
      </c>
      <c r="AT1321" s="134" t="s">
        <v>226</v>
      </c>
      <c r="AU1321" s="134" t="s">
        <v>82</v>
      </c>
      <c r="AY1321" s="17" t="s">
        <v>224</v>
      </c>
      <c r="BE1321" s="135">
        <f>IF(N1321="základní",J1321,0)</f>
        <v>0</v>
      </c>
      <c r="BF1321" s="135">
        <f>IF(N1321="snížená",J1321,0)</f>
        <v>26265</v>
      </c>
      <c r="BG1321" s="135">
        <f>IF(N1321="zákl. přenesená",J1321,0)</f>
        <v>0</v>
      </c>
      <c r="BH1321" s="135">
        <f>IF(N1321="sníž. přenesená",J1321,0)</f>
        <v>0</v>
      </c>
      <c r="BI1321" s="135">
        <f>IF(N1321="nulová",J1321,0)</f>
        <v>0</v>
      </c>
      <c r="BJ1321" s="17" t="s">
        <v>82</v>
      </c>
      <c r="BK1321" s="135">
        <f>ROUND(I1321*H1321,2)</f>
        <v>26265</v>
      </c>
      <c r="BL1321" s="17" t="s">
        <v>277</v>
      </c>
      <c r="BM1321" s="134" t="s">
        <v>4782</v>
      </c>
    </row>
    <row r="1322" spans="2:65" s="1" customFormat="1" ht="19.5">
      <c r="B1322" s="29"/>
      <c r="D1322" s="136" t="s">
        <v>231</v>
      </c>
      <c r="F1322" s="137" t="s">
        <v>1493</v>
      </c>
      <c r="L1322" s="29"/>
      <c r="M1322" s="138"/>
      <c r="T1322" s="53"/>
      <c r="AT1322" s="17" t="s">
        <v>231</v>
      </c>
      <c r="AU1322" s="17" t="s">
        <v>82</v>
      </c>
    </row>
    <row r="1323" spans="2:65" s="1" customFormat="1" ht="37.9" customHeight="1">
      <c r="B1323" s="123"/>
      <c r="C1323" s="124" t="s">
        <v>1495</v>
      </c>
      <c r="D1323" s="124" t="s">
        <v>226</v>
      </c>
      <c r="E1323" s="125" t="s">
        <v>1496</v>
      </c>
      <c r="F1323" s="126" t="s">
        <v>1497</v>
      </c>
      <c r="G1323" s="127" t="s">
        <v>639</v>
      </c>
      <c r="H1323" s="128">
        <v>1</v>
      </c>
      <c r="I1323" s="129">
        <v>26265</v>
      </c>
      <c r="J1323" s="129">
        <f>ROUND(I1323*H1323,2)</f>
        <v>26265</v>
      </c>
      <c r="K1323" s="126" t="s">
        <v>1</v>
      </c>
      <c r="L1323" s="29"/>
      <c r="M1323" s="130" t="s">
        <v>1</v>
      </c>
      <c r="N1323" s="131" t="s">
        <v>39</v>
      </c>
      <c r="O1323" s="132">
        <v>0</v>
      </c>
      <c r="P1323" s="132">
        <f>O1323*H1323</f>
        <v>0</v>
      </c>
      <c r="Q1323" s="132">
        <v>0</v>
      </c>
      <c r="R1323" s="132">
        <f>Q1323*H1323</f>
        <v>0</v>
      </c>
      <c r="S1323" s="132">
        <v>0</v>
      </c>
      <c r="T1323" s="133">
        <f>S1323*H1323</f>
        <v>0</v>
      </c>
      <c r="AR1323" s="134" t="s">
        <v>277</v>
      </c>
      <c r="AT1323" s="134" t="s">
        <v>226</v>
      </c>
      <c r="AU1323" s="134" t="s">
        <v>82</v>
      </c>
      <c r="AY1323" s="17" t="s">
        <v>224</v>
      </c>
      <c r="BE1323" s="135">
        <f>IF(N1323="základní",J1323,0)</f>
        <v>0</v>
      </c>
      <c r="BF1323" s="135">
        <f>IF(N1323="snížená",J1323,0)</f>
        <v>26265</v>
      </c>
      <c r="BG1323" s="135">
        <f>IF(N1323="zákl. přenesená",J1323,0)</f>
        <v>0</v>
      </c>
      <c r="BH1323" s="135">
        <f>IF(N1323="sníž. přenesená",J1323,0)</f>
        <v>0</v>
      </c>
      <c r="BI1323" s="135">
        <f>IF(N1323="nulová",J1323,0)</f>
        <v>0</v>
      </c>
      <c r="BJ1323" s="17" t="s">
        <v>82</v>
      </c>
      <c r="BK1323" s="135">
        <f>ROUND(I1323*H1323,2)</f>
        <v>26265</v>
      </c>
      <c r="BL1323" s="17" t="s">
        <v>277</v>
      </c>
      <c r="BM1323" s="134" t="s">
        <v>4783</v>
      </c>
    </row>
    <row r="1324" spans="2:65" s="1" customFormat="1" ht="19.5">
      <c r="B1324" s="29"/>
      <c r="D1324" s="136" t="s">
        <v>231</v>
      </c>
      <c r="F1324" s="137" t="s">
        <v>1497</v>
      </c>
      <c r="L1324" s="29"/>
      <c r="M1324" s="138"/>
      <c r="T1324" s="53"/>
      <c r="AT1324" s="17" t="s">
        <v>231</v>
      </c>
      <c r="AU1324" s="17" t="s">
        <v>82</v>
      </c>
    </row>
    <row r="1325" spans="2:65" s="1" customFormat="1" ht="37.9" customHeight="1">
      <c r="B1325" s="123"/>
      <c r="C1325" s="124" t="s">
        <v>966</v>
      </c>
      <c r="D1325" s="124" t="s">
        <v>226</v>
      </c>
      <c r="E1325" s="125" t="s">
        <v>1499</v>
      </c>
      <c r="F1325" s="126" t="s">
        <v>1500</v>
      </c>
      <c r="G1325" s="127" t="s">
        <v>639</v>
      </c>
      <c r="H1325" s="128">
        <v>1</v>
      </c>
      <c r="I1325" s="129">
        <v>30880</v>
      </c>
      <c r="J1325" s="129">
        <f>ROUND(I1325*H1325,2)</f>
        <v>30880</v>
      </c>
      <c r="K1325" s="126" t="s">
        <v>1</v>
      </c>
      <c r="L1325" s="29"/>
      <c r="M1325" s="130" t="s">
        <v>1</v>
      </c>
      <c r="N1325" s="131" t="s">
        <v>39</v>
      </c>
      <c r="O1325" s="132">
        <v>0</v>
      </c>
      <c r="P1325" s="132">
        <f>O1325*H1325</f>
        <v>0</v>
      </c>
      <c r="Q1325" s="132">
        <v>0</v>
      </c>
      <c r="R1325" s="132">
        <f>Q1325*H1325</f>
        <v>0</v>
      </c>
      <c r="S1325" s="132">
        <v>0</v>
      </c>
      <c r="T1325" s="133">
        <f>S1325*H1325</f>
        <v>0</v>
      </c>
      <c r="AR1325" s="134" t="s">
        <v>277</v>
      </c>
      <c r="AT1325" s="134" t="s">
        <v>226</v>
      </c>
      <c r="AU1325" s="134" t="s">
        <v>82</v>
      </c>
      <c r="AY1325" s="17" t="s">
        <v>224</v>
      </c>
      <c r="BE1325" s="135">
        <f>IF(N1325="základní",J1325,0)</f>
        <v>0</v>
      </c>
      <c r="BF1325" s="135">
        <f>IF(N1325="snížená",J1325,0)</f>
        <v>30880</v>
      </c>
      <c r="BG1325" s="135">
        <f>IF(N1325="zákl. přenesená",J1325,0)</f>
        <v>0</v>
      </c>
      <c r="BH1325" s="135">
        <f>IF(N1325="sníž. přenesená",J1325,0)</f>
        <v>0</v>
      </c>
      <c r="BI1325" s="135">
        <f>IF(N1325="nulová",J1325,0)</f>
        <v>0</v>
      </c>
      <c r="BJ1325" s="17" t="s">
        <v>82</v>
      </c>
      <c r="BK1325" s="135">
        <f>ROUND(I1325*H1325,2)</f>
        <v>30880</v>
      </c>
      <c r="BL1325" s="17" t="s">
        <v>277</v>
      </c>
      <c r="BM1325" s="134" t="s">
        <v>4784</v>
      </c>
    </row>
    <row r="1326" spans="2:65" s="1" customFormat="1" ht="19.5">
      <c r="B1326" s="29"/>
      <c r="D1326" s="136" t="s">
        <v>231</v>
      </c>
      <c r="F1326" s="137" t="s">
        <v>1500</v>
      </c>
      <c r="L1326" s="29"/>
      <c r="M1326" s="138"/>
      <c r="T1326" s="53"/>
      <c r="AT1326" s="17" t="s">
        <v>231</v>
      </c>
      <c r="AU1326" s="17" t="s">
        <v>82</v>
      </c>
    </row>
    <row r="1327" spans="2:65" s="1" customFormat="1" ht="37.9" customHeight="1">
      <c r="B1327" s="123"/>
      <c r="C1327" s="124" t="s">
        <v>1502</v>
      </c>
      <c r="D1327" s="124" t="s">
        <v>226</v>
      </c>
      <c r="E1327" s="125" t="s">
        <v>1503</v>
      </c>
      <c r="F1327" s="126" t="s">
        <v>1504</v>
      </c>
      <c r="G1327" s="127" t="s">
        <v>639</v>
      </c>
      <c r="H1327" s="128">
        <v>1</v>
      </c>
      <c r="I1327" s="129">
        <v>30880</v>
      </c>
      <c r="J1327" s="129">
        <f>ROUND(I1327*H1327,2)</f>
        <v>30880</v>
      </c>
      <c r="K1327" s="126" t="s">
        <v>1</v>
      </c>
      <c r="L1327" s="29"/>
      <c r="M1327" s="130" t="s">
        <v>1</v>
      </c>
      <c r="N1327" s="131" t="s">
        <v>39</v>
      </c>
      <c r="O1327" s="132">
        <v>0</v>
      </c>
      <c r="P1327" s="132">
        <f>O1327*H1327</f>
        <v>0</v>
      </c>
      <c r="Q1327" s="132">
        <v>0</v>
      </c>
      <c r="R1327" s="132">
        <f>Q1327*H1327</f>
        <v>0</v>
      </c>
      <c r="S1327" s="132">
        <v>0</v>
      </c>
      <c r="T1327" s="133">
        <f>S1327*H1327</f>
        <v>0</v>
      </c>
      <c r="AR1327" s="134" t="s">
        <v>277</v>
      </c>
      <c r="AT1327" s="134" t="s">
        <v>226</v>
      </c>
      <c r="AU1327" s="134" t="s">
        <v>82</v>
      </c>
      <c r="AY1327" s="17" t="s">
        <v>224</v>
      </c>
      <c r="BE1327" s="135">
        <f>IF(N1327="základní",J1327,0)</f>
        <v>0</v>
      </c>
      <c r="BF1327" s="135">
        <f>IF(N1327="snížená",J1327,0)</f>
        <v>30880</v>
      </c>
      <c r="BG1327" s="135">
        <f>IF(N1327="zákl. přenesená",J1327,0)</f>
        <v>0</v>
      </c>
      <c r="BH1327" s="135">
        <f>IF(N1327="sníž. přenesená",J1327,0)</f>
        <v>0</v>
      </c>
      <c r="BI1327" s="135">
        <f>IF(N1327="nulová",J1327,0)</f>
        <v>0</v>
      </c>
      <c r="BJ1327" s="17" t="s">
        <v>82</v>
      </c>
      <c r="BK1327" s="135">
        <f>ROUND(I1327*H1327,2)</f>
        <v>30880</v>
      </c>
      <c r="BL1327" s="17" t="s">
        <v>277</v>
      </c>
      <c r="BM1327" s="134" t="s">
        <v>4785</v>
      </c>
    </row>
    <row r="1328" spans="2:65" s="1" customFormat="1" ht="19.5">
      <c r="B1328" s="29"/>
      <c r="D1328" s="136" t="s">
        <v>231</v>
      </c>
      <c r="F1328" s="137" t="s">
        <v>1504</v>
      </c>
      <c r="L1328" s="29"/>
      <c r="M1328" s="138"/>
      <c r="T1328" s="53"/>
      <c r="AT1328" s="17" t="s">
        <v>231</v>
      </c>
      <c r="AU1328" s="17" t="s">
        <v>82</v>
      </c>
    </row>
    <row r="1329" spans="2:65" s="1" customFormat="1" ht="37.9" customHeight="1">
      <c r="B1329" s="123"/>
      <c r="C1329" s="124" t="s">
        <v>970</v>
      </c>
      <c r="D1329" s="124" t="s">
        <v>226</v>
      </c>
      <c r="E1329" s="125" t="s">
        <v>1506</v>
      </c>
      <c r="F1329" s="126" t="s">
        <v>1507</v>
      </c>
      <c r="G1329" s="127" t="s">
        <v>639</v>
      </c>
      <c r="H1329" s="128">
        <v>1</v>
      </c>
      <c r="I1329" s="129">
        <v>30880</v>
      </c>
      <c r="J1329" s="129">
        <f>ROUND(I1329*H1329,2)</f>
        <v>30880</v>
      </c>
      <c r="K1329" s="126" t="s">
        <v>1</v>
      </c>
      <c r="L1329" s="29"/>
      <c r="M1329" s="130" t="s">
        <v>1</v>
      </c>
      <c r="N1329" s="131" t="s">
        <v>39</v>
      </c>
      <c r="O1329" s="132">
        <v>0</v>
      </c>
      <c r="P1329" s="132">
        <f>O1329*H1329</f>
        <v>0</v>
      </c>
      <c r="Q1329" s="132">
        <v>0</v>
      </c>
      <c r="R1329" s="132">
        <f>Q1329*H1329</f>
        <v>0</v>
      </c>
      <c r="S1329" s="132">
        <v>0</v>
      </c>
      <c r="T1329" s="133">
        <f>S1329*H1329</f>
        <v>0</v>
      </c>
      <c r="AR1329" s="134" t="s">
        <v>277</v>
      </c>
      <c r="AT1329" s="134" t="s">
        <v>226</v>
      </c>
      <c r="AU1329" s="134" t="s">
        <v>82</v>
      </c>
      <c r="AY1329" s="17" t="s">
        <v>224</v>
      </c>
      <c r="BE1329" s="135">
        <f>IF(N1329="základní",J1329,0)</f>
        <v>0</v>
      </c>
      <c r="BF1329" s="135">
        <f>IF(N1329="snížená",J1329,0)</f>
        <v>30880</v>
      </c>
      <c r="BG1329" s="135">
        <f>IF(N1329="zákl. přenesená",J1329,0)</f>
        <v>0</v>
      </c>
      <c r="BH1329" s="135">
        <f>IF(N1329="sníž. přenesená",J1329,0)</f>
        <v>0</v>
      </c>
      <c r="BI1329" s="135">
        <f>IF(N1329="nulová",J1329,0)</f>
        <v>0</v>
      </c>
      <c r="BJ1329" s="17" t="s">
        <v>82</v>
      </c>
      <c r="BK1329" s="135">
        <f>ROUND(I1329*H1329,2)</f>
        <v>30880</v>
      </c>
      <c r="BL1329" s="17" t="s">
        <v>277</v>
      </c>
      <c r="BM1329" s="134" t="s">
        <v>4786</v>
      </c>
    </row>
    <row r="1330" spans="2:65" s="1" customFormat="1" ht="19.5">
      <c r="B1330" s="29"/>
      <c r="D1330" s="136" t="s">
        <v>231</v>
      </c>
      <c r="F1330" s="137" t="s">
        <v>1507</v>
      </c>
      <c r="L1330" s="29"/>
      <c r="M1330" s="138"/>
      <c r="T1330" s="53"/>
      <c r="AT1330" s="17" t="s">
        <v>231</v>
      </c>
      <c r="AU1330" s="17" t="s">
        <v>82</v>
      </c>
    </row>
    <row r="1331" spans="2:65" s="1" customFormat="1" ht="37.9" customHeight="1">
      <c r="B1331" s="123"/>
      <c r="C1331" s="124" t="s">
        <v>1509</v>
      </c>
      <c r="D1331" s="124" t="s">
        <v>226</v>
      </c>
      <c r="E1331" s="125" t="s">
        <v>1510</v>
      </c>
      <c r="F1331" s="126" t="s">
        <v>1511</v>
      </c>
      <c r="G1331" s="127" t="s">
        <v>639</v>
      </c>
      <c r="H1331" s="128">
        <v>1</v>
      </c>
      <c r="I1331" s="129">
        <v>30880</v>
      </c>
      <c r="J1331" s="129">
        <f>ROUND(I1331*H1331,2)</f>
        <v>30880</v>
      </c>
      <c r="K1331" s="126" t="s">
        <v>1</v>
      </c>
      <c r="L1331" s="29"/>
      <c r="M1331" s="130" t="s">
        <v>1</v>
      </c>
      <c r="N1331" s="131" t="s">
        <v>39</v>
      </c>
      <c r="O1331" s="132">
        <v>0</v>
      </c>
      <c r="P1331" s="132">
        <f>O1331*H1331</f>
        <v>0</v>
      </c>
      <c r="Q1331" s="132">
        <v>0</v>
      </c>
      <c r="R1331" s="132">
        <f>Q1331*H1331</f>
        <v>0</v>
      </c>
      <c r="S1331" s="132">
        <v>0</v>
      </c>
      <c r="T1331" s="133">
        <f>S1331*H1331</f>
        <v>0</v>
      </c>
      <c r="AR1331" s="134" t="s">
        <v>277</v>
      </c>
      <c r="AT1331" s="134" t="s">
        <v>226</v>
      </c>
      <c r="AU1331" s="134" t="s">
        <v>82</v>
      </c>
      <c r="AY1331" s="17" t="s">
        <v>224</v>
      </c>
      <c r="BE1331" s="135">
        <f>IF(N1331="základní",J1331,0)</f>
        <v>0</v>
      </c>
      <c r="BF1331" s="135">
        <f>IF(N1331="snížená",J1331,0)</f>
        <v>30880</v>
      </c>
      <c r="BG1331" s="135">
        <f>IF(N1331="zákl. přenesená",J1331,0)</f>
        <v>0</v>
      </c>
      <c r="BH1331" s="135">
        <f>IF(N1331="sníž. přenesená",J1331,0)</f>
        <v>0</v>
      </c>
      <c r="BI1331" s="135">
        <f>IF(N1331="nulová",J1331,0)</f>
        <v>0</v>
      </c>
      <c r="BJ1331" s="17" t="s">
        <v>82</v>
      </c>
      <c r="BK1331" s="135">
        <f>ROUND(I1331*H1331,2)</f>
        <v>30880</v>
      </c>
      <c r="BL1331" s="17" t="s">
        <v>277</v>
      </c>
      <c r="BM1331" s="134" t="s">
        <v>4787</v>
      </c>
    </row>
    <row r="1332" spans="2:65" s="1" customFormat="1" ht="19.5">
      <c r="B1332" s="29"/>
      <c r="D1332" s="136" t="s">
        <v>231</v>
      </c>
      <c r="F1332" s="137" t="s">
        <v>1511</v>
      </c>
      <c r="L1332" s="29"/>
      <c r="M1332" s="138"/>
      <c r="T1332" s="53"/>
      <c r="AT1332" s="17" t="s">
        <v>231</v>
      </c>
      <c r="AU1332" s="17" t="s">
        <v>82</v>
      </c>
    </row>
    <row r="1333" spans="2:65" s="1" customFormat="1" ht="37.9" customHeight="1">
      <c r="B1333" s="123"/>
      <c r="C1333" s="124" t="s">
        <v>974</v>
      </c>
      <c r="D1333" s="124" t="s">
        <v>226</v>
      </c>
      <c r="E1333" s="125" t="s">
        <v>1513</v>
      </c>
      <c r="F1333" s="126" t="s">
        <v>1514</v>
      </c>
      <c r="G1333" s="127" t="s">
        <v>639</v>
      </c>
      <c r="H1333" s="128">
        <v>1</v>
      </c>
      <c r="I1333" s="129">
        <v>21650</v>
      </c>
      <c r="J1333" s="129">
        <f>ROUND(I1333*H1333,2)</f>
        <v>21650</v>
      </c>
      <c r="K1333" s="126" t="s">
        <v>1</v>
      </c>
      <c r="L1333" s="29"/>
      <c r="M1333" s="130" t="s">
        <v>1</v>
      </c>
      <c r="N1333" s="131" t="s">
        <v>39</v>
      </c>
      <c r="O1333" s="132">
        <v>0</v>
      </c>
      <c r="P1333" s="132">
        <f>O1333*H1333</f>
        <v>0</v>
      </c>
      <c r="Q1333" s="132">
        <v>0</v>
      </c>
      <c r="R1333" s="132">
        <f>Q1333*H1333</f>
        <v>0</v>
      </c>
      <c r="S1333" s="132">
        <v>0</v>
      </c>
      <c r="T1333" s="133">
        <f>S1333*H1333</f>
        <v>0</v>
      </c>
      <c r="AR1333" s="134" t="s">
        <v>277</v>
      </c>
      <c r="AT1333" s="134" t="s">
        <v>226</v>
      </c>
      <c r="AU1333" s="134" t="s">
        <v>82</v>
      </c>
      <c r="AY1333" s="17" t="s">
        <v>224</v>
      </c>
      <c r="BE1333" s="135">
        <f>IF(N1333="základní",J1333,0)</f>
        <v>0</v>
      </c>
      <c r="BF1333" s="135">
        <f>IF(N1333="snížená",J1333,0)</f>
        <v>21650</v>
      </c>
      <c r="BG1333" s="135">
        <f>IF(N1333="zákl. přenesená",J1333,0)</f>
        <v>0</v>
      </c>
      <c r="BH1333" s="135">
        <f>IF(N1333="sníž. přenesená",J1333,0)</f>
        <v>0</v>
      </c>
      <c r="BI1333" s="135">
        <f>IF(N1333="nulová",J1333,0)</f>
        <v>0</v>
      </c>
      <c r="BJ1333" s="17" t="s">
        <v>82</v>
      </c>
      <c r="BK1333" s="135">
        <f>ROUND(I1333*H1333,2)</f>
        <v>21650</v>
      </c>
      <c r="BL1333" s="17" t="s">
        <v>277</v>
      </c>
      <c r="BM1333" s="134" t="s">
        <v>4788</v>
      </c>
    </row>
    <row r="1334" spans="2:65" s="1" customFormat="1" ht="19.5">
      <c r="B1334" s="29"/>
      <c r="D1334" s="136" t="s">
        <v>231</v>
      </c>
      <c r="F1334" s="137" t="s">
        <v>1514</v>
      </c>
      <c r="L1334" s="29"/>
      <c r="M1334" s="138"/>
      <c r="T1334" s="53"/>
      <c r="AT1334" s="17" t="s">
        <v>231</v>
      </c>
      <c r="AU1334" s="17" t="s">
        <v>82</v>
      </c>
    </row>
    <row r="1335" spans="2:65" s="1" customFormat="1" ht="37.9" customHeight="1">
      <c r="B1335" s="123"/>
      <c r="C1335" s="124" t="s">
        <v>1516</v>
      </c>
      <c r="D1335" s="124" t="s">
        <v>226</v>
      </c>
      <c r="E1335" s="125" t="s">
        <v>1517</v>
      </c>
      <c r="F1335" s="126" t="s">
        <v>1518</v>
      </c>
      <c r="G1335" s="127" t="s">
        <v>639</v>
      </c>
      <c r="H1335" s="128">
        <v>1</v>
      </c>
      <c r="I1335" s="129">
        <v>21650</v>
      </c>
      <c r="J1335" s="129">
        <f>ROUND(I1335*H1335,2)</f>
        <v>21650</v>
      </c>
      <c r="K1335" s="126" t="s">
        <v>1</v>
      </c>
      <c r="L1335" s="29"/>
      <c r="M1335" s="130" t="s">
        <v>1</v>
      </c>
      <c r="N1335" s="131" t="s">
        <v>39</v>
      </c>
      <c r="O1335" s="132">
        <v>0</v>
      </c>
      <c r="P1335" s="132">
        <f>O1335*H1335</f>
        <v>0</v>
      </c>
      <c r="Q1335" s="132">
        <v>0</v>
      </c>
      <c r="R1335" s="132">
        <f>Q1335*H1335</f>
        <v>0</v>
      </c>
      <c r="S1335" s="132">
        <v>0</v>
      </c>
      <c r="T1335" s="133">
        <f>S1335*H1335</f>
        <v>0</v>
      </c>
      <c r="AR1335" s="134" t="s">
        <v>277</v>
      </c>
      <c r="AT1335" s="134" t="s">
        <v>226</v>
      </c>
      <c r="AU1335" s="134" t="s">
        <v>82</v>
      </c>
      <c r="AY1335" s="17" t="s">
        <v>224</v>
      </c>
      <c r="BE1335" s="135">
        <f>IF(N1335="základní",J1335,0)</f>
        <v>0</v>
      </c>
      <c r="BF1335" s="135">
        <f>IF(N1335="snížená",J1335,0)</f>
        <v>21650</v>
      </c>
      <c r="BG1335" s="135">
        <f>IF(N1335="zákl. přenesená",J1335,0)</f>
        <v>0</v>
      </c>
      <c r="BH1335" s="135">
        <f>IF(N1335="sníž. přenesená",J1335,0)</f>
        <v>0</v>
      </c>
      <c r="BI1335" s="135">
        <f>IF(N1335="nulová",J1335,0)</f>
        <v>0</v>
      </c>
      <c r="BJ1335" s="17" t="s">
        <v>82</v>
      </c>
      <c r="BK1335" s="135">
        <f>ROUND(I1335*H1335,2)</f>
        <v>21650</v>
      </c>
      <c r="BL1335" s="17" t="s">
        <v>277</v>
      </c>
      <c r="BM1335" s="134" t="s">
        <v>4789</v>
      </c>
    </row>
    <row r="1336" spans="2:65" s="1" customFormat="1" ht="19.5">
      <c r="B1336" s="29"/>
      <c r="D1336" s="136" t="s">
        <v>231</v>
      </c>
      <c r="F1336" s="137" t="s">
        <v>1518</v>
      </c>
      <c r="L1336" s="29"/>
      <c r="M1336" s="138"/>
      <c r="T1336" s="53"/>
      <c r="AT1336" s="17" t="s">
        <v>231</v>
      </c>
      <c r="AU1336" s="17" t="s">
        <v>82</v>
      </c>
    </row>
    <row r="1337" spans="2:65" s="1" customFormat="1" ht="37.9" customHeight="1">
      <c r="B1337" s="123"/>
      <c r="C1337" s="124" t="s">
        <v>988</v>
      </c>
      <c r="D1337" s="124" t="s">
        <v>226</v>
      </c>
      <c r="E1337" s="125" t="s">
        <v>1520</v>
      </c>
      <c r="F1337" s="126" t="s">
        <v>1521</v>
      </c>
      <c r="G1337" s="127" t="s">
        <v>639</v>
      </c>
      <c r="H1337" s="128">
        <v>1</v>
      </c>
      <c r="I1337" s="129">
        <v>21650</v>
      </c>
      <c r="J1337" s="129">
        <f>ROUND(I1337*H1337,2)</f>
        <v>21650</v>
      </c>
      <c r="K1337" s="126" t="s">
        <v>1</v>
      </c>
      <c r="L1337" s="29"/>
      <c r="M1337" s="130" t="s">
        <v>1</v>
      </c>
      <c r="N1337" s="131" t="s">
        <v>39</v>
      </c>
      <c r="O1337" s="132">
        <v>0</v>
      </c>
      <c r="P1337" s="132">
        <f>O1337*H1337</f>
        <v>0</v>
      </c>
      <c r="Q1337" s="132">
        <v>0</v>
      </c>
      <c r="R1337" s="132">
        <f>Q1337*H1337</f>
        <v>0</v>
      </c>
      <c r="S1337" s="132">
        <v>0</v>
      </c>
      <c r="T1337" s="133">
        <f>S1337*H1337</f>
        <v>0</v>
      </c>
      <c r="AR1337" s="134" t="s">
        <v>277</v>
      </c>
      <c r="AT1337" s="134" t="s">
        <v>226</v>
      </c>
      <c r="AU1337" s="134" t="s">
        <v>82</v>
      </c>
      <c r="AY1337" s="17" t="s">
        <v>224</v>
      </c>
      <c r="BE1337" s="135">
        <f>IF(N1337="základní",J1337,0)</f>
        <v>0</v>
      </c>
      <c r="BF1337" s="135">
        <f>IF(N1337="snížená",J1337,0)</f>
        <v>21650</v>
      </c>
      <c r="BG1337" s="135">
        <f>IF(N1337="zákl. přenesená",J1337,0)</f>
        <v>0</v>
      </c>
      <c r="BH1337" s="135">
        <f>IF(N1337="sníž. přenesená",J1337,0)</f>
        <v>0</v>
      </c>
      <c r="BI1337" s="135">
        <f>IF(N1337="nulová",J1337,0)</f>
        <v>0</v>
      </c>
      <c r="BJ1337" s="17" t="s">
        <v>82</v>
      </c>
      <c r="BK1337" s="135">
        <f>ROUND(I1337*H1337,2)</f>
        <v>21650</v>
      </c>
      <c r="BL1337" s="17" t="s">
        <v>277</v>
      </c>
      <c r="BM1337" s="134" t="s">
        <v>4790</v>
      </c>
    </row>
    <row r="1338" spans="2:65" s="1" customFormat="1" ht="19.5">
      <c r="B1338" s="29"/>
      <c r="D1338" s="136" t="s">
        <v>231</v>
      </c>
      <c r="F1338" s="137" t="s">
        <v>1521</v>
      </c>
      <c r="L1338" s="29"/>
      <c r="M1338" s="138"/>
      <c r="T1338" s="53"/>
      <c r="AT1338" s="17" t="s">
        <v>231</v>
      </c>
      <c r="AU1338" s="17" t="s">
        <v>82</v>
      </c>
    </row>
    <row r="1339" spans="2:65" s="1" customFormat="1" ht="37.9" customHeight="1">
      <c r="B1339" s="123"/>
      <c r="C1339" s="124" t="s">
        <v>1523</v>
      </c>
      <c r="D1339" s="124" t="s">
        <v>226</v>
      </c>
      <c r="E1339" s="125" t="s">
        <v>1524</v>
      </c>
      <c r="F1339" s="126" t="s">
        <v>1525</v>
      </c>
      <c r="G1339" s="127" t="s">
        <v>639</v>
      </c>
      <c r="H1339" s="128">
        <v>1</v>
      </c>
      <c r="I1339" s="129">
        <v>21650</v>
      </c>
      <c r="J1339" s="129">
        <f>ROUND(I1339*H1339,2)</f>
        <v>21650</v>
      </c>
      <c r="K1339" s="126" t="s">
        <v>1</v>
      </c>
      <c r="L1339" s="29"/>
      <c r="M1339" s="130" t="s">
        <v>1</v>
      </c>
      <c r="N1339" s="131" t="s">
        <v>39</v>
      </c>
      <c r="O1339" s="132">
        <v>0</v>
      </c>
      <c r="P1339" s="132">
        <f>O1339*H1339</f>
        <v>0</v>
      </c>
      <c r="Q1339" s="132">
        <v>0</v>
      </c>
      <c r="R1339" s="132">
        <f>Q1339*H1339</f>
        <v>0</v>
      </c>
      <c r="S1339" s="132">
        <v>0</v>
      </c>
      <c r="T1339" s="133">
        <f>S1339*H1339</f>
        <v>0</v>
      </c>
      <c r="AR1339" s="134" t="s">
        <v>277</v>
      </c>
      <c r="AT1339" s="134" t="s">
        <v>226</v>
      </c>
      <c r="AU1339" s="134" t="s">
        <v>82</v>
      </c>
      <c r="AY1339" s="17" t="s">
        <v>224</v>
      </c>
      <c r="BE1339" s="135">
        <f>IF(N1339="základní",J1339,0)</f>
        <v>0</v>
      </c>
      <c r="BF1339" s="135">
        <f>IF(N1339="snížená",J1339,0)</f>
        <v>21650</v>
      </c>
      <c r="BG1339" s="135">
        <f>IF(N1339="zákl. přenesená",J1339,0)</f>
        <v>0</v>
      </c>
      <c r="BH1339" s="135">
        <f>IF(N1339="sníž. přenesená",J1339,0)</f>
        <v>0</v>
      </c>
      <c r="BI1339" s="135">
        <f>IF(N1339="nulová",J1339,0)</f>
        <v>0</v>
      </c>
      <c r="BJ1339" s="17" t="s">
        <v>82</v>
      </c>
      <c r="BK1339" s="135">
        <f>ROUND(I1339*H1339,2)</f>
        <v>21650</v>
      </c>
      <c r="BL1339" s="17" t="s">
        <v>277</v>
      </c>
      <c r="BM1339" s="134" t="s">
        <v>4791</v>
      </c>
    </row>
    <row r="1340" spans="2:65" s="1" customFormat="1" ht="19.5">
      <c r="B1340" s="29"/>
      <c r="D1340" s="136" t="s">
        <v>231</v>
      </c>
      <c r="F1340" s="137" t="s">
        <v>1525</v>
      </c>
      <c r="L1340" s="29"/>
      <c r="M1340" s="138"/>
      <c r="T1340" s="53"/>
      <c r="AT1340" s="17" t="s">
        <v>231</v>
      </c>
      <c r="AU1340" s="17" t="s">
        <v>82</v>
      </c>
    </row>
    <row r="1341" spans="2:65" s="1" customFormat="1" ht="37.9" customHeight="1">
      <c r="B1341" s="123"/>
      <c r="C1341" s="124" t="s">
        <v>995</v>
      </c>
      <c r="D1341" s="124" t="s">
        <v>226</v>
      </c>
      <c r="E1341" s="125" t="s">
        <v>1527</v>
      </c>
      <c r="F1341" s="126" t="s">
        <v>1528</v>
      </c>
      <c r="G1341" s="127" t="s">
        <v>639</v>
      </c>
      <c r="H1341" s="128">
        <v>1</v>
      </c>
      <c r="I1341" s="129">
        <v>21650</v>
      </c>
      <c r="J1341" s="129">
        <f>ROUND(I1341*H1341,2)</f>
        <v>21650</v>
      </c>
      <c r="K1341" s="126" t="s">
        <v>1</v>
      </c>
      <c r="L1341" s="29"/>
      <c r="M1341" s="130" t="s">
        <v>1</v>
      </c>
      <c r="N1341" s="131" t="s">
        <v>39</v>
      </c>
      <c r="O1341" s="132">
        <v>0</v>
      </c>
      <c r="P1341" s="132">
        <f>O1341*H1341</f>
        <v>0</v>
      </c>
      <c r="Q1341" s="132">
        <v>0</v>
      </c>
      <c r="R1341" s="132">
        <f>Q1341*H1341</f>
        <v>0</v>
      </c>
      <c r="S1341" s="132">
        <v>0</v>
      </c>
      <c r="T1341" s="133">
        <f>S1341*H1341</f>
        <v>0</v>
      </c>
      <c r="AR1341" s="134" t="s">
        <v>277</v>
      </c>
      <c r="AT1341" s="134" t="s">
        <v>226</v>
      </c>
      <c r="AU1341" s="134" t="s">
        <v>82</v>
      </c>
      <c r="AY1341" s="17" t="s">
        <v>224</v>
      </c>
      <c r="BE1341" s="135">
        <f>IF(N1341="základní",J1341,0)</f>
        <v>0</v>
      </c>
      <c r="BF1341" s="135">
        <f>IF(N1341="snížená",J1341,0)</f>
        <v>21650</v>
      </c>
      <c r="BG1341" s="135">
        <f>IF(N1341="zákl. přenesená",J1341,0)</f>
        <v>0</v>
      </c>
      <c r="BH1341" s="135">
        <f>IF(N1341="sníž. přenesená",J1341,0)</f>
        <v>0</v>
      </c>
      <c r="BI1341" s="135">
        <f>IF(N1341="nulová",J1341,0)</f>
        <v>0</v>
      </c>
      <c r="BJ1341" s="17" t="s">
        <v>82</v>
      </c>
      <c r="BK1341" s="135">
        <f>ROUND(I1341*H1341,2)</f>
        <v>21650</v>
      </c>
      <c r="BL1341" s="17" t="s">
        <v>277</v>
      </c>
      <c r="BM1341" s="134" t="s">
        <v>4792</v>
      </c>
    </row>
    <row r="1342" spans="2:65" s="1" customFormat="1" ht="19.5">
      <c r="B1342" s="29"/>
      <c r="D1342" s="136" t="s">
        <v>231</v>
      </c>
      <c r="F1342" s="137" t="s">
        <v>1528</v>
      </c>
      <c r="L1342" s="29"/>
      <c r="M1342" s="138"/>
      <c r="T1342" s="53"/>
      <c r="AT1342" s="17" t="s">
        <v>231</v>
      </c>
      <c r="AU1342" s="17" t="s">
        <v>82</v>
      </c>
    </row>
    <row r="1343" spans="2:65" s="1" customFormat="1" ht="37.9" customHeight="1">
      <c r="B1343" s="123"/>
      <c r="C1343" s="124" t="s">
        <v>1530</v>
      </c>
      <c r="D1343" s="124" t="s">
        <v>226</v>
      </c>
      <c r="E1343" s="125" t="s">
        <v>1531</v>
      </c>
      <c r="F1343" s="126" t="s">
        <v>1532</v>
      </c>
      <c r="G1343" s="127" t="s">
        <v>639</v>
      </c>
      <c r="H1343" s="128">
        <v>1</v>
      </c>
      <c r="I1343" s="129">
        <v>21650</v>
      </c>
      <c r="J1343" s="129">
        <f>ROUND(I1343*H1343,2)</f>
        <v>21650</v>
      </c>
      <c r="K1343" s="126" t="s">
        <v>1</v>
      </c>
      <c r="L1343" s="29"/>
      <c r="M1343" s="130" t="s">
        <v>1</v>
      </c>
      <c r="N1343" s="131" t="s">
        <v>39</v>
      </c>
      <c r="O1343" s="132">
        <v>0</v>
      </c>
      <c r="P1343" s="132">
        <f>O1343*H1343</f>
        <v>0</v>
      </c>
      <c r="Q1343" s="132">
        <v>0</v>
      </c>
      <c r="R1343" s="132">
        <f>Q1343*H1343</f>
        <v>0</v>
      </c>
      <c r="S1343" s="132">
        <v>0</v>
      </c>
      <c r="T1343" s="133">
        <f>S1343*H1343</f>
        <v>0</v>
      </c>
      <c r="AR1343" s="134" t="s">
        <v>277</v>
      </c>
      <c r="AT1343" s="134" t="s">
        <v>226</v>
      </c>
      <c r="AU1343" s="134" t="s">
        <v>82</v>
      </c>
      <c r="AY1343" s="17" t="s">
        <v>224</v>
      </c>
      <c r="BE1343" s="135">
        <f>IF(N1343="základní",J1343,0)</f>
        <v>0</v>
      </c>
      <c r="BF1343" s="135">
        <f>IF(N1343="snížená",J1343,0)</f>
        <v>21650</v>
      </c>
      <c r="BG1343" s="135">
        <f>IF(N1343="zákl. přenesená",J1343,0)</f>
        <v>0</v>
      </c>
      <c r="BH1343" s="135">
        <f>IF(N1343="sníž. přenesená",J1343,0)</f>
        <v>0</v>
      </c>
      <c r="BI1343" s="135">
        <f>IF(N1343="nulová",J1343,0)</f>
        <v>0</v>
      </c>
      <c r="BJ1343" s="17" t="s">
        <v>82</v>
      </c>
      <c r="BK1343" s="135">
        <f>ROUND(I1343*H1343,2)</f>
        <v>21650</v>
      </c>
      <c r="BL1343" s="17" t="s">
        <v>277</v>
      </c>
      <c r="BM1343" s="134" t="s">
        <v>4793</v>
      </c>
    </row>
    <row r="1344" spans="2:65" s="1" customFormat="1" ht="19.5">
      <c r="B1344" s="29"/>
      <c r="D1344" s="136" t="s">
        <v>231</v>
      </c>
      <c r="F1344" s="137" t="s">
        <v>1532</v>
      </c>
      <c r="L1344" s="29"/>
      <c r="M1344" s="138"/>
      <c r="T1344" s="53"/>
      <c r="AT1344" s="17" t="s">
        <v>231</v>
      </c>
      <c r="AU1344" s="17" t="s">
        <v>82</v>
      </c>
    </row>
    <row r="1345" spans="2:65" s="1" customFormat="1" ht="37.9" customHeight="1">
      <c r="B1345" s="123"/>
      <c r="C1345" s="124" t="s">
        <v>999</v>
      </c>
      <c r="D1345" s="124" t="s">
        <v>226</v>
      </c>
      <c r="E1345" s="125" t="s">
        <v>1534</v>
      </c>
      <c r="F1345" s="126" t="s">
        <v>1535</v>
      </c>
      <c r="G1345" s="127" t="s">
        <v>639</v>
      </c>
      <c r="H1345" s="128">
        <v>1</v>
      </c>
      <c r="I1345" s="129">
        <v>21650</v>
      </c>
      <c r="J1345" s="129">
        <f>ROUND(I1345*H1345,2)</f>
        <v>21650</v>
      </c>
      <c r="K1345" s="126" t="s">
        <v>1</v>
      </c>
      <c r="L1345" s="29"/>
      <c r="M1345" s="130" t="s">
        <v>1</v>
      </c>
      <c r="N1345" s="131" t="s">
        <v>39</v>
      </c>
      <c r="O1345" s="132">
        <v>0</v>
      </c>
      <c r="P1345" s="132">
        <f>O1345*H1345</f>
        <v>0</v>
      </c>
      <c r="Q1345" s="132">
        <v>0</v>
      </c>
      <c r="R1345" s="132">
        <f>Q1345*H1345</f>
        <v>0</v>
      </c>
      <c r="S1345" s="132">
        <v>0</v>
      </c>
      <c r="T1345" s="133">
        <f>S1345*H1345</f>
        <v>0</v>
      </c>
      <c r="AR1345" s="134" t="s">
        <v>277</v>
      </c>
      <c r="AT1345" s="134" t="s">
        <v>226</v>
      </c>
      <c r="AU1345" s="134" t="s">
        <v>82</v>
      </c>
      <c r="AY1345" s="17" t="s">
        <v>224</v>
      </c>
      <c r="BE1345" s="135">
        <f>IF(N1345="základní",J1345,0)</f>
        <v>0</v>
      </c>
      <c r="BF1345" s="135">
        <f>IF(N1345="snížená",J1345,0)</f>
        <v>21650</v>
      </c>
      <c r="BG1345" s="135">
        <f>IF(N1345="zákl. přenesená",J1345,0)</f>
        <v>0</v>
      </c>
      <c r="BH1345" s="135">
        <f>IF(N1345="sníž. přenesená",J1345,0)</f>
        <v>0</v>
      </c>
      <c r="BI1345" s="135">
        <f>IF(N1345="nulová",J1345,0)</f>
        <v>0</v>
      </c>
      <c r="BJ1345" s="17" t="s">
        <v>82</v>
      </c>
      <c r="BK1345" s="135">
        <f>ROUND(I1345*H1345,2)</f>
        <v>21650</v>
      </c>
      <c r="BL1345" s="17" t="s">
        <v>277</v>
      </c>
      <c r="BM1345" s="134" t="s">
        <v>4794</v>
      </c>
    </row>
    <row r="1346" spans="2:65" s="1" customFormat="1" ht="19.5">
      <c r="B1346" s="29"/>
      <c r="D1346" s="136" t="s">
        <v>231</v>
      </c>
      <c r="F1346" s="137" t="s">
        <v>1535</v>
      </c>
      <c r="L1346" s="29"/>
      <c r="M1346" s="138"/>
      <c r="T1346" s="53"/>
      <c r="AT1346" s="17" t="s">
        <v>231</v>
      </c>
      <c r="AU1346" s="17" t="s">
        <v>82</v>
      </c>
    </row>
    <row r="1347" spans="2:65" s="1" customFormat="1" ht="37.9" customHeight="1">
      <c r="B1347" s="123"/>
      <c r="C1347" s="124" t="s">
        <v>1537</v>
      </c>
      <c r="D1347" s="124" t="s">
        <v>226</v>
      </c>
      <c r="E1347" s="125" t="s">
        <v>1538</v>
      </c>
      <c r="F1347" s="126" t="s">
        <v>1539</v>
      </c>
      <c r="G1347" s="127" t="s">
        <v>639</v>
      </c>
      <c r="H1347" s="128">
        <v>1</v>
      </c>
      <c r="I1347" s="129">
        <v>21650</v>
      </c>
      <c r="J1347" s="129">
        <f>ROUND(I1347*H1347,2)</f>
        <v>21650</v>
      </c>
      <c r="K1347" s="126" t="s">
        <v>1</v>
      </c>
      <c r="L1347" s="29"/>
      <c r="M1347" s="130" t="s">
        <v>1</v>
      </c>
      <c r="N1347" s="131" t="s">
        <v>39</v>
      </c>
      <c r="O1347" s="132">
        <v>0</v>
      </c>
      <c r="P1347" s="132">
        <f>O1347*H1347</f>
        <v>0</v>
      </c>
      <c r="Q1347" s="132">
        <v>0</v>
      </c>
      <c r="R1347" s="132">
        <f>Q1347*H1347</f>
        <v>0</v>
      </c>
      <c r="S1347" s="132">
        <v>0</v>
      </c>
      <c r="T1347" s="133">
        <f>S1347*H1347</f>
        <v>0</v>
      </c>
      <c r="AR1347" s="134" t="s">
        <v>277</v>
      </c>
      <c r="AT1347" s="134" t="s">
        <v>226</v>
      </c>
      <c r="AU1347" s="134" t="s">
        <v>82</v>
      </c>
      <c r="AY1347" s="17" t="s">
        <v>224</v>
      </c>
      <c r="BE1347" s="135">
        <f>IF(N1347="základní",J1347,0)</f>
        <v>0</v>
      </c>
      <c r="BF1347" s="135">
        <f>IF(N1347="snížená",J1347,0)</f>
        <v>21650</v>
      </c>
      <c r="BG1347" s="135">
        <f>IF(N1347="zákl. přenesená",J1347,0)</f>
        <v>0</v>
      </c>
      <c r="BH1347" s="135">
        <f>IF(N1347="sníž. přenesená",J1347,0)</f>
        <v>0</v>
      </c>
      <c r="BI1347" s="135">
        <f>IF(N1347="nulová",J1347,0)</f>
        <v>0</v>
      </c>
      <c r="BJ1347" s="17" t="s">
        <v>82</v>
      </c>
      <c r="BK1347" s="135">
        <f>ROUND(I1347*H1347,2)</f>
        <v>21650</v>
      </c>
      <c r="BL1347" s="17" t="s">
        <v>277</v>
      </c>
      <c r="BM1347" s="134" t="s">
        <v>4795</v>
      </c>
    </row>
    <row r="1348" spans="2:65" s="1" customFormat="1" ht="19.5">
      <c r="B1348" s="29"/>
      <c r="D1348" s="136" t="s">
        <v>231</v>
      </c>
      <c r="F1348" s="137" t="s">
        <v>1539</v>
      </c>
      <c r="L1348" s="29"/>
      <c r="M1348" s="138"/>
      <c r="T1348" s="53"/>
      <c r="AT1348" s="17" t="s">
        <v>231</v>
      </c>
      <c r="AU1348" s="17" t="s">
        <v>82</v>
      </c>
    </row>
    <row r="1349" spans="2:65" s="1" customFormat="1" ht="37.9" customHeight="1">
      <c r="B1349" s="123"/>
      <c r="C1349" s="124" t="s">
        <v>1005</v>
      </c>
      <c r="D1349" s="124" t="s">
        <v>226</v>
      </c>
      <c r="E1349" s="125" t="s">
        <v>1541</v>
      </c>
      <c r="F1349" s="126" t="s">
        <v>1542</v>
      </c>
      <c r="G1349" s="127" t="s">
        <v>639</v>
      </c>
      <c r="H1349" s="128">
        <v>1</v>
      </c>
      <c r="I1349" s="129">
        <v>21650</v>
      </c>
      <c r="J1349" s="129">
        <f>ROUND(I1349*H1349,2)</f>
        <v>21650</v>
      </c>
      <c r="K1349" s="126" t="s">
        <v>1</v>
      </c>
      <c r="L1349" s="29"/>
      <c r="M1349" s="130" t="s">
        <v>1</v>
      </c>
      <c r="N1349" s="131" t="s">
        <v>39</v>
      </c>
      <c r="O1349" s="132">
        <v>0</v>
      </c>
      <c r="P1349" s="132">
        <f>O1349*H1349</f>
        <v>0</v>
      </c>
      <c r="Q1349" s="132">
        <v>0</v>
      </c>
      <c r="R1349" s="132">
        <f>Q1349*H1349</f>
        <v>0</v>
      </c>
      <c r="S1349" s="132">
        <v>0</v>
      </c>
      <c r="T1349" s="133">
        <f>S1349*H1349</f>
        <v>0</v>
      </c>
      <c r="AR1349" s="134" t="s">
        <v>277</v>
      </c>
      <c r="AT1349" s="134" t="s">
        <v>226</v>
      </c>
      <c r="AU1349" s="134" t="s">
        <v>82</v>
      </c>
      <c r="AY1349" s="17" t="s">
        <v>224</v>
      </c>
      <c r="BE1349" s="135">
        <f>IF(N1349="základní",J1349,0)</f>
        <v>0</v>
      </c>
      <c r="BF1349" s="135">
        <f>IF(N1349="snížená",J1349,0)</f>
        <v>21650</v>
      </c>
      <c r="BG1349" s="135">
        <f>IF(N1349="zákl. přenesená",J1349,0)</f>
        <v>0</v>
      </c>
      <c r="BH1349" s="135">
        <f>IF(N1349="sníž. přenesená",J1349,0)</f>
        <v>0</v>
      </c>
      <c r="BI1349" s="135">
        <f>IF(N1349="nulová",J1349,0)</f>
        <v>0</v>
      </c>
      <c r="BJ1349" s="17" t="s">
        <v>82</v>
      </c>
      <c r="BK1349" s="135">
        <f>ROUND(I1349*H1349,2)</f>
        <v>21650</v>
      </c>
      <c r="BL1349" s="17" t="s">
        <v>277</v>
      </c>
      <c r="BM1349" s="134" t="s">
        <v>4796</v>
      </c>
    </row>
    <row r="1350" spans="2:65" s="1" customFormat="1" ht="19.5">
      <c r="B1350" s="29"/>
      <c r="D1350" s="136" t="s">
        <v>231</v>
      </c>
      <c r="F1350" s="137" t="s">
        <v>1542</v>
      </c>
      <c r="L1350" s="29"/>
      <c r="M1350" s="138"/>
      <c r="T1350" s="53"/>
      <c r="AT1350" s="17" t="s">
        <v>231</v>
      </c>
      <c r="AU1350" s="17" t="s">
        <v>82</v>
      </c>
    </row>
    <row r="1351" spans="2:65" s="1" customFormat="1" ht="37.9" customHeight="1">
      <c r="B1351" s="123"/>
      <c r="C1351" s="124" t="s">
        <v>1544</v>
      </c>
      <c r="D1351" s="124" t="s">
        <v>226</v>
      </c>
      <c r="E1351" s="125" t="s">
        <v>1545</v>
      </c>
      <c r="F1351" s="126" t="s">
        <v>1546</v>
      </c>
      <c r="G1351" s="127" t="s">
        <v>639</v>
      </c>
      <c r="H1351" s="128">
        <v>1</v>
      </c>
      <c r="I1351" s="129">
        <v>21650</v>
      </c>
      <c r="J1351" s="129">
        <f>ROUND(I1351*H1351,2)</f>
        <v>21650</v>
      </c>
      <c r="K1351" s="126" t="s">
        <v>1</v>
      </c>
      <c r="L1351" s="29"/>
      <c r="M1351" s="130" t="s">
        <v>1</v>
      </c>
      <c r="N1351" s="131" t="s">
        <v>39</v>
      </c>
      <c r="O1351" s="132">
        <v>0</v>
      </c>
      <c r="P1351" s="132">
        <f>O1351*H1351</f>
        <v>0</v>
      </c>
      <c r="Q1351" s="132">
        <v>0</v>
      </c>
      <c r="R1351" s="132">
        <f>Q1351*H1351</f>
        <v>0</v>
      </c>
      <c r="S1351" s="132">
        <v>0</v>
      </c>
      <c r="T1351" s="133">
        <f>S1351*H1351</f>
        <v>0</v>
      </c>
      <c r="AR1351" s="134" t="s">
        <v>277</v>
      </c>
      <c r="AT1351" s="134" t="s">
        <v>226</v>
      </c>
      <c r="AU1351" s="134" t="s">
        <v>82</v>
      </c>
      <c r="AY1351" s="17" t="s">
        <v>224</v>
      </c>
      <c r="BE1351" s="135">
        <f>IF(N1351="základní",J1351,0)</f>
        <v>0</v>
      </c>
      <c r="BF1351" s="135">
        <f>IF(N1351="snížená",J1351,0)</f>
        <v>21650</v>
      </c>
      <c r="BG1351" s="135">
        <f>IF(N1351="zákl. přenesená",J1351,0)</f>
        <v>0</v>
      </c>
      <c r="BH1351" s="135">
        <f>IF(N1351="sníž. přenesená",J1351,0)</f>
        <v>0</v>
      </c>
      <c r="BI1351" s="135">
        <f>IF(N1351="nulová",J1351,0)</f>
        <v>0</v>
      </c>
      <c r="BJ1351" s="17" t="s">
        <v>82</v>
      </c>
      <c r="BK1351" s="135">
        <f>ROUND(I1351*H1351,2)</f>
        <v>21650</v>
      </c>
      <c r="BL1351" s="17" t="s">
        <v>277</v>
      </c>
      <c r="BM1351" s="134" t="s">
        <v>4797</v>
      </c>
    </row>
    <row r="1352" spans="2:65" s="1" customFormat="1" ht="19.5">
      <c r="B1352" s="29"/>
      <c r="D1352" s="136" t="s">
        <v>231</v>
      </c>
      <c r="F1352" s="137" t="s">
        <v>1546</v>
      </c>
      <c r="L1352" s="29"/>
      <c r="M1352" s="138"/>
      <c r="T1352" s="53"/>
      <c r="AT1352" s="17" t="s">
        <v>231</v>
      </c>
      <c r="AU1352" s="17" t="s">
        <v>82</v>
      </c>
    </row>
    <row r="1353" spans="2:65" s="1" customFormat="1" ht="37.9" customHeight="1">
      <c r="B1353" s="123"/>
      <c r="C1353" s="124" t="s">
        <v>1010</v>
      </c>
      <c r="D1353" s="124" t="s">
        <v>226</v>
      </c>
      <c r="E1353" s="125" t="s">
        <v>1548</v>
      </c>
      <c r="F1353" s="126" t="s">
        <v>1549</v>
      </c>
      <c r="G1353" s="127" t="s">
        <v>639</v>
      </c>
      <c r="H1353" s="128">
        <v>1</v>
      </c>
      <c r="I1353" s="129">
        <v>21650</v>
      </c>
      <c r="J1353" s="129">
        <f>ROUND(I1353*H1353,2)</f>
        <v>21650</v>
      </c>
      <c r="K1353" s="126" t="s">
        <v>1</v>
      </c>
      <c r="L1353" s="29"/>
      <c r="M1353" s="130" t="s">
        <v>1</v>
      </c>
      <c r="N1353" s="131" t="s">
        <v>39</v>
      </c>
      <c r="O1353" s="132">
        <v>0</v>
      </c>
      <c r="P1353" s="132">
        <f>O1353*H1353</f>
        <v>0</v>
      </c>
      <c r="Q1353" s="132">
        <v>0</v>
      </c>
      <c r="R1353" s="132">
        <f>Q1353*H1353</f>
        <v>0</v>
      </c>
      <c r="S1353" s="132">
        <v>0</v>
      </c>
      <c r="T1353" s="133">
        <f>S1353*H1353</f>
        <v>0</v>
      </c>
      <c r="AR1353" s="134" t="s">
        <v>277</v>
      </c>
      <c r="AT1353" s="134" t="s">
        <v>226</v>
      </c>
      <c r="AU1353" s="134" t="s">
        <v>82</v>
      </c>
      <c r="AY1353" s="17" t="s">
        <v>224</v>
      </c>
      <c r="BE1353" s="135">
        <f>IF(N1353="základní",J1353,0)</f>
        <v>0</v>
      </c>
      <c r="BF1353" s="135">
        <f>IF(N1353="snížená",J1353,0)</f>
        <v>21650</v>
      </c>
      <c r="BG1353" s="135">
        <f>IF(N1353="zákl. přenesená",J1353,0)</f>
        <v>0</v>
      </c>
      <c r="BH1353" s="135">
        <f>IF(N1353="sníž. přenesená",J1353,0)</f>
        <v>0</v>
      </c>
      <c r="BI1353" s="135">
        <f>IF(N1353="nulová",J1353,0)</f>
        <v>0</v>
      </c>
      <c r="BJ1353" s="17" t="s">
        <v>82</v>
      </c>
      <c r="BK1353" s="135">
        <f>ROUND(I1353*H1353,2)</f>
        <v>21650</v>
      </c>
      <c r="BL1353" s="17" t="s">
        <v>277</v>
      </c>
      <c r="BM1353" s="134" t="s">
        <v>4798</v>
      </c>
    </row>
    <row r="1354" spans="2:65" s="1" customFormat="1" ht="19.5">
      <c r="B1354" s="29"/>
      <c r="D1354" s="136" t="s">
        <v>231</v>
      </c>
      <c r="F1354" s="137" t="s">
        <v>1549</v>
      </c>
      <c r="L1354" s="29"/>
      <c r="M1354" s="138"/>
      <c r="T1354" s="53"/>
      <c r="AT1354" s="17" t="s">
        <v>231</v>
      </c>
      <c r="AU1354" s="17" t="s">
        <v>82</v>
      </c>
    </row>
    <row r="1355" spans="2:65" s="1" customFormat="1" ht="37.9" customHeight="1">
      <c r="B1355" s="123"/>
      <c r="C1355" s="124" t="s">
        <v>1551</v>
      </c>
      <c r="D1355" s="124" t="s">
        <v>226</v>
      </c>
      <c r="E1355" s="125" t="s">
        <v>1552</v>
      </c>
      <c r="F1355" s="126" t="s">
        <v>1553</v>
      </c>
      <c r="G1355" s="127" t="s">
        <v>639</v>
      </c>
      <c r="H1355" s="128">
        <v>1</v>
      </c>
      <c r="I1355" s="129">
        <v>21650</v>
      </c>
      <c r="J1355" s="129">
        <f>ROUND(I1355*H1355,2)</f>
        <v>21650</v>
      </c>
      <c r="K1355" s="126" t="s">
        <v>1</v>
      </c>
      <c r="L1355" s="29"/>
      <c r="M1355" s="130" t="s">
        <v>1</v>
      </c>
      <c r="N1355" s="131" t="s">
        <v>39</v>
      </c>
      <c r="O1355" s="132">
        <v>0</v>
      </c>
      <c r="P1355" s="132">
        <f>O1355*H1355</f>
        <v>0</v>
      </c>
      <c r="Q1355" s="132">
        <v>0</v>
      </c>
      <c r="R1355" s="132">
        <f>Q1355*H1355</f>
        <v>0</v>
      </c>
      <c r="S1355" s="132">
        <v>0</v>
      </c>
      <c r="T1355" s="133">
        <f>S1355*H1355</f>
        <v>0</v>
      </c>
      <c r="AR1355" s="134" t="s">
        <v>277</v>
      </c>
      <c r="AT1355" s="134" t="s">
        <v>226</v>
      </c>
      <c r="AU1355" s="134" t="s">
        <v>82</v>
      </c>
      <c r="AY1355" s="17" t="s">
        <v>224</v>
      </c>
      <c r="BE1355" s="135">
        <f>IF(N1355="základní",J1355,0)</f>
        <v>0</v>
      </c>
      <c r="BF1355" s="135">
        <f>IF(N1355="snížená",J1355,0)</f>
        <v>21650</v>
      </c>
      <c r="BG1355" s="135">
        <f>IF(N1355="zákl. přenesená",J1355,0)</f>
        <v>0</v>
      </c>
      <c r="BH1355" s="135">
        <f>IF(N1355="sníž. přenesená",J1355,0)</f>
        <v>0</v>
      </c>
      <c r="BI1355" s="135">
        <f>IF(N1355="nulová",J1355,0)</f>
        <v>0</v>
      </c>
      <c r="BJ1355" s="17" t="s">
        <v>82</v>
      </c>
      <c r="BK1355" s="135">
        <f>ROUND(I1355*H1355,2)</f>
        <v>21650</v>
      </c>
      <c r="BL1355" s="17" t="s">
        <v>277</v>
      </c>
      <c r="BM1355" s="134" t="s">
        <v>4799</v>
      </c>
    </row>
    <row r="1356" spans="2:65" s="1" customFormat="1" ht="19.5">
      <c r="B1356" s="29"/>
      <c r="D1356" s="136" t="s">
        <v>231</v>
      </c>
      <c r="F1356" s="137" t="s">
        <v>1553</v>
      </c>
      <c r="L1356" s="29"/>
      <c r="M1356" s="138"/>
      <c r="T1356" s="53"/>
      <c r="AT1356" s="17" t="s">
        <v>231</v>
      </c>
      <c r="AU1356" s="17" t="s">
        <v>82</v>
      </c>
    </row>
    <row r="1357" spans="2:65" s="1" customFormat="1" ht="37.9" customHeight="1">
      <c r="B1357" s="123"/>
      <c r="C1357" s="124" t="s">
        <v>1014</v>
      </c>
      <c r="D1357" s="124" t="s">
        <v>226</v>
      </c>
      <c r="E1357" s="125" t="s">
        <v>1555</v>
      </c>
      <c r="F1357" s="126" t="s">
        <v>1556</v>
      </c>
      <c r="G1357" s="127" t="s">
        <v>639</v>
      </c>
      <c r="H1357" s="128">
        <v>1</v>
      </c>
      <c r="I1357" s="129">
        <v>2160</v>
      </c>
      <c r="J1357" s="129">
        <f>ROUND(I1357*H1357,2)</f>
        <v>2160</v>
      </c>
      <c r="K1357" s="126" t="s">
        <v>1</v>
      </c>
      <c r="L1357" s="29"/>
      <c r="M1357" s="130" t="s">
        <v>1</v>
      </c>
      <c r="N1357" s="131" t="s">
        <v>39</v>
      </c>
      <c r="O1357" s="132">
        <v>0</v>
      </c>
      <c r="P1357" s="132">
        <f>O1357*H1357</f>
        <v>0</v>
      </c>
      <c r="Q1357" s="132">
        <v>0</v>
      </c>
      <c r="R1357" s="132">
        <f>Q1357*H1357</f>
        <v>0</v>
      </c>
      <c r="S1357" s="132">
        <v>0</v>
      </c>
      <c r="T1357" s="133">
        <f>S1357*H1357</f>
        <v>0</v>
      </c>
      <c r="AR1357" s="134" t="s">
        <v>277</v>
      </c>
      <c r="AT1357" s="134" t="s">
        <v>226</v>
      </c>
      <c r="AU1357" s="134" t="s">
        <v>82</v>
      </c>
      <c r="AY1357" s="17" t="s">
        <v>224</v>
      </c>
      <c r="BE1357" s="135">
        <f>IF(N1357="základní",J1357,0)</f>
        <v>0</v>
      </c>
      <c r="BF1357" s="135">
        <f>IF(N1357="snížená",J1357,0)</f>
        <v>2160</v>
      </c>
      <c r="BG1357" s="135">
        <f>IF(N1357="zákl. přenesená",J1357,0)</f>
        <v>0</v>
      </c>
      <c r="BH1357" s="135">
        <f>IF(N1357="sníž. přenesená",J1357,0)</f>
        <v>0</v>
      </c>
      <c r="BI1357" s="135">
        <f>IF(N1357="nulová",J1357,0)</f>
        <v>0</v>
      </c>
      <c r="BJ1357" s="17" t="s">
        <v>82</v>
      </c>
      <c r="BK1357" s="135">
        <f>ROUND(I1357*H1357,2)</f>
        <v>2160</v>
      </c>
      <c r="BL1357" s="17" t="s">
        <v>277</v>
      </c>
      <c r="BM1357" s="134" t="s">
        <v>4800</v>
      </c>
    </row>
    <row r="1358" spans="2:65" s="1" customFormat="1" ht="19.5">
      <c r="B1358" s="29"/>
      <c r="D1358" s="136" t="s">
        <v>231</v>
      </c>
      <c r="F1358" s="137" t="s">
        <v>1556</v>
      </c>
      <c r="L1358" s="29"/>
      <c r="M1358" s="138"/>
      <c r="T1358" s="53"/>
      <c r="AT1358" s="17" t="s">
        <v>231</v>
      </c>
      <c r="AU1358" s="17" t="s">
        <v>82</v>
      </c>
    </row>
    <row r="1359" spans="2:65" s="1" customFormat="1" ht="37.9" customHeight="1">
      <c r="B1359" s="123"/>
      <c r="C1359" s="124" t="s">
        <v>1558</v>
      </c>
      <c r="D1359" s="124" t="s">
        <v>226</v>
      </c>
      <c r="E1359" s="125" t="s">
        <v>1559</v>
      </c>
      <c r="F1359" s="126" t="s">
        <v>1560</v>
      </c>
      <c r="G1359" s="127" t="s">
        <v>639</v>
      </c>
      <c r="H1359" s="128">
        <v>1</v>
      </c>
      <c r="I1359" s="129">
        <v>21650</v>
      </c>
      <c r="J1359" s="129">
        <f>ROUND(I1359*H1359,2)</f>
        <v>21650</v>
      </c>
      <c r="K1359" s="126" t="s">
        <v>1</v>
      </c>
      <c r="L1359" s="29"/>
      <c r="M1359" s="130" t="s">
        <v>1</v>
      </c>
      <c r="N1359" s="131" t="s">
        <v>39</v>
      </c>
      <c r="O1359" s="132">
        <v>0</v>
      </c>
      <c r="P1359" s="132">
        <f>O1359*H1359</f>
        <v>0</v>
      </c>
      <c r="Q1359" s="132">
        <v>0</v>
      </c>
      <c r="R1359" s="132">
        <f>Q1359*H1359</f>
        <v>0</v>
      </c>
      <c r="S1359" s="132">
        <v>0</v>
      </c>
      <c r="T1359" s="133">
        <f>S1359*H1359</f>
        <v>0</v>
      </c>
      <c r="AR1359" s="134" t="s">
        <v>277</v>
      </c>
      <c r="AT1359" s="134" t="s">
        <v>226</v>
      </c>
      <c r="AU1359" s="134" t="s">
        <v>82</v>
      </c>
      <c r="AY1359" s="17" t="s">
        <v>224</v>
      </c>
      <c r="BE1359" s="135">
        <f>IF(N1359="základní",J1359,0)</f>
        <v>0</v>
      </c>
      <c r="BF1359" s="135">
        <f>IF(N1359="snížená",J1359,0)</f>
        <v>21650</v>
      </c>
      <c r="BG1359" s="135">
        <f>IF(N1359="zákl. přenesená",J1359,0)</f>
        <v>0</v>
      </c>
      <c r="BH1359" s="135">
        <f>IF(N1359="sníž. přenesená",J1359,0)</f>
        <v>0</v>
      </c>
      <c r="BI1359" s="135">
        <f>IF(N1359="nulová",J1359,0)</f>
        <v>0</v>
      </c>
      <c r="BJ1359" s="17" t="s">
        <v>82</v>
      </c>
      <c r="BK1359" s="135">
        <f>ROUND(I1359*H1359,2)</f>
        <v>21650</v>
      </c>
      <c r="BL1359" s="17" t="s">
        <v>277</v>
      </c>
      <c r="BM1359" s="134" t="s">
        <v>4801</v>
      </c>
    </row>
    <row r="1360" spans="2:65" s="1" customFormat="1" ht="19.5">
      <c r="B1360" s="29"/>
      <c r="D1360" s="136" t="s">
        <v>231</v>
      </c>
      <c r="F1360" s="137" t="s">
        <v>1560</v>
      </c>
      <c r="L1360" s="29"/>
      <c r="M1360" s="138"/>
      <c r="T1360" s="53"/>
      <c r="AT1360" s="17" t="s">
        <v>231</v>
      </c>
      <c r="AU1360" s="17" t="s">
        <v>82</v>
      </c>
    </row>
    <row r="1361" spans="2:65" s="1" customFormat="1" ht="37.9" customHeight="1">
      <c r="B1361" s="123"/>
      <c r="C1361" s="124" t="s">
        <v>1018</v>
      </c>
      <c r="D1361" s="124" t="s">
        <v>226</v>
      </c>
      <c r="E1361" s="125" t="s">
        <v>1562</v>
      </c>
      <c r="F1361" s="126" t="s">
        <v>1563</v>
      </c>
      <c r="G1361" s="127" t="s">
        <v>639</v>
      </c>
      <c r="H1361" s="128">
        <v>1</v>
      </c>
      <c r="I1361" s="129">
        <v>22890</v>
      </c>
      <c r="J1361" s="129">
        <f>ROUND(I1361*H1361,2)</f>
        <v>22890</v>
      </c>
      <c r="K1361" s="126" t="s">
        <v>1</v>
      </c>
      <c r="L1361" s="29"/>
      <c r="M1361" s="130" t="s">
        <v>1</v>
      </c>
      <c r="N1361" s="131" t="s">
        <v>39</v>
      </c>
      <c r="O1361" s="132">
        <v>0</v>
      </c>
      <c r="P1361" s="132">
        <f>O1361*H1361</f>
        <v>0</v>
      </c>
      <c r="Q1361" s="132">
        <v>0</v>
      </c>
      <c r="R1361" s="132">
        <f>Q1361*H1361</f>
        <v>0</v>
      </c>
      <c r="S1361" s="132">
        <v>0</v>
      </c>
      <c r="T1361" s="133">
        <f>S1361*H1361</f>
        <v>0</v>
      </c>
      <c r="AR1361" s="134" t="s">
        <v>277</v>
      </c>
      <c r="AT1361" s="134" t="s">
        <v>226</v>
      </c>
      <c r="AU1361" s="134" t="s">
        <v>82</v>
      </c>
      <c r="AY1361" s="17" t="s">
        <v>224</v>
      </c>
      <c r="BE1361" s="135">
        <f>IF(N1361="základní",J1361,0)</f>
        <v>0</v>
      </c>
      <c r="BF1361" s="135">
        <f>IF(N1361="snížená",J1361,0)</f>
        <v>22890</v>
      </c>
      <c r="BG1361" s="135">
        <f>IF(N1361="zákl. přenesená",J1361,0)</f>
        <v>0</v>
      </c>
      <c r="BH1361" s="135">
        <f>IF(N1361="sníž. přenesená",J1361,0)</f>
        <v>0</v>
      </c>
      <c r="BI1361" s="135">
        <f>IF(N1361="nulová",J1361,0)</f>
        <v>0</v>
      </c>
      <c r="BJ1361" s="17" t="s">
        <v>82</v>
      </c>
      <c r="BK1361" s="135">
        <f>ROUND(I1361*H1361,2)</f>
        <v>22890</v>
      </c>
      <c r="BL1361" s="17" t="s">
        <v>277</v>
      </c>
      <c r="BM1361" s="134" t="s">
        <v>4802</v>
      </c>
    </row>
    <row r="1362" spans="2:65" s="1" customFormat="1" ht="19.5">
      <c r="B1362" s="29"/>
      <c r="D1362" s="136" t="s">
        <v>231</v>
      </c>
      <c r="F1362" s="137" t="s">
        <v>1563</v>
      </c>
      <c r="L1362" s="29"/>
      <c r="M1362" s="138"/>
      <c r="T1362" s="53"/>
      <c r="AT1362" s="17" t="s">
        <v>231</v>
      </c>
      <c r="AU1362" s="17" t="s">
        <v>82</v>
      </c>
    </row>
    <row r="1363" spans="2:65" s="1" customFormat="1" ht="37.9" customHeight="1">
      <c r="B1363" s="123"/>
      <c r="C1363" s="124" t="s">
        <v>1565</v>
      </c>
      <c r="D1363" s="124" t="s">
        <v>226</v>
      </c>
      <c r="E1363" s="125" t="s">
        <v>1566</v>
      </c>
      <c r="F1363" s="126" t="s">
        <v>1567</v>
      </c>
      <c r="G1363" s="127" t="s">
        <v>639</v>
      </c>
      <c r="H1363" s="128">
        <v>1</v>
      </c>
      <c r="I1363" s="129">
        <v>22890</v>
      </c>
      <c r="J1363" s="129">
        <f>ROUND(I1363*H1363,2)</f>
        <v>22890</v>
      </c>
      <c r="K1363" s="126" t="s">
        <v>1</v>
      </c>
      <c r="L1363" s="29"/>
      <c r="M1363" s="130" t="s">
        <v>1</v>
      </c>
      <c r="N1363" s="131" t="s">
        <v>39</v>
      </c>
      <c r="O1363" s="132">
        <v>0</v>
      </c>
      <c r="P1363" s="132">
        <f>O1363*H1363</f>
        <v>0</v>
      </c>
      <c r="Q1363" s="132">
        <v>0</v>
      </c>
      <c r="R1363" s="132">
        <f>Q1363*H1363</f>
        <v>0</v>
      </c>
      <c r="S1363" s="132">
        <v>0</v>
      </c>
      <c r="T1363" s="133">
        <f>S1363*H1363</f>
        <v>0</v>
      </c>
      <c r="AR1363" s="134" t="s">
        <v>277</v>
      </c>
      <c r="AT1363" s="134" t="s">
        <v>226</v>
      </c>
      <c r="AU1363" s="134" t="s">
        <v>82</v>
      </c>
      <c r="AY1363" s="17" t="s">
        <v>224</v>
      </c>
      <c r="BE1363" s="135">
        <f>IF(N1363="základní",J1363,0)</f>
        <v>0</v>
      </c>
      <c r="BF1363" s="135">
        <f>IF(N1363="snížená",J1363,0)</f>
        <v>22890</v>
      </c>
      <c r="BG1363" s="135">
        <f>IF(N1363="zákl. přenesená",J1363,0)</f>
        <v>0</v>
      </c>
      <c r="BH1363" s="135">
        <f>IF(N1363="sníž. přenesená",J1363,0)</f>
        <v>0</v>
      </c>
      <c r="BI1363" s="135">
        <f>IF(N1363="nulová",J1363,0)</f>
        <v>0</v>
      </c>
      <c r="BJ1363" s="17" t="s">
        <v>82</v>
      </c>
      <c r="BK1363" s="135">
        <f>ROUND(I1363*H1363,2)</f>
        <v>22890</v>
      </c>
      <c r="BL1363" s="17" t="s">
        <v>277</v>
      </c>
      <c r="BM1363" s="134" t="s">
        <v>4803</v>
      </c>
    </row>
    <row r="1364" spans="2:65" s="1" customFormat="1" ht="19.5">
      <c r="B1364" s="29"/>
      <c r="D1364" s="136" t="s">
        <v>231</v>
      </c>
      <c r="F1364" s="137" t="s">
        <v>1567</v>
      </c>
      <c r="L1364" s="29"/>
      <c r="M1364" s="138"/>
      <c r="T1364" s="53"/>
      <c r="AT1364" s="17" t="s">
        <v>231</v>
      </c>
      <c r="AU1364" s="17" t="s">
        <v>82</v>
      </c>
    </row>
    <row r="1365" spans="2:65" s="1" customFormat="1" ht="37.9" customHeight="1">
      <c r="B1365" s="123"/>
      <c r="C1365" s="124" t="s">
        <v>1022</v>
      </c>
      <c r="D1365" s="124" t="s">
        <v>226</v>
      </c>
      <c r="E1365" s="125" t="s">
        <v>1569</v>
      </c>
      <c r="F1365" s="126" t="s">
        <v>1570</v>
      </c>
      <c r="G1365" s="127" t="s">
        <v>639</v>
      </c>
      <c r="H1365" s="128">
        <v>1</v>
      </c>
      <c r="I1365" s="129">
        <v>22890</v>
      </c>
      <c r="J1365" s="129">
        <f>ROUND(I1365*H1365,2)</f>
        <v>22890</v>
      </c>
      <c r="K1365" s="126" t="s">
        <v>1</v>
      </c>
      <c r="L1365" s="29"/>
      <c r="M1365" s="130" t="s">
        <v>1</v>
      </c>
      <c r="N1365" s="131" t="s">
        <v>39</v>
      </c>
      <c r="O1365" s="132">
        <v>0</v>
      </c>
      <c r="P1365" s="132">
        <f>O1365*H1365</f>
        <v>0</v>
      </c>
      <c r="Q1365" s="132">
        <v>0</v>
      </c>
      <c r="R1365" s="132">
        <f>Q1365*H1365</f>
        <v>0</v>
      </c>
      <c r="S1365" s="132">
        <v>0</v>
      </c>
      <c r="T1365" s="133">
        <f>S1365*H1365</f>
        <v>0</v>
      </c>
      <c r="AR1365" s="134" t="s">
        <v>277</v>
      </c>
      <c r="AT1365" s="134" t="s">
        <v>226</v>
      </c>
      <c r="AU1365" s="134" t="s">
        <v>82</v>
      </c>
      <c r="AY1365" s="17" t="s">
        <v>224</v>
      </c>
      <c r="BE1365" s="135">
        <f>IF(N1365="základní",J1365,0)</f>
        <v>0</v>
      </c>
      <c r="BF1365" s="135">
        <f>IF(N1365="snížená",J1365,0)</f>
        <v>22890</v>
      </c>
      <c r="BG1365" s="135">
        <f>IF(N1365="zákl. přenesená",J1365,0)</f>
        <v>0</v>
      </c>
      <c r="BH1365" s="135">
        <f>IF(N1365="sníž. přenesená",J1365,0)</f>
        <v>0</v>
      </c>
      <c r="BI1365" s="135">
        <f>IF(N1365="nulová",J1365,0)</f>
        <v>0</v>
      </c>
      <c r="BJ1365" s="17" t="s">
        <v>82</v>
      </c>
      <c r="BK1365" s="135">
        <f>ROUND(I1365*H1365,2)</f>
        <v>22890</v>
      </c>
      <c r="BL1365" s="17" t="s">
        <v>277</v>
      </c>
      <c r="BM1365" s="134" t="s">
        <v>4804</v>
      </c>
    </row>
    <row r="1366" spans="2:65" s="1" customFormat="1" ht="19.5">
      <c r="B1366" s="29"/>
      <c r="D1366" s="136" t="s">
        <v>231</v>
      </c>
      <c r="F1366" s="137" t="s">
        <v>1570</v>
      </c>
      <c r="L1366" s="29"/>
      <c r="M1366" s="138"/>
      <c r="T1366" s="53"/>
      <c r="AT1366" s="17" t="s">
        <v>231</v>
      </c>
      <c r="AU1366" s="17" t="s">
        <v>82</v>
      </c>
    </row>
    <row r="1367" spans="2:65" s="1" customFormat="1" ht="37.9" customHeight="1">
      <c r="B1367" s="123"/>
      <c r="C1367" s="124" t="s">
        <v>1572</v>
      </c>
      <c r="D1367" s="124" t="s">
        <v>226</v>
      </c>
      <c r="E1367" s="125" t="s">
        <v>1573</v>
      </c>
      <c r="F1367" s="126" t="s">
        <v>1574</v>
      </c>
      <c r="G1367" s="127" t="s">
        <v>639</v>
      </c>
      <c r="H1367" s="128">
        <v>1</v>
      </c>
      <c r="I1367" s="129">
        <v>22890</v>
      </c>
      <c r="J1367" s="129">
        <f>ROUND(I1367*H1367,2)</f>
        <v>22890</v>
      </c>
      <c r="K1367" s="126" t="s">
        <v>1</v>
      </c>
      <c r="L1367" s="29"/>
      <c r="M1367" s="130" t="s">
        <v>1</v>
      </c>
      <c r="N1367" s="131" t="s">
        <v>39</v>
      </c>
      <c r="O1367" s="132">
        <v>0</v>
      </c>
      <c r="P1367" s="132">
        <f>O1367*H1367</f>
        <v>0</v>
      </c>
      <c r="Q1367" s="132">
        <v>0</v>
      </c>
      <c r="R1367" s="132">
        <f>Q1367*H1367</f>
        <v>0</v>
      </c>
      <c r="S1367" s="132">
        <v>0</v>
      </c>
      <c r="T1367" s="133">
        <f>S1367*H1367</f>
        <v>0</v>
      </c>
      <c r="AR1367" s="134" t="s">
        <v>277</v>
      </c>
      <c r="AT1367" s="134" t="s">
        <v>226</v>
      </c>
      <c r="AU1367" s="134" t="s">
        <v>82</v>
      </c>
      <c r="AY1367" s="17" t="s">
        <v>224</v>
      </c>
      <c r="BE1367" s="135">
        <f>IF(N1367="základní",J1367,0)</f>
        <v>0</v>
      </c>
      <c r="BF1367" s="135">
        <f>IF(N1367="snížená",J1367,0)</f>
        <v>22890</v>
      </c>
      <c r="BG1367" s="135">
        <f>IF(N1367="zákl. přenesená",J1367,0)</f>
        <v>0</v>
      </c>
      <c r="BH1367" s="135">
        <f>IF(N1367="sníž. přenesená",J1367,0)</f>
        <v>0</v>
      </c>
      <c r="BI1367" s="135">
        <f>IF(N1367="nulová",J1367,0)</f>
        <v>0</v>
      </c>
      <c r="BJ1367" s="17" t="s">
        <v>82</v>
      </c>
      <c r="BK1367" s="135">
        <f>ROUND(I1367*H1367,2)</f>
        <v>22890</v>
      </c>
      <c r="BL1367" s="17" t="s">
        <v>277</v>
      </c>
      <c r="BM1367" s="134" t="s">
        <v>4805</v>
      </c>
    </row>
    <row r="1368" spans="2:65" s="1" customFormat="1" ht="19.5">
      <c r="B1368" s="29"/>
      <c r="D1368" s="136" t="s">
        <v>231</v>
      </c>
      <c r="F1368" s="137" t="s">
        <v>1574</v>
      </c>
      <c r="L1368" s="29"/>
      <c r="M1368" s="138"/>
      <c r="T1368" s="53"/>
      <c r="AT1368" s="17" t="s">
        <v>231</v>
      </c>
      <c r="AU1368" s="17" t="s">
        <v>82</v>
      </c>
    </row>
    <row r="1369" spans="2:65" s="1" customFormat="1" ht="37.9" customHeight="1">
      <c r="B1369" s="123"/>
      <c r="C1369" s="124" t="s">
        <v>1025</v>
      </c>
      <c r="D1369" s="124" t="s">
        <v>226</v>
      </c>
      <c r="E1369" s="125" t="s">
        <v>1576</v>
      </c>
      <c r="F1369" s="126" t="s">
        <v>1577</v>
      </c>
      <c r="G1369" s="127" t="s">
        <v>639</v>
      </c>
      <c r="H1369" s="128">
        <v>1</v>
      </c>
      <c r="I1369" s="129">
        <v>22890</v>
      </c>
      <c r="J1369" s="129">
        <f>ROUND(I1369*H1369,2)</f>
        <v>22890</v>
      </c>
      <c r="K1369" s="126" t="s">
        <v>1</v>
      </c>
      <c r="L1369" s="29"/>
      <c r="M1369" s="130" t="s">
        <v>1</v>
      </c>
      <c r="N1369" s="131" t="s">
        <v>39</v>
      </c>
      <c r="O1369" s="132">
        <v>0</v>
      </c>
      <c r="P1369" s="132">
        <f>O1369*H1369</f>
        <v>0</v>
      </c>
      <c r="Q1369" s="132">
        <v>0</v>
      </c>
      <c r="R1369" s="132">
        <f>Q1369*H1369</f>
        <v>0</v>
      </c>
      <c r="S1369" s="132">
        <v>0</v>
      </c>
      <c r="T1369" s="133">
        <f>S1369*H1369</f>
        <v>0</v>
      </c>
      <c r="AR1369" s="134" t="s">
        <v>277</v>
      </c>
      <c r="AT1369" s="134" t="s">
        <v>226</v>
      </c>
      <c r="AU1369" s="134" t="s">
        <v>82</v>
      </c>
      <c r="AY1369" s="17" t="s">
        <v>224</v>
      </c>
      <c r="BE1369" s="135">
        <f>IF(N1369="základní",J1369,0)</f>
        <v>0</v>
      </c>
      <c r="BF1369" s="135">
        <f>IF(N1369="snížená",J1369,0)</f>
        <v>22890</v>
      </c>
      <c r="BG1369" s="135">
        <f>IF(N1369="zákl. přenesená",J1369,0)</f>
        <v>0</v>
      </c>
      <c r="BH1369" s="135">
        <f>IF(N1369="sníž. přenesená",J1369,0)</f>
        <v>0</v>
      </c>
      <c r="BI1369" s="135">
        <f>IF(N1369="nulová",J1369,0)</f>
        <v>0</v>
      </c>
      <c r="BJ1369" s="17" t="s">
        <v>82</v>
      </c>
      <c r="BK1369" s="135">
        <f>ROUND(I1369*H1369,2)</f>
        <v>22890</v>
      </c>
      <c r="BL1369" s="17" t="s">
        <v>277</v>
      </c>
      <c r="BM1369" s="134" t="s">
        <v>4806</v>
      </c>
    </row>
    <row r="1370" spans="2:65" s="1" customFormat="1" ht="19.5">
      <c r="B1370" s="29"/>
      <c r="D1370" s="136" t="s">
        <v>231</v>
      </c>
      <c r="F1370" s="137" t="s">
        <v>1577</v>
      </c>
      <c r="L1370" s="29"/>
      <c r="M1370" s="138"/>
      <c r="T1370" s="53"/>
      <c r="AT1370" s="17" t="s">
        <v>231</v>
      </c>
      <c r="AU1370" s="17" t="s">
        <v>82</v>
      </c>
    </row>
    <row r="1371" spans="2:65" s="1" customFormat="1" ht="37.9" customHeight="1">
      <c r="B1371" s="123"/>
      <c r="C1371" s="124" t="s">
        <v>1579</v>
      </c>
      <c r="D1371" s="124" t="s">
        <v>226</v>
      </c>
      <c r="E1371" s="125" t="s">
        <v>1580</v>
      </c>
      <c r="F1371" s="126" t="s">
        <v>1581</v>
      </c>
      <c r="G1371" s="127" t="s">
        <v>639</v>
      </c>
      <c r="H1371" s="128">
        <v>1</v>
      </c>
      <c r="I1371" s="129">
        <v>22890</v>
      </c>
      <c r="J1371" s="129">
        <f>ROUND(I1371*H1371,2)</f>
        <v>22890</v>
      </c>
      <c r="K1371" s="126" t="s">
        <v>1</v>
      </c>
      <c r="L1371" s="29"/>
      <c r="M1371" s="130" t="s">
        <v>1</v>
      </c>
      <c r="N1371" s="131" t="s">
        <v>39</v>
      </c>
      <c r="O1371" s="132">
        <v>0</v>
      </c>
      <c r="P1371" s="132">
        <f>O1371*H1371</f>
        <v>0</v>
      </c>
      <c r="Q1371" s="132">
        <v>0</v>
      </c>
      <c r="R1371" s="132">
        <f>Q1371*H1371</f>
        <v>0</v>
      </c>
      <c r="S1371" s="132">
        <v>0</v>
      </c>
      <c r="T1371" s="133">
        <f>S1371*H1371</f>
        <v>0</v>
      </c>
      <c r="AR1371" s="134" t="s">
        <v>277</v>
      </c>
      <c r="AT1371" s="134" t="s">
        <v>226</v>
      </c>
      <c r="AU1371" s="134" t="s">
        <v>82</v>
      </c>
      <c r="AY1371" s="17" t="s">
        <v>224</v>
      </c>
      <c r="BE1371" s="135">
        <f>IF(N1371="základní",J1371,0)</f>
        <v>0</v>
      </c>
      <c r="BF1371" s="135">
        <f>IF(N1371="snížená",J1371,0)</f>
        <v>22890</v>
      </c>
      <c r="BG1371" s="135">
        <f>IF(N1371="zákl. přenesená",J1371,0)</f>
        <v>0</v>
      </c>
      <c r="BH1371" s="135">
        <f>IF(N1371="sníž. přenesená",J1371,0)</f>
        <v>0</v>
      </c>
      <c r="BI1371" s="135">
        <f>IF(N1371="nulová",J1371,0)</f>
        <v>0</v>
      </c>
      <c r="BJ1371" s="17" t="s">
        <v>82</v>
      </c>
      <c r="BK1371" s="135">
        <f>ROUND(I1371*H1371,2)</f>
        <v>22890</v>
      </c>
      <c r="BL1371" s="17" t="s">
        <v>277</v>
      </c>
      <c r="BM1371" s="134" t="s">
        <v>4807</v>
      </c>
    </row>
    <row r="1372" spans="2:65" s="1" customFormat="1" ht="19.5">
      <c r="B1372" s="29"/>
      <c r="D1372" s="136" t="s">
        <v>231</v>
      </c>
      <c r="F1372" s="137" t="s">
        <v>1581</v>
      </c>
      <c r="L1372" s="29"/>
      <c r="M1372" s="138"/>
      <c r="T1372" s="53"/>
      <c r="AT1372" s="17" t="s">
        <v>231</v>
      </c>
      <c r="AU1372" s="17" t="s">
        <v>82</v>
      </c>
    </row>
    <row r="1373" spans="2:65" s="1" customFormat="1" ht="37.9" customHeight="1">
      <c r="B1373" s="123"/>
      <c r="C1373" s="124" t="s">
        <v>1029</v>
      </c>
      <c r="D1373" s="124" t="s">
        <v>226</v>
      </c>
      <c r="E1373" s="125" t="s">
        <v>1583</v>
      </c>
      <c r="F1373" s="126" t="s">
        <v>1584</v>
      </c>
      <c r="G1373" s="127" t="s">
        <v>639</v>
      </c>
      <c r="H1373" s="128">
        <v>1</v>
      </c>
      <c r="I1373" s="129">
        <v>22890</v>
      </c>
      <c r="J1373" s="129">
        <f>ROUND(I1373*H1373,2)</f>
        <v>22890</v>
      </c>
      <c r="K1373" s="126" t="s">
        <v>1</v>
      </c>
      <c r="L1373" s="29"/>
      <c r="M1373" s="130" t="s">
        <v>1</v>
      </c>
      <c r="N1373" s="131" t="s">
        <v>39</v>
      </c>
      <c r="O1373" s="132">
        <v>0</v>
      </c>
      <c r="P1373" s="132">
        <f>O1373*H1373</f>
        <v>0</v>
      </c>
      <c r="Q1373" s="132">
        <v>0</v>
      </c>
      <c r="R1373" s="132">
        <f>Q1373*H1373</f>
        <v>0</v>
      </c>
      <c r="S1373" s="132">
        <v>0</v>
      </c>
      <c r="T1373" s="133">
        <f>S1373*H1373</f>
        <v>0</v>
      </c>
      <c r="AR1373" s="134" t="s">
        <v>277</v>
      </c>
      <c r="AT1373" s="134" t="s">
        <v>226</v>
      </c>
      <c r="AU1373" s="134" t="s">
        <v>82</v>
      </c>
      <c r="AY1373" s="17" t="s">
        <v>224</v>
      </c>
      <c r="BE1373" s="135">
        <f>IF(N1373="základní",J1373,0)</f>
        <v>0</v>
      </c>
      <c r="BF1373" s="135">
        <f>IF(N1373="snížená",J1373,0)</f>
        <v>22890</v>
      </c>
      <c r="BG1373" s="135">
        <f>IF(N1373="zákl. přenesená",J1373,0)</f>
        <v>0</v>
      </c>
      <c r="BH1373" s="135">
        <f>IF(N1373="sníž. přenesená",J1373,0)</f>
        <v>0</v>
      </c>
      <c r="BI1373" s="135">
        <f>IF(N1373="nulová",J1373,0)</f>
        <v>0</v>
      </c>
      <c r="BJ1373" s="17" t="s">
        <v>82</v>
      </c>
      <c r="BK1373" s="135">
        <f>ROUND(I1373*H1373,2)</f>
        <v>22890</v>
      </c>
      <c r="BL1373" s="17" t="s">
        <v>277</v>
      </c>
      <c r="BM1373" s="134" t="s">
        <v>4808</v>
      </c>
    </row>
    <row r="1374" spans="2:65" s="1" customFormat="1" ht="19.5">
      <c r="B1374" s="29"/>
      <c r="D1374" s="136" t="s">
        <v>231</v>
      </c>
      <c r="F1374" s="137" t="s">
        <v>1584</v>
      </c>
      <c r="L1374" s="29"/>
      <c r="M1374" s="138"/>
      <c r="T1374" s="53"/>
      <c r="AT1374" s="17" t="s">
        <v>231</v>
      </c>
      <c r="AU1374" s="17" t="s">
        <v>82</v>
      </c>
    </row>
    <row r="1375" spans="2:65" s="1" customFormat="1" ht="37.9" customHeight="1">
      <c r="B1375" s="123"/>
      <c r="C1375" s="124" t="s">
        <v>1586</v>
      </c>
      <c r="D1375" s="124" t="s">
        <v>226</v>
      </c>
      <c r="E1375" s="125" t="s">
        <v>1587</v>
      </c>
      <c r="F1375" s="126" t="s">
        <v>1588</v>
      </c>
      <c r="G1375" s="127" t="s">
        <v>639</v>
      </c>
      <c r="H1375" s="128">
        <v>1</v>
      </c>
      <c r="I1375" s="129">
        <v>22890</v>
      </c>
      <c r="J1375" s="129">
        <f>ROUND(I1375*H1375,2)</f>
        <v>22890</v>
      </c>
      <c r="K1375" s="126" t="s">
        <v>1</v>
      </c>
      <c r="L1375" s="29"/>
      <c r="M1375" s="130" t="s">
        <v>1</v>
      </c>
      <c r="N1375" s="131" t="s">
        <v>39</v>
      </c>
      <c r="O1375" s="132">
        <v>0</v>
      </c>
      <c r="P1375" s="132">
        <f>O1375*H1375</f>
        <v>0</v>
      </c>
      <c r="Q1375" s="132">
        <v>0</v>
      </c>
      <c r="R1375" s="132">
        <f>Q1375*H1375</f>
        <v>0</v>
      </c>
      <c r="S1375" s="132">
        <v>0</v>
      </c>
      <c r="T1375" s="133">
        <f>S1375*H1375</f>
        <v>0</v>
      </c>
      <c r="AR1375" s="134" t="s">
        <v>277</v>
      </c>
      <c r="AT1375" s="134" t="s">
        <v>226</v>
      </c>
      <c r="AU1375" s="134" t="s">
        <v>82</v>
      </c>
      <c r="AY1375" s="17" t="s">
        <v>224</v>
      </c>
      <c r="BE1375" s="135">
        <f>IF(N1375="základní",J1375,0)</f>
        <v>0</v>
      </c>
      <c r="BF1375" s="135">
        <f>IF(N1375="snížená",J1375,0)</f>
        <v>22890</v>
      </c>
      <c r="BG1375" s="135">
        <f>IF(N1375="zákl. přenesená",J1375,0)</f>
        <v>0</v>
      </c>
      <c r="BH1375" s="135">
        <f>IF(N1375="sníž. přenesená",J1375,0)</f>
        <v>0</v>
      </c>
      <c r="BI1375" s="135">
        <f>IF(N1375="nulová",J1375,0)</f>
        <v>0</v>
      </c>
      <c r="BJ1375" s="17" t="s">
        <v>82</v>
      </c>
      <c r="BK1375" s="135">
        <f>ROUND(I1375*H1375,2)</f>
        <v>22890</v>
      </c>
      <c r="BL1375" s="17" t="s">
        <v>277</v>
      </c>
      <c r="BM1375" s="134" t="s">
        <v>4809</v>
      </c>
    </row>
    <row r="1376" spans="2:65" s="1" customFormat="1" ht="19.5">
      <c r="B1376" s="29"/>
      <c r="D1376" s="136" t="s">
        <v>231</v>
      </c>
      <c r="F1376" s="137" t="s">
        <v>1588</v>
      </c>
      <c r="L1376" s="29"/>
      <c r="M1376" s="138"/>
      <c r="T1376" s="53"/>
      <c r="AT1376" s="17" t="s">
        <v>231</v>
      </c>
      <c r="AU1376" s="17" t="s">
        <v>82</v>
      </c>
    </row>
    <row r="1377" spans="2:65" s="1" customFormat="1" ht="37.9" customHeight="1">
      <c r="B1377" s="123"/>
      <c r="C1377" s="124" t="s">
        <v>1032</v>
      </c>
      <c r="D1377" s="124" t="s">
        <v>226</v>
      </c>
      <c r="E1377" s="125" t="s">
        <v>1590</v>
      </c>
      <c r="F1377" s="126" t="s">
        <v>1591</v>
      </c>
      <c r="G1377" s="127" t="s">
        <v>639</v>
      </c>
      <c r="H1377" s="128">
        <v>1</v>
      </c>
      <c r="I1377" s="129">
        <v>22890</v>
      </c>
      <c r="J1377" s="129">
        <f>ROUND(I1377*H1377,2)</f>
        <v>22890</v>
      </c>
      <c r="K1377" s="126" t="s">
        <v>1</v>
      </c>
      <c r="L1377" s="29"/>
      <c r="M1377" s="130" t="s">
        <v>1</v>
      </c>
      <c r="N1377" s="131" t="s">
        <v>39</v>
      </c>
      <c r="O1377" s="132">
        <v>0</v>
      </c>
      <c r="P1377" s="132">
        <f>O1377*H1377</f>
        <v>0</v>
      </c>
      <c r="Q1377" s="132">
        <v>0</v>
      </c>
      <c r="R1377" s="132">
        <f>Q1377*H1377</f>
        <v>0</v>
      </c>
      <c r="S1377" s="132">
        <v>0</v>
      </c>
      <c r="T1377" s="133">
        <f>S1377*H1377</f>
        <v>0</v>
      </c>
      <c r="AR1377" s="134" t="s">
        <v>277</v>
      </c>
      <c r="AT1377" s="134" t="s">
        <v>226</v>
      </c>
      <c r="AU1377" s="134" t="s">
        <v>82</v>
      </c>
      <c r="AY1377" s="17" t="s">
        <v>224</v>
      </c>
      <c r="BE1377" s="135">
        <f>IF(N1377="základní",J1377,0)</f>
        <v>0</v>
      </c>
      <c r="BF1377" s="135">
        <f>IF(N1377="snížená",J1377,0)</f>
        <v>22890</v>
      </c>
      <c r="BG1377" s="135">
        <f>IF(N1377="zákl. přenesená",J1377,0)</f>
        <v>0</v>
      </c>
      <c r="BH1377" s="135">
        <f>IF(N1377="sníž. přenesená",J1377,0)</f>
        <v>0</v>
      </c>
      <c r="BI1377" s="135">
        <f>IF(N1377="nulová",J1377,0)</f>
        <v>0</v>
      </c>
      <c r="BJ1377" s="17" t="s">
        <v>82</v>
      </c>
      <c r="BK1377" s="135">
        <f>ROUND(I1377*H1377,2)</f>
        <v>22890</v>
      </c>
      <c r="BL1377" s="17" t="s">
        <v>277</v>
      </c>
      <c r="BM1377" s="134" t="s">
        <v>4810</v>
      </c>
    </row>
    <row r="1378" spans="2:65" s="1" customFormat="1" ht="19.5">
      <c r="B1378" s="29"/>
      <c r="D1378" s="136" t="s">
        <v>231</v>
      </c>
      <c r="F1378" s="137" t="s">
        <v>1591</v>
      </c>
      <c r="L1378" s="29"/>
      <c r="M1378" s="138"/>
      <c r="T1378" s="53"/>
      <c r="AT1378" s="17" t="s">
        <v>231</v>
      </c>
      <c r="AU1378" s="17" t="s">
        <v>82</v>
      </c>
    </row>
    <row r="1379" spans="2:65" s="1" customFormat="1" ht="37.9" customHeight="1">
      <c r="B1379" s="123"/>
      <c r="C1379" s="124" t="s">
        <v>1593</v>
      </c>
      <c r="D1379" s="124" t="s">
        <v>226</v>
      </c>
      <c r="E1379" s="125" t="s">
        <v>1594</v>
      </c>
      <c r="F1379" s="126" t="s">
        <v>1595</v>
      </c>
      <c r="G1379" s="127" t="s">
        <v>639</v>
      </c>
      <c r="H1379" s="128">
        <v>1</v>
      </c>
      <c r="I1379" s="129">
        <v>22890</v>
      </c>
      <c r="J1379" s="129">
        <f>ROUND(I1379*H1379,2)</f>
        <v>22890</v>
      </c>
      <c r="K1379" s="126" t="s">
        <v>1</v>
      </c>
      <c r="L1379" s="29"/>
      <c r="M1379" s="130" t="s">
        <v>1</v>
      </c>
      <c r="N1379" s="131" t="s">
        <v>39</v>
      </c>
      <c r="O1379" s="132">
        <v>0</v>
      </c>
      <c r="P1379" s="132">
        <f>O1379*H1379</f>
        <v>0</v>
      </c>
      <c r="Q1379" s="132">
        <v>0</v>
      </c>
      <c r="R1379" s="132">
        <f>Q1379*H1379</f>
        <v>0</v>
      </c>
      <c r="S1379" s="132">
        <v>0</v>
      </c>
      <c r="T1379" s="133">
        <f>S1379*H1379</f>
        <v>0</v>
      </c>
      <c r="AR1379" s="134" t="s">
        <v>277</v>
      </c>
      <c r="AT1379" s="134" t="s">
        <v>226</v>
      </c>
      <c r="AU1379" s="134" t="s">
        <v>82</v>
      </c>
      <c r="AY1379" s="17" t="s">
        <v>224</v>
      </c>
      <c r="BE1379" s="135">
        <f>IF(N1379="základní",J1379,0)</f>
        <v>0</v>
      </c>
      <c r="BF1379" s="135">
        <f>IF(N1379="snížená",J1379,0)</f>
        <v>22890</v>
      </c>
      <c r="BG1379" s="135">
        <f>IF(N1379="zákl. přenesená",J1379,0)</f>
        <v>0</v>
      </c>
      <c r="BH1379" s="135">
        <f>IF(N1379="sníž. přenesená",J1379,0)</f>
        <v>0</v>
      </c>
      <c r="BI1379" s="135">
        <f>IF(N1379="nulová",J1379,0)</f>
        <v>0</v>
      </c>
      <c r="BJ1379" s="17" t="s">
        <v>82</v>
      </c>
      <c r="BK1379" s="135">
        <f>ROUND(I1379*H1379,2)</f>
        <v>22890</v>
      </c>
      <c r="BL1379" s="17" t="s">
        <v>277</v>
      </c>
      <c r="BM1379" s="134" t="s">
        <v>4811</v>
      </c>
    </row>
    <row r="1380" spans="2:65" s="1" customFormat="1" ht="19.5">
      <c r="B1380" s="29"/>
      <c r="D1380" s="136" t="s">
        <v>231</v>
      </c>
      <c r="F1380" s="137" t="s">
        <v>1595</v>
      </c>
      <c r="L1380" s="29"/>
      <c r="M1380" s="138"/>
      <c r="T1380" s="53"/>
      <c r="AT1380" s="17" t="s">
        <v>231</v>
      </c>
      <c r="AU1380" s="17" t="s">
        <v>82</v>
      </c>
    </row>
    <row r="1381" spans="2:65" s="1" customFormat="1" ht="37.9" customHeight="1">
      <c r="B1381" s="123"/>
      <c r="C1381" s="124" t="s">
        <v>1036</v>
      </c>
      <c r="D1381" s="124" t="s">
        <v>226</v>
      </c>
      <c r="E1381" s="125" t="s">
        <v>1597</v>
      </c>
      <c r="F1381" s="126" t="s">
        <v>1598</v>
      </c>
      <c r="G1381" s="127" t="s">
        <v>639</v>
      </c>
      <c r="H1381" s="128">
        <v>1</v>
      </c>
      <c r="I1381" s="129">
        <v>22890</v>
      </c>
      <c r="J1381" s="129">
        <f>ROUND(I1381*H1381,2)</f>
        <v>22890</v>
      </c>
      <c r="K1381" s="126" t="s">
        <v>1</v>
      </c>
      <c r="L1381" s="29"/>
      <c r="M1381" s="130" t="s">
        <v>1</v>
      </c>
      <c r="N1381" s="131" t="s">
        <v>39</v>
      </c>
      <c r="O1381" s="132">
        <v>0</v>
      </c>
      <c r="P1381" s="132">
        <f>O1381*H1381</f>
        <v>0</v>
      </c>
      <c r="Q1381" s="132">
        <v>0</v>
      </c>
      <c r="R1381" s="132">
        <f>Q1381*H1381</f>
        <v>0</v>
      </c>
      <c r="S1381" s="132">
        <v>0</v>
      </c>
      <c r="T1381" s="133">
        <f>S1381*H1381</f>
        <v>0</v>
      </c>
      <c r="AR1381" s="134" t="s">
        <v>277</v>
      </c>
      <c r="AT1381" s="134" t="s">
        <v>226</v>
      </c>
      <c r="AU1381" s="134" t="s">
        <v>82</v>
      </c>
      <c r="AY1381" s="17" t="s">
        <v>224</v>
      </c>
      <c r="BE1381" s="135">
        <f>IF(N1381="základní",J1381,0)</f>
        <v>0</v>
      </c>
      <c r="BF1381" s="135">
        <f>IF(N1381="snížená",J1381,0)</f>
        <v>22890</v>
      </c>
      <c r="BG1381" s="135">
        <f>IF(N1381="zákl. přenesená",J1381,0)</f>
        <v>0</v>
      </c>
      <c r="BH1381" s="135">
        <f>IF(N1381="sníž. přenesená",J1381,0)</f>
        <v>0</v>
      </c>
      <c r="BI1381" s="135">
        <f>IF(N1381="nulová",J1381,0)</f>
        <v>0</v>
      </c>
      <c r="BJ1381" s="17" t="s">
        <v>82</v>
      </c>
      <c r="BK1381" s="135">
        <f>ROUND(I1381*H1381,2)</f>
        <v>22890</v>
      </c>
      <c r="BL1381" s="17" t="s">
        <v>277</v>
      </c>
      <c r="BM1381" s="134" t="s">
        <v>4812</v>
      </c>
    </row>
    <row r="1382" spans="2:65" s="1" customFormat="1" ht="19.5">
      <c r="B1382" s="29"/>
      <c r="D1382" s="136" t="s">
        <v>231</v>
      </c>
      <c r="F1382" s="137" t="s">
        <v>1598</v>
      </c>
      <c r="L1382" s="29"/>
      <c r="M1382" s="138"/>
      <c r="T1382" s="53"/>
      <c r="AT1382" s="17" t="s">
        <v>231</v>
      </c>
      <c r="AU1382" s="17" t="s">
        <v>82</v>
      </c>
    </row>
    <row r="1383" spans="2:65" s="1" customFormat="1" ht="37.9" customHeight="1">
      <c r="B1383" s="123"/>
      <c r="C1383" s="124" t="s">
        <v>1600</v>
      </c>
      <c r="D1383" s="124" t="s">
        <v>226</v>
      </c>
      <c r="E1383" s="125" t="s">
        <v>1601</v>
      </c>
      <c r="F1383" s="126" t="s">
        <v>1602</v>
      </c>
      <c r="G1383" s="127" t="s">
        <v>639</v>
      </c>
      <c r="H1383" s="128">
        <v>1</v>
      </c>
      <c r="I1383" s="129">
        <v>22890</v>
      </c>
      <c r="J1383" s="129">
        <f>ROUND(I1383*H1383,2)</f>
        <v>22890</v>
      </c>
      <c r="K1383" s="126" t="s">
        <v>1</v>
      </c>
      <c r="L1383" s="29"/>
      <c r="M1383" s="130" t="s">
        <v>1</v>
      </c>
      <c r="N1383" s="131" t="s">
        <v>39</v>
      </c>
      <c r="O1383" s="132">
        <v>0</v>
      </c>
      <c r="P1383" s="132">
        <f>O1383*H1383</f>
        <v>0</v>
      </c>
      <c r="Q1383" s="132">
        <v>0</v>
      </c>
      <c r="R1383" s="132">
        <f>Q1383*H1383</f>
        <v>0</v>
      </c>
      <c r="S1383" s="132">
        <v>0</v>
      </c>
      <c r="T1383" s="133">
        <f>S1383*H1383</f>
        <v>0</v>
      </c>
      <c r="AR1383" s="134" t="s">
        <v>277</v>
      </c>
      <c r="AT1383" s="134" t="s">
        <v>226</v>
      </c>
      <c r="AU1383" s="134" t="s">
        <v>82</v>
      </c>
      <c r="AY1383" s="17" t="s">
        <v>224</v>
      </c>
      <c r="BE1383" s="135">
        <f>IF(N1383="základní",J1383,0)</f>
        <v>0</v>
      </c>
      <c r="BF1383" s="135">
        <f>IF(N1383="snížená",J1383,0)</f>
        <v>22890</v>
      </c>
      <c r="BG1383" s="135">
        <f>IF(N1383="zákl. přenesená",J1383,0)</f>
        <v>0</v>
      </c>
      <c r="BH1383" s="135">
        <f>IF(N1383="sníž. přenesená",J1383,0)</f>
        <v>0</v>
      </c>
      <c r="BI1383" s="135">
        <f>IF(N1383="nulová",J1383,0)</f>
        <v>0</v>
      </c>
      <c r="BJ1383" s="17" t="s">
        <v>82</v>
      </c>
      <c r="BK1383" s="135">
        <f>ROUND(I1383*H1383,2)</f>
        <v>22890</v>
      </c>
      <c r="BL1383" s="17" t="s">
        <v>277</v>
      </c>
      <c r="BM1383" s="134" t="s">
        <v>4813</v>
      </c>
    </row>
    <row r="1384" spans="2:65" s="1" customFormat="1" ht="19.5">
      <c r="B1384" s="29"/>
      <c r="D1384" s="136" t="s">
        <v>231</v>
      </c>
      <c r="F1384" s="137" t="s">
        <v>1602</v>
      </c>
      <c r="L1384" s="29"/>
      <c r="M1384" s="138"/>
      <c r="T1384" s="53"/>
      <c r="AT1384" s="17" t="s">
        <v>231</v>
      </c>
      <c r="AU1384" s="17" t="s">
        <v>82</v>
      </c>
    </row>
    <row r="1385" spans="2:65" s="1" customFormat="1" ht="37.9" customHeight="1">
      <c r="B1385" s="123"/>
      <c r="C1385" s="124" t="s">
        <v>1039</v>
      </c>
      <c r="D1385" s="124" t="s">
        <v>226</v>
      </c>
      <c r="E1385" s="125" t="s">
        <v>1604</v>
      </c>
      <c r="F1385" s="126" t="s">
        <v>1605</v>
      </c>
      <c r="G1385" s="127" t="s">
        <v>639</v>
      </c>
      <c r="H1385" s="128">
        <v>1</v>
      </c>
      <c r="I1385" s="129">
        <v>22890</v>
      </c>
      <c r="J1385" s="129">
        <f>ROUND(I1385*H1385,2)</f>
        <v>22890</v>
      </c>
      <c r="K1385" s="126" t="s">
        <v>1</v>
      </c>
      <c r="L1385" s="29"/>
      <c r="M1385" s="130" t="s">
        <v>1</v>
      </c>
      <c r="N1385" s="131" t="s">
        <v>39</v>
      </c>
      <c r="O1385" s="132">
        <v>0</v>
      </c>
      <c r="P1385" s="132">
        <f>O1385*H1385</f>
        <v>0</v>
      </c>
      <c r="Q1385" s="132">
        <v>0</v>
      </c>
      <c r="R1385" s="132">
        <f>Q1385*H1385</f>
        <v>0</v>
      </c>
      <c r="S1385" s="132">
        <v>0</v>
      </c>
      <c r="T1385" s="133">
        <f>S1385*H1385</f>
        <v>0</v>
      </c>
      <c r="AR1385" s="134" t="s">
        <v>277</v>
      </c>
      <c r="AT1385" s="134" t="s">
        <v>226</v>
      </c>
      <c r="AU1385" s="134" t="s">
        <v>82</v>
      </c>
      <c r="AY1385" s="17" t="s">
        <v>224</v>
      </c>
      <c r="BE1385" s="135">
        <f>IF(N1385="základní",J1385,0)</f>
        <v>0</v>
      </c>
      <c r="BF1385" s="135">
        <f>IF(N1385="snížená",J1385,0)</f>
        <v>22890</v>
      </c>
      <c r="BG1385" s="135">
        <f>IF(N1385="zákl. přenesená",J1385,0)</f>
        <v>0</v>
      </c>
      <c r="BH1385" s="135">
        <f>IF(N1385="sníž. přenesená",J1385,0)</f>
        <v>0</v>
      </c>
      <c r="BI1385" s="135">
        <f>IF(N1385="nulová",J1385,0)</f>
        <v>0</v>
      </c>
      <c r="BJ1385" s="17" t="s">
        <v>82</v>
      </c>
      <c r="BK1385" s="135">
        <f>ROUND(I1385*H1385,2)</f>
        <v>22890</v>
      </c>
      <c r="BL1385" s="17" t="s">
        <v>277</v>
      </c>
      <c r="BM1385" s="134" t="s">
        <v>4814</v>
      </c>
    </row>
    <row r="1386" spans="2:65" s="1" customFormat="1" ht="19.5">
      <c r="B1386" s="29"/>
      <c r="D1386" s="136" t="s">
        <v>231</v>
      </c>
      <c r="F1386" s="137" t="s">
        <v>1605</v>
      </c>
      <c r="L1386" s="29"/>
      <c r="M1386" s="138"/>
      <c r="T1386" s="53"/>
      <c r="AT1386" s="17" t="s">
        <v>231</v>
      </c>
      <c r="AU1386" s="17" t="s">
        <v>82</v>
      </c>
    </row>
    <row r="1387" spans="2:65" s="1" customFormat="1" ht="37.9" customHeight="1">
      <c r="B1387" s="123"/>
      <c r="C1387" s="124" t="s">
        <v>1607</v>
      </c>
      <c r="D1387" s="124" t="s">
        <v>226</v>
      </c>
      <c r="E1387" s="125" t="s">
        <v>1608</v>
      </c>
      <c r="F1387" s="126" t="s">
        <v>1609</v>
      </c>
      <c r="G1387" s="127" t="s">
        <v>639</v>
      </c>
      <c r="H1387" s="128">
        <v>1</v>
      </c>
      <c r="I1387" s="129">
        <v>22890</v>
      </c>
      <c r="J1387" s="129">
        <f>ROUND(I1387*H1387,2)</f>
        <v>22890</v>
      </c>
      <c r="K1387" s="126" t="s">
        <v>1</v>
      </c>
      <c r="L1387" s="29"/>
      <c r="M1387" s="130" t="s">
        <v>1</v>
      </c>
      <c r="N1387" s="131" t="s">
        <v>39</v>
      </c>
      <c r="O1387" s="132">
        <v>0</v>
      </c>
      <c r="P1387" s="132">
        <f>O1387*H1387</f>
        <v>0</v>
      </c>
      <c r="Q1387" s="132">
        <v>0</v>
      </c>
      <c r="R1387" s="132">
        <f>Q1387*H1387</f>
        <v>0</v>
      </c>
      <c r="S1387" s="132">
        <v>0</v>
      </c>
      <c r="T1387" s="133">
        <f>S1387*H1387</f>
        <v>0</v>
      </c>
      <c r="AR1387" s="134" t="s">
        <v>277</v>
      </c>
      <c r="AT1387" s="134" t="s">
        <v>226</v>
      </c>
      <c r="AU1387" s="134" t="s">
        <v>82</v>
      </c>
      <c r="AY1387" s="17" t="s">
        <v>224</v>
      </c>
      <c r="BE1387" s="135">
        <f>IF(N1387="základní",J1387,0)</f>
        <v>0</v>
      </c>
      <c r="BF1387" s="135">
        <f>IF(N1387="snížená",J1387,0)</f>
        <v>22890</v>
      </c>
      <c r="BG1387" s="135">
        <f>IF(N1387="zákl. přenesená",J1387,0)</f>
        <v>0</v>
      </c>
      <c r="BH1387" s="135">
        <f>IF(N1387="sníž. přenesená",J1387,0)</f>
        <v>0</v>
      </c>
      <c r="BI1387" s="135">
        <f>IF(N1387="nulová",J1387,0)</f>
        <v>0</v>
      </c>
      <c r="BJ1387" s="17" t="s">
        <v>82</v>
      </c>
      <c r="BK1387" s="135">
        <f>ROUND(I1387*H1387,2)</f>
        <v>22890</v>
      </c>
      <c r="BL1387" s="17" t="s">
        <v>277</v>
      </c>
      <c r="BM1387" s="134" t="s">
        <v>4815</v>
      </c>
    </row>
    <row r="1388" spans="2:65" s="1" customFormat="1" ht="19.5">
      <c r="B1388" s="29"/>
      <c r="D1388" s="136" t="s">
        <v>231</v>
      </c>
      <c r="F1388" s="137" t="s">
        <v>1609</v>
      </c>
      <c r="L1388" s="29"/>
      <c r="M1388" s="138"/>
      <c r="T1388" s="53"/>
      <c r="AT1388" s="17" t="s">
        <v>231</v>
      </c>
      <c r="AU1388" s="17" t="s">
        <v>82</v>
      </c>
    </row>
    <row r="1389" spans="2:65" s="1" customFormat="1" ht="37.9" customHeight="1">
      <c r="B1389" s="123"/>
      <c r="C1389" s="124" t="s">
        <v>1043</v>
      </c>
      <c r="D1389" s="124" t="s">
        <v>226</v>
      </c>
      <c r="E1389" s="125" t="s">
        <v>1611</v>
      </c>
      <c r="F1389" s="126" t="s">
        <v>1612</v>
      </c>
      <c r="G1389" s="127" t="s">
        <v>639</v>
      </c>
      <c r="H1389" s="128">
        <v>1</v>
      </c>
      <c r="I1389" s="129">
        <v>30880</v>
      </c>
      <c r="J1389" s="129">
        <f>ROUND(I1389*H1389,2)</f>
        <v>30880</v>
      </c>
      <c r="K1389" s="126" t="s">
        <v>1</v>
      </c>
      <c r="L1389" s="29"/>
      <c r="M1389" s="130" t="s">
        <v>1</v>
      </c>
      <c r="N1389" s="131" t="s">
        <v>39</v>
      </c>
      <c r="O1389" s="132">
        <v>0</v>
      </c>
      <c r="P1389" s="132">
        <f>O1389*H1389</f>
        <v>0</v>
      </c>
      <c r="Q1389" s="132">
        <v>0</v>
      </c>
      <c r="R1389" s="132">
        <f>Q1389*H1389</f>
        <v>0</v>
      </c>
      <c r="S1389" s="132">
        <v>0</v>
      </c>
      <c r="T1389" s="133">
        <f>S1389*H1389</f>
        <v>0</v>
      </c>
      <c r="AR1389" s="134" t="s">
        <v>277</v>
      </c>
      <c r="AT1389" s="134" t="s">
        <v>226</v>
      </c>
      <c r="AU1389" s="134" t="s">
        <v>82</v>
      </c>
      <c r="AY1389" s="17" t="s">
        <v>224</v>
      </c>
      <c r="BE1389" s="135">
        <f>IF(N1389="základní",J1389,0)</f>
        <v>0</v>
      </c>
      <c r="BF1389" s="135">
        <f>IF(N1389="snížená",J1389,0)</f>
        <v>30880</v>
      </c>
      <c r="BG1389" s="135">
        <f>IF(N1389="zákl. přenesená",J1389,0)</f>
        <v>0</v>
      </c>
      <c r="BH1389" s="135">
        <f>IF(N1389="sníž. přenesená",J1389,0)</f>
        <v>0</v>
      </c>
      <c r="BI1389" s="135">
        <f>IF(N1389="nulová",J1389,0)</f>
        <v>0</v>
      </c>
      <c r="BJ1389" s="17" t="s">
        <v>82</v>
      </c>
      <c r="BK1389" s="135">
        <f>ROUND(I1389*H1389,2)</f>
        <v>30880</v>
      </c>
      <c r="BL1389" s="17" t="s">
        <v>277</v>
      </c>
      <c r="BM1389" s="134" t="s">
        <v>4816</v>
      </c>
    </row>
    <row r="1390" spans="2:65" s="1" customFormat="1" ht="19.5">
      <c r="B1390" s="29"/>
      <c r="D1390" s="136" t="s">
        <v>231</v>
      </c>
      <c r="F1390" s="137" t="s">
        <v>1612</v>
      </c>
      <c r="L1390" s="29"/>
      <c r="M1390" s="138"/>
      <c r="T1390" s="53"/>
      <c r="AT1390" s="17" t="s">
        <v>231</v>
      </c>
      <c r="AU1390" s="17" t="s">
        <v>82</v>
      </c>
    </row>
    <row r="1391" spans="2:65" s="1" customFormat="1" ht="37.9" customHeight="1">
      <c r="B1391" s="123"/>
      <c r="C1391" s="124" t="s">
        <v>1614</v>
      </c>
      <c r="D1391" s="124" t="s">
        <v>226</v>
      </c>
      <c r="E1391" s="125" t="s">
        <v>1615</v>
      </c>
      <c r="F1391" s="126" t="s">
        <v>1616</v>
      </c>
      <c r="G1391" s="127" t="s">
        <v>639</v>
      </c>
      <c r="H1391" s="128">
        <v>1</v>
      </c>
      <c r="I1391" s="129">
        <v>30880</v>
      </c>
      <c r="J1391" s="129">
        <f>ROUND(I1391*H1391,2)</f>
        <v>30880</v>
      </c>
      <c r="K1391" s="126" t="s">
        <v>1</v>
      </c>
      <c r="L1391" s="29"/>
      <c r="M1391" s="130" t="s">
        <v>1</v>
      </c>
      <c r="N1391" s="131" t="s">
        <v>39</v>
      </c>
      <c r="O1391" s="132">
        <v>0</v>
      </c>
      <c r="P1391" s="132">
        <f>O1391*H1391</f>
        <v>0</v>
      </c>
      <c r="Q1391" s="132">
        <v>0</v>
      </c>
      <c r="R1391" s="132">
        <f>Q1391*H1391</f>
        <v>0</v>
      </c>
      <c r="S1391" s="132">
        <v>0</v>
      </c>
      <c r="T1391" s="133">
        <f>S1391*H1391</f>
        <v>0</v>
      </c>
      <c r="AR1391" s="134" t="s">
        <v>277</v>
      </c>
      <c r="AT1391" s="134" t="s">
        <v>226</v>
      </c>
      <c r="AU1391" s="134" t="s">
        <v>82</v>
      </c>
      <c r="AY1391" s="17" t="s">
        <v>224</v>
      </c>
      <c r="BE1391" s="135">
        <f>IF(N1391="základní",J1391,0)</f>
        <v>0</v>
      </c>
      <c r="BF1391" s="135">
        <f>IF(N1391="snížená",J1391,0)</f>
        <v>30880</v>
      </c>
      <c r="BG1391" s="135">
        <f>IF(N1391="zákl. přenesená",J1391,0)</f>
        <v>0</v>
      </c>
      <c r="BH1391" s="135">
        <f>IF(N1391="sníž. přenesená",J1391,0)</f>
        <v>0</v>
      </c>
      <c r="BI1391" s="135">
        <f>IF(N1391="nulová",J1391,0)</f>
        <v>0</v>
      </c>
      <c r="BJ1391" s="17" t="s">
        <v>82</v>
      </c>
      <c r="BK1391" s="135">
        <f>ROUND(I1391*H1391,2)</f>
        <v>30880</v>
      </c>
      <c r="BL1391" s="17" t="s">
        <v>277</v>
      </c>
      <c r="BM1391" s="134" t="s">
        <v>4817</v>
      </c>
    </row>
    <row r="1392" spans="2:65" s="1" customFormat="1" ht="19.5">
      <c r="B1392" s="29"/>
      <c r="D1392" s="136" t="s">
        <v>231</v>
      </c>
      <c r="F1392" s="137" t="s">
        <v>1616</v>
      </c>
      <c r="L1392" s="29"/>
      <c r="M1392" s="138"/>
      <c r="T1392" s="53"/>
      <c r="AT1392" s="17" t="s">
        <v>231</v>
      </c>
      <c r="AU1392" s="17" t="s">
        <v>82</v>
      </c>
    </row>
    <row r="1393" spans="2:65" s="1" customFormat="1" ht="37.9" customHeight="1">
      <c r="B1393" s="123"/>
      <c r="C1393" s="124" t="s">
        <v>1046</v>
      </c>
      <c r="D1393" s="124" t="s">
        <v>226</v>
      </c>
      <c r="E1393" s="125" t="s">
        <v>1618</v>
      </c>
      <c r="F1393" s="126" t="s">
        <v>1619</v>
      </c>
      <c r="G1393" s="127" t="s">
        <v>639</v>
      </c>
      <c r="H1393" s="128">
        <v>1</v>
      </c>
      <c r="I1393" s="129">
        <v>30880</v>
      </c>
      <c r="J1393" s="129">
        <f>ROUND(I1393*H1393,2)</f>
        <v>30880</v>
      </c>
      <c r="K1393" s="126" t="s">
        <v>1</v>
      </c>
      <c r="L1393" s="29"/>
      <c r="M1393" s="130" t="s">
        <v>1</v>
      </c>
      <c r="N1393" s="131" t="s">
        <v>39</v>
      </c>
      <c r="O1393" s="132">
        <v>0</v>
      </c>
      <c r="P1393" s="132">
        <f>O1393*H1393</f>
        <v>0</v>
      </c>
      <c r="Q1393" s="132">
        <v>0</v>
      </c>
      <c r="R1393" s="132">
        <f>Q1393*H1393</f>
        <v>0</v>
      </c>
      <c r="S1393" s="132">
        <v>0</v>
      </c>
      <c r="T1393" s="133">
        <f>S1393*H1393</f>
        <v>0</v>
      </c>
      <c r="AR1393" s="134" t="s">
        <v>277</v>
      </c>
      <c r="AT1393" s="134" t="s">
        <v>226</v>
      </c>
      <c r="AU1393" s="134" t="s">
        <v>82</v>
      </c>
      <c r="AY1393" s="17" t="s">
        <v>224</v>
      </c>
      <c r="BE1393" s="135">
        <f>IF(N1393="základní",J1393,0)</f>
        <v>0</v>
      </c>
      <c r="BF1393" s="135">
        <f>IF(N1393="snížená",J1393,0)</f>
        <v>30880</v>
      </c>
      <c r="BG1393" s="135">
        <f>IF(N1393="zákl. přenesená",J1393,0)</f>
        <v>0</v>
      </c>
      <c r="BH1393" s="135">
        <f>IF(N1393="sníž. přenesená",J1393,0)</f>
        <v>0</v>
      </c>
      <c r="BI1393" s="135">
        <f>IF(N1393="nulová",J1393,0)</f>
        <v>0</v>
      </c>
      <c r="BJ1393" s="17" t="s">
        <v>82</v>
      </c>
      <c r="BK1393" s="135">
        <f>ROUND(I1393*H1393,2)</f>
        <v>30880</v>
      </c>
      <c r="BL1393" s="17" t="s">
        <v>277</v>
      </c>
      <c r="BM1393" s="134" t="s">
        <v>4818</v>
      </c>
    </row>
    <row r="1394" spans="2:65" s="1" customFormat="1" ht="19.5">
      <c r="B1394" s="29"/>
      <c r="D1394" s="136" t="s">
        <v>231</v>
      </c>
      <c r="F1394" s="137" t="s">
        <v>1619</v>
      </c>
      <c r="L1394" s="29"/>
      <c r="M1394" s="138"/>
      <c r="T1394" s="53"/>
      <c r="AT1394" s="17" t="s">
        <v>231</v>
      </c>
      <c r="AU1394" s="17" t="s">
        <v>82</v>
      </c>
    </row>
    <row r="1395" spans="2:65" s="1" customFormat="1" ht="37.9" customHeight="1">
      <c r="B1395" s="123"/>
      <c r="C1395" s="124" t="s">
        <v>1621</v>
      </c>
      <c r="D1395" s="124" t="s">
        <v>226</v>
      </c>
      <c r="E1395" s="125" t="s">
        <v>1622</v>
      </c>
      <c r="F1395" s="126" t="s">
        <v>1623</v>
      </c>
      <c r="G1395" s="127" t="s">
        <v>639</v>
      </c>
      <c r="H1395" s="128">
        <v>1</v>
      </c>
      <c r="I1395" s="129">
        <v>30880</v>
      </c>
      <c r="J1395" s="129">
        <f>ROUND(I1395*H1395,2)</f>
        <v>30880</v>
      </c>
      <c r="K1395" s="126" t="s">
        <v>1</v>
      </c>
      <c r="L1395" s="29"/>
      <c r="M1395" s="130" t="s">
        <v>1</v>
      </c>
      <c r="N1395" s="131" t="s">
        <v>39</v>
      </c>
      <c r="O1395" s="132">
        <v>0</v>
      </c>
      <c r="P1395" s="132">
        <f>O1395*H1395</f>
        <v>0</v>
      </c>
      <c r="Q1395" s="132">
        <v>0</v>
      </c>
      <c r="R1395" s="132">
        <f>Q1395*H1395</f>
        <v>0</v>
      </c>
      <c r="S1395" s="132">
        <v>0</v>
      </c>
      <c r="T1395" s="133">
        <f>S1395*H1395</f>
        <v>0</v>
      </c>
      <c r="AR1395" s="134" t="s">
        <v>277</v>
      </c>
      <c r="AT1395" s="134" t="s">
        <v>226</v>
      </c>
      <c r="AU1395" s="134" t="s">
        <v>82</v>
      </c>
      <c r="AY1395" s="17" t="s">
        <v>224</v>
      </c>
      <c r="BE1395" s="135">
        <f>IF(N1395="základní",J1395,0)</f>
        <v>0</v>
      </c>
      <c r="BF1395" s="135">
        <f>IF(N1395="snížená",J1395,0)</f>
        <v>30880</v>
      </c>
      <c r="BG1395" s="135">
        <f>IF(N1395="zákl. přenesená",J1395,0)</f>
        <v>0</v>
      </c>
      <c r="BH1395" s="135">
        <f>IF(N1395="sníž. přenesená",J1395,0)</f>
        <v>0</v>
      </c>
      <c r="BI1395" s="135">
        <f>IF(N1395="nulová",J1395,0)</f>
        <v>0</v>
      </c>
      <c r="BJ1395" s="17" t="s">
        <v>82</v>
      </c>
      <c r="BK1395" s="135">
        <f>ROUND(I1395*H1395,2)</f>
        <v>30880</v>
      </c>
      <c r="BL1395" s="17" t="s">
        <v>277</v>
      </c>
      <c r="BM1395" s="134" t="s">
        <v>4819</v>
      </c>
    </row>
    <row r="1396" spans="2:65" s="1" customFormat="1" ht="19.5">
      <c r="B1396" s="29"/>
      <c r="D1396" s="136" t="s">
        <v>231</v>
      </c>
      <c r="F1396" s="137" t="s">
        <v>1623</v>
      </c>
      <c r="L1396" s="29"/>
      <c r="M1396" s="138"/>
      <c r="T1396" s="53"/>
      <c r="AT1396" s="17" t="s">
        <v>231</v>
      </c>
      <c r="AU1396" s="17" t="s">
        <v>82</v>
      </c>
    </row>
    <row r="1397" spans="2:65" s="1" customFormat="1" ht="37.9" customHeight="1">
      <c r="B1397" s="123"/>
      <c r="C1397" s="124" t="s">
        <v>1050</v>
      </c>
      <c r="D1397" s="124" t="s">
        <v>226</v>
      </c>
      <c r="E1397" s="125" t="s">
        <v>1625</v>
      </c>
      <c r="F1397" s="126" t="s">
        <v>1626</v>
      </c>
      <c r="G1397" s="127" t="s">
        <v>639</v>
      </c>
      <c r="H1397" s="128">
        <v>1</v>
      </c>
      <c r="I1397" s="129">
        <v>16290</v>
      </c>
      <c r="J1397" s="129">
        <f>ROUND(I1397*H1397,2)</f>
        <v>16290</v>
      </c>
      <c r="K1397" s="126" t="s">
        <v>1</v>
      </c>
      <c r="L1397" s="29"/>
      <c r="M1397" s="130" t="s">
        <v>1</v>
      </c>
      <c r="N1397" s="131" t="s">
        <v>39</v>
      </c>
      <c r="O1397" s="132">
        <v>0</v>
      </c>
      <c r="P1397" s="132">
        <f>O1397*H1397</f>
        <v>0</v>
      </c>
      <c r="Q1397" s="132">
        <v>0</v>
      </c>
      <c r="R1397" s="132">
        <f>Q1397*H1397</f>
        <v>0</v>
      </c>
      <c r="S1397" s="132">
        <v>0</v>
      </c>
      <c r="T1397" s="133">
        <f>S1397*H1397</f>
        <v>0</v>
      </c>
      <c r="AR1397" s="134" t="s">
        <v>277</v>
      </c>
      <c r="AT1397" s="134" t="s">
        <v>226</v>
      </c>
      <c r="AU1397" s="134" t="s">
        <v>82</v>
      </c>
      <c r="AY1397" s="17" t="s">
        <v>224</v>
      </c>
      <c r="BE1397" s="135">
        <f>IF(N1397="základní",J1397,0)</f>
        <v>0</v>
      </c>
      <c r="BF1397" s="135">
        <f>IF(N1397="snížená",J1397,0)</f>
        <v>16290</v>
      </c>
      <c r="BG1397" s="135">
        <f>IF(N1397="zákl. přenesená",J1397,0)</f>
        <v>0</v>
      </c>
      <c r="BH1397" s="135">
        <f>IF(N1397="sníž. přenesená",J1397,0)</f>
        <v>0</v>
      </c>
      <c r="BI1397" s="135">
        <f>IF(N1397="nulová",J1397,0)</f>
        <v>0</v>
      </c>
      <c r="BJ1397" s="17" t="s">
        <v>82</v>
      </c>
      <c r="BK1397" s="135">
        <f>ROUND(I1397*H1397,2)</f>
        <v>16290</v>
      </c>
      <c r="BL1397" s="17" t="s">
        <v>277</v>
      </c>
      <c r="BM1397" s="134" t="s">
        <v>4820</v>
      </c>
    </row>
    <row r="1398" spans="2:65" s="1" customFormat="1" ht="19.5">
      <c r="B1398" s="29"/>
      <c r="D1398" s="136" t="s">
        <v>231</v>
      </c>
      <c r="F1398" s="137" t="s">
        <v>1626</v>
      </c>
      <c r="L1398" s="29"/>
      <c r="M1398" s="138"/>
      <c r="T1398" s="53"/>
      <c r="AT1398" s="17" t="s">
        <v>231</v>
      </c>
      <c r="AU1398" s="17" t="s">
        <v>82</v>
      </c>
    </row>
    <row r="1399" spans="2:65" s="1" customFormat="1" ht="37.9" customHeight="1">
      <c r="B1399" s="123"/>
      <c r="C1399" s="124" t="s">
        <v>1628</v>
      </c>
      <c r="D1399" s="124" t="s">
        <v>226</v>
      </c>
      <c r="E1399" s="125" t="s">
        <v>1629</v>
      </c>
      <c r="F1399" s="126" t="s">
        <v>1630</v>
      </c>
      <c r="G1399" s="127" t="s">
        <v>639</v>
      </c>
      <c r="H1399" s="128">
        <v>1</v>
      </c>
      <c r="I1399" s="129">
        <v>16290</v>
      </c>
      <c r="J1399" s="129">
        <f>ROUND(I1399*H1399,2)</f>
        <v>16290</v>
      </c>
      <c r="K1399" s="126" t="s">
        <v>1</v>
      </c>
      <c r="L1399" s="29"/>
      <c r="M1399" s="130" t="s">
        <v>1</v>
      </c>
      <c r="N1399" s="131" t="s">
        <v>39</v>
      </c>
      <c r="O1399" s="132">
        <v>0</v>
      </c>
      <c r="P1399" s="132">
        <f>O1399*H1399</f>
        <v>0</v>
      </c>
      <c r="Q1399" s="132">
        <v>0</v>
      </c>
      <c r="R1399" s="132">
        <f>Q1399*H1399</f>
        <v>0</v>
      </c>
      <c r="S1399" s="132">
        <v>0</v>
      </c>
      <c r="T1399" s="133">
        <f>S1399*H1399</f>
        <v>0</v>
      </c>
      <c r="AR1399" s="134" t="s">
        <v>277</v>
      </c>
      <c r="AT1399" s="134" t="s">
        <v>226</v>
      </c>
      <c r="AU1399" s="134" t="s">
        <v>82</v>
      </c>
      <c r="AY1399" s="17" t="s">
        <v>224</v>
      </c>
      <c r="BE1399" s="135">
        <f>IF(N1399="základní",J1399,0)</f>
        <v>0</v>
      </c>
      <c r="BF1399" s="135">
        <f>IF(N1399="snížená",J1399,0)</f>
        <v>16290</v>
      </c>
      <c r="BG1399" s="135">
        <f>IF(N1399="zákl. přenesená",J1399,0)</f>
        <v>0</v>
      </c>
      <c r="BH1399" s="135">
        <f>IF(N1399="sníž. přenesená",J1399,0)</f>
        <v>0</v>
      </c>
      <c r="BI1399" s="135">
        <f>IF(N1399="nulová",J1399,0)</f>
        <v>0</v>
      </c>
      <c r="BJ1399" s="17" t="s">
        <v>82</v>
      </c>
      <c r="BK1399" s="135">
        <f>ROUND(I1399*H1399,2)</f>
        <v>16290</v>
      </c>
      <c r="BL1399" s="17" t="s">
        <v>277</v>
      </c>
      <c r="BM1399" s="134" t="s">
        <v>4821</v>
      </c>
    </row>
    <row r="1400" spans="2:65" s="1" customFormat="1" ht="19.5">
      <c r="B1400" s="29"/>
      <c r="D1400" s="136" t="s">
        <v>231</v>
      </c>
      <c r="F1400" s="137" t="s">
        <v>1630</v>
      </c>
      <c r="L1400" s="29"/>
      <c r="M1400" s="138"/>
      <c r="T1400" s="53"/>
      <c r="AT1400" s="17" t="s">
        <v>231</v>
      </c>
      <c r="AU1400" s="17" t="s">
        <v>82</v>
      </c>
    </row>
    <row r="1401" spans="2:65" s="1" customFormat="1" ht="37.9" customHeight="1">
      <c r="B1401" s="123"/>
      <c r="C1401" s="124" t="s">
        <v>1053</v>
      </c>
      <c r="D1401" s="124" t="s">
        <v>226</v>
      </c>
      <c r="E1401" s="125" t="s">
        <v>1632</v>
      </c>
      <c r="F1401" s="126" t="s">
        <v>1633</v>
      </c>
      <c r="G1401" s="127" t="s">
        <v>1201</v>
      </c>
      <c r="H1401" s="128">
        <v>12936.6</v>
      </c>
      <c r="I1401" s="129">
        <v>2.1800000000000002</v>
      </c>
      <c r="J1401" s="129">
        <f>ROUND(I1401*H1401,2)</f>
        <v>28201.79</v>
      </c>
      <c r="K1401" s="126" t="s">
        <v>230</v>
      </c>
      <c r="L1401" s="29"/>
      <c r="M1401" s="130" t="s">
        <v>1</v>
      </c>
      <c r="N1401" s="131" t="s">
        <v>39</v>
      </c>
      <c r="O1401" s="132">
        <v>0</v>
      </c>
      <c r="P1401" s="132">
        <f>O1401*H1401</f>
        <v>0</v>
      </c>
      <c r="Q1401" s="132">
        <v>0</v>
      </c>
      <c r="R1401" s="132">
        <f>Q1401*H1401</f>
        <v>0</v>
      </c>
      <c r="S1401" s="132">
        <v>0</v>
      </c>
      <c r="T1401" s="133">
        <f>S1401*H1401</f>
        <v>0</v>
      </c>
      <c r="AR1401" s="134" t="s">
        <v>277</v>
      </c>
      <c r="AT1401" s="134" t="s">
        <v>226</v>
      </c>
      <c r="AU1401" s="134" t="s">
        <v>82</v>
      </c>
      <c r="AY1401" s="17" t="s">
        <v>224</v>
      </c>
      <c r="BE1401" s="135">
        <f>IF(N1401="základní",J1401,0)</f>
        <v>0</v>
      </c>
      <c r="BF1401" s="135">
        <f>IF(N1401="snížená",J1401,0)</f>
        <v>28201.79</v>
      </c>
      <c r="BG1401" s="135">
        <f>IF(N1401="zákl. přenesená",J1401,0)</f>
        <v>0</v>
      </c>
      <c r="BH1401" s="135">
        <f>IF(N1401="sníž. přenesená",J1401,0)</f>
        <v>0</v>
      </c>
      <c r="BI1401" s="135">
        <f>IF(N1401="nulová",J1401,0)</f>
        <v>0</v>
      </c>
      <c r="BJ1401" s="17" t="s">
        <v>82</v>
      </c>
      <c r="BK1401" s="135">
        <f>ROUND(I1401*H1401,2)</f>
        <v>28201.79</v>
      </c>
      <c r="BL1401" s="17" t="s">
        <v>277</v>
      </c>
      <c r="BM1401" s="134" t="s">
        <v>4822</v>
      </c>
    </row>
    <row r="1402" spans="2:65" s="1" customFormat="1" ht="19.5">
      <c r="B1402" s="29"/>
      <c r="D1402" s="136" t="s">
        <v>231</v>
      </c>
      <c r="F1402" s="137" t="s">
        <v>1633</v>
      </c>
      <c r="L1402" s="29"/>
      <c r="M1402" s="138"/>
      <c r="T1402" s="53"/>
      <c r="AT1402" s="17" t="s">
        <v>231</v>
      </c>
      <c r="AU1402" s="17" t="s">
        <v>82</v>
      </c>
    </row>
    <row r="1403" spans="2:65" s="1" customFormat="1">
      <c r="B1403" s="29"/>
      <c r="D1403" s="139" t="s">
        <v>232</v>
      </c>
      <c r="F1403" s="140" t="s">
        <v>1635</v>
      </c>
      <c r="L1403" s="29"/>
      <c r="M1403" s="138"/>
      <c r="T1403" s="53"/>
      <c r="AT1403" s="17" t="s">
        <v>232</v>
      </c>
      <c r="AU1403" s="17" t="s">
        <v>82</v>
      </c>
    </row>
    <row r="1404" spans="2:65" s="11" customFormat="1" ht="22.9" customHeight="1">
      <c r="B1404" s="112"/>
      <c r="D1404" s="113" t="s">
        <v>72</v>
      </c>
      <c r="E1404" s="121" t="s">
        <v>1636</v>
      </c>
      <c r="F1404" s="121" t="s">
        <v>1637</v>
      </c>
      <c r="J1404" s="122">
        <f>BK1404</f>
        <v>537866.62</v>
      </c>
      <c r="L1404" s="112"/>
      <c r="M1404" s="116"/>
      <c r="P1404" s="117">
        <f>SUM(P1405:P1446)</f>
        <v>0</v>
      </c>
      <c r="R1404" s="117">
        <f>SUM(R1405:R1446)</f>
        <v>0</v>
      </c>
      <c r="T1404" s="118">
        <f>SUM(T1405:T1446)</f>
        <v>0</v>
      </c>
      <c r="AR1404" s="113" t="s">
        <v>82</v>
      </c>
      <c r="AT1404" s="119" t="s">
        <v>72</v>
      </c>
      <c r="AU1404" s="119" t="s">
        <v>78</v>
      </c>
      <c r="AY1404" s="113" t="s">
        <v>224</v>
      </c>
      <c r="BK1404" s="120">
        <f>SUM(BK1405:BK1446)</f>
        <v>537866.62</v>
      </c>
    </row>
    <row r="1405" spans="2:65" s="1" customFormat="1" ht="33" customHeight="1">
      <c r="B1405" s="123"/>
      <c r="C1405" s="124" t="s">
        <v>1638</v>
      </c>
      <c r="D1405" s="124" t="s">
        <v>226</v>
      </c>
      <c r="E1405" s="125" t="s">
        <v>1639</v>
      </c>
      <c r="F1405" s="126" t="s">
        <v>1640</v>
      </c>
      <c r="G1405" s="127" t="s">
        <v>272</v>
      </c>
      <c r="H1405" s="128">
        <v>60</v>
      </c>
      <c r="I1405" s="129">
        <v>85.5</v>
      </c>
      <c r="J1405" s="129">
        <f>ROUND(I1405*H1405,2)</f>
        <v>5130</v>
      </c>
      <c r="K1405" s="126" t="s">
        <v>1</v>
      </c>
      <c r="L1405" s="29"/>
      <c r="M1405" s="130" t="s">
        <v>1</v>
      </c>
      <c r="N1405" s="131" t="s">
        <v>39</v>
      </c>
      <c r="O1405" s="132">
        <v>0</v>
      </c>
      <c r="P1405" s="132">
        <f>O1405*H1405</f>
        <v>0</v>
      </c>
      <c r="Q1405" s="132">
        <v>0</v>
      </c>
      <c r="R1405" s="132">
        <f>Q1405*H1405</f>
        <v>0</v>
      </c>
      <c r="S1405" s="132">
        <v>0</v>
      </c>
      <c r="T1405" s="133">
        <f>S1405*H1405</f>
        <v>0</v>
      </c>
      <c r="AR1405" s="134" t="s">
        <v>277</v>
      </c>
      <c r="AT1405" s="134" t="s">
        <v>226</v>
      </c>
      <c r="AU1405" s="134" t="s">
        <v>82</v>
      </c>
      <c r="AY1405" s="17" t="s">
        <v>224</v>
      </c>
      <c r="BE1405" s="135">
        <f>IF(N1405="základní",J1405,0)</f>
        <v>0</v>
      </c>
      <c r="BF1405" s="135">
        <f>IF(N1405="snížená",J1405,0)</f>
        <v>5130</v>
      </c>
      <c r="BG1405" s="135">
        <f>IF(N1405="zákl. přenesená",J1405,0)</f>
        <v>0</v>
      </c>
      <c r="BH1405" s="135">
        <f>IF(N1405="sníž. přenesená",J1405,0)</f>
        <v>0</v>
      </c>
      <c r="BI1405" s="135">
        <f>IF(N1405="nulová",J1405,0)</f>
        <v>0</v>
      </c>
      <c r="BJ1405" s="17" t="s">
        <v>82</v>
      </c>
      <c r="BK1405" s="135">
        <f>ROUND(I1405*H1405,2)</f>
        <v>5130</v>
      </c>
      <c r="BL1405" s="17" t="s">
        <v>277</v>
      </c>
      <c r="BM1405" s="134" t="s">
        <v>4823</v>
      </c>
    </row>
    <row r="1406" spans="2:65" s="1" customFormat="1" ht="19.5">
      <c r="B1406" s="29"/>
      <c r="D1406" s="136" t="s">
        <v>231</v>
      </c>
      <c r="F1406" s="137" t="s">
        <v>1640</v>
      </c>
      <c r="L1406" s="29"/>
      <c r="M1406" s="138"/>
      <c r="T1406" s="53"/>
      <c r="AT1406" s="17" t="s">
        <v>231</v>
      </c>
      <c r="AU1406" s="17" t="s">
        <v>82</v>
      </c>
    </row>
    <row r="1407" spans="2:65" s="1" customFormat="1" ht="24.2" customHeight="1">
      <c r="B1407" s="123"/>
      <c r="C1407" s="124" t="s">
        <v>1057</v>
      </c>
      <c r="D1407" s="124" t="s">
        <v>226</v>
      </c>
      <c r="E1407" s="125" t="s">
        <v>1642</v>
      </c>
      <c r="F1407" s="126" t="s">
        <v>1643</v>
      </c>
      <c r="G1407" s="127" t="s">
        <v>266</v>
      </c>
      <c r="H1407" s="128">
        <v>113.1</v>
      </c>
      <c r="I1407" s="129">
        <v>178</v>
      </c>
      <c r="J1407" s="129">
        <f>ROUND(I1407*H1407,2)</f>
        <v>20131.8</v>
      </c>
      <c r="K1407" s="126" t="s">
        <v>230</v>
      </c>
      <c r="L1407" s="29"/>
      <c r="M1407" s="130" t="s">
        <v>1</v>
      </c>
      <c r="N1407" s="131" t="s">
        <v>39</v>
      </c>
      <c r="O1407" s="132">
        <v>0</v>
      </c>
      <c r="P1407" s="132">
        <f>O1407*H1407</f>
        <v>0</v>
      </c>
      <c r="Q1407" s="132">
        <v>0</v>
      </c>
      <c r="R1407" s="132">
        <f>Q1407*H1407</f>
        <v>0</v>
      </c>
      <c r="S1407" s="132">
        <v>0</v>
      </c>
      <c r="T1407" s="133">
        <f>S1407*H1407</f>
        <v>0</v>
      </c>
      <c r="AR1407" s="134" t="s">
        <v>277</v>
      </c>
      <c r="AT1407" s="134" t="s">
        <v>226</v>
      </c>
      <c r="AU1407" s="134" t="s">
        <v>82</v>
      </c>
      <c r="AY1407" s="17" t="s">
        <v>224</v>
      </c>
      <c r="BE1407" s="135">
        <f>IF(N1407="základní",J1407,0)</f>
        <v>0</v>
      </c>
      <c r="BF1407" s="135">
        <f>IF(N1407="snížená",J1407,0)</f>
        <v>20131.8</v>
      </c>
      <c r="BG1407" s="135">
        <f>IF(N1407="zákl. přenesená",J1407,0)</f>
        <v>0</v>
      </c>
      <c r="BH1407" s="135">
        <f>IF(N1407="sníž. přenesená",J1407,0)</f>
        <v>0</v>
      </c>
      <c r="BI1407" s="135">
        <f>IF(N1407="nulová",J1407,0)</f>
        <v>0</v>
      </c>
      <c r="BJ1407" s="17" t="s">
        <v>82</v>
      </c>
      <c r="BK1407" s="135">
        <f>ROUND(I1407*H1407,2)</f>
        <v>20131.8</v>
      </c>
      <c r="BL1407" s="17" t="s">
        <v>277</v>
      </c>
      <c r="BM1407" s="134" t="s">
        <v>4824</v>
      </c>
    </row>
    <row r="1408" spans="2:65" s="1" customFormat="1" ht="19.5">
      <c r="B1408" s="29"/>
      <c r="D1408" s="136" t="s">
        <v>231</v>
      </c>
      <c r="F1408" s="137" t="s">
        <v>1643</v>
      </c>
      <c r="L1408" s="29"/>
      <c r="M1408" s="138"/>
      <c r="T1408" s="53"/>
      <c r="AT1408" s="17" t="s">
        <v>231</v>
      </c>
      <c r="AU1408" s="17" t="s">
        <v>82</v>
      </c>
    </row>
    <row r="1409" spans="2:65" s="1" customFormat="1">
      <c r="B1409" s="29"/>
      <c r="D1409" s="139" t="s">
        <v>232</v>
      </c>
      <c r="F1409" s="140" t="s">
        <v>1645</v>
      </c>
      <c r="L1409" s="29"/>
      <c r="M1409" s="138"/>
      <c r="T1409" s="53"/>
      <c r="AT1409" s="17" t="s">
        <v>232</v>
      </c>
      <c r="AU1409" s="17" t="s">
        <v>82</v>
      </c>
    </row>
    <row r="1410" spans="2:65" s="12" customFormat="1">
      <c r="B1410" s="141"/>
      <c r="D1410" s="136" t="s">
        <v>234</v>
      </c>
      <c r="E1410" s="142" t="s">
        <v>1</v>
      </c>
      <c r="F1410" s="143" t="s">
        <v>1160</v>
      </c>
      <c r="H1410" s="142" t="s">
        <v>1</v>
      </c>
      <c r="L1410" s="141"/>
      <c r="M1410" s="144"/>
      <c r="T1410" s="145"/>
      <c r="AT1410" s="142" t="s">
        <v>234</v>
      </c>
      <c r="AU1410" s="142" t="s">
        <v>82</v>
      </c>
      <c r="AV1410" s="12" t="s">
        <v>78</v>
      </c>
      <c r="AW1410" s="12" t="s">
        <v>29</v>
      </c>
      <c r="AX1410" s="12" t="s">
        <v>73</v>
      </c>
      <c r="AY1410" s="142" t="s">
        <v>224</v>
      </c>
    </row>
    <row r="1411" spans="2:65" s="13" customFormat="1">
      <c r="B1411" s="146"/>
      <c r="D1411" s="136" t="s">
        <v>234</v>
      </c>
      <c r="E1411" s="147" t="s">
        <v>1</v>
      </c>
      <c r="F1411" s="148" t="s">
        <v>1646</v>
      </c>
      <c r="H1411" s="149">
        <v>38.319000000000003</v>
      </c>
      <c r="L1411" s="146"/>
      <c r="M1411" s="150"/>
      <c r="T1411" s="151"/>
      <c r="AT1411" s="147" t="s">
        <v>234</v>
      </c>
      <c r="AU1411" s="147" t="s">
        <v>82</v>
      </c>
      <c r="AV1411" s="13" t="s">
        <v>82</v>
      </c>
      <c r="AW1411" s="13" t="s">
        <v>29</v>
      </c>
      <c r="AX1411" s="13" t="s">
        <v>73</v>
      </c>
      <c r="AY1411" s="147" t="s">
        <v>224</v>
      </c>
    </row>
    <row r="1412" spans="2:65" s="12" customFormat="1">
      <c r="B1412" s="141"/>
      <c r="D1412" s="136" t="s">
        <v>234</v>
      </c>
      <c r="E1412" s="142" t="s">
        <v>1</v>
      </c>
      <c r="F1412" s="143" t="s">
        <v>247</v>
      </c>
      <c r="H1412" s="142" t="s">
        <v>1</v>
      </c>
      <c r="L1412" s="141"/>
      <c r="M1412" s="144"/>
      <c r="T1412" s="145"/>
      <c r="AT1412" s="142" t="s">
        <v>234</v>
      </c>
      <c r="AU1412" s="142" t="s">
        <v>82</v>
      </c>
      <c r="AV1412" s="12" t="s">
        <v>78</v>
      </c>
      <c r="AW1412" s="12" t="s">
        <v>29</v>
      </c>
      <c r="AX1412" s="12" t="s">
        <v>73</v>
      </c>
      <c r="AY1412" s="142" t="s">
        <v>224</v>
      </c>
    </row>
    <row r="1413" spans="2:65" s="13" customFormat="1">
      <c r="B1413" s="146"/>
      <c r="D1413" s="136" t="s">
        <v>234</v>
      </c>
      <c r="E1413" s="147" t="s">
        <v>1</v>
      </c>
      <c r="F1413" s="148" t="s">
        <v>773</v>
      </c>
      <c r="H1413" s="149">
        <v>74.781000000000006</v>
      </c>
      <c r="L1413" s="146"/>
      <c r="M1413" s="150"/>
      <c r="T1413" s="151"/>
      <c r="AT1413" s="147" t="s">
        <v>234</v>
      </c>
      <c r="AU1413" s="147" t="s">
        <v>82</v>
      </c>
      <c r="AV1413" s="13" t="s">
        <v>82</v>
      </c>
      <c r="AW1413" s="13" t="s">
        <v>29</v>
      </c>
      <c r="AX1413" s="13" t="s">
        <v>73</v>
      </c>
      <c r="AY1413" s="147" t="s">
        <v>224</v>
      </c>
    </row>
    <row r="1414" spans="2:65" s="14" customFormat="1">
      <c r="B1414" s="152"/>
      <c r="D1414" s="136" t="s">
        <v>234</v>
      </c>
      <c r="E1414" s="153" t="s">
        <v>1</v>
      </c>
      <c r="F1414" s="154" t="s">
        <v>239</v>
      </c>
      <c r="H1414" s="155">
        <v>113.10000000000001</v>
      </c>
      <c r="L1414" s="152"/>
      <c r="M1414" s="156"/>
      <c r="T1414" s="157"/>
      <c r="AT1414" s="153" t="s">
        <v>234</v>
      </c>
      <c r="AU1414" s="153" t="s">
        <v>82</v>
      </c>
      <c r="AV1414" s="14" t="s">
        <v>106</v>
      </c>
      <c r="AW1414" s="14" t="s">
        <v>29</v>
      </c>
      <c r="AX1414" s="14" t="s">
        <v>78</v>
      </c>
      <c r="AY1414" s="153" t="s">
        <v>224</v>
      </c>
    </row>
    <row r="1415" spans="2:65" s="1" customFormat="1" ht="16.5" customHeight="1">
      <c r="B1415" s="123"/>
      <c r="C1415" s="164" t="s">
        <v>1647</v>
      </c>
      <c r="D1415" s="164" t="s">
        <v>1008</v>
      </c>
      <c r="E1415" s="165" t="s">
        <v>1648</v>
      </c>
      <c r="F1415" s="166" t="s">
        <v>1649</v>
      </c>
      <c r="G1415" s="167" t="s">
        <v>272</v>
      </c>
      <c r="H1415" s="168">
        <v>361.92</v>
      </c>
      <c r="I1415" s="169">
        <v>168</v>
      </c>
      <c r="J1415" s="169">
        <f>ROUND(I1415*H1415,2)</f>
        <v>60802.559999999998</v>
      </c>
      <c r="K1415" s="166" t="s">
        <v>230</v>
      </c>
      <c r="L1415" s="170"/>
      <c r="M1415" s="171" t="s">
        <v>1</v>
      </c>
      <c r="N1415" s="172" t="s">
        <v>39</v>
      </c>
      <c r="O1415" s="132">
        <v>0</v>
      </c>
      <c r="P1415" s="132">
        <f>O1415*H1415</f>
        <v>0</v>
      </c>
      <c r="Q1415" s="132">
        <v>0</v>
      </c>
      <c r="R1415" s="132">
        <f>Q1415*H1415</f>
        <v>0</v>
      </c>
      <c r="S1415" s="132">
        <v>0</v>
      </c>
      <c r="T1415" s="133">
        <f>S1415*H1415</f>
        <v>0</v>
      </c>
      <c r="AR1415" s="134" t="s">
        <v>332</v>
      </c>
      <c r="AT1415" s="134" t="s">
        <v>1008</v>
      </c>
      <c r="AU1415" s="134" t="s">
        <v>82</v>
      </c>
      <c r="AY1415" s="17" t="s">
        <v>224</v>
      </c>
      <c r="BE1415" s="135">
        <f>IF(N1415="základní",J1415,0)</f>
        <v>0</v>
      </c>
      <c r="BF1415" s="135">
        <f>IF(N1415="snížená",J1415,0)</f>
        <v>60802.559999999998</v>
      </c>
      <c r="BG1415" s="135">
        <f>IF(N1415="zákl. přenesená",J1415,0)</f>
        <v>0</v>
      </c>
      <c r="BH1415" s="135">
        <f>IF(N1415="sníž. přenesená",J1415,0)</f>
        <v>0</v>
      </c>
      <c r="BI1415" s="135">
        <f>IF(N1415="nulová",J1415,0)</f>
        <v>0</v>
      </c>
      <c r="BJ1415" s="17" t="s">
        <v>82</v>
      </c>
      <c r="BK1415" s="135">
        <f>ROUND(I1415*H1415,2)</f>
        <v>60802.559999999998</v>
      </c>
      <c r="BL1415" s="17" t="s">
        <v>277</v>
      </c>
      <c r="BM1415" s="134" t="s">
        <v>4825</v>
      </c>
    </row>
    <row r="1416" spans="2:65" s="1" customFormat="1">
      <c r="B1416" s="29"/>
      <c r="D1416" s="136" t="s">
        <v>231</v>
      </c>
      <c r="F1416" s="137" t="s">
        <v>1649</v>
      </c>
      <c r="L1416" s="29"/>
      <c r="M1416" s="138"/>
      <c r="T1416" s="53"/>
      <c r="AT1416" s="17" t="s">
        <v>231</v>
      </c>
      <c r="AU1416" s="17" t="s">
        <v>82</v>
      </c>
    </row>
    <row r="1417" spans="2:65" s="13" customFormat="1">
      <c r="B1417" s="146"/>
      <c r="D1417" s="136" t="s">
        <v>234</v>
      </c>
      <c r="E1417" s="147" t="s">
        <v>1</v>
      </c>
      <c r="F1417" s="148" t="s">
        <v>1651</v>
      </c>
      <c r="H1417" s="149">
        <v>361.92</v>
      </c>
      <c r="L1417" s="146"/>
      <c r="M1417" s="150"/>
      <c r="T1417" s="151"/>
      <c r="AT1417" s="147" t="s">
        <v>234</v>
      </c>
      <c r="AU1417" s="147" t="s">
        <v>82</v>
      </c>
      <c r="AV1417" s="13" t="s">
        <v>82</v>
      </c>
      <c r="AW1417" s="13" t="s">
        <v>29</v>
      </c>
      <c r="AX1417" s="13" t="s">
        <v>73</v>
      </c>
      <c r="AY1417" s="147" t="s">
        <v>224</v>
      </c>
    </row>
    <row r="1418" spans="2:65" s="14" customFormat="1">
      <c r="B1418" s="152"/>
      <c r="D1418" s="136" t="s">
        <v>234</v>
      </c>
      <c r="E1418" s="153" t="s">
        <v>1</v>
      </c>
      <c r="F1418" s="154" t="s">
        <v>239</v>
      </c>
      <c r="H1418" s="155">
        <v>361.92</v>
      </c>
      <c r="L1418" s="152"/>
      <c r="M1418" s="156"/>
      <c r="T1418" s="157"/>
      <c r="AT1418" s="153" t="s">
        <v>234</v>
      </c>
      <c r="AU1418" s="153" t="s">
        <v>82</v>
      </c>
      <c r="AV1418" s="14" t="s">
        <v>106</v>
      </c>
      <c r="AW1418" s="14" t="s">
        <v>29</v>
      </c>
      <c r="AX1418" s="14" t="s">
        <v>78</v>
      </c>
      <c r="AY1418" s="153" t="s">
        <v>224</v>
      </c>
    </row>
    <row r="1419" spans="2:65" s="1" customFormat="1" ht="37.9" customHeight="1">
      <c r="B1419" s="123"/>
      <c r="C1419" s="124" t="s">
        <v>1060</v>
      </c>
      <c r="D1419" s="124" t="s">
        <v>226</v>
      </c>
      <c r="E1419" s="125" t="s">
        <v>1652</v>
      </c>
      <c r="F1419" s="126" t="s">
        <v>1653</v>
      </c>
      <c r="G1419" s="127" t="s">
        <v>272</v>
      </c>
      <c r="H1419" s="128">
        <v>361.92</v>
      </c>
      <c r="I1419" s="129">
        <v>331</v>
      </c>
      <c r="J1419" s="129">
        <f>ROUND(I1419*H1419,2)</f>
        <v>119795.52</v>
      </c>
      <c r="K1419" s="126" t="s">
        <v>230</v>
      </c>
      <c r="L1419" s="29"/>
      <c r="M1419" s="130" t="s">
        <v>1</v>
      </c>
      <c r="N1419" s="131" t="s">
        <v>39</v>
      </c>
      <c r="O1419" s="132">
        <v>0</v>
      </c>
      <c r="P1419" s="132">
        <f>O1419*H1419</f>
        <v>0</v>
      </c>
      <c r="Q1419" s="132">
        <v>0</v>
      </c>
      <c r="R1419" s="132">
        <f>Q1419*H1419</f>
        <v>0</v>
      </c>
      <c r="S1419" s="132">
        <v>0</v>
      </c>
      <c r="T1419" s="133">
        <f>S1419*H1419</f>
        <v>0</v>
      </c>
      <c r="AR1419" s="134" t="s">
        <v>277</v>
      </c>
      <c r="AT1419" s="134" t="s">
        <v>226</v>
      </c>
      <c r="AU1419" s="134" t="s">
        <v>82</v>
      </c>
      <c r="AY1419" s="17" t="s">
        <v>224</v>
      </c>
      <c r="BE1419" s="135">
        <f>IF(N1419="základní",J1419,0)</f>
        <v>0</v>
      </c>
      <c r="BF1419" s="135">
        <f>IF(N1419="snížená",J1419,0)</f>
        <v>119795.52</v>
      </c>
      <c r="BG1419" s="135">
        <f>IF(N1419="zákl. přenesená",J1419,0)</f>
        <v>0</v>
      </c>
      <c r="BH1419" s="135">
        <f>IF(N1419="sníž. přenesená",J1419,0)</f>
        <v>0</v>
      </c>
      <c r="BI1419" s="135">
        <f>IF(N1419="nulová",J1419,0)</f>
        <v>0</v>
      </c>
      <c r="BJ1419" s="17" t="s">
        <v>82</v>
      </c>
      <c r="BK1419" s="135">
        <f>ROUND(I1419*H1419,2)</f>
        <v>119795.52</v>
      </c>
      <c r="BL1419" s="17" t="s">
        <v>277</v>
      </c>
      <c r="BM1419" s="134" t="s">
        <v>4826</v>
      </c>
    </row>
    <row r="1420" spans="2:65" s="1" customFormat="1" ht="19.5">
      <c r="B1420" s="29"/>
      <c r="D1420" s="136" t="s">
        <v>231</v>
      </c>
      <c r="F1420" s="137" t="s">
        <v>1653</v>
      </c>
      <c r="L1420" s="29"/>
      <c r="M1420" s="138"/>
      <c r="T1420" s="53"/>
      <c r="AT1420" s="17" t="s">
        <v>231</v>
      </c>
      <c r="AU1420" s="17" t="s">
        <v>82</v>
      </c>
    </row>
    <row r="1421" spans="2:65" s="1" customFormat="1">
      <c r="B1421" s="29"/>
      <c r="D1421" s="139" t="s">
        <v>232</v>
      </c>
      <c r="F1421" s="140" t="s">
        <v>1655</v>
      </c>
      <c r="L1421" s="29"/>
      <c r="M1421" s="138"/>
      <c r="T1421" s="53"/>
      <c r="AT1421" s="17" t="s">
        <v>232</v>
      </c>
      <c r="AU1421" s="17" t="s">
        <v>82</v>
      </c>
    </row>
    <row r="1422" spans="2:65" s="1" customFormat="1" ht="55.5" customHeight="1">
      <c r="B1422" s="123"/>
      <c r="C1422" s="124" t="s">
        <v>1656</v>
      </c>
      <c r="D1422" s="124" t="s">
        <v>226</v>
      </c>
      <c r="E1422" s="125" t="s">
        <v>1657</v>
      </c>
      <c r="F1422" s="126" t="s">
        <v>1658</v>
      </c>
      <c r="G1422" s="127" t="s">
        <v>266</v>
      </c>
      <c r="H1422" s="128">
        <v>113.1</v>
      </c>
      <c r="I1422" s="129">
        <v>343</v>
      </c>
      <c r="J1422" s="129">
        <f>ROUND(I1422*H1422,2)</f>
        <v>38793.300000000003</v>
      </c>
      <c r="K1422" s="126" t="s">
        <v>230</v>
      </c>
      <c r="L1422" s="29"/>
      <c r="M1422" s="130" t="s">
        <v>1</v>
      </c>
      <c r="N1422" s="131" t="s">
        <v>39</v>
      </c>
      <c r="O1422" s="132">
        <v>0</v>
      </c>
      <c r="P1422" s="132">
        <f>O1422*H1422</f>
        <v>0</v>
      </c>
      <c r="Q1422" s="132">
        <v>0</v>
      </c>
      <c r="R1422" s="132">
        <f>Q1422*H1422</f>
        <v>0</v>
      </c>
      <c r="S1422" s="132">
        <v>0</v>
      </c>
      <c r="T1422" s="133">
        <f>S1422*H1422</f>
        <v>0</v>
      </c>
      <c r="AR1422" s="134" t="s">
        <v>277</v>
      </c>
      <c r="AT1422" s="134" t="s">
        <v>226</v>
      </c>
      <c r="AU1422" s="134" t="s">
        <v>82</v>
      </c>
      <c r="AY1422" s="17" t="s">
        <v>224</v>
      </c>
      <c r="BE1422" s="135">
        <f>IF(N1422="základní",J1422,0)</f>
        <v>0</v>
      </c>
      <c r="BF1422" s="135">
        <f>IF(N1422="snížená",J1422,0)</f>
        <v>38793.300000000003</v>
      </c>
      <c r="BG1422" s="135">
        <f>IF(N1422="zákl. přenesená",J1422,0)</f>
        <v>0</v>
      </c>
      <c r="BH1422" s="135">
        <f>IF(N1422="sníž. přenesená",J1422,0)</f>
        <v>0</v>
      </c>
      <c r="BI1422" s="135">
        <f>IF(N1422="nulová",J1422,0)</f>
        <v>0</v>
      </c>
      <c r="BJ1422" s="17" t="s">
        <v>82</v>
      </c>
      <c r="BK1422" s="135">
        <f>ROUND(I1422*H1422,2)</f>
        <v>38793.300000000003</v>
      </c>
      <c r="BL1422" s="17" t="s">
        <v>277</v>
      </c>
      <c r="BM1422" s="134" t="s">
        <v>4827</v>
      </c>
    </row>
    <row r="1423" spans="2:65" s="1" customFormat="1" ht="39">
      <c r="B1423" s="29"/>
      <c r="D1423" s="136" t="s">
        <v>231</v>
      </c>
      <c r="F1423" s="137" t="s">
        <v>1658</v>
      </c>
      <c r="L1423" s="29"/>
      <c r="M1423" s="138"/>
      <c r="T1423" s="53"/>
      <c r="AT1423" s="17" t="s">
        <v>231</v>
      </c>
      <c r="AU1423" s="17" t="s">
        <v>82</v>
      </c>
    </row>
    <row r="1424" spans="2:65" s="1" customFormat="1">
      <c r="B1424" s="29"/>
      <c r="D1424" s="139" t="s">
        <v>232</v>
      </c>
      <c r="F1424" s="140" t="s">
        <v>1660</v>
      </c>
      <c r="L1424" s="29"/>
      <c r="M1424" s="138"/>
      <c r="T1424" s="53"/>
      <c r="AT1424" s="17" t="s">
        <v>232</v>
      </c>
      <c r="AU1424" s="17" t="s">
        <v>82</v>
      </c>
    </row>
    <row r="1425" spans="2:65" s="12" customFormat="1">
      <c r="B1425" s="141"/>
      <c r="D1425" s="136" t="s">
        <v>234</v>
      </c>
      <c r="E1425" s="142" t="s">
        <v>1</v>
      </c>
      <c r="F1425" s="143" t="s">
        <v>1160</v>
      </c>
      <c r="H1425" s="142" t="s">
        <v>1</v>
      </c>
      <c r="L1425" s="141"/>
      <c r="M1425" s="144"/>
      <c r="T1425" s="145"/>
      <c r="AT1425" s="142" t="s">
        <v>234</v>
      </c>
      <c r="AU1425" s="142" t="s">
        <v>82</v>
      </c>
      <c r="AV1425" s="12" t="s">
        <v>78</v>
      </c>
      <c r="AW1425" s="12" t="s">
        <v>29</v>
      </c>
      <c r="AX1425" s="12" t="s">
        <v>73</v>
      </c>
      <c r="AY1425" s="142" t="s">
        <v>224</v>
      </c>
    </row>
    <row r="1426" spans="2:65" s="13" customFormat="1">
      <c r="B1426" s="146"/>
      <c r="D1426" s="136" t="s">
        <v>234</v>
      </c>
      <c r="E1426" s="147" t="s">
        <v>1</v>
      </c>
      <c r="F1426" s="148" t="s">
        <v>1661</v>
      </c>
      <c r="H1426" s="149">
        <v>28.686</v>
      </c>
      <c r="L1426" s="146"/>
      <c r="M1426" s="150"/>
      <c r="T1426" s="151"/>
      <c r="AT1426" s="147" t="s">
        <v>234</v>
      </c>
      <c r="AU1426" s="147" t="s">
        <v>82</v>
      </c>
      <c r="AV1426" s="13" t="s">
        <v>82</v>
      </c>
      <c r="AW1426" s="13" t="s">
        <v>29</v>
      </c>
      <c r="AX1426" s="13" t="s">
        <v>73</v>
      </c>
      <c r="AY1426" s="147" t="s">
        <v>224</v>
      </c>
    </row>
    <row r="1427" spans="2:65" s="13" customFormat="1">
      <c r="B1427" s="146"/>
      <c r="D1427" s="136" t="s">
        <v>234</v>
      </c>
      <c r="E1427" s="147" t="s">
        <v>1</v>
      </c>
      <c r="F1427" s="148" t="s">
        <v>1662</v>
      </c>
      <c r="H1427" s="149">
        <v>9.6329999999999991</v>
      </c>
      <c r="L1427" s="146"/>
      <c r="M1427" s="150"/>
      <c r="T1427" s="151"/>
      <c r="AT1427" s="147" t="s">
        <v>234</v>
      </c>
      <c r="AU1427" s="147" t="s">
        <v>82</v>
      </c>
      <c r="AV1427" s="13" t="s">
        <v>82</v>
      </c>
      <c r="AW1427" s="13" t="s">
        <v>29</v>
      </c>
      <c r="AX1427" s="13" t="s">
        <v>73</v>
      </c>
      <c r="AY1427" s="147" t="s">
        <v>224</v>
      </c>
    </row>
    <row r="1428" spans="2:65" s="15" customFormat="1">
      <c r="B1428" s="158"/>
      <c r="D1428" s="136" t="s">
        <v>234</v>
      </c>
      <c r="E1428" s="159" t="s">
        <v>1</v>
      </c>
      <c r="F1428" s="160" t="s">
        <v>288</v>
      </c>
      <c r="H1428" s="161">
        <v>38.319000000000003</v>
      </c>
      <c r="L1428" s="158"/>
      <c r="M1428" s="162"/>
      <c r="T1428" s="163"/>
      <c r="AT1428" s="159" t="s">
        <v>234</v>
      </c>
      <c r="AU1428" s="159" t="s">
        <v>82</v>
      </c>
      <c r="AV1428" s="15" t="s">
        <v>101</v>
      </c>
      <c r="AW1428" s="15" t="s">
        <v>29</v>
      </c>
      <c r="AX1428" s="15" t="s">
        <v>73</v>
      </c>
      <c r="AY1428" s="159" t="s">
        <v>224</v>
      </c>
    </row>
    <row r="1429" spans="2:65" s="12" customFormat="1">
      <c r="B1429" s="141"/>
      <c r="D1429" s="136" t="s">
        <v>234</v>
      </c>
      <c r="E1429" s="142" t="s">
        <v>1</v>
      </c>
      <c r="F1429" s="143" t="s">
        <v>247</v>
      </c>
      <c r="H1429" s="142" t="s">
        <v>1</v>
      </c>
      <c r="L1429" s="141"/>
      <c r="M1429" s="144"/>
      <c r="T1429" s="145"/>
      <c r="AT1429" s="142" t="s">
        <v>234</v>
      </c>
      <c r="AU1429" s="142" t="s">
        <v>82</v>
      </c>
      <c r="AV1429" s="12" t="s">
        <v>78</v>
      </c>
      <c r="AW1429" s="12" t="s">
        <v>29</v>
      </c>
      <c r="AX1429" s="12" t="s">
        <v>73</v>
      </c>
      <c r="AY1429" s="142" t="s">
        <v>224</v>
      </c>
    </row>
    <row r="1430" spans="2:65" s="13" customFormat="1">
      <c r="B1430" s="146"/>
      <c r="D1430" s="136" t="s">
        <v>234</v>
      </c>
      <c r="E1430" s="147" t="s">
        <v>1</v>
      </c>
      <c r="F1430" s="148" t="s">
        <v>1663</v>
      </c>
      <c r="H1430" s="149">
        <v>113.1</v>
      </c>
      <c r="L1430" s="146"/>
      <c r="M1430" s="150"/>
      <c r="T1430" s="151"/>
      <c r="AT1430" s="147" t="s">
        <v>234</v>
      </c>
      <c r="AU1430" s="147" t="s">
        <v>82</v>
      </c>
      <c r="AV1430" s="13" t="s">
        <v>82</v>
      </c>
      <c r="AW1430" s="13" t="s">
        <v>29</v>
      </c>
      <c r="AX1430" s="13" t="s">
        <v>73</v>
      </c>
      <c r="AY1430" s="147" t="s">
        <v>224</v>
      </c>
    </row>
    <row r="1431" spans="2:65" s="13" customFormat="1">
      <c r="B1431" s="146"/>
      <c r="D1431" s="136" t="s">
        <v>234</v>
      </c>
      <c r="E1431" s="147" t="s">
        <v>1</v>
      </c>
      <c r="F1431" s="148" t="s">
        <v>1664</v>
      </c>
      <c r="H1431" s="149">
        <v>-38.319000000000003</v>
      </c>
      <c r="L1431" s="146"/>
      <c r="M1431" s="150"/>
      <c r="T1431" s="151"/>
      <c r="AT1431" s="147" t="s">
        <v>234</v>
      </c>
      <c r="AU1431" s="147" t="s">
        <v>82</v>
      </c>
      <c r="AV1431" s="13" t="s">
        <v>82</v>
      </c>
      <c r="AW1431" s="13" t="s">
        <v>29</v>
      </c>
      <c r="AX1431" s="13" t="s">
        <v>73</v>
      </c>
      <c r="AY1431" s="147" t="s">
        <v>224</v>
      </c>
    </row>
    <row r="1432" spans="2:65" s="15" customFormat="1">
      <c r="B1432" s="158"/>
      <c r="D1432" s="136" t="s">
        <v>234</v>
      </c>
      <c r="E1432" s="159" t="s">
        <v>1</v>
      </c>
      <c r="F1432" s="160" t="s">
        <v>288</v>
      </c>
      <c r="H1432" s="161">
        <v>74.780999999999992</v>
      </c>
      <c r="L1432" s="158"/>
      <c r="M1432" s="162"/>
      <c r="T1432" s="163"/>
      <c r="AT1432" s="159" t="s">
        <v>234</v>
      </c>
      <c r="AU1432" s="159" t="s">
        <v>82</v>
      </c>
      <c r="AV1432" s="15" t="s">
        <v>101</v>
      </c>
      <c r="AW1432" s="15" t="s">
        <v>29</v>
      </c>
      <c r="AX1432" s="15" t="s">
        <v>73</v>
      </c>
      <c r="AY1432" s="159" t="s">
        <v>224</v>
      </c>
    </row>
    <row r="1433" spans="2:65" s="14" customFormat="1">
      <c r="B1433" s="152"/>
      <c r="D1433" s="136" t="s">
        <v>234</v>
      </c>
      <c r="E1433" s="153" t="s">
        <v>1</v>
      </c>
      <c r="F1433" s="154" t="s">
        <v>239</v>
      </c>
      <c r="H1433" s="155">
        <v>113.09999999999998</v>
      </c>
      <c r="L1433" s="152"/>
      <c r="M1433" s="156"/>
      <c r="T1433" s="157"/>
      <c r="AT1433" s="153" t="s">
        <v>234</v>
      </c>
      <c r="AU1433" s="153" t="s">
        <v>82</v>
      </c>
      <c r="AV1433" s="14" t="s">
        <v>106</v>
      </c>
      <c r="AW1433" s="14" t="s">
        <v>29</v>
      </c>
      <c r="AX1433" s="14" t="s">
        <v>78</v>
      </c>
      <c r="AY1433" s="153" t="s">
        <v>224</v>
      </c>
    </row>
    <row r="1434" spans="2:65" s="1" customFormat="1" ht="21.75" customHeight="1">
      <c r="B1434" s="123"/>
      <c r="C1434" s="164" t="s">
        <v>1064</v>
      </c>
      <c r="D1434" s="164" t="s">
        <v>1008</v>
      </c>
      <c r="E1434" s="165" t="s">
        <v>1665</v>
      </c>
      <c r="F1434" s="166" t="s">
        <v>1666</v>
      </c>
      <c r="G1434" s="167" t="s">
        <v>266</v>
      </c>
      <c r="H1434" s="168">
        <v>122.148</v>
      </c>
      <c r="I1434" s="169">
        <v>2070</v>
      </c>
      <c r="J1434" s="169">
        <f>ROUND(I1434*H1434,2)</f>
        <v>252846.36</v>
      </c>
      <c r="K1434" s="166" t="s">
        <v>230</v>
      </c>
      <c r="L1434" s="170"/>
      <c r="M1434" s="171" t="s">
        <v>1</v>
      </c>
      <c r="N1434" s="172" t="s">
        <v>39</v>
      </c>
      <c r="O1434" s="132">
        <v>0</v>
      </c>
      <c r="P1434" s="132">
        <f>O1434*H1434</f>
        <v>0</v>
      </c>
      <c r="Q1434" s="132">
        <v>0</v>
      </c>
      <c r="R1434" s="132">
        <f>Q1434*H1434</f>
        <v>0</v>
      </c>
      <c r="S1434" s="132">
        <v>0</v>
      </c>
      <c r="T1434" s="133">
        <f>S1434*H1434</f>
        <v>0</v>
      </c>
      <c r="AR1434" s="134" t="s">
        <v>332</v>
      </c>
      <c r="AT1434" s="134" t="s">
        <v>1008</v>
      </c>
      <c r="AU1434" s="134" t="s">
        <v>82</v>
      </c>
      <c r="AY1434" s="17" t="s">
        <v>224</v>
      </c>
      <c r="BE1434" s="135">
        <f>IF(N1434="základní",J1434,0)</f>
        <v>0</v>
      </c>
      <c r="BF1434" s="135">
        <f>IF(N1434="snížená",J1434,0)</f>
        <v>252846.36</v>
      </c>
      <c r="BG1434" s="135">
        <f>IF(N1434="zákl. přenesená",J1434,0)</f>
        <v>0</v>
      </c>
      <c r="BH1434" s="135">
        <f>IF(N1434="sníž. přenesená",J1434,0)</f>
        <v>0</v>
      </c>
      <c r="BI1434" s="135">
        <f>IF(N1434="nulová",J1434,0)</f>
        <v>0</v>
      </c>
      <c r="BJ1434" s="17" t="s">
        <v>82</v>
      </c>
      <c r="BK1434" s="135">
        <f>ROUND(I1434*H1434,2)</f>
        <v>252846.36</v>
      </c>
      <c r="BL1434" s="17" t="s">
        <v>277</v>
      </c>
      <c r="BM1434" s="134" t="s">
        <v>4828</v>
      </c>
    </row>
    <row r="1435" spans="2:65" s="1" customFormat="1">
      <c r="B1435" s="29"/>
      <c r="D1435" s="136" t="s">
        <v>231</v>
      </c>
      <c r="F1435" s="137" t="s">
        <v>1666</v>
      </c>
      <c r="L1435" s="29"/>
      <c r="M1435" s="138"/>
      <c r="T1435" s="53"/>
      <c r="AT1435" s="17" t="s">
        <v>231</v>
      </c>
      <c r="AU1435" s="17" t="s">
        <v>82</v>
      </c>
    </row>
    <row r="1436" spans="2:65" s="13" customFormat="1">
      <c r="B1436" s="146"/>
      <c r="D1436" s="136" t="s">
        <v>234</v>
      </c>
      <c r="E1436" s="147" t="s">
        <v>1</v>
      </c>
      <c r="F1436" s="148" t="s">
        <v>1668</v>
      </c>
      <c r="H1436" s="149">
        <v>122.148</v>
      </c>
      <c r="L1436" s="146"/>
      <c r="M1436" s="150"/>
      <c r="T1436" s="151"/>
      <c r="AT1436" s="147" t="s">
        <v>234</v>
      </c>
      <c r="AU1436" s="147" t="s">
        <v>82</v>
      </c>
      <c r="AV1436" s="13" t="s">
        <v>82</v>
      </c>
      <c r="AW1436" s="13" t="s">
        <v>29</v>
      </c>
      <c r="AX1436" s="13" t="s">
        <v>73</v>
      </c>
      <c r="AY1436" s="147" t="s">
        <v>224</v>
      </c>
    </row>
    <row r="1437" spans="2:65" s="14" customFormat="1">
      <c r="B1437" s="152"/>
      <c r="D1437" s="136" t="s">
        <v>234</v>
      </c>
      <c r="E1437" s="153" t="s">
        <v>1</v>
      </c>
      <c r="F1437" s="154" t="s">
        <v>239</v>
      </c>
      <c r="H1437" s="155">
        <v>122.148</v>
      </c>
      <c r="L1437" s="152"/>
      <c r="M1437" s="156"/>
      <c r="T1437" s="157"/>
      <c r="AT1437" s="153" t="s">
        <v>234</v>
      </c>
      <c r="AU1437" s="153" t="s">
        <v>82</v>
      </c>
      <c r="AV1437" s="14" t="s">
        <v>106</v>
      </c>
      <c r="AW1437" s="14" t="s">
        <v>29</v>
      </c>
      <c r="AX1437" s="14" t="s">
        <v>78</v>
      </c>
      <c r="AY1437" s="153" t="s">
        <v>224</v>
      </c>
    </row>
    <row r="1438" spans="2:65" s="1" customFormat="1" ht="24.2" customHeight="1">
      <c r="B1438" s="123"/>
      <c r="C1438" s="124" t="s">
        <v>1669</v>
      </c>
      <c r="D1438" s="124" t="s">
        <v>226</v>
      </c>
      <c r="E1438" s="125" t="s">
        <v>1670</v>
      </c>
      <c r="F1438" s="126" t="s">
        <v>1671</v>
      </c>
      <c r="G1438" s="127" t="s">
        <v>266</v>
      </c>
      <c r="H1438" s="128">
        <v>196.34200000000001</v>
      </c>
      <c r="I1438" s="129">
        <v>124</v>
      </c>
      <c r="J1438" s="129">
        <f>ROUND(I1438*H1438,2)</f>
        <v>24346.41</v>
      </c>
      <c r="K1438" s="126" t="s">
        <v>230</v>
      </c>
      <c r="L1438" s="29"/>
      <c r="M1438" s="130" t="s">
        <v>1</v>
      </c>
      <c r="N1438" s="131" t="s">
        <v>39</v>
      </c>
      <c r="O1438" s="132">
        <v>0</v>
      </c>
      <c r="P1438" s="132">
        <f>O1438*H1438</f>
        <v>0</v>
      </c>
      <c r="Q1438" s="132">
        <v>0</v>
      </c>
      <c r="R1438" s="132">
        <f>Q1438*H1438</f>
        <v>0</v>
      </c>
      <c r="S1438" s="132">
        <v>0</v>
      </c>
      <c r="T1438" s="133">
        <f>S1438*H1438</f>
        <v>0</v>
      </c>
      <c r="AR1438" s="134" t="s">
        <v>277</v>
      </c>
      <c r="AT1438" s="134" t="s">
        <v>226</v>
      </c>
      <c r="AU1438" s="134" t="s">
        <v>82</v>
      </c>
      <c r="AY1438" s="17" t="s">
        <v>224</v>
      </c>
      <c r="BE1438" s="135">
        <f>IF(N1438="základní",J1438,0)</f>
        <v>0</v>
      </c>
      <c r="BF1438" s="135">
        <f>IF(N1438="snížená",J1438,0)</f>
        <v>24346.41</v>
      </c>
      <c r="BG1438" s="135">
        <f>IF(N1438="zákl. přenesená",J1438,0)</f>
        <v>0</v>
      </c>
      <c r="BH1438" s="135">
        <f>IF(N1438="sníž. přenesená",J1438,0)</f>
        <v>0</v>
      </c>
      <c r="BI1438" s="135">
        <f>IF(N1438="nulová",J1438,0)</f>
        <v>0</v>
      </c>
      <c r="BJ1438" s="17" t="s">
        <v>82</v>
      </c>
      <c r="BK1438" s="135">
        <f>ROUND(I1438*H1438,2)</f>
        <v>24346.41</v>
      </c>
      <c r="BL1438" s="17" t="s">
        <v>277</v>
      </c>
      <c r="BM1438" s="134" t="s">
        <v>4829</v>
      </c>
    </row>
    <row r="1439" spans="2:65" s="1" customFormat="1" ht="19.5">
      <c r="B1439" s="29"/>
      <c r="D1439" s="136" t="s">
        <v>231</v>
      </c>
      <c r="F1439" s="137" t="s">
        <v>1671</v>
      </c>
      <c r="L1439" s="29"/>
      <c r="M1439" s="138"/>
      <c r="T1439" s="53"/>
      <c r="AT1439" s="17" t="s">
        <v>231</v>
      </c>
      <c r="AU1439" s="17" t="s">
        <v>82</v>
      </c>
    </row>
    <row r="1440" spans="2:65" s="1" customFormat="1">
      <c r="B1440" s="29"/>
      <c r="D1440" s="139" t="s">
        <v>232</v>
      </c>
      <c r="F1440" s="140" t="s">
        <v>1673</v>
      </c>
      <c r="L1440" s="29"/>
      <c r="M1440" s="138"/>
      <c r="T1440" s="53"/>
      <c r="AT1440" s="17" t="s">
        <v>232</v>
      </c>
      <c r="AU1440" s="17" t="s">
        <v>82</v>
      </c>
    </row>
    <row r="1441" spans="2:65" s="13" customFormat="1">
      <c r="B1441" s="146"/>
      <c r="D1441" s="136" t="s">
        <v>234</v>
      </c>
      <c r="E1441" s="147" t="s">
        <v>1</v>
      </c>
      <c r="F1441" s="148" t="s">
        <v>1674</v>
      </c>
      <c r="H1441" s="149">
        <v>113.1</v>
      </c>
      <c r="L1441" s="146"/>
      <c r="M1441" s="150"/>
      <c r="T1441" s="151"/>
      <c r="AT1441" s="147" t="s">
        <v>234</v>
      </c>
      <c r="AU1441" s="147" t="s">
        <v>82</v>
      </c>
      <c r="AV1441" s="13" t="s">
        <v>82</v>
      </c>
      <c r="AW1441" s="13" t="s">
        <v>29</v>
      </c>
      <c r="AX1441" s="13" t="s">
        <v>73</v>
      </c>
      <c r="AY1441" s="147" t="s">
        <v>224</v>
      </c>
    </row>
    <row r="1442" spans="2:65" s="13" customFormat="1">
      <c r="B1442" s="146"/>
      <c r="D1442" s="136" t="s">
        <v>234</v>
      </c>
      <c r="E1442" s="147" t="s">
        <v>1</v>
      </c>
      <c r="F1442" s="148" t="s">
        <v>1675</v>
      </c>
      <c r="H1442" s="149">
        <v>83.242000000000004</v>
      </c>
      <c r="L1442" s="146"/>
      <c r="M1442" s="150"/>
      <c r="T1442" s="151"/>
      <c r="AT1442" s="147" t="s">
        <v>234</v>
      </c>
      <c r="AU1442" s="147" t="s">
        <v>82</v>
      </c>
      <c r="AV1442" s="13" t="s">
        <v>82</v>
      </c>
      <c r="AW1442" s="13" t="s">
        <v>29</v>
      </c>
      <c r="AX1442" s="13" t="s">
        <v>73</v>
      </c>
      <c r="AY1442" s="147" t="s">
        <v>224</v>
      </c>
    </row>
    <row r="1443" spans="2:65" s="14" customFormat="1">
      <c r="B1443" s="152"/>
      <c r="D1443" s="136" t="s">
        <v>234</v>
      </c>
      <c r="E1443" s="153" t="s">
        <v>1</v>
      </c>
      <c r="F1443" s="154" t="s">
        <v>239</v>
      </c>
      <c r="H1443" s="155">
        <v>196.34199999999998</v>
      </c>
      <c r="L1443" s="152"/>
      <c r="M1443" s="156"/>
      <c r="T1443" s="157"/>
      <c r="AT1443" s="153" t="s">
        <v>234</v>
      </c>
      <c r="AU1443" s="153" t="s">
        <v>82</v>
      </c>
      <c r="AV1443" s="14" t="s">
        <v>106</v>
      </c>
      <c r="AW1443" s="14" t="s">
        <v>29</v>
      </c>
      <c r="AX1443" s="14" t="s">
        <v>78</v>
      </c>
      <c r="AY1443" s="153" t="s">
        <v>224</v>
      </c>
    </row>
    <row r="1444" spans="2:65" s="1" customFormat="1" ht="44.25" customHeight="1">
      <c r="B1444" s="123"/>
      <c r="C1444" s="124" t="s">
        <v>1067</v>
      </c>
      <c r="D1444" s="124" t="s">
        <v>226</v>
      </c>
      <c r="E1444" s="125" t="s">
        <v>1676</v>
      </c>
      <c r="F1444" s="126" t="s">
        <v>1677</v>
      </c>
      <c r="G1444" s="127" t="s">
        <v>1201</v>
      </c>
      <c r="H1444" s="128">
        <v>5218.46</v>
      </c>
      <c r="I1444" s="129">
        <v>3.07</v>
      </c>
      <c r="J1444" s="129">
        <f>ROUND(I1444*H1444,2)</f>
        <v>16020.67</v>
      </c>
      <c r="K1444" s="126" t="s">
        <v>230</v>
      </c>
      <c r="L1444" s="29"/>
      <c r="M1444" s="130" t="s">
        <v>1</v>
      </c>
      <c r="N1444" s="131" t="s">
        <v>39</v>
      </c>
      <c r="O1444" s="132">
        <v>0</v>
      </c>
      <c r="P1444" s="132">
        <f>O1444*H1444</f>
        <v>0</v>
      </c>
      <c r="Q1444" s="132">
        <v>0</v>
      </c>
      <c r="R1444" s="132">
        <f>Q1444*H1444</f>
        <v>0</v>
      </c>
      <c r="S1444" s="132">
        <v>0</v>
      </c>
      <c r="T1444" s="133">
        <f>S1444*H1444</f>
        <v>0</v>
      </c>
      <c r="AR1444" s="134" t="s">
        <v>277</v>
      </c>
      <c r="AT1444" s="134" t="s">
        <v>226</v>
      </c>
      <c r="AU1444" s="134" t="s">
        <v>82</v>
      </c>
      <c r="AY1444" s="17" t="s">
        <v>224</v>
      </c>
      <c r="BE1444" s="135">
        <f>IF(N1444="základní",J1444,0)</f>
        <v>0</v>
      </c>
      <c r="BF1444" s="135">
        <f>IF(N1444="snížená",J1444,0)</f>
        <v>16020.67</v>
      </c>
      <c r="BG1444" s="135">
        <f>IF(N1444="zákl. přenesená",J1444,0)</f>
        <v>0</v>
      </c>
      <c r="BH1444" s="135">
        <f>IF(N1444="sníž. přenesená",J1444,0)</f>
        <v>0</v>
      </c>
      <c r="BI1444" s="135">
        <f>IF(N1444="nulová",J1444,0)</f>
        <v>0</v>
      </c>
      <c r="BJ1444" s="17" t="s">
        <v>82</v>
      </c>
      <c r="BK1444" s="135">
        <f>ROUND(I1444*H1444,2)</f>
        <v>16020.67</v>
      </c>
      <c r="BL1444" s="17" t="s">
        <v>277</v>
      </c>
      <c r="BM1444" s="134" t="s">
        <v>4830</v>
      </c>
    </row>
    <row r="1445" spans="2:65" s="1" customFormat="1" ht="29.25">
      <c r="B1445" s="29"/>
      <c r="D1445" s="136" t="s">
        <v>231</v>
      </c>
      <c r="F1445" s="137" t="s">
        <v>1677</v>
      </c>
      <c r="L1445" s="29"/>
      <c r="M1445" s="138"/>
      <c r="T1445" s="53"/>
      <c r="AT1445" s="17" t="s">
        <v>231</v>
      </c>
      <c r="AU1445" s="17" t="s">
        <v>82</v>
      </c>
    </row>
    <row r="1446" spans="2:65" s="1" customFormat="1">
      <c r="B1446" s="29"/>
      <c r="D1446" s="139" t="s">
        <v>232</v>
      </c>
      <c r="F1446" s="140" t="s">
        <v>1679</v>
      </c>
      <c r="L1446" s="29"/>
      <c r="M1446" s="138"/>
      <c r="T1446" s="53"/>
      <c r="AT1446" s="17" t="s">
        <v>232</v>
      </c>
      <c r="AU1446" s="17" t="s">
        <v>82</v>
      </c>
    </row>
    <row r="1447" spans="2:65" s="11" customFormat="1" ht="22.9" customHeight="1">
      <c r="B1447" s="112"/>
      <c r="D1447" s="113" t="s">
        <v>72</v>
      </c>
      <c r="E1447" s="121" t="s">
        <v>1680</v>
      </c>
      <c r="F1447" s="121" t="s">
        <v>1681</v>
      </c>
      <c r="J1447" s="122">
        <f>BK1447</f>
        <v>873766.14000000013</v>
      </c>
      <c r="L1447" s="112"/>
      <c r="M1447" s="116"/>
      <c r="P1447" s="117">
        <f>SUM(P1448:P1560)</f>
        <v>0</v>
      </c>
      <c r="R1447" s="117">
        <f>SUM(R1448:R1560)</f>
        <v>0</v>
      </c>
      <c r="T1447" s="118">
        <f>SUM(T1448:T1560)</f>
        <v>0</v>
      </c>
      <c r="AR1447" s="113" t="s">
        <v>82</v>
      </c>
      <c r="AT1447" s="119" t="s">
        <v>72</v>
      </c>
      <c r="AU1447" s="119" t="s">
        <v>78</v>
      </c>
      <c r="AY1447" s="113" t="s">
        <v>224</v>
      </c>
      <c r="BK1447" s="120">
        <f>SUM(BK1448:BK1560)</f>
        <v>873766.14000000013</v>
      </c>
    </row>
    <row r="1448" spans="2:65" s="1" customFormat="1" ht="55.5" customHeight="1">
      <c r="B1448" s="123"/>
      <c r="C1448" s="124" t="s">
        <v>1682</v>
      </c>
      <c r="D1448" s="124" t="s">
        <v>226</v>
      </c>
      <c r="E1448" s="125" t="s">
        <v>1683</v>
      </c>
      <c r="F1448" s="126" t="s">
        <v>1684</v>
      </c>
      <c r="G1448" s="127" t="s">
        <v>266</v>
      </c>
      <c r="H1448" s="128">
        <v>2.835</v>
      </c>
      <c r="I1448" s="129">
        <v>1420</v>
      </c>
      <c r="J1448" s="129">
        <f>ROUND(I1448*H1448,2)</f>
        <v>4025.7</v>
      </c>
      <c r="K1448" s="126" t="s">
        <v>230</v>
      </c>
      <c r="L1448" s="29"/>
      <c r="M1448" s="130" t="s">
        <v>1</v>
      </c>
      <c r="N1448" s="131" t="s">
        <v>39</v>
      </c>
      <c r="O1448" s="132">
        <v>0</v>
      </c>
      <c r="P1448" s="132">
        <f>O1448*H1448</f>
        <v>0</v>
      </c>
      <c r="Q1448" s="132">
        <v>0</v>
      </c>
      <c r="R1448" s="132">
        <f>Q1448*H1448</f>
        <v>0</v>
      </c>
      <c r="S1448" s="132">
        <v>0</v>
      </c>
      <c r="T1448" s="133">
        <f>S1448*H1448</f>
        <v>0</v>
      </c>
      <c r="AR1448" s="134" t="s">
        <v>277</v>
      </c>
      <c r="AT1448" s="134" t="s">
        <v>226</v>
      </c>
      <c r="AU1448" s="134" t="s">
        <v>82</v>
      </c>
      <c r="AY1448" s="17" t="s">
        <v>224</v>
      </c>
      <c r="BE1448" s="135">
        <f>IF(N1448="základní",J1448,0)</f>
        <v>0</v>
      </c>
      <c r="BF1448" s="135">
        <f>IF(N1448="snížená",J1448,0)</f>
        <v>4025.7</v>
      </c>
      <c r="BG1448" s="135">
        <f>IF(N1448="zákl. přenesená",J1448,0)</f>
        <v>0</v>
      </c>
      <c r="BH1448" s="135">
        <f>IF(N1448="sníž. přenesená",J1448,0)</f>
        <v>0</v>
      </c>
      <c r="BI1448" s="135">
        <f>IF(N1448="nulová",J1448,0)</f>
        <v>0</v>
      </c>
      <c r="BJ1448" s="17" t="s">
        <v>82</v>
      </c>
      <c r="BK1448" s="135">
        <f>ROUND(I1448*H1448,2)</f>
        <v>4025.7</v>
      </c>
      <c r="BL1448" s="17" t="s">
        <v>277</v>
      </c>
      <c r="BM1448" s="134" t="s">
        <v>4831</v>
      </c>
    </row>
    <row r="1449" spans="2:65" s="1" customFormat="1" ht="39">
      <c r="B1449" s="29"/>
      <c r="D1449" s="136" t="s">
        <v>231</v>
      </c>
      <c r="F1449" s="137" t="s">
        <v>1684</v>
      </c>
      <c r="L1449" s="29"/>
      <c r="M1449" s="138"/>
      <c r="T1449" s="53"/>
      <c r="AT1449" s="17" t="s">
        <v>231</v>
      </c>
      <c r="AU1449" s="17" t="s">
        <v>82</v>
      </c>
    </row>
    <row r="1450" spans="2:65" s="1" customFormat="1">
      <c r="B1450" s="29"/>
      <c r="D1450" s="139" t="s">
        <v>232</v>
      </c>
      <c r="F1450" s="140" t="s">
        <v>1686</v>
      </c>
      <c r="L1450" s="29"/>
      <c r="M1450" s="138"/>
      <c r="T1450" s="53"/>
      <c r="AT1450" s="17" t="s">
        <v>232</v>
      </c>
      <c r="AU1450" s="17" t="s">
        <v>82</v>
      </c>
    </row>
    <row r="1451" spans="2:65" s="12" customFormat="1">
      <c r="B1451" s="141"/>
      <c r="D1451" s="136" t="s">
        <v>234</v>
      </c>
      <c r="E1451" s="142" t="s">
        <v>1</v>
      </c>
      <c r="F1451" s="143" t="s">
        <v>387</v>
      </c>
      <c r="H1451" s="142" t="s">
        <v>1</v>
      </c>
      <c r="L1451" s="141"/>
      <c r="M1451" s="144"/>
      <c r="T1451" s="145"/>
      <c r="AT1451" s="142" t="s">
        <v>234</v>
      </c>
      <c r="AU1451" s="142" t="s">
        <v>82</v>
      </c>
      <c r="AV1451" s="12" t="s">
        <v>78</v>
      </c>
      <c r="AW1451" s="12" t="s">
        <v>29</v>
      </c>
      <c r="AX1451" s="12" t="s">
        <v>73</v>
      </c>
      <c r="AY1451" s="142" t="s">
        <v>224</v>
      </c>
    </row>
    <row r="1452" spans="2:65" s="13" customFormat="1">
      <c r="B1452" s="146"/>
      <c r="D1452" s="136" t="s">
        <v>234</v>
      </c>
      <c r="E1452" s="147" t="s">
        <v>1</v>
      </c>
      <c r="F1452" s="148" t="s">
        <v>1687</v>
      </c>
      <c r="H1452" s="149">
        <v>2.835</v>
      </c>
      <c r="L1452" s="146"/>
      <c r="M1452" s="150"/>
      <c r="T1452" s="151"/>
      <c r="AT1452" s="147" t="s">
        <v>234</v>
      </c>
      <c r="AU1452" s="147" t="s">
        <v>82</v>
      </c>
      <c r="AV1452" s="13" t="s">
        <v>82</v>
      </c>
      <c r="AW1452" s="13" t="s">
        <v>29</v>
      </c>
      <c r="AX1452" s="13" t="s">
        <v>73</v>
      </c>
      <c r="AY1452" s="147" t="s">
        <v>224</v>
      </c>
    </row>
    <row r="1453" spans="2:65" s="14" customFormat="1">
      <c r="B1453" s="152"/>
      <c r="D1453" s="136" t="s">
        <v>234</v>
      </c>
      <c r="E1453" s="153" t="s">
        <v>1</v>
      </c>
      <c r="F1453" s="154" t="s">
        <v>239</v>
      </c>
      <c r="H1453" s="155">
        <v>2.835</v>
      </c>
      <c r="L1453" s="152"/>
      <c r="M1453" s="156"/>
      <c r="T1453" s="157"/>
      <c r="AT1453" s="153" t="s">
        <v>234</v>
      </c>
      <c r="AU1453" s="153" t="s">
        <v>82</v>
      </c>
      <c r="AV1453" s="14" t="s">
        <v>106</v>
      </c>
      <c r="AW1453" s="14" t="s">
        <v>29</v>
      </c>
      <c r="AX1453" s="14" t="s">
        <v>78</v>
      </c>
      <c r="AY1453" s="153" t="s">
        <v>224</v>
      </c>
    </row>
    <row r="1454" spans="2:65" s="1" customFormat="1" ht="55.5" customHeight="1">
      <c r="B1454" s="123"/>
      <c r="C1454" s="124" t="s">
        <v>1071</v>
      </c>
      <c r="D1454" s="124" t="s">
        <v>226</v>
      </c>
      <c r="E1454" s="125" t="s">
        <v>1688</v>
      </c>
      <c r="F1454" s="126" t="s">
        <v>1689</v>
      </c>
      <c r="G1454" s="127" t="s">
        <v>266</v>
      </c>
      <c r="H1454" s="128">
        <v>105.506</v>
      </c>
      <c r="I1454" s="129">
        <v>1450</v>
      </c>
      <c r="J1454" s="129">
        <f>ROUND(I1454*H1454,2)</f>
        <v>152983.70000000001</v>
      </c>
      <c r="K1454" s="126" t="s">
        <v>230</v>
      </c>
      <c r="L1454" s="29"/>
      <c r="M1454" s="130" t="s">
        <v>1</v>
      </c>
      <c r="N1454" s="131" t="s">
        <v>39</v>
      </c>
      <c r="O1454" s="132">
        <v>0</v>
      </c>
      <c r="P1454" s="132">
        <f>O1454*H1454</f>
        <v>0</v>
      </c>
      <c r="Q1454" s="132">
        <v>0</v>
      </c>
      <c r="R1454" s="132">
        <f>Q1454*H1454</f>
        <v>0</v>
      </c>
      <c r="S1454" s="132">
        <v>0</v>
      </c>
      <c r="T1454" s="133">
        <f>S1454*H1454</f>
        <v>0</v>
      </c>
      <c r="AR1454" s="134" t="s">
        <v>277</v>
      </c>
      <c r="AT1454" s="134" t="s">
        <v>226</v>
      </c>
      <c r="AU1454" s="134" t="s">
        <v>82</v>
      </c>
      <c r="AY1454" s="17" t="s">
        <v>224</v>
      </c>
      <c r="BE1454" s="135">
        <f>IF(N1454="základní",J1454,0)</f>
        <v>0</v>
      </c>
      <c r="BF1454" s="135">
        <f>IF(N1454="snížená",J1454,0)</f>
        <v>152983.70000000001</v>
      </c>
      <c r="BG1454" s="135">
        <f>IF(N1454="zákl. přenesená",J1454,0)</f>
        <v>0</v>
      </c>
      <c r="BH1454" s="135">
        <f>IF(N1454="sníž. přenesená",J1454,0)</f>
        <v>0</v>
      </c>
      <c r="BI1454" s="135">
        <f>IF(N1454="nulová",J1454,0)</f>
        <v>0</v>
      </c>
      <c r="BJ1454" s="17" t="s">
        <v>82</v>
      </c>
      <c r="BK1454" s="135">
        <f>ROUND(I1454*H1454,2)</f>
        <v>152983.70000000001</v>
      </c>
      <c r="BL1454" s="17" t="s">
        <v>277</v>
      </c>
      <c r="BM1454" s="134" t="s">
        <v>4832</v>
      </c>
    </row>
    <row r="1455" spans="2:65" s="1" customFormat="1" ht="39">
      <c r="B1455" s="29"/>
      <c r="D1455" s="136" t="s">
        <v>231</v>
      </c>
      <c r="F1455" s="137" t="s">
        <v>1689</v>
      </c>
      <c r="L1455" s="29"/>
      <c r="M1455" s="138"/>
      <c r="T1455" s="53"/>
      <c r="AT1455" s="17" t="s">
        <v>231</v>
      </c>
      <c r="AU1455" s="17" t="s">
        <v>82</v>
      </c>
    </row>
    <row r="1456" spans="2:65" s="1" customFormat="1">
      <c r="B1456" s="29"/>
      <c r="D1456" s="139" t="s">
        <v>232</v>
      </c>
      <c r="F1456" s="140" t="s">
        <v>1691</v>
      </c>
      <c r="L1456" s="29"/>
      <c r="M1456" s="138"/>
      <c r="T1456" s="53"/>
      <c r="AT1456" s="17" t="s">
        <v>232</v>
      </c>
      <c r="AU1456" s="17" t="s">
        <v>82</v>
      </c>
    </row>
    <row r="1457" spans="2:65" s="12" customFormat="1">
      <c r="B1457" s="141"/>
      <c r="D1457" s="136" t="s">
        <v>234</v>
      </c>
      <c r="E1457" s="142" t="s">
        <v>1</v>
      </c>
      <c r="F1457" s="143" t="s">
        <v>387</v>
      </c>
      <c r="H1457" s="142" t="s">
        <v>1</v>
      </c>
      <c r="L1457" s="141"/>
      <c r="M1457" s="144"/>
      <c r="T1457" s="145"/>
      <c r="AT1457" s="142" t="s">
        <v>234</v>
      </c>
      <c r="AU1457" s="142" t="s">
        <v>82</v>
      </c>
      <c r="AV1457" s="12" t="s">
        <v>78</v>
      </c>
      <c r="AW1457" s="12" t="s">
        <v>29</v>
      </c>
      <c r="AX1457" s="12" t="s">
        <v>73</v>
      </c>
      <c r="AY1457" s="142" t="s">
        <v>224</v>
      </c>
    </row>
    <row r="1458" spans="2:65" s="13" customFormat="1">
      <c r="B1458" s="146"/>
      <c r="D1458" s="136" t="s">
        <v>234</v>
      </c>
      <c r="E1458" s="147" t="s">
        <v>1</v>
      </c>
      <c r="F1458" s="148" t="s">
        <v>1692</v>
      </c>
      <c r="H1458" s="149">
        <v>47.848999999999997</v>
      </c>
      <c r="L1458" s="146"/>
      <c r="M1458" s="150"/>
      <c r="T1458" s="151"/>
      <c r="AT1458" s="147" t="s">
        <v>234</v>
      </c>
      <c r="AU1458" s="147" t="s">
        <v>82</v>
      </c>
      <c r="AV1458" s="13" t="s">
        <v>82</v>
      </c>
      <c r="AW1458" s="13" t="s">
        <v>29</v>
      </c>
      <c r="AX1458" s="13" t="s">
        <v>73</v>
      </c>
      <c r="AY1458" s="147" t="s">
        <v>224</v>
      </c>
    </row>
    <row r="1459" spans="2:65" s="12" customFormat="1">
      <c r="B1459" s="141"/>
      <c r="D1459" s="136" t="s">
        <v>234</v>
      </c>
      <c r="E1459" s="142" t="s">
        <v>1</v>
      </c>
      <c r="F1459" s="143" t="s">
        <v>390</v>
      </c>
      <c r="H1459" s="142" t="s">
        <v>1</v>
      </c>
      <c r="L1459" s="141"/>
      <c r="M1459" s="144"/>
      <c r="T1459" s="145"/>
      <c r="AT1459" s="142" t="s">
        <v>234</v>
      </c>
      <c r="AU1459" s="142" t="s">
        <v>82</v>
      </c>
      <c r="AV1459" s="12" t="s">
        <v>78</v>
      </c>
      <c r="AW1459" s="12" t="s">
        <v>29</v>
      </c>
      <c r="AX1459" s="12" t="s">
        <v>73</v>
      </c>
      <c r="AY1459" s="142" t="s">
        <v>224</v>
      </c>
    </row>
    <row r="1460" spans="2:65" s="13" customFormat="1">
      <c r="B1460" s="146"/>
      <c r="D1460" s="136" t="s">
        <v>234</v>
      </c>
      <c r="E1460" s="147" t="s">
        <v>1</v>
      </c>
      <c r="F1460" s="148" t="s">
        <v>1693</v>
      </c>
      <c r="H1460" s="149">
        <v>57.656999999999996</v>
      </c>
      <c r="L1460" s="146"/>
      <c r="M1460" s="150"/>
      <c r="T1460" s="151"/>
      <c r="AT1460" s="147" t="s">
        <v>234</v>
      </c>
      <c r="AU1460" s="147" t="s">
        <v>82</v>
      </c>
      <c r="AV1460" s="13" t="s">
        <v>82</v>
      </c>
      <c r="AW1460" s="13" t="s">
        <v>29</v>
      </c>
      <c r="AX1460" s="13" t="s">
        <v>73</v>
      </c>
      <c r="AY1460" s="147" t="s">
        <v>224</v>
      </c>
    </row>
    <row r="1461" spans="2:65" s="14" customFormat="1">
      <c r="B1461" s="152"/>
      <c r="D1461" s="136" t="s">
        <v>234</v>
      </c>
      <c r="E1461" s="153" t="s">
        <v>1</v>
      </c>
      <c r="F1461" s="154" t="s">
        <v>239</v>
      </c>
      <c r="H1461" s="155">
        <v>105.506</v>
      </c>
      <c r="L1461" s="152"/>
      <c r="M1461" s="156"/>
      <c r="T1461" s="157"/>
      <c r="AT1461" s="153" t="s">
        <v>234</v>
      </c>
      <c r="AU1461" s="153" t="s">
        <v>82</v>
      </c>
      <c r="AV1461" s="14" t="s">
        <v>106</v>
      </c>
      <c r="AW1461" s="14" t="s">
        <v>29</v>
      </c>
      <c r="AX1461" s="14" t="s">
        <v>78</v>
      </c>
      <c r="AY1461" s="153" t="s">
        <v>224</v>
      </c>
    </row>
    <row r="1462" spans="2:65" s="1" customFormat="1" ht="62.65" customHeight="1">
      <c r="B1462" s="123"/>
      <c r="C1462" s="124" t="s">
        <v>1694</v>
      </c>
      <c r="D1462" s="124" t="s">
        <v>226</v>
      </c>
      <c r="E1462" s="125" t="s">
        <v>1695</v>
      </c>
      <c r="F1462" s="126" t="s">
        <v>1696</v>
      </c>
      <c r="G1462" s="127" t="s">
        <v>266</v>
      </c>
      <c r="H1462" s="128">
        <v>129.98699999999999</v>
      </c>
      <c r="I1462" s="129">
        <v>1460</v>
      </c>
      <c r="J1462" s="129">
        <f>ROUND(I1462*H1462,2)</f>
        <v>189781.02</v>
      </c>
      <c r="K1462" s="126" t="s">
        <v>230</v>
      </c>
      <c r="L1462" s="29"/>
      <c r="M1462" s="130" t="s">
        <v>1</v>
      </c>
      <c r="N1462" s="131" t="s">
        <v>39</v>
      </c>
      <c r="O1462" s="132">
        <v>0</v>
      </c>
      <c r="P1462" s="132">
        <f>O1462*H1462</f>
        <v>0</v>
      </c>
      <c r="Q1462" s="132">
        <v>0</v>
      </c>
      <c r="R1462" s="132">
        <f>Q1462*H1462</f>
        <v>0</v>
      </c>
      <c r="S1462" s="132">
        <v>0</v>
      </c>
      <c r="T1462" s="133">
        <f>S1462*H1462</f>
        <v>0</v>
      </c>
      <c r="AR1462" s="134" t="s">
        <v>277</v>
      </c>
      <c r="AT1462" s="134" t="s">
        <v>226</v>
      </c>
      <c r="AU1462" s="134" t="s">
        <v>82</v>
      </c>
      <c r="AY1462" s="17" t="s">
        <v>224</v>
      </c>
      <c r="BE1462" s="135">
        <f>IF(N1462="základní",J1462,0)</f>
        <v>0</v>
      </c>
      <c r="BF1462" s="135">
        <f>IF(N1462="snížená",J1462,0)</f>
        <v>189781.02</v>
      </c>
      <c r="BG1462" s="135">
        <f>IF(N1462="zákl. přenesená",J1462,0)</f>
        <v>0</v>
      </c>
      <c r="BH1462" s="135">
        <f>IF(N1462="sníž. přenesená",J1462,0)</f>
        <v>0</v>
      </c>
      <c r="BI1462" s="135">
        <f>IF(N1462="nulová",J1462,0)</f>
        <v>0</v>
      </c>
      <c r="BJ1462" s="17" t="s">
        <v>82</v>
      </c>
      <c r="BK1462" s="135">
        <f>ROUND(I1462*H1462,2)</f>
        <v>189781.02</v>
      </c>
      <c r="BL1462" s="17" t="s">
        <v>277</v>
      </c>
      <c r="BM1462" s="134" t="s">
        <v>4833</v>
      </c>
    </row>
    <row r="1463" spans="2:65" s="1" customFormat="1" ht="39">
      <c r="B1463" s="29"/>
      <c r="D1463" s="136" t="s">
        <v>231</v>
      </c>
      <c r="F1463" s="137" t="s">
        <v>1696</v>
      </c>
      <c r="L1463" s="29"/>
      <c r="M1463" s="138"/>
      <c r="T1463" s="53"/>
      <c r="AT1463" s="17" t="s">
        <v>231</v>
      </c>
      <c r="AU1463" s="17" t="s">
        <v>82</v>
      </c>
    </row>
    <row r="1464" spans="2:65" s="1" customFormat="1">
      <c r="B1464" s="29"/>
      <c r="D1464" s="139" t="s">
        <v>232</v>
      </c>
      <c r="F1464" s="140" t="s">
        <v>1698</v>
      </c>
      <c r="L1464" s="29"/>
      <c r="M1464" s="138"/>
      <c r="T1464" s="53"/>
      <c r="AT1464" s="17" t="s">
        <v>232</v>
      </c>
      <c r="AU1464" s="17" t="s">
        <v>82</v>
      </c>
    </row>
    <row r="1465" spans="2:65" s="12" customFormat="1">
      <c r="B1465" s="141"/>
      <c r="D1465" s="136" t="s">
        <v>234</v>
      </c>
      <c r="E1465" s="142" t="s">
        <v>1</v>
      </c>
      <c r="F1465" s="143" t="s">
        <v>387</v>
      </c>
      <c r="H1465" s="142" t="s">
        <v>1</v>
      </c>
      <c r="L1465" s="141"/>
      <c r="M1465" s="144"/>
      <c r="T1465" s="145"/>
      <c r="AT1465" s="142" t="s">
        <v>234</v>
      </c>
      <c r="AU1465" s="142" t="s">
        <v>82</v>
      </c>
      <c r="AV1465" s="12" t="s">
        <v>78</v>
      </c>
      <c r="AW1465" s="12" t="s">
        <v>29</v>
      </c>
      <c r="AX1465" s="12" t="s">
        <v>73</v>
      </c>
      <c r="AY1465" s="142" t="s">
        <v>224</v>
      </c>
    </row>
    <row r="1466" spans="2:65" s="13" customFormat="1">
      <c r="B1466" s="146"/>
      <c r="D1466" s="136" t="s">
        <v>234</v>
      </c>
      <c r="E1466" s="147" t="s">
        <v>1</v>
      </c>
      <c r="F1466" s="148" t="s">
        <v>1699</v>
      </c>
      <c r="H1466" s="149">
        <v>12.395</v>
      </c>
      <c r="L1466" s="146"/>
      <c r="M1466" s="150"/>
      <c r="T1466" s="151"/>
      <c r="AT1466" s="147" t="s">
        <v>234</v>
      </c>
      <c r="AU1466" s="147" t="s">
        <v>82</v>
      </c>
      <c r="AV1466" s="13" t="s">
        <v>82</v>
      </c>
      <c r="AW1466" s="13" t="s">
        <v>29</v>
      </c>
      <c r="AX1466" s="13" t="s">
        <v>73</v>
      </c>
      <c r="AY1466" s="147" t="s">
        <v>224</v>
      </c>
    </row>
    <row r="1467" spans="2:65" s="13" customFormat="1">
      <c r="B1467" s="146"/>
      <c r="D1467" s="136" t="s">
        <v>234</v>
      </c>
      <c r="E1467" s="147" t="s">
        <v>1</v>
      </c>
      <c r="F1467" s="148" t="s">
        <v>1700</v>
      </c>
      <c r="H1467" s="149">
        <v>68.040000000000006</v>
      </c>
      <c r="L1467" s="146"/>
      <c r="M1467" s="150"/>
      <c r="T1467" s="151"/>
      <c r="AT1467" s="147" t="s">
        <v>234</v>
      </c>
      <c r="AU1467" s="147" t="s">
        <v>82</v>
      </c>
      <c r="AV1467" s="13" t="s">
        <v>82</v>
      </c>
      <c r="AW1467" s="13" t="s">
        <v>29</v>
      </c>
      <c r="AX1467" s="13" t="s">
        <v>73</v>
      </c>
      <c r="AY1467" s="147" t="s">
        <v>224</v>
      </c>
    </row>
    <row r="1468" spans="2:65" s="13" customFormat="1">
      <c r="B1468" s="146"/>
      <c r="D1468" s="136" t="s">
        <v>234</v>
      </c>
      <c r="E1468" s="147" t="s">
        <v>1</v>
      </c>
      <c r="F1468" s="148" t="s">
        <v>1701</v>
      </c>
      <c r="H1468" s="149">
        <v>78.951999999999998</v>
      </c>
      <c r="L1468" s="146"/>
      <c r="M1468" s="150"/>
      <c r="T1468" s="151"/>
      <c r="AT1468" s="147" t="s">
        <v>234</v>
      </c>
      <c r="AU1468" s="147" t="s">
        <v>82</v>
      </c>
      <c r="AV1468" s="13" t="s">
        <v>82</v>
      </c>
      <c r="AW1468" s="13" t="s">
        <v>29</v>
      </c>
      <c r="AX1468" s="13" t="s">
        <v>73</v>
      </c>
      <c r="AY1468" s="147" t="s">
        <v>224</v>
      </c>
    </row>
    <row r="1469" spans="2:65" s="12" customFormat="1">
      <c r="B1469" s="141"/>
      <c r="D1469" s="136" t="s">
        <v>234</v>
      </c>
      <c r="E1469" s="142" t="s">
        <v>1</v>
      </c>
      <c r="F1469" s="143" t="s">
        <v>1702</v>
      </c>
      <c r="H1469" s="142" t="s">
        <v>1</v>
      </c>
      <c r="L1469" s="141"/>
      <c r="M1469" s="144"/>
      <c r="T1469" s="145"/>
      <c r="AT1469" s="142" t="s">
        <v>234</v>
      </c>
      <c r="AU1469" s="142" t="s">
        <v>82</v>
      </c>
      <c r="AV1469" s="12" t="s">
        <v>78</v>
      </c>
      <c r="AW1469" s="12" t="s">
        <v>29</v>
      </c>
      <c r="AX1469" s="12" t="s">
        <v>73</v>
      </c>
      <c r="AY1469" s="142" t="s">
        <v>224</v>
      </c>
    </row>
    <row r="1470" spans="2:65" s="13" customFormat="1">
      <c r="B1470" s="146"/>
      <c r="D1470" s="136" t="s">
        <v>234</v>
      </c>
      <c r="E1470" s="147" t="s">
        <v>1</v>
      </c>
      <c r="F1470" s="148" t="s">
        <v>1703</v>
      </c>
      <c r="H1470" s="149">
        <v>-29.4</v>
      </c>
      <c r="L1470" s="146"/>
      <c r="M1470" s="150"/>
      <c r="T1470" s="151"/>
      <c r="AT1470" s="147" t="s">
        <v>234</v>
      </c>
      <c r="AU1470" s="147" t="s">
        <v>82</v>
      </c>
      <c r="AV1470" s="13" t="s">
        <v>82</v>
      </c>
      <c r="AW1470" s="13" t="s">
        <v>29</v>
      </c>
      <c r="AX1470" s="13" t="s">
        <v>73</v>
      </c>
      <c r="AY1470" s="147" t="s">
        <v>224</v>
      </c>
    </row>
    <row r="1471" spans="2:65" s="14" customFormat="1">
      <c r="B1471" s="152"/>
      <c r="D1471" s="136" t="s">
        <v>234</v>
      </c>
      <c r="E1471" s="153" t="s">
        <v>1</v>
      </c>
      <c r="F1471" s="154" t="s">
        <v>239</v>
      </c>
      <c r="H1471" s="155">
        <v>129.98699999999999</v>
      </c>
      <c r="L1471" s="152"/>
      <c r="M1471" s="156"/>
      <c r="T1471" s="157"/>
      <c r="AT1471" s="153" t="s">
        <v>234</v>
      </c>
      <c r="AU1471" s="153" t="s">
        <v>82</v>
      </c>
      <c r="AV1471" s="14" t="s">
        <v>106</v>
      </c>
      <c r="AW1471" s="14" t="s">
        <v>29</v>
      </c>
      <c r="AX1471" s="14" t="s">
        <v>78</v>
      </c>
      <c r="AY1471" s="153" t="s">
        <v>224</v>
      </c>
    </row>
    <row r="1472" spans="2:65" s="1" customFormat="1" ht="62.65" customHeight="1">
      <c r="B1472" s="123"/>
      <c r="C1472" s="124" t="s">
        <v>1074</v>
      </c>
      <c r="D1472" s="124" t="s">
        <v>226</v>
      </c>
      <c r="E1472" s="125" t="s">
        <v>1704</v>
      </c>
      <c r="F1472" s="126" t="s">
        <v>1696</v>
      </c>
      <c r="G1472" s="127" t="s">
        <v>266</v>
      </c>
      <c r="H1472" s="128">
        <v>10.253</v>
      </c>
      <c r="I1472" s="129">
        <v>1471</v>
      </c>
      <c r="J1472" s="129">
        <f>ROUND(I1472*H1472,2)</f>
        <v>15082.16</v>
      </c>
      <c r="K1472" s="126" t="s">
        <v>1</v>
      </c>
      <c r="L1472" s="29"/>
      <c r="M1472" s="130" t="s">
        <v>1</v>
      </c>
      <c r="N1472" s="131" t="s">
        <v>39</v>
      </c>
      <c r="O1472" s="132">
        <v>0</v>
      </c>
      <c r="P1472" s="132">
        <f>O1472*H1472</f>
        <v>0</v>
      </c>
      <c r="Q1472" s="132">
        <v>0</v>
      </c>
      <c r="R1472" s="132">
        <f>Q1472*H1472</f>
        <v>0</v>
      </c>
      <c r="S1472" s="132">
        <v>0</v>
      </c>
      <c r="T1472" s="133">
        <f>S1472*H1472</f>
        <v>0</v>
      </c>
      <c r="AR1472" s="134" t="s">
        <v>277</v>
      </c>
      <c r="AT1472" s="134" t="s">
        <v>226</v>
      </c>
      <c r="AU1472" s="134" t="s">
        <v>82</v>
      </c>
      <c r="AY1472" s="17" t="s">
        <v>224</v>
      </c>
      <c r="BE1472" s="135">
        <f>IF(N1472="základní",J1472,0)</f>
        <v>0</v>
      </c>
      <c r="BF1472" s="135">
        <f>IF(N1472="snížená",J1472,0)</f>
        <v>15082.16</v>
      </c>
      <c r="BG1472" s="135">
        <f>IF(N1472="zákl. přenesená",J1472,0)</f>
        <v>0</v>
      </c>
      <c r="BH1472" s="135">
        <f>IF(N1472="sníž. přenesená",J1472,0)</f>
        <v>0</v>
      </c>
      <c r="BI1472" s="135">
        <f>IF(N1472="nulová",J1472,0)</f>
        <v>0</v>
      </c>
      <c r="BJ1472" s="17" t="s">
        <v>82</v>
      </c>
      <c r="BK1472" s="135">
        <f>ROUND(I1472*H1472,2)</f>
        <v>15082.16</v>
      </c>
      <c r="BL1472" s="17" t="s">
        <v>277</v>
      </c>
      <c r="BM1472" s="134" t="s">
        <v>4834</v>
      </c>
    </row>
    <row r="1473" spans="2:65" s="1" customFormat="1" ht="39">
      <c r="B1473" s="29"/>
      <c r="D1473" s="136" t="s">
        <v>231</v>
      </c>
      <c r="F1473" s="137" t="s">
        <v>1696</v>
      </c>
      <c r="L1473" s="29"/>
      <c r="M1473" s="138"/>
      <c r="T1473" s="53"/>
      <c r="AT1473" s="17" t="s">
        <v>231</v>
      </c>
      <c r="AU1473" s="17" t="s">
        <v>82</v>
      </c>
    </row>
    <row r="1474" spans="2:65" s="12" customFormat="1">
      <c r="B1474" s="141"/>
      <c r="D1474" s="136" t="s">
        <v>234</v>
      </c>
      <c r="E1474" s="142" t="s">
        <v>1</v>
      </c>
      <c r="F1474" s="143" t="s">
        <v>387</v>
      </c>
      <c r="H1474" s="142" t="s">
        <v>1</v>
      </c>
      <c r="L1474" s="141"/>
      <c r="M1474" s="144"/>
      <c r="T1474" s="145"/>
      <c r="AT1474" s="142" t="s">
        <v>234</v>
      </c>
      <c r="AU1474" s="142" t="s">
        <v>82</v>
      </c>
      <c r="AV1474" s="12" t="s">
        <v>78</v>
      </c>
      <c r="AW1474" s="12" t="s">
        <v>29</v>
      </c>
      <c r="AX1474" s="12" t="s">
        <v>73</v>
      </c>
      <c r="AY1474" s="142" t="s">
        <v>224</v>
      </c>
    </row>
    <row r="1475" spans="2:65" s="13" customFormat="1">
      <c r="B1475" s="146"/>
      <c r="D1475" s="136" t="s">
        <v>234</v>
      </c>
      <c r="E1475" s="147" t="s">
        <v>1</v>
      </c>
      <c r="F1475" s="148" t="s">
        <v>1706</v>
      </c>
      <c r="H1475" s="149">
        <v>10.253</v>
      </c>
      <c r="L1475" s="146"/>
      <c r="M1475" s="150"/>
      <c r="T1475" s="151"/>
      <c r="AT1475" s="147" t="s">
        <v>234</v>
      </c>
      <c r="AU1475" s="147" t="s">
        <v>82</v>
      </c>
      <c r="AV1475" s="13" t="s">
        <v>82</v>
      </c>
      <c r="AW1475" s="13" t="s">
        <v>29</v>
      </c>
      <c r="AX1475" s="13" t="s">
        <v>73</v>
      </c>
      <c r="AY1475" s="147" t="s">
        <v>224</v>
      </c>
    </row>
    <row r="1476" spans="2:65" s="14" customFormat="1">
      <c r="B1476" s="152"/>
      <c r="D1476" s="136" t="s">
        <v>234</v>
      </c>
      <c r="E1476" s="153" t="s">
        <v>1</v>
      </c>
      <c r="F1476" s="154" t="s">
        <v>239</v>
      </c>
      <c r="H1476" s="155">
        <v>10.253</v>
      </c>
      <c r="L1476" s="152"/>
      <c r="M1476" s="156"/>
      <c r="T1476" s="157"/>
      <c r="AT1476" s="153" t="s">
        <v>234</v>
      </c>
      <c r="AU1476" s="153" t="s">
        <v>82</v>
      </c>
      <c r="AV1476" s="14" t="s">
        <v>106</v>
      </c>
      <c r="AW1476" s="14" t="s">
        <v>29</v>
      </c>
      <c r="AX1476" s="14" t="s">
        <v>78</v>
      </c>
      <c r="AY1476" s="153" t="s">
        <v>224</v>
      </c>
    </row>
    <row r="1477" spans="2:65" s="1" customFormat="1" ht="44.25" customHeight="1">
      <c r="B1477" s="123"/>
      <c r="C1477" s="124" t="s">
        <v>1707</v>
      </c>
      <c r="D1477" s="124" t="s">
        <v>226</v>
      </c>
      <c r="E1477" s="125" t="s">
        <v>1708</v>
      </c>
      <c r="F1477" s="126" t="s">
        <v>1709</v>
      </c>
      <c r="G1477" s="127" t="s">
        <v>266</v>
      </c>
      <c r="H1477" s="128">
        <v>248.58099999999999</v>
      </c>
      <c r="I1477" s="129">
        <v>72.400000000000006</v>
      </c>
      <c r="J1477" s="129">
        <f>ROUND(I1477*H1477,2)</f>
        <v>17997.259999999998</v>
      </c>
      <c r="K1477" s="126" t="s">
        <v>230</v>
      </c>
      <c r="L1477" s="29"/>
      <c r="M1477" s="130" t="s">
        <v>1</v>
      </c>
      <c r="N1477" s="131" t="s">
        <v>39</v>
      </c>
      <c r="O1477" s="132">
        <v>0</v>
      </c>
      <c r="P1477" s="132">
        <f>O1477*H1477</f>
        <v>0</v>
      </c>
      <c r="Q1477" s="132">
        <v>0</v>
      </c>
      <c r="R1477" s="132">
        <f>Q1477*H1477</f>
        <v>0</v>
      </c>
      <c r="S1477" s="132">
        <v>0</v>
      </c>
      <c r="T1477" s="133">
        <f>S1477*H1477</f>
        <v>0</v>
      </c>
      <c r="AR1477" s="134" t="s">
        <v>277</v>
      </c>
      <c r="AT1477" s="134" t="s">
        <v>226</v>
      </c>
      <c r="AU1477" s="134" t="s">
        <v>82</v>
      </c>
      <c r="AY1477" s="17" t="s">
        <v>224</v>
      </c>
      <c r="BE1477" s="135">
        <f>IF(N1477="základní",J1477,0)</f>
        <v>0</v>
      </c>
      <c r="BF1477" s="135">
        <f>IF(N1477="snížená",J1477,0)</f>
        <v>17997.259999999998</v>
      </c>
      <c r="BG1477" s="135">
        <f>IF(N1477="zákl. přenesená",J1477,0)</f>
        <v>0</v>
      </c>
      <c r="BH1477" s="135">
        <f>IF(N1477="sníž. přenesená",J1477,0)</f>
        <v>0</v>
      </c>
      <c r="BI1477" s="135">
        <f>IF(N1477="nulová",J1477,0)</f>
        <v>0</v>
      </c>
      <c r="BJ1477" s="17" t="s">
        <v>82</v>
      </c>
      <c r="BK1477" s="135">
        <f>ROUND(I1477*H1477,2)</f>
        <v>17997.259999999998</v>
      </c>
      <c r="BL1477" s="17" t="s">
        <v>277</v>
      </c>
      <c r="BM1477" s="134" t="s">
        <v>4835</v>
      </c>
    </row>
    <row r="1478" spans="2:65" s="1" customFormat="1" ht="29.25">
      <c r="B1478" s="29"/>
      <c r="D1478" s="136" t="s">
        <v>231</v>
      </c>
      <c r="F1478" s="137" t="s">
        <v>1709</v>
      </c>
      <c r="L1478" s="29"/>
      <c r="M1478" s="138"/>
      <c r="T1478" s="53"/>
      <c r="AT1478" s="17" t="s">
        <v>231</v>
      </c>
      <c r="AU1478" s="17" t="s">
        <v>82</v>
      </c>
    </row>
    <row r="1479" spans="2:65" s="1" customFormat="1">
      <c r="B1479" s="29"/>
      <c r="D1479" s="139" t="s">
        <v>232</v>
      </c>
      <c r="F1479" s="140" t="s">
        <v>1711</v>
      </c>
      <c r="L1479" s="29"/>
      <c r="M1479" s="138"/>
      <c r="T1479" s="53"/>
      <c r="AT1479" s="17" t="s">
        <v>232</v>
      </c>
      <c r="AU1479" s="17" t="s">
        <v>82</v>
      </c>
    </row>
    <row r="1480" spans="2:65" s="13" customFormat="1">
      <c r="B1480" s="146"/>
      <c r="D1480" s="136" t="s">
        <v>234</v>
      </c>
      <c r="E1480" s="147" t="s">
        <v>1</v>
      </c>
      <c r="F1480" s="148" t="s">
        <v>1712</v>
      </c>
      <c r="H1480" s="149">
        <v>248.58099999999999</v>
      </c>
      <c r="L1480" s="146"/>
      <c r="M1480" s="150"/>
      <c r="T1480" s="151"/>
      <c r="AT1480" s="147" t="s">
        <v>234</v>
      </c>
      <c r="AU1480" s="147" t="s">
        <v>82</v>
      </c>
      <c r="AV1480" s="13" t="s">
        <v>82</v>
      </c>
      <c r="AW1480" s="13" t="s">
        <v>29</v>
      </c>
      <c r="AX1480" s="13" t="s">
        <v>73</v>
      </c>
      <c r="AY1480" s="147" t="s">
        <v>224</v>
      </c>
    </row>
    <row r="1481" spans="2:65" s="14" customFormat="1">
      <c r="B1481" s="152"/>
      <c r="D1481" s="136" t="s">
        <v>234</v>
      </c>
      <c r="E1481" s="153" t="s">
        <v>1</v>
      </c>
      <c r="F1481" s="154" t="s">
        <v>239</v>
      </c>
      <c r="H1481" s="155">
        <v>248.58099999999999</v>
      </c>
      <c r="L1481" s="152"/>
      <c r="M1481" s="156"/>
      <c r="T1481" s="157"/>
      <c r="AT1481" s="153" t="s">
        <v>234</v>
      </c>
      <c r="AU1481" s="153" t="s">
        <v>82</v>
      </c>
      <c r="AV1481" s="14" t="s">
        <v>106</v>
      </c>
      <c r="AW1481" s="14" t="s">
        <v>29</v>
      </c>
      <c r="AX1481" s="14" t="s">
        <v>78</v>
      </c>
      <c r="AY1481" s="153" t="s">
        <v>224</v>
      </c>
    </row>
    <row r="1482" spans="2:65" s="1" customFormat="1" ht="24.2" customHeight="1">
      <c r="B1482" s="123"/>
      <c r="C1482" s="124" t="s">
        <v>1078</v>
      </c>
      <c r="D1482" s="124" t="s">
        <v>226</v>
      </c>
      <c r="E1482" s="125" t="s">
        <v>1713</v>
      </c>
      <c r="F1482" s="126" t="s">
        <v>1714</v>
      </c>
      <c r="G1482" s="127" t="s">
        <v>266</v>
      </c>
      <c r="H1482" s="128">
        <v>192.64500000000001</v>
      </c>
      <c r="I1482" s="129">
        <v>242</v>
      </c>
      <c r="J1482" s="129">
        <f>ROUND(I1482*H1482,2)</f>
        <v>46620.09</v>
      </c>
      <c r="K1482" s="126" t="s">
        <v>1</v>
      </c>
      <c r="L1482" s="29"/>
      <c r="M1482" s="130" t="s">
        <v>1</v>
      </c>
      <c r="N1482" s="131" t="s">
        <v>39</v>
      </c>
      <c r="O1482" s="132">
        <v>0</v>
      </c>
      <c r="P1482" s="132">
        <f>O1482*H1482</f>
        <v>0</v>
      </c>
      <c r="Q1482" s="132">
        <v>0</v>
      </c>
      <c r="R1482" s="132">
        <f>Q1482*H1482</f>
        <v>0</v>
      </c>
      <c r="S1482" s="132">
        <v>0</v>
      </c>
      <c r="T1482" s="133">
        <f>S1482*H1482</f>
        <v>0</v>
      </c>
      <c r="AR1482" s="134" t="s">
        <v>277</v>
      </c>
      <c r="AT1482" s="134" t="s">
        <v>226</v>
      </c>
      <c r="AU1482" s="134" t="s">
        <v>82</v>
      </c>
      <c r="AY1482" s="17" t="s">
        <v>224</v>
      </c>
      <c r="BE1482" s="135">
        <f>IF(N1482="základní",J1482,0)</f>
        <v>0</v>
      </c>
      <c r="BF1482" s="135">
        <f>IF(N1482="snížená",J1482,0)</f>
        <v>46620.09</v>
      </c>
      <c r="BG1482" s="135">
        <f>IF(N1482="zákl. přenesená",J1482,0)</f>
        <v>0</v>
      </c>
      <c r="BH1482" s="135">
        <f>IF(N1482="sníž. přenesená",J1482,0)</f>
        <v>0</v>
      </c>
      <c r="BI1482" s="135">
        <f>IF(N1482="nulová",J1482,0)</f>
        <v>0</v>
      </c>
      <c r="BJ1482" s="17" t="s">
        <v>82</v>
      </c>
      <c r="BK1482" s="135">
        <f>ROUND(I1482*H1482,2)</f>
        <v>46620.09</v>
      </c>
      <c r="BL1482" s="17" t="s">
        <v>277</v>
      </c>
      <c r="BM1482" s="134" t="s">
        <v>4836</v>
      </c>
    </row>
    <row r="1483" spans="2:65" s="1" customFormat="1">
      <c r="B1483" s="29"/>
      <c r="D1483" s="136" t="s">
        <v>231</v>
      </c>
      <c r="F1483" s="137" t="s">
        <v>1714</v>
      </c>
      <c r="L1483" s="29"/>
      <c r="M1483" s="138"/>
      <c r="T1483" s="53"/>
      <c r="AT1483" s="17" t="s">
        <v>231</v>
      </c>
      <c r="AU1483" s="17" t="s">
        <v>82</v>
      </c>
    </row>
    <row r="1484" spans="2:65" s="13" customFormat="1">
      <c r="B1484" s="146"/>
      <c r="D1484" s="136" t="s">
        <v>234</v>
      </c>
      <c r="E1484" s="147" t="s">
        <v>1</v>
      </c>
      <c r="F1484" s="148" t="s">
        <v>1716</v>
      </c>
      <c r="H1484" s="149">
        <v>27.908999999999999</v>
      </c>
      <c r="L1484" s="146"/>
      <c r="M1484" s="150"/>
      <c r="T1484" s="151"/>
      <c r="AT1484" s="147" t="s">
        <v>234</v>
      </c>
      <c r="AU1484" s="147" t="s">
        <v>82</v>
      </c>
      <c r="AV1484" s="13" t="s">
        <v>82</v>
      </c>
      <c r="AW1484" s="13" t="s">
        <v>29</v>
      </c>
      <c r="AX1484" s="13" t="s">
        <v>73</v>
      </c>
      <c r="AY1484" s="147" t="s">
        <v>224</v>
      </c>
    </row>
    <row r="1485" spans="2:65" s="13" customFormat="1">
      <c r="B1485" s="146"/>
      <c r="D1485" s="136" t="s">
        <v>234</v>
      </c>
      <c r="E1485" s="147" t="s">
        <v>1</v>
      </c>
      <c r="F1485" s="148" t="s">
        <v>1717</v>
      </c>
      <c r="H1485" s="149">
        <v>60.290999999999997</v>
      </c>
      <c r="L1485" s="146"/>
      <c r="M1485" s="150"/>
      <c r="T1485" s="151"/>
      <c r="AT1485" s="147" t="s">
        <v>234</v>
      </c>
      <c r="AU1485" s="147" t="s">
        <v>82</v>
      </c>
      <c r="AV1485" s="13" t="s">
        <v>82</v>
      </c>
      <c r="AW1485" s="13" t="s">
        <v>29</v>
      </c>
      <c r="AX1485" s="13" t="s">
        <v>73</v>
      </c>
      <c r="AY1485" s="147" t="s">
        <v>224</v>
      </c>
    </row>
    <row r="1486" spans="2:65" s="13" customFormat="1">
      <c r="B1486" s="146"/>
      <c r="D1486" s="136" t="s">
        <v>234</v>
      </c>
      <c r="E1486" s="147" t="s">
        <v>1</v>
      </c>
      <c r="F1486" s="148" t="s">
        <v>1718</v>
      </c>
      <c r="H1486" s="149">
        <v>24.631</v>
      </c>
      <c r="L1486" s="146"/>
      <c r="M1486" s="150"/>
      <c r="T1486" s="151"/>
      <c r="AT1486" s="147" t="s">
        <v>234</v>
      </c>
      <c r="AU1486" s="147" t="s">
        <v>82</v>
      </c>
      <c r="AV1486" s="13" t="s">
        <v>82</v>
      </c>
      <c r="AW1486" s="13" t="s">
        <v>29</v>
      </c>
      <c r="AX1486" s="13" t="s">
        <v>73</v>
      </c>
      <c r="AY1486" s="147" t="s">
        <v>224</v>
      </c>
    </row>
    <row r="1487" spans="2:65" s="13" customFormat="1">
      <c r="B1487" s="146"/>
      <c r="D1487" s="136" t="s">
        <v>234</v>
      </c>
      <c r="E1487" s="147" t="s">
        <v>1</v>
      </c>
      <c r="F1487" s="148" t="s">
        <v>1719</v>
      </c>
      <c r="H1487" s="149">
        <v>79.813999999999993</v>
      </c>
      <c r="L1487" s="146"/>
      <c r="M1487" s="150"/>
      <c r="T1487" s="151"/>
      <c r="AT1487" s="147" t="s">
        <v>234</v>
      </c>
      <c r="AU1487" s="147" t="s">
        <v>82</v>
      </c>
      <c r="AV1487" s="13" t="s">
        <v>82</v>
      </c>
      <c r="AW1487" s="13" t="s">
        <v>29</v>
      </c>
      <c r="AX1487" s="13" t="s">
        <v>73</v>
      </c>
      <c r="AY1487" s="147" t="s">
        <v>224</v>
      </c>
    </row>
    <row r="1488" spans="2:65" s="14" customFormat="1">
      <c r="B1488" s="152"/>
      <c r="D1488" s="136" t="s">
        <v>234</v>
      </c>
      <c r="E1488" s="153" t="s">
        <v>1</v>
      </c>
      <c r="F1488" s="154" t="s">
        <v>239</v>
      </c>
      <c r="H1488" s="155">
        <v>192.64499999999998</v>
      </c>
      <c r="L1488" s="152"/>
      <c r="M1488" s="156"/>
      <c r="T1488" s="157"/>
      <c r="AT1488" s="153" t="s">
        <v>234</v>
      </c>
      <c r="AU1488" s="153" t="s">
        <v>82</v>
      </c>
      <c r="AV1488" s="14" t="s">
        <v>106</v>
      </c>
      <c r="AW1488" s="14" t="s">
        <v>29</v>
      </c>
      <c r="AX1488" s="14" t="s">
        <v>78</v>
      </c>
      <c r="AY1488" s="153" t="s">
        <v>224</v>
      </c>
    </row>
    <row r="1489" spans="2:65" s="1" customFormat="1" ht="37.9" customHeight="1">
      <c r="B1489" s="123"/>
      <c r="C1489" s="124" t="s">
        <v>1720</v>
      </c>
      <c r="D1489" s="124" t="s">
        <v>226</v>
      </c>
      <c r="E1489" s="125" t="s">
        <v>1721</v>
      </c>
      <c r="F1489" s="126" t="s">
        <v>1722</v>
      </c>
      <c r="G1489" s="127" t="s">
        <v>266</v>
      </c>
      <c r="H1489" s="128">
        <v>481.26499999999999</v>
      </c>
      <c r="I1489" s="129">
        <v>213</v>
      </c>
      <c r="J1489" s="129">
        <f>ROUND(I1489*H1489,2)</f>
        <v>102509.45</v>
      </c>
      <c r="K1489" s="126" t="s">
        <v>230</v>
      </c>
      <c r="L1489" s="29"/>
      <c r="M1489" s="130" t="s">
        <v>1</v>
      </c>
      <c r="N1489" s="131" t="s">
        <v>39</v>
      </c>
      <c r="O1489" s="132">
        <v>0</v>
      </c>
      <c r="P1489" s="132">
        <f>O1489*H1489</f>
        <v>0</v>
      </c>
      <c r="Q1489" s="132">
        <v>0</v>
      </c>
      <c r="R1489" s="132">
        <f>Q1489*H1489</f>
        <v>0</v>
      </c>
      <c r="S1489" s="132">
        <v>0</v>
      </c>
      <c r="T1489" s="133">
        <f>S1489*H1489</f>
        <v>0</v>
      </c>
      <c r="AR1489" s="134" t="s">
        <v>277</v>
      </c>
      <c r="AT1489" s="134" t="s">
        <v>226</v>
      </c>
      <c r="AU1489" s="134" t="s">
        <v>82</v>
      </c>
      <c r="AY1489" s="17" t="s">
        <v>224</v>
      </c>
      <c r="BE1489" s="135">
        <f>IF(N1489="základní",J1489,0)</f>
        <v>0</v>
      </c>
      <c r="BF1489" s="135">
        <f>IF(N1489="snížená",J1489,0)</f>
        <v>102509.45</v>
      </c>
      <c r="BG1489" s="135">
        <f>IF(N1489="zákl. přenesená",J1489,0)</f>
        <v>0</v>
      </c>
      <c r="BH1489" s="135">
        <f>IF(N1489="sníž. přenesená",J1489,0)</f>
        <v>0</v>
      </c>
      <c r="BI1489" s="135">
        <f>IF(N1489="nulová",J1489,0)</f>
        <v>0</v>
      </c>
      <c r="BJ1489" s="17" t="s">
        <v>82</v>
      </c>
      <c r="BK1489" s="135">
        <f>ROUND(I1489*H1489,2)</f>
        <v>102509.45</v>
      </c>
      <c r="BL1489" s="17" t="s">
        <v>277</v>
      </c>
      <c r="BM1489" s="134" t="s">
        <v>4837</v>
      </c>
    </row>
    <row r="1490" spans="2:65" s="1" customFormat="1" ht="19.5">
      <c r="B1490" s="29"/>
      <c r="D1490" s="136" t="s">
        <v>231</v>
      </c>
      <c r="F1490" s="137" t="s">
        <v>1722</v>
      </c>
      <c r="L1490" s="29"/>
      <c r="M1490" s="138"/>
      <c r="T1490" s="53"/>
      <c r="AT1490" s="17" t="s">
        <v>231</v>
      </c>
      <c r="AU1490" s="17" t="s">
        <v>82</v>
      </c>
    </row>
    <row r="1491" spans="2:65" s="1" customFormat="1">
      <c r="B1491" s="29"/>
      <c r="D1491" s="139" t="s">
        <v>232</v>
      </c>
      <c r="F1491" s="140" t="s">
        <v>1724</v>
      </c>
      <c r="L1491" s="29"/>
      <c r="M1491" s="138"/>
      <c r="T1491" s="53"/>
      <c r="AT1491" s="17" t="s">
        <v>232</v>
      </c>
      <c r="AU1491" s="17" t="s">
        <v>82</v>
      </c>
    </row>
    <row r="1492" spans="2:65" s="13" customFormat="1">
      <c r="B1492" s="146"/>
      <c r="D1492" s="136" t="s">
        <v>234</v>
      </c>
      <c r="E1492" s="147" t="s">
        <v>1</v>
      </c>
      <c r="F1492" s="148" t="s">
        <v>1725</v>
      </c>
      <c r="H1492" s="149">
        <v>481.26499999999999</v>
      </c>
      <c r="L1492" s="146"/>
      <c r="M1492" s="150"/>
      <c r="T1492" s="151"/>
      <c r="AT1492" s="147" t="s">
        <v>234</v>
      </c>
      <c r="AU1492" s="147" t="s">
        <v>82</v>
      </c>
      <c r="AV1492" s="13" t="s">
        <v>82</v>
      </c>
      <c r="AW1492" s="13" t="s">
        <v>29</v>
      </c>
      <c r="AX1492" s="13" t="s">
        <v>73</v>
      </c>
      <c r="AY1492" s="147" t="s">
        <v>224</v>
      </c>
    </row>
    <row r="1493" spans="2:65" s="14" customFormat="1">
      <c r="B1493" s="152"/>
      <c r="D1493" s="136" t="s">
        <v>234</v>
      </c>
      <c r="E1493" s="153" t="s">
        <v>1</v>
      </c>
      <c r="F1493" s="154" t="s">
        <v>239</v>
      </c>
      <c r="H1493" s="155">
        <v>481.26499999999999</v>
      </c>
      <c r="L1493" s="152"/>
      <c r="M1493" s="156"/>
      <c r="T1493" s="157"/>
      <c r="AT1493" s="153" t="s">
        <v>234</v>
      </c>
      <c r="AU1493" s="153" t="s">
        <v>82</v>
      </c>
      <c r="AV1493" s="14" t="s">
        <v>106</v>
      </c>
      <c r="AW1493" s="14" t="s">
        <v>29</v>
      </c>
      <c r="AX1493" s="14" t="s">
        <v>78</v>
      </c>
      <c r="AY1493" s="153" t="s">
        <v>224</v>
      </c>
    </row>
    <row r="1494" spans="2:65" s="1" customFormat="1" ht="24.2" customHeight="1">
      <c r="B1494" s="123"/>
      <c r="C1494" s="124" t="s">
        <v>1081</v>
      </c>
      <c r="D1494" s="124" t="s">
        <v>226</v>
      </c>
      <c r="E1494" s="125" t="s">
        <v>1726</v>
      </c>
      <c r="F1494" s="126" t="s">
        <v>1727</v>
      </c>
      <c r="G1494" s="127" t="s">
        <v>266</v>
      </c>
      <c r="H1494" s="128">
        <v>1</v>
      </c>
      <c r="I1494" s="129">
        <v>42.8</v>
      </c>
      <c r="J1494" s="129">
        <f>ROUND(I1494*H1494,2)</f>
        <v>42.8</v>
      </c>
      <c r="K1494" s="126" t="s">
        <v>1</v>
      </c>
      <c r="L1494" s="29"/>
      <c r="M1494" s="130" t="s">
        <v>1</v>
      </c>
      <c r="N1494" s="131" t="s">
        <v>39</v>
      </c>
      <c r="O1494" s="132">
        <v>0</v>
      </c>
      <c r="P1494" s="132">
        <f>O1494*H1494</f>
        <v>0</v>
      </c>
      <c r="Q1494" s="132">
        <v>0</v>
      </c>
      <c r="R1494" s="132">
        <f>Q1494*H1494</f>
        <v>0</v>
      </c>
      <c r="S1494" s="132">
        <v>0</v>
      </c>
      <c r="T1494" s="133">
        <f>S1494*H1494</f>
        <v>0</v>
      </c>
      <c r="AR1494" s="134" t="s">
        <v>277</v>
      </c>
      <c r="AT1494" s="134" t="s">
        <v>226</v>
      </c>
      <c r="AU1494" s="134" t="s">
        <v>82</v>
      </c>
      <c r="AY1494" s="17" t="s">
        <v>224</v>
      </c>
      <c r="BE1494" s="135">
        <f>IF(N1494="základní",J1494,0)</f>
        <v>0</v>
      </c>
      <c r="BF1494" s="135">
        <f>IF(N1494="snížená",J1494,0)</f>
        <v>42.8</v>
      </c>
      <c r="BG1494" s="135">
        <f>IF(N1494="zákl. přenesená",J1494,0)</f>
        <v>0</v>
      </c>
      <c r="BH1494" s="135">
        <f>IF(N1494="sníž. přenesená",J1494,0)</f>
        <v>0</v>
      </c>
      <c r="BI1494" s="135">
        <f>IF(N1494="nulová",J1494,0)</f>
        <v>0</v>
      </c>
      <c r="BJ1494" s="17" t="s">
        <v>82</v>
      </c>
      <c r="BK1494" s="135">
        <f>ROUND(I1494*H1494,2)</f>
        <v>42.8</v>
      </c>
      <c r="BL1494" s="17" t="s">
        <v>277</v>
      </c>
      <c r="BM1494" s="134" t="s">
        <v>4838</v>
      </c>
    </row>
    <row r="1495" spans="2:65" s="1" customFormat="1">
      <c r="B1495" s="29"/>
      <c r="D1495" s="136" t="s">
        <v>231</v>
      </c>
      <c r="F1495" s="137" t="s">
        <v>1727</v>
      </c>
      <c r="L1495" s="29"/>
      <c r="M1495" s="138"/>
      <c r="T1495" s="53"/>
      <c r="AT1495" s="17" t="s">
        <v>231</v>
      </c>
      <c r="AU1495" s="17" t="s">
        <v>82</v>
      </c>
    </row>
    <row r="1496" spans="2:65" s="13" customFormat="1">
      <c r="B1496" s="146"/>
      <c r="D1496" s="136" t="s">
        <v>234</v>
      </c>
      <c r="E1496" s="147" t="s">
        <v>1</v>
      </c>
      <c r="F1496" s="148" t="s">
        <v>78</v>
      </c>
      <c r="H1496" s="149">
        <v>1</v>
      </c>
      <c r="L1496" s="146"/>
      <c r="M1496" s="150"/>
      <c r="T1496" s="151"/>
      <c r="AT1496" s="147" t="s">
        <v>234</v>
      </c>
      <c r="AU1496" s="147" t="s">
        <v>82</v>
      </c>
      <c r="AV1496" s="13" t="s">
        <v>82</v>
      </c>
      <c r="AW1496" s="13" t="s">
        <v>29</v>
      </c>
      <c r="AX1496" s="13" t="s">
        <v>73</v>
      </c>
      <c r="AY1496" s="147" t="s">
        <v>224</v>
      </c>
    </row>
    <row r="1497" spans="2:65" s="14" customFormat="1">
      <c r="B1497" s="152"/>
      <c r="D1497" s="136" t="s">
        <v>234</v>
      </c>
      <c r="E1497" s="153" t="s">
        <v>1</v>
      </c>
      <c r="F1497" s="154" t="s">
        <v>239</v>
      </c>
      <c r="H1497" s="155">
        <v>1</v>
      </c>
      <c r="L1497" s="152"/>
      <c r="M1497" s="156"/>
      <c r="T1497" s="157"/>
      <c r="AT1497" s="153" t="s">
        <v>234</v>
      </c>
      <c r="AU1497" s="153" t="s">
        <v>82</v>
      </c>
      <c r="AV1497" s="14" t="s">
        <v>106</v>
      </c>
      <c r="AW1497" s="14" t="s">
        <v>29</v>
      </c>
      <c r="AX1497" s="14" t="s">
        <v>78</v>
      </c>
      <c r="AY1497" s="153" t="s">
        <v>224</v>
      </c>
    </row>
    <row r="1498" spans="2:65" s="1" customFormat="1" ht="24.2" customHeight="1">
      <c r="B1498" s="123"/>
      <c r="C1498" s="124" t="s">
        <v>1729</v>
      </c>
      <c r="D1498" s="124" t="s">
        <v>226</v>
      </c>
      <c r="E1498" s="125" t="s">
        <v>1730</v>
      </c>
      <c r="F1498" s="126" t="s">
        <v>1731</v>
      </c>
      <c r="G1498" s="127" t="s">
        <v>266</v>
      </c>
      <c r="H1498" s="128">
        <v>41.52</v>
      </c>
      <c r="I1498" s="129">
        <v>215</v>
      </c>
      <c r="J1498" s="129">
        <f>ROUND(I1498*H1498,2)</f>
        <v>8926.7999999999993</v>
      </c>
      <c r="K1498" s="126" t="s">
        <v>1</v>
      </c>
      <c r="L1498" s="29"/>
      <c r="M1498" s="130" t="s">
        <v>1</v>
      </c>
      <c r="N1498" s="131" t="s">
        <v>39</v>
      </c>
      <c r="O1498" s="132">
        <v>0</v>
      </c>
      <c r="P1498" s="132">
        <f>O1498*H1498</f>
        <v>0</v>
      </c>
      <c r="Q1498" s="132">
        <v>0</v>
      </c>
      <c r="R1498" s="132">
        <f>Q1498*H1498</f>
        <v>0</v>
      </c>
      <c r="S1498" s="132">
        <v>0</v>
      </c>
      <c r="T1498" s="133">
        <f>S1498*H1498</f>
        <v>0</v>
      </c>
      <c r="AR1498" s="134" t="s">
        <v>277</v>
      </c>
      <c r="AT1498" s="134" t="s">
        <v>226</v>
      </c>
      <c r="AU1498" s="134" t="s">
        <v>82</v>
      </c>
      <c r="AY1498" s="17" t="s">
        <v>224</v>
      </c>
      <c r="BE1498" s="135">
        <f>IF(N1498="základní",J1498,0)</f>
        <v>0</v>
      </c>
      <c r="BF1498" s="135">
        <f>IF(N1498="snížená",J1498,0)</f>
        <v>8926.7999999999993</v>
      </c>
      <c r="BG1498" s="135">
        <f>IF(N1498="zákl. přenesená",J1498,0)</f>
        <v>0</v>
      </c>
      <c r="BH1498" s="135">
        <f>IF(N1498="sníž. přenesená",J1498,0)</f>
        <v>0</v>
      </c>
      <c r="BI1498" s="135">
        <f>IF(N1498="nulová",J1498,0)</f>
        <v>0</v>
      </c>
      <c r="BJ1498" s="17" t="s">
        <v>82</v>
      </c>
      <c r="BK1498" s="135">
        <f>ROUND(I1498*H1498,2)</f>
        <v>8926.7999999999993</v>
      </c>
      <c r="BL1498" s="17" t="s">
        <v>277</v>
      </c>
      <c r="BM1498" s="134" t="s">
        <v>4839</v>
      </c>
    </row>
    <row r="1499" spans="2:65" s="1" customFormat="1">
      <c r="B1499" s="29"/>
      <c r="D1499" s="136" t="s">
        <v>231</v>
      </c>
      <c r="F1499" s="137" t="s">
        <v>1731</v>
      </c>
      <c r="L1499" s="29"/>
      <c r="M1499" s="138"/>
      <c r="T1499" s="53"/>
      <c r="AT1499" s="17" t="s">
        <v>231</v>
      </c>
      <c r="AU1499" s="17" t="s">
        <v>82</v>
      </c>
    </row>
    <row r="1500" spans="2:65" s="13" customFormat="1">
      <c r="B1500" s="146"/>
      <c r="D1500" s="136" t="s">
        <v>234</v>
      </c>
      <c r="E1500" s="147" t="s">
        <v>1</v>
      </c>
      <c r="F1500" s="148" t="s">
        <v>1733</v>
      </c>
      <c r="H1500" s="149">
        <v>41.52</v>
      </c>
      <c r="L1500" s="146"/>
      <c r="M1500" s="150"/>
      <c r="T1500" s="151"/>
      <c r="AT1500" s="147" t="s">
        <v>234</v>
      </c>
      <c r="AU1500" s="147" t="s">
        <v>82</v>
      </c>
      <c r="AV1500" s="13" t="s">
        <v>82</v>
      </c>
      <c r="AW1500" s="13" t="s">
        <v>29</v>
      </c>
      <c r="AX1500" s="13" t="s">
        <v>73</v>
      </c>
      <c r="AY1500" s="147" t="s">
        <v>224</v>
      </c>
    </row>
    <row r="1501" spans="2:65" s="14" customFormat="1">
      <c r="B1501" s="152"/>
      <c r="D1501" s="136" t="s">
        <v>234</v>
      </c>
      <c r="E1501" s="153" t="s">
        <v>1</v>
      </c>
      <c r="F1501" s="154" t="s">
        <v>239</v>
      </c>
      <c r="H1501" s="155">
        <v>41.52</v>
      </c>
      <c r="L1501" s="152"/>
      <c r="M1501" s="156"/>
      <c r="T1501" s="157"/>
      <c r="AT1501" s="153" t="s">
        <v>234</v>
      </c>
      <c r="AU1501" s="153" t="s">
        <v>82</v>
      </c>
      <c r="AV1501" s="14" t="s">
        <v>106</v>
      </c>
      <c r="AW1501" s="14" t="s">
        <v>29</v>
      </c>
      <c r="AX1501" s="14" t="s">
        <v>78</v>
      </c>
      <c r="AY1501" s="153" t="s">
        <v>224</v>
      </c>
    </row>
    <row r="1502" spans="2:65" s="1" customFormat="1" ht="66.75" customHeight="1">
      <c r="B1502" s="123"/>
      <c r="C1502" s="124" t="s">
        <v>1085</v>
      </c>
      <c r="D1502" s="124" t="s">
        <v>226</v>
      </c>
      <c r="E1502" s="125" t="s">
        <v>1734</v>
      </c>
      <c r="F1502" s="126" t="s">
        <v>1735</v>
      </c>
      <c r="G1502" s="127" t="s">
        <v>266</v>
      </c>
      <c r="H1502" s="128">
        <v>41.851999999999997</v>
      </c>
      <c r="I1502" s="129">
        <v>1623</v>
      </c>
      <c r="J1502" s="129">
        <f>ROUND(I1502*H1502,2)</f>
        <v>67925.8</v>
      </c>
      <c r="K1502" s="126" t="s">
        <v>1</v>
      </c>
      <c r="L1502" s="29"/>
      <c r="M1502" s="130" t="s">
        <v>1</v>
      </c>
      <c r="N1502" s="131" t="s">
        <v>39</v>
      </c>
      <c r="O1502" s="132">
        <v>0</v>
      </c>
      <c r="P1502" s="132">
        <f>O1502*H1502</f>
        <v>0</v>
      </c>
      <c r="Q1502" s="132">
        <v>0</v>
      </c>
      <c r="R1502" s="132">
        <f>Q1502*H1502</f>
        <v>0</v>
      </c>
      <c r="S1502" s="132">
        <v>0</v>
      </c>
      <c r="T1502" s="133">
        <f>S1502*H1502</f>
        <v>0</v>
      </c>
      <c r="AR1502" s="134" t="s">
        <v>277</v>
      </c>
      <c r="AT1502" s="134" t="s">
        <v>226</v>
      </c>
      <c r="AU1502" s="134" t="s">
        <v>82</v>
      </c>
      <c r="AY1502" s="17" t="s">
        <v>224</v>
      </c>
      <c r="BE1502" s="135">
        <f>IF(N1502="základní",J1502,0)</f>
        <v>0</v>
      </c>
      <c r="BF1502" s="135">
        <f>IF(N1502="snížená",J1502,0)</f>
        <v>67925.8</v>
      </c>
      <c r="BG1502" s="135">
        <f>IF(N1502="zákl. přenesená",J1502,0)</f>
        <v>0</v>
      </c>
      <c r="BH1502" s="135">
        <f>IF(N1502="sníž. přenesená",J1502,0)</f>
        <v>0</v>
      </c>
      <c r="BI1502" s="135">
        <f>IF(N1502="nulová",J1502,0)</f>
        <v>0</v>
      </c>
      <c r="BJ1502" s="17" t="s">
        <v>82</v>
      </c>
      <c r="BK1502" s="135">
        <f>ROUND(I1502*H1502,2)</f>
        <v>67925.8</v>
      </c>
      <c r="BL1502" s="17" t="s">
        <v>277</v>
      </c>
      <c r="BM1502" s="134" t="s">
        <v>4840</v>
      </c>
    </row>
    <row r="1503" spans="2:65" s="1" customFormat="1" ht="48.75">
      <c r="B1503" s="29"/>
      <c r="D1503" s="136" t="s">
        <v>231</v>
      </c>
      <c r="F1503" s="137" t="s">
        <v>1737</v>
      </c>
      <c r="L1503" s="29"/>
      <c r="M1503" s="138"/>
      <c r="T1503" s="53"/>
      <c r="AT1503" s="17" t="s">
        <v>231</v>
      </c>
      <c r="AU1503" s="17" t="s">
        <v>82</v>
      </c>
    </row>
    <row r="1504" spans="2:65" s="12" customFormat="1">
      <c r="B1504" s="141"/>
      <c r="D1504" s="136" t="s">
        <v>234</v>
      </c>
      <c r="E1504" s="142" t="s">
        <v>1</v>
      </c>
      <c r="F1504" s="143" t="s">
        <v>387</v>
      </c>
      <c r="H1504" s="142" t="s">
        <v>1</v>
      </c>
      <c r="L1504" s="141"/>
      <c r="M1504" s="144"/>
      <c r="T1504" s="145"/>
      <c r="AT1504" s="142" t="s">
        <v>234</v>
      </c>
      <c r="AU1504" s="142" t="s">
        <v>82</v>
      </c>
      <c r="AV1504" s="12" t="s">
        <v>78</v>
      </c>
      <c r="AW1504" s="12" t="s">
        <v>29</v>
      </c>
      <c r="AX1504" s="12" t="s">
        <v>73</v>
      </c>
      <c r="AY1504" s="142" t="s">
        <v>224</v>
      </c>
    </row>
    <row r="1505" spans="2:65" s="13" customFormat="1">
      <c r="B1505" s="146"/>
      <c r="D1505" s="136" t="s">
        <v>234</v>
      </c>
      <c r="E1505" s="147" t="s">
        <v>1</v>
      </c>
      <c r="F1505" s="148" t="s">
        <v>1738</v>
      </c>
      <c r="H1505" s="149">
        <v>11.611000000000001</v>
      </c>
      <c r="L1505" s="146"/>
      <c r="M1505" s="150"/>
      <c r="T1505" s="151"/>
      <c r="AT1505" s="147" t="s">
        <v>234</v>
      </c>
      <c r="AU1505" s="147" t="s">
        <v>82</v>
      </c>
      <c r="AV1505" s="13" t="s">
        <v>82</v>
      </c>
      <c r="AW1505" s="13" t="s">
        <v>29</v>
      </c>
      <c r="AX1505" s="13" t="s">
        <v>73</v>
      </c>
      <c r="AY1505" s="147" t="s">
        <v>224</v>
      </c>
    </row>
    <row r="1506" spans="2:65" s="12" customFormat="1">
      <c r="B1506" s="141"/>
      <c r="D1506" s="136" t="s">
        <v>234</v>
      </c>
      <c r="E1506" s="142" t="s">
        <v>1</v>
      </c>
      <c r="F1506" s="143" t="s">
        <v>390</v>
      </c>
      <c r="H1506" s="142" t="s">
        <v>1</v>
      </c>
      <c r="L1506" s="141"/>
      <c r="M1506" s="144"/>
      <c r="T1506" s="145"/>
      <c r="AT1506" s="142" t="s">
        <v>234</v>
      </c>
      <c r="AU1506" s="142" t="s">
        <v>82</v>
      </c>
      <c r="AV1506" s="12" t="s">
        <v>78</v>
      </c>
      <c r="AW1506" s="12" t="s">
        <v>29</v>
      </c>
      <c r="AX1506" s="12" t="s">
        <v>73</v>
      </c>
      <c r="AY1506" s="142" t="s">
        <v>224</v>
      </c>
    </row>
    <row r="1507" spans="2:65" s="13" customFormat="1">
      <c r="B1507" s="146"/>
      <c r="D1507" s="136" t="s">
        <v>234</v>
      </c>
      <c r="E1507" s="147" t="s">
        <v>1</v>
      </c>
      <c r="F1507" s="148" t="s">
        <v>1739</v>
      </c>
      <c r="H1507" s="149">
        <v>30.241</v>
      </c>
      <c r="L1507" s="146"/>
      <c r="M1507" s="150"/>
      <c r="T1507" s="151"/>
      <c r="AT1507" s="147" t="s">
        <v>234</v>
      </c>
      <c r="AU1507" s="147" t="s">
        <v>82</v>
      </c>
      <c r="AV1507" s="13" t="s">
        <v>82</v>
      </c>
      <c r="AW1507" s="13" t="s">
        <v>29</v>
      </c>
      <c r="AX1507" s="13" t="s">
        <v>73</v>
      </c>
      <c r="AY1507" s="147" t="s">
        <v>224</v>
      </c>
    </row>
    <row r="1508" spans="2:65" s="14" customFormat="1">
      <c r="B1508" s="152"/>
      <c r="D1508" s="136" t="s">
        <v>234</v>
      </c>
      <c r="E1508" s="153" t="s">
        <v>1</v>
      </c>
      <c r="F1508" s="154" t="s">
        <v>239</v>
      </c>
      <c r="H1508" s="155">
        <v>41.852000000000004</v>
      </c>
      <c r="L1508" s="152"/>
      <c r="M1508" s="156"/>
      <c r="T1508" s="157"/>
      <c r="AT1508" s="153" t="s">
        <v>234</v>
      </c>
      <c r="AU1508" s="153" t="s">
        <v>82</v>
      </c>
      <c r="AV1508" s="14" t="s">
        <v>106</v>
      </c>
      <c r="AW1508" s="14" t="s">
        <v>29</v>
      </c>
      <c r="AX1508" s="14" t="s">
        <v>78</v>
      </c>
      <c r="AY1508" s="153" t="s">
        <v>224</v>
      </c>
    </row>
    <row r="1509" spans="2:65" s="1" customFormat="1" ht="55.5" customHeight="1">
      <c r="B1509" s="123"/>
      <c r="C1509" s="124" t="s">
        <v>1740</v>
      </c>
      <c r="D1509" s="124" t="s">
        <v>226</v>
      </c>
      <c r="E1509" s="125" t="s">
        <v>1741</v>
      </c>
      <c r="F1509" s="126" t="s">
        <v>1742</v>
      </c>
      <c r="G1509" s="127" t="s">
        <v>266</v>
      </c>
      <c r="H1509" s="128">
        <v>32.082000000000001</v>
      </c>
      <c r="I1509" s="129">
        <v>795</v>
      </c>
      <c r="J1509" s="129">
        <f>ROUND(I1509*H1509,2)</f>
        <v>25505.19</v>
      </c>
      <c r="K1509" s="126" t="s">
        <v>1</v>
      </c>
      <c r="L1509" s="29"/>
      <c r="M1509" s="130" t="s">
        <v>1</v>
      </c>
      <c r="N1509" s="131" t="s">
        <v>39</v>
      </c>
      <c r="O1509" s="132">
        <v>0</v>
      </c>
      <c r="P1509" s="132">
        <f>O1509*H1509</f>
        <v>0</v>
      </c>
      <c r="Q1509" s="132">
        <v>0</v>
      </c>
      <c r="R1509" s="132">
        <f>Q1509*H1509</f>
        <v>0</v>
      </c>
      <c r="S1509" s="132">
        <v>0</v>
      </c>
      <c r="T1509" s="133">
        <f>S1509*H1509</f>
        <v>0</v>
      </c>
      <c r="AR1509" s="134" t="s">
        <v>277</v>
      </c>
      <c r="AT1509" s="134" t="s">
        <v>226</v>
      </c>
      <c r="AU1509" s="134" t="s">
        <v>82</v>
      </c>
      <c r="AY1509" s="17" t="s">
        <v>224</v>
      </c>
      <c r="BE1509" s="135">
        <f>IF(N1509="základní",J1509,0)</f>
        <v>0</v>
      </c>
      <c r="BF1509" s="135">
        <f>IF(N1509="snížená",J1509,0)</f>
        <v>25505.19</v>
      </c>
      <c r="BG1509" s="135">
        <f>IF(N1509="zákl. přenesená",J1509,0)</f>
        <v>0</v>
      </c>
      <c r="BH1509" s="135">
        <f>IF(N1509="sníž. přenesená",J1509,0)</f>
        <v>0</v>
      </c>
      <c r="BI1509" s="135">
        <f>IF(N1509="nulová",J1509,0)</f>
        <v>0</v>
      </c>
      <c r="BJ1509" s="17" t="s">
        <v>82</v>
      </c>
      <c r="BK1509" s="135">
        <f>ROUND(I1509*H1509,2)</f>
        <v>25505.19</v>
      </c>
      <c r="BL1509" s="17" t="s">
        <v>277</v>
      </c>
      <c r="BM1509" s="134" t="s">
        <v>4841</v>
      </c>
    </row>
    <row r="1510" spans="2:65" s="1" customFormat="1" ht="29.25">
      <c r="B1510" s="29"/>
      <c r="D1510" s="136" t="s">
        <v>231</v>
      </c>
      <c r="F1510" s="137" t="s">
        <v>1742</v>
      </c>
      <c r="L1510" s="29"/>
      <c r="M1510" s="138"/>
      <c r="T1510" s="53"/>
      <c r="AT1510" s="17" t="s">
        <v>231</v>
      </c>
      <c r="AU1510" s="17" t="s">
        <v>82</v>
      </c>
    </row>
    <row r="1511" spans="2:65" s="12" customFormat="1">
      <c r="B1511" s="141"/>
      <c r="D1511" s="136" t="s">
        <v>234</v>
      </c>
      <c r="E1511" s="142" t="s">
        <v>1</v>
      </c>
      <c r="F1511" s="143" t="s">
        <v>387</v>
      </c>
      <c r="H1511" s="142" t="s">
        <v>1</v>
      </c>
      <c r="L1511" s="141"/>
      <c r="M1511" s="144"/>
      <c r="T1511" s="145"/>
      <c r="AT1511" s="142" t="s">
        <v>234</v>
      </c>
      <c r="AU1511" s="142" t="s">
        <v>82</v>
      </c>
      <c r="AV1511" s="12" t="s">
        <v>78</v>
      </c>
      <c r="AW1511" s="12" t="s">
        <v>29</v>
      </c>
      <c r="AX1511" s="12" t="s">
        <v>73</v>
      </c>
      <c r="AY1511" s="142" t="s">
        <v>224</v>
      </c>
    </row>
    <row r="1512" spans="2:65" s="13" customFormat="1">
      <c r="B1512" s="146"/>
      <c r="D1512" s="136" t="s">
        <v>234</v>
      </c>
      <c r="E1512" s="147" t="s">
        <v>1</v>
      </c>
      <c r="F1512" s="148" t="s">
        <v>1744</v>
      </c>
      <c r="H1512" s="149">
        <v>17.042000000000002</v>
      </c>
      <c r="L1512" s="146"/>
      <c r="M1512" s="150"/>
      <c r="T1512" s="151"/>
      <c r="AT1512" s="147" t="s">
        <v>234</v>
      </c>
      <c r="AU1512" s="147" t="s">
        <v>82</v>
      </c>
      <c r="AV1512" s="13" t="s">
        <v>82</v>
      </c>
      <c r="AW1512" s="13" t="s">
        <v>29</v>
      </c>
      <c r="AX1512" s="13" t="s">
        <v>73</v>
      </c>
      <c r="AY1512" s="147" t="s">
        <v>224</v>
      </c>
    </row>
    <row r="1513" spans="2:65" s="12" customFormat="1">
      <c r="B1513" s="141"/>
      <c r="D1513" s="136" t="s">
        <v>234</v>
      </c>
      <c r="E1513" s="142" t="s">
        <v>1</v>
      </c>
      <c r="F1513" s="143" t="s">
        <v>390</v>
      </c>
      <c r="H1513" s="142" t="s">
        <v>1</v>
      </c>
      <c r="L1513" s="141"/>
      <c r="M1513" s="144"/>
      <c r="T1513" s="145"/>
      <c r="AT1513" s="142" t="s">
        <v>234</v>
      </c>
      <c r="AU1513" s="142" t="s">
        <v>82</v>
      </c>
      <c r="AV1513" s="12" t="s">
        <v>78</v>
      </c>
      <c r="AW1513" s="12" t="s">
        <v>29</v>
      </c>
      <c r="AX1513" s="12" t="s">
        <v>73</v>
      </c>
      <c r="AY1513" s="142" t="s">
        <v>224</v>
      </c>
    </row>
    <row r="1514" spans="2:65" s="13" customFormat="1">
      <c r="B1514" s="146"/>
      <c r="D1514" s="136" t="s">
        <v>234</v>
      </c>
      <c r="E1514" s="147" t="s">
        <v>1</v>
      </c>
      <c r="F1514" s="148" t="s">
        <v>1745</v>
      </c>
      <c r="H1514" s="149">
        <v>15.04</v>
      </c>
      <c r="L1514" s="146"/>
      <c r="M1514" s="150"/>
      <c r="T1514" s="151"/>
      <c r="AT1514" s="147" t="s">
        <v>234</v>
      </c>
      <c r="AU1514" s="147" t="s">
        <v>82</v>
      </c>
      <c r="AV1514" s="13" t="s">
        <v>82</v>
      </c>
      <c r="AW1514" s="13" t="s">
        <v>29</v>
      </c>
      <c r="AX1514" s="13" t="s">
        <v>73</v>
      </c>
      <c r="AY1514" s="147" t="s">
        <v>224</v>
      </c>
    </row>
    <row r="1515" spans="2:65" s="14" customFormat="1">
      <c r="B1515" s="152"/>
      <c r="D1515" s="136" t="s">
        <v>234</v>
      </c>
      <c r="E1515" s="153" t="s">
        <v>1</v>
      </c>
      <c r="F1515" s="154" t="s">
        <v>239</v>
      </c>
      <c r="H1515" s="155">
        <v>32.082000000000001</v>
      </c>
      <c r="L1515" s="152"/>
      <c r="M1515" s="156"/>
      <c r="T1515" s="157"/>
      <c r="AT1515" s="153" t="s">
        <v>234</v>
      </c>
      <c r="AU1515" s="153" t="s">
        <v>82</v>
      </c>
      <c r="AV1515" s="14" t="s">
        <v>106</v>
      </c>
      <c r="AW1515" s="14" t="s">
        <v>29</v>
      </c>
      <c r="AX1515" s="14" t="s">
        <v>78</v>
      </c>
      <c r="AY1515" s="153" t="s">
        <v>224</v>
      </c>
    </row>
    <row r="1516" spans="2:65" s="1" customFormat="1" ht="55.5" customHeight="1">
      <c r="B1516" s="123"/>
      <c r="C1516" s="124" t="s">
        <v>1088</v>
      </c>
      <c r="D1516" s="124" t="s">
        <v>226</v>
      </c>
      <c r="E1516" s="125" t="s">
        <v>1746</v>
      </c>
      <c r="F1516" s="126" t="s">
        <v>1747</v>
      </c>
      <c r="G1516" s="127" t="s">
        <v>266</v>
      </c>
      <c r="H1516" s="128">
        <v>134.066</v>
      </c>
      <c r="I1516" s="129">
        <v>1173</v>
      </c>
      <c r="J1516" s="129">
        <f>ROUND(I1516*H1516,2)</f>
        <v>157259.42000000001</v>
      </c>
      <c r="K1516" s="126" t="s">
        <v>1</v>
      </c>
      <c r="L1516" s="29"/>
      <c r="M1516" s="130" t="s">
        <v>1</v>
      </c>
      <c r="N1516" s="131" t="s">
        <v>39</v>
      </c>
      <c r="O1516" s="132">
        <v>0</v>
      </c>
      <c r="P1516" s="132">
        <f>O1516*H1516</f>
        <v>0</v>
      </c>
      <c r="Q1516" s="132">
        <v>0</v>
      </c>
      <c r="R1516" s="132">
        <f>Q1516*H1516</f>
        <v>0</v>
      </c>
      <c r="S1516" s="132">
        <v>0</v>
      </c>
      <c r="T1516" s="133">
        <f>S1516*H1516</f>
        <v>0</v>
      </c>
      <c r="AR1516" s="134" t="s">
        <v>277</v>
      </c>
      <c r="AT1516" s="134" t="s">
        <v>226</v>
      </c>
      <c r="AU1516" s="134" t="s">
        <v>82</v>
      </c>
      <c r="AY1516" s="17" t="s">
        <v>224</v>
      </c>
      <c r="BE1516" s="135">
        <f>IF(N1516="základní",J1516,0)</f>
        <v>0</v>
      </c>
      <c r="BF1516" s="135">
        <f>IF(N1516="snížená",J1516,0)</f>
        <v>157259.42000000001</v>
      </c>
      <c r="BG1516" s="135">
        <f>IF(N1516="zákl. přenesená",J1516,0)</f>
        <v>0</v>
      </c>
      <c r="BH1516" s="135">
        <f>IF(N1516="sníž. přenesená",J1516,0)</f>
        <v>0</v>
      </c>
      <c r="BI1516" s="135">
        <f>IF(N1516="nulová",J1516,0)</f>
        <v>0</v>
      </c>
      <c r="BJ1516" s="17" t="s">
        <v>82</v>
      </c>
      <c r="BK1516" s="135">
        <f>ROUND(I1516*H1516,2)</f>
        <v>157259.42000000001</v>
      </c>
      <c r="BL1516" s="17" t="s">
        <v>277</v>
      </c>
      <c r="BM1516" s="134" t="s">
        <v>4842</v>
      </c>
    </row>
    <row r="1517" spans="2:65" s="1" customFormat="1" ht="39">
      <c r="B1517" s="29"/>
      <c r="D1517" s="136" t="s">
        <v>231</v>
      </c>
      <c r="F1517" s="137" t="s">
        <v>1747</v>
      </c>
      <c r="L1517" s="29"/>
      <c r="M1517" s="138"/>
      <c r="T1517" s="53"/>
      <c r="AT1517" s="17" t="s">
        <v>231</v>
      </c>
      <c r="AU1517" s="17" t="s">
        <v>82</v>
      </c>
    </row>
    <row r="1518" spans="2:65" s="12" customFormat="1">
      <c r="B1518" s="141"/>
      <c r="D1518" s="136" t="s">
        <v>234</v>
      </c>
      <c r="E1518" s="142" t="s">
        <v>1</v>
      </c>
      <c r="F1518" s="143" t="s">
        <v>387</v>
      </c>
      <c r="H1518" s="142" t="s">
        <v>1</v>
      </c>
      <c r="L1518" s="141"/>
      <c r="M1518" s="144"/>
      <c r="T1518" s="145"/>
      <c r="AT1518" s="142" t="s">
        <v>234</v>
      </c>
      <c r="AU1518" s="142" t="s">
        <v>82</v>
      </c>
      <c r="AV1518" s="12" t="s">
        <v>78</v>
      </c>
      <c r="AW1518" s="12" t="s">
        <v>29</v>
      </c>
      <c r="AX1518" s="12" t="s">
        <v>73</v>
      </c>
      <c r="AY1518" s="142" t="s">
        <v>224</v>
      </c>
    </row>
    <row r="1519" spans="2:65" s="13" customFormat="1">
      <c r="B1519" s="146"/>
      <c r="D1519" s="136" t="s">
        <v>234</v>
      </c>
      <c r="E1519" s="147" t="s">
        <v>1</v>
      </c>
      <c r="F1519" s="148" t="s">
        <v>1687</v>
      </c>
      <c r="H1519" s="149">
        <v>2.835</v>
      </c>
      <c r="L1519" s="146"/>
      <c r="M1519" s="150"/>
      <c r="T1519" s="151"/>
      <c r="AT1519" s="147" t="s">
        <v>234</v>
      </c>
      <c r="AU1519" s="147" t="s">
        <v>82</v>
      </c>
      <c r="AV1519" s="13" t="s">
        <v>82</v>
      </c>
      <c r="AW1519" s="13" t="s">
        <v>29</v>
      </c>
      <c r="AX1519" s="13" t="s">
        <v>73</v>
      </c>
      <c r="AY1519" s="147" t="s">
        <v>224</v>
      </c>
    </row>
    <row r="1520" spans="2:65" s="13" customFormat="1">
      <c r="B1520" s="146"/>
      <c r="D1520" s="136" t="s">
        <v>234</v>
      </c>
      <c r="E1520" s="147" t="s">
        <v>1</v>
      </c>
      <c r="F1520" s="148" t="s">
        <v>1749</v>
      </c>
      <c r="H1520" s="149">
        <v>30.826000000000001</v>
      </c>
      <c r="L1520" s="146"/>
      <c r="M1520" s="150"/>
      <c r="T1520" s="151"/>
      <c r="AT1520" s="147" t="s">
        <v>234</v>
      </c>
      <c r="AU1520" s="147" t="s">
        <v>82</v>
      </c>
      <c r="AV1520" s="13" t="s">
        <v>82</v>
      </c>
      <c r="AW1520" s="13" t="s">
        <v>29</v>
      </c>
      <c r="AX1520" s="13" t="s">
        <v>73</v>
      </c>
      <c r="AY1520" s="147" t="s">
        <v>224</v>
      </c>
    </row>
    <row r="1521" spans="2:65" s="13" customFormat="1">
      <c r="B1521" s="146"/>
      <c r="D1521" s="136" t="s">
        <v>234</v>
      </c>
      <c r="E1521" s="147" t="s">
        <v>1</v>
      </c>
      <c r="F1521" s="148" t="s">
        <v>1750</v>
      </c>
      <c r="H1521" s="149">
        <v>31.5</v>
      </c>
      <c r="L1521" s="146"/>
      <c r="M1521" s="150"/>
      <c r="T1521" s="151"/>
      <c r="AT1521" s="147" t="s">
        <v>234</v>
      </c>
      <c r="AU1521" s="147" t="s">
        <v>82</v>
      </c>
      <c r="AV1521" s="13" t="s">
        <v>82</v>
      </c>
      <c r="AW1521" s="13" t="s">
        <v>29</v>
      </c>
      <c r="AX1521" s="13" t="s">
        <v>73</v>
      </c>
      <c r="AY1521" s="147" t="s">
        <v>224</v>
      </c>
    </row>
    <row r="1522" spans="2:65" s="12" customFormat="1">
      <c r="B1522" s="141"/>
      <c r="D1522" s="136" t="s">
        <v>234</v>
      </c>
      <c r="E1522" s="142" t="s">
        <v>1</v>
      </c>
      <c r="F1522" s="143" t="s">
        <v>390</v>
      </c>
      <c r="H1522" s="142" t="s">
        <v>1</v>
      </c>
      <c r="L1522" s="141"/>
      <c r="M1522" s="144"/>
      <c r="T1522" s="145"/>
      <c r="AT1522" s="142" t="s">
        <v>234</v>
      </c>
      <c r="AU1522" s="142" t="s">
        <v>82</v>
      </c>
      <c r="AV1522" s="12" t="s">
        <v>78</v>
      </c>
      <c r="AW1522" s="12" t="s">
        <v>29</v>
      </c>
      <c r="AX1522" s="12" t="s">
        <v>73</v>
      </c>
      <c r="AY1522" s="142" t="s">
        <v>224</v>
      </c>
    </row>
    <row r="1523" spans="2:65" s="13" customFormat="1">
      <c r="B1523" s="146"/>
      <c r="D1523" s="136" t="s">
        <v>234</v>
      </c>
      <c r="E1523" s="147" t="s">
        <v>1</v>
      </c>
      <c r="F1523" s="148" t="s">
        <v>1751</v>
      </c>
      <c r="H1523" s="149">
        <v>27.204999999999998</v>
      </c>
      <c r="L1523" s="146"/>
      <c r="M1523" s="150"/>
      <c r="T1523" s="151"/>
      <c r="AT1523" s="147" t="s">
        <v>234</v>
      </c>
      <c r="AU1523" s="147" t="s">
        <v>82</v>
      </c>
      <c r="AV1523" s="13" t="s">
        <v>82</v>
      </c>
      <c r="AW1523" s="13" t="s">
        <v>29</v>
      </c>
      <c r="AX1523" s="13" t="s">
        <v>73</v>
      </c>
      <c r="AY1523" s="147" t="s">
        <v>224</v>
      </c>
    </row>
    <row r="1524" spans="2:65" s="13" customFormat="1">
      <c r="B1524" s="146"/>
      <c r="D1524" s="136" t="s">
        <v>234</v>
      </c>
      <c r="E1524" s="147" t="s">
        <v>1</v>
      </c>
      <c r="F1524" s="148" t="s">
        <v>1752</v>
      </c>
      <c r="H1524" s="149">
        <v>41.7</v>
      </c>
      <c r="L1524" s="146"/>
      <c r="M1524" s="150"/>
      <c r="T1524" s="151"/>
      <c r="AT1524" s="147" t="s">
        <v>234</v>
      </c>
      <c r="AU1524" s="147" t="s">
        <v>82</v>
      </c>
      <c r="AV1524" s="13" t="s">
        <v>82</v>
      </c>
      <c r="AW1524" s="13" t="s">
        <v>29</v>
      </c>
      <c r="AX1524" s="13" t="s">
        <v>73</v>
      </c>
      <c r="AY1524" s="147" t="s">
        <v>224</v>
      </c>
    </row>
    <row r="1525" spans="2:65" s="14" customFormat="1">
      <c r="B1525" s="152"/>
      <c r="D1525" s="136" t="s">
        <v>234</v>
      </c>
      <c r="E1525" s="153" t="s">
        <v>1</v>
      </c>
      <c r="F1525" s="154" t="s">
        <v>239</v>
      </c>
      <c r="H1525" s="155">
        <v>134.066</v>
      </c>
      <c r="L1525" s="152"/>
      <c r="M1525" s="156"/>
      <c r="T1525" s="157"/>
      <c r="AT1525" s="153" t="s">
        <v>234</v>
      </c>
      <c r="AU1525" s="153" t="s">
        <v>82</v>
      </c>
      <c r="AV1525" s="14" t="s">
        <v>106</v>
      </c>
      <c r="AW1525" s="14" t="s">
        <v>29</v>
      </c>
      <c r="AX1525" s="14" t="s">
        <v>78</v>
      </c>
      <c r="AY1525" s="153" t="s">
        <v>224</v>
      </c>
    </row>
    <row r="1526" spans="2:65" s="1" customFormat="1" ht="55.5" customHeight="1">
      <c r="B1526" s="123"/>
      <c r="C1526" s="124" t="s">
        <v>1753</v>
      </c>
      <c r="D1526" s="124" t="s">
        <v>226</v>
      </c>
      <c r="E1526" s="125" t="s">
        <v>1754</v>
      </c>
      <c r="F1526" s="126" t="s">
        <v>1755</v>
      </c>
      <c r="G1526" s="127" t="s">
        <v>266</v>
      </c>
      <c r="H1526" s="128">
        <v>24.684000000000001</v>
      </c>
      <c r="I1526" s="129">
        <v>1573</v>
      </c>
      <c r="J1526" s="129">
        <f>ROUND(I1526*H1526,2)</f>
        <v>38827.93</v>
      </c>
      <c r="K1526" s="126" t="s">
        <v>1</v>
      </c>
      <c r="L1526" s="29"/>
      <c r="M1526" s="130" t="s">
        <v>1</v>
      </c>
      <c r="N1526" s="131" t="s">
        <v>39</v>
      </c>
      <c r="O1526" s="132">
        <v>0</v>
      </c>
      <c r="P1526" s="132">
        <f>O1526*H1526</f>
        <v>0</v>
      </c>
      <c r="Q1526" s="132">
        <v>0</v>
      </c>
      <c r="R1526" s="132">
        <f>Q1526*H1526</f>
        <v>0</v>
      </c>
      <c r="S1526" s="132">
        <v>0</v>
      </c>
      <c r="T1526" s="133">
        <f>S1526*H1526</f>
        <v>0</v>
      </c>
      <c r="AR1526" s="134" t="s">
        <v>277</v>
      </c>
      <c r="AT1526" s="134" t="s">
        <v>226</v>
      </c>
      <c r="AU1526" s="134" t="s">
        <v>82</v>
      </c>
      <c r="AY1526" s="17" t="s">
        <v>224</v>
      </c>
      <c r="BE1526" s="135">
        <f>IF(N1526="základní",J1526,0)</f>
        <v>0</v>
      </c>
      <c r="BF1526" s="135">
        <f>IF(N1526="snížená",J1526,0)</f>
        <v>38827.93</v>
      </c>
      <c r="BG1526" s="135">
        <f>IF(N1526="zákl. přenesená",J1526,0)</f>
        <v>0</v>
      </c>
      <c r="BH1526" s="135">
        <f>IF(N1526="sníž. přenesená",J1526,0)</f>
        <v>0</v>
      </c>
      <c r="BI1526" s="135">
        <f>IF(N1526="nulová",J1526,0)</f>
        <v>0</v>
      </c>
      <c r="BJ1526" s="17" t="s">
        <v>82</v>
      </c>
      <c r="BK1526" s="135">
        <f>ROUND(I1526*H1526,2)</f>
        <v>38827.93</v>
      </c>
      <c r="BL1526" s="17" t="s">
        <v>277</v>
      </c>
      <c r="BM1526" s="134" t="s">
        <v>4843</v>
      </c>
    </row>
    <row r="1527" spans="2:65" s="1" customFormat="1" ht="39">
      <c r="B1527" s="29"/>
      <c r="D1527" s="136" t="s">
        <v>231</v>
      </c>
      <c r="F1527" s="137" t="s">
        <v>1755</v>
      </c>
      <c r="L1527" s="29"/>
      <c r="M1527" s="138"/>
      <c r="T1527" s="53"/>
      <c r="AT1527" s="17" t="s">
        <v>231</v>
      </c>
      <c r="AU1527" s="17" t="s">
        <v>82</v>
      </c>
    </row>
    <row r="1528" spans="2:65" s="12" customFormat="1">
      <c r="B1528" s="141"/>
      <c r="D1528" s="136" t="s">
        <v>234</v>
      </c>
      <c r="E1528" s="142" t="s">
        <v>1</v>
      </c>
      <c r="F1528" s="143" t="s">
        <v>387</v>
      </c>
      <c r="H1528" s="142" t="s">
        <v>1</v>
      </c>
      <c r="L1528" s="141"/>
      <c r="M1528" s="144"/>
      <c r="T1528" s="145"/>
      <c r="AT1528" s="142" t="s">
        <v>234</v>
      </c>
      <c r="AU1528" s="142" t="s">
        <v>82</v>
      </c>
      <c r="AV1528" s="12" t="s">
        <v>78</v>
      </c>
      <c r="AW1528" s="12" t="s">
        <v>29</v>
      </c>
      <c r="AX1528" s="12" t="s">
        <v>73</v>
      </c>
      <c r="AY1528" s="142" t="s">
        <v>224</v>
      </c>
    </row>
    <row r="1529" spans="2:65" s="13" customFormat="1">
      <c r="B1529" s="146"/>
      <c r="D1529" s="136" t="s">
        <v>234</v>
      </c>
      <c r="E1529" s="147" t="s">
        <v>1</v>
      </c>
      <c r="F1529" s="148" t="s">
        <v>1757</v>
      </c>
      <c r="H1529" s="149">
        <v>11.34</v>
      </c>
      <c r="L1529" s="146"/>
      <c r="M1529" s="150"/>
      <c r="T1529" s="151"/>
      <c r="AT1529" s="147" t="s">
        <v>234</v>
      </c>
      <c r="AU1529" s="147" t="s">
        <v>82</v>
      </c>
      <c r="AV1529" s="13" t="s">
        <v>82</v>
      </c>
      <c r="AW1529" s="13" t="s">
        <v>29</v>
      </c>
      <c r="AX1529" s="13" t="s">
        <v>73</v>
      </c>
      <c r="AY1529" s="147" t="s">
        <v>224</v>
      </c>
    </row>
    <row r="1530" spans="2:65" s="12" customFormat="1">
      <c r="B1530" s="141"/>
      <c r="D1530" s="136" t="s">
        <v>234</v>
      </c>
      <c r="E1530" s="142" t="s">
        <v>1</v>
      </c>
      <c r="F1530" s="143" t="s">
        <v>390</v>
      </c>
      <c r="H1530" s="142" t="s">
        <v>1</v>
      </c>
      <c r="L1530" s="141"/>
      <c r="M1530" s="144"/>
      <c r="T1530" s="145"/>
      <c r="AT1530" s="142" t="s">
        <v>234</v>
      </c>
      <c r="AU1530" s="142" t="s">
        <v>82</v>
      </c>
      <c r="AV1530" s="12" t="s">
        <v>78</v>
      </c>
      <c r="AW1530" s="12" t="s">
        <v>29</v>
      </c>
      <c r="AX1530" s="12" t="s">
        <v>73</v>
      </c>
      <c r="AY1530" s="142" t="s">
        <v>224</v>
      </c>
    </row>
    <row r="1531" spans="2:65" s="13" customFormat="1">
      <c r="B1531" s="146"/>
      <c r="D1531" s="136" t="s">
        <v>234</v>
      </c>
      <c r="E1531" s="147" t="s">
        <v>1</v>
      </c>
      <c r="F1531" s="148" t="s">
        <v>1758</v>
      </c>
      <c r="H1531" s="149">
        <v>13.343999999999999</v>
      </c>
      <c r="L1531" s="146"/>
      <c r="M1531" s="150"/>
      <c r="T1531" s="151"/>
      <c r="AT1531" s="147" t="s">
        <v>234</v>
      </c>
      <c r="AU1531" s="147" t="s">
        <v>82</v>
      </c>
      <c r="AV1531" s="13" t="s">
        <v>82</v>
      </c>
      <c r="AW1531" s="13" t="s">
        <v>29</v>
      </c>
      <c r="AX1531" s="13" t="s">
        <v>73</v>
      </c>
      <c r="AY1531" s="147" t="s">
        <v>224</v>
      </c>
    </row>
    <row r="1532" spans="2:65" s="14" customFormat="1">
      <c r="B1532" s="152"/>
      <c r="D1532" s="136" t="s">
        <v>234</v>
      </c>
      <c r="E1532" s="153" t="s">
        <v>1</v>
      </c>
      <c r="F1532" s="154" t="s">
        <v>239</v>
      </c>
      <c r="H1532" s="155">
        <v>24.683999999999997</v>
      </c>
      <c r="L1532" s="152"/>
      <c r="M1532" s="156"/>
      <c r="T1532" s="157"/>
      <c r="AT1532" s="153" t="s">
        <v>234</v>
      </c>
      <c r="AU1532" s="153" t="s">
        <v>82</v>
      </c>
      <c r="AV1532" s="14" t="s">
        <v>106</v>
      </c>
      <c r="AW1532" s="14" t="s">
        <v>29</v>
      </c>
      <c r="AX1532" s="14" t="s">
        <v>78</v>
      </c>
      <c r="AY1532" s="153" t="s">
        <v>224</v>
      </c>
    </row>
    <row r="1533" spans="2:65" s="1" customFormat="1" ht="44.25" customHeight="1">
      <c r="B1533" s="123"/>
      <c r="C1533" s="124" t="s">
        <v>1093</v>
      </c>
      <c r="D1533" s="124" t="s">
        <v>226</v>
      </c>
      <c r="E1533" s="125" t="s">
        <v>1759</v>
      </c>
      <c r="F1533" s="126" t="s">
        <v>1760</v>
      </c>
      <c r="G1533" s="127" t="s">
        <v>266</v>
      </c>
      <c r="H1533" s="128">
        <v>232.684</v>
      </c>
      <c r="I1533" s="129">
        <v>36.200000000000003</v>
      </c>
      <c r="J1533" s="129">
        <f>ROUND(I1533*H1533,2)</f>
        <v>8423.16</v>
      </c>
      <c r="K1533" s="126" t="s">
        <v>230</v>
      </c>
      <c r="L1533" s="29"/>
      <c r="M1533" s="130" t="s">
        <v>1</v>
      </c>
      <c r="N1533" s="131" t="s">
        <v>39</v>
      </c>
      <c r="O1533" s="132">
        <v>0</v>
      </c>
      <c r="P1533" s="132">
        <f>O1533*H1533</f>
        <v>0</v>
      </c>
      <c r="Q1533" s="132">
        <v>0</v>
      </c>
      <c r="R1533" s="132">
        <f>Q1533*H1533</f>
        <v>0</v>
      </c>
      <c r="S1533" s="132">
        <v>0</v>
      </c>
      <c r="T1533" s="133">
        <f>S1533*H1533</f>
        <v>0</v>
      </c>
      <c r="AR1533" s="134" t="s">
        <v>277</v>
      </c>
      <c r="AT1533" s="134" t="s">
        <v>226</v>
      </c>
      <c r="AU1533" s="134" t="s">
        <v>82</v>
      </c>
      <c r="AY1533" s="17" t="s">
        <v>224</v>
      </c>
      <c r="BE1533" s="135">
        <f>IF(N1533="základní",J1533,0)</f>
        <v>0</v>
      </c>
      <c r="BF1533" s="135">
        <f>IF(N1533="snížená",J1533,0)</f>
        <v>8423.16</v>
      </c>
      <c r="BG1533" s="135">
        <f>IF(N1533="zákl. přenesená",J1533,0)</f>
        <v>0</v>
      </c>
      <c r="BH1533" s="135">
        <f>IF(N1533="sníž. přenesená",J1533,0)</f>
        <v>0</v>
      </c>
      <c r="BI1533" s="135">
        <f>IF(N1533="nulová",J1533,0)</f>
        <v>0</v>
      </c>
      <c r="BJ1533" s="17" t="s">
        <v>82</v>
      </c>
      <c r="BK1533" s="135">
        <f>ROUND(I1533*H1533,2)</f>
        <v>8423.16</v>
      </c>
      <c r="BL1533" s="17" t="s">
        <v>277</v>
      </c>
      <c r="BM1533" s="134" t="s">
        <v>4844</v>
      </c>
    </row>
    <row r="1534" spans="2:65" s="1" customFormat="1" ht="29.25">
      <c r="B1534" s="29"/>
      <c r="D1534" s="136" t="s">
        <v>231</v>
      </c>
      <c r="F1534" s="137" t="s">
        <v>1760</v>
      </c>
      <c r="L1534" s="29"/>
      <c r="M1534" s="138"/>
      <c r="T1534" s="53"/>
      <c r="AT1534" s="17" t="s">
        <v>231</v>
      </c>
      <c r="AU1534" s="17" t="s">
        <v>82</v>
      </c>
    </row>
    <row r="1535" spans="2:65" s="1" customFormat="1">
      <c r="B1535" s="29"/>
      <c r="D1535" s="139" t="s">
        <v>232</v>
      </c>
      <c r="F1535" s="140" t="s">
        <v>1762</v>
      </c>
      <c r="L1535" s="29"/>
      <c r="M1535" s="138"/>
      <c r="T1535" s="53"/>
      <c r="AT1535" s="17" t="s">
        <v>232</v>
      </c>
      <c r="AU1535" s="17" t="s">
        <v>82</v>
      </c>
    </row>
    <row r="1536" spans="2:65" s="13" customFormat="1">
      <c r="B1536" s="146"/>
      <c r="D1536" s="136" t="s">
        <v>234</v>
      </c>
      <c r="E1536" s="147" t="s">
        <v>1</v>
      </c>
      <c r="F1536" s="148" t="s">
        <v>1763</v>
      </c>
      <c r="H1536" s="149">
        <v>232.684</v>
      </c>
      <c r="L1536" s="146"/>
      <c r="M1536" s="150"/>
      <c r="T1536" s="151"/>
      <c r="AT1536" s="147" t="s">
        <v>234</v>
      </c>
      <c r="AU1536" s="147" t="s">
        <v>82</v>
      </c>
      <c r="AV1536" s="13" t="s">
        <v>82</v>
      </c>
      <c r="AW1536" s="13" t="s">
        <v>29</v>
      </c>
      <c r="AX1536" s="13" t="s">
        <v>73</v>
      </c>
      <c r="AY1536" s="147" t="s">
        <v>224</v>
      </c>
    </row>
    <row r="1537" spans="2:65" s="14" customFormat="1">
      <c r="B1537" s="152"/>
      <c r="D1537" s="136" t="s">
        <v>234</v>
      </c>
      <c r="E1537" s="153" t="s">
        <v>1</v>
      </c>
      <c r="F1537" s="154" t="s">
        <v>239</v>
      </c>
      <c r="H1537" s="155">
        <v>232.684</v>
      </c>
      <c r="L1537" s="152"/>
      <c r="M1537" s="156"/>
      <c r="T1537" s="157"/>
      <c r="AT1537" s="153" t="s">
        <v>234</v>
      </c>
      <c r="AU1537" s="153" t="s">
        <v>82</v>
      </c>
      <c r="AV1537" s="14" t="s">
        <v>106</v>
      </c>
      <c r="AW1537" s="14" t="s">
        <v>29</v>
      </c>
      <c r="AX1537" s="14" t="s">
        <v>78</v>
      </c>
      <c r="AY1537" s="153" t="s">
        <v>224</v>
      </c>
    </row>
    <row r="1538" spans="2:65" s="1" customFormat="1" ht="49.15" customHeight="1">
      <c r="B1538" s="123"/>
      <c r="C1538" s="124" t="s">
        <v>1764</v>
      </c>
      <c r="D1538" s="124" t="s">
        <v>226</v>
      </c>
      <c r="E1538" s="125" t="s">
        <v>1765</v>
      </c>
      <c r="F1538" s="126" t="s">
        <v>1766</v>
      </c>
      <c r="G1538" s="127" t="s">
        <v>266</v>
      </c>
      <c r="H1538" s="128">
        <v>2.5299999999999998</v>
      </c>
      <c r="I1538" s="129">
        <v>898</v>
      </c>
      <c r="J1538" s="129">
        <f>ROUND(I1538*H1538,2)</f>
        <v>2271.94</v>
      </c>
      <c r="K1538" s="126" t="s">
        <v>230</v>
      </c>
      <c r="L1538" s="29"/>
      <c r="M1538" s="130" t="s">
        <v>1</v>
      </c>
      <c r="N1538" s="131" t="s">
        <v>39</v>
      </c>
      <c r="O1538" s="132">
        <v>0</v>
      </c>
      <c r="P1538" s="132">
        <f>O1538*H1538</f>
        <v>0</v>
      </c>
      <c r="Q1538" s="132">
        <v>0</v>
      </c>
      <c r="R1538" s="132">
        <f>Q1538*H1538</f>
        <v>0</v>
      </c>
      <c r="S1538" s="132">
        <v>0</v>
      </c>
      <c r="T1538" s="133">
        <f>S1538*H1538</f>
        <v>0</v>
      </c>
      <c r="AR1538" s="134" t="s">
        <v>277</v>
      </c>
      <c r="AT1538" s="134" t="s">
        <v>226</v>
      </c>
      <c r="AU1538" s="134" t="s">
        <v>82</v>
      </c>
      <c r="AY1538" s="17" t="s">
        <v>224</v>
      </c>
      <c r="BE1538" s="135">
        <f>IF(N1538="základní",J1538,0)</f>
        <v>0</v>
      </c>
      <c r="BF1538" s="135">
        <f>IF(N1538="snížená",J1538,0)</f>
        <v>2271.94</v>
      </c>
      <c r="BG1538" s="135">
        <f>IF(N1538="zákl. přenesená",J1538,0)</f>
        <v>0</v>
      </c>
      <c r="BH1538" s="135">
        <f>IF(N1538="sníž. přenesená",J1538,0)</f>
        <v>0</v>
      </c>
      <c r="BI1538" s="135">
        <f>IF(N1538="nulová",J1538,0)</f>
        <v>0</v>
      </c>
      <c r="BJ1538" s="17" t="s">
        <v>82</v>
      </c>
      <c r="BK1538" s="135">
        <f>ROUND(I1538*H1538,2)</f>
        <v>2271.94</v>
      </c>
      <c r="BL1538" s="17" t="s">
        <v>277</v>
      </c>
      <c r="BM1538" s="134" t="s">
        <v>4845</v>
      </c>
    </row>
    <row r="1539" spans="2:65" s="1" customFormat="1" ht="29.25">
      <c r="B1539" s="29"/>
      <c r="D1539" s="136" t="s">
        <v>231</v>
      </c>
      <c r="F1539" s="137" t="s">
        <v>1766</v>
      </c>
      <c r="L1539" s="29"/>
      <c r="M1539" s="138"/>
      <c r="T1539" s="53"/>
      <c r="AT1539" s="17" t="s">
        <v>231</v>
      </c>
      <c r="AU1539" s="17" t="s">
        <v>82</v>
      </c>
    </row>
    <row r="1540" spans="2:65" s="1" customFormat="1">
      <c r="B1540" s="29"/>
      <c r="D1540" s="139" t="s">
        <v>232</v>
      </c>
      <c r="F1540" s="140" t="s">
        <v>1768</v>
      </c>
      <c r="L1540" s="29"/>
      <c r="M1540" s="138"/>
      <c r="T1540" s="53"/>
      <c r="AT1540" s="17" t="s">
        <v>232</v>
      </c>
      <c r="AU1540" s="17" t="s">
        <v>82</v>
      </c>
    </row>
    <row r="1541" spans="2:65" s="12" customFormat="1">
      <c r="B1541" s="141"/>
      <c r="D1541" s="136" t="s">
        <v>234</v>
      </c>
      <c r="E1541" s="142" t="s">
        <v>1</v>
      </c>
      <c r="F1541" s="143" t="s">
        <v>1769</v>
      </c>
      <c r="H1541" s="142" t="s">
        <v>1</v>
      </c>
      <c r="L1541" s="141"/>
      <c r="M1541" s="144"/>
      <c r="T1541" s="145"/>
      <c r="AT1541" s="142" t="s">
        <v>234</v>
      </c>
      <c r="AU1541" s="142" t="s">
        <v>82</v>
      </c>
      <c r="AV1541" s="12" t="s">
        <v>78</v>
      </c>
      <c r="AW1541" s="12" t="s">
        <v>29</v>
      </c>
      <c r="AX1541" s="12" t="s">
        <v>73</v>
      </c>
      <c r="AY1541" s="142" t="s">
        <v>224</v>
      </c>
    </row>
    <row r="1542" spans="2:65" s="13" customFormat="1">
      <c r="B1542" s="146"/>
      <c r="D1542" s="136" t="s">
        <v>234</v>
      </c>
      <c r="E1542" s="147" t="s">
        <v>1</v>
      </c>
      <c r="F1542" s="148" t="s">
        <v>1770</v>
      </c>
      <c r="H1542" s="149">
        <v>2.5299999999999998</v>
      </c>
      <c r="L1542" s="146"/>
      <c r="M1542" s="150"/>
      <c r="T1542" s="151"/>
      <c r="AT1542" s="147" t="s">
        <v>234</v>
      </c>
      <c r="AU1542" s="147" t="s">
        <v>82</v>
      </c>
      <c r="AV1542" s="13" t="s">
        <v>82</v>
      </c>
      <c r="AW1542" s="13" t="s">
        <v>29</v>
      </c>
      <c r="AX1542" s="13" t="s">
        <v>73</v>
      </c>
      <c r="AY1542" s="147" t="s">
        <v>224</v>
      </c>
    </row>
    <row r="1543" spans="2:65" s="14" customFormat="1">
      <c r="B1543" s="152"/>
      <c r="D1543" s="136" t="s">
        <v>234</v>
      </c>
      <c r="E1543" s="153" t="s">
        <v>1</v>
      </c>
      <c r="F1543" s="154" t="s">
        <v>239</v>
      </c>
      <c r="H1543" s="155">
        <v>2.5299999999999998</v>
      </c>
      <c r="L1543" s="152"/>
      <c r="M1543" s="156"/>
      <c r="T1543" s="157"/>
      <c r="AT1543" s="153" t="s">
        <v>234</v>
      </c>
      <c r="AU1543" s="153" t="s">
        <v>82</v>
      </c>
      <c r="AV1543" s="14" t="s">
        <v>106</v>
      </c>
      <c r="AW1543" s="14" t="s">
        <v>29</v>
      </c>
      <c r="AX1543" s="14" t="s">
        <v>78</v>
      </c>
      <c r="AY1543" s="153" t="s">
        <v>224</v>
      </c>
    </row>
    <row r="1544" spans="2:65" s="1" customFormat="1" ht="37.9" customHeight="1">
      <c r="B1544" s="123"/>
      <c r="C1544" s="124" t="s">
        <v>1097</v>
      </c>
      <c r="D1544" s="124" t="s">
        <v>226</v>
      </c>
      <c r="E1544" s="125" t="s">
        <v>1771</v>
      </c>
      <c r="F1544" s="126" t="s">
        <v>1772</v>
      </c>
      <c r="G1544" s="127" t="s">
        <v>266</v>
      </c>
      <c r="H1544" s="128">
        <v>2.5299999999999998</v>
      </c>
      <c r="I1544" s="129">
        <v>40.799999999999997</v>
      </c>
      <c r="J1544" s="129">
        <f>ROUND(I1544*H1544,2)</f>
        <v>103.22</v>
      </c>
      <c r="K1544" s="126" t="s">
        <v>230</v>
      </c>
      <c r="L1544" s="29"/>
      <c r="M1544" s="130" t="s">
        <v>1</v>
      </c>
      <c r="N1544" s="131" t="s">
        <v>39</v>
      </c>
      <c r="O1544" s="132">
        <v>0</v>
      </c>
      <c r="P1544" s="132">
        <f>O1544*H1544</f>
        <v>0</v>
      </c>
      <c r="Q1544" s="132">
        <v>0</v>
      </c>
      <c r="R1544" s="132">
        <f>Q1544*H1544</f>
        <v>0</v>
      </c>
      <c r="S1544" s="132">
        <v>0</v>
      </c>
      <c r="T1544" s="133">
        <f>S1544*H1544</f>
        <v>0</v>
      </c>
      <c r="AR1544" s="134" t="s">
        <v>277</v>
      </c>
      <c r="AT1544" s="134" t="s">
        <v>226</v>
      </c>
      <c r="AU1544" s="134" t="s">
        <v>82</v>
      </c>
      <c r="AY1544" s="17" t="s">
        <v>224</v>
      </c>
      <c r="BE1544" s="135">
        <f>IF(N1544="základní",J1544,0)</f>
        <v>0</v>
      </c>
      <c r="BF1544" s="135">
        <f>IF(N1544="snížená",J1544,0)</f>
        <v>103.22</v>
      </c>
      <c r="BG1544" s="135">
        <f>IF(N1544="zákl. přenesená",J1544,0)</f>
        <v>0</v>
      </c>
      <c r="BH1544" s="135">
        <f>IF(N1544="sníž. přenesená",J1544,0)</f>
        <v>0</v>
      </c>
      <c r="BI1544" s="135">
        <f>IF(N1544="nulová",J1544,0)</f>
        <v>0</v>
      </c>
      <c r="BJ1544" s="17" t="s">
        <v>82</v>
      </c>
      <c r="BK1544" s="135">
        <f>ROUND(I1544*H1544,2)</f>
        <v>103.22</v>
      </c>
      <c r="BL1544" s="17" t="s">
        <v>277</v>
      </c>
      <c r="BM1544" s="134" t="s">
        <v>4846</v>
      </c>
    </row>
    <row r="1545" spans="2:65" s="1" customFormat="1" ht="19.5">
      <c r="B1545" s="29"/>
      <c r="D1545" s="136" t="s">
        <v>231</v>
      </c>
      <c r="F1545" s="137" t="s">
        <v>1772</v>
      </c>
      <c r="L1545" s="29"/>
      <c r="M1545" s="138"/>
      <c r="T1545" s="53"/>
      <c r="AT1545" s="17" t="s">
        <v>231</v>
      </c>
      <c r="AU1545" s="17" t="s">
        <v>82</v>
      </c>
    </row>
    <row r="1546" spans="2:65" s="1" customFormat="1">
      <c r="B1546" s="29"/>
      <c r="D1546" s="139" t="s">
        <v>232</v>
      </c>
      <c r="F1546" s="140" t="s">
        <v>1774</v>
      </c>
      <c r="L1546" s="29"/>
      <c r="M1546" s="138"/>
      <c r="T1546" s="53"/>
      <c r="AT1546" s="17" t="s">
        <v>232</v>
      </c>
      <c r="AU1546" s="17" t="s">
        <v>82</v>
      </c>
    </row>
    <row r="1547" spans="2:65" s="1" customFormat="1" ht="37.9" customHeight="1">
      <c r="B1547" s="123"/>
      <c r="C1547" s="124" t="s">
        <v>1775</v>
      </c>
      <c r="D1547" s="124" t="s">
        <v>226</v>
      </c>
      <c r="E1547" s="125" t="s">
        <v>1776</v>
      </c>
      <c r="F1547" s="126" t="s">
        <v>1777</v>
      </c>
      <c r="G1547" s="127" t="s">
        <v>639</v>
      </c>
      <c r="H1547" s="128">
        <v>6</v>
      </c>
      <c r="I1547" s="129">
        <v>333</v>
      </c>
      <c r="J1547" s="129">
        <f>ROUND(I1547*H1547,2)</f>
        <v>1998</v>
      </c>
      <c r="K1547" s="126" t="s">
        <v>230</v>
      </c>
      <c r="L1547" s="29"/>
      <c r="M1547" s="130" t="s">
        <v>1</v>
      </c>
      <c r="N1547" s="131" t="s">
        <v>39</v>
      </c>
      <c r="O1547" s="132">
        <v>0</v>
      </c>
      <c r="P1547" s="132">
        <f>O1547*H1547</f>
        <v>0</v>
      </c>
      <c r="Q1547" s="132">
        <v>0</v>
      </c>
      <c r="R1547" s="132">
        <f>Q1547*H1547</f>
        <v>0</v>
      </c>
      <c r="S1547" s="132">
        <v>0</v>
      </c>
      <c r="T1547" s="133">
        <f>S1547*H1547</f>
        <v>0</v>
      </c>
      <c r="AR1547" s="134" t="s">
        <v>277</v>
      </c>
      <c r="AT1547" s="134" t="s">
        <v>226</v>
      </c>
      <c r="AU1547" s="134" t="s">
        <v>82</v>
      </c>
      <c r="AY1547" s="17" t="s">
        <v>224</v>
      </c>
      <c r="BE1547" s="135">
        <f>IF(N1547="základní",J1547,0)</f>
        <v>0</v>
      </c>
      <c r="BF1547" s="135">
        <f>IF(N1547="snížená",J1547,0)</f>
        <v>1998</v>
      </c>
      <c r="BG1547" s="135">
        <f>IF(N1547="zákl. přenesená",J1547,0)</f>
        <v>0</v>
      </c>
      <c r="BH1547" s="135">
        <f>IF(N1547="sníž. přenesená",J1547,0)</f>
        <v>0</v>
      </c>
      <c r="BI1547" s="135">
        <f>IF(N1547="nulová",J1547,0)</f>
        <v>0</v>
      </c>
      <c r="BJ1547" s="17" t="s">
        <v>82</v>
      </c>
      <c r="BK1547" s="135">
        <f>ROUND(I1547*H1547,2)</f>
        <v>1998</v>
      </c>
      <c r="BL1547" s="17" t="s">
        <v>277</v>
      </c>
      <c r="BM1547" s="134" t="s">
        <v>4847</v>
      </c>
    </row>
    <row r="1548" spans="2:65" s="1" customFormat="1" ht="29.25">
      <c r="B1548" s="29"/>
      <c r="D1548" s="136" t="s">
        <v>231</v>
      </c>
      <c r="F1548" s="137" t="s">
        <v>1777</v>
      </c>
      <c r="L1548" s="29"/>
      <c r="M1548" s="138"/>
      <c r="T1548" s="53"/>
      <c r="AT1548" s="17" t="s">
        <v>231</v>
      </c>
      <c r="AU1548" s="17" t="s">
        <v>82</v>
      </c>
    </row>
    <row r="1549" spans="2:65" s="1" customFormat="1">
      <c r="B1549" s="29"/>
      <c r="D1549" s="139" t="s">
        <v>232</v>
      </c>
      <c r="F1549" s="140" t="s">
        <v>1779</v>
      </c>
      <c r="L1549" s="29"/>
      <c r="M1549" s="138"/>
      <c r="T1549" s="53"/>
      <c r="AT1549" s="17" t="s">
        <v>232</v>
      </c>
      <c r="AU1549" s="17" t="s">
        <v>82</v>
      </c>
    </row>
    <row r="1550" spans="2:65" s="1" customFormat="1" ht="44.25" customHeight="1">
      <c r="B1550" s="123"/>
      <c r="C1550" s="164" t="s">
        <v>1102</v>
      </c>
      <c r="D1550" s="164" t="s">
        <v>1008</v>
      </c>
      <c r="E1550" s="165" t="s">
        <v>1780</v>
      </c>
      <c r="F1550" s="166" t="s">
        <v>1781</v>
      </c>
      <c r="G1550" s="167" t="s">
        <v>639</v>
      </c>
      <c r="H1550" s="168">
        <v>6</v>
      </c>
      <c r="I1550" s="169">
        <v>820</v>
      </c>
      <c r="J1550" s="169">
        <f>ROUND(I1550*H1550,2)</f>
        <v>4920</v>
      </c>
      <c r="K1550" s="166" t="s">
        <v>230</v>
      </c>
      <c r="L1550" s="170"/>
      <c r="M1550" s="171" t="s">
        <v>1</v>
      </c>
      <c r="N1550" s="172" t="s">
        <v>39</v>
      </c>
      <c r="O1550" s="132">
        <v>0</v>
      </c>
      <c r="P1550" s="132">
        <f>O1550*H1550</f>
        <v>0</v>
      </c>
      <c r="Q1550" s="132">
        <v>0</v>
      </c>
      <c r="R1550" s="132">
        <f>Q1550*H1550</f>
        <v>0</v>
      </c>
      <c r="S1550" s="132">
        <v>0</v>
      </c>
      <c r="T1550" s="133">
        <f>S1550*H1550</f>
        <v>0</v>
      </c>
      <c r="AR1550" s="134" t="s">
        <v>332</v>
      </c>
      <c r="AT1550" s="134" t="s">
        <v>1008</v>
      </c>
      <c r="AU1550" s="134" t="s">
        <v>82</v>
      </c>
      <c r="AY1550" s="17" t="s">
        <v>224</v>
      </c>
      <c r="BE1550" s="135">
        <f>IF(N1550="základní",J1550,0)</f>
        <v>0</v>
      </c>
      <c r="BF1550" s="135">
        <f>IF(N1550="snížená",J1550,0)</f>
        <v>4920</v>
      </c>
      <c r="BG1550" s="135">
        <f>IF(N1550="zákl. přenesená",J1550,0)</f>
        <v>0</v>
      </c>
      <c r="BH1550" s="135">
        <f>IF(N1550="sníž. přenesená",J1550,0)</f>
        <v>0</v>
      </c>
      <c r="BI1550" s="135">
        <f>IF(N1550="nulová",J1550,0)</f>
        <v>0</v>
      </c>
      <c r="BJ1550" s="17" t="s">
        <v>82</v>
      </c>
      <c r="BK1550" s="135">
        <f>ROUND(I1550*H1550,2)</f>
        <v>4920</v>
      </c>
      <c r="BL1550" s="17" t="s">
        <v>277</v>
      </c>
      <c r="BM1550" s="134" t="s">
        <v>4848</v>
      </c>
    </row>
    <row r="1551" spans="2:65" s="1" customFormat="1" ht="29.25">
      <c r="B1551" s="29"/>
      <c r="D1551" s="136" t="s">
        <v>231</v>
      </c>
      <c r="F1551" s="137" t="s">
        <v>1781</v>
      </c>
      <c r="L1551" s="29"/>
      <c r="M1551" s="138"/>
      <c r="T1551" s="53"/>
      <c r="AT1551" s="17" t="s">
        <v>231</v>
      </c>
      <c r="AU1551" s="17" t="s">
        <v>82</v>
      </c>
    </row>
    <row r="1552" spans="2:65" s="1" customFormat="1" ht="37.9" customHeight="1">
      <c r="B1552" s="123"/>
      <c r="C1552" s="124" t="s">
        <v>1783</v>
      </c>
      <c r="D1552" s="124" t="s">
        <v>226</v>
      </c>
      <c r="E1552" s="125" t="s">
        <v>1784</v>
      </c>
      <c r="F1552" s="126" t="s">
        <v>1785</v>
      </c>
      <c r="G1552" s="127" t="s">
        <v>639</v>
      </c>
      <c r="H1552" s="128">
        <v>14</v>
      </c>
      <c r="I1552" s="129">
        <v>334</v>
      </c>
      <c r="J1552" s="129">
        <f>ROUND(I1552*H1552,2)</f>
        <v>4676</v>
      </c>
      <c r="K1552" s="126" t="s">
        <v>1</v>
      </c>
      <c r="L1552" s="29"/>
      <c r="M1552" s="130" t="s">
        <v>1</v>
      </c>
      <c r="N1552" s="131" t="s">
        <v>39</v>
      </c>
      <c r="O1552" s="132">
        <v>0</v>
      </c>
      <c r="P1552" s="132">
        <f>O1552*H1552</f>
        <v>0</v>
      </c>
      <c r="Q1552" s="132">
        <v>0</v>
      </c>
      <c r="R1552" s="132">
        <f>Q1552*H1552</f>
        <v>0</v>
      </c>
      <c r="S1552" s="132">
        <v>0</v>
      </c>
      <c r="T1552" s="133">
        <f>S1552*H1552</f>
        <v>0</v>
      </c>
      <c r="AR1552" s="134" t="s">
        <v>277</v>
      </c>
      <c r="AT1552" s="134" t="s">
        <v>226</v>
      </c>
      <c r="AU1552" s="134" t="s">
        <v>82</v>
      </c>
      <c r="AY1552" s="17" t="s">
        <v>224</v>
      </c>
      <c r="BE1552" s="135">
        <f>IF(N1552="základní",J1552,0)</f>
        <v>0</v>
      </c>
      <c r="BF1552" s="135">
        <f>IF(N1552="snížená",J1552,0)</f>
        <v>4676</v>
      </c>
      <c r="BG1552" s="135">
        <f>IF(N1552="zákl. přenesená",J1552,0)</f>
        <v>0</v>
      </c>
      <c r="BH1552" s="135">
        <f>IF(N1552="sníž. přenesená",J1552,0)</f>
        <v>0</v>
      </c>
      <c r="BI1552" s="135">
        <f>IF(N1552="nulová",J1552,0)</f>
        <v>0</v>
      </c>
      <c r="BJ1552" s="17" t="s">
        <v>82</v>
      </c>
      <c r="BK1552" s="135">
        <f>ROUND(I1552*H1552,2)</f>
        <v>4676</v>
      </c>
      <c r="BL1552" s="17" t="s">
        <v>277</v>
      </c>
      <c r="BM1552" s="134" t="s">
        <v>4849</v>
      </c>
    </row>
    <row r="1553" spans="2:65" s="1" customFormat="1" ht="29.25">
      <c r="B1553" s="29"/>
      <c r="D1553" s="136" t="s">
        <v>231</v>
      </c>
      <c r="F1553" s="137" t="s">
        <v>1785</v>
      </c>
      <c r="L1553" s="29"/>
      <c r="M1553" s="138"/>
      <c r="T1553" s="53"/>
      <c r="AT1553" s="17" t="s">
        <v>231</v>
      </c>
      <c r="AU1553" s="17" t="s">
        <v>82</v>
      </c>
    </row>
    <row r="1554" spans="2:65" s="1" customFormat="1" ht="44.25" customHeight="1">
      <c r="B1554" s="123"/>
      <c r="C1554" s="164" t="s">
        <v>1108</v>
      </c>
      <c r="D1554" s="164" t="s">
        <v>1008</v>
      </c>
      <c r="E1554" s="165" t="s">
        <v>1787</v>
      </c>
      <c r="F1554" s="166" t="s">
        <v>1788</v>
      </c>
      <c r="G1554" s="167" t="s">
        <v>639</v>
      </c>
      <c r="H1554" s="168">
        <v>14</v>
      </c>
      <c r="I1554" s="169">
        <v>922</v>
      </c>
      <c r="J1554" s="169">
        <f>ROUND(I1554*H1554,2)</f>
        <v>12908</v>
      </c>
      <c r="K1554" s="166" t="s">
        <v>1</v>
      </c>
      <c r="L1554" s="170"/>
      <c r="M1554" s="171" t="s">
        <v>1</v>
      </c>
      <c r="N1554" s="172" t="s">
        <v>39</v>
      </c>
      <c r="O1554" s="132">
        <v>0</v>
      </c>
      <c r="P1554" s="132">
        <f>O1554*H1554</f>
        <v>0</v>
      </c>
      <c r="Q1554" s="132">
        <v>0</v>
      </c>
      <c r="R1554" s="132">
        <f>Q1554*H1554</f>
        <v>0</v>
      </c>
      <c r="S1554" s="132">
        <v>0</v>
      </c>
      <c r="T1554" s="133">
        <f>S1554*H1554</f>
        <v>0</v>
      </c>
      <c r="AR1554" s="134" t="s">
        <v>332</v>
      </c>
      <c r="AT1554" s="134" t="s">
        <v>1008</v>
      </c>
      <c r="AU1554" s="134" t="s">
        <v>82</v>
      </c>
      <c r="AY1554" s="17" t="s">
        <v>224</v>
      </c>
      <c r="BE1554" s="135">
        <f>IF(N1554="základní",J1554,0)</f>
        <v>0</v>
      </c>
      <c r="BF1554" s="135">
        <f>IF(N1554="snížená",J1554,0)</f>
        <v>12908</v>
      </c>
      <c r="BG1554" s="135">
        <f>IF(N1554="zákl. přenesená",J1554,0)</f>
        <v>0</v>
      </c>
      <c r="BH1554" s="135">
        <f>IF(N1554="sníž. přenesená",J1554,0)</f>
        <v>0</v>
      </c>
      <c r="BI1554" s="135">
        <f>IF(N1554="nulová",J1554,0)</f>
        <v>0</v>
      </c>
      <c r="BJ1554" s="17" t="s">
        <v>82</v>
      </c>
      <c r="BK1554" s="135">
        <f>ROUND(I1554*H1554,2)</f>
        <v>12908</v>
      </c>
      <c r="BL1554" s="17" t="s">
        <v>277</v>
      </c>
      <c r="BM1554" s="134" t="s">
        <v>4850</v>
      </c>
    </row>
    <row r="1555" spans="2:65" s="1" customFormat="1" ht="29.25">
      <c r="B1555" s="29"/>
      <c r="D1555" s="136" t="s">
        <v>231</v>
      </c>
      <c r="F1555" s="137" t="s">
        <v>1788</v>
      </c>
      <c r="L1555" s="29"/>
      <c r="M1555" s="138"/>
      <c r="T1555" s="53"/>
      <c r="AT1555" s="17" t="s">
        <v>231</v>
      </c>
      <c r="AU1555" s="17" t="s">
        <v>82</v>
      </c>
    </row>
    <row r="1556" spans="2:65" s="1" customFormat="1" ht="37.9" customHeight="1">
      <c r="B1556" s="123"/>
      <c r="C1556" s="124" t="s">
        <v>1790</v>
      </c>
      <c r="D1556" s="124" t="s">
        <v>226</v>
      </c>
      <c r="E1556" s="125" t="s">
        <v>1791</v>
      </c>
      <c r="F1556" s="126" t="s">
        <v>1792</v>
      </c>
      <c r="G1556" s="127" t="s">
        <v>639</v>
      </c>
      <c r="H1556" s="128">
        <v>2</v>
      </c>
      <c r="I1556" s="129">
        <v>1850</v>
      </c>
      <c r="J1556" s="129">
        <f>ROUND(I1556*H1556,2)</f>
        <v>3700</v>
      </c>
      <c r="K1556" s="126" t="s">
        <v>1</v>
      </c>
      <c r="L1556" s="29"/>
      <c r="M1556" s="130" t="s">
        <v>1</v>
      </c>
      <c r="N1556" s="131" t="s">
        <v>39</v>
      </c>
      <c r="O1556" s="132">
        <v>0</v>
      </c>
      <c r="P1556" s="132">
        <f>O1556*H1556</f>
        <v>0</v>
      </c>
      <c r="Q1556" s="132">
        <v>0</v>
      </c>
      <c r="R1556" s="132">
        <f>Q1556*H1556</f>
        <v>0</v>
      </c>
      <c r="S1556" s="132">
        <v>0</v>
      </c>
      <c r="T1556" s="133">
        <f>S1556*H1556</f>
        <v>0</v>
      </c>
      <c r="AR1556" s="134" t="s">
        <v>277</v>
      </c>
      <c r="AT1556" s="134" t="s">
        <v>226</v>
      </c>
      <c r="AU1556" s="134" t="s">
        <v>82</v>
      </c>
      <c r="AY1556" s="17" t="s">
        <v>224</v>
      </c>
      <c r="BE1556" s="135">
        <f>IF(N1556="základní",J1556,0)</f>
        <v>0</v>
      </c>
      <c r="BF1556" s="135">
        <f>IF(N1556="snížená",J1556,0)</f>
        <v>3700</v>
      </c>
      <c r="BG1556" s="135">
        <f>IF(N1556="zákl. přenesená",J1556,0)</f>
        <v>0</v>
      </c>
      <c r="BH1556" s="135">
        <f>IF(N1556="sníž. přenesená",J1556,0)</f>
        <v>0</v>
      </c>
      <c r="BI1556" s="135">
        <f>IF(N1556="nulová",J1556,0)</f>
        <v>0</v>
      </c>
      <c r="BJ1556" s="17" t="s">
        <v>82</v>
      </c>
      <c r="BK1556" s="135">
        <f>ROUND(I1556*H1556,2)</f>
        <v>3700</v>
      </c>
      <c r="BL1556" s="17" t="s">
        <v>277</v>
      </c>
      <c r="BM1556" s="134" t="s">
        <v>4851</v>
      </c>
    </row>
    <row r="1557" spans="2:65" s="1" customFormat="1" ht="19.5">
      <c r="B1557" s="29"/>
      <c r="D1557" s="136" t="s">
        <v>231</v>
      </c>
      <c r="F1557" s="137" t="s">
        <v>1792</v>
      </c>
      <c r="L1557" s="29"/>
      <c r="M1557" s="138"/>
      <c r="T1557" s="53"/>
      <c r="AT1557" s="17" t="s">
        <v>231</v>
      </c>
      <c r="AU1557" s="17" t="s">
        <v>82</v>
      </c>
    </row>
    <row r="1558" spans="2:65" s="1" customFormat="1" ht="66.75" customHeight="1">
      <c r="B1558" s="123"/>
      <c r="C1558" s="124" t="s">
        <v>1117</v>
      </c>
      <c r="D1558" s="124" t="s">
        <v>226</v>
      </c>
      <c r="E1558" s="125" t="s">
        <v>1794</v>
      </c>
      <c r="F1558" s="126" t="s">
        <v>1795</v>
      </c>
      <c r="G1558" s="127" t="s">
        <v>1201</v>
      </c>
      <c r="H1558" s="128">
        <v>8664.8760000000002</v>
      </c>
      <c r="I1558" s="129">
        <v>0.84</v>
      </c>
      <c r="J1558" s="129">
        <f>ROUND(I1558*H1558,2)</f>
        <v>7278.5</v>
      </c>
      <c r="K1558" s="126" t="s">
        <v>230</v>
      </c>
      <c r="L1558" s="29"/>
      <c r="M1558" s="130" t="s">
        <v>1</v>
      </c>
      <c r="N1558" s="131" t="s">
        <v>39</v>
      </c>
      <c r="O1558" s="132">
        <v>0</v>
      </c>
      <c r="P1558" s="132">
        <f>O1558*H1558</f>
        <v>0</v>
      </c>
      <c r="Q1558" s="132">
        <v>0</v>
      </c>
      <c r="R1558" s="132">
        <f>Q1558*H1558</f>
        <v>0</v>
      </c>
      <c r="S1558" s="132">
        <v>0</v>
      </c>
      <c r="T1558" s="133">
        <f>S1558*H1558</f>
        <v>0</v>
      </c>
      <c r="AR1558" s="134" t="s">
        <v>277</v>
      </c>
      <c r="AT1558" s="134" t="s">
        <v>226</v>
      </c>
      <c r="AU1558" s="134" t="s">
        <v>82</v>
      </c>
      <c r="AY1558" s="17" t="s">
        <v>224</v>
      </c>
      <c r="BE1558" s="135">
        <f>IF(N1558="základní",J1558,0)</f>
        <v>0</v>
      </c>
      <c r="BF1558" s="135">
        <f>IF(N1558="snížená",J1558,0)</f>
        <v>7278.5</v>
      </c>
      <c r="BG1558" s="135">
        <f>IF(N1558="zákl. přenesená",J1558,0)</f>
        <v>0</v>
      </c>
      <c r="BH1558" s="135">
        <f>IF(N1558="sníž. přenesená",J1558,0)</f>
        <v>0</v>
      </c>
      <c r="BI1558" s="135">
        <f>IF(N1558="nulová",J1558,0)</f>
        <v>0</v>
      </c>
      <c r="BJ1558" s="17" t="s">
        <v>82</v>
      </c>
      <c r="BK1558" s="135">
        <f>ROUND(I1558*H1558,2)</f>
        <v>7278.5</v>
      </c>
      <c r="BL1558" s="17" t="s">
        <v>277</v>
      </c>
      <c r="BM1558" s="134" t="s">
        <v>4852</v>
      </c>
    </row>
    <row r="1559" spans="2:65" s="1" customFormat="1" ht="39">
      <c r="B1559" s="29"/>
      <c r="D1559" s="136" t="s">
        <v>231</v>
      </c>
      <c r="F1559" s="137" t="s">
        <v>1795</v>
      </c>
      <c r="L1559" s="29"/>
      <c r="M1559" s="138"/>
      <c r="T1559" s="53"/>
      <c r="AT1559" s="17" t="s">
        <v>231</v>
      </c>
      <c r="AU1559" s="17" t="s">
        <v>82</v>
      </c>
    </row>
    <row r="1560" spans="2:65" s="1" customFormat="1">
      <c r="B1560" s="29"/>
      <c r="D1560" s="139" t="s">
        <v>232</v>
      </c>
      <c r="F1560" s="140" t="s">
        <v>1797</v>
      </c>
      <c r="L1560" s="29"/>
      <c r="M1560" s="138"/>
      <c r="T1560" s="53"/>
      <c r="AT1560" s="17" t="s">
        <v>232</v>
      </c>
      <c r="AU1560" s="17" t="s">
        <v>82</v>
      </c>
    </row>
    <row r="1561" spans="2:65" s="11" customFormat="1" ht="22.9" customHeight="1">
      <c r="B1561" s="112"/>
      <c r="D1561" s="113" t="s">
        <v>72</v>
      </c>
      <c r="E1561" s="121" t="s">
        <v>1798</v>
      </c>
      <c r="F1561" s="121" t="s">
        <v>1799</v>
      </c>
      <c r="J1561" s="122">
        <f>BK1561</f>
        <v>187237.15000000002</v>
      </c>
      <c r="L1561" s="112"/>
      <c r="M1561" s="116"/>
      <c r="P1561" s="117">
        <f>SUM(P1562:P1574)</f>
        <v>0</v>
      </c>
      <c r="R1561" s="117">
        <f>SUM(R1562:R1574)</f>
        <v>0</v>
      </c>
      <c r="T1561" s="118">
        <f>SUM(T1562:T1574)</f>
        <v>0</v>
      </c>
      <c r="AR1561" s="113" t="s">
        <v>82</v>
      </c>
      <c r="AT1561" s="119" t="s">
        <v>72</v>
      </c>
      <c r="AU1561" s="119" t="s">
        <v>78</v>
      </c>
      <c r="AY1561" s="113" t="s">
        <v>224</v>
      </c>
      <c r="BK1561" s="120">
        <f>SUM(BK1562:BK1574)</f>
        <v>187237.15000000002</v>
      </c>
    </row>
    <row r="1562" spans="2:65" s="1" customFormat="1" ht="24.2" customHeight="1">
      <c r="B1562" s="123"/>
      <c r="C1562" s="124" t="s">
        <v>1800</v>
      </c>
      <c r="D1562" s="124" t="s">
        <v>226</v>
      </c>
      <c r="E1562" s="125" t="s">
        <v>1801</v>
      </c>
      <c r="F1562" s="126" t="s">
        <v>1802</v>
      </c>
      <c r="G1562" s="127" t="s">
        <v>369</v>
      </c>
      <c r="H1562" s="128">
        <v>4</v>
      </c>
      <c r="I1562" s="129">
        <v>37097</v>
      </c>
      <c r="J1562" s="129">
        <f>ROUND(I1562*H1562,2)</f>
        <v>148388</v>
      </c>
      <c r="K1562" s="126" t="s">
        <v>1</v>
      </c>
      <c r="L1562" s="29"/>
      <c r="M1562" s="130" t="s">
        <v>1</v>
      </c>
      <c r="N1562" s="131" t="s">
        <v>39</v>
      </c>
      <c r="O1562" s="132">
        <v>0</v>
      </c>
      <c r="P1562" s="132">
        <f>O1562*H1562</f>
        <v>0</v>
      </c>
      <c r="Q1562" s="132">
        <v>0</v>
      </c>
      <c r="R1562" s="132">
        <f>Q1562*H1562</f>
        <v>0</v>
      </c>
      <c r="S1562" s="132">
        <v>0</v>
      </c>
      <c r="T1562" s="133">
        <f>S1562*H1562</f>
        <v>0</v>
      </c>
      <c r="AR1562" s="134" t="s">
        <v>277</v>
      </c>
      <c r="AT1562" s="134" t="s">
        <v>226</v>
      </c>
      <c r="AU1562" s="134" t="s">
        <v>82</v>
      </c>
      <c r="AY1562" s="17" t="s">
        <v>224</v>
      </c>
      <c r="BE1562" s="135">
        <f>IF(N1562="základní",J1562,0)</f>
        <v>0</v>
      </c>
      <c r="BF1562" s="135">
        <f>IF(N1562="snížená",J1562,0)</f>
        <v>148388</v>
      </c>
      <c r="BG1562" s="135">
        <f>IF(N1562="zákl. přenesená",J1562,0)</f>
        <v>0</v>
      </c>
      <c r="BH1562" s="135">
        <f>IF(N1562="sníž. přenesená",J1562,0)</f>
        <v>0</v>
      </c>
      <c r="BI1562" s="135">
        <f>IF(N1562="nulová",J1562,0)</f>
        <v>0</v>
      </c>
      <c r="BJ1562" s="17" t="s">
        <v>82</v>
      </c>
      <c r="BK1562" s="135">
        <f>ROUND(I1562*H1562,2)</f>
        <v>148388</v>
      </c>
      <c r="BL1562" s="17" t="s">
        <v>277</v>
      </c>
      <c r="BM1562" s="134" t="s">
        <v>4853</v>
      </c>
    </row>
    <row r="1563" spans="2:65" s="1" customFormat="1" ht="19.5">
      <c r="B1563" s="29"/>
      <c r="D1563" s="136" t="s">
        <v>231</v>
      </c>
      <c r="F1563" s="137" t="s">
        <v>1802</v>
      </c>
      <c r="L1563" s="29"/>
      <c r="M1563" s="138"/>
      <c r="T1563" s="53"/>
      <c r="AT1563" s="17" t="s">
        <v>231</v>
      </c>
      <c r="AU1563" s="17" t="s">
        <v>82</v>
      </c>
    </row>
    <row r="1564" spans="2:65" s="1" customFormat="1" ht="33" customHeight="1">
      <c r="B1564" s="123"/>
      <c r="C1564" s="124" t="s">
        <v>1122</v>
      </c>
      <c r="D1564" s="124" t="s">
        <v>226</v>
      </c>
      <c r="E1564" s="125" t="s">
        <v>1804</v>
      </c>
      <c r="F1564" s="126" t="s">
        <v>1805</v>
      </c>
      <c r="G1564" s="127" t="s">
        <v>272</v>
      </c>
      <c r="H1564" s="128">
        <v>43.93</v>
      </c>
      <c r="I1564" s="129">
        <v>424</v>
      </c>
      <c r="J1564" s="129">
        <f>ROUND(I1564*H1564,2)</f>
        <v>18626.32</v>
      </c>
      <c r="K1564" s="126" t="s">
        <v>1</v>
      </c>
      <c r="L1564" s="29"/>
      <c r="M1564" s="130" t="s">
        <v>1</v>
      </c>
      <c r="N1564" s="131" t="s">
        <v>39</v>
      </c>
      <c r="O1564" s="132">
        <v>0</v>
      </c>
      <c r="P1564" s="132">
        <f>O1564*H1564</f>
        <v>0</v>
      </c>
      <c r="Q1564" s="132">
        <v>0</v>
      </c>
      <c r="R1564" s="132">
        <f>Q1564*H1564</f>
        <v>0</v>
      </c>
      <c r="S1564" s="132">
        <v>0</v>
      </c>
      <c r="T1564" s="133">
        <f>S1564*H1564</f>
        <v>0</v>
      </c>
      <c r="AR1564" s="134" t="s">
        <v>277</v>
      </c>
      <c r="AT1564" s="134" t="s">
        <v>226</v>
      </c>
      <c r="AU1564" s="134" t="s">
        <v>82</v>
      </c>
      <c r="AY1564" s="17" t="s">
        <v>224</v>
      </c>
      <c r="BE1564" s="135">
        <f>IF(N1564="základní",J1564,0)</f>
        <v>0</v>
      </c>
      <c r="BF1564" s="135">
        <f>IF(N1564="snížená",J1564,0)</f>
        <v>18626.32</v>
      </c>
      <c r="BG1564" s="135">
        <f>IF(N1564="zákl. přenesená",J1564,0)</f>
        <v>0</v>
      </c>
      <c r="BH1564" s="135">
        <f>IF(N1564="sníž. přenesená",J1564,0)</f>
        <v>0</v>
      </c>
      <c r="BI1564" s="135">
        <f>IF(N1564="nulová",J1564,0)</f>
        <v>0</v>
      </c>
      <c r="BJ1564" s="17" t="s">
        <v>82</v>
      </c>
      <c r="BK1564" s="135">
        <f>ROUND(I1564*H1564,2)</f>
        <v>18626.32</v>
      </c>
      <c r="BL1564" s="17" t="s">
        <v>277</v>
      </c>
      <c r="BM1564" s="134" t="s">
        <v>4854</v>
      </c>
    </row>
    <row r="1565" spans="2:65" s="1" customFormat="1" ht="19.5">
      <c r="B1565" s="29"/>
      <c r="D1565" s="136" t="s">
        <v>231</v>
      </c>
      <c r="F1565" s="137" t="s">
        <v>1805</v>
      </c>
      <c r="L1565" s="29"/>
      <c r="M1565" s="138"/>
      <c r="T1565" s="53"/>
      <c r="AT1565" s="17" t="s">
        <v>231</v>
      </c>
      <c r="AU1565" s="17" t="s">
        <v>82</v>
      </c>
    </row>
    <row r="1566" spans="2:65" s="13" customFormat="1">
      <c r="B1566" s="146"/>
      <c r="D1566" s="136" t="s">
        <v>234</v>
      </c>
      <c r="E1566" s="147" t="s">
        <v>1</v>
      </c>
      <c r="F1566" s="148" t="s">
        <v>1807</v>
      </c>
      <c r="H1566" s="149">
        <v>43.93</v>
      </c>
      <c r="L1566" s="146"/>
      <c r="M1566" s="150"/>
      <c r="T1566" s="151"/>
      <c r="AT1566" s="147" t="s">
        <v>234</v>
      </c>
      <c r="AU1566" s="147" t="s">
        <v>82</v>
      </c>
      <c r="AV1566" s="13" t="s">
        <v>82</v>
      </c>
      <c r="AW1566" s="13" t="s">
        <v>29</v>
      </c>
      <c r="AX1566" s="13" t="s">
        <v>73</v>
      </c>
      <c r="AY1566" s="147" t="s">
        <v>224</v>
      </c>
    </row>
    <row r="1567" spans="2:65" s="14" customFormat="1">
      <c r="B1567" s="152"/>
      <c r="D1567" s="136" t="s">
        <v>234</v>
      </c>
      <c r="E1567" s="153" t="s">
        <v>1</v>
      </c>
      <c r="F1567" s="154" t="s">
        <v>239</v>
      </c>
      <c r="H1567" s="155">
        <v>43.93</v>
      </c>
      <c r="L1567" s="152"/>
      <c r="M1567" s="156"/>
      <c r="T1567" s="157"/>
      <c r="AT1567" s="153" t="s">
        <v>234</v>
      </c>
      <c r="AU1567" s="153" t="s">
        <v>82</v>
      </c>
      <c r="AV1567" s="14" t="s">
        <v>106</v>
      </c>
      <c r="AW1567" s="14" t="s">
        <v>29</v>
      </c>
      <c r="AX1567" s="14" t="s">
        <v>78</v>
      </c>
      <c r="AY1567" s="153" t="s">
        <v>224</v>
      </c>
    </row>
    <row r="1568" spans="2:65" s="1" customFormat="1" ht="33" customHeight="1">
      <c r="B1568" s="123"/>
      <c r="C1568" s="124" t="s">
        <v>1808</v>
      </c>
      <c r="D1568" s="124" t="s">
        <v>226</v>
      </c>
      <c r="E1568" s="125" t="s">
        <v>1809</v>
      </c>
      <c r="F1568" s="126" t="s">
        <v>1810</v>
      </c>
      <c r="G1568" s="127" t="s">
        <v>272</v>
      </c>
      <c r="H1568" s="128">
        <v>43.93</v>
      </c>
      <c r="I1568" s="129">
        <v>424</v>
      </c>
      <c r="J1568" s="129">
        <f>ROUND(I1568*H1568,2)</f>
        <v>18626.32</v>
      </c>
      <c r="K1568" s="126" t="s">
        <v>1</v>
      </c>
      <c r="L1568" s="29"/>
      <c r="M1568" s="130" t="s">
        <v>1</v>
      </c>
      <c r="N1568" s="131" t="s">
        <v>39</v>
      </c>
      <c r="O1568" s="132">
        <v>0</v>
      </c>
      <c r="P1568" s="132">
        <f>O1568*H1568</f>
        <v>0</v>
      </c>
      <c r="Q1568" s="132">
        <v>0</v>
      </c>
      <c r="R1568" s="132">
        <f>Q1568*H1568</f>
        <v>0</v>
      </c>
      <c r="S1568" s="132">
        <v>0</v>
      </c>
      <c r="T1568" s="133">
        <f>S1568*H1568</f>
        <v>0</v>
      </c>
      <c r="AR1568" s="134" t="s">
        <v>277</v>
      </c>
      <c r="AT1568" s="134" t="s">
        <v>226</v>
      </c>
      <c r="AU1568" s="134" t="s">
        <v>82</v>
      </c>
      <c r="AY1568" s="17" t="s">
        <v>224</v>
      </c>
      <c r="BE1568" s="135">
        <f>IF(N1568="základní",J1568,0)</f>
        <v>0</v>
      </c>
      <c r="BF1568" s="135">
        <f>IF(N1568="snížená",J1568,0)</f>
        <v>18626.32</v>
      </c>
      <c r="BG1568" s="135">
        <f>IF(N1568="zákl. přenesená",J1568,0)</f>
        <v>0</v>
      </c>
      <c r="BH1568" s="135">
        <f>IF(N1568="sníž. přenesená",J1568,0)</f>
        <v>0</v>
      </c>
      <c r="BI1568" s="135">
        <f>IF(N1568="nulová",J1568,0)</f>
        <v>0</v>
      </c>
      <c r="BJ1568" s="17" t="s">
        <v>82</v>
      </c>
      <c r="BK1568" s="135">
        <f>ROUND(I1568*H1568,2)</f>
        <v>18626.32</v>
      </c>
      <c r="BL1568" s="17" t="s">
        <v>277</v>
      </c>
      <c r="BM1568" s="134" t="s">
        <v>4855</v>
      </c>
    </row>
    <row r="1569" spans="2:65" s="1" customFormat="1" ht="19.5">
      <c r="B1569" s="29"/>
      <c r="D1569" s="136" t="s">
        <v>231</v>
      </c>
      <c r="F1569" s="137" t="s">
        <v>1810</v>
      </c>
      <c r="L1569" s="29"/>
      <c r="M1569" s="138"/>
      <c r="T1569" s="53"/>
      <c r="AT1569" s="17" t="s">
        <v>231</v>
      </c>
      <c r="AU1569" s="17" t="s">
        <v>82</v>
      </c>
    </row>
    <row r="1570" spans="2:65" s="13" customFormat="1">
      <c r="B1570" s="146"/>
      <c r="D1570" s="136" t="s">
        <v>234</v>
      </c>
      <c r="E1570" s="147" t="s">
        <v>1</v>
      </c>
      <c r="F1570" s="148" t="s">
        <v>1807</v>
      </c>
      <c r="H1570" s="149">
        <v>43.93</v>
      </c>
      <c r="L1570" s="146"/>
      <c r="M1570" s="150"/>
      <c r="T1570" s="151"/>
      <c r="AT1570" s="147" t="s">
        <v>234</v>
      </c>
      <c r="AU1570" s="147" t="s">
        <v>82</v>
      </c>
      <c r="AV1570" s="13" t="s">
        <v>82</v>
      </c>
      <c r="AW1570" s="13" t="s">
        <v>29</v>
      </c>
      <c r="AX1570" s="13" t="s">
        <v>73</v>
      </c>
      <c r="AY1570" s="147" t="s">
        <v>224</v>
      </c>
    </row>
    <row r="1571" spans="2:65" s="14" customFormat="1">
      <c r="B1571" s="152"/>
      <c r="D1571" s="136" t="s">
        <v>234</v>
      </c>
      <c r="E1571" s="153" t="s">
        <v>1</v>
      </c>
      <c r="F1571" s="154" t="s">
        <v>239</v>
      </c>
      <c r="H1571" s="155">
        <v>43.93</v>
      </c>
      <c r="L1571" s="152"/>
      <c r="M1571" s="156"/>
      <c r="T1571" s="157"/>
      <c r="AT1571" s="153" t="s">
        <v>234</v>
      </c>
      <c r="AU1571" s="153" t="s">
        <v>82</v>
      </c>
      <c r="AV1571" s="14" t="s">
        <v>106</v>
      </c>
      <c r="AW1571" s="14" t="s">
        <v>29</v>
      </c>
      <c r="AX1571" s="14" t="s">
        <v>78</v>
      </c>
      <c r="AY1571" s="153" t="s">
        <v>224</v>
      </c>
    </row>
    <row r="1572" spans="2:65" s="1" customFormat="1" ht="55.5" customHeight="1">
      <c r="B1572" s="123"/>
      <c r="C1572" s="124" t="s">
        <v>1127</v>
      </c>
      <c r="D1572" s="124" t="s">
        <v>226</v>
      </c>
      <c r="E1572" s="125" t="s">
        <v>1812</v>
      </c>
      <c r="F1572" s="126" t="s">
        <v>1813</v>
      </c>
      <c r="G1572" s="127" t="s">
        <v>1201</v>
      </c>
      <c r="H1572" s="128">
        <v>1856.4059999999999</v>
      </c>
      <c r="I1572" s="129">
        <v>0.86</v>
      </c>
      <c r="J1572" s="129">
        <f>ROUND(I1572*H1572,2)</f>
        <v>1596.51</v>
      </c>
      <c r="K1572" s="126" t="s">
        <v>230</v>
      </c>
      <c r="L1572" s="29"/>
      <c r="M1572" s="130" t="s">
        <v>1</v>
      </c>
      <c r="N1572" s="131" t="s">
        <v>39</v>
      </c>
      <c r="O1572" s="132">
        <v>0</v>
      </c>
      <c r="P1572" s="132">
        <f>O1572*H1572</f>
        <v>0</v>
      </c>
      <c r="Q1572" s="132">
        <v>0</v>
      </c>
      <c r="R1572" s="132">
        <f>Q1572*H1572</f>
        <v>0</v>
      </c>
      <c r="S1572" s="132">
        <v>0</v>
      </c>
      <c r="T1572" s="133">
        <f>S1572*H1572</f>
        <v>0</v>
      </c>
      <c r="AR1572" s="134" t="s">
        <v>277</v>
      </c>
      <c r="AT1572" s="134" t="s">
        <v>226</v>
      </c>
      <c r="AU1572" s="134" t="s">
        <v>82</v>
      </c>
      <c r="AY1572" s="17" t="s">
        <v>224</v>
      </c>
      <c r="BE1572" s="135">
        <f>IF(N1572="základní",J1572,0)</f>
        <v>0</v>
      </c>
      <c r="BF1572" s="135">
        <f>IF(N1572="snížená",J1572,0)</f>
        <v>1596.51</v>
      </c>
      <c r="BG1572" s="135">
        <f>IF(N1572="zákl. přenesená",J1572,0)</f>
        <v>0</v>
      </c>
      <c r="BH1572" s="135">
        <f>IF(N1572="sníž. přenesená",J1572,0)</f>
        <v>0</v>
      </c>
      <c r="BI1572" s="135">
        <f>IF(N1572="nulová",J1572,0)</f>
        <v>0</v>
      </c>
      <c r="BJ1572" s="17" t="s">
        <v>82</v>
      </c>
      <c r="BK1572" s="135">
        <f>ROUND(I1572*H1572,2)</f>
        <v>1596.51</v>
      </c>
      <c r="BL1572" s="17" t="s">
        <v>277</v>
      </c>
      <c r="BM1572" s="134" t="s">
        <v>4856</v>
      </c>
    </row>
    <row r="1573" spans="2:65" s="1" customFormat="1" ht="29.25">
      <c r="B1573" s="29"/>
      <c r="D1573" s="136" t="s">
        <v>231</v>
      </c>
      <c r="F1573" s="137" t="s">
        <v>1813</v>
      </c>
      <c r="L1573" s="29"/>
      <c r="M1573" s="138"/>
      <c r="T1573" s="53"/>
      <c r="AT1573" s="17" t="s">
        <v>231</v>
      </c>
      <c r="AU1573" s="17" t="s">
        <v>82</v>
      </c>
    </row>
    <row r="1574" spans="2:65" s="1" customFormat="1">
      <c r="B1574" s="29"/>
      <c r="D1574" s="139" t="s">
        <v>232</v>
      </c>
      <c r="F1574" s="140" t="s">
        <v>1815</v>
      </c>
      <c r="L1574" s="29"/>
      <c r="M1574" s="138"/>
      <c r="T1574" s="53"/>
      <c r="AT1574" s="17" t="s">
        <v>232</v>
      </c>
      <c r="AU1574" s="17" t="s">
        <v>82</v>
      </c>
    </row>
    <row r="1575" spans="2:65" s="11" customFormat="1" ht="22.9" customHeight="1">
      <c r="B1575" s="112"/>
      <c r="D1575" s="113" t="s">
        <v>72</v>
      </c>
      <c r="E1575" s="121" t="s">
        <v>1816</v>
      </c>
      <c r="F1575" s="121" t="s">
        <v>1817</v>
      </c>
      <c r="J1575" s="122">
        <f>BK1575</f>
        <v>16504185.9</v>
      </c>
      <c r="L1575" s="112"/>
      <c r="M1575" s="116"/>
      <c r="P1575" s="117">
        <f>SUM(P1576:P1645)</f>
        <v>0</v>
      </c>
      <c r="R1575" s="117">
        <f>SUM(R1576:R1645)</f>
        <v>0</v>
      </c>
      <c r="T1575" s="118">
        <f>SUM(T1576:T1645)</f>
        <v>0</v>
      </c>
      <c r="AR1575" s="113" t="s">
        <v>82</v>
      </c>
      <c r="AT1575" s="119" t="s">
        <v>72</v>
      </c>
      <c r="AU1575" s="119" t="s">
        <v>78</v>
      </c>
      <c r="AY1575" s="113" t="s">
        <v>224</v>
      </c>
      <c r="BK1575" s="120">
        <f>SUM(BK1576:BK1645)</f>
        <v>16504185.9</v>
      </c>
    </row>
    <row r="1576" spans="2:65" s="1" customFormat="1" ht="33" customHeight="1">
      <c r="B1576" s="123"/>
      <c r="C1576" s="124" t="s">
        <v>1818</v>
      </c>
      <c r="D1576" s="124" t="s">
        <v>226</v>
      </c>
      <c r="E1576" s="125" t="s">
        <v>1819</v>
      </c>
      <c r="F1576" s="126" t="s">
        <v>1820</v>
      </c>
      <c r="G1576" s="127" t="s">
        <v>272</v>
      </c>
      <c r="H1576" s="128">
        <v>1422</v>
      </c>
      <c r="I1576" s="129">
        <v>72.5</v>
      </c>
      <c r="J1576" s="129">
        <f>ROUND(I1576*H1576,2)</f>
        <v>103095</v>
      </c>
      <c r="K1576" s="126" t="s">
        <v>230</v>
      </c>
      <c r="L1576" s="29"/>
      <c r="M1576" s="130" t="s">
        <v>1</v>
      </c>
      <c r="N1576" s="131" t="s">
        <v>39</v>
      </c>
      <c r="O1576" s="132">
        <v>0</v>
      </c>
      <c r="P1576" s="132">
        <f>O1576*H1576</f>
        <v>0</v>
      </c>
      <c r="Q1576" s="132">
        <v>0</v>
      </c>
      <c r="R1576" s="132">
        <f>Q1576*H1576</f>
        <v>0</v>
      </c>
      <c r="S1576" s="132">
        <v>0</v>
      </c>
      <c r="T1576" s="133">
        <f>S1576*H1576</f>
        <v>0</v>
      </c>
      <c r="AR1576" s="134" t="s">
        <v>277</v>
      </c>
      <c r="AT1576" s="134" t="s">
        <v>226</v>
      </c>
      <c r="AU1576" s="134" t="s">
        <v>82</v>
      </c>
      <c r="AY1576" s="17" t="s">
        <v>224</v>
      </c>
      <c r="BE1576" s="135">
        <f>IF(N1576="základní",J1576,0)</f>
        <v>0</v>
      </c>
      <c r="BF1576" s="135">
        <f>IF(N1576="snížená",J1576,0)</f>
        <v>103095</v>
      </c>
      <c r="BG1576" s="135">
        <f>IF(N1576="zákl. přenesená",J1576,0)</f>
        <v>0</v>
      </c>
      <c r="BH1576" s="135">
        <f>IF(N1576="sníž. přenesená",J1576,0)</f>
        <v>0</v>
      </c>
      <c r="BI1576" s="135">
        <f>IF(N1576="nulová",J1576,0)</f>
        <v>0</v>
      </c>
      <c r="BJ1576" s="17" t="s">
        <v>82</v>
      </c>
      <c r="BK1576" s="135">
        <f>ROUND(I1576*H1576,2)</f>
        <v>103095</v>
      </c>
      <c r="BL1576" s="17" t="s">
        <v>277</v>
      </c>
      <c r="BM1576" s="134" t="s">
        <v>4857</v>
      </c>
    </row>
    <row r="1577" spans="2:65" s="1" customFormat="1" ht="19.5">
      <c r="B1577" s="29"/>
      <c r="D1577" s="136" t="s">
        <v>231</v>
      </c>
      <c r="F1577" s="137" t="s">
        <v>1820</v>
      </c>
      <c r="L1577" s="29"/>
      <c r="M1577" s="138"/>
      <c r="T1577" s="53"/>
      <c r="AT1577" s="17" t="s">
        <v>231</v>
      </c>
      <c r="AU1577" s="17" t="s">
        <v>82</v>
      </c>
    </row>
    <row r="1578" spans="2:65" s="1" customFormat="1">
      <c r="B1578" s="29"/>
      <c r="D1578" s="139" t="s">
        <v>232</v>
      </c>
      <c r="F1578" s="140" t="s">
        <v>1822</v>
      </c>
      <c r="L1578" s="29"/>
      <c r="M1578" s="138"/>
      <c r="T1578" s="53"/>
      <c r="AT1578" s="17" t="s">
        <v>232</v>
      </c>
      <c r="AU1578" s="17" t="s">
        <v>82</v>
      </c>
    </row>
    <row r="1579" spans="2:65" s="13" customFormat="1">
      <c r="B1579" s="146"/>
      <c r="D1579" s="136" t="s">
        <v>234</v>
      </c>
      <c r="E1579" s="147" t="s">
        <v>1</v>
      </c>
      <c r="F1579" s="148" t="s">
        <v>1823</v>
      </c>
      <c r="H1579" s="149">
        <v>1422</v>
      </c>
      <c r="L1579" s="146"/>
      <c r="M1579" s="150"/>
      <c r="T1579" s="151"/>
      <c r="AT1579" s="147" t="s">
        <v>234</v>
      </c>
      <c r="AU1579" s="147" t="s">
        <v>82</v>
      </c>
      <c r="AV1579" s="13" t="s">
        <v>82</v>
      </c>
      <c r="AW1579" s="13" t="s">
        <v>29</v>
      </c>
      <c r="AX1579" s="13" t="s">
        <v>73</v>
      </c>
      <c r="AY1579" s="147" t="s">
        <v>224</v>
      </c>
    </row>
    <row r="1580" spans="2:65" s="14" customFormat="1">
      <c r="B1580" s="152"/>
      <c r="D1580" s="136" t="s">
        <v>234</v>
      </c>
      <c r="E1580" s="153" t="s">
        <v>1</v>
      </c>
      <c r="F1580" s="154" t="s">
        <v>239</v>
      </c>
      <c r="H1580" s="155">
        <v>1422</v>
      </c>
      <c r="L1580" s="152"/>
      <c r="M1580" s="156"/>
      <c r="T1580" s="157"/>
      <c r="AT1580" s="153" t="s">
        <v>234</v>
      </c>
      <c r="AU1580" s="153" t="s">
        <v>82</v>
      </c>
      <c r="AV1580" s="14" t="s">
        <v>106</v>
      </c>
      <c r="AW1580" s="14" t="s">
        <v>29</v>
      </c>
      <c r="AX1580" s="14" t="s">
        <v>78</v>
      </c>
      <c r="AY1580" s="153" t="s">
        <v>224</v>
      </c>
    </row>
    <row r="1581" spans="2:65" s="1" customFormat="1" ht="16.5" customHeight="1">
      <c r="B1581" s="123"/>
      <c r="C1581" s="164" t="s">
        <v>1131</v>
      </c>
      <c r="D1581" s="164" t="s">
        <v>1008</v>
      </c>
      <c r="E1581" s="165" t="s">
        <v>1824</v>
      </c>
      <c r="F1581" s="166" t="s">
        <v>1825</v>
      </c>
      <c r="G1581" s="167" t="s">
        <v>229</v>
      </c>
      <c r="H1581" s="168">
        <v>3.754</v>
      </c>
      <c r="I1581" s="169">
        <v>8710</v>
      </c>
      <c r="J1581" s="169">
        <f>ROUND(I1581*H1581,2)</f>
        <v>32697.34</v>
      </c>
      <c r="K1581" s="166" t="s">
        <v>230</v>
      </c>
      <c r="L1581" s="170"/>
      <c r="M1581" s="171" t="s">
        <v>1</v>
      </c>
      <c r="N1581" s="172" t="s">
        <v>39</v>
      </c>
      <c r="O1581" s="132">
        <v>0</v>
      </c>
      <c r="P1581" s="132">
        <f>O1581*H1581</f>
        <v>0</v>
      </c>
      <c r="Q1581" s="132">
        <v>0</v>
      </c>
      <c r="R1581" s="132">
        <f>Q1581*H1581</f>
        <v>0</v>
      </c>
      <c r="S1581" s="132">
        <v>0</v>
      </c>
      <c r="T1581" s="133">
        <f>S1581*H1581</f>
        <v>0</v>
      </c>
      <c r="AR1581" s="134" t="s">
        <v>332</v>
      </c>
      <c r="AT1581" s="134" t="s">
        <v>1008</v>
      </c>
      <c r="AU1581" s="134" t="s">
        <v>82</v>
      </c>
      <c r="AY1581" s="17" t="s">
        <v>224</v>
      </c>
      <c r="BE1581" s="135">
        <f>IF(N1581="základní",J1581,0)</f>
        <v>0</v>
      </c>
      <c r="BF1581" s="135">
        <f>IF(N1581="snížená",J1581,0)</f>
        <v>32697.34</v>
      </c>
      <c r="BG1581" s="135">
        <f>IF(N1581="zákl. přenesená",J1581,0)</f>
        <v>0</v>
      </c>
      <c r="BH1581" s="135">
        <f>IF(N1581="sníž. přenesená",J1581,0)</f>
        <v>0</v>
      </c>
      <c r="BI1581" s="135">
        <f>IF(N1581="nulová",J1581,0)</f>
        <v>0</v>
      </c>
      <c r="BJ1581" s="17" t="s">
        <v>82</v>
      </c>
      <c r="BK1581" s="135">
        <f>ROUND(I1581*H1581,2)</f>
        <v>32697.34</v>
      </c>
      <c r="BL1581" s="17" t="s">
        <v>277</v>
      </c>
      <c r="BM1581" s="134" t="s">
        <v>4858</v>
      </c>
    </row>
    <row r="1582" spans="2:65" s="1" customFormat="1">
      <c r="B1582" s="29"/>
      <c r="D1582" s="136" t="s">
        <v>231</v>
      </c>
      <c r="F1582" s="137" t="s">
        <v>1825</v>
      </c>
      <c r="L1582" s="29"/>
      <c r="M1582" s="138"/>
      <c r="T1582" s="53"/>
      <c r="AT1582" s="17" t="s">
        <v>231</v>
      </c>
      <c r="AU1582" s="17" t="s">
        <v>82</v>
      </c>
    </row>
    <row r="1583" spans="2:65" s="1" customFormat="1" ht="33" customHeight="1">
      <c r="B1583" s="123"/>
      <c r="C1583" s="124" t="s">
        <v>1827</v>
      </c>
      <c r="D1583" s="124" t="s">
        <v>226</v>
      </c>
      <c r="E1583" s="125" t="s">
        <v>1828</v>
      </c>
      <c r="F1583" s="126" t="s">
        <v>1829</v>
      </c>
      <c r="G1583" s="127" t="s">
        <v>639</v>
      </c>
      <c r="H1583" s="128">
        <v>2</v>
      </c>
      <c r="I1583" s="129">
        <v>545000</v>
      </c>
      <c r="J1583" s="129">
        <f>ROUND(I1583*H1583,2)</f>
        <v>1090000</v>
      </c>
      <c r="K1583" s="126" t="s">
        <v>1</v>
      </c>
      <c r="L1583" s="29"/>
      <c r="M1583" s="130" t="s">
        <v>1</v>
      </c>
      <c r="N1583" s="131" t="s">
        <v>39</v>
      </c>
      <c r="O1583" s="132">
        <v>0</v>
      </c>
      <c r="P1583" s="132">
        <f>O1583*H1583</f>
        <v>0</v>
      </c>
      <c r="Q1583" s="132">
        <v>0</v>
      </c>
      <c r="R1583" s="132">
        <f>Q1583*H1583</f>
        <v>0</v>
      </c>
      <c r="S1583" s="132">
        <v>0</v>
      </c>
      <c r="T1583" s="133">
        <f>S1583*H1583</f>
        <v>0</v>
      </c>
      <c r="AR1583" s="134" t="s">
        <v>277</v>
      </c>
      <c r="AT1583" s="134" t="s">
        <v>226</v>
      </c>
      <c r="AU1583" s="134" t="s">
        <v>82</v>
      </c>
      <c r="AY1583" s="17" t="s">
        <v>224</v>
      </c>
      <c r="BE1583" s="135">
        <f>IF(N1583="základní",J1583,0)</f>
        <v>0</v>
      </c>
      <c r="BF1583" s="135">
        <f>IF(N1583="snížená",J1583,0)</f>
        <v>1090000</v>
      </c>
      <c r="BG1583" s="135">
        <f>IF(N1583="zákl. přenesená",J1583,0)</f>
        <v>0</v>
      </c>
      <c r="BH1583" s="135">
        <f>IF(N1583="sníž. přenesená",J1583,0)</f>
        <v>0</v>
      </c>
      <c r="BI1583" s="135">
        <f>IF(N1583="nulová",J1583,0)</f>
        <v>0</v>
      </c>
      <c r="BJ1583" s="17" t="s">
        <v>82</v>
      </c>
      <c r="BK1583" s="135">
        <f>ROUND(I1583*H1583,2)</f>
        <v>1090000</v>
      </c>
      <c r="BL1583" s="17" t="s">
        <v>277</v>
      </c>
      <c r="BM1583" s="134" t="s">
        <v>4859</v>
      </c>
    </row>
    <row r="1584" spans="2:65" s="1" customFormat="1" ht="19.5">
      <c r="B1584" s="29"/>
      <c r="D1584" s="136" t="s">
        <v>231</v>
      </c>
      <c r="F1584" s="137" t="s">
        <v>1829</v>
      </c>
      <c r="L1584" s="29"/>
      <c r="M1584" s="138"/>
      <c r="T1584" s="53"/>
      <c r="AT1584" s="17" t="s">
        <v>231</v>
      </c>
      <c r="AU1584" s="17" t="s">
        <v>82</v>
      </c>
    </row>
    <row r="1585" spans="2:65" s="1" customFormat="1" ht="33" customHeight="1">
      <c r="B1585" s="123"/>
      <c r="C1585" s="124" t="s">
        <v>1136</v>
      </c>
      <c r="D1585" s="124" t="s">
        <v>226</v>
      </c>
      <c r="E1585" s="125" t="s">
        <v>1831</v>
      </c>
      <c r="F1585" s="126" t="s">
        <v>1832</v>
      </c>
      <c r="G1585" s="127" t="s">
        <v>639</v>
      </c>
      <c r="H1585" s="128">
        <v>2</v>
      </c>
      <c r="I1585" s="129">
        <v>545000</v>
      </c>
      <c r="J1585" s="129">
        <f>ROUND(I1585*H1585,2)</f>
        <v>1090000</v>
      </c>
      <c r="K1585" s="126" t="s">
        <v>1</v>
      </c>
      <c r="L1585" s="29"/>
      <c r="M1585" s="130" t="s">
        <v>1</v>
      </c>
      <c r="N1585" s="131" t="s">
        <v>39</v>
      </c>
      <c r="O1585" s="132">
        <v>0</v>
      </c>
      <c r="P1585" s="132">
        <f>O1585*H1585</f>
        <v>0</v>
      </c>
      <c r="Q1585" s="132">
        <v>0</v>
      </c>
      <c r="R1585" s="132">
        <f>Q1585*H1585</f>
        <v>0</v>
      </c>
      <c r="S1585" s="132">
        <v>0</v>
      </c>
      <c r="T1585" s="133">
        <f>S1585*H1585</f>
        <v>0</v>
      </c>
      <c r="AR1585" s="134" t="s">
        <v>277</v>
      </c>
      <c r="AT1585" s="134" t="s">
        <v>226</v>
      </c>
      <c r="AU1585" s="134" t="s">
        <v>82</v>
      </c>
      <c r="AY1585" s="17" t="s">
        <v>224</v>
      </c>
      <c r="BE1585" s="135">
        <f>IF(N1585="základní",J1585,0)</f>
        <v>0</v>
      </c>
      <c r="BF1585" s="135">
        <f>IF(N1585="snížená",J1585,0)</f>
        <v>1090000</v>
      </c>
      <c r="BG1585" s="135">
        <f>IF(N1585="zákl. přenesená",J1585,0)</f>
        <v>0</v>
      </c>
      <c r="BH1585" s="135">
        <f>IF(N1585="sníž. přenesená",J1585,0)</f>
        <v>0</v>
      </c>
      <c r="BI1585" s="135">
        <f>IF(N1585="nulová",J1585,0)</f>
        <v>0</v>
      </c>
      <c r="BJ1585" s="17" t="s">
        <v>82</v>
      </c>
      <c r="BK1585" s="135">
        <f>ROUND(I1585*H1585,2)</f>
        <v>1090000</v>
      </c>
      <c r="BL1585" s="17" t="s">
        <v>277</v>
      </c>
      <c r="BM1585" s="134" t="s">
        <v>4860</v>
      </c>
    </row>
    <row r="1586" spans="2:65" s="1" customFormat="1" ht="19.5">
      <c r="B1586" s="29"/>
      <c r="D1586" s="136" t="s">
        <v>231</v>
      </c>
      <c r="F1586" s="137" t="s">
        <v>1832</v>
      </c>
      <c r="L1586" s="29"/>
      <c r="M1586" s="138"/>
      <c r="T1586" s="53"/>
      <c r="AT1586" s="17" t="s">
        <v>231</v>
      </c>
      <c r="AU1586" s="17" t="s">
        <v>82</v>
      </c>
    </row>
    <row r="1587" spans="2:65" s="1" customFormat="1" ht="33" customHeight="1">
      <c r="B1587" s="123"/>
      <c r="C1587" s="124" t="s">
        <v>1834</v>
      </c>
      <c r="D1587" s="124" t="s">
        <v>226</v>
      </c>
      <c r="E1587" s="125" t="s">
        <v>1835</v>
      </c>
      <c r="F1587" s="126" t="s">
        <v>1836</v>
      </c>
      <c r="G1587" s="127" t="s">
        <v>639</v>
      </c>
      <c r="H1587" s="128">
        <v>1</v>
      </c>
      <c r="I1587" s="129">
        <v>545000</v>
      </c>
      <c r="J1587" s="129">
        <f>ROUND(I1587*H1587,2)</f>
        <v>545000</v>
      </c>
      <c r="K1587" s="126" t="s">
        <v>1</v>
      </c>
      <c r="L1587" s="29"/>
      <c r="M1587" s="130" t="s">
        <v>1</v>
      </c>
      <c r="N1587" s="131" t="s">
        <v>39</v>
      </c>
      <c r="O1587" s="132">
        <v>0</v>
      </c>
      <c r="P1587" s="132">
        <f>O1587*H1587</f>
        <v>0</v>
      </c>
      <c r="Q1587" s="132">
        <v>0</v>
      </c>
      <c r="R1587" s="132">
        <f>Q1587*H1587</f>
        <v>0</v>
      </c>
      <c r="S1587" s="132">
        <v>0</v>
      </c>
      <c r="T1587" s="133">
        <f>S1587*H1587</f>
        <v>0</v>
      </c>
      <c r="AR1587" s="134" t="s">
        <v>277</v>
      </c>
      <c r="AT1587" s="134" t="s">
        <v>226</v>
      </c>
      <c r="AU1587" s="134" t="s">
        <v>82</v>
      </c>
      <c r="AY1587" s="17" t="s">
        <v>224</v>
      </c>
      <c r="BE1587" s="135">
        <f>IF(N1587="základní",J1587,0)</f>
        <v>0</v>
      </c>
      <c r="BF1587" s="135">
        <f>IF(N1587="snížená",J1587,0)</f>
        <v>545000</v>
      </c>
      <c r="BG1587" s="135">
        <f>IF(N1587="zákl. přenesená",J1587,0)</f>
        <v>0</v>
      </c>
      <c r="BH1587" s="135">
        <f>IF(N1587="sníž. přenesená",J1587,0)</f>
        <v>0</v>
      </c>
      <c r="BI1587" s="135">
        <f>IF(N1587="nulová",J1587,0)</f>
        <v>0</v>
      </c>
      <c r="BJ1587" s="17" t="s">
        <v>82</v>
      </c>
      <c r="BK1587" s="135">
        <f>ROUND(I1587*H1587,2)</f>
        <v>545000</v>
      </c>
      <c r="BL1587" s="17" t="s">
        <v>277</v>
      </c>
      <c r="BM1587" s="134" t="s">
        <v>4861</v>
      </c>
    </row>
    <row r="1588" spans="2:65" s="1" customFormat="1" ht="19.5">
      <c r="B1588" s="29"/>
      <c r="D1588" s="136" t="s">
        <v>231</v>
      </c>
      <c r="F1588" s="137" t="s">
        <v>1836</v>
      </c>
      <c r="L1588" s="29"/>
      <c r="M1588" s="138"/>
      <c r="T1588" s="53"/>
      <c r="AT1588" s="17" t="s">
        <v>231</v>
      </c>
      <c r="AU1588" s="17" t="s">
        <v>82</v>
      </c>
    </row>
    <row r="1589" spans="2:65" s="1" customFormat="1" ht="33" customHeight="1">
      <c r="B1589" s="123"/>
      <c r="C1589" s="124" t="s">
        <v>1142</v>
      </c>
      <c r="D1589" s="124" t="s">
        <v>226</v>
      </c>
      <c r="E1589" s="125" t="s">
        <v>1838</v>
      </c>
      <c r="F1589" s="126" t="s">
        <v>1839</v>
      </c>
      <c r="G1589" s="127" t="s">
        <v>639</v>
      </c>
      <c r="H1589" s="128">
        <v>1</v>
      </c>
      <c r="I1589" s="129">
        <v>545000</v>
      </c>
      <c r="J1589" s="129">
        <f>ROUND(I1589*H1589,2)</f>
        <v>545000</v>
      </c>
      <c r="K1589" s="126" t="s">
        <v>1</v>
      </c>
      <c r="L1589" s="29"/>
      <c r="M1589" s="130" t="s">
        <v>1</v>
      </c>
      <c r="N1589" s="131" t="s">
        <v>39</v>
      </c>
      <c r="O1589" s="132">
        <v>0</v>
      </c>
      <c r="P1589" s="132">
        <f>O1589*H1589</f>
        <v>0</v>
      </c>
      <c r="Q1589" s="132">
        <v>0</v>
      </c>
      <c r="R1589" s="132">
        <f>Q1589*H1589</f>
        <v>0</v>
      </c>
      <c r="S1589" s="132">
        <v>0</v>
      </c>
      <c r="T1589" s="133">
        <f>S1589*H1589</f>
        <v>0</v>
      </c>
      <c r="AR1589" s="134" t="s">
        <v>277</v>
      </c>
      <c r="AT1589" s="134" t="s">
        <v>226</v>
      </c>
      <c r="AU1589" s="134" t="s">
        <v>82</v>
      </c>
      <c r="AY1589" s="17" t="s">
        <v>224</v>
      </c>
      <c r="BE1589" s="135">
        <f>IF(N1589="základní",J1589,0)</f>
        <v>0</v>
      </c>
      <c r="BF1589" s="135">
        <f>IF(N1589="snížená",J1589,0)</f>
        <v>545000</v>
      </c>
      <c r="BG1589" s="135">
        <f>IF(N1589="zákl. přenesená",J1589,0)</f>
        <v>0</v>
      </c>
      <c r="BH1589" s="135">
        <f>IF(N1589="sníž. přenesená",J1589,0)</f>
        <v>0</v>
      </c>
      <c r="BI1589" s="135">
        <f>IF(N1589="nulová",J1589,0)</f>
        <v>0</v>
      </c>
      <c r="BJ1589" s="17" t="s">
        <v>82</v>
      </c>
      <c r="BK1589" s="135">
        <f>ROUND(I1589*H1589,2)</f>
        <v>545000</v>
      </c>
      <c r="BL1589" s="17" t="s">
        <v>277</v>
      </c>
      <c r="BM1589" s="134" t="s">
        <v>4862</v>
      </c>
    </row>
    <row r="1590" spans="2:65" s="1" customFormat="1" ht="19.5">
      <c r="B1590" s="29"/>
      <c r="D1590" s="136" t="s">
        <v>231</v>
      </c>
      <c r="F1590" s="137" t="s">
        <v>1839</v>
      </c>
      <c r="L1590" s="29"/>
      <c r="M1590" s="138"/>
      <c r="T1590" s="53"/>
      <c r="AT1590" s="17" t="s">
        <v>231</v>
      </c>
      <c r="AU1590" s="17" t="s">
        <v>82</v>
      </c>
    </row>
    <row r="1591" spans="2:65" s="1" customFormat="1" ht="33" customHeight="1">
      <c r="B1591" s="123"/>
      <c r="C1591" s="124" t="s">
        <v>1841</v>
      </c>
      <c r="D1591" s="124" t="s">
        <v>226</v>
      </c>
      <c r="E1591" s="125" t="s">
        <v>1842</v>
      </c>
      <c r="F1591" s="126" t="s">
        <v>1843</v>
      </c>
      <c r="G1591" s="127" t="s">
        <v>639</v>
      </c>
      <c r="H1591" s="128">
        <v>3</v>
      </c>
      <c r="I1591" s="129">
        <v>515000</v>
      </c>
      <c r="J1591" s="129">
        <f>ROUND(I1591*H1591,2)</f>
        <v>1545000</v>
      </c>
      <c r="K1591" s="126" t="s">
        <v>1</v>
      </c>
      <c r="L1591" s="29"/>
      <c r="M1591" s="130" t="s">
        <v>1</v>
      </c>
      <c r="N1591" s="131" t="s">
        <v>39</v>
      </c>
      <c r="O1591" s="132">
        <v>0</v>
      </c>
      <c r="P1591" s="132">
        <f>O1591*H1591</f>
        <v>0</v>
      </c>
      <c r="Q1591" s="132">
        <v>0</v>
      </c>
      <c r="R1591" s="132">
        <f>Q1591*H1591</f>
        <v>0</v>
      </c>
      <c r="S1591" s="132">
        <v>0</v>
      </c>
      <c r="T1591" s="133">
        <f>S1591*H1591</f>
        <v>0</v>
      </c>
      <c r="AR1591" s="134" t="s">
        <v>277</v>
      </c>
      <c r="AT1591" s="134" t="s">
        <v>226</v>
      </c>
      <c r="AU1591" s="134" t="s">
        <v>82</v>
      </c>
      <c r="AY1591" s="17" t="s">
        <v>224</v>
      </c>
      <c r="BE1591" s="135">
        <f>IF(N1591="základní",J1591,0)</f>
        <v>0</v>
      </c>
      <c r="BF1591" s="135">
        <f>IF(N1591="snížená",J1591,0)</f>
        <v>1545000</v>
      </c>
      <c r="BG1591" s="135">
        <f>IF(N1591="zákl. přenesená",J1591,0)</f>
        <v>0</v>
      </c>
      <c r="BH1591" s="135">
        <f>IF(N1591="sníž. přenesená",J1591,0)</f>
        <v>0</v>
      </c>
      <c r="BI1591" s="135">
        <f>IF(N1591="nulová",J1591,0)</f>
        <v>0</v>
      </c>
      <c r="BJ1591" s="17" t="s">
        <v>82</v>
      </c>
      <c r="BK1591" s="135">
        <f>ROUND(I1591*H1591,2)</f>
        <v>1545000</v>
      </c>
      <c r="BL1591" s="17" t="s">
        <v>277</v>
      </c>
      <c r="BM1591" s="134" t="s">
        <v>4863</v>
      </c>
    </row>
    <row r="1592" spans="2:65" s="1" customFormat="1" ht="19.5">
      <c r="B1592" s="29"/>
      <c r="D1592" s="136" t="s">
        <v>231</v>
      </c>
      <c r="F1592" s="137" t="s">
        <v>1843</v>
      </c>
      <c r="L1592" s="29"/>
      <c r="M1592" s="138"/>
      <c r="T1592" s="53"/>
      <c r="AT1592" s="17" t="s">
        <v>231</v>
      </c>
      <c r="AU1592" s="17" t="s">
        <v>82</v>
      </c>
    </row>
    <row r="1593" spans="2:65" s="1" customFormat="1" ht="33" customHeight="1">
      <c r="B1593" s="123"/>
      <c r="C1593" s="124" t="s">
        <v>1147</v>
      </c>
      <c r="D1593" s="124" t="s">
        <v>226</v>
      </c>
      <c r="E1593" s="125" t="s">
        <v>1845</v>
      </c>
      <c r="F1593" s="126" t="s">
        <v>1846</v>
      </c>
      <c r="G1593" s="127" t="s">
        <v>639</v>
      </c>
      <c r="H1593" s="128">
        <v>3</v>
      </c>
      <c r="I1593" s="129">
        <v>515000</v>
      </c>
      <c r="J1593" s="129">
        <f>ROUND(I1593*H1593,2)</f>
        <v>1545000</v>
      </c>
      <c r="K1593" s="126" t="s">
        <v>1</v>
      </c>
      <c r="L1593" s="29"/>
      <c r="M1593" s="130" t="s">
        <v>1</v>
      </c>
      <c r="N1593" s="131" t="s">
        <v>39</v>
      </c>
      <c r="O1593" s="132">
        <v>0</v>
      </c>
      <c r="P1593" s="132">
        <f>O1593*H1593</f>
        <v>0</v>
      </c>
      <c r="Q1593" s="132">
        <v>0</v>
      </c>
      <c r="R1593" s="132">
        <f>Q1593*H1593</f>
        <v>0</v>
      </c>
      <c r="S1593" s="132">
        <v>0</v>
      </c>
      <c r="T1593" s="133">
        <f>S1593*H1593</f>
        <v>0</v>
      </c>
      <c r="AR1593" s="134" t="s">
        <v>277</v>
      </c>
      <c r="AT1593" s="134" t="s">
        <v>226</v>
      </c>
      <c r="AU1593" s="134" t="s">
        <v>82</v>
      </c>
      <c r="AY1593" s="17" t="s">
        <v>224</v>
      </c>
      <c r="BE1593" s="135">
        <f>IF(N1593="základní",J1593,0)</f>
        <v>0</v>
      </c>
      <c r="BF1593" s="135">
        <f>IF(N1593="snížená",J1593,0)</f>
        <v>1545000</v>
      </c>
      <c r="BG1593" s="135">
        <f>IF(N1593="zákl. přenesená",J1593,0)</f>
        <v>0</v>
      </c>
      <c r="BH1593" s="135">
        <f>IF(N1593="sníž. přenesená",J1593,0)</f>
        <v>0</v>
      </c>
      <c r="BI1593" s="135">
        <f>IF(N1593="nulová",J1593,0)</f>
        <v>0</v>
      </c>
      <c r="BJ1593" s="17" t="s">
        <v>82</v>
      </c>
      <c r="BK1593" s="135">
        <f>ROUND(I1593*H1593,2)</f>
        <v>1545000</v>
      </c>
      <c r="BL1593" s="17" t="s">
        <v>277</v>
      </c>
      <c r="BM1593" s="134" t="s">
        <v>4864</v>
      </c>
    </row>
    <row r="1594" spans="2:65" s="1" customFormat="1" ht="19.5">
      <c r="B1594" s="29"/>
      <c r="D1594" s="136" t="s">
        <v>231</v>
      </c>
      <c r="F1594" s="137" t="s">
        <v>1846</v>
      </c>
      <c r="L1594" s="29"/>
      <c r="M1594" s="138"/>
      <c r="T1594" s="53"/>
      <c r="AT1594" s="17" t="s">
        <v>231</v>
      </c>
      <c r="AU1594" s="17" t="s">
        <v>82</v>
      </c>
    </row>
    <row r="1595" spans="2:65" s="1" customFormat="1" ht="33" customHeight="1">
      <c r="B1595" s="123"/>
      <c r="C1595" s="124" t="s">
        <v>1848</v>
      </c>
      <c r="D1595" s="124" t="s">
        <v>226</v>
      </c>
      <c r="E1595" s="125" t="s">
        <v>1849</v>
      </c>
      <c r="F1595" s="126" t="s">
        <v>1850</v>
      </c>
      <c r="G1595" s="127" t="s">
        <v>639</v>
      </c>
      <c r="H1595" s="128">
        <v>1</v>
      </c>
      <c r="I1595" s="129">
        <v>515000</v>
      </c>
      <c r="J1595" s="129">
        <f>ROUND(I1595*H1595,2)</f>
        <v>515000</v>
      </c>
      <c r="K1595" s="126" t="s">
        <v>1</v>
      </c>
      <c r="L1595" s="29"/>
      <c r="M1595" s="130" t="s">
        <v>1</v>
      </c>
      <c r="N1595" s="131" t="s">
        <v>39</v>
      </c>
      <c r="O1595" s="132">
        <v>0</v>
      </c>
      <c r="P1595" s="132">
        <f>O1595*H1595</f>
        <v>0</v>
      </c>
      <c r="Q1595" s="132">
        <v>0</v>
      </c>
      <c r="R1595" s="132">
        <f>Q1595*H1595</f>
        <v>0</v>
      </c>
      <c r="S1595" s="132">
        <v>0</v>
      </c>
      <c r="T1595" s="133">
        <f>S1595*H1595</f>
        <v>0</v>
      </c>
      <c r="AR1595" s="134" t="s">
        <v>277</v>
      </c>
      <c r="AT1595" s="134" t="s">
        <v>226</v>
      </c>
      <c r="AU1595" s="134" t="s">
        <v>82</v>
      </c>
      <c r="AY1595" s="17" t="s">
        <v>224</v>
      </c>
      <c r="BE1595" s="135">
        <f>IF(N1595="základní",J1595,0)</f>
        <v>0</v>
      </c>
      <c r="BF1595" s="135">
        <f>IF(N1595="snížená",J1595,0)</f>
        <v>515000</v>
      </c>
      <c r="BG1595" s="135">
        <f>IF(N1595="zákl. přenesená",J1595,0)</f>
        <v>0</v>
      </c>
      <c r="BH1595" s="135">
        <f>IF(N1595="sníž. přenesená",J1595,0)</f>
        <v>0</v>
      </c>
      <c r="BI1595" s="135">
        <f>IF(N1595="nulová",J1595,0)</f>
        <v>0</v>
      </c>
      <c r="BJ1595" s="17" t="s">
        <v>82</v>
      </c>
      <c r="BK1595" s="135">
        <f>ROUND(I1595*H1595,2)</f>
        <v>515000</v>
      </c>
      <c r="BL1595" s="17" t="s">
        <v>277</v>
      </c>
      <c r="BM1595" s="134" t="s">
        <v>4865</v>
      </c>
    </row>
    <row r="1596" spans="2:65" s="1" customFormat="1" ht="19.5">
      <c r="B1596" s="29"/>
      <c r="D1596" s="136" t="s">
        <v>231</v>
      </c>
      <c r="F1596" s="137" t="s">
        <v>1850</v>
      </c>
      <c r="L1596" s="29"/>
      <c r="M1596" s="138"/>
      <c r="T1596" s="53"/>
      <c r="AT1596" s="17" t="s">
        <v>231</v>
      </c>
      <c r="AU1596" s="17" t="s">
        <v>82</v>
      </c>
    </row>
    <row r="1597" spans="2:65" s="1" customFormat="1" ht="33" customHeight="1">
      <c r="B1597" s="123"/>
      <c r="C1597" s="124" t="s">
        <v>1152</v>
      </c>
      <c r="D1597" s="124" t="s">
        <v>226</v>
      </c>
      <c r="E1597" s="125" t="s">
        <v>1852</v>
      </c>
      <c r="F1597" s="126" t="s">
        <v>1853</v>
      </c>
      <c r="G1597" s="127" t="s">
        <v>639</v>
      </c>
      <c r="H1597" s="128">
        <v>1</v>
      </c>
      <c r="I1597" s="129">
        <v>515000</v>
      </c>
      <c r="J1597" s="129">
        <f>ROUND(I1597*H1597,2)</f>
        <v>515000</v>
      </c>
      <c r="K1597" s="126" t="s">
        <v>1</v>
      </c>
      <c r="L1597" s="29"/>
      <c r="M1597" s="130" t="s">
        <v>1</v>
      </c>
      <c r="N1597" s="131" t="s">
        <v>39</v>
      </c>
      <c r="O1597" s="132">
        <v>0</v>
      </c>
      <c r="P1597" s="132">
        <f>O1597*H1597</f>
        <v>0</v>
      </c>
      <c r="Q1597" s="132">
        <v>0</v>
      </c>
      <c r="R1597" s="132">
        <f>Q1597*H1597</f>
        <v>0</v>
      </c>
      <c r="S1597" s="132">
        <v>0</v>
      </c>
      <c r="T1597" s="133">
        <f>S1597*H1597</f>
        <v>0</v>
      </c>
      <c r="AR1597" s="134" t="s">
        <v>277</v>
      </c>
      <c r="AT1597" s="134" t="s">
        <v>226</v>
      </c>
      <c r="AU1597" s="134" t="s">
        <v>82</v>
      </c>
      <c r="AY1597" s="17" t="s">
        <v>224</v>
      </c>
      <c r="BE1597" s="135">
        <f>IF(N1597="základní",J1597,0)</f>
        <v>0</v>
      </c>
      <c r="BF1597" s="135">
        <f>IF(N1597="snížená",J1597,0)</f>
        <v>515000</v>
      </c>
      <c r="BG1597" s="135">
        <f>IF(N1597="zákl. přenesená",J1597,0)</f>
        <v>0</v>
      </c>
      <c r="BH1597" s="135">
        <f>IF(N1597="sníž. přenesená",J1597,0)</f>
        <v>0</v>
      </c>
      <c r="BI1597" s="135">
        <f>IF(N1597="nulová",J1597,0)</f>
        <v>0</v>
      </c>
      <c r="BJ1597" s="17" t="s">
        <v>82</v>
      </c>
      <c r="BK1597" s="135">
        <f>ROUND(I1597*H1597,2)</f>
        <v>515000</v>
      </c>
      <c r="BL1597" s="17" t="s">
        <v>277</v>
      </c>
      <c r="BM1597" s="134" t="s">
        <v>4866</v>
      </c>
    </row>
    <row r="1598" spans="2:65" s="1" customFormat="1" ht="19.5">
      <c r="B1598" s="29"/>
      <c r="D1598" s="136" t="s">
        <v>231</v>
      </c>
      <c r="F1598" s="137" t="s">
        <v>1853</v>
      </c>
      <c r="L1598" s="29"/>
      <c r="M1598" s="138"/>
      <c r="T1598" s="53"/>
      <c r="AT1598" s="17" t="s">
        <v>231</v>
      </c>
      <c r="AU1598" s="17" t="s">
        <v>82</v>
      </c>
    </row>
    <row r="1599" spans="2:65" s="1" customFormat="1" ht="33" customHeight="1">
      <c r="B1599" s="123"/>
      <c r="C1599" s="124" t="s">
        <v>1855</v>
      </c>
      <c r="D1599" s="124" t="s">
        <v>226</v>
      </c>
      <c r="E1599" s="125" t="s">
        <v>1856</v>
      </c>
      <c r="F1599" s="126" t="s">
        <v>1857</v>
      </c>
      <c r="G1599" s="127" t="s">
        <v>639</v>
      </c>
      <c r="H1599" s="128">
        <v>1</v>
      </c>
      <c r="I1599" s="129">
        <v>650000</v>
      </c>
      <c r="J1599" s="129">
        <f>ROUND(I1599*H1599,2)</f>
        <v>650000</v>
      </c>
      <c r="K1599" s="126" t="s">
        <v>1</v>
      </c>
      <c r="L1599" s="29"/>
      <c r="M1599" s="130" t="s">
        <v>1</v>
      </c>
      <c r="N1599" s="131" t="s">
        <v>39</v>
      </c>
      <c r="O1599" s="132">
        <v>0</v>
      </c>
      <c r="P1599" s="132">
        <f>O1599*H1599</f>
        <v>0</v>
      </c>
      <c r="Q1599" s="132">
        <v>0</v>
      </c>
      <c r="R1599" s="132">
        <f>Q1599*H1599</f>
        <v>0</v>
      </c>
      <c r="S1599" s="132">
        <v>0</v>
      </c>
      <c r="T1599" s="133">
        <f>S1599*H1599</f>
        <v>0</v>
      </c>
      <c r="AR1599" s="134" t="s">
        <v>277</v>
      </c>
      <c r="AT1599" s="134" t="s">
        <v>226</v>
      </c>
      <c r="AU1599" s="134" t="s">
        <v>82</v>
      </c>
      <c r="AY1599" s="17" t="s">
        <v>224</v>
      </c>
      <c r="BE1599" s="135">
        <f>IF(N1599="základní",J1599,0)</f>
        <v>0</v>
      </c>
      <c r="BF1599" s="135">
        <f>IF(N1599="snížená",J1599,0)</f>
        <v>650000</v>
      </c>
      <c r="BG1599" s="135">
        <f>IF(N1599="zákl. přenesená",J1599,0)</f>
        <v>0</v>
      </c>
      <c r="BH1599" s="135">
        <f>IF(N1599="sníž. přenesená",J1599,0)</f>
        <v>0</v>
      </c>
      <c r="BI1599" s="135">
        <f>IF(N1599="nulová",J1599,0)</f>
        <v>0</v>
      </c>
      <c r="BJ1599" s="17" t="s">
        <v>82</v>
      </c>
      <c r="BK1599" s="135">
        <f>ROUND(I1599*H1599,2)</f>
        <v>650000</v>
      </c>
      <c r="BL1599" s="17" t="s">
        <v>277</v>
      </c>
      <c r="BM1599" s="134" t="s">
        <v>4867</v>
      </c>
    </row>
    <row r="1600" spans="2:65" s="1" customFormat="1" ht="19.5">
      <c r="B1600" s="29"/>
      <c r="D1600" s="136" t="s">
        <v>231</v>
      </c>
      <c r="F1600" s="137" t="s">
        <v>1857</v>
      </c>
      <c r="L1600" s="29"/>
      <c r="M1600" s="138"/>
      <c r="T1600" s="53"/>
      <c r="AT1600" s="17" t="s">
        <v>231</v>
      </c>
      <c r="AU1600" s="17" t="s">
        <v>82</v>
      </c>
    </row>
    <row r="1601" spans="2:65" s="1" customFormat="1" ht="33" customHeight="1">
      <c r="B1601" s="123"/>
      <c r="C1601" s="124" t="s">
        <v>1157</v>
      </c>
      <c r="D1601" s="124" t="s">
        <v>226</v>
      </c>
      <c r="E1601" s="125" t="s">
        <v>1859</v>
      </c>
      <c r="F1601" s="126" t="s">
        <v>1860</v>
      </c>
      <c r="G1601" s="127" t="s">
        <v>639</v>
      </c>
      <c r="H1601" s="128">
        <v>1</v>
      </c>
      <c r="I1601" s="129">
        <v>650000</v>
      </c>
      <c r="J1601" s="129">
        <f>ROUND(I1601*H1601,2)</f>
        <v>650000</v>
      </c>
      <c r="K1601" s="126" t="s">
        <v>1</v>
      </c>
      <c r="L1601" s="29"/>
      <c r="M1601" s="130" t="s">
        <v>1</v>
      </c>
      <c r="N1601" s="131" t="s">
        <v>39</v>
      </c>
      <c r="O1601" s="132">
        <v>0</v>
      </c>
      <c r="P1601" s="132">
        <f>O1601*H1601</f>
        <v>0</v>
      </c>
      <c r="Q1601" s="132">
        <v>0</v>
      </c>
      <c r="R1601" s="132">
        <f>Q1601*H1601</f>
        <v>0</v>
      </c>
      <c r="S1601" s="132">
        <v>0</v>
      </c>
      <c r="T1601" s="133">
        <f>S1601*H1601</f>
        <v>0</v>
      </c>
      <c r="AR1601" s="134" t="s">
        <v>277</v>
      </c>
      <c r="AT1601" s="134" t="s">
        <v>226</v>
      </c>
      <c r="AU1601" s="134" t="s">
        <v>82</v>
      </c>
      <c r="AY1601" s="17" t="s">
        <v>224</v>
      </c>
      <c r="BE1601" s="135">
        <f>IF(N1601="základní",J1601,0)</f>
        <v>0</v>
      </c>
      <c r="BF1601" s="135">
        <f>IF(N1601="snížená",J1601,0)</f>
        <v>650000</v>
      </c>
      <c r="BG1601" s="135">
        <f>IF(N1601="zákl. přenesená",J1601,0)</f>
        <v>0</v>
      </c>
      <c r="BH1601" s="135">
        <f>IF(N1601="sníž. přenesená",J1601,0)</f>
        <v>0</v>
      </c>
      <c r="BI1601" s="135">
        <f>IF(N1601="nulová",J1601,0)</f>
        <v>0</v>
      </c>
      <c r="BJ1601" s="17" t="s">
        <v>82</v>
      </c>
      <c r="BK1601" s="135">
        <f>ROUND(I1601*H1601,2)</f>
        <v>650000</v>
      </c>
      <c r="BL1601" s="17" t="s">
        <v>277</v>
      </c>
      <c r="BM1601" s="134" t="s">
        <v>4868</v>
      </c>
    </row>
    <row r="1602" spans="2:65" s="1" customFormat="1" ht="19.5">
      <c r="B1602" s="29"/>
      <c r="D1602" s="136" t="s">
        <v>231</v>
      </c>
      <c r="F1602" s="137" t="s">
        <v>1860</v>
      </c>
      <c r="L1602" s="29"/>
      <c r="M1602" s="138"/>
      <c r="T1602" s="53"/>
      <c r="AT1602" s="17" t="s">
        <v>231</v>
      </c>
      <c r="AU1602" s="17" t="s">
        <v>82</v>
      </c>
    </row>
    <row r="1603" spans="2:65" s="1" customFormat="1" ht="33" customHeight="1">
      <c r="B1603" s="123"/>
      <c r="C1603" s="124" t="s">
        <v>1862</v>
      </c>
      <c r="D1603" s="124" t="s">
        <v>226</v>
      </c>
      <c r="E1603" s="125" t="s">
        <v>1863</v>
      </c>
      <c r="F1603" s="126" t="s">
        <v>1864</v>
      </c>
      <c r="G1603" s="127" t="s">
        <v>639</v>
      </c>
      <c r="H1603" s="128">
        <v>1</v>
      </c>
      <c r="I1603" s="129">
        <v>650000</v>
      </c>
      <c r="J1603" s="129">
        <f>ROUND(I1603*H1603,2)</f>
        <v>650000</v>
      </c>
      <c r="K1603" s="126" t="s">
        <v>1</v>
      </c>
      <c r="L1603" s="29"/>
      <c r="M1603" s="130" t="s">
        <v>1</v>
      </c>
      <c r="N1603" s="131" t="s">
        <v>39</v>
      </c>
      <c r="O1603" s="132">
        <v>0</v>
      </c>
      <c r="P1603" s="132">
        <f>O1603*H1603</f>
        <v>0</v>
      </c>
      <c r="Q1603" s="132">
        <v>0</v>
      </c>
      <c r="R1603" s="132">
        <f>Q1603*H1603</f>
        <v>0</v>
      </c>
      <c r="S1603" s="132">
        <v>0</v>
      </c>
      <c r="T1603" s="133">
        <f>S1603*H1603</f>
        <v>0</v>
      </c>
      <c r="AR1603" s="134" t="s">
        <v>277</v>
      </c>
      <c r="AT1603" s="134" t="s">
        <v>226</v>
      </c>
      <c r="AU1603" s="134" t="s">
        <v>82</v>
      </c>
      <c r="AY1603" s="17" t="s">
        <v>224</v>
      </c>
      <c r="BE1603" s="135">
        <f>IF(N1603="základní",J1603,0)</f>
        <v>0</v>
      </c>
      <c r="BF1603" s="135">
        <f>IF(N1603="snížená",J1603,0)</f>
        <v>650000</v>
      </c>
      <c r="BG1603" s="135">
        <f>IF(N1603="zákl. přenesená",J1603,0)</f>
        <v>0</v>
      </c>
      <c r="BH1603" s="135">
        <f>IF(N1603="sníž. přenesená",J1603,0)</f>
        <v>0</v>
      </c>
      <c r="BI1603" s="135">
        <f>IF(N1603="nulová",J1603,0)</f>
        <v>0</v>
      </c>
      <c r="BJ1603" s="17" t="s">
        <v>82</v>
      </c>
      <c r="BK1603" s="135">
        <f>ROUND(I1603*H1603,2)</f>
        <v>650000</v>
      </c>
      <c r="BL1603" s="17" t="s">
        <v>277</v>
      </c>
      <c r="BM1603" s="134" t="s">
        <v>4869</v>
      </c>
    </row>
    <row r="1604" spans="2:65" s="1" customFormat="1" ht="19.5">
      <c r="B1604" s="29"/>
      <c r="D1604" s="136" t="s">
        <v>231</v>
      </c>
      <c r="F1604" s="137" t="s">
        <v>1864</v>
      </c>
      <c r="L1604" s="29"/>
      <c r="M1604" s="138"/>
      <c r="T1604" s="53"/>
      <c r="AT1604" s="17" t="s">
        <v>231</v>
      </c>
      <c r="AU1604" s="17" t="s">
        <v>82</v>
      </c>
    </row>
    <row r="1605" spans="2:65" s="1" customFormat="1" ht="33" customHeight="1">
      <c r="B1605" s="123"/>
      <c r="C1605" s="124" t="s">
        <v>1158</v>
      </c>
      <c r="D1605" s="124" t="s">
        <v>226</v>
      </c>
      <c r="E1605" s="125" t="s">
        <v>1866</v>
      </c>
      <c r="F1605" s="126" t="s">
        <v>1867</v>
      </c>
      <c r="G1605" s="127" t="s">
        <v>639</v>
      </c>
      <c r="H1605" s="128">
        <v>1</v>
      </c>
      <c r="I1605" s="129">
        <v>650000</v>
      </c>
      <c r="J1605" s="129">
        <f>ROUND(I1605*H1605,2)</f>
        <v>650000</v>
      </c>
      <c r="K1605" s="126" t="s">
        <v>1</v>
      </c>
      <c r="L1605" s="29"/>
      <c r="M1605" s="130" t="s">
        <v>1</v>
      </c>
      <c r="N1605" s="131" t="s">
        <v>39</v>
      </c>
      <c r="O1605" s="132">
        <v>0</v>
      </c>
      <c r="P1605" s="132">
        <f>O1605*H1605</f>
        <v>0</v>
      </c>
      <c r="Q1605" s="132">
        <v>0</v>
      </c>
      <c r="R1605" s="132">
        <f>Q1605*H1605</f>
        <v>0</v>
      </c>
      <c r="S1605" s="132">
        <v>0</v>
      </c>
      <c r="T1605" s="133">
        <f>S1605*H1605</f>
        <v>0</v>
      </c>
      <c r="AR1605" s="134" t="s">
        <v>277</v>
      </c>
      <c r="AT1605" s="134" t="s">
        <v>226</v>
      </c>
      <c r="AU1605" s="134" t="s">
        <v>82</v>
      </c>
      <c r="AY1605" s="17" t="s">
        <v>224</v>
      </c>
      <c r="BE1605" s="135">
        <f>IF(N1605="základní",J1605,0)</f>
        <v>0</v>
      </c>
      <c r="BF1605" s="135">
        <f>IF(N1605="snížená",J1605,0)</f>
        <v>650000</v>
      </c>
      <c r="BG1605" s="135">
        <f>IF(N1605="zákl. přenesená",J1605,0)</f>
        <v>0</v>
      </c>
      <c r="BH1605" s="135">
        <f>IF(N1605="sníž. přenesená",J1605,0)</f>
        <v>0</v>
      </c>
      <c r="BI1605" s="135">
        <f>IF(N1605="nulová",J1605,0)</f>
        <v>0</v>
      </c>
      <c r="BJ1605" s="17" t="s">
        <v>82</v>
      </c>
      <c r="BK1605" s="135">
        <f>ROUND(I1605*H1605,2)</f>
        <v>650000</v>
      </c>
      <c r="BL1605" s="17" t="s">
        <v>277</v>
      </c>
      <c r="BM1605" s="134" t="s">
        <v>4870</v>
      </c>
    </row>
    <row r="1606" spans="2:65" s="1" customFormat="1" ht="19.5">
      <c r="B1606" s="29"/>
      <c r="D1606" s="136" t="s">
        <v>231</v>
      </c>
      <c r="F1606" s="137" t="s">
        <v>1867</v>
      </c>
      <c r="L1606" s="29"/>
      <c r="M1606" s="138"/>
      <c r="T1606" s="53"/>
      <c r="AT1606" s="17" t="s">
        <v>231</v>
      </c>
      <c r="AU1606" s="17" t="s">
        <v>82</v>
      </c>
    </row>
    <row r="1607" spans="2:65" s="1" customFormat="1" ht="24.2" customHeight="1">
      <c r="B1607" s="123"/>
      <c r="C1607" s="124" t="s">
        <v>1869</v>
      </c>
      <c r="D1607" s="124" t="s">
        <v>226</v>
      </c>
      <c r="E1607" s="125" t="s">
        <v>1870</v>
      </c>
      <c r="F1607" s="126" t="s">
        <v>1871</v>
      </c>
      <c r="G1607" s="127" t="s">
        <v>639</v>
      </c>
      <c r="H1607" s="128">
        <v>4</v>
      </c>
      <c r="I1607" s="129">
        <v>65000</v>
      </c>
      <c r="J1607" s="129">
        <f>ROUND(I1607*H1607,2)</f>
        <v>260000</v>
      </c>
      <c r="K1607" s="126" t="s">
        <v>1</v>
      </c>
      <c r="L1607" s="29"/>
      <c r="M1607" s="130" t="s">
        <v>1</v>
      </c>
      <c r="N1607" s="131" t="s">
        <v>39</v>
      </c>
      <c r="O1607" s="132">
        <v>0</v>
      </c>
      <c r="P1607" s="132">
        <f>O1607*H1607</f>
        <v>0</v>
      </c>
      <c r="Q1607" s="132">
        <v>0</v>
      </c>
      <c r="R1607" s="132">
        <f>Q1607*H1607</f>
        <v>0</v>
      </c>
      <c r="S1607" s="132">
        <v>0</v>
      </c>
      <c r="T1607" s="133">
        <f>S1607*H1607</f>
        <v>0</v>
      </c>
      <c r="AR1607" s="134" t="s">
        <v>277</v>
      </c>
      <c r="AT1607" s="134" t="s">
        <v>226</v>
      </c>
      <c r="AU1607" s="134" t="s">
        <v>82</v>
      </c>
      <c r="AY1607" s="17" t="s">
        <v>224</v>
      </c>
      <c r="BE1607" s="135">
        <f>IF(N1607="základní",J1607,0)</f>
        <v>0</v>
      </c>
      <c r="BF1607" s="135">
        <f>IF(N1607="snížená",J1607,0)</f>
        <v>260000</v>
      </c>
      <c r="BG1607" s="135">
        <f>IF(N1607="zákl. přenesená",J1607,0)</f>
        <v>0</v>
      </c>
      <c r="BH1607" s="135">
        <f>IF(N1607="sníž. přenesená",J1607,0)</f>
        <v>0</v>
      </c>
      <c r="BI1607" s="135">
        <f>IF(N1607="nulová",J1607,0)</f>
        <v>0</v>
      </c>
      <c r="BJ1607" s="17" t="s">
        <v>82</v>
      </c>
      <c r="BK1607" s="135">
        <f>ROUND(I1607*H1607,2)</f>
        <v>260000</v>
      </c>
      <c r="BL1607" s="17" t="s">
        <v>277</v>
      </c>
      <c r="BM1607" s="134" t="s">
        <v>4871</v>
      </c>
    </row>
    <row r="1608" spans="2:65" s="1" customFormat="1" ht="19.5">
      <c r="B1608" s="29"/>
      <c r="D1608" s="136" t="s">
        <v>231</v>
      </c>
      <c r="F1608" s="137" t="s">
        <v>1871</v>
      </c>
      <c r="L1608" s="29"/>
      <c r="M1608" s="138"/>
      <c r="T1608" s="53"/>
      <c r="AT1608" s="17" t="s">
        <v>231</v>
      </c>
      <c r="AU1608" s="17" t="s">
        <v>82</v>
      </c>
    </row>
    <row r="1609" spans="2:65" s="1" customFormat="1" ht="24.2" customHeight="1">
      <c r="B1609" s="123"/>
      <c r="C1609" s="124" t="s">
        <v>1163</v>
      </c>
      <c r="D1609" s="124" t="s">
        <v>226</v>
      </c>
      <c r="E1609" s="125" t="s">
        <v>1873</v>
      </c>
      <c r="F1609" s="126" t="s">
        <v>1874</v>
      </c>
      <c r="G1609" s="127" t="s">
        <v>639</v>
      </c>
      <c r="H1609" s="128">
        <v>1</v>
      </c>
      <c r="I1609" s="129">
        <v>40000</v>
      </c>
      <c r="J1609" s="129">
        <f>ROUND(I1609*H1609,2)</f>
        <v>40000</v>
      </c>
      <c r="K1609" s="126" t="s">
        <v>1</v>
      </c>
      <c r="L1609" s="29"/>
      <c r="M1609" s="130" t="s">
        <v>1</v>
      </c>
      <c r="N1609" s="131" t="s">
        <v>39</v>
      </c>
      <c r="O1609" s="132">
        <v>0</v>
      </c>
      <c r="P1609" s="132">
        <f>O1609*H1609</f>
        <v>0</v>
      </c>
      <c r="Q1609" s="132">
        <v>0</v>
      </c>
      <c r="R1609" s="132">
        <f>Q1609*H1609</f>
        <v>0</v>
      </c>
      <c r="S1609" s="132">
        <v>0</v>
      </c>
      <c r="T1609" s="133">
        <f>S1609*H1609</f>
        <v>0</v>
      </c>
      <c r="AR1609" s="134" t="s">
        <v>277</v>
      </c>
      <c r="AT1609" s="134" t="s">
        <v>226</v>
      </c>
      <c r="AU1609" s="134" t="s">
        <v>82</v>
      </c>
      <c r="AY1609" s="17" t="s">
        <v>224</v>
      </c>
      <c r="BE1609" s="135">
        <f>IF(N1609="základní",J1609,0)</f>
        <v>0</v>
      </c>
      <c r="BF1609" s="135">
        <f>IF(N1609="snížená",J1609,0)</f>
        <v>40000</v>
      </c>
      <c r="BG1609" s="135">
        <f>IF(N1609="zákl. přenesená",J1609,0)</f>
        <v>0</v>
      </c>
      <c r="BH1609" s="135">
        <f>IF(N1609="sníž. přenesená",J1609,0)</f>
        <v>0</v>
      </c>
      <c r="BI1609" s="135">
        <f>IF(N1609="nulová",J1609,0)</f>
        <v>0</v>
      </c>
      <c r="BJ1609" s="17" t="s">
        <v>82</v>
      </c>
      <c r="BK1609" s="135">
        <f>ROUND(I1609*H1609,2)</f>
        <v>40000</v>
      </c>
      <c r="BL1609" s="17" t="s">
        <v>277</v>
      </c>
      <c r="BM1609" s="134" t="s">
        <v>4872</v>
      </c>
    </row>
    <row r="1610" spans="2:65" s="1" customFormat="1" ht="19.5">
      <c r="B1610" s="29"/>
      <c r="D1610" s="136" t="s">
        <v>231</v>
      </c>
      <c r="F1610" s="137" t="s">
        <v>1874</v>
      </c>
      <c r="L1610" s="29"/>
      <c r="M1610" s="138"/>
      <c r="T1610" s="53"/>
      <c r="AT1610" s="17" t="s">
        <v>231</v>
      </c>
      <c r="AU1610" s="17" t="s">
        <v>82</v>
      </c>
    </row>
    <row r="1611" spans="2:65" s="1" customFormat="1" ht="24.2" customHeight="1">
      <c r="B1611" s="123"/>
      <c r="C1611" s="124" t="s">
        <v>1876</v>
      </c>
      <c r="D1611" s="124" t="s">
        <v>226</v>
      </c>
      <c r="E1611" s="125" t="s">
        <v>1877</v>
      </c>
      <c r="F1611" s="126" t="s">
        <v>1878</v>
      </c>
      <c r="G1611" s="127" t="s">
        <v>639</v>
      </c>
      <c r="H1611" s="128">
        <v>1</v>
      </c>
      <c r="I1611" s="129">
        <v>40000</v>
      </c>
      <c r="J1611" s="129">
        <f>ROUND(I1611*H1611,2)</f>
        <v>40000</v>
      </c>
      <c r="K1611" s="126" t="s">
        <v>1</v>
      </c>
      <c r="L1611" s="29"/>
      <c r="M1611" s="130" t="s">
        <v>1</v>
      </c>
      <c r="N1611" s="131" t="s">
        <v>39</v>
      </c>
      <c r="O1611" s="132">
        <v>0</v>
      </c>
      <c r="P1611" s="132">
        <f>O1611*H1611</f>
        <v>0</v>
      </c>
      <c r="Q1611" s="132">
        <v>0</v>
      </c>
      <c r="R1611" s="132">
        <f>Q1611*H1611</f>
        <v>0</v>
      </c>
      <c r="S1611" s="132">
        <v>0</v>
      </c>
      <c r="T1611" s="133">
        <f>S1611*H1611</f>
        <v>0</v>
      </c>
      <c r="AR1611" s="134" t="s">
        <v>277</v>
      </c>
      <c r="AT1611" s="134" t="s">
        <v>226</v>
      </c>
      <c r="AU1611" s="134" t="s">
        <v>82</v>
      </c>
      <c r="AY1611" s="17" t="s">
        <v>224</v>
      </c>
      <c r="BE1611" s="135">
        <f>IF(N1611="základní",J1611,0)</f>
        <v>0</v>
      </c>
      <c r="BF1611" s="135">
        <f>IF(N1611="snížená",J1611,0)</f>
        <v>40000</v>
      </c>
      <c r="BG1611" s="135">
        <f>IF(N1611="zákl. přenesená",J1611,0)</f>
        <v>0</v>
      </c>
      <c r="BH1611" s="135">
        <f>IF(N1611="sníž. přenesená",J1611,0)</f>
        <v>0</v>
      </c>
      <c r="BI1611" s="135">
        <f>IF(N1611="nulová",J1611,0)</f>
        <v>0</v>
      </c>
      <c r="BJ1611" s="17" t="s">
        <v>82</v>
      </c>
      <c r="BK1611" s="135">
        <f>ROUND(I1611*H1611,2)</f>
        <v>40000</v>
      </c>
      <c r="BL1611" s="17" t="s">
        <v>277</v>
      </c>
      <c r="BM1611" s="134" t="s">
        <v>4873</v>
      </c>
    </row>
    <row r="1612" spans="2:65" s="1" customFormat="1" ht="19.5">
      <c r="B1612" s="29"/>
      <c r="D1612" s="136" t="s">
        <v>231</v>
      </c>
      <c r="F1612" s="137" t="s">
        <v>1878</v>
      </c>
      <c r="L1612" s="29"/>
      <c r="M1612" s="138"/>
      <c r="T1612" s="53"/>
      <c r="AT1612" s="17" t="s">
        <v>231</v>
      </c>
      <c r="AU1612" s="17" t="s">
        <v>82</v>
      </c>
    </row>
    <row r="1613" spans="2:65" s="1" customFormat="1" ht="24.2" customHeight="1">
      <c r="B1613" s="123"/>
      <c r="C1613" s="124" t="s">
        <v>1167</v>
      </c>
      <c r="D1613" s="124" t="s">
        <v>226</v>
      </c>
      <c r="E1613" s="125" t="s">
        <v>1880</v>
      </c>
      <c r="F1613" s="126" t="s">
        <v>1881</v>
      </c>
      <c r="G1613" s="127" t="s">
        <v>639</v>
      </c>
      <c r="H1613" s="128">
        <v>6</v>
      </c>
      <c r="I1613" s="129">
        <v>60000</v>
      </c>
      <c r="J1613" s="129">
        <f>ROUND(I1613*H1613,2)</f>
        <v>360000</v>
      </c>
      <c r="K1613" s="126" t="s">
        <v>1</v>
      </c>
      <c r="L1613" s="29"/>
      <c r="M1613" s="130" t="s">
        <v>1</v>
      </c>
      <c r="N1613" s="131" t="s">
        <v>39</v>
      </c>
      <c r="O1613" s="132">
        <v>0</v>
      </c>
      <c r="P1613" s="132">
        <f>O1613*H1613</f>
        <v>0</v>
      </c>
      <c r="Q1613" s="132">
        <v>0</v>
      </c>
      <c r="R1613" s="132">
        <f>Q1613*H1613</f>
        <v>0</v>
      </c>
      <c r="S1613" s="132">
        <v>0</v>
      </c>
      <c r="T1613" s="133">
        <f>S1613*H1613</f>
        <v>0</v>
      </c>
      <c r="AR1613" s="134" t="s">
        <v>277</v>
      </c>
      <c r="AT1613" s="134" t="s">
        <v>226</v>
      </c>
      <c r="AU1613" s="134" t="s">
        <v>82</v>
      </c>
      <c r="AY1613" s="17" t="s">
        <v>224</v>
      </c>
      <c r="BE1613" s="135">
        <f>IF(N1613="základní",J1613,0)</f>
        <v>0</v>
      </c>
      <c r="BF1613" s="135">
        <f>IF(N1613="snížená",J1613,0)</f>
        <v>360000</v>
      </c>
      <c r="BG1613" s="135">
        <f>IF(N1613="zákl. přenesená",J1613,0)</f>
        <v>0</v>
      </c>
      <c r="BH1613" s="135">
        <f>IF(N1613="sníž. přenesená",J1613,0)</f>
        <v>0</v>
      </c>
      <c r="BI1613" s="135">
        <f>IF(N1613="nulová",J1613,0)</f>
        <v>0</v>
      </c>
      <c r="BJ1613" s="17" t="s">
        <v>82</v>
      </c>
      <c r="BK1613" s="135">
        <f>ROUND(I1613*H1613,2)</f>
        <v>360000</v>
      </c>
      <c r="BL1613" s="17" t="s">
        <v>277</v>
      </c>
      <c r="BM1613" s="134" t="s">
        <v>4874</v>
      </c>
    </row>
    <row r="1614" spans="2:65" s="1" customFormat="1" ht="19.5">
      <c r="B1614" s="29"/>
      <c r="D1614" s="136" t="s">
        <v>231</v>
      </c>
      <c r="F1614" s="137" t="s">
        <v>1881</v>
      </c>
      <c r="L1614" s="29"/>
      <c r="M1614" s="138"/>
      <c r="T1614" s="53"/>
      <c r="AT1614" s="17" t="s">
        <v>231</v>
      </c>
      <c r="AU1614" s="17" t="s">
        <v>82</v>
      </c>
    </row>
    <row r="1615" spans="2:65" s="1" customFormat="1" ht="24.2" customHeight="1">
      <c r="B1615" s="123"/>
      <c r="C1615" s="124" t="s">
        <v>1883</v>
      </c>
      <c r="D1615" s="124" t="s">
        <v>226</v>
      </c>
      <c r="E1615" s="125" t="s">
        <v>1884</v>
      </c>
      <c r="F1615" s="126" t="s">
        <v>1885</v>
      </c>
      <c r="G1615" s="127" t="s">
        <v>639</v>
      </c>
      <c r="H1615" s="128">
        <v>1</v>
      </c>
      <c r="I1615" s="129">
        <v>35000</v>
      </c>
      <c r="J1615" s="129">
        <f>ROUND(I1615*H1615,2)</f>
        <v>35000</v>
      </c>
      <c r="K1615" s="126" t="s">
        <v>1</v>
      </c>
      <c r="L1615" s="29"/>
      <c r="M1615" s="130" t="s">
        <v>1</v>
      </c>
      <c r="N1615" s="131" t="s">
        <v>39</v>
      </c>
      <c r="O1615" s="132">
        <v>0</v>
      </c>
      <c r="P1615" s="132">
        <f>O1615*H1615</f>
        <v>0</v>
      </c>
      <c r="Q1615" s="132">
        <v>0</v>
      </c>
      <c r="R1615" s="132">
        <f>Q1615*H1615</f>
        <v>0</v>
      </c>
      <c r="S1615" s="132">
        <v>0</v>
      </c>
      <c r="T1615" s="133">
        <f>S1615*H1615</f>
        <v>0</v>
      </c>
      <c r="AR1615" s="134" t="s">
        <v>277</v>
      </c>
      <c r="AT1615" s="134" t="s">
        <v>226</v>
      </c>
      <c r="AU1615" s="134" t="s">
        <v>82</v>
      </c>
      <c r="AY1615" s="17" t="s">
        <v>224</v>
      </c>
      <c r="BE1615" s="135">
        <f>IF(N1615="základní",J1615,0)</f>
        <v>0</v>
      </c>
      <c r="BF1615" s="135">
        <f>IF(N1615="snížená",J1615,0)</f>
        <v>35000</v>
      </c>
      <c r="BG1615" s="135">
        <f>IF(N1615="zákl. přenesená",J1615,0)</f>
        <v>0</v>
      </c>
      <c r="BH1615" s="135">
        <f>IF(N1615="sníž. přenesená",J1615,0)</f>
        <v>0</v>
      </c>
      <c r="BI1615" s="135">
        <f>IF(N1615="nulová",J1615,0)</f>
        <v>0</v>
      </c>
      <c r="BJ1615" s="17" t="s">
        <v>82</v>
      </c>
      <c r="BK1615" s="135">
        <f>ROUND(I1615*H1615,2)</f>
        <v>35000</v>
      </c>
      <c r="BL1615" s="17" t="s">
        <v>277</v>
      </c>
      <c r="BM1615" s="134" t="s">
        <v>4875</v>
      </c>
    </row>
    <row r="1616" spans="2:65" s="1" customFormat="1" ht="19.5">
      <c r="B1616" s="29"/>
      <c r="D1616" s="136" t="s">
        <v>231</v>
      </c>
      <c r="F1616" s="137" t="s">
        <v>1885</v>
      </c>
      <c r="L1616" s="29"/>
      <c r="M1616" s="138"/>
      <c r="T1616" s="53"/>
      <c r="AT1616" s="17" t="s">
        <v>231</v>
      </c>
      <c r="AU1616" s="17" t="s">
        <v>82</v>
      </c>
    </row>
    <row r="1617" spans="2:65" s="1" customFormat="1" ht="24.2" customHeight="1">
      <c r="B1617" s="123"/>
      <c r="C1617" s="124" t="s">
        <v>1171</v>
      </c>
      <c r="D1617" s="124" t="s">
        <v>226</v>
      </c>
      <c r="E1617" s="125" t="s">
        <v>1887</v>
      </c>
      <c r="F1617" s="126" t="s">
        <v>1888</v>
      </c>
      <c r="G1617" s="127" t="s">
        <v>639</v>
      </c>
      <c r="H1617" s="128">
        <v>1</v>
      </c>
      <c r="I1617" s="129">
        <v>35000</v>
      </c>
      <c r="J1617" s="129">
        <f>ROUND(I1617*H1617,2)</f>
        <v>35000</v>
      </c>
      <c r="K1617" s="126" t="s">
        <v>1</v>
      </c>
      <c r="L1617" s="29"/>
      <c r="M1617" s="130" t="s">
        <v>1</v>
      </c>
      <c r="N1617" s="131" t="s">
        <v>39</v>
      </c>
      <c r="O1617" s="132">
        <v>0</v>
      </c>
      <c r="P1617" s="132">
        <f>O1617*H1617</f>
        <v>0</v>
      </c>
      <c r="Q1617" s="132">
        <v>0</v>
      </c>
      <c r="R1617" s="132">
        <f>Q1617*H1617</f>
        <v>0</v>
      </c>
      <c r="S1617" s="132">
        <v>0</v>
      </c>
      <c r="T1617" s="133">
        <f>S1617*H1617</f>
        <v>0</v>
      </c>
      <c r="AR1617" s="134" t="s">
        <v>277</v>
      </c>
      <c r="AT1617" s="134" t="s">
        <v>226</v>
      </c>
      <c r="AU1617" s="134" t="s">
        <v>82</v>
      </c>
      <c r="AY1617" s="17" t="s">
        <v>224</v>
      </c>
      <c r="BE1617" s="135">
        <f>IF(N1617="základní",J1617,0)</f>
        <v>0</v>
      </c>
      <c r="BF1617" s="135">
        <f>IF(N1617="snížená",J1617,0)</f>
        <v>35000</v>
      </c>
      <c r="BG1617" s="135">
        <f>IF(N1617="zákl. přenesená",J1617,0)</f>
        <v>0</v>
      </c>
      <c r="BH1617" s="135">
        <f>IF(N1617="sníž. přenesená",J1617,0)</f>
        <v>0</v>
      </c>
      <c r="BI1617" s="135">
        <f>IF(N1617="nulová",J1617,0)</f>
        <v>0</v>
      </c>
      <c r="BJ1617" s="17" t="s">
        <v>82</v>
      </c>
      <c r="BK1617" s="135">
        <f>ROUND(I1617*H1617,2)</f>
        <v>35000</v>
      </c>
      <c r="BL1617" s="17" t="s">
        <v>277</v>
      </c>
      <c r="BM1617" s="134" t="s">
        <v>4876</v>
      </c>
    </row>
    <row r="1618" spans="2:65" s="1" customFormat="1" ht="19.5">
      <c r="B1618" s="29"/>
      <c r="D1618" s="136" t="s">
        <v>231</v>
      </c>
      <c r="F1618" s="137" t="s">
        <v>1888</v>
      </c>
      <c r="L1618" s="29"/>
      <c r="M1618" s="138"/>
      <c r="T1618" s="53"/>
      <c r="AT1618" s="17" t="s">
        <v>231</v>
      </c>
      <c r="AU1618" s="17" t="s">
        <v>82</v>
      </c>
    </row>
    <row r="1619" spans="2:65" s="1" customFormat="1" ht="37.9" customHeight="1">
      <c r="B1619" s="123"/>
      <c r="C1619" s="124" t="s">
        <v>1890</v>
      </c>
      <c r="D1619" s="124" t="s">
        <v>226</v>
      </c>
      <c r="E1619" s="125" t="s">
        <v>1891</v>
      </c>
      <c r="F1619" s="126" t="s">
        <v>1892</v>
      </c>
      <c r="G1619" s="127" t="s">
        <v>639</v>
      </c>
      <c r="H1619" s="128">
        <v>1</v>
      </c>
      <c r="I1619" s="129">
        <v>50000</v>
      </c>
      <c r="J1619" s="129">
        <f>ROUND(I1619*H1619,2)</f>
        <v>50000</v>
      </c>
      <c r="K1619" s="126" t="s">
        <v>1</v>
      </c>
      <c r="L1619" s="29"/>
      <c r="M1619" s="130" t="s">
        <v>1</v>
      </c>
      <c r="N1619" s="131" t="s">
        <v>39</v>
      </c>
      <c r="O1619" s="132">
        <v>0</v>
      </c>
      <c r="P1619" s="132">
        <f>O1619*H1619</f>
        <v>0</v>
      </c>
      <c r="Q1619" s="132">
        <v>0</v>
      </c>
      <c r="R1619" s="132">
        <f>Q1619*H1619</f>
        <v>0</v>
      </c>
      <c r="S1619" s="132">
        <v>0</v>
      </c>
      <c r="T1619" s="133">
        <f>S1619*H1619</f>
        <v>0</v>
      </c>
      <c r="AR1619" s="134" t="s">
        <v>277</v>
      </c>
      <c r="AT1619" s="134" t="s">
        <v>226</v>
      </c>
      <c r="AU1619" s="134" t="s">
        <v>82</v>
      </c>
      <c r="AY1619" s="17" t="s">
        <v>224</v>
      </c>
      <c r="BE1619" s="135">
        <f>IF(N1619="základní",J1619,0)</f>
        <v>0</v>
      </c>
      <c r="BF1619" s="135">
        <f>IF(N1619="snížená",J1619,0)</f>
        <v>50000</v>
      </c>
      <c r="BG1619" s="135">
        <f>IF(N1619="zákl. přenesená",J1619,0)</f>
        <v>0</v>
      </c>
      <c r="BH1619" s="135">
        <f>IF(N1619="sníž. přenesená",J1619,0)</f>
        <v>0</v>
      </c>
      <c r="BI1619" s="135">
        <f>IF(N1619="nulová",J1619,0)</f>
        <v>0</v>
      </c>
      <c r="BJ1619" s="17" t="s">
        <v>82</v>
      </c>
      <c r="BK1619" s="135">
        <f>ROUND(I1619*H1619,2)</f>
        <v>50000</v>
      </c>
      <c r="BL1619" s="17" t="s">
        <v>277</v>
      </c>
      <c r="BM1619" s="134" t="s">
        <v>4877</v>
      </c>
    </row>
    <row r="1620" spans="2:65" s="1" customFormat="1" ht="19.5">
      <c r="B1620" s="29"/>
      <c r="D1620" s="136" t="s">
        <v>231</v>
      </c>
      <c r="F1620" s="137" t="s">
        <v>1892</v>
      </c>
      <c r="L1620" s="29"/>
      <c r="M1620" s="138"/>
      <c r="T1620" s="53"/>
      <c r="AT1620" s="17" t="s">
        <v>231</v>
      </c>
      <c r="AU1620" s="17" t="s">
        <v>82</v>
      </c>
    </row>
    <row r="1621" spans="2:65" s="1" customFormat="1" ht="37.9" customHeight="1">
      <c r="B1621" s="123"/>
      <c r="C1621" s="124" t="s">
        <v>1173</v>
      </c>
      <c r="D1621" s="124" t="s">
        <v>226</v>
      </c>
      <c r="E1621" s="125" t="s">
        <v>1894</v>
      </c>
      <c r="F1621" s="126" t="s">
        <v>1895</v>
      </c>
      <c r="G1621" s="127" t="s">
        <v>639</v>
      </c>
      <c r="H1621" s="128">
        <v>1</v>
      </c>
      <c r="I1621" s="129">
        <v>30000</v>
      </c>
      <c r="J1621" s="129">
        <f>ROUND(I1621*H1621,2)</f>
        <v>30000</v>
      </c>
      <c r="K1621" s="126" t="s">
        <v>1</v>
      </c>
      <c r="L1621" s="29"/>
      <c r="M1621" s="130" t="s">
        <v>1</v>
      </c>
      <c r="N1621" s="131" t="s">
        <v>39</v>
      </c>
      <c r="O1621" s="132">
        <v>0</v>
      </c>
      <c r="P1621" s="132">
        <f>O1621*H1621</f>
        <v>0</v>
      </c>
      <c r="Q1621" s="132">
        <v>0</v>
      </c>
      <c r="R1621" s="132">
        <f>Q1621*H1621</f>
        <v>0</v>
      </c>
      <c r="S1621" s="132">
        <v>0</v>
      </c>
      <c r="T1621" s="133">
        <f>S1621*H1621</f>
        <v>0</v>
      </c>
      <c r="AR1621" s="134" t="s">
        <v>277</v>
      </c>
      <c r="AT1621" s="134" t="s">
        <v>226</v>
      </c>
      <c r="AU1621" s="134" t="s">
        <v>82</v>
      </c>
      <c r="AY1621" s="17" t="s">
        <v>224</v>
      </c>
      <c r="BE1621" s="135">
        <f>IF(N1621="základní",J1621,0)</f>
        <v>0</v>
      </c>
      <c r="BF1621" s="135">
        <f>IF(N1621="snížená",J1621,0)</f>
        <v>30000</v>
      </c>
      <c r="BG1621" s="135">
        <f>IF(N1621="zákl. přenesená",J1621,0)</f>
        <v>0</v>
      </c>
      <c r="BH1621" s="135">
        <f>IF(N1621="sníž. přenesená",J1621,0)</f>
        <v>0</v>
      </c>
      <c r="BI1621" s="135">
        <f>IF(N1621="nulová",J1621,0)</f>
        <v>0</v>
      </c>
      <c r="BJ1621" s="17" t="s">
        <v>82</v>
      </c>
      <c r="BK1621" s="135">
        <f>ROUND(I1621*H1621,2)</f>
        <v>30000</v>
      </c>
      <c r="BL1621" s="17" t="s">
        <v>277</v>
      </c>
      <c r="BM1621" s="134" t="s">
        <v>4878</v>
      </c>
    </row>
    <row r="1622" spans="2:65" s="1" customFormat="1" ht="19.5">
      <c r="B1622" s="29"/>
      <c r="D1622" s="136" t="s">
        <v>231</v>
      </c>
      <c r="F1622" s="137" t="s">
        <v>1895</v>
      </c>
      <c r="L1622" s="29"/>
      <c r="M1622" s="138"/>
      <c r="T1622" s="53"/>
      <c r="AT1622" s="17" t="s">
        <v>231</v>
      </c>
      <c r="AU1622" s="17" t="s">
        <v>82</v>
      </c>
    </row>
    <row r="1623" spans="2:65" s="1" customFormat="1" ht="37.9" customHeight="1">
      <c r="B1623" s="123"/>
      <c r="C1623" s="124" t="s">
        <v>1897</v>
      </c>
      <c r="D1623" s="124" t="s">
        <v>226</v>
      </c>
      <c r="E1623" s="125" t="s">
        <v>1898</v>
      </c>
      <c r="F1623" s="126" t="s">
        <v>1899</v>
      </c>
      <c r="G1623" s="127" t="s">
        <v>639</v>
      </c>
      <c r="H1623" s="128">
        <v>14</v>
      </c>
      <c r="I1623" s="129">
        <v>60000</v>
      </c>
      <c r="J1623" s="129">
        <f>ROUND(I1623*H1623,2)</f>
        <v>840000</v>
      </c>
      <c r="K1623" s="126" t="s">
        <v>1</v>
      </c>
      <c r="L1623" s="29"/>
      <c r="M1623" s="130" t="s">
        <v>1</v>
      </c>
      <c r="N1623" s="131" t="s">
        <v>39</v>
      </c>
      <c r="O1623" s="132">
        <v>0</v>
      </c>
      <c r="P1623" s="132">
        <f>O1623*H1623</f>
        <v>0</v>
      </c>
      <c r="Q1623" s="132">
        <v>0</v>
      </c>
      <c r="R1623" s="132">
        <f>Q1623*H1623</f>
        <v>0</v>
      </c>
      <c r="S1623" s="132">
        <v>0</v>
      </c>
      <c r="T1623" s="133">
        <f>S1623*H1623</f>
        <v>0</v>
      </c>
      <c r="AR1623" s="134" t="s">
        <v>277</v>
      </c>
      <c r="AT1623" s="134" t="s">
        <v>226</v>
      </c>
      <c r="AU1623" s="134" t="s">
        <v>82</v>
      </c>
      <c r="AY1623" s="17" t="s">
        <v>224</v>
      </c>
      <c r="BE1623" s="135">
        <f>IF(N1623="základní",J1623,0)</f>
        <v>0</v>
      </c>
      <c r="BF1623" s="135">
        <f>IF(N1623="snížená",J1623,0)</f>
        <v>840000</v>
      </c>
      <c r="BG1623" s="135">
        <f>IF(N1623="zákl. přenesená",J1623,0)</f>
        <v>0</v>
      </c>
      <c r="BH1623" s="135">
        <f>IF(N1623="sníž. přenesená",J1623,0)</f>
        <v>0</v>
      </c>
      <c r="BI1623" s="135">
        <f>IF(N1623="nulová",J1623,0)</f>
        <v>0</v>
      </c>
      <c r="BJ1623" s="17" t="s">
        <v>82</v>
      </c>
      <c r="BK1623" s="135">
        <f>ROUND(I1623*H1623,2)</f>
        <v>840000</v>
      </c>
      <c r="BL1623" s="17" t="s">
        <v>277</v>
      </c>
      <c r="BM1623" s="134" t="s">
        <v>4879</v>
      </c>
    </row>
    <row r="1624" spans="2:65" s="1" customFormat="1" ht="19.5">
      <c r="B1624" s="29"/>
      <c r="D1624" s="136" t="s">
        <v>231</v>
      </c>
      <c r="F1624" s="137" t="s">
        <v>1899</v>
      </c>
      <c r="L1624" s="29"/>
      <c r="M1624" s="138"/>
      <c r="T1624" s="53"/>
      <c r="AT1624" s="17" t="s">
        <v>231</v>
      </c>
      <c r="AU1624" s="17" t="s">
        <v>82</v>
      </c>
    </row>
    <row r="1625" spans="2:65" s="1" customFormat="1" ht="37.9" customHeight="1">
      <c r="B1625" s="123"/>
      <c r="C1625" s="124" t="s">
        <v>1175</v>
      </c>
      <c r="D1625" s="124" t="s">
        <v>226</v>
      </c>
      <c r="E1625" s="125" t="s">
        <v>1901</v>
      </c>
      <c r="F1625" s="126" t="s">
        <v>1902</v>
      </c>
      <c r="G1625" s="127" t="s">
        <v>639</v>
      </c>
      <c r="H1625" s="128">
        <v>1</v>
      </c>
      <c r="I1625" s="129">
        <v>30000</v>
      </c>
      <c r="J1625" s="129">
        <f>ROUND(I1625*H1625,2)</f>
        <v>30000</v>
      </c>
      <c r="K1625" s="126" t="s">
        <v>1</v>
      </c>
      <c r="L1625" s="29"/>
      <c r="M1625" s="130" t="s">
        <v>1</v>
      </c>
      <c r="N1625" s="131" t="s">
        <v>39</v>
      </c>
      <c r="O1625" s="132">
        <v>0</v>
      </c>
      <c r="P1625" s="132">
        <f>O1625*H1625</f>
        <v>0</v>
      </c>
      <c r="Q1625" s="132">
        <v>0</v>
      </c>
      <c r="R1625" s="132">
        <f>Q1625*H1625</f>
        <v>0</v>
      </c>
      <c r="S1625" s="132">
        <v>0</v>
      </c>
      <c r="T1625" s="133">
        <f>S1625*H1625</f>
        <v>0</v>
      </c>
      <c r="AR1625" s="134" t="s">
        <v>277</v>
      </c>
      <c r="AT1625" s="134" t="s">
        <v>226</v>
      </c>
      <c r="AU1625" s="134" t="s">
        <v>82</v>
      </c>
      <c r="AY1625" s="17" t="s">
        <v>224</v>
      </c>
      <c r="BE1625" s="135">
        <f>IF(N1625="základní",J1625,0)</f>
        <v>0</v>
      </c>
      <c r="BF1625" s="135">
        <f>IF(N1625="snížená",J1625,0)</f>
        <v>30000</v>
      </c>
      <c r="BG1625" s="135">
        <f>IF(N1625="zákl. přenesená",J1625,0)</f>
        <v>0</v>
      </c>
      <c r="BH1625" s="135">
        <f>IF(N1625="sníž. přenesená",J1625,0)</f>
        <v>0</v>
      </c>
      <c r="BI1625" s="135">
        <f>IF(N1625="nulová",J1625,0)</f>
        <v>0</v>
      </c>
      <c r="BJ1625" s="17" t="s">
        <v>82</v>
      </c>
      <c r="BK1625" s="135">
        <f>ROUND(I1625*H1625,2)</f>
        <v>30000</v>
      </c>
      <c r="BL1625" s="17" t="s">
        <v>277</v>
      </c>
      <c r="BM1625" s="134" t="s">
        <v>4880</v>
      </c>
    </row>
    <row r="1626" spans="2:65" s="1" customFormat="1" ht="19.5">
      <c r="B1626" s="29"/>
      <c r="D1626" s="136" t="s">
        <v>231</v>
      </c>
      <c r="F1626" s="137" t="s">
        <v>1902</v>
      </c>
      <c r="L1626" s="29"/>
      <c r="M1626" s="138"/>
      <c r="T1626" s="53"/>
      <c r="AT1626" s="17" t="s">
        <v>231</v>
      </c>
      <c r="AU1626" s="17" t="s">
        <v>82</v>
      </c>
    </row>
    <row r="1627" spans="2:65" s="1" customFormat="1" ht="24.2" customHeight="1">
      <c r="B1627" s="123"/>
      <c r="C1627" s="124" t="s">
        <v>1904</v>
      </c>
      <c r="D1627" s="124" t="s">
        <v>226</v>
      </c>
      <c r="E1627" s="125" t="s">
        <v>1905</v>
      </c>
      <c r="F1627" s="126" t="s">
        <v>1906</v>
      </c>
      <c r="G1627" s="127" t="s">
        <v>639</v>
      </c>
      <c r="H1627" s="128">
        <v>1</v>
      </c>
      <c r="I1627" s="129">
        <v>550000</v>
      </c>
      <c r="J1627" s="129">
        <f>ROUND(I1627*H1627,2)</f>
        <v>550000</v>
      </c>
      <c r="K1627" s="126" t="s">
        <v>1</v>
      </c>
      <c r="L1627" s="29"/>
      <c r="M1627" s="130" t="s">
        <v>1</v>
      </c>
      <c r="N1627" s="131" t="s">
        <v>39</v>
      </c>
      <c r="O1627" s="132">
        <v>0</v>
      </c>
      <c r="P1627" s="132">
        <f>O1627*H1627</f>
        <v>0</v>
      </c>
      <c r="Q1627" s="132">
        <v>0</v>
      </c>
      <c r="R1627" s="132">
        <f>Q1627*H1627</f>
        <v>0</v>
      </c>
      <c r="S1627" s="132">
        <v>0</v>
      </c>
      <c r="T1627" s="133">
        <f>S1627*H1627</f>
        <v>0</v>
      </c>
      <c r="AR1627" s="134" t="s">
        <v>277</v>
      </c>
      <c r="AT1627" s="134" t="s">
        <v>226</v>
      </c>
      <c r="AU1627" s="134" t="s">
        <v>82</v>
      </c>
      <c r="AY1627" s="17" t="s">
        <v>224</v>
      </c>
      <c r="BE1627" s="135">
        <f>IF(N1627="základní",J1627,0)</f>
        <v>0</v>
      </c>
      <c r="BF1627" s="135">
        <f>IF(N1627="snížená",J1627,0)</f>
        <v>550000</v>
      </c>
      <c r="BG1627" s="135">
        <f>IF(N1627="zákl. přenesená",J1627,0)</f>
        <v>0</v>
      </c>
      <c r="BH1627" s="135">
        <f>IF(N1627="sníž. přenesená",J1627,0)</f>
        <v>0</v>
      </c>
      <c r="BI1627" s="135">
        <f>IF(N1627="nulová",J1627,0)</f>
        <v>0</v>
      </c>
      <c r="BJ1627" s="17" t="s">
        <v>82</v>
      </c>
      <c r="BK1627" s="135">
        <f>ROUND(I1627*H1627,2)</f>
        <v>550000</v>
      </c>
      <c r="BL1627" s="17" t="s">
        <v>277</v>
      </c>
      <c r="BM1627" s="134" t="s">
        <v>4881</v>
      </c>
    </row>
    <row r="1628" spans="2:65" s="1" customFormat="1" ht="19.5">
      <c r="B1628" s="29"/>
      <c r="D1628" s="136" t="s">
        <v>231</v>
      </c>
      <c r="F1628" s="137" t="s">
        <v>1906</v>
      </c>
      <c r="L1628" s="29"/>
      <c r="M1628" s="138"/>
      <c r="T1628" s="53"/>
      <c r="AT1628" s="17" t="s">
        <v>231</v>
      </c>
      <c r="AU1628" s="17" t="s">
        <v>82</v>
      </c>
    </row>
    <row r="1629" spans="2:65" s="1" customFormat="1" ht="37.9" customHeight="1">
      <c r="B1629" s="123"/>
      <c r="C1629" s="124" t="s">
        <v>1183</v>
      </c>
      <c r="D1629" s="124" t="s">
        <v>226</v>
      </c>
      <c r="E1629" s="125" t="s">
        <v>1908</v>
      </c>
      <c r="F1629" s="126" t="s">
        <v>1909</v>
      </c>
      <c r="G1629" s="127" t="s">
        <v>639</v>
      </c>
      <c r="H1629" s="128">
        <v>2</v>
      </c>
      <c r="I1629" s="129">
        <v>86120</v>
      </c>
      <c r="J1629" s="129">
        <f>ROUND(I1629*H1629,2)</f>
        <v>172240</v>
      </c>
      <c r="K1629" s="126" t="s">
        <v>1</v>
      </c>
      <c r="L1629" s="29"/>
      <c r="M1629" s="130" t="s">
        <v>1</v>
      </c>
      <c r="N1629" s="131" t="s">
        <v>39</v>
      </c>
      <c r="O1629" s="132">
        <v>0</v>
      </c>
      <c r="P1629" s="132">
        <f>O1629*H1629</f>
        <v>0</v>
      </c>
      <c r="Q1629" s="132">
        <v>0</v>
      </c>
      <c r="R1629" s="132">
        <f>Q1629*H1629</f>
        <v>0</v>
      </c>
      <c r="S1629" s="132">
        <v>0</v>
      </c>
      <c r="T1629" s="133">
        <f>S1629*H1629</f>
        <v>0</v>
      </c>
      <c r="AR1629" s="134" t="s">
        <v>277</v>
      </c>
      <c r="AT1629" s="134" t="s">
        <v>226</v>
      </c>
      <c r="AU1629" s="134" t="s">
        <v>82</v>
      </c>
      <c r="AY1629" s="17" t="s">
        <v>224</v>
      </c>
      <c r="BE1629" s="135">
        <f>IF(N1629="základní",J1629,0)</f>
        <v>0</v>
      </c>
      <c r="BF1629" s="135">
        <f>IF(N1629="snížená",J1629,0)</f>
        <v>172240</v>
      </c>
      <c r="BG1629" s="135">
        <f>IF(N1629="zákl. přenesená",J1629,0)</f>
        <v>0</v>
      </c>
      <c r="BH1629" s="135">
        <f>IF(N1629="sníž. přenesená",J1629,0)</f>
        <v>0</v>
      </c>
      <c r="BI1629" s="135">
        <f>IF(N1629="nulová",J1629,0)</f>
        <v>0</v>
      </c>
      <c r="BJ1629" s="17" t="s">
        <v>82</v>
      </c>
      <c r="BK1629" s="135">
        <f>ROUND(I1629*H1629,2)</f>
        <v>172240</v>
      </c>
      <c r="BL1629" s="17" t="s">
        <v>277</v>
      </c>
      <c r="BM1629" s="134" t="s">
        <v>4882</v>
      </c>
    </row>
    <row r="1630" spans="2:65" s="1" customFormat="1" ht="19.5">
      <c r="B1630" s="29"/>
      <c r="D1630" s="136" t="s">
        <v>231</v>
      </c>
      <c r="F1630" s="137" t="s">
        <v>1909</v>
      </c>
      <c r="L1630" s="29"/>
      <c r="M1630" s="138"/>
      <c r="T1630" s="53"/>
      <c r="AT1630" s="17" t="s">
        <v>231</v>
      </c>
      <c r="AU1630" s="17" t="s">
        <v>82</v>
      </c>
    </row>
    <row r="1631" spans="2:65" s="1" customFormat="1" ht="37.9" customHeight="1">
      <c r="B1631" s="123"/>
      <c r="C1631" s="124" t="s">
        <v>1911</v>
      </c>
      <c r="D1631" s="124" t="s">
        <v>226</v>
      </c>
      <c r="E1631" s="125" t="s">
        <v>1912</v>
      </c>
      <c r="F1631" s="126" t="s">
        <v>1913</v>
      </c>
      <c r="G1631" s="127" t="s">
        <v>639</v>
      </c>
      <c r="H1631" s="128">
        <v>1</v>
      </c>
      <c r="I1631" s="129">
        <v>77150</v>
      </c>
      <c r="J1631" s="129">
        <f>ROUND(I1631*H1631,2)</f>
        <v>77150</v>
      </c>
      <c r="K1631" s="126" t="s">
        <v>1</v>
      </c>
      <c r="L1631" s="29"/>
      <c r="M1631" s="130" t="s">
        <v>1</v>
      </c>
      <c r="N1631" s="131" t="s">
        <v>39</v>
      </c>
      <c r="O1631" s="132">
        <v>0</v>
      </c>
      <c r="P1631" s="132">
        <f>O1631*H1631</f>
        <v>0</v>
      </c>
      <c r="Q1631" s="132">
        <v>0</v>
      </c>
      <c r="R1631" s="132">
        <f>Q1631*H1631</f>
        <v>0</v>
      </c>
      <c r="S1631" s="132">
        <v>0</v>
      </c>
      <c r="T1631" s="133">
        <f>S1631*H1631</f>
        <v>0</v>
      </c>
      <c r="AR1631" s="134" t="s">
        <v>277</v>
      </c>
      <c r="AT1631" s="134" t="s">
        <v>226</v>
      </c>
      <c r="AU1631" s="134" t="s">
        <v>82</v>
      </c>
      <c r="AY1631" s="17" t="s">
        <v>224</v>
      </c>
      <c r="BE1631" s="135">
        <f>IF(N1631="základní",J1631,0)</f>
        <v>0</v>
      </c>
      <c r="BF1631" s="135">
        <f>IF(N1631="snížená",J1631,0)</f>
        <v>77150</v>
      </c>
      <c r="BG1631" s="135">
        <f>IF(N1631="zákl. přenesená",J1631,0)</f>
        <v>0</v>
      </c>
      <c r="BH1631" s="135">
        <f>IF(N1631="sníž. přenesená",J1631,0)</f>
        <v>0</v>
      </c>
      <c r="BI1631" s="135">
        <f>IF(N1631="nulová",J1631,0)</f>
        <v>0</v>
      </c>
      <c r="BJ1631" s="17" t="s">
        <v>82</v>
      </c>
      <c r="BK1631" s="135">
        <f>ROUND(I1631*H1631,2)</f>
        <v>77150</v>
      </c>
      <c r="BL1631" s="17" t="s">
        <v>277</v>
      </c>
      <c r="BM1631" s="134" t="s">
        <v>4883</v>
      </c>
    </row>
    <row r="1632" spans="2:65" s="1" customFormat="1" ht="19.5">
      <c r="B1632" s="29"/>
      <c r="D1632" s="136" t="s">
        <v>231</v>
      </c>
      <c r="F1632" s="137" t="s">
        <v>1913</v>
      </c>
      <c r="L1632" s="29"/>
      <c r="M1632" s="138"/>
      <c r="T1632" s="53"/>
      <c r="AT1632" s="17" t="s">
        <v>231</v>
      </c>
      <c r="AU1632" s="17" t="s">
        <v>82</v>
      </c>
    </row>
    <row r="1633" spans="2:65" s="1" customFormat="1" ht="37.9" customHeight="1">
      <c r="B1633" s="123"/>
      <c r="C1633" s="124" t="s">
        <v>1188</v>
      </c>
      <c r="D1633" s="124" t="s">
        <v>226</v>
      </c>
      <c r="E1633" s="125" t="s">
        <v>1915</v>
      </c>
      <c r="F1633" s="126" t="s">
        <v>1916</v>
      </c>
      <c r="G1633" s="127" t="s">
        <v>639</v>
      </c>
      <c r="H1633" s="128">
        <v>23</v>
      </c>
      <c r="I1633" s="129">
        <v>5200</v>
      </c>
      <c r="J1633" s="129">
        <f>ROUND(I1633*H1633,2)</f>
        <v>119600</v>
      </c>
      <c r="K1633" s="126" t="s">
        <v>1</v>
      </c>
      <c r="L1633" s="29"/>
      <c r="M1633" s="130" t="s">
        <v>1</v>
      </c>
      <c r="N1633" s="131" t="s">
        <v>39</v>
      </c>
      <c r="O1633" s="132">
        <v>0</v>
      </c>
      <c r="P1633" s="132">
        <f>O1633*H1633</f>
        <v>0</v>
      </c>
      <c r="Q1633" s="132">
        <v>0</v>
      </c>
      <c r="R1633" s="132">
        <f>Q1633*H1633</f>
        <v>0</v>
      </c>
      <c r="S1633" s="132">
        <v>0</v>
      </c>
      <c r="T1633" s="133">
        <f>S1633*H1633</f>
        <v>0</v>
      </c>
      <c r="AR1633" s="134" t="s">
        <v>277</v>
      </c>
      <c r="AT1633" s="134" t="s">
        <v>226</v>
      </c>
      <c r="AU1633" s="134" t="s">
        <v>82</v>
      </c>
      <c r="AY1633" s="17" t="s">
        <v>224</v>
      </c>
      <c r="BE1633" s="135">
        <f>IF(N1633="základní",J1633,0)</f>
        <v>0</v>
      </c>
      <c r="BF1633" s="135">
        <f>IF(N1633="snížená",J1633,0)</f>
        <v>119600</v>
      </c>
      <c r="BG1633" s="135">
        <f>IF(N1633="zákl. přenesená",J1633,0)</f>
        <v>0</v>
      </c>
      <c r="BH1633" s="135">
        <f>IF(N1633="sníž. přenesená",J1633,0)</f>
        <v>0</v>
      </c>
      <c r="BI1633" s="135">
        <f>IF(N1633="nulová",J1633,0)</f>
        <v>0</v>
      </c>
      <c r="BJ1633" s="17" t="s">
        <v>82</v>
      </c>
      <c r="BK1633" s="135">
        <f>ROUND(I1633*H1633,2)</f>
        <v>119600</v>
      </c>
      <c r="BL1633" s="17" t="s">
        <v>277</v>
      </c>
      <c r="BM1633" s="134" t="s">
        <v>4884</v>
      </c>
    </row>
    <row r="1634" spans="2:65" s="1" customFormat="1" ht="19.5">
      <c r="B1634" s="29"/>
      <c r="D1634" s="136" t="s">
        <v>231</v>
      </c>
      <c r="F1634" s="137" t="s">
        <v>1916</v>
      </c>
      <c r="L1634" s="29"/>
      <c r="M1634" s="138"/>
      <c r="T1634" s="53"/>
      <c r="AT1634" s="17" t="s">
        <v>231</v>
      </c>
      <c r="AU1634" s="17" t="s">
        <v>82</v>
      </c>
    </row>
    <row r="1635" spans="2:65" s="1" customFormat="1" ht="33" customHeight="1">
      <c r="B1635" s="123"/>
      <c r="C1635" s="124" t="s">
        <v>1918</v>
      </c>
      <c r="D1635" s="124" t="s">
        <v>226</v>
      </c>
      <c r="E1635" s="125" t="s">
        <v>1919</v>
      </c>
      <c r="F1635" s="126" t="s">
        <v>1920</v>
      </c>
      <c r="G1635" s="127" t="s">
        <v>639</v>
      </c>
      <c r="H1635" s="128">
        <v>8</v>
      </c>
      <c r="I1635" s="129">
        <v>154000</v>
      </c>
      <c r="J1635" s="129">
        <f>ROUND(I1635*H1635,2)</f>
        <v>1232000</v>
      </c>
      <c r="K1635" s="126" t="s">
        <v>1</v>
      </c>
      <c r="L1635" s="29"/>
      <c r="M1635" s="130" t="s">
        <v>1</v>
      </c>
      <c r="N1635" s="131" t="s">
        <v>39</v>
      </c>
      <c r="O1635" s="132">
        <v>0</v>
      </c>
      <c r="P1635" s="132">
        <f>O1635*H1635</f>
        <v>0</v>
      </c>
      <c r="Q1635" s="132">
        <v>0</v>
      </c>
      <c r="R1635" s="132">
        <f>Q1635*H1635</f>
        <v>0</v>
      </c>
      <c r="S1635" s="132">
        <v>0</v>
      </c>
      <c r="T1635" s="133">
        <f>S1635*H1635</f>
        <v>0</v>
      </c>
      <c r="AR1635" s="134" t="s">
        <v>277</v>
      </c>
      <c r="AT1635" s="134" t="s">
        <v>226</v>
      </c>
      <c r="AU1635" s="134" t="s">
        <v>82</v>
      </c>
      <c r="AY1635" s="17" t="s">
        <v>224</v>
      </c>
      <c r="BE1635" s="135">
        <f>IF(N1635="základní",J1635,0)</f>
        <v>0</v>
      </c>
      <c r="BF1635" s="135">
        <f>IF(N1635="snížená",J1635,0)</f>
        <v>1232000</v>
      </c>
      <c r="BG1635" s="135">
        <f>IF(N1635="zákl. přenesená",J1635,0)</f>
        <v>0</v>
      </c>
      <c r="BH1635" s="135">
        <f>IF(N1635="sníž. přenesená",J1635,0)</f>
        <v>0</v>
      </c>
      <c r="BI1635" s="135">
        <f>IF(N1635="nulová",J1635,0)</f>
        <v>0</v>
      </c>
      <c r="BJ1635" s="17" t="s">
        <v>82</v>
      </c>
      <c r="BK1635" s="135">
        <f>ROUND(I1635*H1635,2)</f>
        <v>1232000</v>
      </c>
      <c r="BL1635" s="17" t="s">
        <v>277</v>
      </c>
      <c r="BM1635" s="134" t="s">
        <v>4885</v>
      </c>
    </row>
    <row r="1636" spans="2:65" s="1" customFormat="1" ht="19.5">
      <c r="B1636" s="29"/>
      <c r="D1636" s="136" t="s">
        <v>231</v>
      </c>
      <c r="F1636" s="137" t="s">
        <v>1920</v>
      </c>
      <c r="L1636" s="29"/>
      <c r="M1636" s="138"/>
      <c r="T1636" s="53"/>
      <c r="AT1636" s="17" t="s">
        <v>231</v>
      </c>
      <c r="AU1636" s="17" t="s">
        <v>82</v>
      </c>
    </row>
    <row r="1637" spans="2:65" s="1" customFormat="1" ht="33" customHeight="1">
      <c r="B1637" s="123"/>
      <c r="C1637" s="124" t="s">
        <v>1196</v>
      </c>
      <c r="D1637" s="124" t="s">
        <v>226</v>
      </c>
      <c r="E1637" s="125" t="s">
        <v>1922</v>
      </c>
      <c r="F1637" s="126" t="s">
        <v>1923</v>
      </c>
      <c r="G1637" s="127" t="s">
        <v>639</v>
      </c>
      <c r="H1637" s="128">
        <v>2</v>
      </c>
      <c r="I1637" s="129">
        <v>217650</v>
      </c>
      <c r="J1637" s="129">
        <f>ROUND(I1637*H1637,2)</f>
        <v>435300</v>
      </c>
      <c r="K1637" s="126" t="s">
        <v>1</v>
      </c>
      <c r="L1637" s="29"/>
      <c r="M1637" s="130" t="s">
        <v>1</v>
      </c>
      <c r="N1637" s="131" t="s">
        <v>39</v>
      </c>
      <c r="O1637" s="132">
        <v>0</v>
      </c>
      <c r="P1637" s="132">
        <f>O1637*H1637</f>
        <v>0</v>
      </c>
      <c r="Q1637" s="132">
        <v>0</v>
      </c>
      <c r="R1637" s="132">
        <f>Q1637*H1637</f>
        <v>0</v>
      </c>
      <c r="S1637" s="132">
        <v>0</v>
      </c>
      <c r="T1637" s="133">
        <f>S1637*H1637</f>
        <v>0</v>
      </c>
      <c r="AR1637" s="134" t="s">
        <v>277</v>
      </c>
      <c r="AT1637" s="134" t="s">
        <v>226</v>
      </c>
      <c r="AU1637" s="134" t="s">
        <v>82</v>
      </c>
      <c r="AY1637" s="17" t="s">
        <v>224</v>
      </c>
      <c r="BE1637" s="135">
        <f>IF(N1637="základní",J1637,0)</f>
        <v>0</v>
      </c>
      <c r="BF1637" s="135">
        <f>IF(N1637="snížená",J1637,0)</f>
        <v>435300</v>
      </c>
      <c r="BG1637" s="135">
        <f>IF(N1637="zákl. přenesená",J1637,0)</f>
        <v>0</v>
      </c>
      <c r="BH1637" s="135">
        <f>IF(N1637="sníž. přenesená",J1637,0)</f>
        <v>0</v>
      </c>
      <c r="BI1637" s="135">
        <f>IF(N1637="nulová",J1637,0)</f>
        <v>0</v>
      </c>
      <c r="BJ1637" s="17" t="s">
        <v>82</v>
      </c>
      <c r="BK1637" s="135">
        <f>ROUND(I1637*H1637,2)</f>
        <v>435300</v>
      </c>
      <c r="BL1637" s="17" t="s">
        <v>277</v>
      </c>
      <c r="BM1637" s="134" t="s">
        <v>4886</v>
      </c>
    </row>
    <row r="1638" spans="2:65" s="1" customFormat="1" ht="19.5">
      <c r="B1638" s="29"/>
      <c r="D1638" s="136" t="s">
        <v>231</v>
      </c>
      <c r="F1638" s="137" t="s">
        <v>1923</v>
      </c>
      <c r="L1638" s="29"/>
      <c r="M1638" s="138"/>
      <c r="T1638" s="53"/>
      <c r="AT1638" s="17" t="s">
        <v>231</v>
      </c>
      <c r="AU1638" s="17" t="s">
        <v>82</v>
      </c>
    </row>
    <row r="1639" spans="2:65" s="1" customFormat="1" ht="33" customHeight="1">
      <c r="B1639" s="123"/>
      <c r="C1639" s="124" t="s">
        <v>1925</v>
      </c>
      <c r="D1639" s="124" t="s">
        <v>226</v>
      </c>
      <c r="E1639" s="125" t="s">
        <v>1926</v>
      </c>
      <c r="F1639" s="126" t="s">
        <v>1927</v>
      </c>
      <c r="G1639" s="127" t="s">
        <v>639</v>
      </c>
      <c r="H1639" s="128">
        <v>10</v>
      </c>
      <c r="I1639" s="129">
        <v>154000</v>
      </c>
      <c r="J1639" s="129">
        <f>ROUND(I1639*H1639,2)</f>
        <v>1540000</v>
      </c>
      <c r="K1639" s="126" t="s">
        <v>1</v>
      </c>
      <c r="L1639" s="29"/>
      <c r="M1639" s="130" t="s">
        <v>1</v>
      </c>
      <c r="N1639" s="131" t="s">
        <v>39</v>
      </c>
      <c r="O1639" s="132">
        <v>0</v>
      </c>
      <c r="P1639" s="132">
        <f>O1639*H1639</f>
        <v>0</v>
      </c>
      <c r="Q1639" s="132">
        <v>0</v>
      </c>
      <c r="R1639" s="132">
        <f>Q1639*H1639</f>
        <v>0</v>
      </c>
      <c r="S1639" s="132">
        <v>0</v>
      </c>
      <c r="T1639" s="133">
        <f>S1639*H1639</f>
        <v>0</v>
      </c>
      <c r="AR1639" s="134" t="s">
        <v>277</v>
      </c>
      <c r="AT1639" s="134" t="s">
        <v>226</v>
      </c>
      <c r="AU1639" s="134" t="s">
        <v>82</v>
      </c>
      <c r="AY1639" s="17" t="s">
        <v>224</v>
      </c>
      <c r="BE1639" s="135">
        <f>IF(N1639="základní",J1639,0)</f>
        <v>0</v>
      </c>
      <c r="BF1639" s="135">
        <f>IF(N1639="snížená",J1639,0)</f>
        <v>1540000</v>
      </c>
      <c r="BG1639" s="135">
        <f>IF(N1639="zákl. přenesená",J1639,0)</f>
        <v>0</v>
      </c>
      <c r="BH1639" s="135">
        <f>IF(N1639="sníž. přenesená",J1639,0)</f>
        <v>0</v>
      </c>
      <c r="BI1639" s="135">
        <f>IF(N1639="nulová",J1639,0)</f>
        <v>0</v>
      </c>
      <c r="BJ1639" s="17" t="s">
        <v>82</v>
      </c>
      <c r="BK1639" s="135">
        <f>ROUND(I1639*H1639,2)</f>
        <v>1540000</v>
      </c>
      <c r="BL1639" s="17" t="s">
        <v>277</v>
      </c>
      <c r="BM1639" s="134" t="s">
        <v>4887</v>
      </c>
    </row>
    <row r="1640" spans="2:65" s="1" customFormat="1" ht="19.5">
      <c r="B1640" s="29"/>
      <c r="D1640" s="136" t="s">
        <v>231</v>
      </c>
      <c r="F1640" s="137" t="s">
        <v>1927</v>
      </c>
      <c r="L1640" s="29"/>
      <c r="M1640" s="138"/>
      <c r="T1640" s="53"/>
      <c r="AT1640" s="17" t="s">
        <v>231</v>
      </c>
      <c r="AU1640" s="17" t="s">
        <v>82</v>
      </c>
    </row>
    <row r="1641" spans="2:65" s="1" customFormat="1" ht="33" customHeight="1">
      <c r="B1641" s="123"/>
      <c r="C1641" s="124" t="s">
        <v>1202</v>
      </c>
      <c r="D1641" s="124" t="s">
        <v>226</v>
      </c>
      <c r="E1641" s="125" t="s">
        <v>1929</v>
      </c>
      <c r="F1641" s="126" t="s">
        <v>1930</v>
      </c>
      <c r="G1641" s="127" t="s">
        <v>639</v>
      </c>
      <c r="H1641" s="128">
        <v>2</v>
      </c>
      <c r="I1641" s="129">
        <v>217650</v>
      </c>
      <c r="J1641" s="129">
        <f>ROUND(I1641*H1641,2)</f>
        <v>435300</v>
      </c>
      <c r="K1641" s="126" t="s">
        <v>1</v>
      </c>
      <c r="L1641" s="29"/>
      <c r="M1641" s="130" t="s">
        <v>1</v>
      </c>
      <c r="N1641" s="131" t="s">
        <v>39</v>
      </c>
      <c r="O1641" s="132">
        <v>0</v>
      </c>
      <c r="P1641" s="132">
        <f>O1641*H1641</f>
        <v>0</v>
      </c>
      <c r="Q1641" s="132">
        <v>0</v>
      </c>
      <c r="R1641" s="132">
        <f>Q1641*H1641</f>
        <v>0</v>
      </c>
      <c r="S1641" s="132">
        <v>0</v>
      </c>
      <c r="T1641" s="133">
        <f>S1641*H1641</f>
        <v>0</v>
      </c>
      <c r="AR1641" s="134" t="s">
        <v>277</v>
      </c>
      <c r="AT1641" s="134" t="s">
        <v>226</v>
      </c>
      <c r="AU1641" s="134" t="s">
        <v>82</v>
      </c>
      <c r="AY1641" s="17" t="s">
        <v>224</v>
      </c>
      <c r="BE1641" s="135">
        <f>IF(N1641="základní",J1641,0)</f>
        <v>0</v>
      </c>
      <c r="BF1641" s="135">
        <f>IF(N1641="snížená",J1641,0)</f>
        <v>435300</v>
      </c>
      <c r="BG1641" s="135">
        <f>IF(N1641="zákl. přenesená",J1641,0)</f>
        <v>0</v>
      </c>
      <c r="BH1641" s="135">
        <f>IF(N1641="sníž. přenesená",J1641,0)</f>
        <v>0</v>
      </c>
      <c r="BI1641" s="135">
        <f>IF(N1641="nulová",J1641,0)</f>
        <v>0</v>
      </c>
      <c r="BJ1641" s="17" t="s">
        <v>82</v>
      </c>
      <c r="BK1641" s="135">
        <f>ROUND(I1641*H1641,2)</f>
        <v>435300</v>
      </c>
      <c r="BL1641" s="17" t="s">
        <v>277</v>
      </c>
      <c r="BM1641" s="134" t="s">
        <v>4888</v>
      </c>
    </row>
    <row r="1642" spans="2:65" s="1" customFormat="1" ht="19.5">
      <c r="B1642" s="29"/>
      <c r="D1642" s="136" t="s">
        <v>231</v>
      </c>
      <c r="F1642" s="137" t="s">
        <v>1930</v>
      </c>
      <c r="L1642" s="29"/>
      <c r="M1642" s="138"/>
      <c r="T1642" s="53"/>
      <c r="AT1642" s="17" t="s">
        <v>231</v>
      </c>
      <c r="AU1642" s="17" t="s">
        <v>82</v>
      </c>
    </row>
    <row r="1643" spans="2:65" s="1" customFormat="1" ht="49.15" customHeight="1">
      <c r="B1643" s="123"/>
      <c r="C1643" s="124" t="s">
        <v>1932</v>
      </c>
      <c r="D1643" s="124" t="s">
        <v>226</v>
      </c>
      <c r="E1643" s="125" t="s">
        <v>1933</v>
      </c>
      <c r="F1643" s="126" t="s">
        <v>1934</v>
      </c>
      <c r="G1643" s="127" t="s">
        <v>1201</v>
      </c>
      <c r="H1643" s="128">
        <v>164073.823</v>
      </c>
      <c r="I1643" s="129">
        <v>0.59</v>
      </c>
      <c r="J1643" s="129">
        <f>ROUND(I1643*H1643,2)</f>
        <v>96803.56</v>
      </c>
      <c r="K1643" s="126" t="s">
        <v>230</v>
      </c>
      <c r="L1643" s="29"/>
      <c r="M1643" s="130" t="s">
        <v>1</v>
      </c>
      <c r="N1643" s="131" t="s">
        <v>39</v>
      </c>
      <c r="O1643" s="132">
        <v>0</v>
      </c>
      <c r="P1643" s="132">
        <f>O1643*H1643</f>
        <v>0</v>
      </c>
      <c r="Q1643" s="132">
        <v>0</v>
      </c>
      <c r="R1643" s="132">
        <f>Q1643*H1643</f>
        <v>0</v>
      </c>
      <c r="S1643" s="132">
        <v>0</v>
      </c>
      <c r="T1643" s="133">
        <f>S1643*H1643</f>
        <v>0</v>
      </c>
      <c r="AR1643" s="134" t="s">
        <v>277</v>
      </c>
      <c r="AT1643" s="134" t="s">
        <v>226</v>
      </c>
      <c r="AU1643" s="134" t="s">
        <v>82</v>
      </c>
      <c r="AY1643" s="17" t="s">
        <v>224</v>
      </c>
      <c r="BE1643" s="135">
        <f>IF(N1643="základní",J1643,0)</f>
        <v>0</v>
      </c>
      <c r="BF1643" s="135">
        <f>IF(N1643="snížená",J1643,0)</f>
        <v>96803.56</v>
      </c>
      <c r="BG1643" s="135">
        <f>IF(N1643="zákl. přenesená",J1643,0)</f>
        <v>0</v>
      </c>
      <c r="BH1643" s="135">
        <f>IF(N1643="sníž. přenesená",J1643,0)</f>
        <v>0</v>
      </c>
      <c r="BI1643" s="135">
        <f>IF(N1643="nulová",J1643,0)</f>
        <v>0</v>
      </c>
      <c r="BJ1643" s="17" t="s">
        <v>82</v>
      </c>
      <c r="BK1643" s="135">
        <f>ROUND(I1643*H1643,2)</f>
        <v>96803.56</v>
      </c>
      <c r="BL1643" s="17" t="s">
        <v>277</v>
      </c>
      <c r="BM1643" s="134" t="s">
        <v>4889</v>
      </c>
    </row>
    <row r="1644" spans="2:65" s="1" customFormat="1" ht="29.25">
      <c r="B1644" s="29"/>
      <c r="D1644" s="136" t="s">
        <v>231</v>
      </c>
      <c r="F1644" s="137" t="s">
        <v>1934</v>
      </c>
      <c r="L1644" s="29"/>
      <c r="M1644" s="138"/>
      <c r="T1644" s="53"/>
      <c r="AT1644" s="17" t="s">
        <v>231</v>
      </c>
      <c r="AU1644" s="17" t="s">
        <v>82</v>
      </c>
    </row>
    <row r="1645" spans="2:65" s="1" customFormat="1">
      <c r="B1645" s="29"/>
      <c r="D1645" s="139" t="s">
        <v>232</v>
      </c>
      <c r="F1645" s="140" t="s">
        <v>1936</v>
      </c>
      <c r="L1645" s="29"/>
      <c r="M1645" s="138"/>
      <c r="T1645" s="53"/>
      <c r="AT1645" s="17" t="s">
        <v>232</v>
      </c>
      <c r="AU1645" s="17" t="s">
        <v>82</v>
      </c>
    </row>
    <row r="1646" spans="2:65" s="11" customFormat="1" ht="22.9" customHeight="1">
      <c r="B1646" s="112"/>
      <c r="D1646" s="113" t="s">
        <v>72</v>
      </c>
      <c r="E1646" s="121" t="s">
        <v>1937</v>
      </c>
      <c r="F1646" s="121" t="s">
        <v>1938</v>
      </c>
      <c r="J1646" s="122">
        <f>BK1646</f>
        <v>3700200.04</v>
      </c>
      <c r="L1646" s="112"/>
      <c r="M1646" s="116"/>
      <c r="P1646" s="117">
        <f>SUM(P1647:P1729)</f>
        <v>0</v>
      </c>
      <c r="R1646" s="117">
        <f>SUM(R1647:R1729)</f>
        <v>0</v>
      </c>
      <c r="T1646" s="118">
        <f>SUM(T1647:T1729)</f>
        <v>0</v>
      </c>
      <c r="AR1646" s="113" t="s">
        <v>82</v>
      </c>
      <c r="AT1646" s="119" t="s">
        <v>72</v>
      </c>
      <c r="AU1646" s="119" t="s">
        <v>78</v>
      </c>
      <c r="AY1646" s="113" t="s">
        <v>224</v>
      </c>
      <c r="BK1646" s="120">
        <f>SUM(BK1647:BK1729)</f>
        <v>3700200.04</v>
      </c>
    </row>
    <row r="1647" spans="2:65" s="1" customFormat="1" ht="44.25" customHeight="1">
      <c r="B1647" s="123"/>
      <c r="C1647" s="124" t="s">
        <v>1208</v>
      </c>
      <c r="D1647" s="124" t="s">
        <v>226</v>
      </c>
      <c r="E1647" s="125" t="s">
        <v>1939</v>
      </c>
      <c r="F1647" s="126" t="s">
        <v>1940</v>
      </c>
      <c r="G1647" s="127" t="s">
        <v>639</v>
      </c>
      <c r="H1647" s="128">
        <v>5</v>
      </c>
      <c r="I1647" s="129">
        <v>19150</v>
      </c>
      <c r="J1647" s="129">
        <f>ROUND(I1647*H1647,2)</f>
        <v>95750</v>
      </c>
      <c r="K1647" s="126" t="s">
        <v>1</v>
      </c>
      <c r="L1647" s="29"/>
      <c r="M1647" s="130" t="s">
        <v>1</v>
      </c>
      <c r="N1647" s="131" t="s">
        <v>39</v>
      </c>
      <c r="O1647" s="132">
        <v>0</v>
      </c>
      <c r="P1647" s="132">
        <f>O1647*H1647</f>
        <v>0</v>
      </c>
      <c r="Q1647" s="132">
        <v>0</v>
      </c>
      <c r="R1647" s="132">
        <f>Q1647*H1647</f>
        <v>0</v>
      </c>
      <c r="S1647" s="132">
        <v>0</v>
      </c>
      <c r="T1647" s="133">
        <f>S1647*H1647</f>
        <v>0</v>
      </c>
      <c r="AR1647" s="134" t="s">
        <v>277</v>
      </c>
      <c r="AT1647" s="134" t="s">
        <v>226</v>
      </c>
      <c r="AU1647" s="134" t="s">
        <v>82</v>
      </c>
      <c r="AY1647" s="17" t="s">
        <v>224</v>
      </c>
      <c r="BE1647" s="135">
        <f>IF(N1647="základní",J1647,0)</f>
        <v>0</v>
      </c>
      <c r="BF1647" s="135">
        <f>IF(N1647="snížená",J1647,0)</f>
        <v>95750</v>
      </c>
      <c r="BG1647" s="135">
        <f>IF(N1647="zákl. přenesená",J1647,0)</f>
        <v>0</v>
      </c>
      <c r="BH1647" s="135">
        <f>IF(N1647="sníž. přenesená",J1647,0)</f>
        <v>0</v>
      </c>
      <c r="BI1647" s="135">
        <f>IF(N1647="nulová",J1647,0)</f>
        <v>0</v>
      </c>
      <c r="BJ1647" s="17" t="s">
        <v>82</v>
      </c>
      <c r="BK1647" s="135">
        <f>ROUND(I1647*H1647,2)</f>
        <v>95750</v>
      </c>
      <c r="BL1647" s="17" t="s">
        <v>277</v>
      </c>
      <c r="BM1647" s="134" t="s">
        <v>4890</v>
      </c>
    </row>
    <row r="1648" spans="2:65" s="1" customFormat="1" ht="29.25">
      <c r="B1648" s="29"/>
      <c r="D1648" s="136" t="s">
        <v>231</v>
      </c>
      <c r="F1648" s="137" t="s">
        <v>1940</v>
      </c>
      <c r="L1648" s="29"/>
      <c r="M1648" s="138"/>
      <c r="T1648" s="53"/>
      <c r="AT1648" s="17" t="s">
        <v>231</v>
      </c>
      <c r="AU1648" s="17" t="s">
        <v>82</v>
      </c>
    </row>
    <row r="1649" spans="2:65" s="1" customFormat="1" ht="44.25" customHeight="1">
      <c r="B1649" s="123"/>
      <c r="C1649" s="124" t="s">
        <v>1942</v>
      </c>
      <c r="D1649" s="124" t="s">
        <v>226</v>
      </c>
      <c r="E1649" s="125" t="s">
        <v>1943</v>
      </c>
      <c r="F1649" s="126" t="s">
        <v>1944</v>
      </c>
      <c r="G1649" s="127" t="s">
        <v>639</v>
      </c>
      <c r="H1649" s="128">
        <v>5</v>
      </c>
      <c r="I1649" s="129">
        <v>19150</v>
      </c>
      <c r="J1649" s="129">
        <f>ROUND(I1649*H1649,2)</f>
        <v>95750</v>
      </c>
      <c r="K1649" s="126" t="s">
        <v>1</v>
      </c>
      <c r="L1649" s="29"/>
      <c r="M1649" s="130" t="s">
        <v>1</v>
      </c>
      <c r="N1649" s="131" t="s">
        <v>39</v>
      </c>
      <c r="O1649" s="132">
        <v>0</v>
      </c>
      <c r="P1649" s="132">
        <f>O1649*H1649</f>
        <v>0</v>
      </c>
      <c r="Q1649" s="132">
        <v>0</v>
      </c>
      <c r="R1649" s="132">
        <f>Q1649*H1649</f>
        <v>0</v>
      </c>
      <c r="S1649" s="132">
        <v>0</v>
      </c>
      <c r="T1649" s="133">
        <f>S1649*H1649</f>
        <v>0</v>
      </c>
      <c r="AR1649" s="134" t="s">
        <v>277</v>
      </c>
      <c r="AT1649" s="134" t="s">
        <v>226</v>
      </c>
      <c r="AU1649" s="134" t="s">
        <v>82</v>
      </c>
      <c r="AY1649" s="17" t="s">
        <v>224</v>
      </c>
      <c r="BE1649" s="135">
        <f>IF(N1649="základní",J1649,0)</f>
        <v>0</v>
      </c>
      <c r="BF1649" s="135">
        <f>IF(N1649="snížená",J1649,0)</f>
        <v>95750</v>
      </c>
      <c r="BG1649" s="135">
        <f>IF(N1649="zákl. přenesená",J1649,0)</f>
        <v>0</v>
      </c>
      <c r="BH1649" s="135">
        <f>IF(N1649="sníž. přenesená",J1649,0)</f>
        <v>0</v>
      </c>
      <c r="BI1649" s="135">
        <f>IF(N1649="nulová",J1649,0)</f>
        <v>0</v>
      </c>
      <c r="BJ1649" s="17" t="s">
        <v>82</v>
      </c>
      <c r="BK1649" s="135">
        <f>ROUND(I1649*H1649,2)</f>
        <v>95750</v>
      </c>
      <c r="BL1649" s="17" t="s">
        <v>277</v>
      </c>
      <c r="BM1649" s="134" t="s">
        <v>4891</v>
      </c>
    </row>
    <row r="1650" spans="2:65" s="1" customFormat="1" ht="29.25">
      <c r="B1650" s="29"/>
      <c r="D1650" s="136" t="s">
        <v>231</v>
      </c>
      <c r="F1650" s="137" t="s">
        <v>1944</v>
      </c>
      <c r="L1650" s="29"/>
      <c r="M1650" s="138"/>
      <c r="T1650" s="53"/>
      <c r="AT1650" s="17" t="s">
        <v>231</v>
      </c>
      <c r="AU1650" s="17" t="s">
        <v>82</v>
      </c>
    </row>
    <row r="1651" spans="2:65" s="1" customFormat="1" ht="37.9" customHeight="1">
      <c r="B1651" s="123"/>
      <c r="C1651" s="124" t="s">
        <v>1214</v>
      </c>
      <c r="D1651" s="124" t="s">
        <v>226</v>
      </c>
      <c r="E1651" s="125" t="s">
        <v>1946</v>
      </c>
      <c r="F1651" s="126" t="s">
        <v>1947</v>
      </c>
      <c r="G1651" s="127" t="s">
        <v>639</v>
      </c>
      <c r="H1651" s="128">
        <v>18</v>
      </c>
      <c r="I1651" s="129">
        <v>6600</v>
      </c>
      <c r="J1651" s="129">
        <f>ROUND(I1651*H1651,2)</f>
        <v>118800</v>
      </c>
      <c r="K1651" s="126" t="s">
        <v>1</v>
      </c>
      <c r="L1651" s="29"/>
      <c r="M1651" s="130" t="s">
        <v>1</v>
      </c>
      <c r="N1651" s="131" t="s">
        <v>39</v>
      </c>
      <c r="O1651" s="132">
        <v>0</v>
      </c>
      <c r="P1651" s="132">
        <f>O1651*H1651</f>
        <v>0</v>
      </c>
      <c r="Q1651" s="132">
        <v>0</v>
      </c>
      <c r="R1651" s="132">
        <f>Q1651*H1651</f>
        <v>0</v>
      </c>
      <c r="S1651" s="132">
        <v>0</v>
      </c>
      <c r="T1651" s="133">
        <f>S1651*H1651</f>
        <v>0</v>
      </c>
      <c r="AR1651" s="134" t="s">
        <v>277</v>
      </c>
      <c r="AT1651" s="134" t="s">
        <v>226</v>
      </c>
      <c r="AU1651" s="134" t="s">
        <v>82</v>
      </c>
      <c r="AY1651" s="17" t="s">
        <v>224</v>
      </c>
      <c r="BE1651" s="135">
        <f>IF(N1651="základní",J1651,0)</f>
        <v>0</v>
      </c>
      <c r="BF1651" s="135">
        <f>IF(N1651="snížená",J1651,0)</f>
        <v>118800</v>
      </c>
      <c r="BG1651" s="135">
        <f>IF(N1651="zákl. přenesená",J1651,0)</f>
        <v>0</v>
      </c>
      <c r="BH1651" s="135">
        <f>IF(N1651="sníž. přenesená",J1651,0)</f>
        <v>0</v>
      </c>
      <c r="BI1651" s="135">
        <f>IF(N1651="nulová",J1651,0)</f>
        <v>0</v>
      </c>
      <c r="BJ1651" s="17" t="s">
        <v>82</v>
      </c>
      <c r="BK1651" s="135">
        <f>ROUND(I1651*H1651,2)</f>
        <v>118800</v>
      </c>
      <c r="BL1651" s="17" t="s">
        <v>277</v>
      </c>
      <c r="BM1651" s="134" t="s">
        <v>4892</v>
      </c>
    </row>
    <row r="1652" spans="2:65" s="1" customFormat="1" ht="19.5">
      <c r="B1652" s="29"/>
      <c r="D1652" s="136" t="s">
        <v>231</v>
      </c>
      <c r="F1652" s="137" t="s">
        <v>1947</v>
      </c>
      <c r="L1652" s="29"/>
      <c r="M1652" s="138"/>
      <c r="T1652" s="53"/>
      <c r="AT1652" s="17" t="s">
        <v>231</v>
      </c>
      <c r="AU1652" s="17" t="s">
        <v>82</v>
      </c>
    </row>
    <row r="1653" spans="2:65" s="1" customFormat="1" ht="37.9" customHeight="1">
      <c r="B1653" s="123"/>
      <c r="C1653" s="124" t="s">
        <v>1949</v>
      </c>
      <c r="D1653" s="124" t="s">
        <v>226</v>
      </c>
      <c r="E1653" s="125" t="s">
        <v>1950</v>
      </c>
      <c r="F1653" s="126" t="s">
        <v>1951</v>
      </c>
      <c r="G1653" s="127" t="s">
        <v>639</v>
      </c>
      <c r="H1653" s="128">
        <v>4</v>
      </c>
      <c r="I1653" s="129">
        <v>4440</v>
      </c>
      <c r="J1653" s="129">
        <f>ROUND(I1653*H1653,2)</f>
        <v>17760</v>
      </c>
      <c r="K1653" s="126" t="s">
        <v>1</v>
      </c>
      <c r="L1653" s="29"/>
      <c r="M1653" s="130" t="s">
        <v>1</v>
      </c>
      <c r="N1653" s="131" t="s">
        <v>39</v>
      </c>
      <c r="O1653" s="132">
        <v>0</v>
      </c>
      <c r="P1653" s="132">
        <f>O1653*H1653</f>
        <v>0</v>
      </c>
      <c r="Q1653" s="132">
        <v>0</v>
      </c>
      <c r="R1653" s="132">
        <f>Q1653*H1653</f>
        <v>0</v>
      </c>
      <c r="S1653" s="132">
        <v>0</v>
      </c>
      <c r="T1653" s="133">
        <f>S1653*H1653</f>
        <v>0</v>
      </c>
      <c r="AR1653" s="134" t="s">
        <v>277</v>
      </c>
      <c r="AT1653" s="134" t="s">
        <v>226</v>
      </c>
      <c r="AU1653" s="134" t="s">
        <v>82</v>
      </c>
      <c r="AY1653" s="17" t="s">
        <v>224</v>
      </c>
      <c r="BE1653" s="135">
        <f>IF(N1653="základní",J1653,0)</f>
        <v>0</v>
      </c>
      <c r="BF1653" s="135">
        <f>IF(N1653="snížená",J1653,0)</f>
        <v>17760</v>
      </c>
      <c r="BG1653" s="135">
        <f>IF(N1653="zákl. přenesená",J1653,0)</f>
        <v>0</v>
      </c>
      <c r="BH1653" s="135">
        <f>IF(N1653="sníž. přenesená",J1653,0)</f>
        <v>0</v>
      </c>
      <c r="BI1653" s="135">
        <f>IF(N1653="nulová",J1653,0)</f>
        <v>0</v>
      </c>
      <c r="BJ1653" s="17" t="s">
        <v>82</v>
      </c>
      <c r="BK1653" s="135">
        <f>ROUND(I1653*H1653,2)</f>
        <v>17760</v>
      </c>
      <c r="BL1653" s="17" t="s">
        <v>277</v>
      </c>
      <c r="BM1653" s="134" t="s">
        <v>4893</v>
      </c>
    </row>
    <row r="1654" spans="2:65" s="1" customFormat="1" ht="19.5">
      <c r="B1654" s="29"/>
      <c r="D1654" s="136" t="s">
        <v>231</v>
      </c>
      <c r="F1654" s="137" t="s">
        <v>1951</v>
      </c>
      <c r="L1654" s="29"/>
      <c r="M1654" s="138"/>
      <c r="T1654" s="53"/>
      <c r="AT1654" s="17" t="s">
        <v>231</v>
      </c>
      <c r="AU1654" s="17" t="s">
        <v>82</v>
      </c>
    </row>
    <row r="1655" spans="2:65" s="1" customFormat="1" ht="37.9" customHeight="1">
      <c r="B1655" s="123"/>
      <c r="C1655" s="124" t="s">
        <v>1218</v>
      </c>
      <c r="D1655" s="124" t="s">
        <v>226</v>
      </c>
      <c r="E1655" s="125" t="s">
        <v>1953</v>
      </c>
      <c r="F1655" s="126" t="s">
        <v>1954</v>
      </c>
      <c r="G1655" s="127" t="s">
        <v>639</v>
      </c>
      <c r="H1655" s="128">
        <v>1</v>
      </c>
      <c r="I1655" s="129">
        <v>4440</v>
      </c>
      <c r="J1655" s="129">
        <f>ROUND(I1655*H1655,2)</f>
        <v>4440</v>
      </c>
      <c r="K1655" s="126" t="s">
        <v>1</v>
      </c>
      <c r="L1655" s="29"/>
      <c r="M1655" s="130" t="s">
        <v>1</v>
      </c>
      <c r="N1655" s="131" t="s">
        <v>39</v>
      </c>
      <c r="O1655" s="132">
        <v>0</v>
      </c>
      <c r="P1655" s="132">
        <f>O1655*H1655</f>
        <v>0</v>
      </c>
      <c r="Q1655" s="132">
        <v>0</v>
      </c>
      <c r="R1655" s="132">
        <f>Q1655*H1655</f>
        <v>0</v>
      </c>
      <c r="S1655" s="132">
        <v>0</v>
      </c>
      <c r="T1655" s="133">
        <f>S1655*H1655</f>
        <v>0</v>
      </c>
      <c r="AR1655" s="134" t="s">
        <v>277</v>
      </c>
      <c r="AT1655" s="134" t="s">
        <v>226</v>
      </c>
      <c r="AU1655" s="134" t="s">
        <v>82</v>
      </c>
      <c r="AY1655" s="17" t="s">
        <v>224</v>
      </c>
      <c r="BE1655" s="135">
        <f>IF(N1655="základní",J1655,0)</f>
        <v>0</v>
      </c>
      <c r="BF1655" s="135">
        <f>IF(N1655="snížená",J1655,0)</f>
        <v>4440</v>
      </c>
      <c r="BG1655" s="135">
        <f>IF(N1655="zákl. přenesená",J1655,0)</f>
        <v>0</v>
      </c>
      <c r="BH1655" s="135">
        <f>IF(N1655="sníž. přenesená",J1655,0)</f>
        <v>0</v>
      </c>
      <c r="BI1655" s="135">
        <f>IF(N1655="nulová",J1655,0)</f>
        <v>0</v>
      </c>
      <c r="BJ1655" s="17" t="s">
        <v>82</v>
      </c>
      <c r="BK1655" s="135">
        <f>ROUND(I1655*H1655,2)</f>
        <v>4440</v>
      </c>
      <c r="BL1655" s="17" t="s">
        <v>277</v>
      </c>
      <c r="BM1655" s="134" t="s">
        <v>4894</v>
      </c>
    </row>
    <row r="1656" spans="2:65" s="1" customFormat="1" ht="19.5">
      <c r="B1656" s="29"/>
      <c r="D1656" s="136" t="s">
        <v>231</v>
      </c>
      <c r="F1656" s="137" t="s">
        <v>1954</v>
      </c>
      <c r="L1656" s="29"/>
      <c r="M1656" s="138"/>
      <c r="T1656" s="53"/>
      <c r="AT1656" s="17" t="s">
        <v>231</v>
      </c>
      <c r="AU1656" s="17" t="s">
        <v>82</v>
      </c>
    </row>
    <row r="1657" spans="2:65" s="1" customFormat="1" ht="37.9" customHeight="1">
      <c r="B1657" s="123"/>
      <c r="C1657" s="124" t="s">
        <v>1956</v>
      </c>
      <c r="D1657" s="124" t="s">
        <v>226</v>
      </c>
      <c r="E1657" s="125" t="s">
        <v>1957</v>
      </c>
      <c r="F1657" s="126" t="s">
        <v>1958</v>
      </c>
      <c r="G1657" s="127" t="s">
        <v>639</v>
      </c>
      <c r="H1657" s="128">
        <v>10</v>
      </c>
      <c r="I1657" s="129">
        <v>28050</v>
      </c>
      <c r="J1657" s="129">
        <f>ROUND(I1657*H1657,2)</f>
        <v>280500</v>
      </c>
      <c r="K1657" s="126" t="s">
        <v>1</v>
      </c>
      <c r="L1657" s="29"/>
      <c r="M1657" s="130" t="s">
        <v>1</v>
      </c>
      <c r="N1657" s="131" t="s">
        <v>39</v>
      </c>
      <c r="O1657" s="132">
        <v>0</v>
      </c>
      <c r="P1657" s="132">
        <f>O1657*H1657</f>
        <v>0</v>
      </c>
      <c r="Q1657" s="132">
        <v>0</v>
      </c>
      <c r="R1657" s="132">
        <f>Q1657*H1657</f>
        <v>0</v>
      </c>
      <c r="S1657" s="132">
        <v>0</v>
      </c>
      <c r="T1657" s="133">
        <f>S1657*H1657</f>
        <v>0</v>
      </c>
      <c r="AR1657" s="134" t="s">
        <v>277</v>
      </c>
      <c r="AT1657" s="134" t="s">
        <v>226</v>
      </c>
      <c r="AU1657" s="134" t="s">
        <v>82</v>
      </c>
      <c r="AY1657" s="17" t="s">
        <v>224</v>
      </c>
      <c r="BE1657" s="135">
        <f>IF(N1657="základní",J1657,0)</f>
        <v>0</v>
      </c>
      <c r="BF1657" s="135">
        <f>IF(N1657="snížená",J1657,0)</f>
        <v>280500</v>
      </c>
      <c r="BG1657" s="135">
        <f>IF(N1657="zákl. přenesená",J1657,0)</f>
        <v>0</v>
      </c>
      <c r="BH1657" s="135">
        <f>IF(N1657="sníž. přenesená",J1657,0)</f>
        <v>0</v>
      </c>
      <c r="BI1657" s="135">
        <f>IF(N1657="nulová",J1657,0)</f>
        <v>0</v>
      </c>
      <c r="BJ1657" s="17" t="s">
        <v>82</v>
      </c>
      <c r="BK1657" s="135">
        <f>ROUND(I1657*H1657,2)</f>
        <v>280500</v>
      </c>
      <c r="BL1657" s="17" t="s">
        <v>277</v>
      </c>
      <c r="BM1657" s="134" t="s">
        <v>4895</v>
      </c>
    </row>
    <row r="1658" spans="2:65" s="1" customFormat="1" ht="19.5">
      <c r="B1658" s="29"/>
      <c r="D1658" s="136" t="s">
        <v>231</v>
      </c>
      <c r="F1658" s="137" t="s">
        <v>1958</v>
      </c>
      <c r="L1658" s="29"/>
      <c r="M1658" s="138"/>
      <c r="T1658" s="53"/>
      <c r="AT1658" s="17" t="s">
        <v>231</v>
      </c>
      <c r="AU1658" s="17" t="s">
        <v>82</v>
      </c>
    </row>
    <row r="1659" spans="2:65" s="1" customFormat="1" ht="37.9" customHeight="1">
      <c r="B1659" s="123"/>
      <c r="C1659" s="124" t="s">
        <v>1223</v>
      </c>
      <c r="D1659" s="124" t="s">
        <v>226</v>
      </c>
      <c r="E1659" s="125" t="s">
        <v>1960</v>
      </c>
      <c r="F1659" s="126" t="s">
        <v>1961</v>
      </c>
      <c r="G1659" s="127" t="s">
        <v>639</v>
      </c>
      <c r="H1659" s="128">
        <v>2</v>
      </c>
      <c r="I1659" s="129">
        <v>40375</v>
      </c>
      <c r="J1659" s="129">
        <f>ROUND(I1659*H1659,2)</f>
        <v>80750</v>
      </c>
      <c r="K1659" s="126" t="s">
        <v>1</v>
      </c>
      <c r="L1659" s="29"/>
      <c r="M1659" s="130" t="s">
        <v>1</v>
      </c>
      <c r="N1659" s="131" t="s">
        <v>39</v>
      </c>
      <c r="O1659" s="132">
        <v>0</v>
      </c>
      <c r="P1659" s="132">
        <f>O1659*H1659</f>
        <v>0</v>
      </c>
      <c r="Q1659" s="132">
        <v>0</v>
      </c>
      <c r="R1659" s="132">
        <f>Q1659*H1659</f>
        <v>0</v>
      </c>
      <c r="S1659" s="132">
        <v>0</v>
      </c>
      <c r="T1659" s="133">
        <f>S1659*H1659</f>
        <v>0</v>
      </c>
      <c r="AR1659" s="134" t="s">
        <v>277</v>
      </c>
      <c r="AT1659" s="134" t="s">
        <v>226</v>
      </c>
      <c r="AU1659" s="134" t="s">
        <v>82</v>
      </c>
      <c r="AY1659" s="17" t="s">
        <v>224</v>
      </c>
      <c r="BE1659" s="135">
        <f>IF(N1659="základní",J1659,0)</f>
        <v>0</v>
      </c>
      <c r="BF1659" s="135">
        <f>IF(N1659="snížená",J1659,0)</f>
        <v>80750</v>
      </c>
      <c r="BG1659" s="135">
        <f>IF(N1659="zákl. přenesená",J1659,0)</f>
        <v>0</v>
      </c>
      <c r="BH1659" s="135">
        <f>IF(N1659="sníž. přenesená",J1659,0)</f>
        <v>0</v>
      </c>
      <c r="BI1659" s="135">
        <f>IF(N1659="nulová",J1659,0)</f>
        <v>0</v>
      </c>
      <c r="BJ1659" s="17" t="s">
        <v>82</v>
      </c>
      <c r="BK1659" s="135">
        <f>ROUND(I1659*H1659,2)</f>
        <v>80750</v>
      </c>
      <c r="BL1659" s="17" t="s">
        <v>277</v>
      </c>
      <c r="BM1659" s="134" t="s">
        <v>4896</v>
      </c>
    </row>
    <row r="1660" spans="2:65" s="1" customFormat="1" ht="19.5">
      <c r="B1660" s="29"/>
      <c r="D1660" s="136" t="s">
        <v>231</v>
      </c>
      <c r="F1660" s="137" t="s">
        <v>1961</v>
      </c>
      <c r="L1660" s="29"/>
      <c r="M1660" s="138"/>
      <c r="T1660" s="53"/>
      <c r="AT1660" s="17" t="s">
        <v>231</v>
      </c>
      <c r="AU1660" s="17" t="s">
        <v>82</v>
      </c>
    </row>
    <row r="1661" spans="2:65" s="1" customFormat="1" ht="37.9" customHeight="1">
      <c r="B1661" s="123"/>
      <c r="C1661" s="124" t="s">
        <v>1963</v>
      </c>
      <c r="D1661" s="124" t="s">
        <v>226</v>
      </c>
      <c r="E1661" s="125" t="s">
        <v>1964</v>
      </c>
      <c r="F1661" s="126" t="s">
        <v>1965</v>
      </c>
      <c r="G1661" s="127" t="s">
        <v>639</v>
      </c>
      <c r="H1661" s="128">
        <v>2</v>
      </c>
      <c r="I1661" s="129">
        <v>10428</v>
      </c>
      <c r="J1661" s="129">
        <f>ROUND(I1661*H1661,2)</f>
        <v>20856</v>
      </c>
      <c r="K1661" s="126" t="s">
        <v>1</v>
      </c>
      <c r="L1661" s="29"/>
      <c r="M1661" s="130" t="s">
        <v>1</v>
      </c>
      <c r="N1661" s="131" t="s">
        <v>39</v>
      </c>
      <c r="O1661" s="132">
        <v>0</v>
      </c>
      <c r="P1661" s="132">
        <f>O1661*H1661</f>
        <v>0</v>
      </c>
      <c r="Q1661" s="132">
        <v>0</v>
      </c>
      <c r="R1661" s="132">
        <f>Q1661*H1661</f>
        <v>0</v>
      </c>
      <c r="S1661" s="132">
        <v>0</v>
      </c>
      <c r="T1661" s="133">
        <f>S1661*H1661</f>
        <v>0</v>
      </c>
      <c r="AR1661" s="134" t="s">
        <v>277</v>
      </c>
      <c r="AT1661" s="134" t="s">
        <v>226</v>
      </c>
      <c r="AU1661" s="134" t="s">
        <v>82</v>
      </c>
      <c r="AY1661" s="17" t="s">
        <v>224</v>
      </c>
      <c r="BE1661" s="135">
        <f>IF(N1661="základní",J1661,0)</f>
        <v>0</v>
      </c>
      <c r="BF1661" s="135">
        <f>IF(N1661="snížená",J1661,0)</f>
        <v>20856</v>
      </c>
      <c r="BG1661" s="135">
        <f>IF(N1661="zákl. přenesená",J1661,0)</f>
        <v>0</v>
      </c>
      <c r="BH1661" s="135">
        <f>IF(N1661="sníž. přenesená",J1661,0)</f>
        <v>0</v>
      </c>
      <c r="BI1661" s="135">
        <f>IF(N1661="nulová",J1661,0)</f>
        <v>0</v>
      </c>
      <c r="BJ1661" s="17" t="s">
        <v>82</v>
      </c>
      <c r="BK1661" s="135">
        <f>ROUND(I1661*H1661,2)</f>
        <v>20856</v>
      </c>
      <c r="BL1661" s="17" t="s">
        <v>277</v>
      </c>
      <c r="BM1661" s="134" t="s">
        <v>4897</v>
      </c>
    </row>
    <row r="1662" spans="2:65" s="1" customFormat="1" ht="19.5">
      <c r="B1662" s="29"/>
      <c r="D1662" s="136" t="s">
        <v>231</v>
      </c>
      <c r="F1662" s="137" t="s">
        <v>1965</v>
      </c>
      <c r="L1662" s="29"/>
      <c r="M1662" s="138"/>
      <c r="T1662" s="53"/>
      <c r="AT1662" s="17" t="s">
        <v>231</v>
      </c>
      <c r="AU1662" s="17" t="s">
        <v>82</v>
      </c>
    </row>
    <row r="1663" spans="2:65" s="1" customFormat="1" ht="37.9" customHeight="1">
      <c r="B1663" s="123"/>
      <c r="C1663" s="124" t="s">
        <v>1227</v>
      </c>
      <c r="D1663" s="124" t="s">
        <v>226</v>
      </c>
      <c r="E1663" s="125" t="s">
        <v>1967</v>
      </c>
      <c r="F1663" s="126" t="s">
        <v>1968</v>
      </c>
      <c r="G1663" s="127" t="s">
        <v>639</v>
      </c>
      <c r="H1663" s="128">
        <v>1</v>
      </c>
      <c r="I1663" s="129">
        <v>27810</v>
      </c>
      <c r="J1663" s="129">
        <f>ROUND(I1663*H1663,2)</f>
        <v>27810</v>
      </c>
      <c r="K1663" s="126" t="s">
        <v>1</v>
      </c>
      <c r="L1663" s="29"/>
      <c r="M1663" s="130" t="s">
        <v>1</v>
      </c>
      <c r="N1663" s="131" t="s">
        <v>39</v>
      </c>
      <c r="O1663" s="132">
        <v>0</v>
      </c>
      <c r="P1663" s="132">
        <f>O1663*H1663</f>
        <v>0</v>
      </c>
      <c r="Q1663" s="132">
        <v>0</v>
      </c>
      <c r="R1663" s="132">
        <f>Q1663*H1663</f>
        <v>0</v>
      </c>
      <c r="S1663" s="132">
        <v>0</v>
      </c>
      <c r="T1663" s="133">
        <f>S1663*H1663</f>
        <v>0</v>
      </c>
      <c r="AR1663" s="134" t="s">
        <v>277</v>
      </c>
      <c r="AT1663" s="134" t="s">
        <v>226</v>
      </c>
      <c r="AU1663" s="134" t="s">
        <v>82</v>
      </c>
      <c r="AY1663" s="17" t="s">
        <v>224</v>
      </c>
      <c r="BE1663" s="135">
        <f>IF(N1663="základní",J1663,0)</f>
        <v>0</v>
      </c>
      <c r="BF1663" s="135">
        <f>IF(N1663="snížená",J1663,0)</f>
        <v>27810</v>
      </c>
      <c r="BG1663" s="135">
        <f>IF(N1663="zákl. přenesená",J1663,0)</f>
        <v>0</v>
      </c>
      <c r="BH1663" s="135">
        <f>IF(N1663="sníž. přenesená",J1663,0)</f>
        <v>0</v>
      </c>
      <c r="BI1663" s="135">
        <f>IF(N1663="nulová",J1663,0)</f>
        <v>0</v>
      </c>
      <c r="BJ1663" s="17" t="s">
        <v>82</v>
      </c>
      <c r="BK1663" s="135">
        <f>ROUND(I1663*H1663,2)</f>
        <v>27810</v>
      </c>
      <c r="BL1663" s="17" t="s">
        <v>277</v>
      </c>
      <c r="BM1663" s="134" t="s">
        <v>4898</v>
      </c>
    </row>
    <row r="1664" spans="2:65" s="1" customFormat="1" ht="19.5">
      <c r="B1664" s="29"/>
      <c r="D1664" s="136" t="s">
        <v>231</v>
      </c>
      <c r="F1664" s="137" t="s">
        <v>1968</v>
      </c>
      <c r="L1664" s="29"/>
      <c r="M1664" s="138"/>
      <c r="T1664" s="53"/>
      <c r="AT1664" s="17" t="s">
        <v>231</v>
      </c>
      <c r="AU1664" s="17" t="s">
        <v>82</v>
      </c>
    </row>
    <row r="1665" spans="2:65" s="1" customFormat="1" ht="37.9" customHeight="1">
      <c r="B1665" s="123"/>
      <c r="C1665" s="124" t="s">
        <v>1970</v>
      </c>
      <c r="D1665" s="124" t="s">
        <v>226</v>
      </c>
      <c r="E1665" s="125" t="s">
        <v>1971</v>
      </c>
      <c r="F1665" s="126" t="s">
        <v>1972</v>
      </c>
      <c r="G1665" s="127" t="s">
        <v>639</v>
      </c>
      <c r="H1665" s="128">
        <v>3</v>
      </c>
      <c r="I1665" s="129">
        <v>14540</v>
      </c>
      <c r="J1665" s="129">
        <f>ROUND(I1665*H1665,2)</f>
        <v>43620</v>
      </c>
      <c r="K1665" s="126" t="s">
        <v>1</v>
      </c>
      <c r="L1665" s="29"/>
      <c r="M1665" s="130" t="s">
        <v>1</v>
      </c>
      <c r="N1665" s="131" t="s">
        <v>39</v>
      </c>
      <c r="O1665" s="132">
        <v>0</v>
      </c>
      <c r="P1665" s="132">
        <f>O1665*H1665</f>
        <v>0</v>
      </c>
      <c r="Q1665" s="132">
        <v>0</v>
      </c>
      <c r="R1665" s="132">
        <f>Q1665*H1665</f>
        <v>0</v>
      </c>
      <c r="S1665" s="132">
        <v>0</v>
      </c>
      <c r="T1665" s="133">
        <f>S1665*H1665</f>
        <v>0</v>
      </c>
      <c r="AR1665" s="134" t="s">
        <v>277</v>
      </c>
      <c r="AT1665" s="134" t="s">
        <v>226</v>
      </c>
      <c r="AU1665" s="134" t="s">
        <v>82</v>
      </c>
      <c r="AY1665" s="17" t="s">
        <v>224</v>
      </c>
      <c r="BE1665" s="135">
        <f>IF(N1665="základní",J1665,0)</f>
        <v>0</v>
      </c>
      <c r="BF1665" s="135">
        <f>IF(N1665="snížená",J1665,0)</f>
        <v>43620</v>
      </c>
      <c r="BG1665" s="135">
        <f>IF(N1665="zákl. přenesená",J1665,0)</f>
        <v>0</v>
      </c>
      <c r="BH1665" s="135">
        <f>IF(N1665="sníž. přenesená",J1665,0)</f>
        <v>0</v>
      </c>
      <c r="BI1665" s="135">
        <f>IF(N1665="nulová",J1665,0)</f>
        <v>0</v>
      </c>
      <c r="BJ1665" s="17" t="s">
        <v>82</v>
      </c>
      <c r="BK1665" s="135">
        <f>ROUND(I1665*H1665,2)</f>
        <v>43620</v>
      </c>
      <c r="BL1665" s="17" t="s">
        <v>277</v>
      </c>
      <c r="BM1665" s="134" t="s">
        <v>4899</v>
      </c>
    </row>
    <row r="1666" spans="2:65" s="1" customFormat="1" ht="19.5">
      <c r="B1666" s="29"/>
      <c r="D1666" s="136" t="s">
        <v>231</v>
      </c>
      <c r="F1666" s="137" t="s">
        <v>1972</v>
      </c>
      <c r="L1666" s="29"/>
      <c r="M1666" s="138"/>
      <c r="T1666" s="53"/>
      <c r="AT1666" s="17" t="s">
        <v>231</v>
      </c>
      <c r="AU1666" s="17" t="s">
        <v>82</v>
      </c>
    </row>
    <row r="1667" spans="2:65" s="1" customFormat="1" ht="37.9" customHeight="1">
      <c r="B1667" s="123"/>
      <c r="C1667" s="124" t="s">
        <v>1232</v>
      </c>
      <c r="D1667" s="124" t="s">
        <v>226</v>
      </c>
      <c r="E1667" s="125" t="s">
        <v>1974</v>
      </c>
      <c r="F1667" s="126" t="s">
        <v>1975</v>
      </c>
      <c r="G1667" s="127" t="s">
        <v>639</v>
      </c>
      <c r="H1667" s="128">
        <v>2</v>
      </c>
      <c r="I1667" s="129">
        <v>16760</v>
      </c>
      <c r="J1667" s="129">
        <f>ROUND(I1667*H1667,2)</f>
        <v>33520</v>
      </c>
      <c r="K1667" s="126" t="s">
        <v>1</v>
      </c>
      <c r="L1667" s="29"/>
      <c r="M1667" s="130" t="s">
        <v>1</v>
      </c>
      <c r="N1667" s="131" t="s">
        <v>39</v>
      </c>
      <c r="O1667" s="132">
        <v>0</v>
      </c>
      <c r="P1667" s="132">
        <f>O1667*H1667</f>
        <v>0</v>
      </c>
      <c r="Q1667" s="132">
        <v>0</v>
      </c>
      <c r="R1667" s="132">
        <f>Q1667*H1667</f>
        <v>0</v>
      </c>
      <c r="S1667" s="132">
        <v>0</v>
      </c>
      <c r="T1667" s="133">
        <f>S1667*H1667</f>
        <v>0</v>
      </c>
      <c r="AR1667" s="134" t="s">
        <v>277</v>
      </c>
      <c r="AT1667" s="134" t="s">
        <v>226</v>
      </c>
      <c r="AU1667" s="134" t="s">
        <v>82</v>
      </c>
      <c r="AY1667" s="17" t="s">
        <v>224</v>
      </c>
      <c r="BE1667" s="135">
        <f>IF(N1667="základní",J1667,0)</f>
        <v>0</v>
      </c>
      <c r="BF1667" s="135">
        <f>IF(N1667="snížená",J1667,0)</f>
        <v>33520</v>
      </c>
      <c r="BG1667" s="135">
        <f>IF(N1667="zákl. přenesená",J1667,0)</f>
        <v>0</v>
      </c>
      <c r="BH1667" s="135">
        <f>IF(N1667="sníž. přenesená",J1667,0)</f>
        <v>0</v>
      </c>
      <c r="BI1667" s="135">
        <f>IF(N1667="nulová",J1667,0)</f>
        <v>0</v>
      </c>
      <c r="BJ1667" s="17" t="s">
        <v>82</v>
      </c>
      <c r="BK1667" s="135">
        <f>ROUND(I1667*H1667,2)</f>
        <v>33520</v>
      </c>
      <c r="BL1667" s="17" t="s">
        <v>277</v>
      </c>
      <c r="BM1667" s="134" t="s">
        <v>4900</v>
      </c>
    </row>
    <row r="1668" spans="2:65" s="1" customFormat="1" ht="19.5">
      <c r="B1668" s="29"/>
      <c r="D1668" s="136" t="s">
        <v>231</v>
      </c>
      <c r="F1668" s="137" t="s">
        <v>1975</v>
      </c>
      <c r="L1668" s="29"/>
      <c r="M1668" s="138"/>
      <c r="T1668" s="53"/>
      <c r="AT1668" s="17" t="s">
        <v>231</v>
      </c>
      <c r="AU1668" s="17" t="s">
        <v>82</v>
      </c>
    </row>
    <row r="1669" spans="2:65" s="1" customFormat="1" ht="33" customHeight="1">
      <c r="B1669" s="123"/>
      <c r="C1669" s="124" t="s">
        <v>1977</v>
      </c>
      <c r="D1669" s="124" t="s">
        <v>226</v>
      </c>
      <c r="E1669" s="125" t="s">
        <v>1978</v>
      </c>
      <c r="F1669" s="126" t="s">
        <v>1979</v>
      </c>
      <c r="G1669" s="127" t="s">
        <v>639</v>
      </c>
      <c r="H1669" s="128">
        <v>1</v>
      </c>
      <c r="I1669" s="129">
        <v>11270</v>
      </c>
      <c r="J1669" s="129">
        <f>ROUND(I1669*H1669,2)</f>
        <v>11270</v>
      </c>
      <c r="K1669" s="126" t="s">
        <v>1</v>
      </c>
      <c r="L1669" s="29"/>
      <c r="M1669" s="130" t="s">
        <v>1</v>
      </c>
      <c r="N1669" s="131" t="s">
        <v>39</v>
      </c>
      <c r="O1669" s="132">
        <v>0</v>
      </c>
      <c r="P1669" s="132">
        <f>O1669*H1669</f>
        <v>0</v>
      </c>
      <c r="Q1669" s="132">
        <v>0</v>
      </c>
      <c r="R1669" s="132">
        <f>Q1669*H1669</f>
        <v>0</v>
      </c>
      <c r="S1669" s="132">
        <v>0</v>
      </c>
      <c r="T1669" s="133">
        <f>S1669*H1669</f>
        <v>0</v>
      </c>
      <c r="AR1669" s="134" t="s">
        <v>277</v>
      </c>
      <c r="AT1669" s="134" t="s">
        <v>226</v>
      </c>
      <c r="AU1669" s="134" t="s">
        <v>82</v>
      </c>
      <c r="AY1669" s="17" t="s">
        <v>224</v>
      </c>
      <c r="BE1669" s="135">
        <f>IF(N1669="základní",J1669,0)</f>
        <v>0</v>
      </c>
      <c r="BF1669" s="135">
        <f>IF(N1669="snížená",J1669,0)</f>
        <v>11270</v>
      </c>
      <c r="BG1669" s="135">
        <f>IF(N1669="zákl. přenesená",J1669,0)</f>
        <v>0</v>
      </c>
      <c r="BH1669" s="135">
        <f>IF(N1669="sníž. přenesená",J1669,0)</f>
        <v>0</v>
      </c>
      <c r="BI1669" s="135">
        <f>IF(N1669="nulová",J1669,0)</f>
        <v>0</v>
      </c>
      <c r="BJ1669" s="17" t="s">
        <v>82</v>
      </c>
      <c r="BK1669" s="135">
        <f>ROUND(I1669*H1669,2)</f>
        <v>11270</v>
      </c>
      <c r="BL1669" s="17" t="s">
        <v>277</v>
      </c>
      <c r="BM1669" s="134" t="s">
        <v>4901</v>
      </c>
    </row>
    <row r="1670" spans="2:65" s="1" customFormat="1" ht="19.5">
      <c r="B1670" s="29"/>
      <c r="D1670" s="136" t="s">
        <v>231</v>
      </c>
      <c r="F1670" s="137" t="s">
        <v>1979</v>
      </c>
      <c r="L1670" s="29"/>
      <c r="M1670" s="138"/>
      <c r="T1670" s="53"/>
      <c r="AT1670" s="17" t="s">
        <v>231</v>
      </c>
      <c r="AU1670" s="17" t="s">
        <v>82</v>
      </c>
    </row>
    <row r="1671" spans="2:65" s="1" customFormat="1" ht="16.5" customHeight="1">
      <c r="B1671" s="123"/>
      <c r="C1671" s="124" t="s">
        <v>1235</v>
      </c>
      <c r="D1671" s="124" t="s">
        <v>226</v>
      </c>
      <c r="E1671" s="125" t="s">
        <v>1981</v>
      </c>
      <c r="F1671" s="126" t="s">
        <v>1982</v>
      </c>
      <c r="G1671" s="127" t="s">
        <v>639</v>
      </c>
      <c r="H1671" s="128">
        <v>4</v>
      </c>
      <c r="I1671" s="129">
        <v>2130</v>
      </c>
      <c r="J1671" s="129">
        <f>ROUND(I1671*H1671,2)</f>
        <v>8520</v>
      </c>
      <c r="K1671" s="126" t="s">
        <v>230</v>
      </c>
      <c r="L1671" s="29"/>
      <c r="M1671" s="130" t="s">
        <v>1</v>
      </c>
      <c r="N1671" s="131" t="s">
        <v>39</v>
      </c>
      <c r="O1671" s="132">
        <v>0</v>
      </c>
      <c r="P1671" s="132">
        <f>O1671*H1671</f>
        <v>0</v>
      </c>
      <c r="Q1671" s="132">
        <v>0</v>
      </c>
      <c r="R1671" s="132">
        <f>Q1671*H1671</f>
        <v>0</v>
      </c>
      <c r="S1671" s="132">
        <v>0</v>
      </c>
      <c r="T1671" s="133">
        <f>S1671*H1671</f>
        <v>0</v>
      </c>
      <c r="AR1671" s="134" t="s">
        <v>277</v>
      </c>
      <c r="AT1671" s="134" t="s">
        <v>226</v>
      </c>
      <c r="AU1671" s="134" t="s">
        <v>82</v>
      </c>
      <c r="AY1671" s="17" t="s">
        <v>224</v>
      </c>
      <c r="BE1671" s="135">
        <f>IF(N1671="základní",J1671,0)</f>
        <v>0</v>
      </c>
      <c r="BF1671" s="135">
        <f>IF(N1671="snížená",J1671,0)</f>
        <v>8520</v>
      </c>
      <c r="BG1671" s="135">
        <f>IF(N1671="zákl. přenesená",J1671,0)</f>
        <v>0</v>
      </c>
      <c r="BH1671" s="135">
        <f>IF(N1671="sníž. přenesená",J1671,0)</f>
        <v>0</v>
      </c>
      <c r="BI1671" s="135">
        <f>IF(N1671="nulová",J1671,0)</f>
        <v>0</v>
      </c>
      <c r="BJ1671" s="17" t="s">
        <v>82</v>
      </c>
      <c r="BK1671" s="135">
        <f>ROUND(I1671*H1671,2)</f>
        <v>8520</v>
      </c>
      <c r="BL1671" s="17" t="s">
        <v>277</v>
      </c>
      <c r="BM1671" s="134" t="s">
        <v>4902</v>
      </c>
    </row>
    <row r="1672" spans="2:65" s="1" customFormat="1">
      <c r="B1672" s="29"/>
      <c r="D1672" s="136" t="s">
        <v>231</v>
      </c>
      <c r="F1672" s="137" t="s">
        <v>1982</v>
      </c>
      <c r="L1672" s="29"/>
      <c r="M1672" s="138"/>
      <c r="T1672" s="53"/>
      <c r="AT1672" s="17" t="s">
        <v>231</v>
      </c>
      <c r="AU1672" s="17" t="s">
        <v>82</v>
      </c>
    </row>
    <row r="1673" spans="2:65" s="1" customFormat="1">
      <c r="B1673" s="29"/>
      <c r="D1673" s="139" t="s">
        <v>232</v>
      </c>
      <c r="F1673" s="140" t="s">
        <v>1983</v>
      </c>
      <c r="L1673" s="29"/>
      <c r="M1673" s="138"/>
      <c r="T1673" s="53"/>
      <c r="AT1673" s="17" t="s">
        <v>232</v>
      </c>
      <c r="AU1673" s="17" t="s">
        <v>82</v>
      </c>
    </row>
    <row r="1674" spans="2:65" s="1" customFormat="1" ht="24.2" customHeight="1">
      <c r="B1674" s="123"/>
      <c r="C1674" s="164" t="s">
        <v>1984</v>
      </c>
      <c r="D1674" s="164" t="s">
        <v>1008</v>
      </c>
      <c r="E1674" s="165" t="s">
        <v>1985</v>
      </c>
      <c r="F1674" s="166" t="s">
        <v>1986</v>
      </c>
      <c r="G1674" s="167" t="s">
        <v>639</v>
      </c>
      <c r="H1674" s="168">
        <v>4</v>
      </c>
      <c r="I1674" s="169">
        <v>20125</v>
      </c>
      <c r="J1674" s="169">
        <f>ROUND(I1674*H1674,2)</f>
        <v>80500</v>
      </c>
      <c r="K1674" s="166" t="s">
        <v>1</v>
      </c>
      <c r="L1674" s="170"/>
      <c r="M1674" s="171" t="s">
        <v>1</v>
      </c>
      <c r="N1674" s="172" t="s">
        <v>39</v>
      </c>
      <c r="O1674" s="132">
        <v>0</v>
      </c>
      <c r="P1674" s="132">
        <f>O1674*H1674</f>
        <v>0</v>
      </c>
      <c r="Q1674" s="132">
        <v>0</v>
      </c>
      <c r="R1674" s="132">
        <f>Q1674*H1674</f>
        <v>0</v>
      </c>
      <c r="S1674" s="132">
        <v>0</v>
      </c>
      <c r="T1674" s="133">
        <f>S1674*H1674</f>
        <v>0</v>
      </c>
      <c r="AR1674" s="134" t="s">
        <v>332</v>
      </c>
      <c r="AT1674" s="134" t="s">
        <v>1008</v>
      </c>
      <c r="AU1674" s="134" t="s">
        <v>82</v>
      </c>
      <c r="AY1674" s="17" t="s">
        <v>224</v>
      </c>
      <c r="BE1674" s="135">
        <f>IF(N1674="základní",J1674,0)</f>
        <v>0</v>
      </c>
      <c r="BF1674" s="135">
        <f>IF(N1674="snížená",J1674,0)</f>
        <v>80500</v>
      </c>
      <c r="BG1674" s="135">
        <f>IF(N1674="zákl. přenesená",J1674,0)</f>
        <v>0</v>
      </c>
      <c r="BH1674" s="135">
        <f>IF(N1674="sníž. přenesená",J1674,0)</f>
        <v>0</v>
      </c>
      <c r="BI1674" s="135">
        <f>IF(N1674="nulová",J1674,0)</f>
        <v>0</v>
      </c>
      <c r="BJ1674" s="17" t="s">
        <v>82</v>
      </c>
      <c r="BK1674" s="135">
        <f>ROUND(I1674*H1674,2)</f>
        <v>80500</v>
      </c>
      <c r="BL1674" s="17" t="s">
        <v>277</v>
      </c>
      <c r="BM1674" s="134" t="s">
        <v>4903</v>
      </c>
    </row>
    <row r="1675" spans="2:65" s="1" customFormat="1">
      <c r="B1675" s="29"/>
      <c r="D1675" s="136" t="s">
        <v>231</v>
      </c>
      <c r="F1675" s="137" t="s">
        <v>1986</v>
      </c>
      <c r="L1675" s="29"/>
      <c r="M1675" s="138"/>
      <c r="T1675" s="53"/>
      <c r="AT1675" s="17" t="s">
        <v>231</v>
      </c>
      <c r="AU1675" s="17" t="s">
        <v>82</v>
      </c>
    </row>
    <row r="1676" spans="2:65" s="1" customFormat="1" ht="49.15" customHeight="1">
      <c r="B1676" s="123"/>
      <c r="C1676" s="124" t="s">
        <v>1238</v>
      </c>
      <c r="D1676" s="124" t="s">
        <v>226</v>
      </c>
      <c r="E1676" s="125" t="s">
        <v>1987</v>
      </c>
      <c r="F1676" s="126" t="s">
        <v>1988</v>
      </c>
      <c r="G1676" s="127" t="s">
        <v>639</v>
      </c>
      <c r="H1676" s="128">
        <v>10</v>
      </c>
      <c r="I1676" s="129">
        <v>5419</v>
      </c>
      <c r="J1676" s="129">
        <f>ROUND(I1676*H1676,2)</f>
        <v>54190</v>
      </c>
      <c r="K1676" s="126" t="s">
        <v>1</v>
      </c>
      <c r="L1676" s="29"/>
      <c r="M1676" s="130" t="s">
        <v>1</v>
      </c>
      <c r="N1676" s="131" t="s">
        <v>39</v>
      </c>
      <c r="O1676" s="132">
        <v>0</v>
      </c>
      <c r="P1676" s="132">
        <f>O1676*H1676</f>
        <v>0</v>
      </c>
      <c r="Q1676" s="132">
        <v>0</v>
      </c>
      <c r="R1676" s="132">
        <f>Q1676*H1676</f>
        <v>0</v>
      </c>
      <c r="S1676" s="132">
        <v>0</v>
      </c>
      <c r="T1676" s="133">
        <f>S1676*H1676</f>
        <v>0</v>
      </c>
      <c r="AR1676" s="134" t="s">
        <v>277</v>
      </c>
      <c r="AT1676" s="134" t="s">
        <v>226</v>
      </c>
      <c r="AU1676" s="134" t="s">
        <v>82</v>
      </c>
      <c r="AY1676" s="17" t="s">
        <v>224</v>
      </c>
      <c r="BE1676" s="135">
        <f>IF(N1676="základní",J1676,0)</f>
        <v>0</v>
      </c>
      <c r="BF1676" s="135">
        <f>IF(N1676="snížená",J1676,0)</f>
        <v>54190</v>
      </c>
      <c r="BG1676" s="135">
        <f>IF(N1676="zákl. přenesená",J1676,0)</f>
        <v>0</v>
      </c>
      <c r="BH1676" s="135">
        <f>IF(N1676="sníž. přenesená",J1676,0)</f>
        <v>0</v>
      </c>
      <c r="BI1676" s="135">
        <f>IF(N1676="nulová",J1676,0)</f>
        <v>0</v>
      </c>
      <c r="BJ1676" s="17" t="s">
        <v>82</v>
      </c>
      <c r="BK1676" s="135">
        <f>ROUND(I1676*H1676,2)</f>
        <v>54190</v>
      </c>
      <c r="BL1676" s="17" t="s">
        <v>277</v>
      </c>
      <c r="BM1676" s="134" t="s">
        <v>4904</v>
      </c>
    </row>
    <row r="1677" spans="2:65" s="1" customFormat="1" ht="29.25">
      <c r="B1677" s="29"/>
      <c r="D1677" s="136" t="s">
        <v>231</v>
      </c>
      <c r="F1677" s="137" t="s">
        <v>1988</v>
      </c>
      <c r="L1677" s="29"/>
      <c r="M1677" s="138"/>
      <c r="T1677" s="53"/>
      <c r="AT1677" s="17" t="s">
        <v>231</v>
      </c>
      <c r="AU1677" s="17" t="s">
        <v>82</v>
      </c>
    </row>
    <row r="1678" spans="2:65" s="1" customFormat="1" ht="49.15" customHeight="1">
      <c r="B1678" s="123"/>
      <c r="C1678" s="124" t="s">
        <v>1990</v>
      </c>
      <c r="D1678" s="124" t="s">
        <v>226</v>
      </c>
      <c r="E1678" s="125" t="s">
        <v>1991</v>
      </c>
      <c r="F1678" s="126" t="s">
        <v>1992</v>
      </c>
      <c r="G1678" s="127" t="s">
        <v>639</v>
      </c>
      <c r="H1678" s="128">
        <v>4</v>
      </c>
      <c r="I1678" s="129">
        <v>3910</v>
      </c>
      <c r="J1678" s="129">
        <f>ROUND(I1678*H1678,2)</f>
        <v>15640</v>
      </c>
      <c r="K1678" s="126" t="s">
        <v>1</v>
      </c>
      <c r="L1678" s="29"/>
      <c r="M1678" s="130" t="s">
        <v>1</v>
      </c>
      <c r="N1678" s="131" t="s">
        <v>39</v>
      </c>
      <c r="O1678" s="132">
        <v>0</v>
      </c>
      <c r="P1678" s="132">
        <f>O1678*H1678</f>
        <v>0</v>
      </c>
      <c r="Q1678" s="132">
        <v>0</v>
      </c>
      <c r="R1678" s="132">
        <f>Q1678*H1678</f>
        <v>0</v>
      </c>
      <c r="S1678" s="132">
        <v>0</v>
      </c>
      <c r="T1678" s="133">
        <f>S1678*H1678</f>
        <v>0</v>
      </c>
      <c r="AR1678" s="134" t="s">
        <v>277</v>
      </c>
      <c r="AT1678" s="134" t="s">
        <v>226</v>
      </c>
      <c r="AU1678" s="134" t="s">
        <v>82</v>
      </c>
      <c r="AY1678" s="17" t="s">
        <v>224</v>
      </c>
      <c r="BE1678" s="135">
        <f>IF(N1678="základní",J1678,0)</f>
        <v>0</v>
      </c>
      <c r="BF1678" s="135">
        <f>IF(N1678="snížená",J1678,0)</f>
        <v>15640</v>
      </c>
      <c r="BG1678" s="135">
        <f>IF(N1678="zákl. přenesená",J1678,0)</f>
        <v>0</v>
      </c>
      <c r="BH1678" s="135">
        <f>IF(N1678="sníž. přenesená",J1678,0)</f>
        <v>0</v>
      </c>
      <c r="BI1678" s="135">
        <f>IF(N1678="nulová",J1678,0)</f>
        <v>0</v>
      </c>
      <c r="BJ1678" s="17" t="s">
        <v>82</v>
      </c>
      <c r="BK1678" s="135">
        <f>ROUND(I1678*H1678,2)</f>
        <v>15640</v>
      </c>
      <c r="BL1678" s="17" t="s">
        <v>277</v>
      </c>
      <c r="BM1678" s="134" t="s">
        <v>4905</v>
      </c>
    </row>
    <row r="1679" spans="2:65" s="1" customFormat="1" ht="29.25">
      <c r="B1679" s="29"/>
      <c r="D1679" s="136" t="s">
        <v>231</v>
      </c>
      <c r="F1679" s="137" t="s">
        <v>1992</v>
      </c>
      <c r="L1679" s="29"/>
      <c r="M1679" s="138"/>
      <c r="T1679" s="53"/>
      <c r="AT1679" s="17" t="s">
        <v>231</v>
      </c>
      <c r="AU1679" s="17" t="s">
        <v>82</v>
      </c>
    </row>
    <row r="1680" spans="2:65" s="1" customFormat="1" ht="49.15" customHeight="1">
      <c r="B1680" s="123"/>
      <c r="C1680" s="124" t="s">
        <v>1242</v>
      </c>
      <c r="D1680" s="124" t="s">
        <v>226</v>
      </c>
      <c r="E1680" s="125" t="s">
        <v>1994</v>
      </c>
      <c r="F1680" s="126" t="s">
        <v>1995</v>
      </c>
      <c r="G1680" s="127" t="s">
        <v>639</v>
      </c>
      <c r="H1680" s="128">
        <v>2</v>
      </c>
      <c r="I1680" s="129">
        <v>44655</v>
      </c>
      <c r="J1680" s="129">
        <f>ROUND(I1680*H1680,2)</f>
        <v>89310</v>
      </c>
      <c r="K1680" s="126" t="s">
        <v>1</v>
      </c>
      <c r="L1680" s="29"/>
      <c r="M1680" s="130" t="s">
        <v>1</v>
      </c>
      <c r="N1680" s="131" t="s">
        <v>39</v>
      </c>
      <c r="O1680" s="132">
        <v>0</v>
      </c>
      <c r="P1680" s="132">
        <f>O1680*H1680</f>
        <v>0</v>
      </c>
      <c r="Q1680" s="132">
        <v>0</v>
      </c>
      <c r="R1680" s="132">
        <f>Q1680*H1680</f>
        <v>0</v>
      </c>
      <c r="S1680" s="132">
        <v>0</v>
      </c>
      <c r="T1680" s="133">
        <f>S1680*H1680</f>
        <v>0</v>
      </c>
      <c r="AR1680" s="134" t="s">
        <v>277</v>
      </c>
      <c r="AT1680" s="134" t="s">
        <v>226</v>
      </c>
      <c r="AU1680" s="134" t="s">
        <v>82</v>
      </c>
      <c r="AY1680" s="17" t="s">
        <v>224</v>
      </c>
      <c r="BE1680" s="135">
        <f>IF(N1680="základní",J1680,0)</f>
        <v>0</v>
      </c>
      <c r="BF1680" s="135">
        <f>IF(N1680="snížená",J1680,0)</f>
        <v>89310</v>
      </c>
      <c r="BG1680" s="135">
        <f>IF(N1680="zákl. přenesená",J1680,0)</f>
        <v>0</v>
      </c>
      <c r="BH1680" s="135">
        <f>IF(N1680="sníž. přenesená",J1680,0)</f>
        <v>0</v>
      </c>
      <c r="BI1680" s="135">
        <f>IF(N1680="nulová",J1680,0)</f>
        <v>0</v>
      </c>
      <c r="BJ1680" s="17" t="s">
        <v>82</v>
      </c>
      <c r="BK1680" s="135">
        <f>ROUND(I1680*H1680,2)</f>
        <v>89310</v>
      </c>
      <c r="BL1680" s="17" t="s">
        <v>277</v>
      </c>
      <c r="BM1680" s="134" t="s">
        <v>4906</v>
      </c>
    </row>
    <row r="1681" spans="2:65" s="1" customFormat="1" ht="29.25">
      <c r="B1681" s="29"/>
      <c r="D1681" s="136" t="s">
        <v>231</v>
      </c>
      <c r="F1681" s="137" t="s">
        <v>1995</v>
      </c>
      <c r="L1681" s="29"/>
      <c r="M1681" s="138"/>
      <c r="T1681" s="53"/>
      <c r="AT1681" s="17" t="s">
        <v>231</v>
      </c>
      <c r="AU1681" s="17" t="s">
        <v>82</v>
      </c>
    </row>
    <row r="1682" spans="2:65" s="1" customFormat="1" ht="37.9" customHeight="1">
      <c r="B1682" s="123"/>
      <c r="C1682" s="124" t="s">
        <v>1997</v>
      </c>
      <c r="D1682" s="124" t="s">
        <v>226</v>
      </c>
      <c r="E1682" s="125" t="s">
        <v>1998</v>
      </c>
      <c r="F1682" s="126" t="s">
        <v>1999</v>
      </c>
      <c r="G1682" s="127" t="s">
        <v>639</v>
      </c>
      <c r="H1682" s="128">
        <v>2</v>
      </c>
      <c r="I1682" s="129">
        <v>10245</v>
      </c>
      <c r="J1682" s="129">
        <f>ROUND(I1682*H1682,2)</f>
        <v>20490</v>
      </c>
      <c r="K1682" s="126" t="s">
        <v>1</v>
      </c>
      <c r="L1682" s="29"/>
      <c r="M1682" s="130" t="s">
        <v>1</v>
      </c>
      <c r="N1682" s="131" t="s">
        <v>39</v>
      </c>
      <c r="O1682" s="132">
        <v>0</v>
      </c>
      <c r="P1682" s="132">
        <f>O1682*H1682</f>
        <v>0</v>
      </c>
      <c r="Q1682" s="132">
        <v>0</v>
      </c>
      <c r="R1682" s="132">
        <f>Q1682*H1682</f>
        <v>0</v>
      </c>
      <c r="S1682" s="132">
        <v>0</v>
      </c>
      <c r="T1682" s="133">
        <f>S1682*H1682</f>
        <v>0</v>
      </c>
      <c r="AR1682" s="134" t="s">
        <v>277</v>
      </c>
      <c r="AT1682" s="134" t="s">
        <v>226</v>
      </c>
      <c r="AU1682" s="134" t="s">
        <v>82</v>
      </c>
      <c r="AY1682" s="17" t="s">
        <v>224</v>
      </c>
      <c r="BE1682" s="135">
        <f>IF(N1682="základní",J1682,0)</f>
        <v>0</v>
      </c>
      <c r="BF1682" s="135">
        <f>IF(N1682="snížená",J1682,0)</f>
        <v>20490</v>
      </c>
      <c r="BG1682" s="135">
        <f>IF(N1682="zákl. přenesená",J1682,0)</f>
        <v>0</v>
      </c>
      <c r="BH1682" s="135">
        <f>IF(N1682="sníž. přenesená",J1682,0)</f>
        <v>0</v>
      </c>
      <c r="BI1682" s="135">
        <f>IF(N1682="nulová",J1682,0)</f>
        <v>0</v>
      </c>
      <c r="BJ1682" s="17" t="s">
        <v>82</v>
      </c>
      <c r="BK1682" s="135">
        <f>ROUND(I1682*H1682,2)</f>
        <v>20490</v>
      </c>
      <c r="BL1682" s="17" t="s">
        <v>277</v>
      </c>
      <c r="BM1682" s="134" t="s">
        <v>4907</v>
      </c>
    </row>
    <row r="1683" spans="2:65" s="1" customFormat="1" ht="19.5">
      <c r="B1683" s="29"/>
      <c r="D1683" s="136" t="s">
        <v>231</v>
      </c>
      <c r="F1683" s="137" t="s">
        <v>1999</v>
      </c>
      <c r="L1683" s="29"/>
      <c r="M1683" s="138"/>
      <c r="T1683" s="53"/>
      <c r="AT1683" s="17" t="s">
        <v>231</v>
      </c>
      <c r="AU1683" s="17" t="s">
        <v>82</v>
      </c>
    </row>
    <row r="1684" spans="2:65" s="1" customFormat="1" ht="49.15" customHeight="1">
      <c r="B1684" s="123"/>
      <c r="C1684" s="124" t="s">
        <v>1247</v>
      </c>
      <c r="D1684" s="124" t="s">
        <v>226</v>
      </c>
      <c r="E1684" s="125" t="s">
        <v>2001</v>
      </c>
      <c r="F1684" s="126" t="s">
        <v>2002</v>
      </c>
      <c r="G1684" s="127" t="s">
        <v>266</v>
      </c>
      <c r="H1684" s="128">
        <v>72.48</v>
      </c>
      <c r="I1684" s="129">
        <v>1050</v>
      </c>
      <c r="J1684" s="129">
        <f>ROUND(I1684*H1684,2)</f>
        <v>76104</v>
      </c>
      <c r="K1684" s="126" t="s">
        <v>230</v>
      </c>
      <c r="L1684" s="29"/>
      <c r="M1684" s="130" t="s">
        <v>1</v>
      </c>
      <c r="N1684" s="131" t="s">
        <v>39</v>
      </c>
      <c r="O1684" s="132">
        <v>0</v>
      </c>
      <c r="P1684" s="132">
        <f>O1684*H1684</f>
        <v>0</v>
      </c>
      <c r="Q1684" s="132">
        <v>0</v>
      </c>
      <c r="R1684" s="132">
        <f>Q1684*H1684</f>
        <v>0</v>
      </c>
      <c r="S1684" s="132">
        <v>0</v>
      </c>
      <c r="T1684" s="133">
        <f>S1684*H1684</f>
        <v>0</v>
      </c>
      <c r="AR1684" s="134" t="s">
        <v>277</v>
      </c>
      <c r="AT1684" s="134" t="s">
        <v>226</v>
      </c>
      <c r="AU1684" s="134" t="s">
        <v>82</v>
      </c>
      <c r="AY1684" s="17" t="s">
        <v>224</v>
      </c>
      <c r="BE1684" s="135">
        <f>IF(N1684="základní",J1684,0)</f>
        <v>0</v>
      </c>
      <c r="BF1684" s="135">
        <f>IF(N1684="snížená",J1684,0)</f>
        <v>76104</v>
      </c>
      <c r="BG1684" s="135">
        <f>IF(N1684="zákl. přenesená",J1684,0)</f>
        <v>0</v>
      </c>
      <c r="BH1684" s="135">
        <f>IF(N1684="sníž. přenesená",J1684,0)</f>
        <v>0</v>
      </c>
      <c r="BI1684" s="135">
        <f>IF(N1684="nulová",J1684,0)</f>
        <v>0</v>
      </c>
      <c r="BJ1684" s="17" t="s">
        <v>82</v>
      </c>
      <c r="BK1684" s="135">
        <f>ROUND(I1684*H1684,2)</f>
        <v>76104</v>
      </c>
      <c r="BL1684" s="17" t="s">
        <v>277</v>
      </c>
      <c r="BM1684" s="134" t="s">
        <v>4908</v>
      </c>
    </row>
    <row r="1685" spans="2:65" s="1" customFormat="1" ht="29.25">
      <c r="B1685" s="29"/>
      <c r="D1685" s="136" t="s">
        <v>231</v>
      </c>
      <c r="F1685" s="137" t="s">
        <v>2002</v>
      </c>
      <c r="L1685" s="29"/>
      <c r="M1685" s="138"/>
      <c r="T1685" s="53"/>
      <c r="AT1685" s="17" t="s">
        <v>231</v>
      </c>
      <c r="AU1685" s="17" t="s">
        <v>82</v>
      </c>
    </row>
    <row r="1686" spans="2:65" s="1" customFormat="1">
      <c r="B1686" s="29"/>
      <c r="D1686" s="139" t="s">
        <v>232</v>
      </c>
      <c r="F1686" s="140" t="s">
        <v>2004</v>
      </c>
      <c r="L1686" s="29"/>
      <c r="M1686" s="138"/>
      <c r="T1686" s="53"/>
      <c r="AT1686" s="17" t="s">
        <v>232</v>
      </c>
      <c r="AU1686" s="17" t="s">
        <v>82</v>
      </c>
    </row>
    <row r="1687" spans="2:65" s="12" customFormat="1">
      <c r="B1687" s="141"/>
      <c r="D1687" s="136" t="s">
        <v>234</v>
      </c>
      <c r="E1687" s="142" t="s">
        <v>1</v>
      </c>
      <c r="F1687" s="143" t="s">
        <v>2005</v>
      </c>
      <c r="H1687" s="142" t="s">
        <v>1</v>
      </c>
      <c r="L1687" s="141"/>
      <c r="M1687" s="144"/>
      <c r="T1687" s="145"/>
      <c r="AT1687" s="142" t="s">
        <v>234</v>
      </c>
      <c r="AU1687" s="142" t="s">
        <v>82</v>
      </c>
      <c r="AV1687" s="12" t="s">
        <v>78</v>
      </c>
      <c r="AW1687" s="12" t="s">
        <v>29</v>
      </c>
      <c r="AX1687" s="12" t="s">
        <v>73</v>
      </c>
      <c r="AY1687" s="142" t="s">
        <v>224</v>
      </c>
    </row>
    <row r="1688" spans="2:65" s="12" customFormat="1">
      <c r="B1688" s="141"/>
      <c r="D1688" s="136" t="s">
        <v>234</v>
      </c>
      <c r="E1688" s="142" t="s">
        <v>1</v>
      </c>
      <c r="F1688" s="143" t="s">
        <v>908</v>
      </c>
      <c r="H1688" s="142" t="s">
        <v>1</v>
      </c>
      <c r="L1688" s="141"/>
      <c r="M1688" s="144"/>
      <c r="T1688" s="145"/>
      <c r="AT1688" s="142" t="s">
        <v>234</v>
      </c>
      <c r="AU1688" s="142" t="s">
        <v>82</v>
      </c>
      <c r="AV1688" s="12" t="s">
        <v>78</v>
      </c>
      <c r="AW1688" s="12" t="s">
        <v>29</v>
      </c>
      <c r="AX1688" s="12" t="s">
        <v>73</v>
      </c>
      <c r="AY1688" s="142" t="s">
        <v>224</v>
      </c>
    </row>
    <row r="1689" spans="2:65" s="13" customFormat="1">
      <c r="B1689" s="146"/>
      <c r="D1689" s="136" t="s">
        <v>234</v>
      </c>
      <c r="E1689" s="147" t="s">
        <v>1</v>
      </c>
      <c r="F1689" s="148" t="s">
        <v>909</v>
      </c>
      <c r="H1689" s="149">
        <v>39.54</v>
      </c>
      <c r="L1689" s="146"/>
      <c r="M1689" s="150"/>
      <c r="T1689" s="151"/>
      <c r="AT1689" s="147" t="s">
        <v>234</v>
      </c>
      <c r="AU1689" s="147" t="s">
        <v>82</v>
      </c>
      <c r="AV1689" s="13" t="s">
        <v>82</v>
      </c>
      <c r="AW1689" s="13" t="s">
        <v>29</v>
      </c>
      <c r="AX1689" s="13" t="s">
        <v>73</v>
      </c>
      <c r="AY1689" s="147" t="s">
        <v>224</v>
      </c>
    </row>
    <row r="1690" spans="2:65" s="12" customFormat="1">
      <c r="B1690" s="141"/>
      <c r="D1690" s="136" t="s">
        <v>234</v>
      </c>
      <c r="E1690" s="142" t="s">
        <v>1</v>
      </c>
      <c r="F1690" s="143" t="s">
        <v>2006</v>
      </c>
      <c r="H1690" s="142" t="s">
        <v>1</v>
      </c>
      <c r="L1690" s="141"/>
      <c r="M1690" s="144"/>
      <c r="T1690" s="145"/>
      <c r="AT1690" s="142" t="s">
        <v>234</v>
      </c>
      <c r="AU1690" s="142" t="s">
        <v>82</v>
      </c>
      <c r="AV1690" s="12" t="s">
        <v>78</v>
      </c>
      <c r="AW1690" s="12" t="s">
        <v>29</v>
      </c>
      <c r="AX1690" s="12" t="s">
        <v>73</v>
      </c>
      <c r="AY1690" s="142" t="s">
        <v>224</v>
      </c>
    </row>
    <row r="1691" spans="2:65" s="13" customFormat="1">
      <c r="B1691" s="146"/>
      <c r="D1691" s="136" t="s">
        <v>234</v>
      </c>
      <c r="E1691" s="147" t="s">
        <v>1</v>
      </c>
      <c r="F1691" s="148" t="s">
        <v>2007</v>
      </c>
      <c r="H1691" s="149">
        <v>32.94</v>
      </c>
      <c r="L1691" s="146"/>
      <c r="M1691" s="150"/>
      <c r="T1691" s="151"/>
      <c r="AT1691" s="147" t="s">
        <v>234</v>
      </c>
      <c r="AU1691" s="147" t="s">
        <v>82</v>
      </c>
      <c r="AV1691" s="13" t="s">
        <v>82</v>
      </c>
      <c r="AW1691" s="13" t="s">
        <v>29</v>
      </c>
      <c r="AX1691" s="13" t="s">
        <v>73</v>
      </c>
      <c r="AY1691" s="147" t="s">
        <v>224</v>
      </c>
    </row>
    <row r="1692" spans="2:65" s="14" customFormat="1">
      <c r="B1692" s="152"/>
      <c r="D1692" s="136" t="s">
        <v>234</v>
      </c>
      <c r="E1692" s="153" t="s">
        <v>1</v>
      </c>
      <c r="F1692" s="154" t="s">
        <v>239</v>
      </c>
      <c r="H1692" s="155">
        <v>72.47999999999999</v>
      </c>
      <c r="L1692" s="152"/>
      <c r="M1692" s="156"/>
      <c r="T1692" s="157"/>
      <c r="AT1692" s="153" t="s">
        <v>234</v>
      </c>
      <c r="AU1692" s="153" t="s">
        <v>82</v>
      </c>
      <c r="AV1692" s="14" t="s">
        <v>106</v>
      </c>
      <c r="AW1692" s="14" t="s">
        <v>29</v>
      </c>
      <c r="AX1692" s="14" t="s">
        <v>78</v>
      </c>
      <c r="AY1692" s="153" t="s">
        <v>224</v>
      </c>
    </row>
    <row r="1693" spans="2:65" s="1" customFormat="1" ht="24.2" customHeight="1">
      <c r="B1693" s="123"/>
      <c r="C1693" s="124" t="s">
        <v>2008</v>
      </c>
      <c r="D1693" s="124" t="s">
        <v>226</v>
      </c>
      <c r="E1693" s="125" t="s">
        <v>2009</v>
      </c>
      <c r="F1693" s="126" t="s">
        <v>2010</v>
      </c>
      <c r="G1693" s="127" t="s">
        <v>639</v>
      </c>
      <c r="H1693" s="128">
        <v>24</v>
      </c>
      <c r="I1693" s="129">
        <v>305</v>
      </c>
      <c r="J1693" s="129">
        <f>ROUND(I1693*H1693,2)</f>
        <v>7320</v>
      </c>
      <c r="K1693" s="126" t="s">
        <v>1</v>
      </c>
      <c r="L1693" s="29"/>
      <c r="M1693" s="130" t="s">
        <v>1</v>
      </c>
      <c r="N1693" s="131" t="s">
        <v>39</v>
      </c>
      <c r="O1693" s="132">
        <v>0</v>
      </c>
      <c r="P1693" s="132">
        <f>O1693*H1693</f>
        <v>0</v>
      </c>
      <c r="Q1693" s="132">
        <v>0</v>
      </c>
      <c r="R1693" s="132">
        <f>Q1693*H1693</f>
        <v>0</v>
      </c>
      <c r="S1693" s="132">
        <v>0</v>
      </c>
      <c r="T1693" s="133">
        <f>S1693*H1693</f>
        <v>0</v>
      </c>
      <c r="AR1693" s="134" t="s">
        <v>277</v>
      </c>
      <c r="AT1693" s="134" t="s">
        <v>226</v>
      </c>
      <c r="AU1693" s="134" t="s">
        <v>82</v>
      </c>
      <c r="AY1693" s="17" t="s">
        <v>224</v>
      </c>
      <c r="BE1693" s="135">
        <f>IF(N1693="základní",J1693,0)</f>
        <v>0</v>
      </c>
      <c r="BF1693" s="135">
        <f>IF(N1693="snížená",J1693,0)</f>
        <v>7320</v>
      </c>
      <c r="BG1693" s="135">
        <f>IF(N1693="zákl. přenesená",J1693,0)</f>
        <v>0</v>
      </c>
      <c r="BH1693" s="135">
        <f>IF(N1693="sníž. přenesená",J1693,0)</f>
        <v>0</v>
      </c>
      <c r="BI1693" s="135">
        <f>IF(N1693="nulová",J1693,0)</f>
        <v>0</v>
      </c>
      <c r="BJ1693" s="17" t="s">
        <v>82</v>
      </c>
      <c r="BK1693" s="135">
        <f>ROUND(I1693*H1693,2)</f>
        <v>7320</v>
      </c>
      <c r="BL1693" s="17" t="s">
        <v>277</v>
      </c>
      <c r="BM1693" s="134" t="s">
        <v>4909</v>
      </c>
    </row>
    <row r="1694" spans="2:65" s="1" customFormat="1" ht="19.5">
      <c r="B1694" s="29"/>
      <c r="D1694" s="136" t="s">
        <v>231</v>
      </c>
      <c r="F1694" s="137" t="s">
        <v>2010</v>
      </c>
      <c r="L1694" s="29"/>
      <c r="M1694" s="138"/>
      <c r="T1694" s="53"/>
      <c r="AT1694" s="17" t="s">
        <v>231</v>
      </c>
      <c r="AU1694" s="17" t="s">
        <v>82</v>
      </c>
    </row>
    <row r="1695" spans="2:65" s="1" customFormat="1" ht="37.9" customHeight="1">
      <c r="B1695" s="123"/>
      <c r="C1695" s="124" t="s">
        <v>1250</v>
      </c>
      <c r="D1695" s="124" t="s">
        <v>226</v>
      </c>
      <c r="E1695" s="125" t="s">
        <v>2012</v>
      </c>
      <c r="F1695" s="126" t="s">
        <v>2013</v>
      </c>
      <c r="G1695" s="127" t="s">
        <v>639</v>
      </c>
      <c r="H1695" s="128">
        <v>2</v>
      </c>
      <c r="I1695" s="129">
        <v>139050</v>
      </c>
      <c r="J1695" s="129">
        <f>ROUND(I1695*H1695,2)</f>
        <v>278100</v>
      </c>
      <c r="K1695" s="126" t="s">
        <v>1</v>
      </c>
      <c r="L1695" s="29"/>
      <c r="M1695" s="130" t="s">
        <v>1</v>
      </c>
      <c r="N1695" s="131" t="s">
        <v>39</v>
      </c>
      <c r="O1695" s="132">
        <v>0</v>
      </c>
      <c r="P1695" s="132">
        <f>O1695*H1695</f>
        <v>0</v>
      </c>
      <c r="Q1695" s="132">
        <v>0</v>
      </c>
      <c r="R1695" s="132">
        <f>Q1695*H1695</f>
        <v>0</v>
      </c>
      <c r="S1695" s="132">
        <v>0</v>
      </c>
      <c r="T1695" s="133">
        <f>S1695*H1695</f>
        <v>0</v>
      </c>
      <c r="AR1695" s="134" t="s">
        <v>277</v>
      </c>
      <c r="AT1695" s="134" t="s">
        <v>226</v>
      </c>
      <c r="AU1695" s="134" t="s">
        <v>82</v>
      </c>
      <c r="AY1695" s="17" t="s">
        <v>224</v>
      </c>
      <c r="BE1695" s="135">
        <f>IF(N1695="základní",J1695,0)</f>
        <v>0</v>
      </c>
      <c r="BF1695" s="135">
        <f>IF(N1695="snížená",J1695,0)</f>
        <v>278100</v>
      </c>
      <c r="BG1695" s="135">
        <f>IF(N1695="zákl. přenesená",J1695,0)</f>
        <v>0</v>
      </c>
      <c r="BH1695" s="135">
        <f>IF(N1695="sníž. přenesená",J1695,0)</f>
        <v>0</v>
      </c>
      <c r="BI1695" s="135">
        <f>IF(N1695="nulová",J1695,0)</f>
        <v>0</v>
      </c>
      <c r="BJ1695" s="17" t="s">
        <v>82</v>
      </c>
      <c r="BK1695" s="135">
        <f>ROUND(I1695*H1695,2)</f>
        <v>278100</v>
      </c>
      <c r="BL1695" s="17" t="s">
        <v>277</v>
      </c>
      <c r="BM1695" s="134" t="s">
        <v>4910</v>
      </c>
    </row>
    <row r="1696" spans="2:65" s="1" customFormat="1" ht="19.5">
      <c r="B1696" s="29"/>
      <c r="D1696" s="136" t="s">
        <v>231</v>
      </c>
      <c r="F1696" s="137" t="s">
        <v>2013</v>
      </c>
      <c r="L1696" s="29"/>
      <c r="M1696" s="138"/>
      <c r="T1696" s="53"/>
      <c r="AT1696" s="17" t="s">
        <v>231</v>
      </c>
      <c r="AU1696" s="17" t="s">
        <v>82</v>
      </c>
    </row>
    <row r="1697" spans="2:65" s="1" customFormat="1" ht="37.9" customHeight="1">
      <c r="B1697" s="123"/>
      <c r="C1697" s="124" t="s">
        <v>2015</v>
      </c>
      <c r="D1697" s="124" t="s">
        <v>226</v>
      </c>
      <c r="E1697" s="125" t="s">
        <v>2016</v>
      </c>
      <c r="F1697" s="126" t="s">
        <v>2017</v>
      </c>
      <c r="G1697" s="127" t="s">
        <v>639</v>
      </c>
      <c r="H1697" s="128">
        <v>8</v>
      </c>
      <c r="I1697" s="129">
        <v>55000</v>
      </c>
      <c r="J1697" s="129">
        <f>ROUND(I1697*H1697,2)</f>
        <v>440000</v>
      </c>
      <c r="K1697" s="126" t="s">
        <v>1</v>
      </c>
      <c r="L1697" s="29"/>
      <c r="M1697" s="130" t="s">
        <v>1</v>
      </c>
      <c r="N1697" s="131" t="s">
        <v>39</v>
      </c>
      <c r="O1697" s="132">
        <v>0</v>
      </c>
      <c r="P1697" s="132">
        <f>O1697*H1697</f>
        <v>0</v>
      </c>
      <c r="Q1697" s="132">
        <v>0</v>
      </c>
      <c r="R1697" s="132">
        <f>Q1697*H1697</f>
        <v>0</v>
      </c>
      <c r="S1697" s="132">
        <v>0</v>
      </c>
      <c r="T1697" s="133">
        <f>S1697*H1697</f>
        <v>0</v>
      </c>
      <c r="AR1697" s="134" t="s">
        <v>277</v>
      </c>
      <c r="AT1697" s="134" t="s">
        <v>226</v>
      </c>
      <c r="AU1697" s="134" t="s">
        <v>82</v>
      </c>
      <c r="AY1697" s="17" t="s">
        <v>224</v>
      </c>
      <c r="BE1697" s="135">
        <f>IF(N1697="základní",J1697,0)</f>
        <v>0</v>
      </c>
      <c r="BF1697" s="135">
        <f>IF(N1697="snížená",J1697,0)</f>
        <v>440000</v>
      </c>
      <c r="BG1697" s="135">
        <f>IF(N1697="zákl. přenesená",J1697,0)</f>
        <v>0</v>
      </c>
      <c r="BH1697" s="135">
        <f>IF(N1697="sníž. přenesená",J1697,0)</f>
        <v>0</v>
      </c>
      <c r="BI1697" s="135">
        <f>IF(N1697="nulová",J1697,0)</f>
        <v>0</v>
      </c>
      <c r="BJ1697" s="17" t="s">
        <v>82</v>
      </c>
      <c r="BK1697" s="135">
        <f>ROUND(I1697*H1697,2)</f>
        <v>440000</v>
      </c>
      <c r="BL1697" s="17" t="s">
        <v>277</v>
      </c>
      <c r="BM1697" s="134" t="s">
        <v>4911</v>
      </c>
    </row>
    <row r="1698" spans="2:65" s="1" customFormat="1" ht="19.5">
      <c r="B1698" s="29"/>
      <c r="D1698" s="136" t="s">
        <v>231</v>
      </c>
      <c r="F1698" s="137" t="s">
        <v>2017</v>
      </c>
      <c r="L1698" s="29"/>
      <c r="M1698" s="138"/>
      <c r="T1698" s="53"/>
      <c r="AT1698" s="17" t="s">
        <v>231</v>
      </c>
      <c r="AU1698" s="17" t="s">
        <v>82</v>
      </c>
    </row>
    <row r="1699" spans="2:65" s="1" customFormat="1" ht="37.9" customHeight="1">
      <c r="B1699" s="123"/>
      <c r="C1699" s="124" t="s">
        <v>1256</v>
      </c>
      <c r="D1699" s="124" t="s">
        <v>226</v>
      </c>
      <c r="E1699" s="125" t="s">
        <v>2019</v>
      </c>
      <c r="F1699" s="126" t="s">
        <v>2020</v>
      </c>
      <c r="G1699" s="127" t="s">
        <v>639</v>
      </c>
      <c r="H1699" s="128">
        <v>2</v>
      </c>
      <c r="I1699" s="129">
        <v>75000</v>
      </c>
      <c r="J1699" s="129">
        <f>ROUND(I1699*H1699,2)</f>
        <v>150000</v>
      </c>
      <c r="K1699" s="126" t="s">
        <v>1</v>
      </c>
      <c r="L1699" s="29"/>
      <c r="M1699" s="130" t="s">
        <v>1</v>
      </c>
      <c r="N1699" s="131" t="s">
        <v>39</v>
      </c>
      <c r="O1699" s="132">
        <v>0</v>
      </c>
      <c r="P1699" s="132">
        <f>O1699*H1699</f>
        <v>0</v>
      </c>
      <c r="Q1699" s="132">
        <v>0</v>
      </c>
      <c r="R1699" s="132">
        <f>Q1699*H1699</f>
        <v>0</v>
      </c>
      <c r="S1699" s="132">
        <v>0</v>
      </c>
      <c r="T1699" s="133">
        <f>S1699*H1699</f>
        <v>0</v>
      </c>
      <c r="AR1699" s="134" t="s">
        <v>277</v>
      </c>
      <c r="AT1699" s="134" t="s">
        <v>226</v>
      </c>
      <c r="AU1699" s="134" t="s">
        <v>82</v>
      </c>
      <c r="AY1699" s="17" t="s">
        <v>224</v>
      </c>
      <c r="BE1699" s="135">
        <f>IF(N1699="základní",J1699,0)</f>
        <v>0</v>
      </c>
      <c r="BF1699" s="135">
        <f>IF(N1699="snížená",J1699,0)</f>
        <v>150000</v>
      </c>
      <c r="BG1699" s="135">
        <f>IF(N1699="zákl. přenesená",J1699,0)</f>
        <v>0</v>
      </c>
      <c r="BH1699" s="135">
        <f>IF(N1699="sníž. přenesená",J1699,0)</f>
        <v>0</v>
      </c>
      <c r="BI1699" s="135">
        <f>IF(N1699="nulová",J1699,0)</f>
        <v>0</v>
      </c>
      <c r="BJ1699" s="17" t="s">
        <v>82</v>
      </c>
      <c r="BK1699" s="135">
        <f>ROUND(I1699*H1699,2)</f>
        <v>150000</v>
      </c>
      <c r="BL1699" s="17" t="s">
        <v>277</v>
      </c>
      <c r="BM1699" s="134" t="s">
        <v>4912</v>
      </c>
    </row>
    <row r="1700" spans="2:65" s="1" customFormat="1" ht="19.5">
      <c r="B1700" s="29"/>
      <c r="D1700" s="136" t="s">
        <v>231</v>
      </c>
      <c r="F1700" s="137" t="s">
        <v>2020</v>
      </c>
      <c r="L1700" s="29"/>
      <c r="M1700" s="138"/>
      <c r="T1700" s="53"/>
      <c r="AT1700" s="17" t="s">
        <v>231</v>
      </c>
      <c r="AU1700" s="17" t="s">
        <v>82</v>
      </c>
    </row>
    <row r="1701" spans="2:65" s="1" customFormat="1" ht="37.9" customHeight="1">
      <c r="B1701" s="123"/>
      <c r="C1701" s="124" t="s">
        <v>2022</v>
      </c>
      <c r="D1701" s="124" t="s">
        <v>226</v>
      </c>
      <c r="E1701" s="125" t="s">
        <v>2023</v>
      </c>
      <c r="F1701" s="126" t="s">
        <v>2024</v>
      </c>
      <c r="G1701" s="127" t="s">
        <v>639</v>
      </c>
      <c r="H1701" s="128">
        <v>10</v>
      </c>
      <c r="I1701" s="129">
        <v>55000</v>
      </c>
      <c r="J1701" s="129">
        <f>ROUND(I1701*H1701,2)</f>
        <v>550000</v>
      </c>
      <c r="K1701" s="126" t="s">
        <v>1</v>
      </c>
      <c r="L1701" s="29"/>
      <c r="M1701" s="130" t="s">
        <v>1</v>
      </c>
      <c r="N1701" s="131" t="s">
        <v>39</v>
      </c>
      <c r="O1701" s="132">
        <v>0</v>
      </c>
      <c r="P1701" s="132">
        <f>O1701*H1701</f>
        <v>0</v>
      </c>
      <c r="Q1701" s="132">
        <v>0</v>
      </c>
      <c r="R1701" s="132">
        <f>Q1701*H1701</f>
        <v>0</v>
      </c>
      <c r="S1701" s="132">
        <v>0</v>
      </c>
      <c r="T1701" s="133">
        <f>S1701*H1701</f>
        <v>0</v>
      </c>
      <c r="AR1701" s="134" t="s">
        <v>277</v>
      </c>
      <c r="AT1701" s="134" t="s">
        <v>226</v>
      </c>
      <c r="AU1701" s="134" t="s">
        <v>82</v>
      </c>
      <c r="AY1701" s="17" t="s">
        <v>224</v>
      </c>
      <c r="BE1701" s="135">
        <f>IF(N1701="základní",J1701,0)</f>
        <v>0</v>
      </c>
      <c r="BF1701" s="135">
        <f>IF(N1701="snížená",J1701,0)</f>
        <v>550000</v>
      </c>
      <c r="BG1701" s="135">
        <f>IF(N1701="zákl. přenesená",J1701,0)</f>
        <v>0</v>
      </c>
      <c r="BH1701" s="135">
        <f>IF(N1701="sníž. přenesená",J1701,0)</f>
        <v>0</v>
      </c>
      <c r="BI1701" s="135">
        <f>IF(N1701="nulová",J1701,0)</f>
        <v>0</v>
      </c>
      <c r="BJ1701" s="17" t="s">
        <v>82</v>
      </c>
      <c r="BK1701" s="135">
        <f>ROUND(I1701*H1701,2)</f>
        <v>550000</v>
      </c>
      <c r="BL1701" s="17" t="s">
        <v>277</v>
      </c>
      <c r="BM1701" s="134" t="s">
        <v>4913</v>
      </c>
    </row>
    <row r="1702" spans="2:65" s="1" customFormat="1" ht="19.5">
      <c r="B1702" s="29"/>
      <c r="D1702" s="136" t="s">
        <v>231</v>
      </c>
      <c r="F1702" s="137" t="s">
        <v>2024</v>
      </c>
      <c r="L1702" s="29"/>
      <c r="M1702" s="138"/>
      <c r="T1702" s="53"/>
      <c r="AT1702" s="17" t="s">
        <v>231</v>
      </c>
      <c r="AU1702" s="17" t="s">
        <v>82</v>
      </c>
    </row>
    <row r="1703" spans="2:65" s="1" customFormat="1" ht="37.9" customHeight="1">
      <c r="B1703" s="123"/>
      <c r="C1703" s="124" t="s">
        <v>1259</v>
      </c>
      <c r="D1703" s="124" t="s">
        <v>226</v>
      </c>
      <c r="E1703" s="125" t="s">
        <v>2026</v>
      </c>
      <c r="F1703" s="126" t="s">
        <v>2027</v>
      </c>
      <c r="G1703" s="127" t="s">
        <v>639</v>
      </c>
      <c r="H1703" s="128">
        <v>2</v>
      </c>
      <c r="I1703" s="129">
        <v>75000</v>
      </c>
      <c r="J1703" s="129">
        <f>ROUND(I1703*H1703,2)</f>
        <v>150000</v>
      </c>
      <c r="K1703" s="126" t="s">
        <v>1</v>
      </c>
      <c r="L1703" s="29"/>
      <c r="M1703" s="130" t="s">
        <v>1</v>
      </c>
      <c r="N1703" s="131" t="s">
        <v>39</v>
      </c>
      <c r="O1703" s="132">
        <v>0</v>
      </c>
      <c r="P1703" s="132">
        <f>O1703*H1703</f>
        <v>0</v>
      </c>
      <c r="Q1703" s="132">
        <v>0</v>
      </c>
      <c r="R1703" s="132">
        <f>Q1703*H1703</f>
        <v>0</v>
      </c>
      <c r="S1703" s="132">
        <v>0</v>
      </c>
      <c r="T1703" s="133">
        <f>S1703*H1703</f>
        <v>0</v>
      </c>
      <c r="AR1703" s="134" t="s">
        <v>277</v>
      </c>
      <c r="AT1703" s="134" t="s">
        <v>226</v>
      </c>
      <c r="AU1703" s="134" t="s">
        <v>82</v>
      </c>
      <c r="AY1703" s="17" t="s">
        <v>224</v>
      </c>
      <c r="BE1703" s="135">
        <f>IF(N1703="základní",J1703,0)</f>
        <v>0</v>
      </c>
      <c r="BF1703" s="135">
        <f>IF(N1703="snížená",J1703,0)</f>
        <v>150000</v>
      </c>
      <c r="BG1703" s="135">
        <f>IF(N1703="zákl. přenesená",J1703,0)</f>
        <v>0</v>
      </c>
      <c r="BH1703" s="135">
        <f>IF(N1703="sníž. přenesená",J1703,0)</f>
        <v>0</v>
      </c>
      <c r="BI1703" s="135">
        <f>IF(N1703="nulová",J1703,0)</f>
        <v>0</v>
      </c>
      <c r="BJ1703" s="17" t="s">
        <v>82</v>
      </c>
      <c r="BK1703" s="135">
        <f>ROUND(I1703*H1703,2)</f>
        <v>150000</v>
      </c>
      <c r="BL1703" s="17" t="s">
        <v>277</v>
      </c>
      <c r="BM1703" s="134" t="s">
        <v>4914</v>
      </c>
    </row>
    <row r="1704" spans="2:65" s="1" customFormat="1" ht="19.5">
      <c r="B1704" s="29"/>
      <c r="D1704" s="136" t="s">
        <v>231</v>
      </c>
      <c r="F1704" s="137" t="s">
        <v>2027</v>
      </c>
      <c r="L1704" s="29"/>
      <c r="M1704" s="138"/>
      <c r="T1704" s="53"/>
      <c r="AT1704" s="17" t="s">
        <v>231</v>
      </c>
      <c r="AU1704" s="17" t="s">
        <v>82</v>
      </c>
    </row>
    <row r="1705" spans="2:65" s="1" customFormat="1" ht="37.9" customHeight="1">
      <c r="B1705" s="123"/>
      <c r="C1705" s="124" t="s">
        <v>2029</v>
      </c>
      <c r="D1705" s="124" t="s">
        <v>226</v>
      </c>
      <c r="E1705" s="125" t="s">
        <v>2030</v>
      </c>
      <c r="F1705" s="126" t="s">
        <v>2031</v>
      </c>
      <c r="G1705" s="127" t="s">
        <v>369</v>
      </c>
      <c r="H1705" s="128">
        <v>1</v>
      </c>
      <c r="I1705" s="129">
        <v>35000</v>
      </c>
      <c r="J1705" s="129">
        <f>ROUND(I1705*H1705,2)</f>
        <v>35000</v>
      </c>
      <c r="K1705" s="126" t="s">
        <v>1</v>
      </c>
      <c r="L1705" s="29"/>
      <c r="M1705" s="130" t="s">
        <v>1</v>
      </c>
      <c r="N1705" s="131" t="s">
        <v>39</v>
      </c>
      <c r="O1705" s="132">
        <v>0</v>
      </c>
      <c r="P1705" s="132">
        <f>O1705*H1705</f>
        <v>0</v>
      </c>
      <c r="Q1705" s="132">
        <v>0</v>
      </c>
      <c r="R1705" s="132">
        <f>Q1705*H1705</f>
        <v>0</v>
      </c>
      <c r="S1705" s="132">
        <v>0</v>
      </c>
      <c r="T1705" s="133">
        <f>S1705*H1705</f>
        <v>0</v>
      </c>
      <c r="AR1705" s="134" t="s">
        <v>277</v>
      </c>
      <c r="AT1705" s="134" t="s">
        <v>226</v>
      </c>
      <c r="AU1705" s="134" t="s">
        <v>82</v>
      </c>
      <c r="AY1705" s="17" t="s">
        <v>224</v>
      </c>
      <c r="BE1705" s="135">
        <f>IF(N1705="základní",J1705,0)</f>
        <v>0</v>
      </c>
      <c r="BF1705" s="135">
        <f>IF(N1705="snížená",J1705,0)</f>
        <v>35000</v>
      </c>
      <c r="BG1705" s="135">
        <f>IF(N1705="zákl. přenesená",J1705,0)</f>
        <v>0</v>
      </c>
      <c r="BH1705" s="135">
        <f>IF(N1705="sníž. přenesená",J1705,0)</f>
        <v>0</v>
      </c>
      <c r="BI1705" s="135">
        <f>IF(N1705="nulová",J1705,0)</f>
        <v>0</v>
      </c>
      <c r="BJ1705" s="17" t="s">
        <v>82</v>
      </c>
      <c r="BK1705" s="135">
        <f>ROUND(I1705*H1705,2)</f>
        <v>35000</v>
      </c>
      <c r="BL1705" s="17" t="s">
        <v>277</v>
      </c>
      <c r="BM1705" s="134" t="s">
        <v>4915</v>
      </c>
    </row>
    <row r="1706" spans="2:65" s="1" customFormat="1" ht="19.5">
      <c r="B1706" s="29"/>
      <c r="D1706" s="136" t="s">
        <v>231</v>
      </c>
      <c r="F1706" s="137" t="s">
        <v>2031</v>
      </c>
      <c r="L1706" s="29"/>
      <c r="M1706" s="138"/>
      <c r="T1706" s="53"/>
      <c r="AT1706" s="17" t="s">
        <v>231</v>
      </c>
      <c r="AU1706" s="17" t="s">
        <v>82</v>
      </c>
    </row>
    <row r="1707" spans="2:65" s="1" customFormat="1" ht="44.25" customHeight="1">
      <c r="B1707" s="123"/>
      <c r="C1707" s="124" t="s">
        <v>1264</v>
      </c>
      <c r="D1707" s="124" t="s">
        <v>226</v>
      </c>
      <c r="E1707" s="125" t="s">
        <v>2033</v>
      </c>
      <c r="F1707" s="126" t="s">
        <v>2034</v>
      </c>
      <c r="G1707" s="127" t="s">
        <v>639</v>
      </c>
      <c r="H1707" s="128">
        <v>1</v>
      </c>
      <c r="I1707" s="129">
        <v>25700</v>
      </c>
      <c r="J1707" s="129">
        <f>ROUND(I1707*H1707,2)</f>
        <v>25700</v>
      </c>
      <c r="K1707" s="126" t="s">
        <v>1</v>
      </c>
      <c r="L1707" s="29"/>
      <c r="M1707" s="130" t="s">
        <v>1</v>
      </c>
      <c r="N1707" s="131" t="s">
        <v>39</v>
      </c>
      <c r="O1707" s="132">
        <v>0</v>
      </c>
      <c r="P1707" s="132">
        <f>O1707*H1707</f>
        <v>0</v>
      </c>
      <c r="Q1707" s="132">
        <v>0</v>
      </c>
      <c r="R1707" s="132">
        <f>Q1707*H1707</f>
        <v>0</v>
      </c>
      <c r="S1707" s="132">
        <v>0</v>
      </c>
      <c r="T1707" s="133">
        <f>S1707*H1707</f>
        <v>0</v>
      </c>
      <c r="AR1707" s="134" t="s">
        <v>277</v>
      </c>
      <c r="AT1707" s="134" t="s">
        <v>226</v>
      </c>
      <c r="AU1707" s="134" t="s">
        <v>82</v>
      </c>
      <c r="AY1707" s="17" t="s">
        <v>224</v>
      </c>
      <c r="BE1707" s="135">
        <f>IF(N1707="základní",J1707,0)</f>
        <v>0</v>
      </c>
      <c r="BF1707" s="135">
        <f>IF(N1707="snížená",J1707,0)</f>
        <v>25700</v>
      </c>
      <c r="BG1707" s="135">
        <f>IF(N1707="zákl. přenesená",J1707,0)</f>
        <v>0</v>
      </c>
      <c r="BH1707" s="135">
        <f>IF(N1707="sníž. přenesená",J1707,0)</f>
        <v>0</v>
      </c>
      <c r="BI1707" s="135">
        <f>IF(N1707="nulová",J1707,0)</f>
        <v>0</v>
      </c>
      <c r="BJ1707" s="17" t="s">
        <v>82</v>
      </c>
      <c r="BK1707" s="135">
        <f>ROUND(I1707*H1707,2)</f>
        <v>25700</v>
      </c>
      <c r="BL1707" s="17" t="s">
        <v>277</v>
      </c>
      <c r="BM1707" s="134" t="s">
        <v>4916</v>
      </c>
    </row>
    <row r="1708" spans="2:65" s="1" customFormat="1" ht="29.25">
      <c r="B1708" s="29"/>
      <c r="D1708" s="136" t="s">
        <v>231</v>
      </c>
      <c r="F1708" s="137" t="s">
        <v>2034</v>
      </c>
      <c r="L1708" s="29"/>
      <c r="M1708" s="138"/>
      <c r="T1708" s="53"/>
      <c r="AT1708" s="17" t="s">
        <v>231</v>
      </c>
      <c r="AU1708" s="17" t="s">
        <v>82</v>
      </c>
    </row>
    <row r="1709" spans="2:65" s="1" customFormat="1" ht="44.25" customHeight="1">
      <c r="B1709" s="123"/>
      <c r="C1709" s="124" t="s">
        <v>2036</v>
      </c>
      <c r="D1709" s="124" t="s">
        <v>226</v>
      </c>
      <c r="E1709" s="125" t="s">
        <v>2037</v>
      </c>
      <c r="F1709" s="126" t="s">
        <v>2038</v>
      </c>
      <c r="G1709" s="127" t="s">
        <v>639</v>
      </c>
      <c r="H1709" s="128">
        <v>1</v>
      </c>
      <c r="I1709" s="129">
        <v>25700</v>
      </c>
      <c r="J1709" s="129">
        <f>ROUND(I1709*H1709,2)</f>
        <v>25700</v>
      </c>
      <c r="K1709" s="126" t="s">
        <v>1</v>
      </c>
      <c r="L1709" s="29"/>
      <c r="M1709" s="130" t="s">
        <v>1</v>
      </c>
      <c r="N1709" s="131" t="s">
        <v>39</v>
      </c>
      <c r="O1709" s="132">
        <v>0</v>
      </c>
      <c r="P1709" s="132">
        <f>O1709*H1709</f>
        <v>0</v>
      </c>
      <c r="Q1709" s="132">
        <v>0</v>
      </c>
      <c r="R1709" s="132">
        <f>Q1709*H1709</f>
        <v>0</v>
      </c>
      <c r="S1709" s="132">
        <v>0</v>
      </c>
      <c r="T1709" s="133">
        <f>S1709*H1709</f>
        <v>0</v>
      </c>
      <c r="AR1709" s="134" t="s">
        <v>277</v>
      </c>
      <c r="AT1709" s="134" t="s">
        <v>226</v>
      </c>
      <c r="AU1709" s="134" t="s">
        <v>82</v>
      </c>
      <c r="AY1709" s="17" t="s">
        <v>224</v>
      </c>
      <c r="BE1709" s="135">
        <f>IF(N1709="základní",J1709,0)</f>
        <v>0</v>
      </c>
      <c r="BF1709" s="135">
        <f>IF(N1709="snížená",J1709,0)</f>
        <v>25700</v>
      </c>
      <c r="BG1709" s="135">
        <f>IF(N1709="zákl. přenesená",J1709,0)</f>
        <v>0</v>
      </c>
      <c r="BH1709" s="135">
        <f>IF(N1709="sníž. přenesená",J1709,0)</f>
        <v>0</v>
      </c>
      <c r="BI1709" s="135">
        <f>IF(N1709="nulová",J1709,0)</f>
        <v>0</v>
      </c>
      <c r="BJ1709" s="17" t="s">
        <v>82</v>
      </c>
      <c r="BK1709" s="135">
        <f>ROUND(I1709*H1709,2)</f>
        <v>25700</v>
      </c>
      <c r="BL1709" s="17" t="s">
        <v>277</v>
      </c>
      <c r="BM1709" s="134" t="s">
        <v>4917</v>
      </c>
    </row>
    <row r="1710" spans="2:65" s="1" customFormat="1" ht="29.25">
      <c r="B1710" s="29"/>
      <c r="D1710" s="136" t="s">
        <v>231</v>
      </c>
      <c r="F1710" s="137" t="s">
        <v>2038</v>
      </c>
      <c r="L1710" s="29"/>
      <c r="M1710" s="138"/>
      <c r="T1710" s="53"/>
      <c r="AT1710" s="17" t="s">
        <v>231</v>
      </c>
      <c r="AU1710" s="17" t="s">
        <v>82</v>
      </c>
    </row>
    <row r="1711" spans="2:65" s="1" customFormat="1" ht="24.2" customHeight="1">
      <c r="B1711" s="123"/>
      <c r="C1711" s="124" t="s">
        <v>1268</v>
      </c>
      <c r="D1711" s="124" t="s">
        <v>226</v>
      </c>
      <c r="E1711" s="125" t="s">
        <v>2040</v>
      </c>
      <c r="F1711" s="126" t="s">
        <v>2041</v>
      </c>
      <c r="G1711" s="127" t="s">
        <v>639</v>
      </c>
      <c r="H1711" s="128">
        <v>1</v>
      </c>
      <c r="I1711" s="129">
        <v>1580</v>
      </c>
      <c r="J1711" s="129">
        <f>ROUND(I1711*H1711,2)</f>
        <v>1580</v>
      </c>
      <c r="K1711" s="126" t="s">
        <v>1</v>
      </c>
      <c r="L1711" s="29"/>
      <c r="M1711" s="130" t="s">
        <v>1</v>
      </c>
      <c r="N1711" s="131" t="s">
        <v>39</v>
      </c>
      <c r="O1711" s="132">
        <v>0</v>
      </c>
      <c r="P1711" s="132">
        <f>O1711*H1711</f>
        <v>0</v>
      </c>
      <c r="Q1711" s="132">
        <v>0</v>
      </c>
      <c r="R1711" s="132">
        <f>Q1711*H1711</f>
        <v>0</v>
      </c>
      <c r="S1711" s="132">
        <v>0</v>
      </c>
      <c r="T1711" s="133">
        <f>S1711*H1711</f>
        <v>0</v>
      </c>
      <c r="AR1711" s="134" t="s">
        <v>277</v>
      </c>
      <c r="AT1711" s="134" t="s">
        <v>226</v>
      </c>
      <c r="AU1711" s="134" t="s">
        <v>82</v>
      </c>
      <c r="AY1711" s="17" t="s">
        <v>224</v>
      </c>
      <c r="BE1711" s="135">
        <f>IF(N1711="základní",J1711,0)</f>
        <v>0</v>
      </c>
      <c r="BF1711" s="135">
        <f>IF(N1711="snížená",J1711,0)</f>
        <v>1580</v>
      </c>
      <c r="BG1711" s="135">
        <f>IF(N1711="zákl. přenesená",J1711,0)</f>
        <v>0</v>
      </c>
      <c r="BH1711" s="135">
        <f>IF(N1711="sníž. přenesená",J1711,0)</f>
        <v>0</v>
      </c>
      <c r="BI1711" s="135">
        <f>IF(N1711="nulová",J1711,0)</f>
        <v>0</v>
      </c>
      <c r="BJ1711" s="17" t="s">
        <v>82</v>
      </c>
      <c r="BK1711" s="135">
        <f>ROUND(I1711*H1711,2)</f>
        <v>1580</v>
      </c>
      <c r="BL1711" s="17" t="s">
        <v>277</v>
      </c>
      <c r="BM1711" s="134" t="s">
        <v>4918</v>
      </c>
    </row>
    <row r="1712" spans="2:65" s="1" customFormat="1" ht="19.5">
      <c r="B1712" s="29"/>
      <c r="D1712" s="136" t="s">
        <v>231</v>
      </c>
      <c r="F1712" s="137" t="s">
        <v>2041</v>
      </c>
      <c r="L1712" s="29"/>
      <c r="M1712" s="138"/>
      <c r="T1712" s="53"/>
      <c r="AT1712" s="17" t="s">
        <v>231</v>
      </c>
      <c r="AU1712" s="17" t="s">
        <v>82</v>
      </c>
    </row>
    <row r="1713" spans="2:65" s="1" customFormat="1" ht="37.9" customHeight="1">
      <c r="B1713" s="123"/>
      <c r="C1713" s="124" t="s">
        <v>2043</v>
      </c>
      <c r="D1713" s="124" t="s">
        <v>226</v>
      </c>
      <c r="E1713" s="125" t="s">
        <v>2044</v>
      </c>
      <c r="F1713" s="126" t="s">
        <v>2045</v>
      </c>
      <c r="G1713" s="127" t="s">
        <v>639</v>
      </c>
      <c r="H1713" s="128">
        <v>2</v>
      </c>
      <c r="I1713" s="129">
        <v>21400</v>
      </c>
      <c r="J1713" s="129">
        <f>ROUND(I1713*H1713,2)</f>
        <v>42800</v>
      </c>
      <c r="K1713" s="126" t="s">
        <v>1</v>
      </c>
      <c r="L1713" s="29"/>
      <c r="M1713" s="130" t="s">
        <v>1</v>
      </c>
      <c r="N1713" s="131" t="s">
        <v>39</v>
      </c>
      <c r="O1713" s="132">
        <v>0</v>
      </c>
      <c r="P1713" s="132">
        <f>O1713*H1713</f>
        <v>0</v>
      </c>
      <c r="Q1713" s="132">
        <v>0</v>
      </c>
      <c r="R1713" s="132">
        <f>Q1713*H1713</f>
        <v>0</v>
      </c>
      <c r="S1713" s="132">
        <v>0</v>
      </c>
      <c r="T1713" s="133">
        <f>S1713*H1713</f>
        <v>0</v>
      </c>
      <c r="AR1713" s="134" t="s">
        <v>277</v>
      </c>
      <c r="AT1713" s="134" t="s">
        <v>226</v>
      </c>
      <c r="AU1713" s="134" t="s">
        <v>82</v>
      </c>
      <c r="AY1713" s="17" t="s">
        <v>224</v>
      </c>
      <c r="BE1713" s="135">
        <f>IF(N1713="základní",J1713,0)</f>
        <v>0</v>
      </c>
      <c r="BF1713" s="135">
        <f>IF(N1713="snížená",J1713,0)</f>
        <v>42800</v>
      </c>
      <c r="BG1713" s="135">
        <f>IF(N1713="zákl. přenesená",J1713,0)</f>
        <v>0</v>
      </c>
      <c r="BH1713" s="135">
        <f>IF(N1713="sníž. přenesená",J1713,0)</f>
        <v>0</v>
      </c>
      <c r="BI1713" s="135">
        <f>IF(N1713="nulová",J1713,0)</f>
        <v>0</v>
      </c>
      <c r="BJ1713" s="17" t="s">
        <v>82</v>
      </c>
      <c r="BK1713" s="135">
        <f>ROUND(I1713*H1713,2)</f>
        <v>42800</v>
      </c>
      <c r="BL1713" s="17" t="s">
        <v>277</v>
      </c>
      <c r="BM1713" s="134" t="s">
        <v>4919</v>
      </c>
    </row>
    <row r="1714" spans="2:65" s="1" customFormat="1" ht="19.5">
      <c r="B1714" s="29"/>
      <c r="D1714" s="136" t="s">
        <v>231</v>
      </c>
      <c r="F1714" s="137" t="s">
        <v>2045</v>
      </c>
      <c r="L1714" s="29"/>
      <c r="M1714" s="138"/>
      <c r="T1714" s="53"/>
      <c r="AT1714" s="17" t="s">
        <v>231</v>
      </c>
      <c r="AU1714" s="17" t="s">
        <v>82</v>
      </c>
    </row>
    <row r="1715" spans="2:65" s="1" customFormat="1" ht="37.9" customHeight="1">
      <c r="B1715" s="123"/>
      <c r="C1715" s="124" t="s">
        <v>1273</v>
      </c>
      <c r="D1715" s="124" t="s">
        <v>226</v>
      </c>
      <c r="E1715" s="125" t="s">
        <v>2047</v>
      </c>
      <c r="F1715" s="126" t="s">
        <v>2048</v>
      </c>
      <c r="G1715" s="127" t="s">
        <v>639</v>
      </c>
      <c r="H1715" s="128">
        <v>1</v>
      </c>
      <c r="I1715" s="129">
        <v>14500</v>
      </c>
      <c r="J1715" s="129">
        <f>ROUND(I1715*H1715,2)</f>
        <v>14500</v>
      </c>
      <c r="K1715" s="126" t="s">
        <v>1</v>
      </c>
      <c r="L1715" s="29"/>
      <c r="M1715" s="130" t="s">
        <v>1</v>
      </c>
      <c r="N1715" s="131" t="s">
        <v>39</v>
      </c>
      <c r="O1715" s="132">
        <v>0</v>
      </c>
      <c r="P1715" s="132">
        <f>O1715*H1715</f>
        <v>0</v>
      </c>
      <c r="Q1715" s="132">
        <v>0</v>
      </c>
      <c r="R1715" s="132">
        <f>Q1715*H1715</f>
        <v>0</v>
      </c>
      <c r="S1715" s="132">
        <v>0</v>
      </c>
      <c r="T1715" s="133">
        <f>S1715*H1715</f>
        <v>0</v>
      </c>
      <c r="AR1715" s="134" t="s">
        <v>277</v>
      </c>
      <c r="AT1715" s="134" t="s">
        <v>226</v>
      </c>
      <c r="AU1715" s="134" t="s">
        <v>82</v>
      </c>
      <c r="AY1715" s="17" t="s">
        <v>224</v>
      </c>
      <c r="BE1715" s="135">
        <f>IF(N1715="základní",J1715,0)</f>
        <v>0</v>
      </c>
      <c r="BF1715" s="135">
        <f>IF(N1715="snížená",J1715,0)</f>
        <v>14500</v>
      </c>
      <c r="BG1715" s="135">
        <f>IF(N1715="zákl. přenesená",J1715,0)</f>
        <v>0</v>
      </c>
      <c r="BH1715" s="135">
        <f>IF(N1715="sníž. přenesená",J1715,0)</f>
        <v>0</v>
      </c>
      <c r="BI1715" s="135">
        <f>IF(N1715="nulová",J1715,0)</f>
        <v>0</v>
      </c>
      <c r="BJ1715" s="17" t="s">
        <v>82</v>
      </c>
      <c r="BK1715" s="135">
        <f>ROUND(I1715*H1715,2)</f>
        <v>14500</v>
      </c>
      <c r="BL1715" s="17" t="s">
        <v>277</v>
      </c>
      <c r="BM1715" s="134" t="s">
        <v>4920</v>
      </c>
    </row>
    <row r="1716" spans="2:65" s="1" customFormat="1" ht="19.5">
      <c r="B1716" s="29"/>
      <c r="D1716" s="136" t="s">
        <v>231</v>
      </c>
      <c r="F1716" s="137" t="s">
        <v>2048</v>
      </c>
      <c r="L1716" s="29"/>
      <c r="M1716" s="138"/>
      <c r="T1716" s="53"/>
      <c r="AT1716" s="17" t="s">
        <v>231</v>
      </c>
      <c r="AU1716" s="17" t="s">
        <v>82</v>
      </c>
    </row>
    <row r="1717" spans="2:65" s="1" customFormat="1" ht="24.2" customHeight="1">
      <c r="B1717" s="123"/>
      <c r="C1717" s="124" t="s">
        <v>2050</v>
      </c>
      <c r="D1717" s="124" t="s">
        <v>226</v>
      </c>
      <c r="E1717" s="125" t="s">
        <v>2051</v>
      </c>
      <c r="F1717" s="126" t="s">
        <v>2052</v>
      </c>
      <c r="G1717" s="127" t="s">
        <v>272</v>
      </c>
      <c r="H1717" s="128">
        <v>170</v>
      </c>
      <c r="I1717" s="129">
        <v>2830</v>
      </c>
      <c r="J1717" s="129">
        <f>ROUND(I1717*H1717,2)</f>
        <v>481100</v>
      </c>
      <c r="K1717" s="126" t="s">
        <v>1</v>
      </c>
      <c r="L1717" s="29"/>
      <c r="M1717" s="130" t="s">
        <v>1</v>
      </c>
      <c r="N1717" s="131" t="s">
        <v>39</v>
      </c>
      <c r="O1717" s="132">
        <v>0</v>
      </c>
      <c r="P1717" s="132">
        <f>O1717*H1717</f>
        <v>0</v>
      </c>
      <c r="Q1717" s="132">
        <v>0</v>
      </c>
      <c r="R1717" s="132">
        <f>Q1717*H1717</f>
        <v>0</v>
      </c>
      <c r="S1717" s="132">
        <v>0</v>
      </c>
      <c r="T1717" s="133">
        <f>S1717*H1717</f>
        <v>0</v>
      </c>
      <c r="AR1717" s="134" t="s">
        <v>277</v>
      </c>
      <c r="AT1717" s="134" t="s">
        <v>226</v>
      </c>
      <c r="AU1717" s="134" t="s">
        <v>82</v>
      </c>
      <c r="AY1717" s="17" t="s">
        <v>224</v>
      </c>
      <c r="BE1717" s="135">
        <f>IF(N1717="základní",J1717,0)</f>
        <v>0</v>
      </c>
      <c r="BF1717" s="135">
        <f>IF(N1717="snížená",J1717,0)</f>
        <v>481100</v>
      </c>
      <c r="BG1717" s="135">
        <f>IF(N1717="zákl. přenesená",J1717,0)</f>
        <v>0</v>
      </c>
      <c r="BH1717" s="135">
        <f>IF(N1717="sníž. přenesená",J1717,0)</f>
        <v>0</v>
      </c>
      <c r="BI1717" s="135">
        <f>IF(N1717="nulová",J1717,0)</f>
        <v>0</v>
      </c>
      <c r="BJ1717" s="17" t="s">
        <v>82</v>
      </c>
      <c r="BK1717" s="135">
        <f>ROUND(I1717*H1717,2)</f>
        <v>481100</v>
      </c>
      <c r="BL1717" s="17" t="s">
        <v>277</v>
      </c>
      <c r="BM1717" s="134" t="s">
        <v>4921</v>
      </c>
    </row>
    <row r="1718" spans="2:65" s="1" customFormat="1" ht="19.5">
      <c r="B1718" s="29"/>
      <c r="D1718" s="136" t="s">
        <v>231</v>
      </c>
      <c r="F1718" s="137" t="s">
        <v>2052</v>
      </c>
      <c r="L1718" s="29"/>
      <c r="M1718" s="138"/>
      <c r="T1718" s="53"/>
      <c r="AT1718" s="17" t="s">
        <v>231</v>
      </c>
      <c r="AU1718" s="17" t="s">
        <v>82</v>
      </c>
    </row>
    <row r="1719" spans="2:65" s="1" customFormat="1" ht="33" customHeight="1">
      <c r="B1719" s="123"/>
      <c r="C1719" s="124" t="s">
        <v>1276</v>
      </c>
      <c r="D1719" s="124" t="s">
        <v>226</v>
      </c>
      <c r="E1719" s="125" t="s">
        <v>2054</v>
      </c>
      <c r="F1719" s="126" t="s">
        <v>2055</v>
      </c>
      <c r="G1719" s="127" t="s">
        <v>639</v>
      </c>
      <c r="H1719" s="128">
        <v>4</v>
      </c>
      <c r="I1719" s="129">
        <v>21250</v>
      </c>
      <c r="J1719" s="129">
        <f>ROUND(I1719*H1719,2)</f>
        <v>85000</v>
      </c>
      <c r="K1719" s="126" t="s">
        <v>1</v>
      </c>
      <c r="L1719" s="29"/>
      <c r="M1719" s="130" t="s">
        <v>1</v>
      </c>
      <c r="N1719" s="131" t="s">
        <v>39</v>
      </c>
      <c r="O1719" s="132">
        <v>0</v>
      </c>
      <c r="P1719" s="132">
        <f>O1719*H1719</f>
        <v>0</v>
      </c>
      <c r="Q1719" s="132">
        <v>0</v>
      </c>
      <c r="R1719" s="132">
        <f>Q1719*H1719</f>
        <v>0</v>
      </c>
      <c r="S1719" s="132">
        <v>0</v>
      </c>
      <c r="T1719" s="133">
        <f>S1719*H1719</f>
        <v>0</v>
      </c>
      <c r="AR1719" s="134" t="s">
        <v>277</v>
      </c>
      <c r="AT1719" s="134" t="s">
        <v>226</v>
      </c>
      <c r="AU1719" s="134" t="s">
        <v>82</v>
      </c>
      <c r="AY1719" s="17" t="s">
        <v>224</v>
      </c>
      <c r="BE1719" s="135">
        <f>IF(N1719="základní",J1719,0)</f>
        <v>0</v>
      </c>
      <c r="BF1719" s="135">
        <f>IF(N1719="snížená",J1719,0)</f>
        <v>85000</v>
      </c>
      <c r="BG1719" s="135">
        <f>IF(N1719="zákl. přenesená",J1719,0)</f>
        <v>0</v>
      </c>
      <c r="BH1719" s="135">
        <f>IF(N1719="sníž. přenesená",J1719,0)</f>
        <v>0</v>
      </c>
      <c r="BI1719" s="135">
        <f>IF(N1719="nulová",J1719,0)</f>
        <v>0</v>
      </c>
      <c r="BJ1719" s="17" t="s">
        <v>82</v>
      </c>
      <c r="BK1719" s="135">
        <f>ROUND(I1719*H1719,2)</f>
        <v>85000</v>
      </c>
      <c r="BL1719" s="17" t="s">
        <v>277</v>
      </c>
      <c r="BM1719" s="134" t="s">
        <v>4922</v>
      </c>
    </row>
    <row r="1720" spans="2:65" s="1" customFormat="1" ht="19.5">
      <c r="B1720" s="29"/>
      <c r="D1720" s="136" t="s">
        <v>231</v>
      </c>
      <c r="F1720" s="137" t="s">
        <v>2055</v>
      </c>
      <c r="L1720" s="29"/>
      <c r="M1720" s="138"/>
      <c r="T1720" s="53"/>
      <c r="AT1720" s="17" t="s">
        <v>231</v>
      </c>
      <c r="AU1720" s="17" t="s">
        <v>82</v>
      </c>
    </row>
    <row r="1721" spans="2:65" s="1" customFormat="1" ht="37.9" customHeight="1">
      <c r="B1721" s="123"/>
      <c r="C1721" s="124" t="s">
        <v>2057</v>
      </c>
      <c r="D1721" s="124" t="s">
        <v>226</v>
      </c>
      <c r="E1721" s="125" t="s">
        <v>2058</v>
      </c>
      <c r="F1721" s="126" t="s">
        <v>2059</v>
      </c>
      <c r="G1721" s="127" t="s">
        <v>369</v>
      </c>
      <c r="H1721" s="128">
        <v>1</v>
      </c>
      <c r="I1721" s="129">
        <v>35190</v>
      </c>
      <c r="J1721" s="129">
        <f>ROUND(I1721*H1721,2)</f>
        <v>35190</v>
      </c>
      <c r="K1721" s="126" t="s">
        <v>1</v>
      </c>
      <c r="L1721" s="29"/>
      <c r="M1721" s="130" t="s">
        <v>1</v>
      </c>
      <c r="N1721" s="131" t="s">
        <v>39</v>
      </c>
      <c r="O1721" s="132">
        <v>0</v>
      </c>
      <c r="P1721" s="132">
        <f>O1721*H1721</f>
        <v>0</v>
      </c>
      <c r="Q1721" s="132">
        <v>0</v>
      </c>
      <c r="R1721" s="132">
        <f>Q1721*H1721</f>
        <v>0</v>
      </c>
      <c r="S1721" s="132">
        <v>0</v>
      </c>
      <c r="T1721" s="133">
        <f>S1721*H1721</f>
        <v>0</v>
      </c>
      <c r="AR1721" s="134" t="s">
        <v>277</v>
      </c>
      <c r="AT1721" s="134" t="s">
        <v>226</v>
      </c>
      <c r="AU1721" s="134" t="s">
        <v>82</v>
      </c>
      <c r="AY1721" s="17" t="s">
        <v>224</v>
      </c>
      <c r="BE1721" s="135">
        <f>IF(N1721="základní",J1721,0)</f>
        <v>0</v>
      </c>
      <c r="BF1721" s="135">
        <f>IF(N1721="snížená",J1721,0)</f>
        <v>35190</v>
      </c>
      <c r="BG1721" s="135">
        <f>IF(N1721="zákl. přenesená",J1721,0)</f>
        <v>0</v>
      </c>
      <c r="BH1721" s="135">
        <f>IF(N1721="sníž. přenesená",J1721,0)</f>
        <v>0</v>
      </c>
      <c r="BI1721" s="135">
        <f>IF(N1721="nulová",J1721,0)</f>
        <v>0</v>
      </c>
      <c r="BJ1721" s="17" t="s">
        <v>82</v>
      </c>
      <c r="BK1721" s="135">
        <f>ROUND(I1721*H1721,2)</f>
        <v>35190</v>
      </c>
      <c r="BL1721" s="17" t="s">
        <v>277</v>
      </c>
      <c r="BM1721" s="134" t="s">
        <v>4923</v>
      </c>
    </row>
    <row r="1722" spans="2:65" s="1" customFormat="1" ht="19.5">
      <c r="B1722" s="29"/>
      <c r="D1722" s="136" t="s">
        <v>231</v>
      </c>
      <c r="F1722" s="137" t="s">
        <v>2059</v>
      </c>
      <c r="L1722" s="29"/>
      <c r="M1722" s="138"/>
      <c r="T1722" s="53"/>
      <c r="AT1722" s="17" t="s">
        <v>231</v>
      </c>
      <c r="AU1722" s="17" t="s">
        <v>82</v>
      </c>
    </row>
    <row r="1723" spans="2:65" s="1" customFormat="1" ht="37.9" customHeight="1">
      <c r="B1723" s="123"/>
      <c r="C1723" s="124" t="s">
        <v>1281</v>
      </c>
      <c r="D1723" s="124" t="s">
        <v>226</v>
      </c>
      <c r="E1723" s="125" t="s">
        <v>2061</v>
      </c>
      <c r="F1723" s="126" t="s">
        <v>2062</v>
      </c>
      <c r="G1723" s="127" t="s">
        <v>272</v>
      </c>
      <c r="H1723" s="128">
        <v>80</v>
      </c>
      <c r="I1723" s="129">
        <v>1984</v>
      </c>
      <c r="J1723" s="129">
        <f>ROUND(I1723*H1723,2)</f>
        <v>158720</v>
      </c>
      <c r="K1723" s="126" t="s">
        <v>1</v>
      </c>
      <c r="L1723" s="29"/>
      <c r="M1723" s="130" t="s">
        <v>1</v>
      </c>
      <c r="N1723" s="131" t="s">
        <v>39</v>
      </c>
      <c r="O1723" s="132">
        <v>0</v>
      </c>
      <c r="P1723" s="132">
        <f>O1723*H1723</f>
        <v>0</v>
      </c>
      <c r="Q1723" s="132">
        <v>0</v>
      </c>
      <c r="R1723" s="132">
        <f>Q1723*H1723</f>
        <v>0</v>
      </c>
      <c r="S1723" s="132">
        <v>0</v>
      </c>
      <c r="T1723" s="133">
        <f>S1723*H1723</f>
        <v>0</v>
      </c>
      <c r="AR1723" s="134" t="s">
        <v>277</v>
      </c>
      <c r="AT1723" s="134" t="s">
        <v>226</v>
      </c>
      <c r="AU1723" s="134" t="s">
        <v>82</v>
      </c>
      <c r="AY1723" s="17" t="s">
        <v>224</v>
      </c>
      <c r="BE1723" s="135">
        <f>IF(N1723="základní",J1723,0)</f>
        <v>0</v>
      </c>
      <c r="BF1723" s="135">
        <f>IF(N1723="snížená",J1723,0)</f>
        <v>158720</v>
      </c>
      <c r="BG1723" s="135">
        <f>IF(N1723="zákl. přenesená",J1723,0)</f>
        <v>0</v>
      </c>
      <c r="BH1723" s="135">
        <f>IF(N1723="sníž. přenesená",J1723,0)</f>
        <v>0</v>
      </c>
      <c r="BI1723" s="135">
        <f>IF(N1723="nulová",J1723,0)</f>
        <v>0</v>
      </c>
      <c r="BJ1723" s="17" t="s">
        <v>82</v>
      </c>
      <c r="BK1723" s="135">
        <f>ROUND(I1723*H1723,2)</f>
        <v>158720</v>
      </c>
      <c r="BL1723" s="17" t="s">
        <v>277</v>
      </c>
      <c r="BM1723" s="134" t="s">
        <v>4924</v>
      </c>
    </row>
    <row r="1724" spans="2:65" s="1" customFormat="1" ht="19.5">
      <c r="B1724" s="29"/>
      <c r="D1724" s="136" t="s">
        <v>231</v>
      </c>
      <c r="F1724" s="137" t="s">
        <v>2062</v>
      </c>
      <c r="L1724" s="29"/>
      <c r="M1724" s="138"/>
      <c r="T1724" s="53"/>
      <c r="AT1724" s="17" t="s">
        <v>231</v>
      </c>
      <c r="AU1724" s="17" t="s">
        <v>82</v>
      </c>
    </row>
    <row r="1725" spans="2:65" s="1" customFormat="1" ht="37.9" customHeight="1">
      <c r="B1725" s="123"/>
      <c r="C1725" s="124" t="s">
        <v>2064</v>
      </c>
      <c r="D1725" s="124" t="s">
        <v>226</v>
      </c>
      <c r="E1725" s="125" t="s">
        <v>2065</v>
      </c>
      <c r="F1725" s="126" t="s">
        <v>2066</v>
      </c>
      <c r="G1725" s="127" t="s">
        <v>639</v>
      </c>
      <c r="H1725" s="128">
        <v>1</v>
      </c>
      <c r="I1725" s="129">
        <v>8000</v>
      </c>
      <c r="J1725" s="129">
        <f>ROUND(I1725*H1725,2)</f>
        <v>8000</v>
      </c>
      <c r="K1725" s="126" t="s">
        <v>1</v>
      </c>
      <c r="L1725" s="29"/>
      <c r="M1725" s="130" t="s">
        <v>1</v>
      </c>
      <c r="N1725" s="131" t="s">
        <v>39</v>
      </c>
      <c r="O1725" s="132">
        <v>0</v>
      </c>
      <c r="P1725" s="132">
        <f>O1725*H1725</f>
        <v>0</v>
      </c>
      <c r="Q1725" s="132">
        <v>0</v>
      </c>
      <c r="R1725" s="132">
        <f>Q1725*H1725</f>
        <v>0</v>
      </c>
      <c r="S1725" s="132">
        <v>0</v>
      </c>
      <c r="T1725" s="133">
        <f>S1725*H1725</f>
        <v>0</v>
      </c>
      <c r="AR1725" s="134" t="s">
        <v>277</v>
      </c>
      <c r="AT1725" s="134" t="s">
        <v>226</v>
      </c>
      <c r="AU1725" s="134" t="s">
        <v>82</v>
      </c>
      <c r="AY1725" s="17" t="s">
        <v>224</v>
      </c>
      <c r="BE1725" s="135">
        <f>IF(N1725="základní",J1725,0)</f>
        <v>0</v>
      </c>
      <c r="BF1725" s="135">
        <f>IF(N1725="snížená",J1725,0)</f>
        <v>8000</v>
      </c>
      <c r="BG1725" s="135">
        <f>IF(N1725="zákl. přenesená",J1725,0)</f>
        <v>0</v>
      </c>
      <c r="BH1725" s="135">
        <f>IF(N1725="sníž. přenesená",J1725,0)</f>
        <v>0</v>
      </c>
      <c r="BI1725" s="135">
        <f>IF(N1725="nulová",J1725,0)</f>
        <v>0</v>
      </c>
      <c r="BJ1725" s="17" t="s">
        <v>82</v>
      </c>
      <c r="BK1725" s="135">
        <f>ROUND(I1725*H1725,2)</f>
        <v>8000</v>
      </c>
      <c r="BL1725" s="17" t="s">
        <v>277</v>
      </c>
      <c r="BM1725" s="134" t="s">
        <v>4925</v>
      </c>
    </row>
    <row r="1726" spans="2:65" s="1" customFormat="1" ht="19.5">
      <c r="B1726" s="29"/>
      <c r="D1726" s="136" t="s">
        <v>231</v>
      </c>
      <c r="F1726" s="137" t="s">
        <v>2066</v>
      </c>
      <c r="L1726" s="29"/>
      <c r="M1726" s="138"/>
      <c r="T1726" s="53"/>
      <c r="AT1726" s="17" t="s">
        <v>231</v>
      </c>
      <c r="AU1726" s="17" t="s">
        <v>82</v>
      </c>
    </row>
    <row r="1727" spans="2:65" s="1" customFormat="1" ht="49.15" customHeight="1">
      <c r="B1727" s="123"/>
      <c r="C1727" s="124" t="s">
        <v>1285</v>
      </c>
      <c r="D1727" s="124" t="s">
        <v>226</v>
      </c>
      <c r="E1727" s="125" t="s">
        <v>2068</v>
      </c>
      <c r="F1727" s="126" t="s">
        <v>2069</v>
      </c>
      <c r="G1727" s="127" t="s">
        <v>1201</v>
      </c>
      <c r="H1727" s="128">
        <v>36642.9</v>
      </c>
      <c r="I1727" s="129">
        <v>0.98</v>
      </c>
      <c r="J1727" s="129">
        <f>ROUND(I1727*H1727,2)</f>
        <v>35910.04</v>
      </c>
      <c r="K1727" s="126" t="s">
        <v>230</v>
      </c>
      <c r="L1727" s="29"/>
      <c r="M1727" s="130" t="s">
        <v>1</v>
      </c>
      <c r="N1727" s="131" t="s">
        <v>39</v>
      </c>
      <c r="O1727" s="132">
        <v>0</v>
      </c>
      <c r="P1727" s="132">
        <f>O1727*H1727</f>
        <v>0</v>
      </c>
      <c r="Q1727" s="132">
        <v>0</v>
      </c>
      <c r="R1727" s="132">
        <f>Q1727*H1727</f>
        <v>0</v>
      </c>
      <c r="S1727" s="132">
        <v>0</v>
      </c>
      <c r="T1727" s="133">
        <f>S1727*H1727</f>
        <v>0</v>
      </c>
      <c r="AR1727" s="134" t="s">
        <v>277</v>
      </c>
      <c r="AT1727" s="134" t="s">
        <v>226</v>
      </c>
      <c r="AU1727" s="134" t="s">
        <v>82</v>
      </c>
      <c r="AY1727" s="17" t="s">
        <v>224</v>
      </c>
      <c r="BE1727" s="135">
        <f>IF(N1727="základní",J1727,0)</f>
        <v>0</v>
      </c>
      <c r="BF1727" s="135">
        <f>IF(N1727="snížená",J1727,0)</f>
        <v>35910.04</v>
      </c>
      <c r="BG1727" s="135">
        <f>IF(N1727="zákl. přenesená",J1727,0)</f>
        <v>0</v>
      </c>
      <c r="BH1727" s="135">
        <f>IF(N1727="sníž. přenesená",J1727,0)</f>
        <v>0</v>
      </c>
      <c r="BI1727" s="135">
        <f>IF(N1727="nulová",J1727,0)</f>
        <v>0</v>
      </c>
      <c r="BJ1727" s="17" t="s">
        <v>82</v>
      </c>
      <c r="BK1727" s="135">
        <f>ROUND(I1727*H1727,2)</f>
        <v>35910.04</v>
      </c>
      <c r="BL1727" s="17" t="s">
        <v>277</v>
      </c>
      <c r="BM1727" s="134" t="s">
        <v>4926</v>
      </c>
    </row>
    <row r="1728" spans="2:65" s="1" customFormat="1" ht="29.25">
      <c r="B1728" s="29"/>
      <c r="D1728" s="136" t="s">
        <v>231</v>
      </c>
      <c r="F1728" s="137" t="s">
        <v>2069</v>
      </c>
      <c r="L1728" s="29"/>
      <c r="M1728" s="138"/>
      <c r="T1728" s="53"/>
      <c r="AT1728" s="17" t="s">
        <v>231</v>
      </c>
      <c r="AU1728" s="17" t="s">
        <v>82</v>
      </c>
    </row>
    <row r="1729" spans="2:65" s="1" customFormat="1">
      <c r="B1729" s="29"/>
      <c r="D1729" s="139" t="s">
        <v>232</v>
      </c>
      <c r="F1729" s="140" t="s">
        <v>2071</v>
      </c>
      <c r="L1729" s="29"/>
      <c r="M1729" s="138"/>
      <c r="T1729" s="53"/>
      <c r="AT1729" s="17" t="s">
        <v>232</v>
      </c>
      <c r="AU1729" s="17" t="s">
        <v>82</v>
      </c>
    </row>
    <row r="1730" spans="2:65" s="11" customFormat="1" ht="22.9" customHeight="1">
      <c r="B1730" s="112"/>
      <c r="D1730" s="113" t="s">
        <v>72</v>
      </c>
      <c r="E1730" s="121" t="s">
        <v>2072</v>
      </c>
      <c r="F1730" s="121" t="s">
        <v>2073</v>
      </c>
      <c r="J1730" s="122">
        <f>BK1730</f>
        <v>1015407.9899999999</v>
      </c>
      <c r="L1730" s="112"/>
      <c r="M1730" s="116"/>
      <c r="P1730" s="117">
        <f>SUM(P1731:P1797)</f>
        <v>0</v>
      </c>
      <c r="R1730" s="117">
        <f>SUM(R1731:R1797)</f>
        <v>0</v>
      </c>
      <c r="T1730" s="118">
        <f>SUM(T1731:T1797)</f>
        <v>0</v>
      </c>
      <c r="AR1730" s="113" t="s">
        <v>82</v>
      </c>
      <c r="AT1730" s="119" t="s">
        <v>72</v>
      </c>
      <c r="AU1730" s="119" t="s">
        <v>78</v>
      </c>
      <c r="AY1730" s="113" t="s">
        <v>224</v>
      </c>
      <c r="BK1730" s="120">
        <f>SUM(BK1731:BK1797)</f>
        <v>1015407.9899999999</v>
      </c>
    </row>
    <row r="1731" spans="2:65" s="1" customFormat="1" ht="24.2" customHeight="1">
      <c r="B1731" s="123"/>
      <c r="C1731" s="124" t="s">
        <v>2074</v>
      </c>
      <c r="D1731" s="124" t="s">
        <v>226</v>
      </c>
      <c r="E1731" s="125" t="s">
        <v>2075</v>
      </c>
      <c r="F1731" s="126" t="s">
        <v>2076</v>
      </c>
      <c r="G1731" s="127" t="s">
        <v>266</v>
      </c>
      <c r="H1731" s="128">
        <v>9.1199999999999992</v>
      </c>
      <c r="I1731" s="129">
        <v>6110</v>
      </c>
      <c r="J1731" s="129">
        <f>ROUND(I1731*H1731,2)</f>
        <v>55723.199999999997</v>
      </c>
      <c r="K1731" s="126" t="s">
        <v>230</v>
      </c>
      <c r="L1731" s="29"/>
      <c r="M1731" s="130" t="s">
        <v>1</v>
      </c>
      <c r="N1731" s="131" t="s">
        <v>39</v>
      </c>
      <c r="O1731" s="132">
        <v>0</v>
      </c>
      <c r="P1731" s="132">
        <f>O1731*H1731</f>
        <v>0</v>
      </c>
      <c r="Q1731" s="132">
        <v>0</v>
      </c>
      <c r="R1731" s="132">
        <f>Q1731*H1731</f>
        <v>0</v>
      </c>
      <c r="S1731" s="132">
        <v>0</v>
      </c>
      <c r="T1731" s="133">
        <f>S1731*H1731</f>
        <v>0</v>
      </c>
      <c r="AR1731" s="134" t="s">
        <v>277</v>
      </c>
      <c r="AT1731" s="134" t="s">
        <v>226</v>
      </c>
      <c r="AU1731" s="134" t="s">
        <v>82</v>
      </c>
      <c r="AY1731" s="17" t="s">
        <v>224</v>
      </c>
      <c r="BE1731" s="135">
        <f>IF(N1731="základní",J1731,0)</f>
        <v>0</v>
      </c>
      <c r="BF1731" s="135">
        <f>IF(N1731="snížená",J1731,0)</f>
        <v>55723.199999999997</v>
      </c>
      <c r="BG1731" s="135">
        <f>IF(N1731="zákl. přenesená",J1731,0)</f>
        <v>0</v>
      </c>
      <c r="BH1731" s="135">
        <f>IF(N1731="sníž. přenesená",J1731,0)</f>
        <v>0</v>
      </c>
      <c r="BI1731" s="135">
        <f>IF(N1731="nulová",J1731,0)</f>
        <v>0</v>
      </c>
      <c r="BJ1731" s="17" t="s">
        <v>82</v>
      </c>
      <c r="BK1731" s="135">
        <f>ROUND(I1731*H1731,2)</f>
        <v>55723.199999999997</v>
      </c>
      <c r="BL1731" s="17" t="s">
        <v>277</v>
      </c>
      <c r="BM1731" s="134" t="s">
        <v>4927</v>
      </c>
    </row>
    <row r="1732" spans="2:65" s="1" customFormat="1" ht="19.5">
      <c r="B1732" s="29"/>
      <c r="D1732" s="136" t="s">
        <v>231</v>
      </c>
      <c r="F1732" s="137" t="s">
        <v>2076</v>
      </c>
      <c r="L1732" s="29"/>
      <c r="M1732" s="138"/>
      <c r="T1732" s="53"/>
      <c r="AT1732" s="17" t="s">
        <v>231</v>
      </c>
      <c r="AU1732" s="17" t="s">
        <v>82</v>
      </c>
    </row>
    <row r="1733" spans="2:65" s="1" customFormat="1">
      <c r="B1733" s="29"/>
      <c r="D1733" s="139" t="s">
        <v>232</v>
      </c>
      <c r="F1733" s="140" t="s">
        <v>2077</v>
      </c>
      <c r="L1733" s="29"/>
      <c r="M1733" s="138"/>
      <c r="T1733" s="53"/>
      <c r="AT1733" s="17" t="s">
        <v>232</v>
      </c>
      <c r="AU1733" s="17" t="s">
        <v>82</v>
      </c>
    </row>
    <row r="1734" spans="2:65" s="12" customFormat="1">
      <c r="B1734" s="141"/>
      <c r="D1734" s="136" t="s">
        <v>234</v>
      </c>
      <c r="E1734" s="142" t="s">
        <v>1</v>
      </c>
      <c r="F1734" s="143" t="s">
        <v>2078</v>
      </c>
      <c r="H1734" s="142" t="s">
        <v>1</v>
      </c>
      <c r="L1734" s="141"/>
      <c r="M1734" s="144"/>
      <c r="T1734" s="145"/>
      <c r="AT1734" s="142" t="s">
        <v>234</v>
      </c>
      <c r="AU1734" s="142" t="s">
        <v>82</v>
      </c>
      <c r="AV1734" s="12" t="s">
        <v>78</v>
      </c>
      <c r="AW1734" s="12" t="s">
        <v>29</v>
      </c>
      <c r="AX1734" s="12" t="s">
        <v>73</v>
      </c>
      <c r="AY1734" s="142" t="s">
        <v>224</v>
      </c>
    </row>
    <row r="1735" spans="2:65" s="13" customFormat="1">
      <c r="B1735" s="146"/>
      <c r="D1735" s="136" t="s">
        <v>234</v>
      </c>
      <c r="E1735" s="147" t="s">
        <v>1</v>
      </c>
      <c r="F1735" s="148" t="s">
        <v>2079</v>
      </c>
      <c r="H1735" s="149">
        <v>9.1199999999999992</v>
      </c>
      <c r="L1735" s="146"/>
      <c r="M1735" s="150"/>
      <c r="T1735" s="151"/>
      <c r="AT1735" s="147" t="s">
        <v>234</v>
      </c>
      <c r="AU1735" s="147" t="s">
        <v>82</v>
      </c>
      <c r="AV1735" s="13" t="s">
        <v>82</v>
      </c>
      <c r="AW1735" s="13" t="s">
        <v>29</v>
      </c>
      <c r="AX1735" s="13" t="s">
        <v>73</v>
      </c>
      <c r="AY1735" s="147" t="s">
        <v>224</v>
      </c>
    </row>
    <row r="1736" spans="2:65" s="14" customFormat="1">
      <c r="B1736" s="152"/>
      <c r="D1736" s="136" t="s">
        <v>234</v>
      </c>
      <c r="E1736" s="153" t="s">
        <v>1</v>
      </c>
      <c r="F1736" s="154" t="s">
        <v>239</v>
      </c>
      <c r="H1736" s="155">
        <v>9.1199999999999992</v>
      </c>
      <c r="L1736" s="152"/>
      <c r="M1736" s="156"/>
      <c r="T1736" s="157"/>
      <c r="AT1736" s="153" t="s">
        <v>234</v>
      </c>
      <c r="AU1736" s="153" t="s">
        <v>82</v>
      </c>
      <c r="AV1736" s="14" t="s">
        <v>106</v>
      </c>
      <c r="AW1736" s="14" t="s">
        <v>29</v>
      </c>
      <c r="AX1736" s="14" t="s">
        <v>78</v>
      </c>
      <c r="AY1736" s="153" t="s">
        <v>224</v>
      </c>
    </row>
    <row r="1737" spans="2:65" s="1" customFormat="1" ht="24.2" customHeight="1">
      <c r="B1737" s="123"/>
      <c r="C1737" s="124" t="s">
        <v>1289</v>
      </c>
      <c r="D1737" s="124" t="s">
        <v>226</v>
      </c>
      <c r="E1737" s="125" t="s">
        <v>2080</v>
      </c>
      <c r="F1737" s="126" t="s">
        <v>2081</v>
      </c>
      <c r="G1737" s="127" t="s">
        <v>266</v>
      </c>
      <c r="H1737" s="128">
        <v>5.1070000000000002</v>
      </c>
      <c r="I1737" s="129">
        <v>6980</v>
      </c>
      <c r="J1737" s="129">
        <f>ROUND(I1737*H1737,2)</f>
        <v>35646.86</v>
      </c>
      <c r="K1737" s="126" t="s">
        <v>230</v>
      </c>
      <c r="L1737" s="29"/>
      <c r="M1737" s="130" t="s">
        <v>1</v>
      </c>
      <c r="N1737" s="131" t="s">
        <v>39</v>
      </c>
      <c r="O1737" s="132">
        <v>0</v>
      </c>
      <c r="P1737" s="132">
        <f>O1737*H1737</f>
        <v>0</v>
      </c>
      <c r="Q1737" s="132">
        <v>0</v>
      </c>
      <c r="R1737" s="132">
        <f>Q1737*H1737</f>
        <v>0</v>
      </c>
      <c r="S1737" s="132">
        <v>0</v>
      </c>
      <c r="T1737" s="133">
        <f>S1737*H1737</f>
        <v>0</v>
      </c>
      <c r="AR1737" s="134" t="s">
        <v>277</v>
      </c>
      <c r="AT1737" s="134" t="s">
        <v>226</v>
      </c>
      <c r="AU1737" s="134" t="s">
        <v>82</v>
      </c>
      <c r="AY1737" s="17" t="s">
        <v>224</v>
      </c>
      <c r="BE1737" s="135">
        <f>IF(N1737="základní",J1737,0)</f>
        <v>0</v>
      </c>
      <c r="BF1737" s="135">
        <f>IF(N1737="snížená",J1737,0)</f>
        <v>35646.86</v>
      </c>
      <c r="BG1737" s="135">
        <f>IF(N1737="zákl. přenesená",J1737,0)</f>
        <v>0</v>
      </c>
      <c r="BH1737" s="135">
        <f>IF(N1737="sníž. přenesená",J1737,0)</f>
        <v>0</v>
      </c>
      <c r="BI1737" s="135">
        <f>IF(N1737="nulová",J1737,0)</f>
        <v>0</v>
      </c>
      <c r="BJ1737" s="17" t="s">
        <v>82</v>
      </c>
      <c r="BK1737" s="135">
        <f>ROUND(I1737*H1737,2)</f>
        <v>35646.86</v>
      </c>
      <c r="BL1737" s="17" t="s">
        <v>277</v>
      </c>
      <c r="BM1737" s="134" t="s">
        <v>4928</v>
      </c>
    </row>
    <row r="1738" spans="2:65" s="1" customFormat="1" ht="19.5">
      <c r="B1738" s="29"/>
      <c r="D1738" s="136" t="s">
        <v>231</v>
      </c>
      <c r="F1738" s="137" t="s">
        <v>2081</v>
      </c>
      <c r="L1738" s="29"/>
      <c r="M1738" s="138"/>
      <c r="T1738" s="53"/>
      <c r="AT1738" s="17" t="s">
        <v>231</v>
      </c>
      <c r="AU1738" s="17" t="s">
        <v>82</v>
      </c>
    </row>
    <row r="1739" spans="2:65" s="1" customFormat="1">
      <c r="B1739" s="29"/>
      <c r="D1739" s="139" t="s">
        <v>232</v>
      </c>
      <c r="F1739" s="140" t="s">
        <v>2082</v>
      </c>
      <c r="L1739" s="29"/>
      <c r="M1739" s="138"/>
      <c r="T1739" s="53"/>
      <c r="AT1739" s="17" t="s">
        <v>232</v>
      </c>
      <c r="AU1739" s="17" t="s">
        <v>82</v>
      </c>
    </row>
    <row r="1740" spans="2:65" s="12" customFormat="1">
      <c r="B1740" s="141"/>
      <c r="D1740" s="136" t="s">
        <v>234</v>
      </c>
      <c r="E1740" s="142" t="s">
        <v>1</v>
      </c>
      <c r="F1740" s="143" t="s">
        <v>2078</v>
      </c>
      <c r="H1740" s="142" t="s">
        <v>1</v>
      </c>
      <c r="L1740" s="141"/>
      <c r="M1740" s="144"/>
      <c r="T1740" s="145"/>
      <c r="AT1740" s="142" t="s">
        <v>234</v>
      </c>
      <c r="AU1740" s="142" t="s">
        <v>82</v>
      </c>
      <c r="AV1740" s="12" t="s">
        <v>78</v>
      </c>
      <c r="AW1740" s="12" t="s">
        <v>29</v>
      </c>
      <c r="AX1740" s="12" t="s">
        <v>73</v>
      </c>
      <c r="AY1740" s="142" t="s">
        <v>224</v>
      </c>
    </row>
    <row r="1741" spans="2:65" s="13" customFormat="1">
      <c r="B1741" s="146"/>
      <c r="D1741" s="136" t="s">
        <v>234</v>
      </c>
      <c r="E1741" s="147" t="s">
        <v>1</v>
      </c>
      <c r="F1741" s="148" t="s">
        <v>2083</v>
      </c>
      <c r="H1741" s="149">
        <v>5.1070000000000002</v>
      </c>
      <c r="L1741" s="146"/>
      <c r="M1741" s="150"/>
      <c r="T1741" s="151"/>
      <c r="AT1741" s="147" t="s">
        <v>234</v>
      </c>
      <c r="AU1741" s="147" t="s">
        <v>82</v>
      </c>
      <c r="AV1741" s="13" t="s">
        <v>82</v>
      </c>
      <c r="AW1741" s="13" t="s">
        <v>29</v>
      </c>
      <c r="AX1741" s="13" t="s">
        <v>73</v>
      </c>
      <c r="AY1741" s="147" t="s">
        <v>224</v>
      </c>
    </row>
    <row r="1742" spans="2:65" s="14" customFormat="1">
      <c r="B1742" s="152"/>
      <c r="D1742" s="136" t="s">
        <v>234</v>
      </c>
      <c r="E1742" s="153" t="s">
        <v>1</v>
      </c>
      <c r="F1742" s="154" t="s">
        <v>239</v>
      </c>
      <c r="H1742" s="155">
        <v>5.1070000000000002</v>
      </c>
      <c r="L1742" s="152"/>
      <c r="M1742" s="156"/>
      <c r="T1742" s="157"/>
      <c r="AT1742" s="153" t="s">
        <v>234</v>
      </c>
      <c r="AU1742" s="153" t="s">
        <v>82</v>
      </c>
      <c r="AV1742" s="14" t="s">
        <v>106</v>
      </c>
      <c r="AW1742" s="14" t="s">
        <v>29</v>
      </c>
      <c r="AX1742" s="14" t="s">
        <v>78</v>
      </c>
      <c r="AY1742" s="153" t="s">
        <v>224</v>
      </c>
    </row>
    <row r="1743" spans="2:65" s="1" customFormat="1" ht="21.75" customHeight="1">
      <c r="B1743" s="123"/>
      <c r="C1743" s="124" t="s">
        <v>2084</v>
      </c>
      <c r="D1743" s="124" t="s">
        <v>226</v>
      </c>
      <c r="E1743" s="125" t="s">
        <v>2085</v>
      </c>
      <c r="F1743" s="126" t="s">
        <v>2086</v>
      </c>
      <c r="G1743" s="127" t="s">
        <v>272</v>
      </c>
      <c r="H1743" s="128">
        <v>30.4</v>
      </c>
      <c r="I1743" s="129">
        <v>1644</v>
      </c>
      <c r="J1743" s="129">
        <f>ROUND(I1743*H1743,2)</f>
        <v>49977.599999999999</v>
      </c>
      <c r="K1743" s="126" t="s">
        <v>1</v>
      </c>
      <c r="L1743" s="29"/>
      <c r="M1743" s="130" t="s">
        <v>1</v>
      </c>
      <c r="N1743" s="131" t="s">
        <v>39</v>
      </c>
      <c r="O1743" s="132">
        <v>0</v>
      </c>
      <c r="P1743" s="132">
        <f>O1743*H1743</f>
        <v>0</v>
      </c>
      <c r="Q1743" s="132">
        <v>0</v>
      </c>
      <c r="R1743" s="132">
        <f>Q1743*H1743</f>
        <v>0</v>
      </c>
      <c r="S1743" s="132">
        <v>0</v>
      </c>
      <c r="T1743" s="133">
        <f>S1743*H1743</f>
        <v>0</v>
      </c>
      <c r="AR1743" s="134" t="s">
        <v>277</v>
      </c>
      <c r="AT1743" s="134" t="s">
        <v>226</v>
      </c>
      <c r="AU1743" s="134" t="s">
        <v>82</v>
      </c>
      <c r="AY1743" s="17" t="s">
        <v>224</v>
      </c>
      <c r="BE1743" s="135">
        <f>IF(N1743="základní",J1743,0)</f>
        <v>0</v>
      </c>
      <c r="BF1743" s="135">
        <f>IF(N1743="snížená",J1743,0)</f>
        <v>49977.599999999999</v>
      </c>
      <c r="BG1743" s="135">
        <f>IF(N1743="zákl. přenesená",J1743,0)</f>
        <v>0</v>
      </c>
      <c r="BH1743" s="135">
        <f>IF(N1743="sníž. přenesená",J1743,0)</f>
        <v>0</v>
      </c>
      <c r="BI1743" s="135">
        <f>IF(N1743="nulová",J1743,0)</f>
        <v>0</v>
      </c>
      <c r="BJ1743" s="17" t="s">
        <v>82</v>
      </c>
      <c r="BK1743" s="135">
        <f>ROUND(I1743*H1743,2)</f>
        <v>49977.599999999999</v>
      </c>
      <c r="BL1743" s="17" t="s">
        <v>277</v>
      </c>
      <c r="BM1743" s="134" t="s">
        <v>4929</v>
      </c>
    </row>
    <row r="1744" spans="2:65" s="1" customFormat="1">
      <c r="B1744" s="29"/>
      <c r="D1744" s="136" t="s">
        <v>231</v>
      </c>
      <c r="F1744" s="137" t="s">
        <v>2086</v>
      </c>
      <c r="L1744" s="29"/>
      <c r="M1744" s="138"/>
      <c r="T1744" s="53"/>
      <c r="AT1744" s="17" t="s">
        <v>231</v>
      </c>
      <c r="AU1744" s="17" t="s">
        <v>82</v>
      </c>
    </row>
    <row r="1745" spans="2:65" s="12" customFormat="1">
      <c r="B1745" s="141"/>
      <c r="D1745" s="136" t="s">
        <v>234</v>
      </c>
      <c r="E1745" s="142" t="s">
        <v>1</v>
      </c>
      <c r="F1745" s="143" t="s">
        <v>2087</v>
      </c>
      <c r="H1745" s="142" t="s">
        <v>1</v>
      </c>
      <c r="L1745" s="141"/>
      <c r="M1745" s="144"/>
      <c r="T1745" s="145"/>
      <c r="AT1745" s="142" t="s">
        <v>234</v>
      </c>
      <c r="AU1745" s="142" t="s">
        <v>82</v>
      </c>
      <c r="AV1745" s="12" t="s">
        <v>78</v>
      </c>
      <c r="AW1745" s="12" t="s">
        <v>29</v>
      </c>
      <c r="AX1745" s="12" t="s">
        <v>73</v>
      </c>
      <c r="AY1745" s="142" t="s">
        <v>224</v>
      </c>
    </row>
    <row r="1746" spans="2:65" s="13" customFormat="1">
      <c r="B1746" s="146"/>
      <c r="D1746" s="136" t="s">
        <v>234</v>
      </c>
      <c r="E1746" s="147" t="s">
        <v>1</v>
      </c>
      <c r="F1746" s="148" t="s">
        <v>736</v>
      </c>
      <c r="H1746" s="149">
        <v>30.4</v>
      </c>
      <c r="L1746" s="146"/>
      <c r="M1746" s="150"/>
      <c r="T1746" s="151"/>
      <c r="AT1746" s="147" t="s">
        <v>234</v>
      </c>
      <c r="AU1746" s="147" t="s">
        <v>82</v>
      </c>
      <c r="AV1746" s="13" t="s">
        <v>82</v>
      </c>
      <c r="AW1746" s="13" t="s">
        <v>29</v>
      </c>
      <c r="AX1746" s="13" t="s">
        <v>73</v>
      </c>
      <c r="AY1746" s="147" t="s">
        <v>224</v>
      </c>
    </row>
    <row r="1747" spans="2:65" s="14" customFormat="1">
      <c r="B1747" s="152"/>
      <c r="D1747" s="136" t="s">
        <v>234</v>
      </c>
      <c r="E1747" s="153" t="s">
        <v>1</v>
      </c>
      <c r="F1747" s="154" t="s">
        <v>239</v>
      </c>
      <c r="H1747" s="155">
        <v>30.4</v>
      </c>
      <c r="L1747" s="152"/>
      <c r="M1747" s="156"/>
      <c r="T1747" s="157"/>
      <c r="AT1747" s="153" t="s">
        <v>234</v>
      </c>
      <c r="AU1747" s="153" t="s">
        <v>82</v>
      </c>
      <c r="AV1747" s="14" t="s">
        <v>106</v>
      </c>
      <c r="AW1747" s="14" t="s">
        <v>29</v>
      </c>
      <c r="AX1747" s="14" t="s">
        <v>78</v>
      </c>
      <c r="AY1747" s="153" t="s">
        <v>224</v>
      </c>
    </row>
    <row r="1748" spans="2:65" s="1" customFormat="1" ht="24.2" customHeight="1">
      <c r="B1748" s="123"/>
      <c r="C1748" s="124" t="s">
        <v>1291</v>
      </c>
      <c r="D1748" s="124" t="s">
        <v>226</v>
      </c>
      <c r="E1748" s="125" t="s">
        <v>2088</v>
      </c>
      <c r="F1748" s="126" t="s">
        <v>2089</v>
      </c>
      <c r="G1748" s="127" t="s">
        <v>266</v>
      </c>
      <c r="H1748" s="128">
        <v>14.227</v>
      </c>
      <c r="I1748" s="129">
        <v>7.42</v>
      </c>
      <c r="J1748" s="129">
        <f>ROUND(I1748*H1748,2)</f>
        <v>105.56</v>
      </c>
      <c r="K1748" s="126" t="s">
        <v>230</v>
      </c>
      <c r="L1748" s="29"/>
      <c r="M1748" s="130" t="s">
        <v>1</v>
      </c>
      <c r="N1748" s="131" t="s">
        <v>39</v>
      </c>
      <c r="O1748" s="132">
        <v>0</v>
      </c>
      <c r="P1748" s="132">
        <f>O1748*H1748</f>
        <v>0</v>
      </c>
      <c r="Q1748" s="132">
        <v>0</v>
      </c>
      <c r="R1748" s="132">
        <f>Q1748*H1748</f>
        <v>0</v>
      </c>
      <c r="S1748" s="132">
        <v>0</v>
      </c>
      <c r="T1748" s="133">
        <f>S1748*H1748</f>
        <v>0</v>
      </c>
      <c r="AR1748" s="134" t="s">
        <v>277</v>
      </c>
      <c r="AT1748" s="134" t="s">
        <v>226</v>
      </c>
      <c r="AU1748" s="134" t="s">
        <v>82</v>
      </c>
      <c r="AY1748" s="17" t="s">
        <v>224</v>
      </c>
      <c r="BE1748" s="135">
        <f>IF(N1748="základní",J1748,0)</f>
        <v>0</v>
      </c>
      <c r="BF1748" s="135">
        <f>IF(N1748="snížená",J1748,0)</f>
        <v>105.56</v>
      </c>
      <c r="BG1748" s="135">
        <f>IF(N1748="zákl. přenesená",J1748,0)</f>
        <v>0</v>
      </c>
      <c r="BH1748" s="135">
        <f>IF(N1748="sníž. přenesená",J1748,0)</f>
        <v>0</v>
      </c>
      <c r="BI1748" s="135">
        <f>IF(N1748="nulová",J1748,0)</f>
        <v>0</v>
      </c>
      <c r="BJ1748" s="17" t="s">
        <v>82</v>
      </c>
      <c r="BK1748" s="135">
        <f>ROUND(I1748*H1748,2)</f>
        <v>105.56</v>
      </c>
      <c r="BL1748" s="17" t="s">
        <v>277</v>
      </c>
      <c r="BM1748" s="134" t="s">
        <v>4930</v>
      </c>
    </row>
    <row r="1749" spans="2:65" s="1" customFormat="1" ht="19.5">
      <c r="B1749" s="29"/>
      <c r="D1749" s="136" t="s">
        <v>231</v>
      </c>
      <c r="F1749" s="137" t="s">
        <v>2089</v>
      </c>
      <c r="L1749" s="29"/>
      <c r="M1749" s="138"/>
      <c r="T1749" s="53"/>
      <c r="AT1749" s="17" t="s">
        <v>231</v>
      </c>
      <c r="AU1749" s="17" t="s">
        <v>82</v>
      </c>
    </row>
    <row r="1750" spans="2:65" s="1" customFormat="1">
      <c r="B1750" s="29"/>
      <c r="D1750" s="139" t="s">
        <v>232</v>
      </c>
      <c r="F1750" s="140" t="s">
        <v>2091</v>
      </c>
      <c r="L1750" s="29"/>
      <c r="M1750" s="138"/>
      <c r="T1750" s="53"/>
      <c r="AT1750" s="17" t="s">
        <v>232</v>
      </c>
      <c r="AU1750" s="17" t="s">
        <v>82</v>
      </c>
    </row>
    <row r="1751" spans="2:65" s="13" customFormat="1">
      <c r="B1751" s="146"/>
      <c r="D1751" s="136" t="s">
        <v>234</v>
      </c>
      <c r="E1751" s="147" t="s">
        <v>1</v>
      </c>
      <c r="F1751" s="148" t="s">
        <v>2092</v>
      </c>
      <c r="H1751" s="149">
        <v>14.227</v>
      </c>
      <c r="L1751" s="146"/>
      <c r="M1751" s="150"/>
      <c r="T1751" s="151"/>
      <c r="AT1751" s="147" t="s">
        <v>234</v>
      </c>
      <c r="AU1751" s="147" t="s">
        <v>82</v>
      </c>
      <c r="AV1751" s="13" t="s">
        <v>82</v>
      </c>
      <c r="AW1751" s="13" t="s">
        <v>29</v>
      </c>
      <c r="AX1751" s="13" t="s">
        <v>73</v>
      </c>
      <c r="AY1751" s="147" t="s">
        <v>224</v>
      </c>
    </row>
    <row r="1752" spans="2:65" s="14" customFormat="1">
      <c r="B1752" s="152"/>
      <c r="D1752" s="136" t="s">
        <v>234</v>
      </c>
      <c r="E1752" s="153" t="s">
        <v>1</v>
      </c>
      <c r="F1752" s="154" t="s">
        <v>239</v>
      </c>
      <c r="H1752" s="155">
        <v>14.227</v>
      </c>
      <c r="L1752" s="152"/>
      <c r="M1752" s="156"/>
      <c r="T1752" s="157"/>
      <c r="AT1752" s="153" t="s">
        <v>234</v>
      </c>
      <c r="AU1752" s="153" t="s">
        <v>82</v>
      </c>
      <c r="AV1752" s="14" t="s">
        <v>106</v>
      </c>
      <c r="AW1752" s="14" t="s">
        <v>29</v>
      </c>
      <c r="AX1752" s="14" t="s">
        <v>78</v>
      </c>
      <c r="AY1752" s="153" t="s">
        <v>224</v>
      </c>
    </row>
    <row r="1753" spans="2:65" s="1" customFormat="1" ht="24.2" customHeight="1">
      <c r="B1753" s="123"/>
      <c r="C1753" s="124" t="s">
        <v>2093</v>
      </c>
      <c r="D1753" s="124" t="s">
        <v>226</v>
      </c>
      <c r="E1753" s="125" t="s">
        <v>2094</v>
      </c>
      <c r="F1753" s="126" t="s">
        <v>2095</v>
      </c>
      <c r="G1753" s="127" t="s">
        <v>266</v>
      </c>
      <c r="H1753" s="128">
        <v>14.227</v>
      </c>
      <c r="I1753" s="129">
        <v>231</v>
      </c>
      <c r="J1753" s="129">
        <f>ROUND(I1753*H1753,2)</f>
        <v>3286.44</v>
      </c>
      <c r="K1753" s="126" t="s">
        <v>230</v>
      </c>
      <c r="L1753" s="29"/>
      <c r="M1753" s="130" t="s">
        <v>1</v>
      </c>
      <c r="N1753" s="131" t="s">
        <v>39</v>
      </c>
      <c r="O1753" s="132">
        <v>0</v>
      </c>
      <c r="P1753" s="132">
        <f>O1753*H1753</f>
        <v>0</v>
      </c>
      <c r="Q1753" s="132">
        <v>0</v>
      </c>
      <c r="R1753" s="132">
        <f>Q1753*H1753</f>
        <v>0</v>
      </c>
      <c r="S1753" s="132">
        <v>0</v>
      </c>
      <c r="T1753" s="133">
        <f>S1753*H1753</f>
        <v>0</v>
      </c>
      <c r="AR1753" s="134" t="s">
        <v>277</v>
      </c>
      <c r="AT1753" s="134" t="s">
        <v>226</v>
      </c>
      <c r="AU1753" s="134" t="s">
        <v>82</v>
      </c>
      <c r="AY1753" s="17" t="s">
        <v>224</v>
      </c>
      <c r="BE1753" s="135">
        <f>IF(N1753="základní",J1753,0)</f>
        <v>0</v>
      </c>
      <c r="BF1753" s="135">
        <f>IF(N1753="snížená",J1753,0)</f>
        <v>3286.44</v>
      </c>
      <c r="BG1753" s="135">
        <f>IF(N1753="zákl. přenesená",J1753,0)</f>
        <v>0</v>
      </c>
      <c r="BH1753" s="135">
        <f>IF(N1753="sníž. přenesená",J1753,0)</f>
        <v>0</v>
      </c>
      <c r="BI1753" s="135">
        <f>IF(N1753="nulová",J1753,0)</f>
        <v>0</v>
      </c>
      <c r="BJ1753" s="17" t="s">
        <v>82</v>
      </c>
      <c r="BK1753" s="135">
        <f>ROUND(I1753*H1753,2)</f>
        <v>3286.44</v>
      </c>
      <c r="BL1753" s="17" t="s">
        <v>277</v>
      </c>
      <c r="BM1753" s="134" t="s">
        <v>4931</v>
      </c>
    </row>
    <row r="1754" spans="2:65" s="1" customFormat="1" ht="19.5">
      <c r="B1754" s="29"/>
      <c r="D1754" s="136" t="s">
        <v>231</v>
      </c>
      <c r="F1754" s="137" t="s">
        <v>2095</v>
      </c>
      <c r="L1754" s="29"/>
      <c r="M1754" s="138"/>
      <c r="T1754" s="53"/>
      <c r="AT1754" s="17" t="s">
        <v>231</v>
      </c>
      <c r="AU1754" s="17" t="s">
        <v>82</v>
      </c>
    </row>
    <row r="1755" spans="2:65" s="1" customFormat="1">
      <c r="B1755" s="29"/>
      <c r="D1755" s="139" t="s">
        <v>232</v>
      </c>
      <c r="F1755" s="140" t="s">
        <v>2097</v>
      </c>
      <c r="L1755" s="29"/>
      <c r="M1755" s="138"/>
      <c r="T1755" s="53"/>
      <c r="AT1755" s="17" t="s">
        <v>232</v>
      </c>
      <c r="AU1755" s="17" t="s">
        <v>82</v>
      </c>
    </row>
    <row r="1756" spans="2:65" s="13" customFormat="1">
      <c r="B1756" s="146"/>
      <c r="D1756" s="136" t="s">
        <v>234</v>
      </c>
      <c r="E1756" s="147" t="s">
        <v>1</v>
      </c>
      <c r="F1756" s="148" t="s">
        <v>2092</v>
      </c>
      <c r="H1756" s="149">
        <v>14.227</v>
      </c>
      <c r="L1756" s="146"/>
      <c r="M1756" s="150"/>
      <c r="T1756" s="151"/>
      <c r="AT1756" s="147" t="s">
        <v>234</v>
      </c>
      <c r="AU1756" s="147" t="s">
        <v>82</v>
      </c>
      <c r="AV1756" s="13" t="s">
        <v>82</v>
      </c>
      <c r="AW1756" s="13" t="s">
        <v>29</v>
      </c>
      <c r="AX1756" s="13" t="s">
        <v>73</v>
      </c>
      <c r="AY1756" s="147" t="s">
        <v>224</v>
      </c>
    </row>
    <row r="1757" spans="2:65" s="14" customFormat="1">
      <c r="B1757" s="152"/>
      <c r="D1757" s="136" t="s">
        <v>234</v>
      </c>
      <c r="E1757" s="153" t="s">
        <v>1</v>
      </c>
      <c r="F1757" s="154" t="s">
        <v>239</v>
      </c>
      <c r="H1757" s="155">
        <v>14.227</v>
      </c>
      <c r="L1757" s="152"/>
      <c r="M1757" s="156"/>
      <c r="T1757" s="157"/>
      <c r="AT1757" s="153" t="s">
        <v>234</v>
      </c>
      <c r="AU1757" s="153" t="s">
        <v>82</v>
      </c>
      <c r="AV1757" s="14" t="s">
        <v>106</v>
      </c>
      <c r="AW1757" s="14" t="s">
        <v>29</v>
      </c>
      <c r="AX1757" s="14" t="s">
        <v>78</v>
      </c>
      <c r="AY1757" s="153" t="s">
        <v>224</v>
      </c>
    </row>
    <row r="1758" spans="2:65" s="1" customFormat="1" ht="33" customHeight="1">
      <c r="B1758" s="123"/>
      <c r="C1758" s="124" t="s">
        <v>1296</v>
      </c>
      <c r="D1758" s="124" t="s">
        <v>226</v>
      </c>
      <c r="E1758" s="125" t="s">
        <v>2098</v>
      </c>
      <c r="F1758" s="126" t="s">
        <v>2099</v>
      </c>
      <c r="G1758" s="127" t="s">
        <v>272</v>
      </c>
      <c r="H1758" s="128">
        <v>155.77600000000001</v>
      </c>
      <c r="I1758" s="129">
        <v>1680</v>
      </c>
      <c r="J1758" s="129">
        <f>ROUND(I1758*H1758,2)</f>
        <v>261703.67999999999</v>
      </c>
      <c r="K1758" s="126" t="s">
        <v>1</v>
      </c>
      <c r="L1758" s="29"/>
      <c r="M1758" s="130" t="s">
        <v>1</v>
      </c>
      <c r="N1758" s="131" t="s">
        <v>39</v>
      </c>
      <c r="O1758" s="132">
        <v>0</v>
      </c>
      <c r="P1758" s="132">
        <f>O1758*H1758</f>
        <v>0</v>
      </c>
      <c r="Q1758" s="132">
        <v>0</v>
      </c>
      <c r="R1758" s="132">
        <f>Q1758*H1758</f>
        <v>0</v>
      </c>
      <c r="S1758" s="132">
        <v>0</v>
      </c>
      <c r="T1758" s="133">
        <f>S1758*H1758</f>
        <v>0</v>
      </c>
      <c r="AR1758" s="134" t="s">
        <v>277</v>
      </c>
      <c r="AT1758" s="134" t="s">
        <v>226</v>
      </c>
      <c r="AU1758" s="134" t="s">
        <v>82</v>
      </c>
      <c r="AY1758" s="17" t="s">
        <v>224</v>
      </c>
      <c r="BE1758" s="135">
        <f>IF(N1758="základní",J1758,0)</f>
        <v>0</v>
      </c>
      <c r="BF1758" s="135">
        <f>IF(N1758="snížená",J1758,0)</f>
        <v>261703.67999999999</v>
      </c>
      <c r="BG1758" s="135">
        <f>IF(N1758="zákl. přenesená",J1758,0)</f>
        <v>0</v>
      </c>
      <c r="BH1758" s="135">
        <f>IF(N1758="sníž. přenesená",J1758,0)</f>
        <v>0</v>
      </c>
      <c r="BI1758" s="135">
        <f>IF(N1758="nulová",J1758,0)</f>
        <v>0</v>
      </c>
      <c r="BJ1758" s="17" t="s">
        <v>82</v>
      </c>
      <c r="BK1758" s="135">
        <f>ROUND(I1758*H1758,2)</f>
        <v>261703.67999999999</v>
      </c>
      <c r="BL1758" s="17" t="s">
        <v>277</v>
      </c>
      <c r="BM1758" s="134" t="s">
        <v>4932</v>
      </c>
    </row>
    <row r="1759" spans="2:65" s="1" customFormat="1" ht="19.5">
      <c r="B1759" s="29"/>
      <c r="D1759" s="136" t="s">
        <v>231</v>
      </c>
      <c r="F1759" s="137" t="s">
        <v>2099</v>
      </c>
      <c r="L1759" s="29"/>
      <c r="M1759" s="138"/>
      <c r="T1759" s="53"/>
      <c r="AT1759" s="17" t="s">
        <v>231</v>
      </c>
      <c r="AU1759" s="17" t="s">
        <v>82</v>
      </c>
    </row>
    <row r="1760" spans="2:65" s="13" customFormat="1">
      <c r="B1760" s="146"/>
      <c r="D1760" s="136" t="s">
        <v>234</v>
      </c>
      <c r="E1760" s="147" t="s">
        <v>1</v>
      </c>
      <c r="F1760" s="148" t="s">
        <v>2101</v>
      </c>
      <c r="H1760" s="149">
        <v>5.1100000000000003</v>
      </c>
      <c r="L1760" s="146"/>
      <c r="M1760" s="150"/>
      <c r="T1760" s="151"/>
      <c r="AT1760" s="147" t="s">
        <v>234</v>
      </c>
      <c r="AU1760" s="147" t="s">
        <v>82</v>
      </c>
      <c r="AV1760" s="13" t="s">
        <v>82</v>
      </c>
      <c r="AW1760" s="13" t="s">
        <v>29</v>
      </c>
      <c r="AX1760" s="13" t="s">
        <v>73</v>
      </c>
      <c r="AY1760" s="147" t="s">
        <v>224</v>
      </c>
    </row>
    <row r="1761" spans="2:65" s="13" customFormat="1">
      <c r="B1761" s="146"/>
      <c r="D1761" s="136" t="s">
        <v>234</v>
      </c>
      <c r="E1761" s="147" t="s">
        <v>1</v>
      </c>
      <c r="F1761" s="148" t="s">
        <v>2102</v>
      </c>
      <c r="H1761" s="149">
        <v>12.925000000000001</v>
      </c>
      <c r="L1761" s="146"/>
      <c r="M1761" s="150"/>
      <c r="T1761" s="151"/>
      <c r="AT1761" s="147" t="s">
        <v>234</v>
      </c>
      <c r="AU1761" s="147" t="s">
        <v>82</v>
      </c>
      <c r="AV1761" s="13" t="s">
        <v>82</v>
      </c>
      <c r="AW1761" s="13" t="s">
        <v>29</v>
      </c>
      <c r="AX1761" s="13" t="s">
        <v>73</v>
      </c>
      <c r="AY1761" s="147" t="s">
        <v>224</v>
      </c>
    </row>
    <row r="1762" spans="2:65" s="13" customFormat="1">
      <c r="B1762" s="146"/>
      <c r="D1762" s="136" t="s">
        <v>234</v>
      </c>
      <c r="E1762" s="147" t="s">
        <v>1</v>
      </c>
      <c r="F1762" s="148" t="s">
        <v>2103</v>
      </c>
      <c r="H1762" s="149">
        <v>40.26</v>
      </c>
      <c r="L1762" s="146"/>
      <c r="M1762" s="150"/>
      <c r="T1762" s="151"/>
      <c r="AT1762" s="147" t="s">
        <v>234</v>
      </c>
      <c r="AU1762" s="147" t="s">
        <v>82</v>
      </c>
      <c r="AV1762" s="13" t="s">
        <v>82</v>
      </c>
      <c r="AW1762" s="13" t="s">
        <v>29</v>
      </c>
      <c r="AX1762" s="13" t="s">
        <v>73</v>
      </c>
      <c r="AY1762" s="147" t="s">
        <v>224</v>
      </c>
    </row>
    <row r="1763" spans="2:65" s="13" customFormat="1">
      <c r="B1763" s="146"/>
      <c r="D1763" s="136" t="s">
        <v>234</v>
      </c>
      <c r="E1763" s="147" t="s">
        <v>1</v>
      </c>
      <c r="F1763" s="148" t="s">
        <v>2104</v>
      </c>
      <c r="H1763" s="149">
        <v>12.17</v>
      </c>
      <c r="L1763" s="146"/>
      <c r="M1763" s="150"/>
      <c r="T1763" s="151"/>
      <c r="AT1763" s="147" t="s">
        <v>234</v>
      </c>
      <c r="AU1763" s="147" t="s">
        <v>82</v>
      </c>
      <c r="AV1763" s="13" t="s">
        <v>82</v>
      </c>
      <c r="AW1763" s="13" t="s">
        <v>29</v>
      </c>
      <c r="AX1763" s="13" t="s">
        <v>73</v>
      </c>
      <c r="AY1763" s="147" t="s">
        <v>224</v>
      </c>
    </row>
    <row r="1764" spans="2:65" s="13" customFormat="1">
      <c r="B1764" s="146"/>
      <c r="D1764" s="136" t="s">
        <v>234</v>
      </c>
      <c r="E1764" s="147" t="s">
        <v>1</v>
      </c>
      <c r="F1764" s="148" t="s">
        <v>2105</v>
      </c>
      <c r="H1764" s="149">
        <v>9.3710000000000004</v>
      </c>
      <c r="L1764" s="146"/>
      <c r="M1764" s="150"/>
      <c r="T1764" s="151"/>
      <c r="AT1764" s="147" t="s">
        <v>234</v>
      </c>
      <c r="AU1764" s="147" t="s">
        <v>82</v>
      </c>
      <c r="AV1764" s="13" t="s">
        <v>82</v>
      </c>
      <c r="AW1764" s="13" t="s">
        <v>29</v>
      </c>
      <c r="AX1764" s="13" t="s">
        <v>73</v>
      </c>
      <c r="AY1764" s="147" t="s">
        <v>224</v>
      </c>
    </row>
    <row r="1765" spans="2:65" s="13" customFormat="1">
      <c r="B1765" s="146"/>
      <c r="D1765" s="136" t="s">
        <v>234</v>
      </c>
      <c r="E1765" s="147" t="s">
        <v>1</v>
      </c>
      <c r="F1765" s="148" t="s">
        <v>2106</v>
      </c>
      <c r="H1765" s="149">
        <v>75.94</v>
      </c>
      <c r="L1765" s="146"/>
      <c r="M1765" s="150"/>
      <c r="T1765" s="151"/>
      <c r="AT1765" s="147" t="s">
        <v>234</v>
      </c>
      <c r="AU1765" s="147" t="s">
        <v>82</v>
      </c>
      <c r="AV1765" s="13" t="s">
        <v>82</v>
      </c>
      <c r="AW1765" s="13" t="s">
        <v>29</v>
      </c>
      <c r="AX1765" s="13" t="s">
        <v>73</v>
      </c>
      <c r="AY1765" s="147" t="s">
        <v>224</v>
      </c>
    </row>
    <row r="1766" spans="2:65" s="14" customFormat="1">
      <c r="B1766" s="152"/>
      <c r="D1766" s="136" t="s">
        <v>234</v>
      </c>
      <c r="E1766" s="153" t="s">
        <v>1</v>
      </c>
      <c r="F1766" s="154" t="s">
        <v>239</v>
      </c>
      <c r="H1766" s="155">
        <v>155.77600000000001</v>
      </c>
      <c r="L1766" s="152"/>
      <c r="M1766" s="156"/>
      <c r="T1766" s="157"/>
      <c r="AT1766" s="153" t="s">
        <v>234</v>
      </c>
      <c r="AU1766" s="153" t="s">
        <v>82</v>
      </c>
      <c r="AV1766" s="14" t="s">
        <v>106</v>
      </c>
      <c r="AW1766" s="14" t="s">
        <v>29</v>
      </c>
      <c r="AX1766" s="14" t="s">
        <v>78</v>
      </c>
      <c r="AY1766" s="153" t="s">
        <v>224</v>
      </c>
    </row>
    <row r="1767" spans="2:65" s="1" customFormat="1" ht="24.2" customHeight="1">
      <c r="B1767" s="123"/>
      <c r="C1767" s="124" t="s">
        <v>2107</v>
      </c>
      <c r="D1767" s="124" t="s">
        <v>226</v>
      </c>
      <c r="E1767" s="125" t="s">
        <v>2108</v>
      </c>
      <c r="F1767" s="126" t="s">
        <v>2109</v>
      </c>
      <c r="G1767" s="127" t="s">
        <v>272</v>
      </c>
      <c r="H1767" s="128">
        <v>19.2</v>
      </c>
      <c r="I1767" s="129">
        <v>1890</v>
      </c>
      <c r="J1767" s="129">
        <f>ROUND(I1767*H1767,2)</f>
        <v>36288</v>
      </c>
      <c r="K1767" s="126" t="s">
        <v>1</v>
      </c>
      <c r="L1767" s="29"/>
      <c r="M1767" s="130" t="s">
        <v>1</v>
      </c>
      <c r="N1767" s="131" t="s">
        <v>39</v>
      </c>
      <c r="O1767" s="132">
        <v>0</v>
      </c>
      <c r="P1767" s="132">
        <f>O1767*H1767</f>
        <v>0</v>
      </c>
      <c r="Q1767" s="132">
        <v>0</v>
      </c>
      <c r="R1767" s="132">
        <f>Q1767*H1767</f>
        <v>0</v>
      </c>
      <c r="S1767" s="132">
        <v>0</v>
      </c>
      <c r="T1767" s="133">
        <f>S1767*H1767</f>
        <v>0</v>
      </c>
      <c r="AR1767" s="134" t="s">
        <v>277</v>
      </c>
      <c r="AT1767" s="134" t="s">
        <v>226</v>
      </c>
      <c r="AU1767" s="134" t="s">
        <v>82</v>
      </c>
      <c r="AY1767" s="17" t="s">
        <v>224</v>
      </c>
      <c r="BE1767" s="135">
        <f>IF(N1767="základní",J1767,0)</f>
        <v>0</v>
      </c>
      <c r="BF1767" s="135">
        <f>IF(N1767="snížená",J1767,0)</f>
        <v>36288</v>
      </c>
      <c r="BG1767" s="135">
        <f>IF(N1767="zákl. přenesená",J1767,0)</f>
        <v>0</v>
      </c>
      <c r="BH1767" s="135">
        <f>IF(N1767="sníž. přenesená",J1767,0)</f>
        <v>0</v>
      </c>
      <c r="BI1767" s="135">
        <f>IF(N1767="nulová",J1767,0)</f>
        <v>0</v>
      </c>
      <c r="BJ1767" s="17" t="s">
        <v>82</v>
      </c>
      <c r="BK1767" s="135">
        <f>ROUND(I1767*H1767,2)</f>
        <v>36288</v>
      </c>
      <c r="BL1767" s="17" t="s">
        <v>277</v>
      </c>
      <c r="BM1767" s="134" t="s">
        <v>4933</v>
      </c>
    </row>
    <row r="1768" spans="2:65" s="1" customFormat="1" ht="19.5">
      <c r="B1768" s="29"/>
      <c r="D1768" s="136" t="s">
        <v>231</v>
      </c>
      <c r="F1768" s="137" t="s">
        <v>2109</v>
      </c>
      <c r="L1768" s="29"/>
      <c r="M1768" s="138"/>
      <c r="T1768" s="53"/>
      <c r="AT1768" s="17" t="s">
        <v>231</v>
      </c>
      <c r="AU1768" s="17" t="s">
        <v>82</v>
      </c>
    </row>
    <row r="1769" spans="2:65" s="13" customFormat="1">
      <c r="B1769" s="146"/>
      <c r="D1769" s="136" t="s">
        <v>234</v>
      </c>
      <c r="E1769" s="147" t="s">
        <v>1</v>
      </c>
      <c r="F1769" s="148" t="s">
        <v>2111</v>
      </c>
      <c r="H1769" s="149">
        <v>19.2</v>
      </c>
      <c r="L1769" s="146"/>
      <c r="M1769" s="150"/>
      <c r="T1769" s="151"/>
      <c r="AT1769" s="147" t="s">
        <v>234</v>
      </c>
      <c r="AU1769" s="147" t="s">
        <v>82</v>
      </c>
      <c r="AV1769" s="13" t="s">
        <v>82</v>
      </c>
      <c r="AW1769" s="13" t="s">
        <v>29</v>
      </c>
      <c r="AX1769" s="13" t="s">
        <v>73</v>
      </c>
      <c r="AY1769" s="147" t="s">
        <v>224</v>
      </c>
    </row>
    <row r="1770" spans="2:65" s="14" customFormat="1">
      <c r="B1770" s="152"/>
      <c r="D1770" s="136" t="s">
        <v>234</v>
      </c>
      <c r="E1770" s="153" t="s">
        <v>1</v>
      </c>
      <c r="F1770" s="154" t="s">
        <v>239</v>
      </c>
      <c r="H1770" s="155">
        <v>19.2</v>
      </c>
      <c r="L1770" s="152"/>
      <c r="M1770" s="156"/>
      <c r="T1770" s="157"/>
      <c r="AT1770" s="153" t="s">
        <v>234</v>
      </c>
      <c r="AU1770" s="153" t="s">
        <v>82</v>
      </c>
      <c r="AV1770" s="14" t="s">
        <v>106</v>
      </c>
      <c r="AW1770" s="14" t="s">
        <v>29</v>
      </c>
      <c r="AX1770" s="14" t="s">
        <v>78</v>
      </c>
      <c r="AY1770" s="153" t="s">
        <v>224</v>
      </c>
    </row>
    <row r="1771" spans="2:65" s="1" customFormat="1" ht="24.2" customHeight="1">
      <c r="B1771" s="123"/>
      <c r="C1771" s="124" t="s">
        <v>1298</v>
      </c>
      <c r="D1771" s="124" t="s">
        <v>226</v>
      </c>
      <c r="E1771" s="125" t="s">
        <v>2112</v>
      </c>
      <c r="F1771" s="126" t="s">
        <v>2113</v>
      </c>
      <c r="G1771" s="127" t="s">
        <v>266</v>
      </c>
      <c r="H1771" s="128">
        <v>43.701000000000001</v>
      </c>
      <c r="I1771" s="129">
        <v>3650</v>
      </c>
      <c r="J1771" s="129">
        <f>ROUND(I1771*H1771,2)</f>
        <v>159508.65</v>
      </c>
      <c r="K1771" s="126" t="s">
        <v>230</v>
      </c>
      <c r="L1771" s="29"/>
      <c r="M1771" s="130" t="s">
        <v>1</v>
      </c>
      <c r="N1771" s="131" t="s">
        <v>39</v>
      </c>
      <c r="O1771" s="132">
        <v>0</v>
      </c>
      <c r="P1771" s="132">
        <f>O1771*H1771</f>
        <v>0</v>
      </c>
      <c r="Q1771" s="132">
        <v>0</v>
      </c>
      <c r="R1771" s="132">
        <f>Q1771*H1771</f>
        <v>0</v>
      </c>
      <c r="S1771" s="132">
        <v>0</v>
      </c>
      <c r="T1771" s="133">
        <f>S1771*H1771</f>
        <v>0</v>
      </c>
      <c r="AR1771" s="134" t="s">
        <v>277</v>
      </c>
      <c r="AT1771" s="134" t="s">
        <v>226</v>
      </c>
      <c r="AU1771" s="134" t="s">
        <v>82</v>
      </c>
      <c r="AY1771" s="17" t="s">
        <v>224</v>
      </c>
      <c r="BE1771" s="135">
        <f>IF(N1771="základní",J1771,0)</f>
        <v>0</v>
      </c>
      <c r="BF1771" s="135">
        <f>IF(N1771="snížená",J1771,0)</f>
        <v>159508.65</v>
      </c>
      <c r="BG1771" s="135">
        <f>IF(N1771="zákl. přenesená",J1771,0)</f>
        <v>0</v>
      </c>
      <c r="BH1771" s="135">
        <f>IF(N1771="sníž. přenesená",J1771,0)</f>
        <v>0</v>
      </c>
      <c r="BI1771" s="135">
        <f>IF(N1771="nulová",J1771,0)</f>
        <v>0</v>
      </c>
      <c r="BJ1771" s="17" t="s">
        <v>82</v>
      </c>
      <c r="BK1771" s="135">
        <f>ROUND(I1771*H1771,2)</f>
        <v>159508.65</v>
      </c>
      <c r="BL1771" s="17" t="s">
        <v>277</v>
      </c>
      <c r="BM1771" s="134" t="s">
        <v>4934</v>
      </c>
    </row>
    <row r="1772" spans="2:65" s="1" customFormat="1">
      <c r="B1772" s="29"/>
      <c r="D1772" s="136" t="s">
        <v>231</v>
      </c>
      <c r="F1772" s="137" t="s">
        <v>2113</v>
      </c>
      <c r="L1772" s="29"/>
      <c r="M1772" s="138"/>
      <c r="T1772" s="53"/>
      <c r="AT1772" s="17" t="s">
        <v>231</v>
      </c>
      <c r="AU1772" s="17" t="s">
        <v>82</v>
      </c>
    </row>
    <row r="1773" spans="2:65" s="1" customFormat="1">
      <c r="B1773" s="29"/>
      <c r="D1773" s="139" t="s">
        <v>232</v>
      </c>
      <c r="F1773" s="140" t="s">
        <v>2115</v>
      </c>
      <c r="L1773" s="29"/>
      <c r="M1773" s="138"/>
      <c r="T1773" s="53"/>
      <c r="AT1773" s="17" t="s">
        <v>232</v>
      </c>
      <c r="AU1773" s="17" t="s">
        <v>82</v>
      </c>
    </row>
    <row r="1774" spans="2:65" s="12" customFormat="1">
      <c r="B1774" s="141"/>
      <c r="D1774" s="136" t="s">
        <v>234</v>
      </c>
      <c r="E1774" s="142" t="s">
        <v>1</v>
      </c>
      <c r="F1774" s="143" t="s">
        <v>908</v>
      </c>
      <c r="H1774" s="142" t="s">
        <v>1</v>
      </c>
      <c r="L1774" s="141"/>
      <c r="M1774" s="144"/>
      <c r="T1774" s="145"/>
      <c r="AT1774" s="142" t="s">
        <v>234</v>
      </c>
      <c r="AU1774" s="142" t="s">
        <v>82</v>
      </c>
      <c r="AV1774" s="12" t="s">
        <v>78</v>
      </c>
      <c r="AW1774" s="12" t="s">
        <v>29</v>
      </c>
      <c r="AX1774" s="12" t="s">
        <v>73</v>
      </c>
      <c r="AY1774" s="142" t="s">
        <v>224</v>
      </c>
    </row>
    <row r="1775" spans="2:65" s="13" customFormat="1">
      <c r="B1775" s="146"/>
      <c r="D1775" s="136" t="s">
        <v>234</v>
      </c>
      <c r="E1775" s="147" t="s">
        <v>1</v>
      </c>
      <c r="F1775" s="148" t="s">
        <v>909</v>
      </c>
      <c r="H1775" s="149">
        <v>39.54</v>
      </c>
      <c r="L1775" s="146"/>
      <c r="M1775" s="150"/>
      <c r="T1775" s="151"/>
      <c r="AT1775" s="147" t="s">
        <v>234</v>
      </c>
      <c r="AU1775" s="147" t="s">
        <v>82</v>
      </c>
      <c r="AV1775" s="13" t="s">
        <v>82</v>
      </c>
      <c r="AW1775" s="13" t="s">
        <v>29</v>
      </c>
      <c r="AX1775" s="13" t="s">
        <v>73</v>
      </c>
      <c r="AY1775" s="147" t="s">
        <v>224</v>
      </c>
    </row>
    <row r="1776" spans="2:65" s="12" customFormat="1">
      <c r="B1776" s="141"/>
      <c r="D1776" s="136" t="s">
        <v>234</v>
      </c>
      <c r="E1776" s="142" t="s">
        <v>1</v>
      </c>
      <c r="F1776" s="143" t="s">
        <v>2078</v>
      </c>
      <c r="H1776" s="142" t="s">
        <v>1</v>
      </c>
      <c r="L1776" s="141"/>
      <c r="M1776" s="144"/>
      <c r="T1776" s="145"/>
      <c r="AT1776" s="142" t="s">
        <v>234</v>
      </c>
      <c r="AU1776" s="142" t="s">
        <v>82</v>
      </c>
      <c r="AV1776" s="12" t="s">
        <v>78</v>
      </c>
      <c r="AW1776" s="12" t="s">
        <v>29</v>
      </c>
      <c r="AX1776" s="12" t="s">
        <v>73</v>
      </c>
      <c r="AY1776" s="142" t="s">
        <v>224</v>
      </c>
    </row>
    <row r="1777" spans="2:65" s="13" customFormat="1">
      <c r="B1777" s="146"/>
      <c r="D1777" s="136" t="s">
        <v>234</v>
      </c>
      <c r="E1777" s="147" t="s">
        <v>1</v>
      </c>
      <c r="F1777" s="148" t="s">
        <v>2116</v>
      </c>
      <c r="H1777" s="149">
        <v>4.1609999999999996</v>
      </c>
      <c r="L1777" s="146"/>
      <c r="M1777" s="150"/>
      <c r="T1777" s="151"/>
      <c r="AT1777" s="147" t="s">
        <v>234</v>
      </c>
      <c r="AU1777" s="147" t="s">
        <v>82</v>
      </c>
      <c r="AV1777" s="13" t="s">
        <v>82</v>
      </c>
      <c r="AW1777" s="13" t="s">
        <v>29</v>
      </c>
      <c r="AX1777" s="13" t="s">
        <v>73</v>
      </c>
      <c r="AY1777" s="147" t="s">
        <v>224</v>
      </c>
    </row>
    <row r="1778" spans="2:65" s="14" customFormat="1">
      <c r="B1778" s="152"/>
      <c r="D1778" s="136" t="s">
        <v>234</v>
      </c>
      <c r="E1778" s="153" t="s">
        <v>1</v>
      </c>
      <c r="F1778" s="154" t="s">
        <v>239</v>
      </c>
      <c r="H1778" s="155">
        <v>43.701000000000001</v>
      </c>
      <c r="L1778" s="152"/>
      <c r="M1778" s="156"/>
      <c r="T1778" s="157"/>
      <c r="AT1778" s="153" t="s">
        <v>234</v>
      </c>
      <c r="AU1778" s="153" t="s">
        <v>82</v>
      </c>
      <c r="AV1778" s="14" t="s">
        <v>106</v>
      </c>
      <c r="AW1778" s="14" t="s">
        <v>29</v>
      </c>
      <c r="AX1778" s="14" t="s">
        <v>78</v>
      </c>
      <c r="AY1778" s="153" t="s">
        <v>224</v>
      </c>
    </row>
    <row r="1779" spans="2:65" s="1" customFormat="1" ht="24.2" customHeight="1">
      <c r="B1779" s="123"/>
      <c r="C1779" s="124" t="s">
        <v>2117</v>
      </c>
      <c r="D1779" s="124" t="s">
        <v>226</v>
      </c>
      <c r="E1779" s="125" t="s">
        <v>2118</v>
      </c>
      <c r="F1779" s="126" t="s">
        <v>2119</v>
      </c>
      <c r="G1779" s="127" t="s">
        <v>266</v>
      </c>
      <c r="H1779" s="128">
        <v>83.79</v>
      </c>
      <c r="I1779" s="129">
        <v>3980</v>
      </c>
      <c r="J1779" s="129">
        <f>ROUND(I1779*H1779,2)</f>
        <v>333484.2</v>
      </c>
      <c r="K1779" s="126" t="s">
        <v>1</v>
      </c>
      <c r="L1779" s="29"/>
      <c r="M1779" s="130" t="s">
        <v>1</v>
      </c>
      <c r="N1779" s="131" t="s">
        <v>39</v>
      </c>
      <c r="O1779" s="132">
        <v>0</v>
      </c>
      <c r="P1779" s="132">
        <f>O1779*H1779</f>
        <v>0</v>
      </c>
      <c r="Q1779" s="132">
        <v>0</v>
      </c>
      <c r="R1779" s="132">
        <f>Q1779*H1779</f>
        <v>0</v>
      </c>
      <c r="S1779" s="132">
        <v>0</v>
      </c>
      <c r="T1779" s="133">
        <f>S1779*H1779</f>
        <v>0</v>
      </c>
      <c r="AR1779" s="134" t="s">
        <v>277</v>
      </c>
      <c r="AT1779" s="134" t="s">
        <v>226</v>
      </c>
      <c r="AU1779" s="134" t="s">
        <v>82</v>
      </c>
      <c r="AY1779" s="17" t="s">
        <v>224</v>
      </c>
      <c r="BE1779" s="135">
        <f>IF(N1779="základní",J1779,0)</f>
        <v>0</v>
      </c>
      <c r="BF1779" s="135">
        <f>IF(N1779="snížená",J1779,0)</f>
        <v>333484.2</v>
      </c>
      <c r="BG1779" s="135">
        <f>IF(N1779="zákl. přenesená",J1779,0)</f>
        <v>0</v>
      </c>
      <c r="BH1779" s="135">
        <f>IF(N1779="sníž. přenesená",J1779,0)</f>
        <v>0</v>
      </c>
      <c r="BI1779" s="135">
        <f>IF(N1779="nulová",J1779,0)</f>
        <v>0</v>
      </c>
      <c r="BJ1779" s="17" t="s">
        <v>82</v>
      </c>
      <c r="BK1779" s="135">
        <f>ROUND(I1779*H1779,2)</f>
        <v>333484.2</v>
      </c>
      <c r="BL1779" s="17" t="s">
        <v>277</v>
      </c>
      <c r="BM1779" s="134" t="s">
        <v>4935</v>
      </c>
    </row>
    <row r="1780" spans="2:65" s="1" customFormat="1" ht="19.5">
      <c r="B1780" s="29"/>
      <c r="D1780" s="136" t="s">
        <v>231</v>
      </c>
      <c r="F1780" s="137" t="s">
        <v>2119</v>
      </c>
      <c r="L1780" s="29"/>
      <c r="M1780" s="138"/>
      <c r="T1780" s="53"/>
      <c r="AT1780" s="17" t="s">
        <v>231</v>
      </c>
      <c r="AU1780" s="17" t="s">
        <v>82</v>
      </c>
    </row>
    <row r="1781" spans="2:65" s="12" customFormat="1">
      <c r="B1781" s="141"/>
      <c r="D1781" s="136" t="s">
        <v>234</v>
      </c>
      <c r="E1781" s="142" t="s">
        <v>1</v>
      </c>
      <c r="F1781" s="143" t="s">
        <v>2121</v>
      </c>
      <c r="H1781" s="142" t="s">
        <v>1</v>
      </c>
      <c r="L1781" s="141"/>
      <c r="M1781" s="144"/>
      <c r="T1781" s="145"/>
      <c r="AT1781" s="142" t="s">
        <v>234</v>
      </c>
      <c r="AU1781" s="142" t="s">
        <v>82</v>
      </c>
      <c r="AV1781" s="12" t="s">
        <v>78</v>
      </c>
      <c r="AW1781" s="12" t="s">
        <v>29</v>
      </c>
      <c r="AX1781" s="12" t="s">
        <v>73</v>
      </c>
      <c r="AY1781" s="142" t="s">
        <v>224</v>
      </c>
    </row>
    <row r="1782" spans="2:65" s="13" customFormat="1">
      <c r="B1782" s="146"/>
      <c r="D1782" s="136" t="s">
        <v>234</v>
      </c>
      <c r="E1782" s="147" t="s">
        <v>1</v>
      </c>
      <c r="F1782" s="148" t="s">
        <v>2122</v>
      </c>
      <c r="H1782" s="149">
        <v>83.79</v>
      </c>
      <c r="L1782" s="146"/>
      <c r="M1782" s="150"/>
      <c r="T1782" s="151"/>
      <c r="AT1782" s="147" t="s">
        <v>234</v>
      </c>
      <c r="AU1782" s="147" t="s">
        <v>82</v>
      </c>
      <c r="AV1782" s="13" t="s">
        <v>82</v>
      </c>
      <c r="AW1782" s="13" t="s">
        <v>29</v>
      </c>
      <c r="AX1782" s="13" t="s">
        <v>73</v>
      </c>
      <c r="AY1782" s="147" t="s">
        <v>224</v>
      </c>
    </row>
    <row r="1783" spans="2:65" s="14" customFormat="1">
      <c r="B1783" s="152"/>
      <c r="D1783" s="136" t="s">
        <v>234</v>
      </c>
      <c r="E1783" s="153" t="s">
        <v>1</v>
      </c>
      <c r="F1783" s="154" t="s">
        <v>239</v>
      </c>
      <c r="H1783" s="155">
        <v>83.79</v>
      </c>
      <c r="L1783" s="152"/>
      <c r="M1783" s="156"/>
      <c r="T1783" s="157"/>
      <c r="AT1783" s="153" t="s">
        <v>234</v>
      </c>
      <c r="AU1783" s="153" t="s">
        <v>82</v>
      </c>
      <c r="AV1783" s="14" t="s">
        <v>106</v>
      </c>
      <c r="AW1783" s="14" t="s">
        <v>29</v>
      </c>
      <c r="AX1783" s="14" t="s">
        <v>78</v>
      </c>
      <c r="AY1783" s="153" t="s">
        <v>224</v>
      </c>
    </row>
    <row r="1784" spans="2:65" s="1" customFormat="1" ht="24.2" customHeight="1">
      <c r="B1784" s="123"/>
      <c r="C1784" s="124" t="s">
        <v>1303</v>
      </c>
      <c r="D1784" s="124" t="s">
        <v>226</v>
      </c>
      <c r="E1784" s="125" t="s">
        <v>2123</v>
      </c>
      <c r="F1784" s="126" t="s">
        <v>2124</v>
      </c>
      <c r="G1784" s="127" t="s">
        <v>266</v>
      </c>
      <c r="H1784" s="128">
        <v>127.491</v>
      </c>
      <c r="I1784" s="129">
        <v>5.41</v>
      </c>
      <c r="J1784" s="129">
        <f>ROUND(I1784*H1784,2)</f>
        <v>689.73</v>
      </c>
      <c r="K1784" s="126" t="s">
        <v>230</v>
      </c>
      <c r="L1784" s="29"/>
      <c r="M1784" s="130" t="s">
        <v>1</v>
      </c>
      <c r="N1784" s="131" t="s">
        <v>39</v>
      </c>
      <c r="O1784" s="132">
        <v>0</v>
      </c>
      <c r="P1784" s="132">
        <f>O1784*H1784</f>
        <v>0</v>
      </c>
      <c r="Q1784" s="132">
        <v>0</v>
      </c>
      <c r="R1784" s="132">
        <f>Q1784*H1784</f>
        <v>0</v>
      </c>
      <c r="S1784" s="132">
        <v>0</v>
      </c>
      <c r="T1784" s="133">
        <f>S1784*H1784</f>
        <v>0</v>
      </c>
      <c r="AR1784" s="134" t="s">
        <v>277</v>
      </c>
      <c r="AT1784" s="134" t="s">
        <v>226</v>
      </c>
      <c r="AU1784" s="134" t="s">
        <v>82</v>
      </c>
      <c r="AY1784" s="17" t="s">
        <v>224</v>
      </c>
      <c r="BE1784" s="135">
        <f>IF(N1784="základní",J1784,0)</f>
        <v>0</v>
      </c>
      <c r="BF1784" s="135">
        <f>IF(N1784="snížená",J1784,0)</f>
        <v>689.73</v>
      </c>
      <c r="BG1784" s="135">
        <f>IF(N1784="zákl. přenesená",J1784,0)</f>
        <v>0</v>
      </c>
      <c r="BH1784" s="135">
        <f>IF(N1784="sníž. přenesená",J1784,0)</f>
        <v>0</v>
      </c>
      <c r="BI1784" s="135">
        <f>IF(N1784="nulová",J1784,0)</f>
        <v>0</v>
      </c>
      <c r="BJ1784" s="17" t="s">
        <v>82</v>
      </c>
      <c r="BK1784" s="135">
        <f>ROUND(I1784*H1784,2)</f>
        <v>689.73</v>
      </c>
      <c r="BL1784" s="17" t="s">
        <v>277</v>
      </c>
      <c r="BM1784" s="134" t="s">
        <v>4936</v>
      </c>
    </row>
    <row r="1785" spans="2:65" s="1" customFormat="1" ht="19.5">
      <c r="B1785" s="29"/>
      <c r="D1785" s="136" t="s">
        <v>231</v>
      </c>
      <c r="F1785" s="137" t="s">
        <v>2124</v>
      </c>
      <c r="L1785" s="29"/>
      <c r="M1785" s="138"/>
      <c r="T1785" s="53"/>
      <c r="AT1785" s="17" t="s">
        <v>231</v>
      </c>
      <c r="AU1785" s="17" t="s">
        <v>82</v>
      </c>
    </row>
    <row r="1786" spans="2:65" s="1" customFormat="1">
      <c r="B1786" s="29"/>
      <c r="D1786" s="139" t="s">
        <v>232</v>
      </c>
      <c r="F1786" s="140" t="s">
        <v>2126</v>
      </c>
      <c r="L1786" s="29"/>
      <c r="M1786" s="138"/>
      <c r="T1786" s="53"/>
      <c r="AT1786" s="17" t="s">
        <v>232</v>
      </c>
      <c r="AU1786" s="17" t="s">
        <v>82</v>
      </c>
    </row>
    <row r="1787" spans="2:65" s="13" customFormat="1">
      <c r="B1787" s="146"/>
      <c r="D1787" s="136" t="s">
        <v>234</v>
      </c>
      <c r="E1787" s="147" t="s">
        <v>1</v>
      </c>
      <c r="F1787" s="148" t="s">
        <v>2127</v>
      </c>
      <c r="H1787" s="149">
        <v>123.33</v>
      </c>
      <c r="L1787" s="146"/>
      <c r="M1787" s="150"/>
      <c r="T1787" s="151"/>
      <c r="AT1787" s="147" t="s">
        <v>234</v>
      </c>
      <c r="AU1787" s="147" t="s">
        <v>82</v>
      </c>
      <c r="AV1787" s="13" t="s">
        <v>82</v>
      </c>
      <c r="AW1787" s="13" t="s">
        <v>29</v>
      </c>
      <c r="AX1787" s="13" t="s">
        <v>73</v>
      </c>
      <c r="AY1787" s="147" t="s">
        <v>224</v>
      </c>
    </row>
    <row r="1788" spans="2:65" s="13" customFormat="1">
      <c r="B1788" s="146"/>
      <c r="D1788" s="136" t="s">
        <v>234</v>
      </c>
      <c r="E1788" s="147" t="s">
        <v>1</v>
      </c>
      <c r="F1788" s="148" t="s">
        <v>2116</v>
      </c>
      <c r="H1788" s="149">
        <v>4.1609999999999996</v>
      </c>
      <c r="L1788" s="146"/>
      <c r="M1788" s="150"/>
      <c r="T1788" s="151"/>
      <c r="AT1788" s="147" t="s">
        <v>234</v>
      </c>
      <c r="AU1788" s="147" t="s">
        <v>82</v>
      </c>
      <c r="AV1788" s="13" t="s">
        <v>82</v>
      </c>
      <c r="AW1788" s="13" t="s">
        <v>29</v>
      </c>
      <c r="AX1788" s="13" t="s">
        <v>73</v>
      </c>
      <c r="AY1788" s="147" t="s">
        <v>224</v>
      </c>
    </row>
    <row r="1789" spans="2:65" s="14" customFormat="1">
      <c r="B1789" s="152"/>
      <c r="D1789" s="136" t="s">
        <v>234</v>
      </c>
      <c r="E1789" s="153" t="s">
        <v>1</v>
      </c>
      <c r="F1789" s="154" t="s">
        <v>239</v>
      </c>
      <c r="H1789" s="155">
        <v>127.491</v>
      </c>
      <c r="L1789" s="152"/>
      <c r="M1789" s="156"/>
      <c r="T1789" s="157"/>
      <c r="AT1789" s="153" t="s">
        <v>234</v>
      </c>
      <c r="AU1789" s="153" t="s">
        <v>82</v>
      </c>
      <c r="AV1789" s="14" t="s">
        <v>106</v>
      </c>
      <c r="AW1789" s="14" t="s">
        <v>29</v>
      </c>
      <c r="AX1789" s="14" t="s">
        <v>78</v>
      </c>
      <c r="AY1789" s="153" t="s">
        <v>224</v>
      </c>
    </row>
    <row r="1790" spans="2:65" s="1" customFormat="1" ht="24.2" customHeight="1">
      <c r="B1790" s="123"/>
      <c r="C1790" s="124" t="s">
        <v>2128</v>
      </c>
      <c r="D1790" s="124" t="s">
        <v>226</v>
      </c>
      <c r="E1790" s="125" t="s">
        <v>2129</v>
      </c>
      <c r="F1790" s="126" t="s">
        <v>2130</v>
      </c>
      <c r="G1790" s="127" t="s">
        <v>266</v>
      </c>
      <c r="H1790" s="128">
        <v>127.491</v>
      </c>
      <c r="I1790" s="129">
        <v>126</v>
      </c>
      <c r="J1790" s="129">
        <f>ROUND(I1790*H1790,2)</f>
        <v>16063.87</v>
      </c>
      <c r="K1790" s="126" t="s">
        <v>230</v>
      </c>
      <c r="L1790" s="29"/>
      <c r="M1790" s="130" t="s">
        <v>1</v>
      </c>
      <c r="N1790" s="131" t="s">
        <v>39</v>
      </c>
      <c r="O1790" s="132">
        <v>0</v>
      </c>
      <c r="P1790" s="132">
        <f>O1790*H1790</f>
        <v>0</v>
      </c>
      <c r="Q1790" s="132">
        <v>0</v>
      </c>
      <c r="R1790" s="132">
        <f>Q1790*H1790</f>
        <v>0</v>
      </c>
      <c r="S1790" s="132">
        <v>0</v>
      </c>
      <c r="T1790" s="133">
        <f>S1790*H1790</f>
        <v>0</v>
      </c>
      <c r="AR1790" s="134" t="s">
        <v>277</v>
      </c>
      <c r="AT1790" s="134" t="s">
        <v>226</v>
      </c>
      <c r="AU1790" s="134" t="s">
        <v>82</v>
      </c>
      <c r="AY1790" s="17" t="s">
        <v>224</v>
      </c>
      <c r="BE1790" s="135">
        <f>IF(N1790="základní",J1790,0)</f>
        <v>0</v>
      </c>
      <c r="BF1790" s="135">
        <f>IF(N1790="snížená",J1790,0)</f>
        <v>16063.87</v>
      </c>
      <c r="BG1790" s="135">
        <f>IF(N1790="zákl. přenesená",J1790,0)</f>
        <v>0</v>
      </c>
      <c r="BH1790" s="135">
        <f>IF(N1790="sníž. přenesená",J1790,0)</f>
        <v>0</v>
      </c>
      <c r="BI1790" s="135">
        <f>IF(N1790="nulová",J1790,0)</f>
        <v>0</v>
      </c>
      <c r="BJ1790" s="17" t="s">
        <v>82</v>
      </c>
      <c r="BK1790" s="135">
        <f>ROUND(I1790*H1790,2)</f>
        <v>16063.87</v>
      </c>
      <c r="BL1790" s="17" t="s">
        <v>277</v>
      </c>
      <c r="BM1790" s="134" t="s">
        <v>4937</v>
      </c>
    </row>
    <row r="1791" spans="2:65" s="1" customFormat="1" ht="19.5">
      <c r="B1791" s="29"/>
      <c r="D1791" s="136" t="s">
        <v>231</v>
      </c>
      <c r="F1791" s="137" t="s">
        <v>2130</v>
      </c>
      <c r="L1791" s="29"/>
      <c r="M1791" s="138"/>
      <c r="T1791" s="53"/>
      <c r="AT1791" s="17" t="s">
        <v>231</v>
      </c>
      <c r="AU1791" s="17" t="s">
        <v>82</v>
      </c>
    </row>
    <row r="1792" spans="2:65" s="1" customFormat="1">
      <c r="B1792" s="29"/>
      <c r="D1792" s="139" t="s">
        <v>232</v>
      </c>
      <c r="F1792" s="140" t="s">
        <v>2132</v>
      </c>
      <c r="L1792" s="29"/>
      <c r="M1792" s="138"/>
      <c r="T1792" s="53"/>
      <c r="AT1792" s="17" t="s">
        <v>232</v>
      </c>
      <c r="AU1792" s="17" t="s">
        <v>82</v>
      </c>
    </row>
    <row r="1793" spans="2:65" s="1" customFormat="1" ht="44.25" customHeight="1">
      <c r="B1793" s="123"/>
      <c r="C1793" s="124" t="s">
        <v>1309</v>
      </c>
      <c r="D1793" s="124" t="s">
        <v>226</v>
      </c>
      <c r="E1793" s="125" t="s">
        <v>2133</v>
      </c>
      <c r="F1793" s="126" t="s">
        <v>2134</v>
      </c>
      <c r="G1793" s="127" t="s">
        <v>1</v>
      </c>
      <c r="H1793" s="128">
        <v>210</v>
      </c>
      <c r="I1793" s="129">
        <v>203</v>
      </c>
      <c r="J1793" s="129">
        <f>ROUND(I1793*H1793,2)</f>
        <v>42630</v>
      </c>
      <c r="K1793" s="126" t="s">
        <v>1</v>
      </c>
      <c r="L1793" s="29"/>
      <c r="M1793" s="130" t="s">
        <v>1</v>
      </c>
      <c r="N1793" s="131" t="s">
        <v>39</v>
      </c>
      <c r="O1793" s="132">
        <v>0</v>
      </c>
      <c r="P1793" s="132">
        <f>O1793*H1793</f>
        <v>0</v>
      </c>
      <c r="Q1793" s="132">
        <v>0</v>
      </c>
      <c r="R1793" s="132">
        <f>Q1793*H1793</f>
        <v>0</v>
      </c>
      <c r="S1793" s="132">
        <v>0</v>
      </c>
      <c r="T1793" s="133">
        <f>S1793*H1793</f>
        <v>0</v>
      </c>
      <c r="AR1793" s="134" t="s">
        <v>277</v>
      </c>
      <c r="AT1793" s="134" t="s">
        <v>226</v>
      </c>
      <c r="AU1793" s="134" t="s">
        <v>82</v>
      </c>
      <c r="AY1793" s="17" t="s">
        <v>224</v>
      </c>
      <c r="BE1793" s="135">
        <f>IF(N1793="základní",J1793,0)</f>
        <v>0</v>
      </c>
      <c r="BF1793" s="135">
        <f>IF(N1793="snížená",J1793,0)</f>
        <v>42630</v>
      </c>
      <c r="BG1793" s="135">
        <f>IF(N1793="zákl. přenesená",J1793,0)</f>
        <v>0</v>
      </c>
      <c r="BH1793" s="135">
        <f>IF(N1793="sníž. přenesená",J1793,0)</f>
        <v>0</v>
      </c>
      <c r="BI1793" s="135">
        <f>IF(N1793="nulová",J1793,0)</f>
        <v>0</v>
      </c>
      <c r="BJ1793" s="17" t="s">
        <v>82</v>
      </c>
      <c r="BK1793" s="135">
        <f>ROUND(I1793*H1793,2)</f>
        <v>42630</v>
      </c>
      <c r="BL1793" s="17" t="s">
        <v>277</v>
      </c>
      <c r="BM1793" s="134" t="s">
        <v>4938</v>
      </c>
    </row>
    <row r="1794" spans="2:65" s="1" customFormat="1" ht="29.25">
      <c r="B1794" s="29"/>
      <c r="D1794" s="136" t="s">
        <v>231</v>
      </c>
      <c r="F1794" s="137" t="s">
        <v>2134</v>
      </c>
      <c r="L1794" s="29"/>
      <c r="M1794" s="138"/>
      <c r="T1794" s="53"/>
      <c r="AT1794" s="17" t="s">
        <v>231</v>
      </c>
      <c r="AU1794" s="17" t="s">
        <v>82</v>
      </c>
    </row>
    <row r="1795" spans="2:65" s="1" customFormat="1" ht="44.25" customHeight="1">
      <c r="B1795" s="123"/>
      <c r="C1795" s="124" t="s">
        <v>2136</v>
      </c>
      <c r="D1795" s="124" t="s">
        <v>226</v>
      </c>
      <c r="E1795" s="125" t="s">
        <v>2137</v>
      </c>
      <c r="F1795" s="126" t="s">
        <v>2138</v>
      </c>
      <c r="G1795" s="127" t="s">
        <v>1201</v>
      </c>
      <c r="H1795" s="128">
        <v>9951.0779999999995</v>
      </c>
      <c r="I1795" s="129">
        <v>2.04</v>
      </c>
      <c r="J1795" s="129">
        <f>ROUND(I1795*H1795,2)</f>
        <v>20300.2</v>
      </c>
      <c r="K1795" s="126" t="s">
        <v>230</v>
      </c>
      <c r="L1795" s="29"/>
      <c r="M1795" s="130" t="s">
        <v>1</v>
      </c>
      <c r="N1795" s="131" t="s">
        <v>39</v>
      </c>
      <c r="O1795" s="132">
        <v>0</v>
      </c>
      <c r="P1795" s="132">
        <f>O1795*H1795</f>
        <v>0</v>
      </c>
      <c r="Q1795" s="132">
        <v>0</v>
      </c>
      <c r="R1795" s="132">
        <f>Q1795*H1795</f>
        <v>0</v>
      </c>
      <c r="S1795" s="132">
        <v>0</v>
      </c>
      <c r="T1795" s="133">
        <f>S1795*H1795</f>
        <v>0</v>
      </c>
      <c r="AR1795" s="134" t="s">
        <v>277</v>
      </c>
      <c r="AT1795" s="134" t="s">
        <v>226</v>
      </c>
      <c r="AU1795" s="134" t="s">
        <v>82</v>
      </c>
      <c r="AY1795" s="17" t="s">
        <v>224</v>
      </c>
      <c r="BE1795" s="135">
        <f>IF(N1795="základní",J1795,0)</f>
        <v>0</v>
      </c>
      <c r="BF1795" s="135">
        <f>IF(N1795="snížená",J1795,0)</f>
        <v>20300.2</v>
      </c>
      <c r="BG1795" s="135">
        <f>IF(N1795="zákl. přenesená",J1795,0)</f>
        <v>0</v>
      </c>
      <c r="BH1795" s="135">
        <f>IF(N1795="sníž. přenesená",J1795,0)</f>
        <v>0</v>
      </c>
      <c r="BI1795" s="135">
        <f>IF(N1795="nulová",J1795,0)</f>
        <v>0</v>
      </c>
      <c r="BJ1795" s="17" t="s">
        <v>82</v>
      </c>
      <c r="BK1795" s="135">
        <f>ROUND(I1795*H1795,2)</f>
        <v>20300.2</v>
      </c>
      <c r="BL1795" s="17" t="s">
        <v>277</v>
      </c>
      <c r="BM1795" s="134" t="s">
        <v>4939</v>
      </c>
    </row>
    <row r="1796" spans="2:65" s="1" customFormat="1" ht="29.25">
      <c r="B1796" s="29"/>
      <c r="D1796" s="136" t="s">
        <v>231</v>
      </c>
      <c r="F1796" s="137" t="s">
        <v>2138</v>
      </c>
      <c r="L1796" s="29"/>
      <c r="M1796" s="138"/>
      <c r="T1796" s="53"/>
      <c r="AT1796" s="17" t="s">
        <v>231</v>
      </c>
      <c r="AU1796" s="17" t="s">
        <v>82</v>
      </c>
    </row>
    <row r="1797" spans="2:65" s="1" customFormat="1">
      <c r="B1797" s="29"/>
      <c r="D1797" s="139" t="s">
        <v>232</v>
      </c>
      <c r="F1797" s="140" t="s">
        <v>2140</v>
      </c>
      <c r="L1797" s="29"/>
      <c r="M1797" s="138"/>
      <c r="T1797" s="53"/>
      <c r="AT1797" s="17" t="s">
        <v>232</v>
      </c>
      <c r="AU1797" s="17" t="s">
        <v>82</v>
      </c>
    </row>
    <row r="1798" spans="2:65" s="11" customFormat="1" ht="22.9" customHeight="1">
      <c r="B1798" s="112"/>
      <c r="D1798" s="113" t="s">
        <v>72</v>
      </c>
      <c r="E1798" s="121" t="s">
        <v>2141</v>
      </c>
      <c r="F1798" s="121" t="s">
        <v>2142</v>
      </c>
      <c r="J1798" s="122">
        <f>BK1798</f>
        <v>13745221.939999999</v>
      </c>
      <c r="L1798" s="112"/>
      <c r="M1798" s="116"/>
      <c r="P1798" s="117">
        <f>SUM(P1799:P1849)</f>
        <v>0</v>
      </c>
      <c r="R1798" s="117">
        <f>SUM(R1799:R1849)</f>
        <v>0</v>
      </c>
      <c r="T1798" s="118">
        <f>SUM(T1799:T1849)</f>
        <v>0</v>
      </c>
      <c r="AR1798" s="113" t="s">
        <v>82</v>
      </c>
      <c r="AT1798" s="119" t="s">
        <v>72</v>
      </c>
      <c r="AU1798" s="119" t="s">
        <v>78</v>
      </c>
      <c r="AY1798" s="113" t="s">
        <v>224</v>
      </c>
      <c r="BK1798" s="120">
        <f>SUM(BK1799:BK1849)</f>
        <v>13745221.939999999</v>
      </c>
    </row>
    <row r="1799" spans="2:65" s="1" customFormat="1" ht="24.2" customHeight="1">
      <c r="B1799" s="123"/>
      <c r="C1799" s="124" t="s">
        <v>1322</v>
      </c>
      <c r="D1799" s="124" t="s">
        <v>226</v>
      </c>
      <c r="E1799" s="125" t="s">
        <v>2143</v>
      </c>
      <c r="F1799" s="126" t="s">
        <v>2144</v>
      </c>
      <c r="G1799" s="127" t="s">
        <v>266</v>
      </c>
      <c r="H1799" s="128">
        <v>528.35</v>
      </c>
      <c r="I1799" s="129">
        <v>16.100000000000001</v>
      </c>
      <c r="J1799" s="129">
        <f>ROUND(I1799*H1799,2)</f>
        <v>8506.44</v>
      </c>
      <c r="K1799" s="126" t="s">
        <v>230</v>
      </c>
      <c r="L1799" s="29"/>
      <c r="M1799" s="130" t="s">
        <v>1</v>
      </c>
      <c r="N1799" s="131" t="s">
        <v>39</v>
      </c>
      <c r="O1799" s="132">
        <v>0</v>
      </c>
      <c r="P1799" s="132">
        <f>O1799*H1799</f>
        <v>0</v>
      </c>
      <c r="Q1799" s="132">
        <v>0</v>
      </c>
      <c r="R1799" s="132">
        <f>Q1799*H1799</f>
        <v>0</v>
      </c>
      <c r="S1799" s="132">
        <v>0</v>
      </c>
      <c r="T1799" s="133">
        <f>S1799*H1799</f>
        <v>0</v>
      </c>
      <c r="AR1799" s="134" t="s">
        <v>277</v>
      </c>
      <c r="AT1799" s="134" t="s">
        <v>226</v>
      </c>
      <c r="AU1799" s="134" t="s">
        <v>82</v>
      </c>
      <c r="AY1799" s="17" t="s">
        <v>224</v>
      </c>
      <c r="BE1799" s="135">
        <f>IF(N1799="základní",J1799,0)</f>
        <v>0</v>
      </c>
      <c r="BF1799" s="135">
        <f>IF(N1799="snížená",J1799,0)</f>
        <v>8506.44</v>
      </c>
      <c r="BG1799" s="135">
        <f>IF(N1799="zákl. přenesená",J1799,0)</f>
        <v>0</v>
      </c>
      <c r="BH1799" s="135">
        <f>IF(N1799="sníž. přenesená",J1799,0)</f>
        <v>0</v>
      </c>
      <c r="BI1799" s="135">
        <f>IF(N1799="nulová",J1799,0)</f>
        <v>0</v>
      </c>
      <c r="BJ1799" s="17" t="s">
        <v>82</v>
      </c>
      <c r="BK1799" s="135">
        <f>ROUND(I1799*H1799,2)</f>
        <v>8506.44</v>
      </c>
      <c r="BL1799" s="17" t="s">
        <v>277</v>
      </c>
      <c r="BM1799" s="134" t="s">
        <v>4940</v>
      </c>
    </row>
    <row r="1800" spans="2:65" s="1" customFormat="1">
      <c r="B1800" s="29"/>
      <c r="D1800" s="136" t="s">
        <v>231</v>
      </c>
      <c r="F1800" s="137" t="s">
        <v>2144</v>
      </c>
      <c r="L1800" s="29"/>
      <c r="M1800" s="138"/>
      <c r="T1800" s="53"/>
      <c r="AT1800" s="17" t="s">
        <v>231</v>
      </c>
      <c r="AU1800" s="17" t="s">
        <v>82</v>
      </c>
    </row>
    <row r="1801" spans="2:65" s="1" customFormat="1">
      <c r="B1801" s="29"/>
      <c r="D1801" s="139" t="s">
        <v>232</v>
      </c>
      <c r="F1801" s="140" t="s">
        <v>2146</v>
      </c>
      <c r="L1801" s="29"/>
      <c r="M1801" s="138"/>
      <c r="T1801" s="53"/>
      <c r="AT1801" s="17" t="s">
        <v>232</v>
      </c>
      <c r="AU1801" s="17" t="s">
        <v>82</v>
      </c>
    </row>
    <row r="1802" spans="2:65" s="12" customFormat="1">
      <c r="B1802" s="141"/>
      <c r="D1802" s="136" t="s">
        <v>234</v>
      </c>
      <c r="E1802" s="142" t="s">
        <v>1</v>
      </c>
      <c r="F1802" s="143" t="s">
        <v>2147</v>
      </c>
      <c r="H1802" s="142" t="s">
        <v>1</v>
      </c>
      <c r="L1802" s="141"/>
      <c r="M1802" s="144"/>
      <c r="T1802" s="145"/>
      <c r="AT1802" s="142" t="s">
        <v>234</v>
      </c>
      <c r="AU1802" s="142" t="s">
        <v>82</v>
      </c>
      <c r="AV1802" s="12" t="s">
        <v>78</v>
      </c>
      <c r="AW1802" s="12" t="s">
        <v>29</v>
      </c>
      <c r="AX1802" s="12" t="s">
        <v>73</v>
      </c>
      <c r="AY1802" s="142" t="s">
        <v>224</v>
      </c>
    </row>
    <row r="1803" spans="2:65" s="13" customFormat="1">
      <c r="B1803" s="146"/>
      <c r="D1803" s="136" t="s">
        <v>234</v>
      </c>
      <c r="E1803" s="147" t="s">
        <v>1</v>
      </c>
      <c r="F1803" s="148" t="s">
        <v>2148</v>
      </c>
      <c r="H1803" s="149">
        <v>440.78</v>
      </c>
      <c r="L1803" s="146"/>
      <c r="M1803" s="150"/>
      <c r="T1803" s="151"/>
      <c r="AT1803" s="147" t="s">
        <v>234</v>
      </c>
      <c r="AU1803" s="147" t="s">
        <v>82</v>
      </c>
      <c r="AV1803" s="13" t="s">
        <v>82</v>
      </c>
      <c r="AW1803" s="13" t="s">
        <v>29</v>
      </c>
      <c r="AX1803" s="13" t="s">
        <v>73</v>
      </c>
      <c r="AY1803" s="147" t="s">
        <v>224</v>
      </c>
    </row>
    <row r="1804" spans="2:65" s="12" customFormat="1">
      <c r="B1804" s="141"/>
      <c r="D1804" s="136" t="s">
        <v>234</v>
      </c>
      <c r="E1804" s="142" t="s">
        <v>1</v>
      </c>
      <c r="F1804" s="143" t="s">
        <v>2149</v>
      </c>
      <c r="H1804" s="142" t="s">
        <v>1</v>
      </c>
      <c r="L1804" s="141"/>
      <c r="M1804" s="144"/>
      <c r="T1804" s="145"/>
      <c r="AT1804" s="142" t="s">
        <v>234</v>
      </c>
      <c r="AU1804" s="142" t="s">
        <v>82</v>
      </c>
      <c r="AV1804" s="12" t="s">
        <v>78</v>
      </c>
      <c r="AW1804" s="12" t="s">
        <v>29</v>
      </c>
      <c r="AX1804" s="12" t="s">
        <v>73</v>
      </c>
      <c r="AY1804" s="142" t="s">
        <v>224</v>
      </c>
    </row>
    <row r="1805" spans="2:65" s="13" customFormat="1">
      <c r="B1805" s="146"/>
      <c r="D1805" s="136" t="s">
        <v>234</v>
      </c>
      <c r="E1805" s="147" t="s">
        <v>1</v>
      </c>
      <c r="F1805" s="148" t="s">
        <v>2150</v>
      </c>
      <c r="H1805" s="149">
        <v>87.57</v>
      </c>
      <c r="L1805" s="146"/>
      <c r="M1805" s="150"/>
      <c r="T1805" s="151"/>
      <c r="AT1805" s="147" t="s">
        <v>234</v>
      </c>
      <c r="AU1805" s="147" t="s">
        <v>82</v>
      </c>
      <c r="AV1805" s="13" t="s">
        <v>82</v>
      </c>
      <c r="AW1805" s="13" t="s">
        <v>29</v>
      </c>
      <c r="AX1805" s="13" t="s">
        <v>73</v>
      </c>
      <c r="AY1805" s="147" t="s">
        <v>224</v>
      </c>
    </row>
    <row r="1806" spans="2:65" s="14" customFormat="1">
      <c r="B1806" s="152"/>
      <c r="D1806" s="136" t="s">
        <v>234</v>
      </c>
      <c r="E1806" s="153" t="s">
        <v>1</v>
      </c>
      <c r="F1806" s="154" t="s">
        <v>239</v>
      </c>
      <c r="H1806" s="155">
        <v>528.34999999999991</v>
      </c>
      <c r="L1806" s="152"/>
      <c r="M1806" s="156"/>
      <c r="T1806" s="157"/>
      <c r="AT1806" s="153" t="s">
        <v>234</v>
      </c>
      <c r="AU1806" s="153" t="s">
        <v>82</v>
      </c>
      <c r="AV1806" s="14" t="s">
        <v>106</v>
      </c>
      <c r="AW1806" s="14" t="s">
        <v>29</v>
      </c>
      <c r="AX1806" s="14" t="s">
        <v>78</v>
      </c>
      <c r="AY1806" s="153" t="s">
        <v>224</v>
      </c>
    </row>
    <row r="1807" spans="2:65" s="1" customFormat="1" ht="24.2" customHeight="1">
      <c r="B1807" s="123"/>
      <c r="C1807" s="124" t="s">
        <v>2151</v>
      </c>
      <c r="D1807" s="124" t="s">
        <v>226</v>
      </c>
      <c r="E1807" s="125" t="s">
        <v>2152</v>
      </c>
      <c r="F1807" s="126" t="s">
        <v>2153</v>
      </c>
      <c r="G1807" s="127" t="s">
        <v>266</v>
      </c>
      <c r="H1807" s="128">
        <v>556.30999999999995</v>
      </c>
      <c r="I1807" s="129">
        <v>87</v>
      </c>
      <c r="J1807" s="129">
        <f>ROUND(I1807*H1807,2)</f>
        <v>48398.97</v>
      </c>
      <c r="K1807" s="126" t="s">
        <v>230</v>
      </c>
      <c r="L1807" s="29"/>
      <c r="M1807" s="130" t="s">
        <v>1</v>
      </c>
      <c r="N1807" s="131" t="s">
        <v>39</v>
      </c>
      <c r="O1807" s="132">
        <v>0</v>
      </c>
      <c r="P1807" s="132">
        <f>O1807*H1807</f>
        <v>0</v>
      </c>
      <c r="Q1807" s="132">
        <v>0</v>
      </c>
      <c r="R1807" s="132">
        <f>Q1807*H1807</f>
        <v>0</v>
      </c>
      <c r="S1807" s="132">
        <v>0</v>
      </c>
      <c r="T1807" s="133">
        <f>S1807*H1807</f>
        <v>0</v>
      </c>
      <c r="AR1807" s="134" t="s">
        <v>277</v>
      </c>
      <c r="AT1807" s="134" t="s">
        <v>226</v>
      </c>
      <c r="AU1807" s="134" t="s">
        <v>82</v>
      </c>
      <c r="AY1807" s="17" t="s">
        <v>224</v>
      </c>
      <c r="BE1807" s="135">
        <f>IF(N1807="základní",J1807,0)</f>
        <v>0</v>
      </c>
      <c r="BF1807" s="135">
        <f>IF(N1807="snížená",J1807,0)</f>
        <v>48398.97</v>
      </c>
      <c r="BG1807" s="135">
        <f>IF(N1807="zákl. přenesená",J1807,0)</f>
        <v>0</v>
      </c>
      <c r="BH1807" s="135">
        <f>IF(N1807="sníž. přenesená",J1807,0)</f>
        <v>0</v>
      </c>
      <c r="BI1807" s="135">
        <f>IF(N1807="nulová",J1807,0)</f>
        <v>0</v>
      </c>
      <c r="BJ1807" s="17" t="s">
        <v>82</v>
      </c>
      <c r="BK1807" s="135">
        <f>ROUND(I1807*H1807,2)</f>
        <v>48398.97</v>
      </c>
      <c r="BL1807" s="17" t="s">
        <v>277</v>
      </c>
      <c r="BM1807" s="134" t="s">
        <v>4941</v>
      </c>
    </row>
    <row r="1808" spans="2:65" s="1" customFormat="1" ht="19.5">
      <c r="B1808" s="29"/>
      <c r="D1808" s="136" t="s">
        <v>231</v>
      </c>
      <c r="F1808" s="137" t="s">
        <v>2153</v>
      </c>
      <c r="L1808" s="29"/>
      <c r="M1808" s="138"/>
      <c r="T1808" s="53"/>
      <c r="AT1808" s="17" t="s">
        <v>231</v>
      </c>
      <c r="AU1808" s="17" t="s">
        <v>82</v>
      </c>
    </row>
    <row r="1809" spans="2:65" s="1" customFormat="1">
      <c r="B1809" s="29"/>
      <c r="D1809" s="139" t="s">
        <v>232</v>
      </c>
      <c r="F1809" s="140" t="s">
        <v>2155</v>
      </c>
      <c r="L1809" s="29"/>
      <c r="M1809" s="138"/>
      <c r="T1809" s="53"/>
      <c r="AT1809" s="17" t="s">
        <v>232</v>
      </c>
      <c r="AU1809" s="17" t="s">
        <v>82</v>
      </c>
    </row>
    <row r="1810" spans="2:65" s="12" customFormat="1">
      <c r="B1810" s="141"/>
      <c r="D1810" s="136" t="s">
        <v>234</v>
      </c>
      <c r="E1810" s="142" t="s">
        <v>1</v>
      </c>
      <c r="F1810" s="143" t="s">
        <v>2147</v>
      </c>
      <c r="H1810" s="142" t="s">
        <v>1</v>
      </c>
      <c r="L1810" s="141"/>
      <c r="M1810" s="144"/>
      <c r="T1810" s="145"/>
      <c r="AT1810" s="142" t="s">
        <v>234</v>
      </c>
      <c r="AU1810" s="142" t="s">
        <v>82</v>
      </c>
      <c r="AV1810" s="12" t="s">
        <v>78</v>
      </c>
      <c r="AW1810" s="12" t="s">
        <v>29</v>
      </c>
      <c r="AX1810" s="12" t="s">
        <v>73</v>
      </c>
      <c r="AY1810" s="142" t="s">
        <v>224</v>
      </c>
    </row>
    <row r="1811" spans="2:65" s="13" customFormat="1">
      <c r="B1811" s="146"/>
      <c r="D1811" s="136" t="s">
        <v>234</v>
      </c>
      <c r="E1811" s="147" t="s">
        <v>1</v>
      </c>
      <c r="F1811" s="148" t="s">
        <v>2148</v>
      </c>
      <c r="H1811" s="149">
        <v>440.78</v>
      </c>
      <c r="L1811" s="146"/>
      <c r="M1811" s="150"/>
      <c r="T1811" s="151"/>
      <c r="AT1811" s="147" t="s">
        <v>234</v>
      </c>
      <c r="AU1811" s="147" t="s">
        <v>82</v>
      </c>
      <c r="AV1811" s="13" t="s">
        <v>82</v>
      </c>
      <c r="AW1811" s="13" t="s">
        <v>29</v>
      </c>
      <c r="AX1811" s="13" t="s">
        <v>73</v>
      </c>
      <c r="AY1811" s="147" t="s">
        <v>224</v>
      </c>
    </row>
    <row r="1812" spans="2:65" s="12" customFormat="1">
      <c r="B1812" s="141"/>
      <c r="D1812" s="136" t="s">
        <v>234</v>
      </c>
      <c r="E1812" s="142" t="s">
        <v>1</v>
      </c>
      <c r="F1812" s="143" t="s">
        <v>2149</v>
      </c>
      <c r="H1812" s="142" t="s">
        <v>1</v>
      </c>
      <c r="L1812" s="141"/>
      <c r="M1812" s="144"/>
      <c r="T1812" s="145"/>
      <c r="AT1812" s="142" t="s">
        <v>234</v>
      </c>
      <c r="AU1812" s="142" t="s">
        <v>82</v>
      </c>
      <c r="AV1812" s="12" t="s">
        <v>78</v>
      </c>
      <c r="AW1812" s="12" t="s">
        <v>29</v>
      </c>
      <c r="AX1812" s="12" t="s">
        <v>73</v>
      </c>
      <c r="AY1812" s="142" t="s">
        <v>224</v>
      </c>
    </row>
    <row r="1813" spans="2:65" s="13" customFormat="1">
      <c r="B1813" s="146"/>
      <c r="D1813" s="136" t="s">
        <v>234</v>
      </c>
      <c r="E1813" s="147" t="s">
        <v>1</v>
      </c>
      <c r="F1813" s="148" t="s">
        <v>2150</v>
      </c>
      <c r="H1813" s="149">
        <v>87.57</v>
      </c>
      <c r="L1813" s="146"/>
      <c r="M1813" s="150"/>
      <c r="T1813" s="151"/>
      <c r="AT1813" s="147" t="s">
        <v>234</v>
      </c>
      <c r="AU1813" s="147" t="s">
        <v>82</v>
      </c>
      <c r="AV1813" s="13" t="s">
        <v>82</v>
      </c>
      <c r="AW1813" s="13" t="s">
        <v>29</v>
      </c>
      <c r="AX1813" s="13" t="s">
        <v>73</v>
      </c>
      <c r="AY1813" s="147" t="s">
        <v>224</v>
      </c>
    </row>
    <row r="1814" spans="2:65" s="12" customFormat="1">
      <c r="B1814" s="141"/>
      <c r="D1814" s="136" t="s">
        <v>234</v>
      </c>
      <c r="E1814" s="142" t="s">
        <v>1</v>
      </c>
      <c r="F1814" s="143" t="s">
        <v>825</v>
      </c>
      <c r="H1814" s="142" t="s">
        <v>1</v>
      </c>
      <c r="L1814" s="141"/>
      <c r="M1814" s="144"/>
      <c r="T1814" s="145"/>
      <c r="AT1814" s="142" t="s">
        <v>234</v>
      </c>
      <c r="AU1814" s="142" t="s">
        <v>82</v>
      </c>
      <c r="AV1814" s="12" t="s">
        <v>78</v>
      </c>
      <c r="AW1814" s="12" t="s">
        <v>29</v>
      </c>
      <c r="AX1814" s="12" t="s">
        <v>73</v>
      </c>
      <c r="AY1814" s="142" t="s">
        <v>224</v>
      </c>
    </row>
    <row r="1815" spans="2:65" s="13" customFormat="1">
      <c r="B1815" s="146"/>
      <c r="D1815" s="136" t="s">
        <v>234</v>
      </c>
      <c r="E1815" s="147" t="s">
        <v>1</v>
      </c>
      <c r="F1815" s="148" t="s">
        <v>903</v>
      </c>
      <c r="H1815" s="149">
        <v>27.96</v>
      </c>
      <c r="L1815" s="146"/>
      <c r="M1815" s="150"/>
      <c r="T1815" s="151"/>
      <c r="AT1815" s="147" t="s">
        <v>234</v>
      </c>
      <c r="AU1815" s="147" t="s">
        <v>82</v>
      </c>
      <c r="AV1815" s="13" t="s">
        <v>82</v>
      </c>
      <c r="AW1815" s="13" t="s">
        <v>29</v>
      </c>
      <c r="AX1815" s="13" t="s">
        <v>73</v>
      </c>
      <c r="AY1815" s="147" t="s">
        <v>224</v>
      </c>
    </row>
    <row r="1816" spans="2:65" s="14" customFormat="1">
      <c r="B1816" s="152"/>
      <c r="D1816" s="136" t="s">
        <v>234</v>
      </c>
      <c r="E1816" s="153" t="s">
        <v>1</v>
      </c>
      <c r="F1816" s="154" t="s">
        <v>239</v>
      </c>
      <c r="H1816" s="155">
        <v>556.30999999999995</v>
      </c>
      <c r="L1816" s="152"/>
      <c r="M1816" s="156"/>
      <c r="T1816" s="157"/>
      <c r="AT1816" s="153" t="s">
        <v>234</v>
      </c>
      <c r="AU1816" s="153" t="s">
        <v>82</v>
      </c>
      <c r="AV1816" s="14" t="s">
        <v>106</v>
      </c>
      <c r="AW1816" s="14" t="s">
        <v>29</v>
      </c>
      <c r="AX1816" s="14" t="s">
        <v>78</v>
      </c>
      <c r="AY1816" s="153" t="s">
        <v>224</v>
      </c>
    </row>
    <row r="1817" spans="2:65" s="1" customFormat="1" ht="16.5" customHeight="1">
      <c r="B1817" s="123"/>
      <c r="C1817" s="124" t="s">
        <v>1326</v>
      </c>
      <c r="D1817" s="124" t="s">
        <v>226</v>
      </c>
      <c r="E1817" s="125" t="s">
        <v>2156</v>
      </c>
      <c r="F1817" s="126" t="s">
        <v>2157</v>
      </c>
      <c r="G1817" s="127" t="s">
        <v>272</v>
      </c>
      <c r="H1817" s="128">
        <v>879.5</v>
      </c>
      <c r="I1817" s="129">
        <v>53</v>
      </c>
      <c r="J1817" s="129">
        <f>ROUND(I1817*H1817,2)</f>
        <v>46613.5</v>
      </c>
      <c r="K1817" s="126" t="s">
        <v>230</v>
      </c>
      <c r="L1817" s="29"/>
      <c r="M1817" s="130" t="s">
        <v>1</v>
      </c>
      <c r="N1817" s="131" t="s">
        <v>39</v>
      </c>
      <c r="O1817" s="132">
        <v>0</v>
      </c>
      <c r="P1817" s="132">
        <f>O1817*H1817</f>
        <v>0</v>
      </c>
      <c r="Q1817" s="132">
        <v>0</v>
      </c>
      <c r="R1817" s="132">
        <f>Q1817*H1817</f>
        <v>0</v>
      </c>
      <c r="S1817" s="132">
        <v>0</v>
      </c>
      <c r="T1817" s="133">
        <f>S1817*H1817</f>
        <v>0</v>
      </c>
      <c r="AR1817" s="134" t="s">
        <v>277</v>
      </c>
      <c r="AT1817" s="134" t="s">
        <v>226</v>
      </c>
      <c r="AU1817" s="134" t="s">
        <v>82</v>
      </c>
      <c r="AY1817" s="17" t="s">
        <v>224</v>
      </c>
      <c r="BE1817" s="135">
        <f>IF(N1817="základní",J1817,0)</f>
        <v>0</v>
      </c>
      <c r="BF1817" s="135">
        <f>IF(N1817="snížená",J1817,0)</f>
        <v>46613.5</v>
      </c>
      <c r="BG1817" s="135">
        <f>IF(N1817="zákl. přenesená",J1817,0)</f>
        <v>0</v>
      </c>
      <c r="BH1817" s="135">
        <f>IF(N1817="sníž. přenesená",J1817,0)</f>
        <v>0</v>
      </c>
      <c r="BI1817" s="135">
        <f>IF(N1817="nulová",J1817,0)</f>
        <v>0</v>
      </c>
      <c r="BJ1817" s="17" t="s">
        <v>82</v>
      </c>
      <c r="BK1817" s="135">
        <f>ROUND(I1817*H1817,2)</f>
        <v>46613.5</v>
      </c>
      <c r="BL1817" s="17" t="s">
        <v>277</v>
      </c>
      <c r="BM1817" s="134" t="s">
        <v>4942</v>
      </c>
    </row>
    <row r="1818" spans="2:65" s="1" customFormat="1">
      <c r="B1818" s="29"/>
      <c r="D1818" s="136" t="s">
        <v>231</v>
      </c>
      <c r="F1818" s="137" t="s">
        <v>2157</v>
      </c>
      <c r="L1818" s="29"/>
      <c r="M1818" s="138"/>
      <c r="T1818" s="53"/>
      <c r="AT1818" s="17" t="s">
        <v>231</v>
      </c>
      <c r="AU1818" s="17" t="s">
        <v>82</v>
      </c>
    </row>
    <row r="1819" spans="2:65" s="1" customFormat="1">
      <c r="B1819" s="29"/>
      <c r="D1819" s="139" t="s">
        <v>232</v>
      </c>
      <c r="F1819" s="140" t="s">
        <v>2159</v>
      </c>
      <c r="L1819" s="29"/>
      <c r="M1819" s="138"/>
      <c r="T1819" s="53"/>
      <c r="AT1819" s="17" t="s">
        <v>232</v>
      </c>
      <c r="AU1819" s="17" t="s">
        <v>82</v>
      </c>
    </row>
    <row r="1820" spans="2:65" s="1" customFormat="1" ht="24.2" customHeight="1">
      <c r="B1820" s="123"/>
      <c r="C1820" s="164" t="s">
        <v>2160</v>
      </c>
      <c r="D1820" s="164" t="s">
        <v>1008</v>
      </c>
      <c r="E1820" s="165" t="s">
        <v>2161</v>
      </c>
      <c r="F1820" s="166" t="s">
        <v>2162</v>
      </c>
      <c r="G1820" s="167" t="s">
        <v>272</v>
      </c>
      <c r="H1820" s="168">
        <v>949.86</v>
      </c>
      <c r="I1820" s="169">
        <v>315</v>
      </c>
      <c r="J1820" s="169">
        <f>ROUND(I1820*H1820,2)</f>
        <v>299205.90000000002</v>
      </c>
      <c r="K1820" s="166" t="s">
        <v>1</v>
      </c>
      <c r="L1820" s="170"/>
      <c r="M1820" s="171" t="s">
        <v>1</v>
      </c>
      <c r="N1820" s="172" t="s">
        <v>39</v>
      </c>
      <c r="O1820" s="132">
        <v>0</v>
      </c>
      <c r="P1820" s="132">
        <f>O1820*H1820</f>
        <v>0</v>
      </c>
      <c r="Q1820" s="132">
        <v>0</v>
      </c>
      <c r="R1820" s="132">
        <f>Q1820*H1820</f>
        <v>0</v>
      </c>
      <c r="S1820" s="132">
        <v>0</v>
      </c>
      <c r="T1820" s="133">
        <f>S1820*H1820</f>
        <v>0</v>
      </c>
      <c r="AR1820" s="134" t="s">
        <v>332</v>
      </c>
      <c r="AT1820" s="134" t="s">
        <v>1008</v>
      </c>
      <c r="AU1820" s="134" t="s">
        <v>82</v>
      </c>
      <c r="AY1820" s="17" t="s">
        <v>224</v>
      </c>
      <c r="BE1820" s="135">
        <f>IF(N1820="základní",J1820,0)</f>
        <v>0</v>
      </c>
      <c r="BF1820" s="135">
        <f>IF(N1820="snížená",J1820,0)</f>
        <v>299205.90000000002</v>
      </c>
      <c r="BG1820" s="135">
        <f>IF(N1820="zákl. přenesená",J1820,0)</f>
        <v>0</v>
      </c>
      <c r="BH1820" s="135">
        <f>IF(N1820="sníž. přenesená",J1820,0)</f>
        <v>0</v>
      </c>
      <c r="BI1820" s="135">
        <f>IF(N1820="nulová",J1820,0)</f>
        <v>0</v>
      </c>
      <c r="BJ1820" s="17" t="s">
        <v>82</v>
      </c>
      <c r="BK1820" s="135">
        <f>ROUND(I1820*H1820,2)</f>
        <v>299205.90000000002</v>
      </c>
      <c r="BL1820" s="17" t="s">
        <v>277</v>
      </c>
      <c r="BM1820" s="134" t="s">
        <v>4943</v>
      </c>
    </row>
    <row r="1821" spans="2:65" s="1" customFormat="1" ht="19.5">
      <c r="B1821" s="29"/>
      <c r="D1821" s="136" t="s">
        <v>231</v>
      </c>
      <c r="F1821" s="137" t="s">
        <v>2162</v>
      </c>
      <c r="L1821" s="29"/>
      <c r="M1821" s="138"/>
      <c r="T1821" s="53"/>
      <c r="AT1821" s="17" t="s">
        <v>231</v>
      </c>
      <c r="AU1821" s="17" t="s">
        <v>82</v>
      </c>
    </row>
    <row r="1822" spans="2:65" s="13" customFormat="1">
      <c r="B1822" s="146"/>
      <c r="D1822" s="136" t="s">
        <v>234</v>
      </c>
      <c r="E1822" s="147" t="s">
        <v>1</v>
      </c>
      <c r="F1822" s="148" t="s">
        <v>2164</v>
      </c>
      <c r="H1822" s="149">
        <v>949.86</v>
      </c>
      <c r="L1822" s="146"/>
      <c r="M1822" s="150"/>
      <c r="T1822" s="151"/>
      <c r="AT1822" s="147" t="s">
        <v>234</v>
      </c>
      <c r="AU1822" s="147" t="s">
        <v>82</v>
      </c>
      <c r="AV1822" s="13" t="s">
        <v>82</v>
      </c>
      <c r="AW1822" s="13" t="s">
        <v>29</v>
      </c>
      <c r="AX1822" s="13" t="s">
        <v>73</v>
      </c>
      <c r="AY1822" s="147" t="s">
        <v>224</v>
      </c>
    </row>
    <row r="1823" spans="2:65" s="14" customFormat="1">
      <c r="B1823" s="152"/>
      <c r="D1823" s="136" t="s">
        <v>234</v>
      </c>
      <c r="E1823" s="153" t="s">
        <v>1</v>
      </c>
      <c r="F1823" s="154" t="s">
        <v>239</v>
      </c>
      <c r="H1823" s="155">
        <v>949.86</v>
      </c>
      <c r="L1823" s="152"/>
      <c r="M1823" s="156"/>
      <c r="T1823" s="157"/>
      <c r="AT1823" s="153" t="s">
        <v>234</v>
      </c>
      <c r="AU1823" s="153" t="s">
        <v>82</v>
      </c>
      <c r="AV1823" s="14" t="s">
        <v>106</v>
      </c>
      <c r="AW1823" s="14" t="s">
        <v>29</v>
      </c>
      <c r="AX1823" s="14" t="s">
        <v>78</v>
      </c>
      <c r="AY1823" s="153" t="s">
        <v>224</v>
      </c>
    </row>
    <row r="1824" spans="2:65" s="1" customFormat="1" ht="21.75" customHeight="1">
      <c r="B1824" s="123"/>
      <c r="C1824" s="124" t="s">
        <v>1331</v>
      </c>
      <c r="D1824" s="124" t="s">
        <v>226</v>
      </c>
      <c r="E1824" s="125" t="s">
        <v>2165</v>
      </c>
      <c r="F1824" s="126" t="s">
        <v>2166</v>
      </c>
      <c r="G1824" s="127" t="s">
        <v>272</v>
      </c>
      <c r="H1824" s="128">
        <v>60</v>
      </c>
      <c r="I1824" s="129">
        <v>74.099999999999994</v>
      </c>
      <c r="J1824" s="129">
        <f>ROUND(I1824*H1824,2)</f>
        <v>4446</v>
      </c>
      <c r="K1824" s="126" t="s">
        <v>230</v>
      </c>
      <c r="L1824" s="29"/>
      <c r="M1824" s="130" t="s">
        <v>1</v>
      </c>
      <c r="N1824" s="131" t="s">
        <v>39</v>
      </c>
      <c r="O1824" s="132">
        <v>0</v>
      </c>
      <c r="P1824" s="132">
        <f>O1824*H1824</f>
        <v>0</v>
      </c>
      <c r="Q1824" s="132">
        <v>0</v>
      </c>
      <c r="R1824" s="132">
        <f>Q1824*H1824</f>
        <v>0</v>
      </c>
      <c r="S1824" s="132">
        <v>0</v>
      </c>
      <c r="T1824" s="133">
        <f>S1824*H1824</f>
        <v>0</v>
      </c>
      <c r="AR1824" s="134" t="s">
        <v>277</v>
      </c>
      <c r="AT1824" s="134" t="s">
        <v>226</v>
      </c>
      <c r="AU1824" s="134" t="s">
        <v>82</v>
      </c>
      <c r="AY1824" s="17" t="s">
        <v>224</v>
      </c>
      <c r="BE1824" s="135">
        <f>IF(N1824="základní",J1824,0)</f>
        <v>0</v>
      </c>
      <c r="BF1824" s="135">
        <f>IF(N1824="snížená",J1824,0)</f>
        <v>4446</v>
      </c>
      <c r="BG1824" s="135">
        <f>IF(N1824="zákl. přenesená",J1824,0)</f>
        <v>0</v>
      </c>
      <c r="BH1824" s="135">
        <f>IF(N1824="sníž. přenesená",J1824,0)</f>
        <v>0</v>
      </c>
      <c r="BI1824" s="135">
        <f>IF(N1824="nulová",J1824,0)</f>
        <v>0</v>
      </c>
      <c r="BJ1824" s="17" t="s">
        <v>82</v>
      </c>
      <c r="BK1824" s="135">
        <f>ROUND(I1824*H1824,2)</f>
        <v>4446</v>
      </c>
      <c r="BL1824" s="17" t="s">
        <v>277</v>
      </c>
      <c r="BM1824" s="134" t="s">
        <v>4944</v>
      </c>
    </row>
    <row r="1825" spans="2:65" s="1" customFormat="1">
      <c r="B1825" s="29"/>
      <c r="D1825" s="136" t="s">
        <v>231</v>
      </c>
      <c r="F1825" s="137" t="s">
        <v>2166</v>
      </c>
      <c r="L1825" s="29"/>
      <c r="M1825" s="138"/>
      <c r="T1825" s="53"/>
      <c r="AT1825" s="17" t="s">
        <v>231</v>
      </c>
      <c r="AU1825" s="17" t="s">
        <v>82</v>
      </c>
    </row>
    <row r="1826" spans="2:65" s="1" customFormat="1">
      <c r="B1826" s="29"/>
      <c r="D1826" s="139" t="s">
        <v>232</v>
      </c>
      <c r="F1826" s="140" t="s">
        <v>2168</v>
      </c>
      <c r="L1826" s="29"/>
      <c r="M1826" s="138"/>
      <c r="T1826" s="53"/>
      <c r="AT1826" s="17" t="s">
        <v>232</v>
      </c>
      <c r="AU1826" s="17" t="s">
        <v>82</v>
      </c>
    </row>
    <row r="1827" spans="2:65" s="1" customFormat="1" ht="24.2" customHeight="1">
      <c r="B1827" s="123"/>
      <c r="C1827" s="124" t="s">
        <v>2169</v>
      </c>
      <c r="D1827" s="124" t="s">
        <v>226</v>
      </c>
      <c r="E1827" s="125" t="s">
        <v>2170</v>
      </c>
      <c r="F1827" s="126" t="s">
        <v>2171</v>
      </c>
      <c r="G1827" s="127" t="s">
        <v>272</v>
      </c>
      <c r="H1827" s="128">
        <v>60</v>
      </c>
      <c r="I1827" s="129">
        <v>218</v>
      </c>
      <c r="J1827" s="129">
        <f>ROUND(I1827*H1827,2)</f>
        <v>13080</v>
      </c>
      <c r="K1827" s="126" t="s">
        <v>1</v>
      </c>
      <c r="L1827" s="29"/>
      <c r="M1827" s="130" t="s">
        <v>1</v>
      </c>
      <c r="N1827" s="131" t="s">
        <v>39</v>
      </c>
      <c r="O1827" s="132">
        <v>0</v>
      </c>
      <c r="P1827" s="132">
        <f>O1827*H1827</f>
        <v>0</v>
      </c>
      <c r="Q1827" s="132">
        <v>0</v>
      </c>
      <c r="R1827" s="132">
        <f>Q1827*H1827</f>
        <v>0</v>
      </c>
      <c r="S1827" s="132">
        <v>0</v>
      </c>
      <c r="T1827" s="133">
        <f>S1827*H1827</f>
        <v>0</v>
      </c>
      <c r="AR1827" s="134" t="s">
        <v>277</v>
      </c>
      <c r="AT1827" s="134" t="s">
        <v>226</v>
      </c>
      <c r="AU1827" s="134" t="s">
        <v>82</v>
      </c>
      <c r="AY1827" s="17" t="s">
        <v>224</v>
      </c>
      <c r="BE1827" s="135">
        <f>IF(N1827="základní",J1827,0)</f>
        <v>0</v>
      </c>
      <c r="BF1827" s="135">
        <f>IF(N1827="snížená",J1827,0)</f>
        <v>13080</v>
      </c>
      <c r="BG1827" s="135">
        <f>IF(N1827="zákl. přenesená",J1827,0)</f>
        <v>0</v>
      </c>
      <c r="BH1827" s="135">
        <f>IF(N1827="sníž. přenesená",J1827,0)</f>
        <v>0</v>
      </c>
      <c r="BI1827" s="135">
        <f>IF(N1827="nulová",J1827,0)</f>
        <v>0</v>
      </c>
      <c r="BJ1827" s="17" t="s">
        <v>82</v>
      </c>
      <c r="BK1827" s="135">
        <f>ROUND(I1827*H1827,2)</f>
        <v>13080</v>
      </c>
      <c r="BL1827" s="17" t="s">
        <v>277</v>
      </c>
      <c r="BM1827" s="134" t="s">
        <v>4945</v>
      </c>
    </row>
    <row r="1828" spans="2:65" s="1" customFormat="1" ht="19.5">
      <c r="B1828" s="29"/>
      <c r="D1828" s="136" t="s">
        <v>231</v>
      </c>
      <c r="F1828" s="137" t="s">
        <v>2171</v>
      </c>
      <c r="L1828" s="29"/>
      <c r="M1828" s="138"/>
      <c r="T1828" s="53"/>
      <c r="AT1828" s="17" t="s">
        <v>231</v>
      </c>
      <c r="AU1828" s="17" t="s">
        <v>82</v>
      </c>
    </row>
    <row r="1829" spans="2:65" s="1" customFormat="1" ht="55.5" customHeight="1">
      <c r="B1829" s="123"/>
      <c r="C1829" s="124" t="s">
        <v>1335</v>
      </c>
      <c r="D1829" s="124" t="s">
        <v>226</v>
      </c>
      <c r="E1829" s="125" t="s">
        <v>2173</v>
      </c>
      <c r="F1829" s="126" t="s">
        <v>2174</v>
      </c>
      <c r="G1829" s="127" t="s">
        <v>266</v>
      </c>
      <c r="H1829" s="128">
        <v>440.78</v>
      </c>
      <c r="I1829" s="129">
        <v>2540</v>
      </c>
      <c r="J1829" s="129">
        <f>ROUND(I1829*H1829,2)</f>
        <v>1119581.2</v>
      </c>
      <c r="K1829" s="126" t="s">
        <v>230</v>
      </c>
      <c r="L1829" s="29"/>
      <c r="M1829" s="130" t="s">
        <v>1</v>
      </c>
      <c r="N1829" s="131" t="s">
        <v>39</v>
      </c>
      <c r="O1829" s="132">
        <v>0</v>
      </c>
      <c r="P1829" s="132">
        <f>O1829*H1829</f>
        <v>0</v>
      </c>
      <c r="Q1829" s="132">
        <v>0</v>
      </c>
      <c r="R1829" s="132">
        <f>Q1829*H1829</f>
        <v>0</v>
      </c>
      <c r="S1829" s="132">
        <v>0</v>
      </c>
      <c r="T1829" s="133">
        <f>S1829*H1829</f>
        <v>0</v>
      </c>
      <c r="AR1829" s="134" t="s">
        <v>277</v>
      </c>
      <c r="AT1829" s="134" t="s">
        <v>226</v>
      </c>
      <c r="AU1829" s="134" t="s">
        <v>82</v>
      </c>
      <c r="AY1829" s="17" t="s">
        <v>224</v>
      </c>
      <c r="BE1829" s="135">
        <f>IF(N1829="základní",J1829,0)</f>
        <v>0</v>
      </c>
      <c r="BF1829" s="135">
        <f>IF(N1829="snížená",J1829,0)</f>
        <v>1119581.2</v>
      </c>
      <c r="BG1829" s="135">
        <f>IF(N1829="zákl. přenesená",J1829,0)</f>
        <v>0</v>
      </c>
      <c r="BH1829" s="135">
        <f>IF(N1829="sníž. přenesená",J1829,0)</f>
        <v>0</v>
      </c>
      <c r="BI1829" s="135">
        <f>IF(N1829="nulová",J1829,0)</f>
        <v>0</v>
      </c>
      <c r="BJ1829" s="17" t="s">
        <v>82</v>
      </c>
      <c r="BK1829" s="135">
        <f>ROUND(I1829*H1829,2)</f>
        <v>1119581.2</v>
      </c>
      <c r="BL1829" s="17" t="s">
        <v>277</v>
      </c>
      <c r="BM1829" s="134" t="s">
        <v>4946</v>
      </c>
    </row>
    <row r="1830" spans="2:65" s="1" customFormat="1" ht="39">
      <c r="B1830" s="29"/>
      <c r="D1830" s="136" t="s">
        <v>231</v>
      </c>
      <c r="F1830" s="137" t="s">
        <v>2174</v>
      </c>
      <c r="L1830" s="29"/>
      <c r="M1830" s="138"/>
      <c r="T1830" s="53"/>
      <c r="AT1830" s="17" t="s">
        <v>231</v>
      </c>
      <c r="AU1830" s="17" t="s">
        <v>82</v>
      </c>
    </row>
    <row r="1831" spans="2:65" s="1" customFormat="1">
      <c r="B1831" s="29"/>
      <c r="D1831" s="139" t="s">
        <v>232</v>
      </c>
      <c r="F1831" s="140" t="s">
        <v>2176</v>
      </c>
      <c r="L1831" s="29"/>
      <c r="M1831" s="138"/>
      <c r="T1831" s="53"/>
      <c r="AT1831" s="17" t="s">
        <v>232</v>
      </c>
      <c r="AU1831" s="17" t="s">
        <v>82</v>
      </c>
    </row>
    <row r="1832" spans="2:65" s="12" customFormat="1">
      <c r="B1832" s="141"/>
      <c r="D1832" s="136" t="s">
        <v>234</v>
      </c>
      <c r="E1832" s="142" t="s">
        <v>1</v>
      </c>
      <c r="F1832" s="143" t="s">
        <v>2177</v>
      </c>
      <c r="H1832" s="142" t="s">
        <v>1</v>
      </c>
      <c r="L1832" s="141"/>
      <c r="M1832" s="144"/>
      <c r="T1832" s="145"/>
      <c r="AT1832" s="142" t="s">
        <v>234</v>
      </c>
      <c r="AU1832" s="142" t="s">
        <v>82</v>
      </c>
      <c r="AV1832" s="12" t="s">
        <v>78</v>
      </c>
      <c r="AW1832" s="12" t="s">
        <v>29</v>
      </c>
      <c r="AX1832" s="12" t="s">
        <v>73</v>
      </c>
      <c r="AY1832" s="142" t="s">
        <v>224</v>
      </c>
    </row>
    <row r="1833" spans="2:65" s="13" customFormat="1">
      <c r="B1833" s="146"/>
      <c r="D1833" s="136" t="s">
        <v>234</v>
      </c>
      <c r="E1833" s="147" t="s">
        <v>1</v>
      </c>
      <c r="F1833" s="148" t="s">
        <v>2178</v>
      </c>
      <c r="H1833" s="149">
        <v>115.54</v>
      </c>
      <c r="L1833" s="146"/>
      <c r="M1833" s="150"/>
      <c r="T1833" s="151"/>
      <c r="AT1833" s="147" t="s">
        <v>234</v>
      </c>
      <c r="AU1833" s="147" t="s">
        <v>82</v>
      </c>
      <c r="AV1833" s="13" t="s">
        <v>82</v>
      </c>
      <c r="AW1833" s="13" t="s">
        <v>29</v>
      </c>
      <c r="AX1833" s="13" t="s">
        <v>73</v>
      </c>
      <c r="AY1833" s="147" t="s">
        <v>224</v>
      </c>
    </row>
    <row r="1834" spans="2:65" s="13" customFormat="1">
      <c r="B1834" s="146"/>
      <c r="D1834" s="136" t="s">
        <v>234</v>
      </c>
      <c r="E1834" s="147" t="s">
        <v>1</v>
      </c>
      <c r="F1834" s="148" t="s">
        <v>2179</v>
      </c>
      <c r="H1834" s="149">
        <v>83.88</v>
      </c>
      <c r="L1834" s="146"/>
      <c r="M1834" s="150"/>
      <c r="T1834" s="151"/>
      <c r="AT1834" s="147" t="s">
        <v>234</v>
      </c>
      <c r="AU1834" s="147" t="s">
        <v>82</v>
      </c>
      <c r="AV1834" s="13" t="s">
        <v>82</v>
      </c>
      <c r="AW1834" s="13" t="s">
        <v>29</v>
      </c>
      <c r="AX1834" s="13" t="s">
        <v>73</v>
      </c>
      <c r="AY1834" s="147" t="s">
        <v>224</v>
      </c>
    </row>
    <row r="1835" spans="2:65" s="15" customFormat="1">
      <c r="B1835" s="158"/>
      <c r="D1835" s="136" t="s">
        <v>234</v>
      </c>
      <c r="E1835" s="159" t="s">
        <v>1</v>
      </c>
      <c r="F1835" s="160" t="s">
        <v>288</v>
      </c>
      <c r="H1835" s="161">
        <v>199.42000000000002</v>
      </c>
      <c r="L1835" s="158"/>
      <c r="M1835" s="162"/>
      <c r="T1835" s="163"/>
      <c r="AT1835" s="159" t="s">
        <v>234</v>
      </c>
      <c r="AU1835" s="159" t="s">
        <v>82</v>
      </c>
      <c r="AV1835" s="15" t="s">
        <v>101</v>
      </c>
      <c r="AW1835" s="15" t="s">
        <v>29</v>
      </c>
      <c r="AX1835" s="15" t="s">
        <v>73</v>
      </c>
      <c r="AY1835" s="159" t="s">
        <v>224</v>
      </c>
    </row>
    <row r="1836" spans="2:65" s="12" customFormat="1">
      <c r="B1836" s="141"/>
      <c r="D1836" s="136" t="s">
        <v>234</v>
      </c>
      <c r="E1836" s="142" t="s">
        <v>1</v>
      </c>
      <c r="F1836" s="143" t="s">
        <v>2180</v>
      </c>
      <c r="H1836" s="142" t="s">
        <v>1</v>
      </c>
      <c r="L1836" s="141"/>
      <c r="M1836" s="144"/>
      <c r="T1836" s="145"/>
      <c r="AT1836" s="142" t="s">
        <v>234</v>
      </c>
      <c r="AU1836" s="142" t="s">
        <v>82</v>
      </c>
      <c r="AV1836" s="12" t="s">
        <v>78</v>
      </c>
      <c r="AW1836" s="12" t="s">
        <v>29</v>
      </c>
      <c r="AX1836" s="12" t="s">
        <v>73</v>
      </c>
      <c r="AY1836" s="142" t="s">
        <v>224</v>
      </c>
    </row>
    <row r="1837" spans="2:65" s="13" customFormat="1">
      <c r="B1837" s="146"/>
      <c r="D1837" s="136" t="s">
        <v>234</v>
      </c>
      <c r="E1837" s="147" t="s">
        <v>1</v>
      </c>
      <c r="F1837" s="148" t="s">
        <v>2178</v>
      </c>
      <c r="H1837" s="149">
        <v>115.54</v>
      </c>
      <c r="L1837" s="146"/>
      <c r="M1837" s="150"/>
      <c r="T1837" s="151"/>
      <c r="AT1837" s="147" t="s">
        <v>234</v>
      </c>
      <c r="AU1837" s="147" t="s">
        <v>82</v>
      </c>
      <c r="AV1837" s="13" t="s">
        <v>82</v>
      </c>
      <c r="AW1837" s="13" t="s">
        <v>29</v>
      </c>
      <c r="AX1837" s="13" t="s">
        <v>73</v>
      </c>
      <c r="AY1837" s="147" t="s">
        <v>224</v>
      </c>
    </row>
    <row r="1838" spans="2:65" s="13" customFormat="1">
      <c r="B1838" s="146"/>
      <c r="D1838" s="136" t="s">
        <v>234</v>
      </c>
      <c r="E1838" s="147" t="s">
        <v>1</v>
      </c>
      <c r="F1838" s="148" t="s">
        <v>2181</v>
      </c>
      <c r="H1838" s="149">
        <v>92.88</v>
      </c>
      <c r="L1838" s="146"/>
      <c r="M1838" s="150"/>
      <c r="T1838" s="151"/>
      <c r="AT1838" s="147" t="s">
        <v>234</v>
      </c>
      <c r="AU1838" s="147" t="s">
        <v>82</v>
      </c>
      <c r="AV1838" s="13" t="s">
        <v>82</v>
      </c>
      <c r="AW1838" s="13" t="s">
        <v>29</v>
      </c>
      <c r="AX1838" s="13" t="s">
        <v>73</v>
      </c>
      <c r="AY1838" s="147" t="s">
        <v>224</v>
      </c>
    </row>
    <row r="1839" spans="2:65" s="15" customFormat="1">
      <c r="B1839" s="158"/>
      <c r="D1839" s="136" t="s">
        <v>234</v>
      </c>
      <c r="E1839" s="159" t="s">
        <v>1</v>
      </c>
      <c r="F1839" s="160" t="s">
        <v>288</v>
      </c>
      <c r="H1839" s="161">
        <v>208.42000000000002</v>
      </c>
      <c r="L1839" s="158"/>
      <c r="M1839" s="162"/>
      <c r="T1839" s="163"/>
      <c r="AT1839" s="159" t="s">
        <v>234</v>
      </c>
      <c r="AU1839" s="159" t="s">
        <v>82</v>
      </c>
      <c r="AV1839" s="15" t="s">
        <v>101</v>
      </c>
      <c r="AW1839" s="15" t="s">
        <v>29</v>
      </c>
      <c r="AX1839" s="15" t="s">
        <v>73</v>
      </c>
      <c r="AY1839" s="159" t="s">
        <v>224</v>
      </c>
    </row>
    <row r="1840" spans="2:65" s="12" customFormat="1">
      <c r="B1840" s="141"/>
      <c r="D1840" s="136" t="s">
        <v>234</v>
      </c>
      <c r="E1840" s="142" t="s">
        <v>1</v>
      </c>
      <c r="F1840" s="143" t="s">
        <v>2006</v>
      </c>
      <c r="H1840" s="142" t="s">
        <v>1</v>
      </c>
      <c r="L1840" s="141"/>
      <c r="M1840" s="144"/>
      <c r="T1840" s="145"/>
      <c r="AT1840" s="142" t="s">
        <v>234</v>
      </c>
      <c r="AU1840" s="142" t="s">
        <v>82</v>
      </c>
      <c r="AV1840" s="12" t="s">
        <v>78</v>
      </c>
      <c r="AW1840" s="12" t="s">
        <v>29</v>
      </c>
      <c r="AX1840" s="12" t="s">
        <v>73</v>
      </c>
      <c r="AY1840" s="142" t="s">
        <v>224</v>
      </c>
    </row>
    <row r="1841" spans="2:65" s="13" customFormat="1">
      <c r="B1841" s="146"/>
      <c r="D1841" s="136" t="s">
        <v>234</v>
      </c>
      <c r="E1841" s="147" t="s">
        <v>1</v>
      </c>
      <c r="F1841" s="148" t="s">
        <v>2182</v>
      </c>
      <c r="H1841" s="149">
        <v>32.94</v>
      </c>
      <c r="L1841" s="146"/>
      <c r="M1841" s="150"/>
      <c r="T1841" s="151"/>
      <c r="AT1841" s="147" t="s">
        <v>234</v>
      </c>
      <c r="AU1841" s="147" t="s">
        <v>82</v>
      </c>
      <c r="AV1841" s="13" t="s">
        <v>82</v>
      </c>
      <c r="AW1841" s="13" t="s">
        <v>29</v>
      </c>
      <c r="AX1841" s="13" t="s">
        <v>73</v>
      </c>
      <c r="AY1841" s="147" t="s">
        <v>224</v>
      </c>
    </row>
    <row r="1842" spans="2:65" s="15" customFormat="1">
      <c r="B1842" s="158"/>
      <c r="D1842" s="136" t="s">
        <v>234</v>
      </c>
      <c r="E1842" s="159" t="s">
        <v>1</v>
      </c>
      <c r="F1842" s="160" t="s">
        <v>288</v>
      </c>
      <c r="H1842" s="161">
        <v>32.94</v>
      </c>
      <c r="L1842" s="158"/>
      <c r="M1842" s="162"/>
      <c r="T1842" s="163"/>
      <c r="AT1842" s="159" t="s">
        <v>234</v>
      </c>
      <c r="AU1842" s="159" t="s">
        <v>82</v>
      </c>
      <c r="AV1842" s="15" t="s">
        <v>101</v>
      </c>
      <c r="AW1842" s="15" t="s">
        <v>29</v>
      </c>
      <c r="AX1842" s="15" t="s">
        <v>73</v>
      </c>
      <c r="AY1842" s="159" t="s">
        <v>224</v>
      </c>
    </row>
    <row r="1843" spans="2:65" s="14" customFormat="1">
      <c r="B1843" s="152"/>
      <c r="D1843" s="136" t="s">
        <v>234</v>
      </c>
      <c r="E1843" s="153" t="s">
        <v>1</v>
      </c>
      <c r="F1843" s="154" t="s">
        <v>239</v>
      </c>
      <c r="H1843" s="155">
        <v>440.78000000000003</v>
      </c>
      <c r="L1843" s="152"/>
      <c r="M1843" s="156"/>
      <c r="T1843" s="157"/>
      <c r="AT1843" s="153" t="s">
        <v>234</v>
      </c>
      <c r="AU1843" s="153" t="s">
        <v>82</v>
      </c>
      <c r="AV1843" s="14" t="s">
        <v>106</v>
      </c>
      <c r="AW1843" s="14" t="s">
        <v>29</v>
      </c>
      <c r="AX1843" s="14" t="s">
        <v>78</v>
      </c>
      <c r="AY1843" s="153" t="s">
        <v>224</v>
      </c>
    </row>
    <row r="1844" spans="2:65" s="1" customFormat="1" ht="24.2" customHeight="1">
      <c r="B1844" s="123"/>
      <c r="C1844" s="124" t="s">
        <v>2183</v>
      </c>
      <c r="D1844" s="124" t="s">
        <v>226</v>
      </c>
      <c r="E1844" s="125" t="s">
        <v>2184</v>
      </c>
      <c r="F1844" s="126" t="s">
        <v>2185</v>
      </c>
      <c r="G1844" s="127" t="s">
        <v>266</v>
      </c>
      <c r="H1844" s="128">
        <v>440.78</v>
      </c>
      <c r="I1844" s="129">
        <v>120</v>
      </c>
      <c r="J1844" s="129">
        <f>ROUND(I1844*H1844,2)</f>
        <v>52893.599999999999</v>
      </c>
      <c r="K1844" s="126" t="s">
        <v>230</v>
      </c>
      <c r="L1844" s="29"/>
      <c r="M1844" s="130" t="s">
        <v>1</v>
      </c>
      <c r="N1844" s="131" t="s">
        <v>39</v>
      </c>
      <c r="O1844" s="132">
        <v>0</v>
      </c>
      <c r="P1844" s="132">
        <f>O1844*H1844</f>
        <v>0</v>
      </c>
      <c r="Q1844" s="132">
        <v>0</v>
      </c>
      <c r="R1844" s="132">
        <f>Q1844*H1844</f>
        <v>0</v>
      </c>
      <c r="S1844" s="132">
        <v>0</v>
      </c>
      <c r="T1844" s="133">
        <f>S1844*H1844</f>
        <v>0</v>
      </c>
      <c r="AR1844" s="134" t="s">
        <v>277</v>
      </c>
      <c r="AT1844" s="134" t="s">
        <v>226</v>
      </c>
      <c r="AU1844" s="134" t="s">
        <v>82</v>
      </c>
      <c r="AY1844" s="17" t="s">
        <v>224</v>
      </c>
      <c r="BE1844" s="135">
        <f>IF(N1844="základní",J1844,0)</f>
        <v>0</v>
      </c>
      <c r="BF1844" s="135">
        <f>IF(N1844="snížená",J1844,0)</f>
        <v>52893.599999999999</v>
      </c>
      <c r="BG1844" s="135">
        <f>IF(N1844="zákl. přenesená",J1844,0)</f>
        <v>0</v>
      </c>
      <c r="BH1844" s="135">
        <f>IF(N1844="sníž. přenesená",J1844,0)</f>
        <v>0</v>
      </c>
      <c r="BI1844" s="135">
        <f>IF(N1844="nulová",J1844,0)</f>
        <v>0</v>
      </c>
      <c r="BJ1844" s="17" t="s">
        <v>82</v>
      </c>
      <c r="BK1844" s="135">
        <f>ROUND(I1844*H1844,2)</f>
        <v>52893.599999999999</v>
      </c>
      <c r="BL1844" s="17" t="s">
        <v>277</v>
      </c>
      <c r="BM1844" s="134" t="s">
        <v>4947</v>
      </c>
    </row>
    <row r="1845" spans="2:65" s="1" customFormat="1" ht="19.5">
      <c r="B1845" s="29"/>
      <c r="D1845" s="136" t="s">
        <v>231</v>
      </c>
      <c r="F1845" s="137" t="s">
        <v>2185</v>
      </c>
      <c r="L1845" s="29"/>
      <c r="M1845" s="138"/>
      <c r="T1845" s="53"/>
      <c r="AT1845" s="17" t="s">
        <v>231</v>
      </c>
      <c r="AU1845" s="17" t="s">
        <v>82</v>
      </c>
    </row>
    <row r="1846" spans="2:65" s="1" customFormat="1">
      <c r="B1846" s="29"/>
      <c r="D1846" s="139" t="s">
        <v>232</v>
      </c>
      <c r="F1846" s="140" t="s">
        <v>2187</v>
      </c>
      <c r="L1846" s="29"/>
      <c r="M1846" s="138"/>
      <c r="T1846" s="53"/>
      <c r="AT1846" s="17" t="s">
        <v>232</v>
      </c>
      <c r="AU1846" s="17" t="s">
        <v>82</v>
      </c>
    </row>
    <row r="1847" spans="2:65" s="1" customFormat="1" ht="44.25" customHeight="1">
      <c r="B1847" s="123"/>
      <c r="C1847" s="124" t="s">
        <v>1339</v>
      </c>
      <c r="D1847" s="124" t="s">
        <v>226</v>
      </c>
      <c r="E1847" s="125" t="s">
        <v>2188</v>
      </c>
      <c r="F1847" s="126" t="s">
        <v>2189</v>
      </c>
      <c r="G1847" s="127" t="s">
        <v>1201</v>
      </c>
      <c r="H1847" s="128">
        <v>15927.255999999999</v>
      </c>
      <c r="I1847" s="129">
        <v>763</v>
      </c>
      <c r="J1847" s="129">
        <f>ROUND(I1847*H1847,2)</f>
        <v>12152496.33</v>
      </c>
      <c r="K1847" s="126" t="s">
        <v>230</v>
      </c>
      <c r="L1847" s="29"/>
      <c r="M1847" s="130" t="s">
        <v>1</v>
      </c>
      <c r="N1847" s="131" t="s">
        <v>39</v>
      </c>
      <c r="O1847" s="132">
        <v>0</v>
      </c>
      <c r="P1847" s="132">
        <f>O1847*H1847</f>
        <v>0</v>
      </c>
      <c r="Q1847" s="132">
        <v>0</v>
      </c>
      <c r="R1847" s="132">
        <f>Q1847*H1847</f>
        <v>0</v>
      </c>
      <c r="S1847" s="132">
        <v>0</v>
      </c>
      <c r="T1847" s="133">
        <f>S1847*H1847</f>
        <v>0</v>
      </c>
      <c r="AR1847" s="134" t="s">
        <v>277</v>
      </c>
      <c r="AT1847" s="134" t="s">
        <v>226</v>
      </c>
      <c r="AU1847" s="134" t="s">
        <v>82</v>
      </c>
      <c r="AY1847" s="17" t="s">
        <v>224</v>
      </c>
      <c r="BE1847" s="135">
        <f>IF(N1847="základní",J1847,0)</f>
        <v>0</v>
      </c>
      <c r="BF1847" s="135">
        <f>IF(N1847="snížená",J1847,0)</f>
        <v>12152496.33</v>
      </c>
      <c r="BG1847" s="135">
        <f>IF(N1847="zákl. přenesená",J1847,0)</f>
        <v>0</v>
      </c>
      <c r="BH1847" s="135">
        <f>IF(N1847="sníž. přenesená",J1847,0)</f>
        <v>0</v>
      </c>
      <c r="BI1847" s="135">
        <f>IF(N1847="nulová",J1847,0)</f>
        <v>0</v>
      </c>
      <c r="BJ1847" s="17" t="s">
        <v>82</v>
      </c>
      <c r="BK1847" s="135">
        <f>ROUND(I1847*H1847,2)</f>
        <v>12152496.33</v>
      </c>
      <c r="BL1847" s="17" t="s">
        <v>277</v>
      </c>
      <c r="BM1847" s="134" t="s">
        <v>4948</v>
      </c>
    </row>
    <row r="1848" spans="2:65" s="1" customFormat="1" ht="29.25">
      <c r="B1848" s="29"/>
      <c r="D1848" s="136" t="s">
        <v>231</v>
      </c>
      <c r="F1848" s="137" t="s">
        <v>2189</v>
      </c>
      <c r="L1848" s="29"/>
      <c r="M1848" s="138"/>
      <c r="T1848" s="53"/>
      <c r="AT1848" s="17" t="s">
        <v>231</v>
      </c>
      <c r="AU1848" s="17" t="s">
        <v>82</v>
      </c>
    </row>
    <row r="1849" spans="2:65" s="1" customFormat="1">
      <c r="B1849" s="29"/>
      <c r="D1849" s="139" t="s">
        <v>232</v>
      </c>
      <c r="F1849" s="140" t="s">
        <v>2191</v>
      </c>
      <c r="L1849" s="29"/>
      <c r="M1849" s="138"/>
      <c r="T1849" s="53"/>
      <c r="AT1849" s="17" t="s">
        <v>232</v>
      </c>
      <c r="AU1849" s="17" t="s">
        <v>82</v>
      </c>
    </row>
    <row r="1850" spans="2:65" s="11" customFormat="1" ht="22.9" customHeight="1">
      <c r="B1850" s="112"/>
      <c r="D1850" s="113" t="s">
        <v>72</v>
      </c>
      <c r="E1850" s="121" t="s">
        <v>2192</v>
      </c>
      <c r="F1850" s="121" t="s">
        <v>2193</v>
      </c>
      <c r="J1850" s="122">
        <f>BK1850</f>
        <v>335985.08999999997</v>
      </c>
      <c r="L1850" s="112"/>
      <c r="M1850" s="116"/>
      <c r="P1850" s="117">
        <f>SUM(P1851:P1877)</f>
        <v>0</v>
      </c>
      <c r="R1850" s="117">
        <f>SUM(R1851:R1877)</f>
        <v>0</v>
      </c>
      <c r="T1850" s="118">
        <f>SUM(T1851:T1877)</f>
        <v>0</v>
      </c>
      <c r="AR1850" s="113" t="s">
        <v>82</v>
      </c>
      <c r="AT1850" s="119" t="s">
        <v>72</v>
      </c>
      <c r="AU1850" s="119" t="s">
        <v>78</v>
      </c>
      <c r="AY1850" s="113" t="s">
        <v>224</v>
      </c>
      <c r="BK1850" s="120">
        <f>SUM(BK1851:BK1877)</f>
        <v>335985.08999999997</v>
      </c>
    </row>
    <row r="1851" spans="2:65" s="1" customFormat="1" ht="21.75" customHeight="1">
      <c r="B1851" s="123"/>
      <c r="C1851" s="124" t="s">
        <v>2194</v>
      </c>
      <c r="D1851" s="124" t="s">
        <v>226</v>
      </c>
      <c r="E1851" s="125" t="s">
        <v>2195</v>
      </c>
      <c r="F1851" s="126" t="s">
        <v>2196</v>
      </c>
      <c r="G1851" s="127" t="s">
        <v>266</v>
      </c>
      <c r="H1851" s="128">
        <v>115.53</v>
      </c>
      <c r="I1851" s="129">
        <v>15</v>
      </c>
      <c r="J1851" s="129">
        <f>ROUND(I1851*H1851,2)</f>
        <v>1732.95</v>
      </c>
      <c r="K1851" s="126" t="s">
        <v>230</v>
      </c>
      <c r="L1851" s="29"/>
      <c r="M1851" s="130" t="s">
        <v>1</v>
      </c>
      <c r="N1851" s="131" t="s">
        <v>39</v>
      </c>
      <c r="O1851" s="132">
        <v>0</v>
      </c>
      <c r="P1851" s="132">
        <f>O1851*H1851</f>
        <v>0</v>
      </c>
      <c r="Q1851" s="132">
        <v>0</v>
      </c>
      <c r="R1851" s="132">
        <f>Q1851*H1851</f>
        <v>0</v>
      </c>
      <c r="S1851" s="132">
        <v>0</v>
      </c>
      <c r="T1851" s="133">
        <f>S1851*H1851</f>
        <v>0</v>
      </c>
      <c r="AR1851" s="134" t="s">
        <v>277</v>
      </c>
      <c r="AT1851" s="134" t="s">
        <v>226</v>
      </c>
      <c r="AU1851" s="134" t="s">
        <v>82</v>
      </c>
      <c r="AY1851" s="17" t="s">
        <v>224</v>
      </c>
      <c r="BE1851" s="135">
        <f>IF(N1851="základní",J1851,0)</f>
        <v>0</v>
      </c>
      <c r="BF1851" s="135">
        <f>IF(N1851="snížená",J1851,0)</f>
        <v>1732.95</v>
      </c>
      <c r="BG1851" s="135">
        <f>IF(N1851="zákl. přenesená",J1851,0)</f>
        <v>0</v>
      </c>
      <c r="BH1851" s="135">
        <f>IF(N1851="sníž. přenesená",J1851,0)</f>
        <v>0</v>
      </c>
      <c r="BI1851" s="135">
        <f>IF(N1851="nulová",J1851,0)</f>
        <v>0</v>
      </c>
      <c r="BJ1851" s="17" t="s">
        <v>82</v>
      </c>
      <c r="BK1851" s="135">
        <f>ROUND(I1851*H1851,2)</f>
        <v>1732.95</v>
      </c>
      <c r="BL1851" s="17" t="s">
        <v>277</v>
      </c>
      <c r="BM1851" s="134" t="s">
        <v>4949</v>
      </c>
    </row>
    <row r="1852" spans="2:65" s="1" customFormat="1">
      <c r="B1852" s="29"/>
      <c r="D1852" s="136" t="s">
        <v>231</v>
      </c>
      <c r="F1852" s="137" t="s">
        <v>2196</v>
      </c>
      <c r="L1852" s="29"/>
      <c r="M1852" s="138"/>
      <c r="T1852" s="53"/>
      <c r="AT1852" s="17" t="s">
        <v>231</v>
      </c>
      <c r="AU1852" s="17" t="s">
        <v>82</v>
      </c>
    </row>
    <row r="1853" spans="2:65" s="1" customFormat="1">
      <c r="B1853" s="29"/>
      <c r="D1853" s="139" t="s">
        <v>232</v>
      </c>
      <c r="F1853" s="140" t="s">
        <v>2198</v>
      </c>
      <c r="L1853" s="29"/>
      <c r="M1853" s="138"/>
      <c r="T1853" s="53"/>
      <c r="AT1853" s="17" t="s">
        <v>232</v>
      </c>
      <c r="AU1853" s="17" t="s">
        <v>82</v>
      </c>
    </row>
    <row r="1854" spans="2:65" s="13" customFormat="1">
      <c r="B1854" s="146"/>
      <c r="D1854" s="136" t="s">
        <v>234</v>
      </c>
      <c r="E1854" s="147" t="s">
        <v>1</v>
      </c>
      <c r="F1854" s="148" t="s">
        <v>2199</v>
      </c>
      <c r="H1854" s="149">
        <v>115.53</v>
      </c>
      <c r="L1854" s="146"/>
      <c r="M1854" s="150"/>
      <c r="T1854" s="151"/>
      <c r="AT1854" s="147" t="s">
        <v>234</v>
      </c>
      <c r="AU1854" s="147" t="s">
        <v>82</v>
      </c>
      <c r="AV1854" s="13" t="s">
        <v>82</v>
      </c>
      <c r="AW1854" s="13" t="s">
        <v>29</v>
      </c>
      <c r="AX1854" s="13" t="s">
        <v>73</v>
      </c>
      <c r="AY1854" s="147" t="s">
        <v>224</v>
      </c>
    </row>
    <row r="1855" spans="2:65" s="14" customFormat="1">
      <c r="B1855" s="152"/>
      <c r="D1855" s="136" t="s">
        <v>234</v>
      </c>
      <c r="E1855" s="153" t="s">
        <v>1</v>
      </c>
      <c r="F1855" s="154" t="s">
        <v>239</v>
      </c>
      <c r="H1855" s="155">
        <v>115.53</v>
      </c>
      <c r="L1855" s="152"/>
      <c r="M1855" s="156"/>
      <c r="T1855" s="157"/>
      <c r="AT1855" s="153" t="s">
        <v>234</v>
      </c>
      <c r="AU1855" s="153" t="s">
        <v>82</v>
      </c>
      <c r="AV1855" s="14" t="s">
        <v>106</v>
      </c>
      <c r="AW1855" s="14" t="s">
        <v>29</v>
      </c>
      <c r="AX1855" s="14" t="s">
        <v>78</v>
      </c>
      <c r="AY1855" s="153" t="s">
        <v>224</v>
      </c>
    </row>
    <row r="1856" spans="2:65" s="1" customFormat="1" ht="24.2" customHeight="1">
      <c r="B1856" s="123"/>
      <c r="C1856" s="124" t="s">
        <v>1345</v>
      </c>
      <c r="D1856" s="124" t="s">
        <v>226</v>
      </c>
      <c r="E1856" s="125" t="s">
        <v>2200</v>
      </c>
      <c r="F1856" s="126" t="s">
        <v>2201</v>
      </c>
      <c r="G1856" s="127" t="s">
        <v>266</v>
      </c>
      <c r="H1856" s="128">
        <v>39.21</v>
      </c>
      <c r="I1856" s="129">
        <v>1610</v>
      </c>
      <c r="J1856" s="129">
        <f>ROUND(I1856*H1856,2)</f>
        <v>63128.1</v>
      </c>
      <c r="K1856" s="126" t="s">
        <v>230</v>
      </c>
      <c r="L1856" s="29"/>
      <c r="M1856" s="130" t="s">
        <v>1</v>
      </c>
      <c r="N1856" s="131" t="s">
        <v>39</v>
      </c>
      <c r="O1856" s="132">
        <v>0</v>
      </c>
      <c r="P1856" s="132">
        <f>O1856*H1856</f>
        <v>0</v>
      </c>
      <c r="Q1856" s="132">
        <v>0</v>
      </c>
      <c r="R1856" s="132">
        <f>Q1856*H1856</f>
        <v>0</v>
      </c>
      <c r="S1856" s="132">
        <v>0</v>
      </c>
      <c r="T1856" s="133">
        <f>S1856*H1856</f>
        <v>0</v>
      </c>
      <c r="AR1856" s="134" t="s">
        <v>277</v>
      </c>
      <c r="AT1856" s="134" t="s">
        <v>226</v>
      </c>
      <c r="AU1856" s="134" t="s">
        <v>82</v>
      </c>
      <c r="AY1856" s="17" t="s">
        <v>224</v>
      </c>
      <c r="BE1856" s="135">
        <f>IF(N1856="základní",J1856,0)</f>
        <v>0</v>
      </c>
      <c r="BF1856" s="135">
        <f>IF(N1856="snížená",J1856,0)</f>
        <v>63128.1</v>
      </c>
      <c r="BG1856" s="135">
        <f>IF(N1856="zákl. přenesená",J1856,0)</f>
        <v>0</v>
      </c>
      <c r="BH1856" s="135">
        <f>IF(N1856="sníž. přenesená",J1856,0)</f>
        <v>0</v>
      </c>
      <c r="BI1856" s="135">
        <f>IF(N1856="nulová",J1856,0)</f>
        <v>0</v>
      </c>
      <c r="BJ1856" s="17" t="s">
        <v>82</v>
      </c>
      <c r="BK1856" s="135">
        <f>ROUND(I1856*H1856,2)</f>
        <v>63128.1</v>
      </c>
      <c r="BL1856" s="17" t="s">
        <v>277</v>
      </c>
      <c r="BM1856" s="134" t="s">
        <v>4950</v>
      </c>
    </row>
    <row r="1857" spans="2:65" s="1" customFormat="1" ht="19.5">
      <c r="B1857" s="29"/>
      <c r="D1857" s="136" t="s">
        <v>231</v>
      </c>
      <c r="F1857" s="137" t="s">
        <v>2201</v>
      </c>
      <c r="L1857" s="29"/>
      <c r="M1857" s="138"/>
      <c r="T1857" s="53"/>
      <c r="AT1857" s="17" t="s">
        <v>231</v>
      </c>
      <c r="AU1857" s="17" t="s">
        <v>82</v>
      </c>
    </row>
    <row r="1858" spans="2:65" s="1" customFormat="1">
      <c r="B1858" s="29"/>
      <c r="D1858" s="139" t="s">
        <v>232</v>
      </c>
      <c r="F1858" s="140" t="s">
        <v>2203</v>
      </c>
      <c r="L1858" s="29"/>
      <c r="M1858" s="138"/>
      <c r="T1858" s="53"/>
      <c r="AT1858" s="17" t="s">
        <v>232</v>
      </c>
      <c r="AU1858" s="17" t="s">
        <v>82</v>
      </c>
    </row>
    <row r="1859" spans="2:65" s="12" customFormat="1">
      <c r="B1859" s="141"/>
      <c r="D1859" s="136" t="s">
        <v>234</v>
      </c>
      <c r="E1859" s="142" t="s">
        <v>1</v>
      </c>
      <c r="F1859" s="143" t="s">
        <v>2204</v>
      </c>
      <c r="H1859" s="142" t="s">
        <v>1</v>
      </c>
      <c r="L1859" s="141"/>
      <c r="M1859" s="144"/>
      <c r="T1859" s="145"/>
      <c r="AT1859" s="142" t="s">
        <v>234</v>
      </c>
      <c r="AU1859" s="142" t="s">
        <v>82</v>
      </c>
      <c r="AV1859" s="12" t="s">
        <v>78</v>
      </c>
      <c r="AW1859" s="12" t="s">
        <v>29</v>
      </c>
      <c r="AX1859" s="12" t="s">
        <v>73</v>
      </c>
      <c r="AY1859" s="142" t="s">
        <v>224</v>
      </c>
    </row>
    <row r="1860" spans="2:65" s="13" customFormat="1">
      <c r="B1860" s="146"/>
      <c r="D1860" s="136" t="s">
        <v>234</v>
      </c>
      <c r="E1860" s="147" t="s">
        <v>1</v>
      </c>
      <c r="F1860" s="148" t="s">
        <v>2205</v>
      </c>
      <c r="H1860" s="149">
        <v>39.21</v>
      </c>
      <c r="L1860" s="146"/>
      <c r="M1860" s="150"/>
      <c r="T1860" s="151"/>
      <c r="AT1860" s="147" t="s">
        <v>234</v>
      </c>
      <c r="AU1860" s="147" t="s">
        <v>82</v>
      </c>
      <c r="AV1860" s="13" t="s">
        <v>82</v>
      </c>
      <c r="AW1860" s="13" t="s">
        <v>29</v>
      </c>
      <c r="AX1860" s="13" t="s">
        <v>73</v>
      </c>
      <c r="AY1860" s="147" t="s">
        <v>224</v>
      </c>
    </row>
    <row r="1861" spans="2:65" s="14" customFormat="1">
      <c r="B1861" s="152"/>
      <c r="D1861" s="136" t="s">
        <v>234</v>
      </c>
      <c r="E1861" s="153" t="s">
        <v>1</v>
      </c>
      <c r="F1861" s="154" t="s">
        <v>239</v>
      </c>
      <c r="H1861" s="155">
        <v>39.21</v>
      </c>
      <c r="L1861" s="152"/>
      <c r="M1861" s="156"/>
      <c r="T1861" s="157"/>
      <c r="AT1861" s="153" t="s">
        <v>234</v>
      </c>
      <c r="AU1861" s="153" t="s">
        <v>82</v>
      </c>
      <c r="AV1861" s="14" t="s">
        <v>106</v>
      </c>
      <c r="AW1861" s="14" t="s">
        <v>29</v>
      </c>
      <c r="AX1861" s="14" t="s">
        <v>78</v>
      </c>
      <c r="AY1861" s="153" t="s">
        <v>224</v>
      </c>
    </row>
    <row r="1862" spans="2:65" s="1" customFormat="1" ht="24.2" customHeight="1">
      <c r="B1862" s="123"/>
      <c r="C1862" s="124" t="s">
        <v>2206</v>
      </c>
      <c r="D1862" s="124" t="s">
        <v>226</v>
      </c>
      <c r="E1862" s="125" t="s">
        <v>2207</v>
      </c>
      <c r="F1862" s="126" t="s">
        <v>2208</v>
      </c>
      <c r="G1862" s="127" t="s">
        <v>266</v>
      </c>
      <c r="H1862" s="128">
        <v>27.96</v>
      </c>
      <c r="I1862" s="129">
        <v>1800</v>
      </c>
      <c r="J1862" s="129">
        <f>ROUND(I1862*H1862,2)</f>
        <v>50328</v>
      </c>
      <c r="K1862" s="126" t="s">
        <v>230</v>
      </c>
      <c r="L1862" s="29"/>
      <c r="M1862" s="130" t="s">
        <v>1</v>
      </c>
      <c r="N1862" s="131" t="s">
        <v>39</v>
      </c>
      <c r="O1862" s="132">
        <v>0</v>
      </c>
      <c r="P1862" s="132">
        <f>O1862*H1862</f>
        <v>0</v>
      </c>
      <c r="Q1862" s="132">
        <v>0</v>
      </c>
      <c r="R1862" s="132">
        <f>Q1862*H1862</f>
        <v>0</v>
      </c>
      <c r="S1862" s="132">
        <v>0</v>
      </c>
      <c r="T1862" s="133">
        <f>S1862*H1862</f>
        <v>0</v>
      </c>
      <c r="AR1862" s="134" t="s">
        <v>277</v>
      </c>
      <c r="AT1862" s="134" t="s">
        <v>226</v>
      </c>
      <c r="AU1862" s="134" t="s">
        <v>82</v>
      </c>
      <c r="AY1862" s="17" t="s">
        <v>224</v>
      </c>
      <c r="BE1862" s="135">
        <f>IF(N1862="základní",J1862,0)</f>
        <v>0</v>
      </c>
      <c r="BF1862" s="135">
        <f>IF(N1862="snížená",J1862,0)</f>
        <v>50328</v>
      </c>
      <c r="BG1862" s="135">
        <f>IF(N1862="zákl. přenesená",J1862,0)</f>
        <v>0</v>
      </c>
      <c r="BH1862" s="135">
        <f>IF(N1862="sníž. přenesená",J1862,0)</f>
        <v>0</v>
      </c>
      <c r="BI1862" s="135">
        <f>IF(N1862="nulová",J1862,0)</f>
        <v>0</v>
      </c>
      <c r="BJ1862" s="17" t="s">
        <v>82</v>
      </c>
      <c r="BK1862" s="135">
        <f>ROUND(I1862*H1862,2)</f>
        <v>50328</v>
      </c>
      <c r="BL1862" s="17" t="s">
        <v>277</v>
      </c>
      <c r="BM1862" s="134" t="s">
        <v>4951</v>
      </c>
    </row>
    <row r="1863" spans="2:65" s="1" customFormat="1" ht="19.5">
      <c r="B1863" s="29"/>
      <c r="D1863" s="136" t="s">
        <v>231</v>
      </c>
      <c r="F1863" s="137" t="s">
        <v>2208</v>
      </c>
      <c r="L1863" s="29"/>
      <c r="M1863" s="138"/>
      <c r="T1863" s="53"/>
      <c r="AT1863" s="17" t="s">
        <v>231</v>
      </c>
      <c r="AU1863" s="17" t="s">
        <v>82</v>
      </c>
    </row>
    <row r="1864" spans="2:65" s="1" customFormat="1">
      <c r="B1864" s="29"/>
      <c r="D1864" s="139" t="s">
        <v>232</v>
      </c>
      <c r="F1864" s="140" t="s">
        <v>2210</v>
      </c>
      <c r="L1864" s="29"/>
      <c r="M1864" s="138"/>
      <c r="T1864" s="53"/>
      <c r="AT1864" s="17" t="s">
        <v>232</v>
      </c>
      <c r="AU1864" s="17" t="s">
        <v>82</v>
      </c>
    </row>
    <row r="1865" spans="2:65" s="12" customFormat="1">
      <c r="B1865" s="141"/>
      <c r="D1865" s="136" t="s">
        <v>234</v>
      </c>
      <c r="E1865" s="142" t="s">
        <v>1</v>
      </c>
      <c r="F1865" s="143" t="s">
        <v>825</v>
      </c>
      <c r="H1865" s="142" t="s">
        <v>1</v>
      </c>
      <c r="L1865" s="141"/>
      <c r="M1865" s="144"/>
      <c r="T1865" s="145"/>
      <c r="AT1865" s="142" t="s">
        <v>234</v>
      </c>
      <c r="AU1865" s="142" t="s">
        <v>82</v>
      </c>
      <c r="AV1865" s="12" t="s">
        <v>78</v>
      </c>
      <c r="AW1865" s="12" t="s">
        <v>29</v>
      </c>
      <c r="AX1865" s="12" t="s">
        <v>73</v>
      </c>
      <c r="AY1865" s="142" t="s">
        <v>224</v>
      </c>
    </row>
    <row r="1866" spans="2:65" s="13" customFormat="1">
      <c r="B1866" s="146"/>
      <c r="D1866" s="136" t="s">
        <v>234</v>
      </c>
      <c r="E1866" s="147" t="s">
        <v>1</v>
      </c>
      <c r="F1866" s="148" t="s">
        <v>2211</v>
      </c>
      <c r="H1866" s="149">
        <v>27.96</v>
      </c>
      <c r="L1866" s="146"/>
      <c r="M1866" s="150"/>
      <c r="T1866" s="151"/>
      <c r="AT1866" s="147" t="s">
        <v>234</v>
      </c>
      <c r="AU1866" s="147" t="s">
        <v>82</v>
      </c>
      <c r="AV1866" s="13" t="s">
        <v>82</v>
      </c>
      <c r="AW1866" s="13" t="s">
        <v>29</v>
      </c>
      <c r="AX1866" s="13" t="s">
        <v>73</v>
      </c>
      <c r="AY1866" s="147" t="s">
        <v>224</v>
      </c>
    </row>
    <row r="1867" spans="2:65" s="14" customFormat="1">
      <c r="B1867" s="152"/>
      <c r="D1867" s="136" t="s">
        <v>234</v>
      </c>
      <c r="E1867" s="153" t="s">
        <v>1</v>
      </c>
      <c r="F1867" s="154" t="s">
        <v>239</v>
      </c>
      <c r="H1867" s="155">
        <v>27.96</v>
      </c>
      <c r="L1867" s="152"/>
      <c r="M1867" s="156"/>
      <c r="T1867" s="157"/>
      <c r="AT1867" s="153" t="s">
        <v>234</v>
      </c>
      <c r="AU1867" s="153" t="s">
        <v>82</v>
      </c>
      <c r="AV1867" s="14" t="s">
        <v>106</v>
      </c>
      <c r="AW1867" s="14" t="s">
        <v>29</v>
      </c>
      <c r="AX1867" s="14" t="s">
        <v>78</v>
      </c>
      <c r="AY1867" s="153" t="s">
        <v>224</v>
      </c>
    </row>
    <row r="1868" spans="2:65" s="1" customFormat="1" ht="37.9" customHeight="1">
      <c r="B1868" s="123"/>
      <c r="C1868" s="124" t="s">
        <v>1349</v>
      </c>
      <c r="D1868" s="124" t="s">
        <v>226</v>
      </c>
      <c r="E1868" s="125" t="s">
        <v>2212</v>
      </c>
      <c r="F1868" s="126" t="s">
        <v>2213</v>
      </c>
      <c r="G1868" s="127" t="s">
        <v>266</v>
      </c>
      <c r="H1868" s="128">
        <v>87.57</v>
      </c>
      <c r="I1868" s="129">
        <v>2500</v>
      </c>
      <c r="J1868" s="129">
        <f>ROUND(I1868*H1868,2)</f>
        <v>218925</v>
      </c>
      <c r="K1868" s="126" t="s">
        <v>1</v>
      </c>
      <c r="L1868" s="29"/>
      <c r="M1868" s="130" t="s">
        <v>1</v>
      </c>
      <c r="N1868" s="131" t="s">
        <v>39</v>
      </c>
      <c r="O1868" s="132">
        <v>0</v>
      </c>
      <c r="P1868" s="132">
        <f>O1868*H1868</f>
        <v>0</v>
      </c>
      <c r="Q1868" s="132">
        <v>0</v>
      </c>
      <c r="R1868" s="132">
        <f>Q1868*H1868</f>
        <v>0</v>
      </c>
      <c r="S1868" s="132">
        <v>0</v>
      </c>
      <c r="T1868" s="133">
        <f>S1868*H1868</f>
        <v>0</v>
      </c>
      <c r="AR1868" s="134" t="s">
        <v>277</v>
      </c>
      <c r="AT1868" s="134" t="s">
        <v>226</v>
      </c>
      <c r="AU1868" s="134" t="s">
        <v>82</v>
      </c>
      <c r="AY1868" s="17" t="s">
        <v>224</v>
      </c>
      <c r="BE1868" s="135">
        <f>IF(N1868="základní",J1868,0)</f>
        <v>0</v>
      </c>
      <c r="BF1868" s="135">
        <f>IF(N1868="snížená",J1868,0)</f>
        <v>218925</v>
      </c>
      <c r="BG1868" s="135">
        <f>IF(N1868="zákl. přenesená",J1868,0)</f>
        <v>0</v>
      </c>
      <c r="BH1868" s="135">
        <f>IF(N1868="sníž. přenesená",J1868,0)</f>
        <v>0</v>
      </c>
      <c r="BI1868" s="135">
        <f>IF(N1868="nulová",J1868,0)</f>
        <v>0</v>
      </c>
      <c r="BJ1868" s="17" t="s">
        <v>82</v>
      </c>
      <c r="BK1868" s="135">
        <f>ROUND(I1868*H1868,2)</f>
        <v>218925</v>
      </c>
      <c r="BL1868" s="17" t="s">
        <v>277</v>
      </c>
      <c r="BM1868" s="134" t="s">
        <v>4952</v>
      </c>
    </row>
    <row r="1869" spans="2:65" s="1" customFormat="1" ht="19.5">
      <c r="B1869" s="29"/>
      <c r="D1869" s="136" t="s">
        <v>231</v>
      </c>
      <c r="F1869" s="137" t="s">
        <v>2213</v>
      </c>
      <c r="L1869" s="29"/>
      <c r="M1869" s="138"/>
      <c r="T1869" s="53"/>
      <c r="AT1869" s="17" t="s">
        <v>231</v>
      </c>
      <c r="AU1869" s="17" t="s">
        <v>82</v>
      </c>
    </row>
    <row r="1870" spans="2:65" s="12" customFormat="1">
      <c r="B1870" s="141"/>
      <c r="D1870" s="136" t="s">
        <v>234</v>
      </c>
      <c r="E1870" s="142" t="s">
        <v>1</v>
      </c>
      <c r="F1870" s="143" t="s">
        <v>2204</v>
      </c>
      <c r="H1870" s="142" t="s">
        <v>1</v>
      </c>
      <c r="L1870" s="141"/>
      <c r="M1870" s="144"/>
      <c r="T1870" s="145"/>
      <c r="AT1870" s="142" t="s">
        <v>234</v>
      </c>
      <c r="AU1870" s="142" t="s">
        <v>82</v>
      </c>
      <c r="AV1870" s="12" t="s">
        <v>78</v>
      </c>
      <c r="AW1870" s="12" t="s">
        <v>29</v>
      </c>
      <c r="AX1870" s="12" t="s">
        <v>73</v>
      </c>
      <c r="AY1870" s="142" t="s">
        <v>224</v>
      </c>
    </row>
    <row r="1871" spans="2:65" s="13" customFormat="1">
      <c r="B1871" s="146"/>
      <c r="D1871" s="136" t="s">
        <v>234</v>
      </c>
      <c r="E1871" s="147" t="s">
        <v>1</v>
      </c>
      <c r="F1871" s="148" t="s">
        <v>2215</v>
      </c>
      <c r="H1871" s="149">
        <v>39.21</v>
      </c>
      <c r="L1871" s="146"/>
      <c r="M1871" s="150"/>
      <c r="T1871" s="151"/>
      <c r="AT1871" s="147" t="s">
        <v>234</v>
      </c>
      <c r="AU1871" s="147" t="s">
        <v>82</v>
      </c>
      <c r="AV1871" s="13" t="s">
        <v>82</v>
      </c>
      <c r="AW1871" s="13" t="s">
        <v>29</v>
      </c>
      <c r="AX1871" s="13" t="s">
        <v>73</v>
      </c>
      <c r="AY1871" s="147" t="s">
        <v>224</v>
      </c>
    </row>
    <row r="1872" spans="2:65" s="12" customFormat="1">
      <c r="B1872" s="141"/>
      <c r="D1872" s="136" t="s">
        <v>234</v>
      </c>
      <c r="E1872" s="142" t="s">
        <v>1</v>
      </c>
      <c r="F1872" s="143" t="s">
        <v>899</v>
      </c>
      <c r="H1872" s="142" t="s">
        <v>1</v>
      </c>
      <c r="L1872" s="141"/>
      <c r="M1872" s="144"/>
      <c r="T1872" s="145"/>
      <c r="AT1872" s="142" t="s">
        <v>234</v>
      </c>
      <c r="AU1872" s="142" t="s">
        <v>82</v>
      </c>
      <c r="AV1872" s="12" t="s">
        <v>78</v>
      </c>
      <c r="AW1872" s="12" t="s">
        <v>29</v>
      </c>
      <c r="AX1872" s="12" t="s">
        <v>73</v>
      </c>
      <c r="AY1872" s="142" t="s">
        <v>224</v>
      </c>
    </row>
    <row r="1873" spans="2:65" s="13" customFormat="1">
      <c r="B1873" s="146"/>
      <c r="D1873" s="136" t="s">
        <v>234</v>
      </c>
      <c r="E1873" s="147" t="s">
        <v>1</v>
      </c>
      <c r="F1873" s="148" t="s">
        <v>2216</v>
      </c>
      <c r="H1873" s="149">
        <v>48.36</v>
      </c>
      <c r="L1873" s="146"/>
      <c r="M1873" s="150"/>
      <c r="T1873" s="151"/>
      <c r="AT1873" s="147" t="s">
        <v>234</v>
      </c>
      <c r="AU1873" s="147" t="s">
        <v>82</v>
      </c>
      <c r="AV1873" s="13" t="s">
        <v>82</v>
      </c>
      <c r="AW1873" s="13" t="s">
        <v>29</v>
      </c>
      <c r="AX1873" s="13" t="s">
        <v>73</v>
      </c>
      <c r="AY1873" s="147" t="s">
        <v>224</v>
      </c>
    </row>
    <row r="1874" spans="2:65" s="14" customFormat="1">
      <c r="B1874" s="152"/>
      <c r="D1874" s="136" t="s">
        <v>234</v>
      </c>
      <c r="E1874" s="153" t="s">
        <v>1</v>
      </c>
      <c r="F1874" s="154" t="s">
        <v>239</v>
      </c>
      <c r="H1874" s="155">
        <v>87.57</v>
      </c>
      <c r="L1874" s="152"/>
      <c r="M1874" s="156"/>
      <c r="T1874" s="157"/>
      <c r="AT1874" s="153" t="s">
        <v>234</v>
      </c>
      <c r="AU1874" s="153" t="s">
        <v>82</v>
      </c>
      <c r="AV1874" s="14" t="s">
        <v>106</v>
      </c>
      <c r="AW1874" s="14" t="s">
        <v>29</v>
      </c>
      <c r="AX1874" s="14" t="s">
        <v>78</v>
      </c>
      <c r="AY1874" s="153" t="s">
        <v>224</v>
      </c>
    </row>
    <row r="1875" spans="2:65" s="1" customFormat="1" ht="44.25" customHeight="1">
      <c r="B1875" s="123"/>
      <c r="C1875" s="124" t="s">
        <v>2217</v>
      </c>
      <c r="D1875" s="124" t="s">
        <v>226</v>
      </c>
      <c r="E1875" s="125" t="s">
        <v>2218</v>
      </c>
      <c r="F1875" s="126" t="s">
        <v>2219</v>
      </c>
      <c r="G1875" s="127" t="s">
        <v>1201</v>
      </c>
      <c r="H1875" s="128">
        <v>3341.1410000000001</v>
      </c>
      <c r="I1875" s="129">
        <v>0.56000000000000005</v>
      </c>
      <c r="J1875" s="129">
        <f>ROUND(I1875*H1875,2)</f>
        <v>1871.04</v>
      </c>
      <c r="K1875" s="126" t="s">
        <v>230</v>
      </c>
      <c r="L1875" s="29"/>
      <c r="M1875" s="130" t="s">
        <v>1</v>
      </c>
      <c r="N1875" s="131" t="s">
        <v>39</v>
      </c>
      <c r="O1875" s="132">
        <v>0</v>
      </c>
      <c r="P1875" s="132">
        <f>O1875*H1875</f>
        <v>0</v>
      </c>
      <c r="Q1875" s="132">
        <v>0</v>
      </c>
      <c r="R1875" s="132">
        <f>Q1875*H1875</f>
        <v>0</v>
      </c>
      <c r="S1875" s="132">
        <v>0</v>
      </c>
      <c r="T1875" s="133">
        <f>S1875*H1875</f>
        <v>0</v>
      </c>
      <c r="AR1875" s="134" t="s">
        <v>277</v>
      </c>
      <c r="AT1875" s="134" t="s">
        <v>226</v>
      </c>
      <c r="AU1875" s="134" t="s">
        <v>82</v>
      </c>
      <c r="AY1875" s="17" t="s">
        <v>224</v>
      </c>
      <c r="BE1875" s="135">
        <f>IF(N1875="základní",J1875,0)</f>
        <v>0</v>
      </c>
      <c r="BF1875" s="135">
        <f>IF(N1875="snížená",J1875,0)</f>
        <v>1871.04</v>
      </c>
      <c r="BG1875" s="135">
        <f>IF(N1875="zákl. přenesená",J1875,0)</f>
        <v>0</v>
      </c>
      <c r="BH1875" s="135">
        <f>IF(N1875="sníž. přenesená",J1875,0)</f>
        <v>0</v>
      </c>
      <c r="BI1875" s="135">
        <f>IF(N1875="nulová",J1875,0)</f>
        <v>0</v>
      </c>
      <c r="BJ1875" s="17" t="s">
        <v>82</v>
      </c>
      <c r="BK1875" s="135">
        <f>ROUND(I1875*H1875,2)</f>
        <v>1871.04</v>
      </c>
      <c r="BL1875" s="17" t="s">
        <v>277</v>
      </c>
      <c r="BM1875" s="134" t="s">
        <v>4953</v>
      </c>
    </row>
    <row r="1876" spans="2:65" s="1" customFormat="1" ht="29.25">
      <c r="B1876" s="29"/>
      <c r="D1876" s="136" t="s">
        <v>231</v>
      </c>
      <c r="F1876" s="137" t="s">
        <v>2219</v>
      </c>
      <c r="L1876" s="29"/>
      <c r="M1876" s="138"/>
      <c r="T1876" s="53"/>
      <c r="AT1876" s="17" t="s">
        <v>231</v>
      </c>
      <c r="AU1876" s="17" t="s">
        <v>82</v>
      </c>
    </row>
    <row r="1877" spans="2:65" s="1" customFormat="1">
      <c r="B1877" s="29"/>
      <c r="D1877" s="139" t="s">
        <v>232</v>
      </c>
      <c r="F1877" s="140" t="s">
        <v>2221</v>
      </c>
      <c r="L1877" s="29"/>
      <c r="M1877" s="138"/>
      <c r="T1877" s="53"/>
      <c r="AT1877" s="17" t="s">
        <v>232</v>
      </c>
      <c r="AU1877" s="17" t="s">
        <v>82</v>
      </c>
    </row>
    <row r="1878" spans="2:65" s="11" customFormat="1" ht="22.9" customHeight="1">
      <c r="B1878" s="112"/>
      <c r="D1878" s="113" t="s">
        <v>72</v>
      </c>
      <c r="E1878" s="121" t="s">
        <v>2222</v>
      </c>
      <c r="F1878" s="121" t="s">
        <v>2223</v>
      </c>
      <c r="J1878" s="122">
        <f>BK1878</f>
        <v>3102858.5600000005</v>
      </c>
      <c r="L1878" s="112"/>
      <c r="M1878" s="116"/>
      <c r="P1878" s="117">
        <f>SUM(P1879:P1916)</f>
        <v>0</v>
      </c>
      <c r="R1878" s="117">
        <f>SUM(R1879:R1916)</f>
        <v>0</v>
      </c>
      <c r="T1878" s="118">
        <f>SUM(T1879:T1916)</f>
        <v>0</v>
      </c>
      <c r="AR1878" s="113" t="s">
        <v>82</v>
      </c>
      <c r="AT1878" s="119" t="s">
        <v>72</v>
      </c>
      <c r="AU1878" s="119" t="s">
        <v>78</v>
      </c>
      <c r="AY1878" s="113" t="s">
        <v>224</v>
      </c>
      <c r="BK1878" s="120">
        <f>SUM(BK1879:BK1916)</f>
        <v>3102858.5600000005</v>
      </c>
    </row>
    <row r="1879" spans="2:65" s="1" customFormat="1" ht="24.2" customHeight="1">
      <c r="B1879" s="123"/>
      <c r="C1879" s="124" t="s">
        <v>1356</v>
      </c>
      <c r="D1879" s="124" t="s">
        <v>226</v>
      </c>
      <c r="E1879" s="125" t="s">
        <v>2224</v>
      </c>
      <c r="F1879" s="126" t="s">
        <v>2225</v>
      </c>
      <c r="G1879" s="127" t="s">
        <v>266</v>
      </c>
      <c r="H1879" s="128">
        <v>513.55100000000004</v>
      </c>
      <c r="I1879" s="129">
        <v>62.8</v>
      </c>
      <c r="J1879" s="129">
        <f>ROUND(I1879*H1879,2)</f>
        <v>32251</v>
      </c>
      <c r="K1879" s="126" t="s">
        <v>230</v>
      </c>
      <c r="L1879" s="29"/>
      <c r="M1879" s="130" t="s">
        <v>1</v>
      </c>
      <c r="N1879" s="131" t="s">
        <v>39</v>
      </c>
      <c r="O1879" s="132">
        <v>0</v>
      </c>
      <c r="P1879" s="132">
        <f>O1879*H1879</f>
        <v>0</v>
      </c>
      <c r="Q1879" s="132">
        <v>0</v>
      </c>
      <c r="R1879" s="132">
        <f>Q1879*H1879</f>
        <v>0</v>
      </c>
      <c r="S1879" s="132">
        <v>0</v>
      </c>
      <c r="T1879" s="133">
        <f>S1879*H1879</f>
        <v>0</v>
      </c>
      <c r="AR1879" s="134" t="s">
        <v>277</v>
      </c>
      <c r="AT1879" s="134" t="s">
        <v>226</v>
      </c>
      <c r="AU1879" s="134" t="s">
        <v>82</v>
      </c>
      <c r="AY1879" s="17" t="s">
        <v>224</v>
      </c>
      <c r="BE1879" s="135">
        <f>IF(N1879="základní",J1879,0)</f>
        <v>0</v>
      </c>
      <c r="BF1879" s="135">
        <f>IF(N1879="snížená",J1879,0)</f>
        <v>32251</v>
      </c>
      <c r="BG1879" s="135">
        <f>IF(N1879="zákl. přenesená",J1879,0)</f>
        <v>0</v>
      </c>
      <c r="BH1879" s="135">
        <f>IF(N1879="sníž. přenesená",J1879,0)</f>
        <v>0</v>
      </c>
      <c r="BI1879" s="135">
        <f>IF(N1879="nulová",J1879,0)</f>
        <v>0</v>
      </c>
      <c r="BJ1879" s="17" t="s">
        <v>82</v>
      </c>
      <c r="BK1879" s="135">
        <f>ROUND(I1879*H1879,2)</f>
        <v>32251</v>
      </c>
      <c r="BL1879" s="17" t="s">
        <v>277</v>
      </c>
      <c r="BM1879" s="134" t="s">
        <v>4954</v>
      </c>
    </row>
    <row r="1880" spans="2:65" s="1" customFormat="1" ht="19.5">
      <c r="B1880" s="29"/>
      <c r="D1880" s="136" t="s">
        <v>231</v>
      </c>
      <c r="F1880" s="137" t="s">
        <v>2225</v>
      </c>
      <c r="L1880" s="29"/>
      <c r="M1880" s="138"/>
      <c r="T1880" s="53"/>
      <c r="AT1880" s="17" t="s">
        <v>231</v>
      </c>
      <c r="AU1880" s="17" t="s">
        <v>82</v>
      </c>
    </row>
    <row r="1881" spans="2:65" s="1" customFormat="1">
      <c r="B1881" s="29"/>
      <c r="D1881" s="139" t="s">
        <v>232</v>
      </c>
      <c r="F1881" s="140" t="s">
        <v>2227</v>
      </c>
      <c r="L1881" s="29"/>
      <c r="M1881" s="138"/>
      <c r="T1881" s="53"/>
      <c r="AT1881" s="17" t="s">
        <v>232</v>
      </c>
      <c r="AU1881" s="17" t="s">
        <v>82</v>
      </c>
    </row>
    <row r="1882" spans="2:65" s="1" customFormat="1" ht="37.9" customHeight="1">
      <c r="B1882" s="123"/>
      <c r="C1882" s="124" t="s">
        <v>2228</v>
      </c>
      <c r="D1882" s="124" t="s">
        <v>226</v>
      </c>
      <c r="E1882" s="125" t="s">
        <v>2229</v>
      </c>
      <c r="F1882" s="126" t="s">
        <v>2230</v>
      </c>
      <c r="G1882" s="127" t="s">
        <v>266</v>
      </c>
      <c r="H1882" s="128">
        <v>513.55100000000004</v>
      </c>
      <c r="I1882" s="129">
        <v>903</v>
      </c>
      <c r="J1882" s="129">
        <f>ROUND(I1882*H1882,2)</f>
        <v>463736.55</v>
      </c>
      <c r="K1882" s="126" t="s">
        <v>1</v>
      </c>
      <c r="L1882" s="29"/>
      <c r="M1882" s="130" t="s">
        <v>1</v>
      </c>
      <c r="N1882" s="131" t="s">
        <v>39</v>
      </c>
      <c r="O1882" s="132">
        <v>0</v>
      </c>
      <c r="P1882" s="132">
        <f>O1882*H1882</f>
        <v>0</v>
      </c>
      <c r="Q1882" s="132">
        <v>0</v>
      </c>
      <c r="R1882" s="132">
        <f>Q1882*H1882</f>
        <v>0</v>
      </c>
      <c r="S1882" s="132">
        <v>0</v>
      </c>
      <c r="T1882" s="133">
        <f>S1882*H1882</f>
        <v>0</v>
      </c>
      <c r="AR1882" s="134" t="s">
        <v>277</v>
      </c>
      <c r="AT1882" s="134" t="s">
        <v>226</v>
      </c>
      <c r="AU1882" s="134" t="s">
        <v>82</v>
      </c>
      <c r="AY1882" s="17" t="s">
        <v>224</v>
      </c>
      <c r="BE1882" s="135">
        <f>IF(N1882="základní",J1882,0)</f>
        <v>0</v>
      </c>
      <c r="BF1882" s="135">
        <f>IF(N1882="snížená",J1882,0)</f>
        <v>463736.55</v>
      </c>
      <c r="BG1882" s="135">
        <f>IF(N1882="zákl. přenesená",J1882,0)</f>
        <v>0</v>
      </c>
      <c r="BH1882" s="135">
        <f>IF(N1882="sníž. přenesená",J1882,0)</f>
        <v>0</v>
      </c>
      <c r="BI1882" s="135">
        <f>IF(N1882="nulová",J1882,0)</f>
        <v>0</v>
      </c>
      <c r="BJ1882" s="17" t="s">
        <v>82</v>
      </c>
      <c r="BK1882" s="135">
        <f>ROUND(I1882*H1882,2)</f>
        <v>463736.55</v>
      </c>
      <c r="BL1882" s="17" t="s">
        <v>277</v>
      </c>
      <c r="BM1882" s="134" t="s">
        <v>4955</v>
      </c>
    </row>
    <row r="1883" spans="2:65" s="1" customFormat="1" ht="29.25">
      <c r="B1883" s="29"/>
      <c r="D1883" s="136" t="s">
        <v>231</v>
      </c>
      <c r="F1883" s="137" t="s">
        <v>2230</v>
      </c>
      <c r="L1883" s="29"/>
      <c r="M1883" s="138"/>
      <c r="T1883" s="53"/>
      <c r="AT1883" s="17" t="s">
        <v>231</v>
      </c>
      <c r="AU1883" s="17" t="s">
        <v>82</v>
      </c>
    </row>
    <row r="1884" spans="2:65" s="12" customFormat="1">
      <c r="B1884" s="141"/>
      <c r="D1884" s="136" t="s">
        <v>234</v>
      </c>
      <c r="E1884" s="142" t="s">
        <v>1</v>
      </c>
      <c r="F1884" s="143" t="s">
        <v>2232</v>
      </c>
      <c r="H1884" s="142" t="s">
        <v>1</v>
      </c>
      <c r="L1884" s="141"/>
      <c r="M1884" s="144"/>
      <c r="T1884" s="145"/>
      <c r="AT1884" s="142" t="s">
        <v>234</v>
      </c>
      <c r="AU1884" s="142" t="s">
        <v>82</v>
      </c>
      <c r="AV1884" s="12" t="s">
        <v>78</v>
      </c>
      <c r="AW1884" s="12" t="s">
        <v>29</v>
      </c>
      <c r="AX1884" s="12" t="s">
        <v>73</v>
      </c>
      <c r="AY1884" s="142" t="s">
        <v>224</v>
      </c>
    </row>
    <row r="1885" spans="2:65" s="13" customFormat="1">
      <c r="B1885" s="146"/>
      <c r="D1885" s="136" t="s">
        <v>234</v>
      </c>
      <c r="E1885" s="147" t="s">
        <v>1</v>
      </c>
      <c r="F1885" s="148" t="s">
        <v>2233</v>
      </c>
      <c r="H1885" s="149">
        <v>51.691000000000003</v>
      </c>
      <c r="L1885" s="146"/>
      <c r="M1885" s="150"/>
      <c r="T1885" s="151"/>
      <c r="AT1885" s="147" t="s">
        <v>234</v>
      </c>
      <c r="AU1885" s="147" t="s">
        <v>82</v>
      </c>
      <c r="AV1885" s="13" t="s">
        <v>82</v>
      </c>
      <c r="AW1885" s="13" t="s">
        <v>29</v>
      </c>
      <c r="AX1885" s="13" t="s">
        <v>73</v>
      </c>
      <c r="AY1885" s="147" t="s">
        <v>224</v>
      </c>
    </row>
    <row r="1886" spans="2:65" s="13" customFormat="1">
      <c r="B1886" s="146"/>
      <c r="D1886" s="136" t="s">
        <v>234</v>
      </c>
      <c r="E1886" s="147" t="s">
        <v>1</v>
      </c>
      <c r="F1886" s="148" t="s">
        <v>2234</v>
      </c>
      <c r="H1886" s="149">
        <v>30.231999999999999</v>
      </c>
      <c r="L1886" s="146"/>
      <c r="M1886" s="150"/>
      <c r="T1886" s="151"/>
      <c r="AT1886" s="147" t="s">
        <v>234</v>
      </c>
      <c r="AU1886" s="147" t="s">
        <v>82</v>
      </c>
      <c r="AV1886" s="13" t="s">
        <v>82</v>
      </c>
      <c r="AW1886" s="13" t="s">
        <v>29</v>
      </c>
      <c r="AX1886" s="13" t="s">
        <v>73</v>
      </c>
      <c r="AY1886" s="147" t="s">
        <v>224</v>
      </c>
    </row>
    <row r="1887" spans="2:65" s="15" customFormat="1">
      <c r="B1887" s="158"/>
      <c r="D1887" s="136" t="s">
        <v>234</v>
      </c>
      <c r="E1887" s="159" t="s">
        <v>1</v>
      </c>
      <c r="F1887" s="160" t="s">
        <v>288</v>
      </c>
      <c r="H1887" s="161">
        <v>81.923000000000002</v>
      </c>
      <c r="L1887" s="158"/>
      <c r="M1887" s="162"/>
      <c r="T1887" s="163"/>
      <c r="AT1887" s="159" t="s">
        <v>234</v>
      </c>
      <c r="AU1887" s="159" t="s">
        <v>82</v>
      </c>
      <c r="AV1887" s="15" t="s">
        <v>101</v>
      </c>
      <c r="AW1887" s="15" t="s">
        <v>29</v>
      </c>
      <c r="AX1887" s="15" t="s">
        <v>73</v>
      </c>
      <c r="AY1887" s="159" t="s">
        <v>224</v>
      </c>
    </row>
    <row r="1888" spans="2:65" s="12" customFormat="1">
      <c r="B1888" s="141"/>
      <c r="D1888" s="136" t="s">
        <v>234</v>
      </c>
      <c r="E1888" s="142" t="s">
        <v>1</v>
      </c>
      <c r="F1888" s="143" t="s">
        <v>857</v>
      </c>
      <c r="H1888" s="142" t="s">
        <v>1</v>
      </c>
      <c r="L1888" s="141"/>
      <c r="M1888" s="144"/>
      <c r="T1888" s="145"/>
      <c r="AT1888" s="142" t="s">
        <v>234</v>
      </c>
      <c r="AU1888" s="142" t="s">
        <v>82</v>
      </c>
      <c r="AV1888" s="12" t="s">
        <v>78</v>
      </c>
      <c r="AW1888" s="12" t="s">
        <v>29</v>
      </c>
      <c r="AX1888" s="12" t="s">
        <v>73</v>
      </c>
      <c r="AY1888" s="142" t="s">
        <v>224</v>
      </c>
    </row>
    <row r="1889" spans="2:65" s="12" customFormat="1">
      <c r="B1889" s="141"/>
      <c r="D1889" s="136" t="s">
        <v>234</v>
      </c>
      <c r="E1889" s="142" t="s">
        <v>1</v>
      </c>
      <c r="F1889" s="143" t="s">
        <v>387</v>
      </c>
      <c r="H1889" s="142" t="s">
        <v>1</v>
      </c>
      <c r="L1889" s="141"/>
      <c r="M1889" s="144"/>
      <c r="T1889" s="145"/>
      <c r="AT1889" s="142" t="s">
        <v>234</v>
      </c>
      <c r="AU1889" s="142" t="s">
        <v>82</v>
      </c>
      <c r="AV1889" s="12" t="s">
        <v>78</v>
      </c>
      <c r="AW1889" s="12" t="s">
        <v>29</v>
      </c>
      <c r="AX1889" s="12" t="s">
        <v>73</v>
      </c>
      <c r="AY1889" s="142" t="s">
        <v>224</v>
      </c>
    </row>
    <row r="1890" spans="2:65" s="13" customFormat="1">
      <c r="B1890" s="146"/>
      <c r="D1890" s="136" t="s">
        <v>234</v>
      </c>
      <c r="E1890" s="147" t="s">
        <v>1</v>
      </c>
      <c r="F1890" s="148" t="s">
        <v>2235</v>
      </c>
      <c r="H1890" s="149">
        <v>29.972000000000001</v>
      </c>
      <c r="L1890" s="146"/>
      <c r="M1890" s="150"/>
      <c r="T1890" s="151"/>
      <c r="AT1890" s="147" t="s">
        <v>234</v>
      </c>
      <c r="AU1890" s="147" t="s">
        <v>82</v>
      </c>
      <c r="AV1890" s="13" t="s">
        <v>82</v>
      </c>
      <c r="AW1890" s="13" t="s">
        <v>29</v>
      </c>
      <c r="AX1890" s="13" t="s">
        <v>73</v>
      </c>
      <c r="AY1890" s="147" t="s">
        <v>224</v>
      </c>
    </row>
    <row r="1891" spans="2:65" s="13" customFormat="1">
      <c r="B1891" s="146"/>
      <c r="D1891" s="136" t="s">
        <v>234</v>
      </c>
      <c r="E1891" s="147" t="s">
        <v>1</v>
      </c>
      <c r="F1891" s="148" t="s">
        <v>2236</v>
      </c>
      <c r="H1891" s="149">
        <v>31.376000000000001</v>
      </c>
      <c r="L1891" s="146"/>
      <c r="M1891" s="150"/>
      <c r="T1891" s="151"/>
      <c r="AT1891" s="147" t="s">
        <v>234</v>
      </c>
      <c r="AU1891" s="147" t="s">
        <v>82</v>
      </c>
      <c r="AV1891" s="13" t="s">
        <v>82</v>
      </c>
      <c r="AW1891" s="13" t="s">
        <v>29</v>
      </c>
      <c r="AX1891" s="13" t="s">
        <v>73</v>
      </c>
      <c r="AY1891" s="147" t="s">
        <v>224</v>
      </c>
    </row>
    <row r="1892" spans="2:65" s="13" customFormat="1">
      <c r="B1892" s="146"/>
      <c r="D1892" s="136" t="s">
        <v>234</v>
      </c>
      <c r="E1892" s="147" t="s">
        <v>1</v>
      </c>
      <c r="F1892" s="148" t="s">
        <v>2237</v>
      </c>
      <c r="H1892" s="149">
        <v>26.077999999999999</v>
      </c>
      <c r="L1892" s="146"/>
      <c r="M1892" s="150"/>
      <c r="T1892" s="151"/>
      <c r="AT1892" s="147" t="s">
        <v>234</v>
      </c>
      <c r="AU1892" s="147" t="s">
        <v>82</v>
      </c>
      <c r="AV1892" s="13" t="s">
        <v>82</v>
      </c>
      <c r="AW1892" s="13" t="s">
        <v>29</v>
      </c>
      <c r="AX1892" s="13" t="s">
        <v>73</v>
      </c>
      <c r="AY1892" s="147" t="s">
        <v>224</v>
      </c>
    </row>
    <row r="1893" spans="2:65" s="13" customFormat="1">
      <c r="B1893" s="146"/>
      <c r="D1893" s="136" t="s">
        <v>234</v>
      </c>
      <c r="E1893" s="147" t="s">
        <v>1</v>
      </c>
      <c r="F1893" s="148" t="s">
        <v>2238</v>
      </c>
      <c r="H1893" s="149">
        <v>62.776000000000003</v>
      </c>
      <c r="L1893" s="146"/>
      <c r="M1893" s="150"/>
      <c r="T1893" s="151"/>
      <c r="AT1893" s="147" t="s">
        <v>234</v>
      </c>
      <c r="AU1893" s="147" t="s">
        <v>82</v>
      </c>
      <c r="AV1893" s="13" t="s">
        <v>82</v>
      </c>
      <c r="AW1893" s="13" t="s">
        <v>29</v>
      </c>
      <c r="AX1893" s="13" t="s">
        <v>73</v>
      </c>
      <c r="AY1893" s="147" t="s">
        <v>224</v>
      </c>
    </row>
    <row r="1894" spans="2:65" s="13" customFormat="1">
      <c r="B1894" s="146"/>
      <c r="D1894" s="136" t="s">
        <v>234</v>
      </c>
      <c r="E1894" s="147" t="s">
        <v>1</v>
      </c>
      <c r="F1894" s="148" t="s">
        <v>2239</v>
      </c>
      <c r="H1894" s="149">
        <v>112.926</v>
      </c>
      <c r="L1894" s="146"/>
      <c r="M1894" s="150"/>
      <c r="T1894" s="151"/>
      <c r="AT1894" s="147" t="s">
        <v>234</v>
      </c>
      <c r="AU1894" s="147" t="s">
        <v>82</v>
      </c>
      <c r="AV1894" s="13" t="s">
        <v>82</v>
      </c>
      <c r="AW1894" s="13" t="s">
        <v>29</v>
      </c>
      <c r="AX1894" s="13" t="s">
        <v>73</v>
      </c>
      <c r="AY1894" s="147" t="s">
        <v>224</v>
      </c>
    </row>
    <row r="1895" spans="2:65" s="12" customFormat="1">
      <c r="B1895" s="141"/>
      <c r="D1895" s="136" t="s">
        <v>234</v>
      </c>
      <c r="E1895" s="142" t="s">
        <v>1</v>
      </c>
      <c r="F1895" s="143" t="s">
        <v>390</v>
      </c>
      <c r="H1895" s="142" t="s">
        <v>1</v>
      </c>
      <c r="L1895" s="141"/>
      <c r="M1895" s="144"/>
      <c r="T1895" s="145"/>
      <c r="AT1895" s="142" t="s">
        <v>234</v>
      </c>
      <c r="AU1895" s="142" t="s">
        <v>82</v>
      </c>
      <c r="AV1895" s="12" t="s">
        <v>78</v>
      </c>
      <c r="AW1895" s="12" t="s">
        <v>29</v>
      </c>
      <c r="AX1895" s="12" t="s">
        <v>73</v>
      </c>
      <c r="AY1895" s="142" t="s">
        <v>224</v>
      </c>
    </row>
    <row r="1896" spans="2:65" s="13" customFormat="1">
      <c r="B1896" s="146"/>
      <c r="D1896" s="136" t="s">
        <v>234</v>
      </c>
      <c r="E1896" s="147" t="s">
        <v>1</v>
      </c>
      <c r="F1896" s="148" t="s">
        <v>2240</v>
      </c>
      <c r="H1896" s="149">
        <v>55.328000000000003</v>
      </c>
      <c r="L1896" s="146"/>
      <c r="M1896" s="150"/>
      <c r="T1896" s="151"/>
      <c r="AT1896" s="147" t="s">
        <v>234</v>
      </c>
      <c r="AU1896" s="147" t="s">
        <v>82</v>
      </c>
      <c r="AV1896" s="13" t="s">
        <v>82</v>
      </c>
      <c r="AW1896" s="13" t="s">
        <v>29</v>
      </c>
      <c r="AX1896" s="13" t="s">
        <v>73</v>
      </c>
      <c r="AY1896" s="147" t="s">
        <v>224</v>
      </c>
    </row>
    <row r="1897" spans="2:65" s="13" customFormat="1">
      <c r="B1897" s="146"/>
      <c r="D1897" s="136" t="s">
        <v>234</v>
      </c>
      <c r="E1897" s="147" t="s">
        <v>1</v>
      </c>
      <c r="F1897" s="148" t="s">
        <v>2241</v>
      </c>
      <c r="H1897" s="149">
        <v>149.292</v>
      </c>
      <c r="L1897" s="146"/>
      <c r="M1897" s="150"/>
      <c r="T1897" s="151"/>
      <c r="AT1897" s="147" t="s">
        <v>234</v>
      </c>
      <c r="AU1897" s="147" t="s">
        <v>82</v>
      </c>
      <c r="AV1897" s="13" t="s">
        <v>82</v>
      </c>
      <c r="AW1897" s="13" t="s">
        <v>29</v>
      </c>
      <c r="AX1897" s="13" t="s">
        <v>73</v>
      </c>
      <c r="AY1897" s="147" t="s">
        <v>224</v>
      </c>
    </row>
    <row r="1898" spans="2:65" s="12" customFormat="1">
      <c r="B1898" s="141"/>
      <c r="D1898" s="136" t="s">
        <v>234</v>
      </c>
      <c r="E1898" s="142" t="s">
        <v>1</v>
      </c>
      <c r="F1898" s="143" t="s">
        <v>2242</v>
      </c>
      <c r="H1898" s="142" t="s">
        <v>1</v>
      </c>
      <c r="L1898" s="141"/>
      <c r="M1898" s="144"/>
      <c r="T1898" s="145"/>
      <c r="AT1898" s="142" t="s">
        <v>234</v>
      </c>
      <c r="AU1898" s="142" t="s">
        <v>82</v>
      </c>
      <c r="AV1898" s="12" t="s">
        <v>78</v>
      </c>
      <c r="AW1898" s="12" t="s">
        <v>29</v>
      </c>
      <c r="AX1898" s="12" t="s">
        <v>73</v>
      </c>
      <c r="AY1898" s="142" t="s">
        <v>224</v>
      </c>
    </row>
    <row r="1899" spans="2:65" s="13" customFormat="1">
      <c r="B1899" s="146"/>
      <c r="D1899" s="136" t="s">
        <v>234</v>
      </c>
      <c r="E1899" s="147" t="s">
        <v>1</v>
      </c>
      <c r="F1899" s="148" t="s">
        <v>2243</v>
      </c>
      <c r="H1899" s="149">
        <v>-36.119999999999997</v>
      </c>
      <c r="L1899" s="146"/>
      <c r="M1899" s="150"/>
      <c r="T1899" s="151"/>
      <c r="AT1899" s="147" t="s">
        <v>234</v>
      </c>
      <c r="AU1899" s="147" t="s">
        <v>82</v>
      </c>
      <c r="AV1899" s="13" t="s">
        <v>82</v>
      </c>
      <c r="AW1899" s="13" t="s">
        <v>29</v>
      </c>
      <c r="AX1899" s="13" t="s">
        <v>73</v>
      </c>
      <c r="AY1899" s="147" t="s">
        <v>224</v>
      </c>
    </row>
    <row r="1900" spans="2:65" s="15" customFormat="1">
      <c r="B1900" s="158"/>
      <c r="D1900" s="136" t="s">
        <v>234</v>
      </c>
      <c r="E1900" s="159" t="s">
        <v>1</v>
      </c>
      <c r="F1900" s="160" t="s">
        <v>288</v>
      </c>
      <c r="H1900" s="161">
        <v>431.62800000000004</v>
      </c>
      <c r="L1900" s="158"/>
      <c r="M1900" s="162"/>
      <c r="T1900" s="163"/>
      <c r="AT1900" s="159" t="s">
        <v>234</v>
      </c>
      <c r="AU1900" s="159" t="s">
        <v>82</v>
      </c>
      <c r="AV1900" s="15" t="s">
        <v>101</v>
      </c>
      <c r="AW1900" s="15" t="s">
        <v>29</v>
      </c>
      <c r="AX1900" s="15" t="s">
        <v>73</v>
      </c>
      <c r="AY1900" s="159" t="s">
        <v>224</v>
      </c>
    </row>
    <row r="1901" spans="2:65" s="14" customFormat="1">
      <c r="B1901" s="152"/>
      <c r="D1901" s="136" t="s">
        <v>234</v>
      </c>
      <c r="E1901" s="153" t="s">
        <v>1</v>
      </c>
      <c r="F1901" s="154" t="s">
        <v>239</v>
      </c>
      <c r="H1901" s="155">
        <v>513.55100000000004</v>
      </c>
      <c r="L1901" s="152"/>
      <c r="M1901" s="156"/>
      <c r="T1901" s="157"/>
      <c r="AT1901" s="153" t="s">
        <v>234</v>
      </c>
      <c r="AU1901" s="153" t="s">
        <v>82</v>
      </c>
      <c r="AV1901" s="14" t="s">
        <v>106</v>
      </c>
      <c r="AW1901" s="14" t="s">
        <v>29</v>
      </c>
      <c r="AX1901" s="14" t="s">
        <v>78</v>
      </c>
      <c r="AY1901" s="153" t="s">
        <v>224</v>
      </c>
    </row>
    <row r="1902" spans="2:65" s="1" customFormat="1" ht="37.9" customHeight="1">
      <c r="B1902" s="123"/>
      <c r="C1902" s="164" t="s">
        <v>1361</v>
      </c>
      <c r="D1902" s="164" t="s">
        <v>1008</v>
      </c>
      <c r="E1902" s="165" t="s">
        <v>2244</v>
      </c>
      <c r="F1902" s="166" t="s">
        <v>2245</v>
      </c>
      <c r="G1902" s="167" t="s">
        <v>266</v>
      </c>
      <c r="H1902" s="168">
        <v>90.114999999999995</v>
      </c>
      <c r="I1902" s="169">
        <v>4450</v>
      </c>
      <c r="J1902" s="169">
        <f>ROUND(I1902*H1902,2)</f>
        <v>401011.75</v>
      </c>
      <c r="K1902" s="166" t="s">
        <v>230</v>
      </c>
      <c r="L1902" s="170"/>
      <c r="M1902" s="171" t="s">
        <v>1</v>
      </c>
      <c r="N1902" s="172" t="s">
        <v>39</v>
      </c>
      <c r="O1902" s="132">
        <v>0</v>
      </c>
      <c r="P1902" s="132">
        <f>O1902*H1902</f>
        <v>0</v>
      </c>
      <c r="Q1902" s="132">
        <v>0</v>
      </c>
      <c r="R1902" s="132">
        <f>Q1902*H1902</f>
        <v>0</v>
      </c>
      <c r="S1902" s="132">
        <v>0</v>
      </c>
      <c r="T1902" s="133">
        <f>S1902*H1902</f>
        <v>0</v>
      </c>
      <c r="AR1902" s="134" t="s">
        <v>332</v>
      </c>
      <c r="AT1902" s="134" t="s">
        <v>1008</v>
      </c>
      <c r="AU1902" s="134" t="s">
        <v>82</v>
      </c>
      <c r="AY1902" s="17" t="s">
        <v>224</v>
      </c>
      <c r="BE1902" s="135">
        <f>IF(N1902="základní",J1902,0)</f>
        <v>0</v>
      </c>
      <c r="BF1902" s="135">
        <f>IF(N1902="snížená",J1902,0)</f>
        <v>401011.75</v>
      </c>
      <c r="BG1902" s="135">
        <f>IF(N1902="zákl. přenesená",J1902,0)</f>
        <v>0</v>
      </c>
      <c r="BH1902" s="135">
        <f>IF(N1902="sníž. přenesená",J1902,0)</f>
        <v>0</v>
      </c>
      <c r="BI1902" s="135">
        <f>IF(N1902="nulová",J1902,0)</f>
        <v>0</v>
      </c>
      <c r="BJ1902" s="17" t="s">
        <v>82</v>
      </c>
      <c r="BK1902" s="135">
        <f>ROUND(I1902*H1902,2)</f>
        <v>401011.75</v>
      </c>
      <c r="BL1902" s="17" t="s">
        <v>277</v>
      </c>
      <c r="BM1902" s="134" t="s">
        <v>4956</v>
      </c>
    </row>
    <row r="1903" spans="2:65" s="1" customFormat="1" ht="29.25">
      <c r="B1903" s="29"/>
      <c r="D1903" s="136" t="s">
        <v>231</v>
      </c>
      <c r="F1903" s="137" t="s">
        <v>2245</v>
      </c>
      <c r="L1903" s="29"/>
      <c r="M1903" s="138"/>
      <c r="T1903" s="53"/>
      <c r="AT1903" s="17" t="s">
        <v>231</v>
      </c>
      <c r="AU1903" s="17" t="s">
        <v>82</v>
      </c>
    </row>
    <row r="1904" spans="2:65" s="13" customFormat="1">
      <c r="B1904" s="146"/>
      <c r="D1904" s="136" t="s">
        <v>234</v>
      </c>
      <c r="E1904" s="147" t="s">
        <v>1</v>
      </c>
      <c r="F1904" s="148" t="s">
        <v>2247</v>
      </c>
      <c r="H1904" s="149">
        <v>90.114999999999995</v>
      </c>
      <c r="L1904" s="146"/>
      <c r="M1904" s="150"/>
      <c r="T1904" s="151"/>
      <c r="AT1904" s="147" t="s">
        <v>234</v>
      </c>
      <c r="AU1904" s="147" t="s">
        <v>82</v>
      </c>
      <c r="AV1904" s="13" t="s">
        <v>82</v>
      </c>
      <c r="AW1904" s="13" t="s">
        <v>29</v>
      </c>
      <c r="AX1904" s="13" t="s">
        <v>73</v>
      </c>
      <c r="AY1904" s="147" t="s">
        <v>224</v>
      </c>
    </row>
    <row r="1905" spans="2:65" s="14" customFormat="1">
      <c r="B1905" s="152"/>
      <c r="D1905" s="136" t="s">
        <v>234</v>
      </c>
      <c r="E1905" s="153" t="s">
        <v>1</v>
      </c>
      <c r="F1905" s="154" t="s">
        <v>239</v>
      </c>
      <c r="H1905" s="155">
        <v>90.114999999999995</v>
      </c>
      <c r="L1905" s="152"/>
      <c r="M1905" s="156"/>
      <c r="T1905" s="157"/>
      <c r="AT1905" s="153" t="s">
        <v>234</v>
      </c>
      <c r="AU1905" s="153" t="s">
        <v>82</v>
      </c>
      <c r="AV1905" s="14" t="s">
        <v>106</v>
      </c>
      <c r="AW1905" s="14" t="s">
        <v>29</v>
      </c>
      <c r="AX1905" s="14" t="s">
        <v>78</v>
      </c>
      <c r="AY1905" s="153" t="s">
        <v>224</v>
      </c>
    </row>
    <row r="1906" spans="2:65" s="1" customFormat="1" ht="33" customHeight="1">
      <c r="B1906" s="123"/>
      <c r="C1906" s="164" t="s">
        <v>2248</v>
      </c>
      <c r="D1906" s="164" t="s">
        <v>1008</v>
      </c>
      <c r="E1906" s="165" t="s">
        <v>2249</v>
      </c>
      <c r="F1906" s="166" t="s">
        <v>2250</v>
      </c>
      <c r="G1906" s="167" t="s">
        <v>266</v>
      </c>
      <c r="H1906" s="168">
        <v>474.791</v>
      </c>
      <c r="I1906" s="169">
        <v>4480</v>
      </c>
      <c r="J1906" s="169">
        <f>ROUND(I1906*H1906,2)</f>
        <v>2127063.6800000002</v>
      </c>
      <c r="K1906" s="166" t="s">
        <v>230</v>
      </c>
      <c r="L1906" s="170"/>
      <c r="M1906" s="171" t="s">
        <v>1</v>
      </c>
      <c r="N1906" s="172" t="s">
        <v>39</v>
      </c>
      <c r="O1906" s="132">
        <v>0</v>
      </c>
      <c r="P1906" s="132">
        <f>O1906*H1906</f>
        <v>0</v>
      </c>
      <c r="Q1906" s="132">
        <v>0</v>
      </c>
      <c r="R1906" s="132">
        <f>Q1906*H1906</f>
        <v>0</v>
      </c>
      <c r="S1906" s="132">
        <v>0</v>
      </c>
      <c r="T1906" s="133">
        <f>S1906*H1906</f>
        <v>0</v>
      </c>
      <c r="AR1906" s="134" t="s">
        <v>332</v>
      </c>
      <c r="AT1906" s="134" t="s">
        <v>1008</v>
      </c>
      <c r="AU1906" s="134" t="s">
        <v>82</v>
      </c>
      <c r="AY1906" s="17" t="s">
        <v>224</v>
      </c>
      <c r="BE1906" s="135">
        <f>IF(N1906="základní",J1906,0)</f>
        <v>0</v>
      </c>
      <c r="BF1906" s="135">
        <f>IF(N1906="snížená",J1906,0)</f>
        <v>2127063.6800000002</v>
      </c>
      <c r="BG1906" s="135">
        <f>IF(N1906="zákl. přenesená",J1906,0)</f>
        <v>0</v>
      </c>
      <c r="BH1906" s="135">
        <f>IF(N1906="sníž. přenesená",J1906,0)</f>
        <v>0</v>
      </c>
      <c r="BI1906" s="135">
        <f>IF(N1906="nulová",J1906,0)</f>
        <v>0</v>
      </c>
      <c r="BJ1906" s="17" t="s">
        <v>82</v>
      </c>
      <c r="BK1906" s="135">
        <f>ROUND(I1906*H1906,2)</f>
        <v>2127063.6800000002</v>
      </c>
      <c r="BL1906" s="17" t="s">
        <v>277</v>
      </c>
      <c r="BM1906" s="134" t="s">
        <v>4957</v>
      </c>
    </row>
    <row r="1907" spans="2:65" s="1" customFormat="1" ht="19.5">
      <c r="B1907" s="29"/>
      <c r="D1907" s="136" t="s">
        <v>231</v>
      </c>
      <c r="F1907" s="137" t="s">
        <v>2250</v>
      </c>
      <c r="L1907" s="29"/>
      <c r="M1907" s="138"/>
      <c r="T1907" s="53"/>
      <c r="AT1907" s="17" t="s">
        <v>231</v>
      </c>
      <c r="AU1907" s="17" t="s">
        <v>82</v>
      </c>
    </row>
    <row r="1908" spans="2:65" s="1" customFormat="1" ht="24.2" customHeight="1">
      <c r="B1908" s="123"/>
      <c r="C1908" s="124" t="s">
        <v>1365</v>
      </c>
      <c r="D1908" s="124" t="s">
        <v>226</v>
      </c>
      <c r="E1908" s="125" t="s">
        <v>2252</v>
      </c>
      <c r="F1908" s="126" t="s">
        <v>2253</v>
      </c>
      <c r="G1908" s="127" t="s">
        <v>266</v>
      </c>
      <c r="H1908" s="128">
        <v>513.55100000000004</v>
      </c>
      <c r="I1908" s="129">
        <v>27.7</v>
      </c>
      <c r="J1908" s="129">
        <f>ROUND(I1908*H1908,2)</f>
        <v>14225.36</v>
      </c>
      <c r="K1908" s="126" t="s">
        <v>230</v>
      </c>
      <c r="L1908" s="29"/>
      <c r="M1908" s="130" t="s">
        <v>1</v>
      </c>
      <c r="N1908" s="131" t="s">
        <v>39</v>
      </c>
      <c r="O1908" s="132">
        <v>0</v>
      </c>
      <c r="P1908" s="132">
        <f>O1908*H1908</f>
        <v>0</v>
      </c>
      <c r="Q1908" s="132">
        <v>0</v>
      </c>
      <c r="R1908" s="132">
        <f>Q1908*H1908</f>
        <v>0</v>
      </c>
      <c r="S1908" s="132">
        <v>0</v>
      </c>
      <c r="T1908" s="133">
        <f>S1908*H1908</f>
        <v>0</v>
      </c>
      <c r="AR1908" s="134" t="s">
        <v>277</v>
      </c>
      <c r="AT1908" s="134" t="s">
        <v>226</v>
      </c>
      <c r="AU1908" s="134" t="s">
        <v>82</v>
      </c>
      <c r="AY1908" s="17" t="s">
        <v>224</v>
      </c>
      <c r="BE1908" s="135">
        <f>IF(N1908="základní",J1908,0)</f>
        <v>0</v>
      </c>
      <c r="BF1908" s="135">
        <f>IF(N1908="snížená",J1908,0)</f>
        <v>14225.36</v>
      </c>
      <c r="BG1908" s="135">
        <f>IF(N1908="zákl. přenesená",J1908,0)</f>
        <v>0</v>
      </c>
      <c r="BH1908" s="135">
        <f>IF(N1908="sníž. přenesená",J1908,0)</f>
        <v>0</v>
      </c>
      <c r="BI1908" s="135">
        <f>IF(N1908="nulová",J1908,0)</f>
        <v>0</v>
      </c>
      <c r="BJ1908" s="17" t="s">
        <v>82</v>
      </c>
      <c r="BK1908" s="135">
        <f>ROUND(I1908*H1908,2)</f>
        <v>14225.36</v>
      </c>
      <c r="BL1908" s="17" t="s">
        <v>277</v>
      </c>
      <c r="BM1908" s="134" t="s">
        <v>4958</v>
      </c>
    </row>
    <row r="1909" spans="2:65" s="1" customFormat="1" ht="19.5">
      <c r="B1909" s="29"/>
      <c r="D1909" s="136" t="s">
        <v>231</v>
      </c>
      <c r="F1909" s="137" t="s">
        <v>2253</v>
      </c>
      <c r="L1909" s="29"/>
      <c r="M1909" s="138"/>
      <c r="T1909" s="53"/>
      <c r="AT1909" s="17" t="s">
        <v>231</v>
      </c>
      <c r="AU1909" s="17" t="s">
        <v>82</v>
      </c>
    </row>
    <row r="1910" spans="2:65" s="1" customFormat="1">
      <c r="B1910" s="29"/>
      <c r="D1910" s="139" t="s">
        <v>232</v>
      </c>
      <c r="F1910" s="140" t="s">
        <v>2255</v>
      </c>
      <c r="L1910" s="29"/>
      <c r="M1910" s="138"/>
      <c r="T1910" s="53"/>
      <c r="AT1910" s="17" t="s">
        <v>232</v>
      </c>
      <c r="AU1910" s="17" t="s">
        <v>82</v>
      </c>
    </row>
    <row r="1911" spans="2:65" s="1" customFormat="1" ht="37.9" customHeight="1">
      <c r="B1911" s="123"/>
      <c r="C1911" s="124" t="s">
        <v>2256</v>
      </c>
      <c r="D1911" s="124" t="s">
        <v>226</v>
      </c>
      <c r="E1911" s="125" t="s">
        <v>2257</v>
      </c>
      <c r="F1911" s="126" t="s">
        <v>2258</v>
      </c>
      <c r="G1911" s="127" t="s">
        <v>272</v>
      </c>
      <c r="H1911" s="128">
        <v>10</v>
      </c>
      <c r="I1911" s="129">
        <v>821</v>
      </c>
      <c r="J1911" s="129">
        <f>ROUND(I1911*H1911,2)</f>
        <v>8210</v>
      </c>
      <c r="K1911" s="126" t="s">
        <v>230</v>
      </c>
      <c r="L1911" s="29"/>
      <c r="M1911" s="130" t="s">
        <v>1</v>
      </c>
      <c r="N1911" s="131" t="s">
        <v>39</v>
      </c>
      <c r="O1911" s="132">
        <v>0</v>
      </c>
      <c r="P1911" s="132">
        <f>O1911*H1911</f>
        <v>0</v>
      </c>
      <c r="Q1911" s="132">
        <v>0</v>
      </c>
      <c r="R1911" s="132">
        <f>Q1911*H1911</f>
        <v>0</v>
      </c>
      <c r="S1911" s="132">
        <v>0</v>
      </c>
      <c r="T1911" s="133">
        <f>S1911*H1911</f>
        <v>0</v>
      </c>
      <c r="AR1911" s="134" t="s">
        <v>277</v>
      </c>
      <c r="AT1911" s="134" t="s">
        <v>226</v>
      </c>
      <c r="AU1911" s="134" t="s">
        <v>82</v>
      </c>
      <c r="AY1911" s="17" t="s">
        <v>224</v>
      </c>
      <c r="BE1911" s="135">
        <f>IF(N1911="základní",J1911,0)</f>
        <v>0</v>
      </c>
      <c r="BF1911" s="135">
        <f>IF(N1911="snížená",J1911,0)</f>
        <v>8210</v>
      </c>
      <c r="BG1911" s="135">
        <f>IF(N1911="zákl. přenesená",J1911,0)</f>
        <v>0</v>
      </c>
      <c r="BH1911" s="135">
        <f>IF(N1911="sníž. přenesená",J1911,0)</f>
        <v>0</v>
      </c>
      <c r="BI1911" s="135">
        <f>IF(N1911="nulová",J1911,0)</f>
        <v>0</v>
      </c>
      <c r="BJ1911" s="17" t="s">
        <v>82</v>
      </c>
      <c r="BK1911" s="135">
        <f>ROUND(I1911*H1911,2)</f>
        <v>8210</v>
      </c>
      <c r="BL1911" s="17" t="s">
        <v>277</v>
      </c>
      <c r="BM1911" s="134" t="s">
        <v>4959</v>
      </c>
    </row>
    <row r="1912" spans="2:65" s="1" customFormat="1" ht="19.5">
      <c r="B1912" s="29"/>
      <c r="D1912" s="136" t="s">
        <v>231</v>
      </c>
      <c r="F1912" s="137" t="s">
        <v>2258</v>
      </c>
      <c r="L1912" s="29"/>
      <c r="M1912" s="138"/>
      <c r="T1912" s="53"/>
      <c r="AT1912" s="17" t="s">
        <v>231</v>
      </c>
      <c r="AU1912" s="17" t="s">
        <v>82</v>
      </c>
    </row>
    <row r="1913" spans="2:65" s="1" customFormat="1">
      <c r="B1913" s="29"/>
      <c r="D1913" s="139" t="s">
        <v>232</v>
      </c>
      <c r="F1913" s="140" t="s">
        <v>2260</v>
      </c>
      <c r="L1913" s="29"/>
      <c r="M1913" s="138"/>
      <c r="T1913" s="53"/>
      <c r="AT1913" s="17" t="s">
        <v>232</v>
      </c>
      <c r="AU1913" s="17" t="s">
        <v>82</v>
      </c>
    </row>
    <row r="1914" spans="2:65" s="1" customFormat="1" ht="44.25" customHeight="1">
      <c r="B1914" s="123"/>
      <c r="C1914" s="124" t="s">
        <v>1371</v>
      </c>
      <c r="D1914" s="124" t="s">
        <v>226</v>
      </c>
      <c r="E1914" s="125" t="s">
        <v>2261</v>
      </c>
      <c r="F1914" s="126" t="s">
        <v>2262</v>
      </c>
      <c r="G1914" s="127" t="s">
        <v>1201</v>
      </c>
      <c r="H1914" s="128">
        <v>30464.983</v>
      </c>
      <c r="I1914" s="129">
        <v>1.85</v>
      </c>
      <c r="J1914" s="129">
        <f>ROUND(I1914*H1914,2)</f>
        <v>56360.22</v>
      </c>
      <c r="K1914" s="126" t="s">
        <v>230</v>
      </c>
      <c r="L1914" s="29"/>
      <c r="M1914" s="130" t="s">
        <v>1</v>
      </c>
      <c r="N1914" s="131" t="s">
        <v>39</v>
      </c>
      <c r="O1914" s="132">
        <v>0</v>
      </c>
      <c r="P1914" s="132">
        <f>O1914*H1914</f>
        <v>0</v>
      </c>
      <c r="Q1914" s="132">
        <v>0</v>
      </c>
      <c r="R1914" s="132">
        <f>Q1914*H1914</f>
        <v>0</v>
      </c>
      <c r="S1914" s="132">
        <v>0</v>
      </c>
      <c r="T1914" s="133">
        <f>S1914*H1914</f>
        <v>0</v>
      </c>
      <c r="AR1914" s="134" t="s">
        <v>277</v>
      </c>
      <c r="AT1914" s="134" t="s">
        <v>226</v>
      </c>
      <c r="AU1914" s="134" t="s">
        <v>82</v>
      </c>
      <c r="AY1914" s="17" t="s">
        <v>224</v>
      </c>
      <c r="BE1914" s="135">
        <f>IF(N1914="základní",J1914,0)</f>
        <v>0</v>
      </c>
      <c r="BF1914" s="135">
        <f>IF(N1914="snížená",J1914,0)</f>
        <v>56360.22</v>
      </c>
      <c r="BG1914" s="135">
        <f>IF(N1914="zákl. přenesená",J1914,0)</f>
        <v>0</v>
      </c>
      <c r="BH1914" s="135">
        <f>IF(N1914="sníž. přenesená",J1914,0)</f>
        <v>0</v>
      </c>
      <c r="BI1914" s="135">
        <f>IF(N1914="nulová",J1914,0)</f>
        <v>0</v>
      </c>
      <c r="BJ1914" s="17" t="s">
        <v>82</v>
      </c>
      <c r="BK1914" s="135">
        <f>ROUND(I1914*H1914,2)</f>
        <v>56360.22</v>
      </c>
      <c r="BL1914" s="17" t="s">
        <v>277</v>
      </c>
      <c r="BM1914" s="134" t="s">
        <v>4960</v>
      </c>
    </row>
    <row r="1915" spans="2:65" s="1" customFormat="1" ht="29.25">
      <c r="B1915" s="29"/>
      <c r="D1915" s="136" t="s">
        <v>231</v>
      </c>
      <c r="F1915" s="137" t="s">
        <v>2262</v>
      </c>
      <c r="L1915" s="29"/>
      <c r="M1915" s="138"/>
      <c r="T1915" s="53"/>
      <c r="AT1915" s="17" t="s">
        <v>231</v>
      </c>
      <c r="AU1915" s="17" t="s">
        <v>82</v>
      </c>
    </row>
    <row r="1916" spans="2:65" s="1" customFormat="1">
      <c r="B1916" s="29"/>
      <c r="D1916" s="139" t="s">
        <v>232</v>
      </c>
      <c r="F1916" s="140" t="s">
        <v>2264</v>
      </c>
      <c r="L1916" s="29"/>
      <c r="M1916" s="138"/>
      <c r="T1916" s="53"/>
      <c r="AT1916" s="17" t="s">
        <v>232</v>
      </c>
      <c r="AU1916" s="17" t="s">
        <v>82</v>
      </c>
    </row>
    <row r="1917" spans="2:65" s="11" customFormat="1" ht="22.9" customHeight="1">
      <c r="B1917" s="112"/>
      <c r="D1917" s="113" t="s">
        <v>72</v>
      </c>
      <c r="E1917" s="121" t="s">
        <v>2265</v>
      </c>
      <c r="F1917" s="121" t="s">
        <v>2266</v>
      </c>
      <c r="J1917" s="122">
        <f>BK1917</f>
        <v>235745.39</v>
      </c>
      <c r="L1917" s="112"/>
      <c r="M1917" s="116"/>
      <c r="P1917" s="117">
        <f>SUM(P1918:P1930)</f>
        <v>0</v>
      </c>
      <c r="R1917" s="117">
        <f>SUM(R1918:R1930)</f>
        <v>0</v>
      </c>
      <c r="T1917" s="118">
        <f>SUM(T1918:T1930)</f>
        <v>0</v>
      </c>
      <c r="AR1917" s="113" t="s">
        <v>82</v>
      </c>
      <c r="AT1917" s="119" t="s">
        <v>72</v>
      </c>
      <c r="AU1917" s="119" t="s">
        <v>78</v>
      </c>
      <c r="AY1917" s="113" t="s">
        <v>224</v>
      </c>
      <c r="BK1917" s="120">
        <f>SUM(BK1918:BK1930)</f>
        <v>235745.39</v>
      </c>
    </row>
    <row r="1918" spans="2:65" s="1" customFormat="1" ht="21.75" customHeight="1">
      <c r="B1918" s="123"/>
      <c r="C1918" s="124" t="s">
        <v>2267</v>
      </c>
      <c r="D1918" s="124" t="s">
        <v>226</v>
      </c>
      <c r="E1918" s="125" t="s">
        <v>2268</v>
      </c>
      <c r="F1918" s="126" t="s">
        <v>2269</v>
      </c>
      <c r="G1918" s="127" t="s">
        <v>266</v>
      </c>
      <c r="H1918" s="128">
        <v>706.44299999999998</v>
      </c>
      <c r="I1918" s="129">
        <v>98.5</v>
      </c>
      <c r="J1918" s="129">
        <f>ROUND(I1918*H1918,2)</f>
        <v>69584.639999999999</v>
      </c>
      <c r="K1918" s="126" t="s">
        <v>1</v>
      </c>
      <c r="L1918" s="29"/>
      <c r="M1918" s="130" t="s">
        <v>1</v>
      </c>
      <c r="N1918" s="131" t="s">
        <v>39</v>
      </c>
      <c r="O1918" s="132">
        <v>0</v>
      </c>
      <c r="P1918" s="132">
        <f>O1918*H1918</f>
        <v>0</v>
      </c>
      <c r="Q1918" s="132">
        <v>0</v>
      </c>
      <c r="R1918" s="132">
        <f>Q1918*H1918</f>
        <v>0</v>
      </c>
      <c r="S1918" s="132">
        <v>0</v>
      </c>
      <c r="T1918" s="133">
        <f>S1918*H1918</f>
        <v>0</v>
      </c>
      <c r="AR1918" s="134" t="s">
        <v>277</v>
      </c>
      <c r="AT1918" s="134" t="s">
        <v>226</v>
      </c>
      <c r="AU1918" s="134" t="s">
        <v>82</v>
      </c>
      <c r="AY1918" s="17" t="s">
        <v>224</v>
      </c>
      <c r="BE1918" s="135">
        <f>IF(N1918="základní",J1918,0)</f>
        <v>0</v>
      </c>
      <c r="BF1918" s="135">
        <f>IF(N1918="snížená",J1918,0)</f>
        <v>69584.639999999999</v>
      </c>
      <c r="BG1918" s="135">
        <f>IF(N1918="zákl. přenesená",J1918,0)</f>
        <v>0</v>
      </c>
      <c r="BH1918" s="135">
        <f>IF(N1918="sníž. přenesená",J1918,0)</f>
        <v>0</v>
      </c>
      <c r="BI1918" s="135">
        <f>IF(N1918="nulová",J1918,0)</f>
        <v>0</v>
      </c>
      <c r="BJ1918" s="17" t="s">
        <v>82</v>
      </c>
      <c r="BK1918" s="135">
        <f>ROUND(I1918*H1918,2)</f>
        <v>69584.639999999999</v>
      </c>
      <c r="BL1918" s="17" t="s">
        <v>277</v>
      </c>
      <c r="BM1918" s="134" t="s">
        <v>4961</v>
      </c>
    </row>
    <row r="1919" spans="2:65" s="1" customFormat="1">
      <c r="B1919" s="29"/>
      <c r="D1919" s="136" t="s">
        <v>231</v>
      </c>
      <c r="F1919" s="137" t="s">
        <v>2269</v>
      </c>
      <c r="L1919" s="29"/>
      <c r="M1919" s="138"/>
      <c r="T1919" s="53"/>
      <c r="AT1919" s="17" t="s">
        <v>231</v>
      </c>
      <c r="AU1919" s="17" t="s">
        <v>82</v>
      </c>
    </row>
    <row r="1920" spans="2:65" s="13" customFormat="1">
      <c r="B1920" s="146"/>
      <c r="D1920" s="136" t="s">
        <v>234</v>
      </c>
      <c r="E1920" s="147" t="s">
        <v>1</v>
      </c>
      <c r="F1920" s="148" t="s">
        <v>1314</v>
      </c>
      <c r="H1920" s="149">
        <v>350.38</v>
      </c>
      <c r="L1920" s="146"/>
      <c r="M1920" s="150"/>
      <c r="T1920" s="151"/>
      <c r="AT1920" s="147" t="s">
        <v>234</v>
      </c>
      <c r="AU1920" s="147" t="s">
        <v>82</v>
      </c>
      <c r="AV1920" s="13" t="s">
        <v>82</v>
      </c>
      <c r="AW1920" s="13" t="s">
        <v>29</v>
      </c>
      <c r="AX1920" s="13" t="s">
        <v>73</v>
      </c>
      <c r="AY1920" s="147" t="s">
        <v>224</v>
      </c>
    </row>
    <row r="1921" spans="2:65" s="13" customFormat="1">
      <c r="B1921" s="146"/>
      <c r="D1921" s="136" t="s">
        <v>234</v>
      </c>
      <c r="E1921" s="147" t="s">
        <v>1</v>
      </c>
      <c r="F1921" s="148" t="s">
        <v>2271</v>
      </c>
      <c r="H1921" s="149">
        <v>356.06299999999999</v>
      </c>
      <c r="L1921" s="146"/>
      <c r="M1921" s="150"/>
      <c r="T1921" s="151"/>
      <c r="AT1921" s="147" t="s">
        <v>234</v>
      </c>
      <c r="AU1921" s="147" t="s">
        <v>82</v>
      </c>
      <c r="AV1921" s="13" t="s">
        <v>82</v>
      </c>
      <c r="AW1921" s="13" t="s">
        <v>29</v>
      </c>
      <c r="AX1921" s="13" t="s">
        <v>73</v>
      </c>
      <c r="AY1921" s="147" t="s">
        <v>224</v>
      </c>
    </row>
    <row r="1922" spans="2:65" s="14" customFormat="1">
      <c r="B1922" s="152"/>
      <c r="D1922" s="136" t="s">
        <v>234</v>
      </c>
      <c r="E1922" s="153" t="s">
        <v>1</v>
      </c>
      <c r="F1922" s="154" t="s">
        <v>239</v>
      </c>
      <c r="H1922" s="155">
        <v>706.44299999999998</v>
      </c>
      <c r="L1922" s="152"/>
      <c r="M1922" s="156"/>
      <c r="T1922" s="157"/>
      <c r="AT1922" s="153" t="s">
        <v>234</v>
      </c>
      <c r="AU1922" s="153" t="s">
        <v>82</v>
      </c>
      <c r="AV1922" s="14" t="s">
        <v>106</v>
      </c>
      <c r="AW1922" s="14" t="s">
        <v>29</v>
      </c>
      <c r="AX1922" s="14" t="s">
        <v>78</v>
      </c>
      <c r="AY1922" s="153" t="s">
        <v>224</v>
      </c>
    </row>
    <row r="1923" spans="2:65" s="1" customFormat="1" ht="24.2" customHeight="1">
      <c r="B1923" s="123"/>
      <c r="C1923" s="124" t="s">
        <v>1373</v>
      </c>
      <c r="D1923" s="124" t="s">
        <v>226</v>
      </c>
      <c r="E1923" s="125" t="s">
        <v>2272</v>
      </c>
      <c r="F1923" s="126" t="s">
        <v>2273</v>
      </c>
      <c r="G1923" s="127" t="s">
        <v>266</v>
      </c>
      <c r="H1923" s="128">
        <v>1065.133</v>
      </c>
      <c r="I1923" s="129">
        <v>156</v>
      </c>
      <c r="J1923" s="129">
        <f>ROUND(I1923*H1923,2)</f>
        <v>166160.75</v>
      </c>
      <c r="K1923" s="126" t="s">
        <v>230</v>
      </c>
      <c r="L1923" s="29"/>
      <c r="M1923" s="130" t="s">
        <v>1</v>
      </c>
      <c r="N1923" s="131" t="s">
        <v>39</v>
      </c>
      <c r="O1923" s="132">
        <v>0</v>
      </c>
      <c r="P1923" s="132">
        <f>O1923*H1923</f>
        <v>0</v>
      </c>
      <c r="Q1923" s="132">
        <v>0</v>
      </c>
      <c r="R1923" s="132">
        <f>Q1923*H1923</f>
        <v>0</v>
      </c>
      <c r="S1923" s="132">
        <v>0</v>
      </c>
      <c r="T1923" s="133">
        <f>S1923*H1923</f>
        <v>0</v>
      </c>
      <c r="AR1923" s="134" t="s">
        <v>277</v>
      </c>
      <c r="AT1923" s="134" t="s">
        <v>226</v>
      </c>
      <c r="AU1923" s="134" t="s">
        <v>82</v>
      </c>
      <c r="AY1923" s="17" t="s">
        <v>224</v>
      </c>
      <c r="BE1923" s="135">
        <f>IF(N1923="základní",J1923,0)</f>
        <v>0</v>
      </c>
      <c r="BF1923" s="135">
        <f>IF(N1923="snížená",J1923,0)</f>
        <v>166160.75</v>
      </c>
      <c r="BG1923" s="135">
        <f>IF(N1923="zákl. přenesená",J1923,0)</f>
        <v>0</v>
      </c>
      <c r="BH1923" s="135">
        <f>IF(N1923="sníž. přenesená",J1923,0)</f>
        <v>0</v>
      </c>
      <c r="BI1923" s="135">
        <f>IF(N1923="nulová",J1923,0)</f>
        <v>0</v>
      </c>
      <c r="BJ1923" s="17" t="s">
        <v>82</v>
      </c>
      <c r="BK1923" s="135">
        <f>ROUND(I1923*H1923,2)</f>
        <v>166160.75</v>
      </c>
      <c r="BL1923" s="17" t="s">
        <v>277</v>
      </c>
      <c r="BM1923" s="134" t="s">
        <v>4962</v>
      </c>
    </row>
    <row r="1924" spans="2:65" s="1" customFormat="1" ht="19.5">
      <c r="B1924" s="29"/>
      <c r="D1924" s="136" t="s">
        <v>231</v>
      </c>
      <c r="F1924" s="137" t="s">
        <v>2273</v>
      </c>
      <c r="L1924" s="29"/>
      <c r="M1924" s="138"/>
      <c r="T1924" s="53"/>
      <c r="AT1924" s="17" t="s">
        <v>231</v>
      </c>
      <c r="AU1924" s="17" t="s">
        <v>82</v>
      </c>
    </row>
    <row r="1925" spans="2:65" s="1" customFormat="1">
      <c r="B1925" s="29"/>
      <c r="D1925" s="139" t="s">
        <v>232</v>
      </c>
      <c r="F1925" s="140" t="s">
        <v>2275</v>
      </c>
      <c r="L1925" s="29"/>
      <c r="M1925" s="138"/>
      <c r="T1925" s="53"/>
      <c r="AT1925" s="17" t="s">
        <v>232</v>
      </c>
      <c r="AU1925" s="17" t="s">
        <v>82</v>
      </c>
    </row>
    <row r="1926" spans="2:65" s="13" customFormat="1">
      <c r="B1926" s="146"/>
      <c r="D1926" s="136" t="s">
        <v>234</v>
      </c>
      <c r="E1926" s="147" t="s">
        <v>1</v>
      </c>
      <c r="F1926" s="148" t="s">
        <v>879</v>
      </c>
      <c r="H1926" s="149">
        <v>508.48200000000003</v>
      </c>
      <c r="L1926" s="146"/>
      <c r="M1926" s="150"/>
      <c r="T1926" s="151"/>
      <c r="AT1926" s="147" t="s">
        <v>234</v>
      </c>
      <c r="AU1926" s="147" t="s">
        <v>82</v>
      </c>
      <c r="AV1926" s="13" t="s">
        <v>82</v>
      </c>
      <c r="AW1926" s="13" t="s">
        <v>29</v>
      </c>
      <c r="AX1926" s="13" t="s">
        <v>73</v>
      </c>
      <c r="AY1926" s="147" t="s">
        <v>224</v>
      </c>
    </row>
    <row r="1927" spans="2:65" s="13" customFormat="1">
      <c r="B1927" s="146"/>
      <c r="D1927" s="136" t="s">
        <v>234</v>
      </c>
      <c r="E1927" s="147" t="s">
        <v>1</v>
      </c>
      <c r="F1927" s="148" t="s">
        <v>900</v>
      </c>
      <c r="H1927" s="149">
        <v>48.36</v>
      </c>
      <c r="L1927" s="146"/>
      <c r="M1927" s="150"/>
      <c r="T1927" s="151"/>
      <c r="AT1927" s="147" t="s">
        <v>234</v>
      </c>
      <c r="AU1927" s="147" t="s">
        <v>82</v>
      </c>
      <c r="AV1927" s="13" t="s">
        <v>82</v>
      </c>
      <c r="AW1927" s="13" t="s">
        <v>29</v>
      </c>
      <c r="AX1927" s="13" t="s">
        <v>73</v>
      </c>
      <c r="AY1927" s="147" t="s">
        <v>224</v>
      </c>
    </row>
    <row r="1928" spans="2:65" s="12" customFormat="1">
      <c r="B1928" s="141"/>
      <c r="D1928" s="136" t="s">
        <v>234</v>
      </c>
      <c r="E1928" s="142" t="s">
        <v>1</v>
      </c>
      <c r="F1928" s="143" t="s">
        <v>883</v>
      </c>
      <c r="H1928" s="142" t="s">
        <v>1</v>
      </c>
      <c r="L1928" s="141"/>
      <c r="M1928" s="144"/>
      <c r="T1928" s="145"/>
      <c r="AT1928" s="142" t="s">
        <v>234</v>
      </c>
      <c r="AU1928" s="142" t="s">
        <v>82</v>
      </c>
      <c r="AV1928" s="12" t="s">
        <v>78</v>
      </c>
      <c r="AW1928" s="12" t="s">
        <v>29</v>
      </c>
      <c r="AX1928" s="12" t="s">
        <v>73</v>
      </c>
      <c r="AY1928" s="142" t="s">
        <v>224</v>
      </c>
    </row>
    <row r="1929" spans="2:65" s="13" customFormat="1">
      <c r="B1929" s="146"/>
      <c r="D1929" s="136" t="s">
        <v>234</v>
      </c>
      <c r="E1929" s="147" t="s">
        <v>1</v>
      </c>
      <c r="F1929" s="148" t="s">
        <v>2276</v>
      </c>
      <c r="H1929" s="149">
        <v>508.291</v>
      </c>
      <c r="L1929" s="146"/>
      <c r="M1929" s="150"/>
      <c r="T1929" s="151"/>
      <c r="AT1929" s="147" t="s">
        <v>234</v>
      </c>
      <c r="AU1929" s="147" t="s">
        <v>82</v>
      </c>
      <c r="AV1929" s="13" t="s">
        <v>82</v>
      </c>
      <c r="AW1929" s="13" t="s">
        <v>29</v>
      </c>
      <c r="AX1929" s="13" t="s">
        <v>73</v>
      </c>
      <c r="AY1929" s="147" t="s">
        <v>224</v>
      </c>
    </row>
    <row r="1930" spans="2:65" s="14" customFormat="1">
      <c r="B1930" s="152"/>
      <c r="D1930" s="136" t="s">
        <v>234</v>
      </c>
      <c r="E1930" s="153" t="s">
        <v>1</v>
      </c>
      <c r="F1930" s="154" t="s">
        <v>239</v>
      </c>
      <c r="H1930" s="155">
        <v>1065.133</v>
      </c>
      <c r="L1930" s="152"/>
      <c r="M1930" s="156"/>
      <c r="T1930" s="157"/>
      <c r="AT1930" s="153" t="s">
        <v>234</v>
      </c>
      <c r="AU1930" s="153" t="s">
        <v>82</v>
      </c>
      <c r="AV1930" s="14" t="s">
        <v>106</v>
      </c>
      <c r="AW1930" s="14" t="s">
        <v>29</v>
      </c>
      <c r="AX1930" s="14" t="s">
        <v>78</v>
      </c>
      <c r="AY1930" s="153" t="s">
        <v>224</v>
      </c>
    </row>
    <row r="1931" spans="2:65" s="11" customFormat="1" ht="22.9" customHeight="1">
      <c r="B1931" s="112"/>
      <c r="D1931" s="113" t="s">
        <v>72</v>
      </c>
      <c r="E1931" s="121" t="s">
        <v>2135</v>
      </c>
      <c r="F1931" s="121" t="s">
        <v>2277</v>
      </c>
      <c r="J1931" s="122">
        <f>BK1931</f>
        <v>262675.96000000002</v>
      </c>
      <c r="L1931" s="112"/>
      <c r="M1931" s="116"/>
      <c r="P1931" s="117">
        <f>SUM(P1932:P1944)</f>
        <v>0</v>
      </c>
      <c r="R1931" s="117">
        <f>SUM(R1932:R1944)</f>
        <v>0</v>
      </c>
      <c r="T1931" s="118">
        <f>SUM(T1932:T1944)</f>
        <v>0</v>
      </c>
      <c r="AR1931" s="113" t="s">
        <v>82</v>
      </c>
      <c r="AT1931" s="119" t="s">
        <v>72</v>
      </c>
      <c r="AU1931" s="119" t="s">
        <v>78</v>
      </c>
      <c r="AY1931" s="113" t="s">
        <v>224</v>
      </c>
      <c r="BK1931" s="120">
        <f>SUM(BK1932:BK1944)</f>
        <v>262675.96000000002</v>
      </c>
    </row>
    <row r="1932" spans="2:65" s="1" customFormat="1" ht="33" customHeight="1">
      <c r="B1932" s="123"/>
      <c r="C1932" s="124" t="s">
        <v>2278</v>
      </c>
      <c r="D1932" s="124" t="s">
        <v>226</v>
      </c>
      <c r="E1932" s="125" t="s">
        <v>2279</v>
      </c>
      <c r="F1932" s="126" t="s">
        <v>2280</v>
      </c>
      <c r="G1932" s="127" t="s">
        <v>266</v>
      </c>
      <c r="H1932" s="128">
        <v>1607.5640000000001</v>
      </c>
      <c r="I1932" s="129">
        <v>24.7</v>
      </c>
      <c r="J1932" s="129">
        <f>ROUND(I1932*H1932,2)</f>
        <v>39706.83</v>
      </c>
      <c r="K1932" s="126" t="s">
        <v>230</v>
      </c>
      <c r="L1932" s="29"/>
      <c r="M1932" s="130" t="s">
        <v>1</v>
      </c>
      <c r="N1932" s="131" t="s">
        <v>39</v>
      </c>
      <c r="O1932" s="132">
        <v>0</v>
      </c>
      <c r="P1932" s="132">
        <f>O1932*H1932</f>
        <v>0</v>
      </c>
      <c r="Q1932" s="132">
        <v>0</v>
      </c>
      <c r="R1932" s="132">
        <f>Q1932*H1932</f>
        <v>0</v>
      </c>
      <c r="S1932" s="132">
        <v>0</v>
      </c>
      <c r="T1932" s="133">
        <f>S1932*H1932</f>
        <v>0</v>
      </c>
      <c r="AR1932" s="134" t="s">
        <v>277</v>
      </c>
      <c r="AT1932" s="134" t="s">
        <v>226</v>
      </c>
      <c r="AU1932" s="134" t="s">
        <v>82</v>
      </c>
      <c r="AY1932" s="17" t="s">
        <v>224</v>
      </c>
      <c r="BE1932" s="135">
        <f>IF(N1932="základní",J1932,0)</f>
        <v>0</v>
      </c>
      <c r="BF1932" s="135">
        <f>IF(N1932="snížená",J1932,0)</f>
        <v>39706.83</v>
      </c>
      <c r="BG1932" s="135">
        <f>IF(N1932="zákl. přenesená",J1932,0)</f>
        <v>0</v>
      </c>
      <c r="BH1932" s="135">
        <f>IF(N1932="sníž. přenesená",J1932,0)</f>
        <v>0</v>
      </c>
      <c r="BI1932" s="135">
        <f>IF(N1932="nulová",J1932,0)</f>
        <v>0</v>
      </c>
      <c r="BJ1932" s="17" t="s">
        <v>82</v>
      </c>
      <c r="BK1932" s="135">
        <f>ROUND(I1932*H1932,2)</f>
        <v>39706.83</v>
      </c>
      <c r="BL1932" s="17" t="s">
        <v>277</v>
      </c>
      <c r="BM1932" s="134" t="s">
        <v>4963</v>
      </c>
    </row>
    <row r="1933" spans="2:65" s="1" customFormat="1" ht="19.5">
      <c r="B1933" s="29"/>
      <c r="D1933" s="136" t="s">
        <v>231</v>
      </c>
      <c r="F1933" s="137" t="s">
        <v>2280</v>
      </c>
      <c r="L1933" s="29"/>
      <c r="M1933" s="138"/>
      <c r="T1933" s="53"/>
      <c r="AT1933" s="17" t="s">
        <v>231</v>
      </c>
      <c r="AU1933" s="17" t="s">
        <v>82</v>
      </c>
    </row>
    <row r="1934" spans="2:65" s="1" customFormat="1">
      <c r="B1934" s="29"/>
      <c r="D1934" s="139" t="s">
        <v>232</v>
      </c>
      <c r="F1934" s="140" t="s">
        <v>2282</v>
      </c>
      <c r="L1934" s="29"/>
      <c r="M1934" s="138"/>
      <c r="T1934" s="53"/>
      <c r="AT1934" s="17" t="s">
        <v>232</v>
      </c>
      <c r="AU1934" s="17" t="s">
        <v>82</v>
      </c>
    </row>
    <row r="1935" spans="2:65" s="13" customFormat="1">
      <c r="B1935" s="146"/>
      <c r="D1935" s="136" t="s">
        <v>234</v>
      </c>
      <c r="E1935" s="147" t="s">
        <v>1</v>
      </c>
      <c r="F1935" s="148" t="s">
        <v>2283</v>
      </c>
      <c r="H1935" s="149">
        <v>516.10599999999999</v>
      </c>
      <c r="L1935" s="146"/>
      <c r="M1935" s="150"/>
      <c r="T1935" s="151"/>
      <c r="AT1935" s="147" t="s">
        <v>234</v>
      </c>
      <c r="AU1935" s="147" t="s">
        <v>82</v>
      </c>
      <c r="AV1935" s="13" t="s">
        <v>82</v>
      </c>
      <c r="AW1935" s="13" t="s">
        <v>29</v>
      </c>
      <c r="AX1935" s="13" t="s">
        <v>73</v>
      </c>
      <c r="AY1935" s="147" t="s">
        <v>224</v>
      </c>
    </row>
    <row r="1936" spans="2:65" s="13" customFormat="1">
      <c r="B1936" s="146"/>
      <c r="D1936" s="136" t="s">
        <v>234</v>
      </c>
      <c r="E1936" s="147" t="s">
        <v>1</v>
      </c>
      <c r="F1936" s="148" t="s">
        <v>2284</v>
      </c>
      <c r="H1936" s="149">
        <v>1493.6859999999999</v>
      </c>
      <c r="L1936" s="146"/>
      <c r="M1936" s="150"/>
      <c r="T1936" s="151"/>
      <c r="AT1936" s="147" t="s">
        <v>234</v>
      </c>
      <c r="AU1936" s="147" t="s">
        <v>82</v>
      </c>
      <c r="AV1936" s="13" t="s">
        <v>82</v>
      </c>
      <c r="AW1936" s="13" t="s">
        <v>29</v>
      </c>
      <c r="AX1936" s="13" t="s">
        <v>73</v>
      </c>
      <c r="AY1936" s="147" t="s">
        <v>224</v>
      </c>
    </row>
    <row r="1937" spans="2:65" s="13" customFormat="1">
      <c r="B1937" s="146"/>
      <c r="D1937" s="136" t="s">
        <v>234</v>
      </c>
      <c r="E1937" s="147" t="s">
        <v>1</v>
      </c>
      <c r="F1937" s="148" t="s">
        <v>2285</v>
      </c>
      <c r="H1937" s="149">
        <v>-431.62799999999999</v>
      </c>
      <c r="L1937" s="146"/>
      <c r="M1937" s="150"/>
      <c r="T1937" s="151"/>
      <c r="AT1937" s="147" t="s">
        <v>234</v>
      </c>
      <c r="AU1937" s="147" t="s">
        <v>82</v>
      </c>
      <c r="AV1937" s="13" t="s">
        <v>82</v>
      </c>
      <c r="AW1937" s="13" t="s">
        <v>29</v>
      </c>
      <c r="AX1937" s="13" t="s">
        <v>73</v>
      </c>
      <c r="AY1937" s="147" t="s">
        <v>224</v>
      </c>
    </row>
    <row r="1938" spans="2:65" s="13" customFormat="1">
      <c r="B1938" s="146"/>
      <c r="D1938" s="136" t="s">
        <v>234</v>
      </c>
      <c r="E1938" s="147" t="s">
        <v>1</v>
      </c>
      <c r="F1938" s="148" t="s">
        <v>2286</v>
      </c>
      <c r="H1938" s="149">
        <v>29.4</v>
      </c>
      <c r="L1938" s="146"/>
      <c r="M1938" s="150"/>
      <c r="T1938" s="151"/>
      <c r="AT1938" s="147" t="s">
        <v>234</v>
      </c>
      <c r="AU1938" s="147" t="s">
        <v>82</v>
      </c>
      <c r="AV1938" s="13" t="s">
        <v>82</v>
      </c>
      <c r="AW1938" s="13" t="s">
        <v>29</v>
      </c>
      <c r="AX1938" s="13" t="s">
        <v>73</v>
      </c>
      <c r="AY1938" s="147" t="s">
        <v>224</v>
      </c>
    </row>
    <row r="1939" spans="2:65" s="14" customFormat="1">
      <c r="B1939" s="152"/>
      <c r="D1939" s="136" t="s">
        <v>234</v>
      </c>
      <c r="E1939" s="153" t="s">
        <v>1</v>
      </c>
      <c r="F1939" s="154" t="s">
        <v>239</v>
      </c>
      <c r="H1939" s="155">
        <v>1607.5640000000001</v>
      </c>
      <c r="L1939" s="152"/>
      <c r="M1939" s="156"/>
      <c r="T1939" s="157"/>
      <c r="AT1939" s="153" t="s">
        <v>234</v>
      </c>
      <c r="AU1939" s="153" t="s">
        <v>82</v>
      </c>
      <c r="AV1939" s="14" t="s">
        <v>106</v>
      </c>
      <c r="AW1939" s="14" t="s">
        <v>29</v>
      </c>
      <c r="AX1939" s="14" t="s">
        <v>78</v>
      </c>
      <c r="AY1939" s="153" t="s">
        <v>224</v>
      </c>
    </row>
    <row r="1940" spans="2:65" s="1" customFormat="1" ht="37.9" customHeight="1">
      <c r="B1940" s="123"/>
      <c r="C1940" s="124" t="s">
        <v>1380</v>
      </c>
      <c r="D1940" s="124" t="s">
        <v>226</v>
      </c>
      <c r="E1940" s="125" t="s">
        <v>2287</v>
      </c>
      <c r="F1940" s="126" t="s">
        <v>2288</v>
      </c>
      <c r="G1940" s="127" t="s">
        <v>266</v>
      </c>
      <c r="H1940" s="128">
        <v>1607.5640000000001</v>
      </c>
      <c r="I1940" s="129">
        <v>94.7</v>
      </c>
      <c r="J1940" s="129">
        <f>ROUND(I1940*H1940,2)</f>
        <v>152236.31</v>
      </c>
      <c r="K1940" s="126" t="s">
        <v>230</v>
      </c>
      <c r="L1940" s="29"/>
      <c r="M1940" s="130" t="s">
        <v>1</v>
      </c>
      <c r="N1940" s="131" t="s">
        <v>39</v>
      </c>
      <c r="O1940" s="132">
        <v>0</v>
      </c>
      <c r="P1940" s="132">
        <f>O1940*H1940</f>
        <v>0</v>
      </c>
      <c r="Q1940" s="132">
        <v>0</v>
      </c>
      <c r="R1940" s="132">
        <f>Q1940*H1940</f>
        <v>0</v>
      </c>
      <c r="S1940" s="132">
        <v>0</v>
      </c>
      <c r="T1940" s="133">
        <f>S1940*H1940</f>
        <v>0</v>
      </c>
      <c r="AR1940" s="134" t="s">
        <v>277</v>
      </c>
      <c r="AT1940" s="134" t="s">
        <v>226</v>
      </c>
      <c r="AU1940" s="134" t="s">
        <v>82</v>
      </c>
      <c r="AY1940" s="17" t="s">
        <v>224</v>
      </c>
      <c r="BE1940" s="135">
        <f>IF(N1940="základní",J1940,0)</f>
        <v>0</v>
      </c>
      <c r="BF1940" s="135">
        <f>IF(N1940="snížená",J1940,0)</f>
        <v>152236.31</v>
      </c>
      <c r="BG1940" s="135">
        <f>IF(N1940="zákl. přenesená",J1940,0)</f>
        <v>0</v>
      </c>
      <c r="BH1940" s="135">
        <f>IF(N1940="sníž. přenesená",J1940,0)</f>
        <v>0</v>
      </c>
      <c r="BI1940" s="135">
        <f>IF(N1940="nulová",J1940,0)</f>
        <v>0</v>
      </c>
      <c r="BJ1940" s="17" t="s">
        <v>82</v>
      </c>
      <c r="BK1940" s="135">
        <f>ROUND(I1940*H1940,2)</f>
        <v>152236.31</v>
      </c>
      <c r="BL1940" s="17" t="s">
        <v>277</v>
      </c>
      <c r="BM1940" s="134" t="s">
        <v>4964</v>
      </c>
    </row>
    <row r="1941" spans="2:65" s="1" customFormat="1" ht="29.25">
      <c r="B1941" s="29"/>
      <c r="D1941" s="136" t="s">
        <v>231</v>
      </c>
      <c r="F1941" s="137" t="s">
        <v>2288</v>
      </c>
      <c r="L1941" s="29"/>
      <c r="M1941" s="138"/>
      <c r="T1941" s="53"/>
      <c r="AT1941" s="17" t="s">
        <v>231</v>
      </c>
      <c r="AU1941" s="17" t="s">
        <v>82</v>
      </c>
    </row>
    <row r="1942" spans="2:65" s="1" customFormat="1">
      <c r="B1942" s="29"/>
      <c r="D1942" s="139" t="s">
        <v>232</v>
      </c>
      <c r="F1942" s="140" t="s">
        <v>2290</v>
      </c>
      <c r="L1942" s="29"/>
      <c r="M1942" s="138"/>
      <c r="T1942" s="53"/>
      <c r="AT1942" s="17" t="s">
        <v>232</v>
      </c>
      <c r="AU1942" s="17" t="s">
        <v>82</v>
      </c>
    </row>
    <row r="1943" spans="2:65" s="1" customFormat="1" ht="24.2" customHeight="1">
      <c r="B1943" s="123"/>
      <c r="C1943" s="124" t="s">
        <v>2291</v>
      </c>
      <c r="D1943" s="124" t="s">
        <v>226</v>
      </c>
      <c r="E1943" s="125" t="s">
        <v>2292</v>
      </c>
      <c r="F1943" s="126" t="s">
        <v>2293</v>
      </c>
      <c r="G1943" s="127" t="s">
        <v>266</v>
      </c>
      <c r="H1943" s="128">
        <v>1607.5640000000001</v>
      </c>
      <c r="I1943" s="129">
        <v>44</v>
      </c>
      <c r="J1943" s="129">
        <f>ROUND(I1943*H1943,2)</f>
        <v>70732.820000000007</v>
      </c>
      <c r="K1943" s="126" t="s">
        <v>1</v>
      </c>
      <c r="L1943" s="29"/>
      <c r="M1943" s="130" t="s">
        <v>1</v>
      </c>
      <c r="N1943" s="131" t="s">
        <v>39</v>
      </c>
      <c r="O1943" s="132">
        <v>0</v>
      </c>
      <c r="P1943" s="132">
        <f>O1943*H1943</f>
        <v>0</v>
      </c>
      <c r="Q1943" s="132">
        <v>0</v>
      </c>
      <c r="R1943" s="132">
        <f>Q1943*H1943</f>
        <v>0</v>
      </c>
      <c r="S1943" s="132">
        <v>0</v>
      </c>
      <c r="T1943" s="133">
        <f>S1943*H1943</f>
        <v>0</v>
      </c>
      <c r="AR1943" s="134" t="s">
        <v>277</v>
      </c>
      <c r="AT1943" s="134" t="s">
        <v>226</v>
      </c>
      <c r="AU1943" s="134" t="s">
        <v>82</v>
      </c>
      <c r="AY1943" s="17" t="s">
        <v>224</v>
      </c>
      <c r="BE1943" s="135">
        <f>IF(N1943="základní",J1943,0)</f>
        <v>0</v>
      </c>
      <c r="BF1943" s="135">
        <f>IF(N1943="snížená",J1943,0)</f>
        <v>70732.820000000007</v>
      </c>
      <c r="BG1943" s="135">
        <f>IF(N1943="zákl. přenesená",J1943,0)</f>
        <v>0</v>
      </c>
      <c r="BH1943" s="135">
        <f>IF(N1943="sníž. přenesená",J1943,0)</f>
        <v>0</v>
      </c>
      <c r="BI1943" s="135">
        <f>IF(N1943="nulová",J1943,0)</f>
        <v>0</v>
      </c>
      <c r="BJ1943" s="17" t="s">
        <v>82</v>
      </c>
      <c r="BK1943" s="135">
        <f>ROUND(I1943*H1943,2)</f>
        <v>70732.820000000007</v>
      </c>
      <c r="BL1943" s="17" t="s">
        <v>277</v>
      </c>
      <c r="BM1943" s="134" t="s">
        <v>4965</v>
      </c>
    </row>
    <row r="1944" spans="2:65" s="1" customFormat="1" ht="19.5">
      <c r="B1944" s="29"/>
      <c r="D1944" s="136" t="s">
        <v>231</v>
      </c>
      <c r="F1944" s="137" t="s">
        <v>2293</v>
      </c>
      <c r="L1944" s="29"/>
      <c r="M1944" s="138"/>
      <c r="T1944" s="53"/>
      <c r="AT1944" s="17" t="s">
        <v>231</v>
      </c>
      <c r="AU1944" s="17" t="s">
        <v>82</v>
      </c>
    </row>
    <row r="1945" spans="2:65" s="11" customFormat="1" ht="25.9" customHeight="1">
      <c r="B1945" s="112"/>
      <c r="D1945" s="113" t="s">
        <v>72</v>
      </c>
      <c r="E1945" s="114" t="s">
        <v>1008</v>
      </c>
      <c r="F1945" s="114" t="s">
        <v>4966</v>
      </c>
      <c r="J1945" s="115">
        <f>BK1945</f>
        <v>1574350</v>
      </c>
      <c r="L1945" s="112"/>
      <c r="M1945" s="116"/>
      <c r="P1945" s="117">
        <f>P1946</f>
        <v>0</v>
      </c>
      <c r="R1945" s="117">
        <f>R1946</f>
        <v>0</v>
      </c>
      <c r="T1945" s="118">
        <f>T1946</f>
        <v>0</v>
      </c>
      <c r="AR1945" s="113" t="s">
        <v>101</v>
      </c>
      <c r="AT1945" s="119" t="s">
        <v>72</v>
      </c>
      <c r="AU1945" s="119" t="s">
        <v>73</v>
      </c>
      <c r="AY1945" s="113" t="s">
        <v>224</v>
      </c>
      <c r="BK1945" s="120">
        <f>BK1946</f>
        <v>1574350</v>
      </c>
    </row>
    <row r="1946" spans="2:65" s="11" customFormat="1" ht="22.9" customHeight="1">
      <c r="B1946" s="112"/>
      <c r="D1946" s="113" t="s">
        <v>72</v>
      </c>
      <c r="E1946" s="121" t="s">
        <v>2296</v>
      </c>
      <c r="F1946" s="121" t="s">
        <v>2297</v>
      </c>
      <c r="J1946" s="122">
        <f>BK1946</f>
        <v>1574350</v>
      </c>
      <c r="L1946" s="112"/>
      <c r="M1946" s="116"/>
      <c r="P1946" s="117">
        <f>SUM(P1947:P1948)</f>
        <v>0</v>
      </c>
      <c r="R1946" s="117">
        <f>SUM(R1947:R1948)</f>
        <v>0</v>
      </c>
      <c r="T1946" s="118">
        <f>SUM(T1947:T1948)</f>
        <v>0</v>
      </c>
      <c r="AR1946" s="113" t="s">
        <v>101</v>
      </c>
      <c r="AT1946" s="119" t="s">
        <v>72</v>
      </c>
      <c r="AU1946" s="119" t="s">
        <v>78</v>
      </c>
      <c r="AY1946" s="113" t="s">
        <v>224</v>
      </c>
      <c r="BK1946" s="120">
        <f>SUM(BK1947:BK1948)</f>
        <v>1574350</v>
      </c>
    </row>
    <row r="1947" spans="2:65" s="1" customFormat="1" ht="16.5" customHeight="1">
      <c r="B1947" s="123"/>
      <c r="C1947" s="124" t="s">
        <v>1384</v>
      </c>
      <c r="D1947" s="124" t="s">
        <v>226</v>
      </c>
      <c r="E1947" s="125" t="s">
        <v>2298</v>
      </c>
      <c r="F1947" s="126" t="s">
        <v>2299</v>
      </c>
      <c r="G1947" s="127" t="s">
        <v>369</v>
      </c>
      <c r="H1947" s="128">
        <v>1</v>
      </c>
      <c r="I1947" s="129">
        <v>1574350</v>
      </c>
      <c r="J1947" s="129">
        <f>ROUND(I1947*H1947,2)</f>
        <v>1574350</v>
      </c>
      <c r="K1947" s="126" t="s">
        <v>1</v>
      </c>
      <c r="L1947" s="29"/>
      <c r="M1947" s="130" t="s">
        <v>1</v>
      </c>
      <c r="N1947" s="131" t="s">
        <v>39</v>
      </c>
      <c r="O1947" s="132">
        <v>0</v>
      </c>
      <c r="P1947" s="132">
        <f>O1947*H1947</f>
        <v>0</v>
      </c>
      <c r="Q1947" s="132">
        <v>0</v>
      </c>
      <c r="R1947" s="132">
        <f>Q1947*H1947</f>
        <v>0</v>
      </c>
      <c r="S1947" s="132">
        <v>0</v>
      </c>
      <c r="T1947" s="133">
        <f>S1947*H1947</f>
        <v>0</v>
      </c>
      <c r="AR1947" s="134" t="s">
        <v>429</v>
      </c>
      <c r="AT1947" s="134" t="s">
        <v>226</v>
      </c>
      <c r="AU1947" s="134" t="s">
        <v>82</v>
      </c>
      <c r="AY1947" s="17" t="s">
        <v>224</v>
      </c>
      <c r="BE1947" s="135">
        <f>IF(N1947="základní",J1947,0)</f>
        <v>0</v>
      </c>
      <c r="BF1947" s="135">
        <f>IF(N1947="snížená",J1947,0)</f>
        <v>1574350</v>
      </c>
      <c r="BG1947" s="135">
        <f>IF(N1947="zákl. přenesená",J1947,0)</f>
        <v>0</v>
      </c>
      <c r="BH1947" s="135">
        <f>IF(N1947="sníž. přenesená",J1947,0)</f>
        <v>0</v>
      </c>
      <c r="BI1947" s="135">
        <f>IF(N1947="nulová",J1947,0)</f>
        <v>0</v>
      </c>
      <c r="BJ1947" s="17" t="s">
        <v>82</v>
      </c>
      <c r="BK1947" s="135">
        <f>ROUND(I1947*H1947,2)</f>
        <v>1574350</v>
      </c>
      <c r="BL1947" s="17" t="s">
        <v>429</v>
      </c>
      <c r="BM1947" s="134" t="s">
        <v>4967</v>
      </c>
    </row>
    <row r="1948" spans="2:65" s="1" customFormat="1">
      <c r="B1948" s="29"/>
      <c r="D1948" s="136" t="s">
        <v>231</v>
      </c>
      <c r="F1948" s="137" t="s">
        <v>2299</v>
      </c>
      <c r="L1948" s="29"/>
      <c r="M1948" s="138"/>
      <c r="T1948" s="53"/>
      <c r="AT1948" s="17" t="s">
        <v>231</v>
      </c>
      <c r="AU1948" s="17" t="s">
        <v>82</v>
      </c>
    </row>
    <row r="1949" spans="2:65" s="11" customFormat="1" ht="25.9" customHeight="1">
      <c r="B1949" s="112"/>
      <c r="D1949" s="113" t="s">
        <v>72</v>
      </c>
      <c r="E1949" s="114" t="s">
        <v>2301</v>
      </c>
      <c r="F1949" s="114" t="s">
        <v>2302</v>
      </c>
      <c r="J1949" s="115">
        <f>BK1949</f>
        <v>13136946</v>
      </c>
      <c r="L1949" s="112"/>
      <c r="M1949" s="116"/>
      <c r="P1949" s="117">
        <f>P1950+P1954+P1961+P1965+P1969+P1973</f>
        <v>0</v>
      </c>
      <c r="R1949" s="117">
        <f>R1950+R1954+R1961+R1965+R1969+R1973</f>
        <v>0</v>
      </c>
      <c r="T1949" s="118">
        <f>T1950+T1954+T1961+T1965+T1969+T1973</f>
        <v>0</v>
      </c>
      <c r="AR1949" s="113" t="s">
        <v>109</v>
      </c>
      <c r="AT1949" s="119" t="s">
        <v>72</v>
      </c>
      <c r="AU1949" s="119" t="s">
        <v>73</v>
      </c>
      <c r="AY1949" s="113" t="s">
        <v>224</v>
      </c>
      <c r="BK1949" s="120">
        <f>BK1950+BK1954+BK1961+BK1965+BK1969+BK1973</f>
        <v>13136946</v>
      </c>
    </row>
    <row r="1950" spans="2:65" s="11" customFormat="1" ht="22.9" customHeight="1">
      <c r="B1950" s="112"/>
      <c r="D1950" s="113" t="s">
        <v>72</v>
      </c>
      <c r="E1950" s="121" t="s">
        <v>2303</v>
      </c>
      <c r="F1950" s="121" t="s">
        <v>2304</v>
      </c>
      <c r="J1950" s="122">
        <f>BK1950</f>
        <v>450000</v>
      </c>
      <c r="L1950" s="112"/>
      <c r="M1950" s="116"/>
      <c r="P1950" s="117">
        <f>SUM(P1951:P1953)</f>
        <v>0</v>
      </c>
      <c r="R1950" s="117">
        <f>SUM(R1951:R1953)</f>
        <v>0</v>
      </c>
      <c r="T1950" s="118">
        <f>SUM(T1951:T1953)</f>
        <v>0</v>
      </c>
      <c r="AR1950" s="113" t="s">
        <v>109</v>
      </c>
      <c r="AT1950" s="119" t="s">
        <v>72</v>
      </c>
      <c r="AU1950" s="119" t="s">
        <v>78</v>
      </c>
      <c r="AY1950" s="113" t="s">
        <v>224</v>
      </c>
      <c r="BK1950" s="120">
        <f>SUM(BK1951:BK1953)</f>
        <v>450000</v>
      </c>
    </row>
    <row r="1951" spans="2:65" s="1" customFormat="1" ht="16.5" customHeight="1">
      <c r="B1951" s="123"/>
      <c r="C1951" s="124" t="s">
        <v>2305</v>
      </c>
      <c r="D1951" s="124" t="s">
        <v>226</v>
      </c>
      <c r="E1951" s="125" t="s">
        <v>2306</v>
      </c>
      <c r="F1951" s="126" t="s">
        <v>2307</v>
      </c>
      <c r="G1951" s="127" t="s">
        <v>369</v>
      </c>
      <c r="H1951" s="128">
        <v>1</v>
      </c>
      <c r="I1951" s="129">
        <v>450000</v>
      </c>
      <c r="J1951" s="129">
        <f>ROUND(I1951*H1951,2)</f>
        <v>450000</v>
      </c>
      <c r="K1951" s="126" t="s">
        <v>230</v>
      </c>
      <c r="L1951" s="29"/>
      <c r="M1951" s="130" t="s">
        <v>1</v>
      </c>
      <c r="N1951" s="131" t="s">
        <v>39</v>
      </c>
      <c r="O1951" s="132">
        <v>0</v>
      </c>
      <c r="P1951" s="132">
        <f>O1951*H1951</f>
        <v>0</v>
      </c>
      <c r="Q1951" s="132">
        <v>0</v>
      </c>
      <c r="R1951" s="132">
        <f>Q1951*H1951</f>
        <v>0</v>
      </c>
      <c r="S1951" s="132">
        <v>0</v>
      </c>
      <c r="T1951" s="133">
        <f>S1951*H1951</f>
        <v>0</v>
      </c>
      <c r="AR1951" s="134" t="s">
        <v>106</v>
      </c>
      <c r="AT1951" s="134" t="s">
        <v>226</v>
      </c>
      <c r="AU1951" s="134" t="s">
        <v>82</v>
      </c>
      <c r="AY1951" s="17" t="s">
        <v>224</v>
      </c>
      <c r="BE1951" s="135">
        <f>IF(N1951="základní",J1951,0)</f>
        <v>0</v>
      </c>
      <c r="BF1951" s="135">
        <f>IF(N1951="snížená",J1951,0)</f>
        <v>450000</v>
      </c>
      <c r="BG1951" s="135">
        <f>IF(N1951="zákl. přenesená",J1951,0)</f>
        <v>0</v>
      </c>
      <c r="BH1951" s="135">
        <f>IF(N1951="sníž. přenesená",J1951,0)</f>
        <v>0</v>
      </c>
      <c r="BI1951" s="135">
        <f>IF(N1951="nulová",J1951,0)</f>
        <v>0</v>
      </c>
      <c r="BJ1951" s="17" t="s">
        <v>82</v>
      </c>
      <c r="BK1951" s="135">
        <f>ROUND(I1951*H1951,2)</f>
        <v>450000</v>
      </c>
      <c r="BL1951" s="17" t="s">
        <v>106</v>
      </c>
      <c r="BM1951" s="134" t="s">
        <v>4968</v>
      </c>
    </row>
    <row r="1952" spans="2:65" s="1" customFormat="1">
      <c r="B1952" s="29"/>
      <c r="D1952" s="136" t="s">
        <v>231</v>
      </c>
      <c r="F1952" s="137" t="s">
        <v>2307</v>
      </c>
      <c r="L1952" s="29"/>
      <c r="M1952" s="138"/>
      <c r="T1952" s="53"/>
      <c r="AT1952" s="17" t="s">
        <v>231</v>
      </c>
      <c r="AU1952" s="17" t="s">
        <v>82</v>
      </c>
    </row>
    <row r="1953" spans="2:65" s="1" customFormat="1">
      <c r="B1953" s="29"/>
      <c r="D1953" s="139" t="s">
        <v>232</v>
      </c>
      <c r="F1953" s="140" t="s">
        <v>2309</v>
      </c>
      <c r="L1953" s="29"/>
      <c r="M1953" s="138"/>
      <c r="T1953" s="53"/>
      <c r="AT1953" s="17" t="s">
        <v>232</v>
      </c>
      <c r="AU1953" s="17" t="s">
        <v>82</v>
      </c>
    </row>
    <row r="1954" spans="2:65" s="11" customFormat="1" ht="22.9" customHeight="1">
      <c r="B1954" s="112"/>
      <c r="D1954" s="113" t="s">
        <v>72</v>
      </c>
      <c r="E1954" s="121" t="s">
        <v>2310</v>
      </c>
      <c r="F1954" s="121" t="s">
        <v>2311</v>
      </c>
      <c r="J1954" s="122">
        <f>BK1954</f>
        <v>2335200</v>
      </c>
      <c r="L1954" s="112"/>
      <c r="M1954" s="116"/>
      <c r="P1954" s="117">
        <f>SUM(P1955:P1960)</f>
        <v>0</v>
      </c>
      <c r="R1954" s="117">
        <f>SUM(R1955:R1960)</f>
        <v>0</v>
      </c>
      <c r="T1954" s="118">
        <f>SUM(T1955:T1960)</f>
        <v>0</v>
      </c>
      <c r="AR1954" s="113" t="s">
        <v>109</v>
      </c>
      <c r="AT1954" s="119" t="s">
        <v>72</v>
      </c>
      <c r="AU1954" s="119" t="s">
        <v>78</v>
      </c>
      <c r="AY1954" s="113" t="s">
        <v>224</v>
      </c>
      <c r="BK1954" s="120">
        <f>SUM(BK1955:BK1960)</f>
        <v>2335200</v>
      </c>
    </row>
    <row r="1955" spans="2:65" s="1" customFormat="1" ht="16.5" customHeight="1">
      <c r="B1955" s="123"/>
      <c r="C1955" s="124" t="s">
        <v>1389</v>
      </c>
      <c r="D1955" s="124" t="s">
        <v>226</v>
      </c>
      <c r="E1955" s="125" t="s">
        <v>2312</v>
      </c>
      <c r="F1955" s="126" t="s">
        <v>2311</v>
      </c>
      <c r="G1955" s="127" t="s">
        <v>369</v>
      </c>
      <c r="H1955" s="128">
        <v>1</v>
      </c>
      <c r="I1955" s="129">
        <v>2085200</v>
      </c>
      <c r="J1955" s="129">
        <f>ROUND(I1955*H1955,2)</f>
        <v>2085200</v>
      </c>
      <c r="K1955" s="126" t="s">
        <v>230</v>
      </c>
      <c r="L1955" s="29"/>
      <c r="M1955" s="130" t="s">
        <v>1</v>
      </c>
      <c r="N1955" s="131" t="s">
        <v>39</v>
      </c>
      <c r="O1955" s="132">
        <v>0</v>
      </c>
      <c r="P1955" s="132">
        <f>O1955*H1955</f>
        <v>0</v>
      </c>
      <c r="Q1955" s="132">
        <v>0</v>
      </c>
      <c r="R1955" s="132">
        <f>Q1955*H1955</f>
        <v>0</v>
      </c>
      <c r="S1955" s="132">
        <v>0</v>
      </c>
      <c r="T1955" s="133">
        <f>S1955*H1955</f>
        <v>0</v>
      </c>
      <c r="AR1955" s="134" t="s">
        <v>106</v>
      </c>
      <c r="AT1955" s="134" t="s">
        <v>226</v>
      </c>
      <c r="AU1955" s="134" t="s">
        <v>82</v>
      </c>
      <c r="AY1955" s="17" t="s">
        <v>224</v>
      </c>
      <c r="BE1955" s="135">
        <f>IF(N1955="základní",J1955,0)</f>
        <v>0</v>
      </c>
      <c r="BF1955" s="135">
        <f>IF(N1955="snížená",J1955,0)</f>
        <v>2085200</v>
      </c>
      <c r="BG1955" s="135">
        <f>IF(N1955="zákl. přenesená",J1955,0)</f>
        <v>0</v>
      </c>
      <c r="BH1955" s="135">
        <f>IF(N1955="sníž. přenesená",J1955,0)</f>
        <v>0</v>
      </c>
      <c r="BI1955" s="135">
        <f>IF(N1955="nulová",J1955,0)</f>
        <v>0</v>
      </c>
      <c r="BJ1955" s="17" t="s">
        <v>82</v>
      </c>
      <c r="BK1955" s="135">
        <f>ROUND(I1955*H1955,2)</f>
        <v>2085200</v>
      </c>
      <c r="BL1955" s="17" t="s">
        <v>106</v>
      </c>
      <c r="BM1955" s="134" t="s">
        <v>4969</v>
      </c>
    </row>
    <row r="1956" spans="2:65" s="1" customFormat="1">
      <c r="B1956" s="29"/>
      <c r="D1956" s="136" t="s">
        <v>231</v>
      </c>
      <c r="F1956" s="137" t="s">
        <v>2311</v>
      </c>
      <c r="L1956" s="29"/>
      <c r="M1956" s="138"/>
      <c r="T1956" s="53"/>
      <c r="AT1956" s="17" t="s">
        <v>231</v>
      </c>
      <c r="AU1956" s="17" t="s">
        <v>82</v>
      </c>
    </row>
    <row r="1957" spans="2:65" s="1" customFormat="1">
      <c r="B1957" s="29"/>
      <c r="D1957" s="139" t="s">
        <v>232</v>
      </c>
      <c r="F1957" s="140" t="s">
        <v>2314</v>
      </c>
      <c r="L1957" s="29"/>
      <c r="M1957" s="138"/>
      <c r="T1957" s="53"/>
      <c r="AT1957" s="17" t="s">
        <v>232</v>
      </c>
      <c r="AU1957" s="17" t="s">
        <v>82</v>
      </c>
    </row>
    <row r="1958" spans="2:65" s="1" customFormat="1" ht="16.5" customHeight="1">
      <c r="B1958" s="123"/>
      <c r="C1958" s="124" t="s">
        <v>2315</v>
      </c>
      <c r="D1958" s="124" t="s">
        <v>226</v>
      </c>
      <c r="E1958" s="125" t="s">
        <v>2316</v>
      </c>
      <c r="F1958" s="126" t="s">
        <v>2317</v>
      </c>
      <c r="G1958" s="127" t="s">
        <v>369</v>
      </c>
      <c r="H1958" s="128">
        <v>1</v>
      </c>
      <c r="I1958" s="129">
        <v>250000</v>
      </c>
      <c r="J1958" s="129">
        <f>ROUND(I1958*H1958,2)</f>
        <v>250000</v>
      </c>
      <c r="K1958" s="126" t="s">
        <v>230</v>
      </c>
      <c r="L1958" s="29"/>
      <c r="M1958" s="130" t="s">
        <v>1</v>
      </c>
      <c r="N1958" s="131" t="s">
        <v>39</v>
      </c>
      <c r="O1958" s="132">
        <v>0</v>
      </c>
      <c r="P1958" s="132">
        <f>O1958*H1958</f>
        <v>0</v>
      </c>
      <c r="Q1958" s="132">
        <v>0</v>
      </c>
      <c r="R1958" s="132">
        <f>Q1958*H1958</f>
        <v>0</v>
      </c>
      <c r="S1958" s="132">
        <v>0</v>
      </c>
      <c r="T1958" s="133">
        <f>S1958*H1958</f>
        <v>0</v>
      </c>
      <c r="AR1958" s="134" t="s">
        <v>106</v>
      </c>
      <c r="AT1958" s="134" t="s">
        <v>226</v>
      </c>
      <c r="AU1958" s="134" t="s">
        <v>82</v>
      </c>
      <c r="AY1958" s="17" t="s">
        <v>224</v>
      </c>
      <c r="BE1958" s="135">
        <f>IF(N1958="základní",J1958,0)</f>
        <v>0</v>
      </c>
      <c r="BF1958" s="135">
        <f>IF(N1958="snížená",J1958,0)</f>
        <v>250000</v>
      </c>
      <c r="BG1958" s="135">
        <f>IF(N1958="zákl. přenesená",J1958,0)</f>
        <v>0</v>
      </c>
      <c r="BH1958" s="135">
        <f>IF(N1958="sníž. přenesená",J1958,0)</f>
        <v>0</v>
      </c>
      <c r="BI1958" s="135">
        <f>IF(N1958="nulová",J1958,0)</f>
        <v>0</v>
      </c>
      <c r="BJ1958" s="17" t="s">
        <v>82</v>
      </c>
      <c r="BK1958" s="135">
        <f>ROUND(I1958*H1958,2)</f>
        <v>250000</v>
      </c>
      <c r="BL1958" s="17" t="s">
        <v>106</v>
      </c>
      <c r="BM1958" s="134" t="s">
        <v>4970</v>
      </c>
    </row>
    <row r="1959" spans="2:65" s="1" customFormat="1">
      <c r="B1959" s="29"/>
      <c r="D1959" s="136" t="s">
        <v>231</v>
      </c>
      <c r="F1959" s="137" t="s">
        <v>2317</v>
      </c>
      <c r="L1959" s="29"/>
      <c r="M1959" s="138"/>
      <c r="T1959" s="53"/>
      <c r="AT1959" s="17" t="s">
        <v>231</v>
      </c>
      <c r="AU1959" s="17" t="s">
        <v>82</v>
      </c>
    </row>
    <row r="1960" spans="2:65" s="1" customFormat="1">
      <c r="B1960" s="29"/>
      <c r="D1960" s="139" t="s">
        <v>232</v>
      </c>
      <c r="F1960" s="140" t="s">
        <v>2319</v>
      </c>
      <c r="L1960" s="29"/>
      <c r="M1960" s="138"/>
      <c r="T1960" s="53"/>
      <c r="AT1960" s="17" t="s">
        <v>232</v>
      </c>
      <c r="AU1960" s="17" t="s">
        <v>82</v>
      </c>
    </row>
    <row r="1961" spans="2:65" s="11" customFormat="1" ht="22.9" customHeight="1">
      <c r="B1961" s="112"/>
      <c r="D1961" s="113" t="s">
        <v>72</v>
      </c>
      <c r="E1961" s="121" t="s">
        <v>2320</v>
      </c>
      <c r="F1961" s="121" t="s">
        <v>2321</v>
      </c>
      <c r="J1961" s="122">
        <f>BK1961</f>
        <v>1638370</v>
      </c>
      <c r="L1961" s="112"/>
      <c r="M1961" s="116"/>
      <c r="P1961" s="117">
        <f>SUM(P1962:P1964)</f>
        <v>0</v>
      </c>
      <c r="R1961" s="117">
        <f>SUM(R1962:R1964)</f>
        <v>0</v>
      </c>
      <c r="T1961" s="118">
        <f>SUM(T1962:T1964)</f>
        <v>0</v>
      </c>
      <c r="AR1961" s="113" t="s">
        <v>109</v>
      </c>
      <c r="AT1961" s="119" t="s">
        <v>72</v>
      </c>
      <c r="AU1961" s="119" t="s">
        <v>78</v>
      </c>
      <c r="AY1961" s="113" t="s">
        <v>224</v>
      </c>
      <c r="BK1961" s="120">
        <f>SUM(BK1962:BK1964)</f>
        <v>1638370</v>
      </c>
    </row>
    <row r="1962" spans="2:65" s="1" customFormat="1" ht="16.5" customHeight="1">
      <c r="B1962" s="123"/>
      <c r="C1962" s="124" t="s">
        <v>1392</v>
      </c>
      <c r="D1962" s="124" t="s">
        <v>226</v>
      </c>
      <c r="E1962" s="125" t="s">
        <v>2322</v>
      </c>
      <c r="F1962" s="126" t="s">
        <v>2323</v>
      </c>
      <c r="G1962" s="127" t="s">
        <v>369</v>
      </c>
      <c r="H1962" s="128">
        <v>1</v>
      </c>
      <c r="I1962" s="129">
        <v>1638370</v>
      </c>
      <c r="J1962" s="129">
        <f>ROUND(I1962*H1962,2)</f>
        <v>1638370</v>
      </c>
      <c r="K1962" s="126" t="s">
        <v>230</v>
      </c>
      <c r="L1962" s="29"/>
      <c r="M1962" s="130" t="s">
        <v>1</v>
      </c>
      <c r="N1962" s="131" t="s">
        <v>39</v>
      </c>
      <c r="O1962" s="132">
        <v>0</v>
      </c>
      <c r="P1962" s="132">
        <f>O1962*H1962</f>
        <v>0</v>
      </c>
      <c r="Q1962" s="132">
        <v>0</v>
      </c>
      <c r="R1962" s="132">
        <f>Q1962*H1962</f>
        <v>0</v>
      </c>
      <c r="S1962" s="132">
        <v>0</v>
      </c>
      <c r="T1962" s="133">
        <f>S1962*H1962</f>
        <v>0</v>
      </c>
      <c r="AR1962" s="134" t="s">
        <v>106</v>
      </c>
      <c r="AT1962" s="134" t="s">
        <v>226</v>
      </c>
      <c r="AU1962" s="134" t="s">
        <v>82</v>
      </c>
      <c r="AY1962" s="17" t="s">
        <v>224</v>
      </c>
      <c r="BE1962" s="135">
        <f>IF(N1962="základní",J1962,0)</f>
        <v>0</v>
      </c>
      <c r="BF1962" s="135">
        <f>IF(N1962="snížená",J1962,0)</f>
        <v>1638370</v>
      </c>
      <c r="BG1962" s="135">
        <f>IF(N1962="zákl. přenesená",J1962,0)</f>
        <v>0</v>
      </c>
      <c r="BH1962" s="135">
        <f>IF(N1962="sníž. přenesená",J1962,0)</f>
        <v>0</v>
      </c>
      <c r="BI1962" s="135">
        <f>IF(N1962="nulová",J1962,0)</f>
        <v>0</v>
      </c>
      <c r="BJ1962" s="17" t="s">
        <v>82</v>
      </c>
      <c r="BK1962" s="135">
        <f>ROUND(I1962*H1962,2)</f>
        <v>1638370</v>
      </c>
      <c r="BL1962" s="17" t="s">
        <v>106</v>
      </c>
      <c r="BM1962" s="134" t="s">
        <v>4971</v>
      </c>
    </row>
    <row r="1963" spans="2:65" s="1" customFormat="1">
      <c r="B1963" s="29"/>
      <c r="D1963" s="136" t="s">
        <v>231</v>
      </c>
      <c r="F1963" s="137" t="s">
        <v>2323</v>
      </c>
      <c r="L1963" s="29"/>
      <c r="M1963" s="138"/>
      <c r="T1963" s="53"/>
      <c r="AT1963" s="17" t="s">
        <v>231</v>
      </c>
      <c r="AU1963" s="17" t="s">
        <v>82</v>
      </c>
    </row>
    <row r="1964" spans="2:65" s="1" customFormat="1">
      <c r="B1964" s="29"/>
      <c r="D1964" s="139" t="s">
        <v>232</v>
      </c>
      <c r="F1964" s="140" t="s">
        <v>2325</v>
      </c>
      <c r="L1964" s="29"/>
      <c r="M1964" s="138"/>
      <c r="T1964" s="53"/>
      <c r="AT1964" s="17" t="s">
        <v>232</v>
      </c>
      <c r="AU1964" s="17" t="s">
        <v>82</v>
      </c>
    </row>
    <row r="1965" spans="2:65" s="11" customFormat="1" ht="22.9" customHeight="1">
      <c r="B1965" s="112"/>
      <c r="D1965" s="113" t="s">
        <v>72</v>
      </c>
      <c r="E1965" s="121" t="s">
        <v>2326</v>
      </c>
      <c r="F1965" s="121" t="s">
        <v>2327</v>
      </c>
      <c r="J1965" s="122">
        <f>BK1965</f>
        <v>4691700</v>
      </c>
      <c r="L1965" s="112"/>
      <c r="M1965" s="116"/>
      <c r="P1965" s="117">
        <f>SUM(P1966:P1968)</f>
        <v>0</v>
      </c>
      <c r="R1965" s="117">
        <f>SUM(R1966:R1968)</f>
        <v>0</v>
      </c>
      <c r="T1965" s="118">
        <f>SUM(T1966:T1968)</f>
        <v>0</v>
      </c>
      <c r="AR1965" s="113" t="s">
        <v>109</v>
      </c>
      <c r="AT1965" s="119" t="s">
        <v>72</v>
      </c>
      <c r="AU1965" s="119" t="s">
        <v>78</v>
      </c>
      <c r="AY1965" s="113" t="s">
        <v>224</v>
      </c>
      <c r="BK1965" s="120">
        <f>SUM(BK1966:BK1968)</f>
        <v>4691700</v>
      </c>
    </row>
    <row r="1966" spans="2:65" s="1" customFormat="1" ht="16.5" customHeight="1">
      <c r="B1966" s="123"/>
      <c r="C1966" s="124" t="s">
        <v>2328</v>
      </c>
      <c r="D1966" s="124" t="s">
        <v>226</v>
      </c>
      <c r="E1966" s="125" t="s">
        <v>2329</v>
      </c>
      <c r="F1966" s="126" t="s">
        <v>2327</v>
      </c>
      <c r="G1966" s="127" t="s">
        <v>369</v>
      </c>
      <c r="H1966" s="128">
        <v>1</v>
      </c>
      <c r="I1966" s="129">
        <v>4691700</v>
      </c>
      <c r="J1966" s="129">
        <f>ROUND(I1966*H1966,2)</f>
        <v>4691700</v>
      </c>
      <c r="K1966" s="126" t="s">
        <v>230</v>
      </c>
      <c r="L1966" s="29"/>
      <c r="M1966" s="130" t="s">
        <v>1</v>
      </c>
      <c r="N1966" s="131" t="s">
        <v>39</v>
      </c>
      <c r="O1966" s="132">
        <v>0</v>
      </c>
      <c r="P1966" s="132">
        <f>O1966*H1966</f>
        <v>0</v>
      </c>
      <c r="Q1966" s="132">
        <v>0</v>
      </c>
      <c r="R1966" s="132">
        <f>Q1966*H1966</f>
        <v>0</v>
      </c>
      <c r="S1966" s="132">
        <v>0</v>
      </c>
      <c r="T1966" s="133">
        <f>S1966*H1966</f>
        <v>0</v>
      </c>
      <c r="AR1966" s="134" t="s">
        <v>106</v>
      </c>
      <c r="AT1966" s="134" t="s">
        <v>226</v>
      </c>
      <c r="AU1966" s="134" t="s">
        <v>82</v>
      </c>
      <c r="AY1966" s="17" t="s">
        <v>224</v>
      </c>
      <c r="BE1966" s="135">
        <f>IF(N1966="základní",J1966,0)</f>
        <v>0</v>
      </c>
      <c r="BF1966" s="135">
        <f>IF(N1966="snížená",J1966,0)</f>
        <v>4691700</v>
      </c>
      <c r="BG1966" s="135">
        <f>IF(N1966="zákl. přenesená",J1966,0)</f>
        <v>0</v>
      </c>
      <c r="BH1966" s="135">
        <f>IF(N1966="sníž. přenesená",J1966,0)</f>
        <v>0</v>
      </c>
      <c r="BI1966" s="135">
        <f>IF(N1966="nulová",J1966,0)</f>
        <v>0</v>
      </c>
      <c r="BJ1966" s="17" t="s">
        <v>82</v>
      </c>
      <c r="BK1966" s="135">
        <f>ROUND(I1966*H1966,2)</f>
        <v>4691700</v>
      </c>
      <c r="BL1966" s="17" t="s">
        <v>106</v>
      </c>
      <c r="BM1966" s="134" t="s">
        <v>4972</v>
      </c>
    </row>
    <row r="1967" spans="2:65" s="1" customFormat="1">
      <c r="B1967" s="29"/>
      <c r="D1967" s="136" t="s">
        <v>231</v>
      </c>
      <c r="F1967" s="137" t="s">
        <v>2327</v>
      </c>
      <c r="L1967" s="29"/>
      <c r="M1967" s="138"/>
      <c r="T1967" s="53"/>
      <c r="AT1967" s="17" t="s">
        <v>231</v>
      </c>
      <c r="AU1967" s="17" t="s">
        <v>82</v>
      </c>
    </row>
    <row r="1968" spans="2:65" s="1" customFormat="1">
      <c r="B1968" s="29"/>
      <c r="D1968" s="139" t="s">
        <v>232</v>
      </c>
      <c r="F1968" s="140" t="s">
        <v>2331</v>
      </c>
      <c r="L1968" s="29"/>
      <c r="M1968" s="138"/>
      <c r="T1968" s="53"/>
      <c r="AT1968" s="17" t="s">
        <v>232</v>
      </c>
      <c r="AU1968" s="17" t="s">
        <v>82</v>
      </c>
    </row>
    <row r="1969" spans="2:65" s="11" customFormat="1" ht="22.9" customHeight="1">
      <c r="B1969" s="112"/>
      <c r="D1969" s="113" t="s">
        <v>72</v>
      </c>
      <c r="E1969" s="121" t="s">
        <v>2332</v>
      </c>
      <c r="F1969" s="121" t="s">
        <v>2333</v>
      </c>
      <c r="J1969" s="122">
        <f>BK1969</f>
        <v>2159676</v>
      </c>
      <c r="L1969" s="112"/>
      <c r="M1969" s="116"/>
      <c r="P1969" s="117">
        <f>SUM(P1970:P1972)</f>
        <v>0</v>
      </c>
      <c r="R1969" s="117">
        <f>SUM(R1970:R1972)</f>
        <v>0</v>
      </c>
      <c r="T1969" s="118">
        <f>SUM(T1970:T1972)</f>
        <v>0</v>
      </c>
      <c r="AR1969" s="113" t="s">
        <v>109</v>
      </c>
      <c r="AT1969" s="119" t="s">
        <v>72</v>
      </c>
      <c r="AU1969" s="119" t="s">
        <v>78</v>
      </c>
      <c r="AY1969" s="113" t="s">
        <v>224</v>
      </c>
      <c r="BK1969" s="120">
        <f>SUM(BK1970:BK1972)</f>
        <v>2159676</v>
      </c>
    </row>
    <row r="1970" spans="2:65" s="1" customFormat="1" ht="16.5" customHeight="1">
      <c r="B1970" s="123"/>
      <c r="C1970" s="124" t="s">
        <v>1396</v>
      </c>
      <c r="D1970" s="124" t="s">
        <v>226</v>
      </c>
      <c r="E1970" s="125" t="s">
        <v>2334</v>
      </c>
      <c r="F1970" s="126" t="s">
        <v>2333</v>
      </c>
      <c r="G1970" s="127" t="s">
        <v>369</v>
      </c>
      <c r="H1970" s="128">
        <v>1</v>
      </c>
      <c r="I1970" s="129">
        <v>2159676</v>
      </c>
      <c r="J1970" s="129">
        <f>ROUND(I1970*H1970,2)</f>
        <v>2159676</v>
      </c>
      <c r="K1970" s="126" t="s">
        <v>230</v>
      </c>
      <c r="L1970" s="29"/>
      <c r="M1970" s="130" t="s">
        <v>1</v>
      </c>
      <c r="N1970" s="131" t="s">
        <v>39</v>
      </c>
      <c r="O1970" s="132">
        <v>0</v>
      </c>
      <c r="P1970" s="132">
        <f>O1970*H1970</f>
        <v>0</v>
      </c>
      <c r="Q1970" s="132">
        <v>0</v>
      </c>
      <c r="R1970" s="132">
        <f>Q1970*H1970</f>
        <v>0</v>
      </c>
      <c r="S1970" s="132">
        <v>0</v>
      </c>
      <c r="T1970" s="133">
        <f>S1970*H1970</f>
        <v>0</v>
      </c>
      <c r="AR1970" s="134" t="s">
        <v>106</v>
      </c>
      <c r="AT1970" s="134" t="s">
        <v>226</v>
      </c>
      <c r="AU1970" s="134" t="s">
        <v>82</v>
      </c>
      <c r="AY1970" s="17" t="s">
        <v>224</v>
      </c>
      <c r="BE1970" s="135">
        <f>IF(N1970="základní",J1970,0)</f>
        <v>0</v>
      </c>
      <c r="BF1970" s="135">
        <f>IF(N1970="snížená",J1970,0)</f>
        <v>2159676</v>
      </c>
      <c r="BG1970" s="135">
        <f>IF(N1970="zákl. přenesená",J1970,0)</f>
        <v>0</v>
      </c>
      <c r="BH1970" s="135">
        <f>IF(N1970="sníž. přenesená",J1970,0)</f>
        <v>0</v>
      </c>
      <c r="BI1970" s="135">
        <f>IF(N1970="nulová",J1970,0)</f>
        <v>0</v>
      </c>
      <c r="BJ1970" s="17" t="s">
        <v>82</v>
      </c>
      <c r="BK1970" s="135">
        <f>ROUND(I1970*H1970,2)</f>
        <v>2159676</v>
      </c>
      <c r="BL1970" s="17" t="s">
        <v>106</v>
      </c>
      <c r="BM1970" s="134" t="s">
        <v>4973</v>
      </c>
    </row>
    <row r="1971" spans="2:65" s="1" customFormat="1">
      <c r="B1971" s="29"/>
      <c r="D1971" s="136" t="s">
        <v>231</v>
      </c>
      <c r="F1971" s="137" t="s">
        <v>2333</v>
      </c>
      <c r="L1971" s="29"/>
      <c r="M1971" s="138"/>
      <c r="T1971" s="53"/>
      <c r="AT1971" s="17" t="s">
        <v>231</v>
      </c>
      <c r="AU1971" s="17" t="s">
        <v>82</v>
      </c>
    </row>
    <row r="1972" spans="2:65" s="1" customFormat="1">
      <c r="B1972" s="29"/>
      <c r="D1972" s="139" t="s">
        <v>232</v>
      </c>
      <c r="F1972" s="140" t="s">
        <v>2336</v>
      </c>
      <c r="L1972" s="29"/>
      <c r="M1972" s="138"/>
      <c r="T1972" s="53"/>
      <c r="AT1972" s="17" t="s">
        <v>232</v>
      </c>
      <c r="AU1972" s="17" t="s">
        <v>82</v>
      </c>
    </row>
    <row r="1973" spans="2:65" s="11" customFormat="1" ht="22.9" customHeight="1">
      <c r="B1973" s="112"/>
      <c r="D1973" s="113" t="s">
        <v>72</v>
      </c>
      <c r="E1973" s="121" t="s">
        <v>2337</v>
      </c>
      <c r="F1973" s="121" t="s">
        <v>2338</v>
      </c>
      <c r="J1973" s="122">
        <f>BK1973</f>
        <v>1862000</v>
      </c>
      <c r="L1973" s="112"/>
      <c r="M1973" s="116"/>
      <c r="P1973" s="117">
        <f>SUM(P1974:P1976)</f>
        <v>0</v>
      </c>
      <c r="R1973" s="117">
        <f>SUM(R1974:R1976)</f>
        <v>0</v>
      </c>
      <c r="T1973" s="118">
        <f>SUM(T1974:T1976)</f>
        <v>0</v>
      </c>
      <c r="AR1973" s="113" t="s">
        <v>109</v>
      </c>
      <c r="AT1973" s="119" t="s">
        <v>72</v>
      </c>
      <c r="AU1973" s="119" t="s">
        <v>78</v>
      </c>
      <c r="AY1973" s="113" t="s">
        <v>224</v>
      </c>
      <c r="BK1973" s="120">
        <f>SUM(BK1974:BK1976)</f>
        <v>1862000</v>
      </c>
    </row>
    <row r="1974" spans="2:65" s="1" customFormat="1" ht="16.5" customHeight="1">
      <c r="B1974" s="123"/>
      <c r="C1974" s="124" t="s">
        <v>2339</v>
      </c>
      <c r="D1974" s="124" t="s">
        <v>226</v>
      </c>
      <c r="E1974" s="125" t="s">
        <v>2340</v>
      </c>
      <c r="F1974" s="126" t="s">
        <v>2338</v>
      </c>
      <c r="G1974" s="127" t="s">
        <v>369</v>
      </c>
      <c r="H1974" s="128">
        <v>1</v>
      </c>
      <c r="I1974" s="129">
        <v>1862000</v>
      </c>
      <c r="J1974" s="129">
        <f>ROUND(I1974*H1974,2)</f>
        <v>1862000</v>
      </c>
      <c r="K1974" s="126" t="s">
        <v>230</v>
      </c>
      <c r="L1974" s="29"/>
      <c r="M1974" s="130" t="s">
        <v>1</v>
      </c>
      <c r="N1974" s="131" t="s">
        <v>39</v>
      </c>
      <c r="O1974" s="132">
        <v>0</v>
      </c>
      <c r="P1974" s="132">
        <f>O1974*H1974</f>
        <v>0</v>
      </c>
      <c r="Q1974" s="132">
        <v>0</v>
      </c>
      <c r="R1974" s="132">
        <f>Q1974*H1974</f>
        <v>0</v>
      </c>
      <c r="S1974" s="132">
        <v>0</v>
      </c>
      <c r="T1974" s="133">
        <f>S1974*H1974</f>
        <v>0</v>
      </c>
      <c r="AR1974" s="134" t="s">
        <v>106</v>
      </c>
      <c r="AT1974" s="134" t="s">
        <v>226</v>
      </c>
      <c r="AU1974" s="134" t="s">
        <v>82</v>
      </c>
      <c r="AY1974" s="17" t="s">
        <v>224</v>
      </c>
      <c r="BE1974" s="135">
        <f>IF(N1974="základní",J1974,0)</f>
        <v>0</v>
      </c>
      <c r="BF1974" s="135">
        <f>IF(N1974="snížená",J1974,0)</f>
        <v>1862000</v>
      </c>
      <c r="BG1974" s="135">
        <f>IF(N1974="zákl. přenesená",J1974,0)</f>
        <v>0</v>
      </c>
      <c r="BH1974" s="135">
        <f>IF(N1974="sníž. přenesená",J1974,0)</f>
        <v>0</v>
      </c>
      <c r="BI1974" s="135">
        <f>IF(N1974="nulová",J1974,0)</f>
        <v>0</v>
      </c>
      <c r="BJ1974" s="17" t="s">
        <v>82</v>
      </c>
      <c r="BK1974" s="135">
        <f>ROUND(I1974*H1974,2)</f>
        <v>1862000</v>
      </c>
      <c r="BL1974" s="17" t="s">
        <v>106</v>
      </c>
      <c r="BM1974" s="134" t="s">
        <v>4974</v>
      </c>
    </row>
    <row r="1975" spans="2:65" s="1" customFormat="1">
      <c r="B1975" s="29"/>
      <c r="D1975" s="136" t="s">
        <v>231</v>
      </c>
      <c r="F1975" s="137" t="s">
        <v>2338</v>
      </c>
      <c r="L1975" s="29"/>
      <c r="M1975" s="138"/>
      <c r="T1975" s="53"/>
      <c r="AT1975" s="17" t="s">
        <v>231</v>
      </c>
      <c r="AU1975" s="17" t="s">
        <v>82</v>
      </c>
    </row>
    <row r="1976" spans="2:65" s="1" customFormat="1">
      <c r="B1976" s="29"/>
      <c r="D1976" s="139" t="s">
        <v>232</v>
      </c>
      <c r="F1976" s="140" t="s">
        <v>2342</v>
      </c>
      <c r="L1976" s="29"/>
      <c r="M1976" s="173"/>
      <c r="N1976" s="174"/>
      <c r="O1976" s="174"/>
      <c r="P1976" s="174"/>
      <c r="Q1976" s="174"/>
      <c r="R1976" s="174"/>
      <c r="S1976" s="174"/>
      <c r="T1976" s="175"/>
      <c r="AT1976" s="17" t="s">
        <v>232</v>
      </c>
      <c r="AU1976" s="17" t="s">
        <v>82</v>
      </c>
    </row>
    <row r="1977" spans="2:65" s="1" customFormat="1" ht="6.95" customHeight="1">
      <c r="B1977" s="41"/>
      <c r="C1977" s="42"/>
      <c r="D1977" s="42"/>
      <c r="E1977" s="42"/>
      <c r="F1977" s="42"/>
      <c r="G1977" s="42"/>
      <c r="H1977" s="42"/>
      <c r="I1977" s="42"/>
      <c r="J1977" s="42"/>
      <c r="K1977" s="42"/>
      <c r="L1977" s="29"/>
    </row>
  </sheetData>
  <autoFilter ref="C155:K1976" xr:uid="{00000000-0009-0000-0000-000011000000}"/>
  <mergeCells count="11">
    <mergeCell ref="E148:H148"/>
    <mergeCell ref="E7:H7"/>
    <mergeCell ref="E9:H9"/>
    <mergeCell ref="E11:H11"/>
    <mergeCell ref="E29:H29"/>
    <mergeCell ref="E85:H85"/>
    <mergeCell ref="L2:V2"/>
    <mergeCell ref="E87:H87"/>
    <mergeCell ref="E89:H89"/>
    <mergeCell ref="E144:H144"/>
    <mergeCell ref="E146:H146"/>
  </mergeCells>
  <hyperlinks>
    <hyperlink ref="F161" r:id="rId1" xr:uid="{00000000-0004-0000-1100-000000000000}"/>
    <hyperlink ref="F169" r:id="rId2" xr:uid="{00000000-0004-0000-1100-000001000000}"/>
    <hyperlink ref="F174" r:id="rId3" xr:uid="{00000000-0004-0000-1100-000002000000}"/>
    <hyperlink ref="F182" r:id="rId4" xr:uid="{00000000-0004-0000-1100-000003000000}"/>
    <hyperlink ref="F187" r:id="rId5" xr:uid="{00000000-0004-0000-1100-000004000000}"/>
    <hyperlink ref="F196" r:id="rId6" xr:uid="{00000000-0004-0000-1100-000005000000}"/>
    <hyperlink ref="F211" r:id="rId7" xr:uid="{00000000-0004-0000-1100-000006000000}"/>
    <hyperlink ref="F222" r:id="rId8" xr:uid="{00000000-0004-0000-1100-000007000000}"/>
    <hyperlink ref="F228" r:id="rId9" xr:uid="{00000000-0004-0000-1100-000008000000}"/>
    <hyperlink ref="F231" r:id="rId10" xr:uid="{00000000-0004-0000-1100-000009000000}"/>
    <hyperlink ref="F239" r:id="rId11" xr:uid="{00000000-0004-0000-1100-00000A000000}"/>
    <hyperlink ref="F247" r:id="rId12" xr:uid="{00000000-0004-0000-1100-00000B000000}"/>
    <hyperlink ref="F253" r:id="rId13" xr:uid="{00000000-0004-0000-1100-00000C000000}"/>
    <hyperlink ref="F256" r:id="rId14" xr:uid="{00000000-0004-0000-1100-00000D000000}"/>
    <hyperlink ref="F263" r:id="rId15" xr:uid="{00000000-0004-0000-1100-00000E000000}"/>
    <hyperlink ref="F268" r:id="rId16" xr:uid="{00000000-0004-0000-1100-00000F000000}"/>
    <hyperlink ref="F271" r:id="rId17" xr:uid="{00000000-0004-0000-1100-000010000000}"/>
    <hyperlink ref="F276" r:id="rId18" xr:uid="{00000000-0004-0000-1100-000011000000}"/>
    <hyperlink ref="F279" r:id="rId19" xr:uid="{00000000-0004-0000-1100-000012000000}"/>
    <hyperlink ref="F289" r:id="rId20" xr:uid="{00000000-0004-0000-1100-000013000000}"/>
    <hyperlink ref="F294" r:id="rId21" xr:uid="{00000000-0004-0000-1100-000014000000}"/>
    <hyperlink ref="F300" r:id="rId22" xr:uid="{00000000-0004-0000-1100-000015000000}"/>
    <hyperlink ref="F310" r:id="rId23" xr:uid="{00000000-0004-0000-1100-000016000000}"/>
    <hyperlink ref="F320" r:id="rId24" xr:uid="{00000000-0004-0000-1100-000017000000}"/>
    <hyperlink ref="F325" r:id="rId25" xr:uid="{00000000-0004-0000-1100-000018000000}"/>
    <hyperlink ref="F330" r:id="rId26" xr:uid="{00000000-0004-0000-1100-000019000000}"/>
    <hyperlink ref="F340" r:id="rId27" xr:uid="{00000000-0004-0000-1100-00001A000000}"/>
    <hyperlink ref="F345" r:id="rId28" xr:uid="{00000000-0004-0000-1100-00001B000000}"/>
    <hyperlink ref="F348" r:id="rId29" xr:uid="{00000000-0004-0000-1100-00001C000000}"/>
    <hyperlink ref="F351" r:id="rId30" xr:uid="{00000000-0004-0000-1100-00001D000000}"/>
    <hyperlink ref="F364" r:id="rId31" xr:uid="{00000000-0004-0000-1100-00001E000000}"/>
    <hyperlink ref="F371" r:id="rId32" xr:uid="{00000000-0004-0000-1100-00001F000000}"/>
    <hyperlink ref="F374" r:id="rId33" xr:uid="{00000000-0004-0000-1100-000020000000}"/>
    <hyperlink ref="F380" r:id="rId34" xr:uid="{00000000-0004-0000-1100-000021000000}"/>
    <hyperlink ref="F383" r:id="rId35" xr:uid="{00000000-0004-0000-1100-000022000000}"/>
    <hyperlink ref="F388" r:id="rId36" xr:uid="{00000000-0004-0000-1100-000023000000}"/>
    <hyperlink ref="F393" r:id="rId37" xr:uid="{00000000-0004-0000-1100-000024000000}"/>
    <hyperlink ref="F401" r:id="rId38" xr:uid="{00000000-0004-0000-1100-000025000000}"/>
    <hyperlink ref="F407" r:id="rId39" xr:uid="{00000000-0004-0000-1100-000026000000}"/>
    <hyperlink ref="F412" r:id="rId40" xr:uid="{00000000-0004-0000-1100-000027000000}"/>
    <hyperlink ref="F415" r:id="rId41" xr:uid="{00000000-0004-0000-1100-000028000000}"/>
    <hyperlink ref="F471" r:id="rId42" xr:uid="{00000000-0004-0000-1100-000029000000}"/>
    <hyperlink ref="F483" r:id="rId43" xr:uid="{00000000-0004-0000-1100-00002A000000}"/>
    <hyperlink ref="F486" r:id="rId44" xr:uid="{00000000-0004-0000-1100-00002B000000}"/>
    <hyperlink ref="F491" r:id="rId45" xr:uid="{00000000-0004-0000-1100-00002C000000}"/>
    <hyperlink ref="F494" r:id="rId46" xr:uid="{00000000-0004-0000-1100-00002D000000}"/>
    <hyperlink ref="F508" r:id="rId47" xr:uid="{00000000-0004-0000-1100-00002E000000}"/>
    <hyperlink ref="F511" r:id="rId48" xr:uid="{00000000-0004-0000-1100-00002F000000}"/>
    <hyperlink ref="F514" r:id="rId49" xr:uid="{00000000-0004-0000-1100-000030000000}"/>
    <hyperlink ref="F527" r:id="rId50" xr:uid="{00000000-0004-0000-1100-000031000000}"/>
    <hyperlink ref="F559" r:id="rId51" xr:uid="{00000000-0004-0000-1100-000032000000}"/>
    <hyperlink ref="F568" r:id="rId52" xr:uid="{00000000-0004-0000-1100-000033000000}"/>
    <hyperlink ref="F571" r:id="rId53" xr:uid="{00000000-0004-0000-1100-000034000000}"/>
    <hyperlink ref="F580" r:id="rId54" xr:uid="{00000000-0004-0000-1100-000035000000}"/>
    <hyperlink ref="F590" r:id="rId55" xr:uid="{00000000-0004-0000-1100-000036000000}"/>
    <hyperlink ref="F596" r:id="rId56" xr:uid="{00000000-0004-0000-1100-000037000000}"/>
    <hyperlink ref="F599" r:id="rId57" xr:uid="{00000000-0004-0000-1100-000038000000}"/>
    <hyperlink ref="F604" r:id="rId58" xr:uid="{00000000-0004-0000-1100-000039000000}"/>
    <hyperlink ref="F613" r:id="rId59" xr:uid="{00000000-0004-0000-1100-00003A000000}"/>
    <hyperlink ref="F618" r:id="rId60" xr:uid="{00000000-0004-0000-1100-00003B000000}"/>
    <hyperlink ref="F624" r:id="rId61" xr:uid="{00000000-0004-0000-1100-00003C000000}"/>
    <hyperlink ref="F627" r:id="rId62" xr:uid="{00000000-0004-0000-1100-00003D000000}"/>
    <hyperlink ref="F632" r:id="rId63" xr:uid="{00000000-0004-0000-1100-00003E000000}"/>
    <hyperlink ref="F648" r:id="rId64" xr:uid="{00000000-0004-0000-1100-00003F000000}"/>
    <hyperlink ref="F651" r:id="rId65" xr:uid="{00000000-0004-0000-1100-000040000000}"/>
    <hyperlink ref="F654" r:id="rId66" xr:uid="{00000000-0004-0000-1100-000041000000}"/>
    <hyperlink ref="F665" r:id="rId67" xr:uid="{00000000-0004-0000-1100-000042000000}"/>
    <hyperlink ref="F671" r:id="rId68" xr:uid="{00000000-0004-0000-1100-000043000000}"/>
    <hyperlink ref="F678" r:id="rId69" xr:uid="{00000000-0004-0000-1100-000044000000}"/>
    <hyperlink ref="F683" r:id="rId70" xr:uid="{00000000-0004-0000-1100-000045000000}"/>
    <hyperlink ref="F706" r:id="rId71" xr:uid="{00000000-0004-0000-1100-000046000000}"/>
    <hyperlink ref="F718" r:id="rId72" xr:uid="{00000000-0004-0000-1100-000047000000}"/>
    <hyperlink ref="F724" r:id="rId73" xr:uid="{00000000-0004-0000-1100-000048000000}"/>
    <hyperlink ref="F730" r:id="rId74" xr:uid="{00000000-0004-0000-1100-000049000000}"/>
    <hyperlink ref="F733" r:id="rId75" xr:uid="{00000000-0004-0000-1100-00004A000000}"/>
    <hyperlink ref="F738" r:id="rId76" xr:uid="{00000000-0004-0000-1100-00004B000000}"/>
    <hyperlink ref="F748" r:id="rId77" xr:uid="{00000000-0004-0000-1100-00004C000000}"/>
    <hyperlink ref="F754" r:id="rId78" xr:uid="{00000000-0004-0000-1100-00004D000000}"/>
    <hyperlink ref="F760" r:id="rId79" xr:uid="{00000000-0004-0000-1100-00004E000000}"/>
    <hyperlink ref="F773" r:id="rId80" xr:uid="{00000000-0004-0000-1100-00004F000000}"/>
    <hyperlink ref="F780" r:id="rId81" xr:uid="{00000000-0004-0000-1100-000050000000}"/>
    <hyperlink ref="F786" r:id="rId82" xr:uid="{00000000-0004-0000-1100-000051000000}"/>
    <hyperlink ref="F792" r:id="rId83" xr:uid="{00000000-0004-0000-1100-000052000000}"/>
    <hyperlink ref="F798" r:id="rId84" xr:uid="{00000000-0004-0000-1100-000053000000}"/>
    <hyperlink ref="F804" r:id="rId85" xr:uid="{00000000-0004-0000-1100-000054000000}"/>
    <hyperlink ref="F807" r:id="rId86" xr:uid="{00000000-0004-0000-1100-000055000000}"/>
    <hyperlink ref="F814" r:id="rId87" xr:uid="{00000000-0004-0000-1100-000056000000}"/>
    <hyperlink ref="F819" r:id="rId88" xr:uid="{00000000-0004-0000-1100-000057000000}"/>
    <hyperlink ref="F824" r:id="rId89" xr:uid="{00000000-0004-0000-1100-000058000000}"/>
    <hyperlink ref="F827" r:id="rId90" xr:uid="{00000000-0004-0000-1100-000059000000}"/>
    <hyperlink ref="F830" r:id="rId91" xr:uid="{00000000-0004-0000-1100-00005A000000}"/>
    <hyperlink ref="F833" r:id="rId92" xr:uid="{00000000-0004-0000-1100-00005B000000}"/>
    <hyperlink ref="F836" r:id="rId93" xr:uid="{00000000-0004-0000-1100-00005C000000}"/>
    <hyperlink ref="F847" r:id="rId94" xr:uid="{00000000-0004-0000-1100-00005D000000}"/>
    <hyperlink ref="F867" r:id="rId95" xr:uid="{00000000-0004-0000-1100-00005E000000}"/>
    <hyperlink ref="F870" r:id="rId96" xr:uid="{00000000-0004-0000-1100-00005F000000}"/>
    <hyperlink ref="F875" r:id="rId97" xr:uid="{00000000-0004-0000-1100-000060000000}"/>
    <hyperlink ref="F883" r:id="rId98" xr:uid="{00000000-0004-0000-1100-000061000000}"/>
    <hyperlink ref="F932" r:id="rId99" xr:uid="{00000000-0004-0000-1100-000062000000}"/>
    <hyperlink ref="F935" r:id="rId100" xr:uid="{00000000-0004-0000-1100-000063000000}"/>
    <hyperlink ref="F943" r:id="rId101" xr:uid="{00000000-0004-0000-1100-000064000000}"/>
    <hyperlink ref="F948" r:id="rId102" xr:uid="{00000000-0004-0000-1100-000065000000}"/>
    <hyperlink ref="F957" r:id="rId103" xr:uid="{00000000-0004-0000-1100-000066000000}"/>
    <hyperlink ref="F967" r:id="rId104" xr:uid="{00000000-0004-0000-1100-000067000000}"/>
    <hyperlink ref="F973" r:id="rId105" xr:uid="{00000000-0004-0000-1100-000068000000}"/>
    <hyperlink ref="F976" r:id="rId106" xr:uid="{00000000-0004-0000-1100-000069000000}"/>
    <hyperlink ref="F989" r:id="rId107" xr:uid="{00000000-0004-0000-1100-00006A000000}"/>
    <hyperlink ref="F1001" r:id="rId108" xr:uid="{00000000-0004-0000-1100-00006B000000}"/>
    <hyperlink ref="F1014" r:id="rId109" xr:uid="{00000000-0004-0000-1100-00006C000000}"/>
    <hyperlink ref="F1029" r:id="rId110" xr:uid="{00000000-0004-0000-1100-00006D000000}"/>
    <hyperlink ref="F1042" r:id="rId111" xr:uid="{00000000-0004-0000-1100-00006E000000}"/>
    <hyperlink ref="F1046" r:id="rId112" xr:uid="{00000000-0004-0000-1100-00006F000000}"/>
    <hyperlink ref="F1062" r:id="rId113" xr:uid="{00000000-0004-0000-1100-000070000000}"/>
    <hyperlink ref="F1073" r:id="rId114" xr:uid="{00000000-0004-0000-1100-000071000000}"/>
    <hyperlink ref="F1084" r:id="rId115" xr:uid="{00000000-0004-0000-1100-000072000000}"/>
    <hyperlink ref="F1098" r:id="rId116" xr:uid="{00000000-0004-0000-1100-000073000000}"/>
    <hyperlink ref="F1103" r:id="rId117" xr:uid="{00000000-0004-0000-1100-000074000000}"/>
    <hyperlink ref="F1112" r:id="rId118" xr:uid="{00000000-0004-0000-1100-000075000000}"/>
    <hyperlink ref="F1119" r:id="rId119" xr:uid="{00000000-0004-0000-1100-000076000000}"/>
    <hyperlink ref="F1124" r:id="rId120" xr:uid="{00000000-0004-0000-1100-000077000000}"/>
    <hyperlink ref="F1133" r:id="rId121" xr:uid="{00000000-0004-0000-1100-000078000000}"/>
    <hyperlink ref="F1146" r:id="rId122" xr:uid="{00000000-0004-0000-1100-000079000000}"/>
    <hyperlink ref="F1157" r:id="rId123" xr:uid="{00000000-0004-0000-1100-00007A000000}"/>
    <hyperlink ref="F1161" r:id="rId124" xr:uid="{00000000-0004-0000-1100-00007B000000}"/>
    <hyperlink ref="F1195" r:id="rId125" xr:uid="{00000000-0004-0000-1100-00007C000000}"/>
    <hyperlink ref="F1211" r:id="rId126" xr:uid="{00000000-0004-0000-1100-00007D000000}"/>
    <hyperlink ref="F1228" r:id="rId127" xr:uid="{00000000-0004-0000-1100-00007E000000}"/>
    <hyperlink ref="F1239" r:id="rId128" xr:uid="{00000000-0004-0000-1100-00007F000000}"/>
    <hyperlink ref="F1250" r:id="rId129" xr:uid="{00000000-0004-0000-1100-000080000000}"/>
    <hyperlink ref="F1259" r:id="rId130" xr:uid="{00000000-0004-0000-1100-000081000000}"/>
    <hyperlink ref="F1276" r:id="rId131" xr:uid="{00000000-0004-0000-1100-000082000000}"/>
    <hyperlink ref="F1280" r:id="rId132" xr:uid="{00000000-0004-0000-1100-000083000000}"/>
    <hyperlink ref="F1285" r:id="rId133" xr:uid="{00000000-0004-0000-1100-000084000000}"/>
    <hyperlink ref="F1292" r:id="rId134" xr:uid="{00000000-0004-0000-1100-000085000000}"/>
    <hyperlink ref="F1403" r:id="rId135" xr:uid="{00000000-0004-0000-1100-000086000000}"/>
    <hyperlink ref="F1409" r:id="rId136" xr:uid="{00000000-0004-0000-1100-000087000000}"/>
    <hyperlink ref="F1421" r:id="rId137" xr:uid="{00000000-0004-0000-1100-000088000000}"/>
    <hyperlink ref="F1424" r:id="rId138" xr:uid="{00000000-0004-0000-1100-000089000000}"/>
    <hyperlink ref="F1440" r:id="rId139" xr:uid="{00000000-0004-0000-1100-00008A000000}"/>
    <hyperlink ref="F1446" r:id="rId140" xr:uid="{00000000-0004-0000-1100-00008B000000}"/>
    <hyperlink ref="F1450" r:id="rId141" xr:uid="{00000000-0004-0000-1100-00008C000000}"/>
    <hyperlink ref="F1456" r:id="rId142" xr:uid="{00000000-0004-0000-1100-00008D000000}"/>
    <hyperlink ref="F1464" r:id="rId143" xr:uid="{00000000-0004-0000-1100-00008E000000}"/>
    <hyperlink ref="F1479" r:id="rId144" xr:uid="{00000000-0004-0000-1100-00008F000000}"/>
    <hyperlink ref="F1491" r:id="rId145" xr:uid="{00000000-0004-0000-1100-000090000000}"/>
    <hyperlink ref="F1535" r:id="rId146" xr:uid="{00000000-0004-0000-1100-000091000000}"/>
    <hyperlink ref="F1540" r:id="rId147" xr:uid="{00000000-0004-0000-1100-000092000000}"/>
    <hyperlink ref="F1546" r:id="rId148" xr:uid="{00000000-0004-0000-1100-000093000000}"/>
    <hyperlink ref="F1549" r:id="rId149" xr:uid="{00000000-0004-0000-1100-000094000000}"/>
    <hyperlink ref="F1560" r:id="rId150" xr:uid="{00000000-0004-0000-1100-000095000000}"/>
    <hyperlink ref="F1574" r:id="rId151" xr:uid="{00000000-0004-0000-1100-000096000000}"/>
    <hyperlink ref="F1578" r:id="rId152" xr:uid="{00000000-0004-0000-1100-000097000000}"/>
    <hyperlink ref="F1645" r:id="rId153" xr:uid="{00000000-0004-0000-1100-000098000000}"/>
    <hyperlink ref="F1673" r:id="rId154" xr:uid="{00000000-0004-0000-1100-000099000000}"/>
    <hyperlink ref="F1686" r:id="rId155" xr:uid="{00000000-0004-0000-1100-00009A000000}"/>
    <hyperlink ref="F1729" r:id="rId156" xr:uid="{00000000-0004-0000-1100-00009B000000}"/>
    <hyperlink ref="F1733" r:id="rId157" xr:uid="{00000000-0004-0000-1100-00009C000000}"/>
    <hyperlink ref="F1739" r:id="rId158" xr:uid="{00000000-0004-0000-1100-00009D000000}"/>
    <hyperlink ref="F1750" r:id="rId159" xr:uid="{00000000-0004-0000-1100-00009E000000}"/>
    <hyperlink ref="F1755" r:id="rId160" xr:uid="{00000000-0004-0000-1100-00009F000000}"/>
    <hyperlink ref="F1773" r:id="rId161" xr:uid="{00000000-0004-0000-1100-0000A0000000}"/>
    <hyperlink ref="F1786" r:id="rId162" xr:uid="{00000000-0004-0000-1100-0000A1000000}"/>
    <hyperlink ref="F1792" r:id="rId163" xr:uid="{00000000-0004-0000-1100-0000A2000000}"/>
    <hyperlink ref="F1797" r:id="rId164" xr:uid="{00000000-0004-0000-1100-0000A3000000}"/>
    <hyperlink ref="F1801" r:id="rId165" xr:uid="{00000000-0004-0000-1100-0000A4000000}"/>
    <hyperlink ref="F1809" r:id="rId166" xr:uid="{00000000-0004-0000-1100-0000A5000000}"/>
    <hyperlink ref="F1819" r:id="rId167" xr:uid="{00000000-0004-0000-1100-0000A6000000}"/>
    <hyperlink ref="F1826" r:id="rId168" xr:uid="{00000000-0004-0000-1100-0000A7000000}"/>
    <hyperlink ref="F1831" r:id="rId169" xr:uid="{00000000-0004-0000-1100-0000A8000000}"/>
    <hyperlink ref="F1846" r:id="rId170" xr:uid="{00000000-0004-0000-1100-0000A9000000}"/>
    <hyperlink ref="F1849" r:id="rId171" xr:uid="{00000000-0004-0000-1100-0000AA000000}"/>
    <hyperlink ref="F1853" r:id="rId172" xr:uid="{00000000-0004-0000-1100-0000AB000000}"/>
    <hyperlink ref="F1858" r:id="rId173" xr:uid="{00000000-0004-0000-1100-0000AC000000}"/>
    <hyperlink ref="F1864" r:id="rId174" xr:uid="{00000000-0004-0000-1100-0000AD000000}"/>
    <hyperlink ref="F1877" r:id="rId175" xr:uid="{00000000-0004-0000-1100-0000AE000000}"/>
    <hyperlink ref="F1881" r:id="rId176" xr:uid="{00000000-0004-0000-1100-0000AF000000}"/>
    <hyperlink ref="F1910" r:id="rId177" xr:uid="{00000000-0004-0000-1100-0000B0000000}"/>
    <hyperlink ref="F1913" r:id="rId178" xr:uid="{00000000-0004-0000-1100-0000B1000000}"/>
    <hyperlink ref="F1916" r:id="rId179" xr:uid="{00000000-0004-0000-1100-0000B2000000}"/>
    <hyperlink ref="F1925" r:id="rId180" xr:uid="{00000000-0004-0000-1100-0000B3000000}"/>
    <hyperlink ref="F1934" r:id="rId181" xr:uid="{00000000-0004-0000-1100-0000B4000000}"/>
    <hyperlink ref="F1942" r:id="rId182" xr:uid="{00000000-0004-0000-1100-0000B5000000}"/>
    <hyperlink ref="F1953" r:id="rId183" xr:uid="{00000000-0004-0000-1100-0000B6000000}"/>
    <hyperlink ref="F1957" r:id="rId184" xr:uid="{00000000-0004-0000-1100-0000B7000000}"/>
    <hyperlink ref="F1960" r:id="rId185" xr:uid="{00000000-0004-0000-1100-0000B8000000}"/>
    <hyperlink ref="F1964" r:id="rId186" xr:uid="{00000000-0004-0000-1100-0000B9000000}"/>
    <hyperlink ref="F1968" r:id="rId187" xr:uid="{00000000-0004-0000-1100-0000BA000000}"/>
    <hyperlink ref="F1972" r:id="rId188" xr:uid="{00000000-0004-0000-1100-0000BB000000}"/>
    <hyperlink ref="F1976" r:id="rId189" xr:uid="{00000000-0004-0000-1100-0000B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9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151"/>
  <sheetViews>
    <sheetView showGridLines="0" workbookViewId="0">
      <selection activeCell="L112" sqref="L11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130</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7787</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24</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ROUND(J122, 2)</f>
        <v>2610990</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ROUND((SUM(BE122:BE150)),  2)</f>
        <v>0</v>
      </c>
      <c r="I35" s="84">
        <v>0.21</v>
      </c>
      <c r="J35" s="80">
        <f>ROUND(((SUM(BE122:BE150))*I35),  2)</f>
        <v>0</v>
      </c>
      <c r="L35" s="29"/>
    </row>
    <row r="36" spans="2:12" s="1" customFormat="1" ht="14.45" customHeight="1">
      <c r="B36" s="29"/>
      <c r="E36" s="26" t="s">
        <v>39</v>
      </c>
      <c r="F36" s="80">
        <f>ROUND((SUM(BF122:BF150)),  2)</f>
        <v>2610990</v>
      </c>
      <c r="I36" s="84">
        <v>0.12</v>
      </c>
      <c r="J36" s="80">
        <f>ROUND(((SUM(BF122:BF150))*I36),  2)</f>
        <v>313318.8</v>
      </c>
      <c r="L36" s="29"/>
    </row>
    <row r="37" spans="2:12" s="1" customFormat="1" ht="14.45" hidden="1" customHeight="1">
      <c r="B37" s="29"/>
      <c r="E37" s="26" t="s">
        <v>40</v>
      </c>
      <c r="F37" s="80">
        <f>ROUND((SUM(BG122:BG150)),  2)</f>
        <v>0</v>
      </c>
      <c r="I37" s="84">
        <v>0.21</v>
      </c>
      <c r="J37" s="80">
        <f>0</f>
        <v>0</v>
      </c>
      <c r="L37" s="29"/>
    </row>
    <row r="38" spans="2:12" s="1" customFormat="1" ht="14.45" hidden="1" customHeight="1">
      <c r="B38" s="29"/>
      <c r="E38" s="26" t="s">
        <v>41</v>
      </c>
      <c r="F38" s="80">
        <f>ROUND((SUM(BH122:BH150)),  2)</f>
        <v>0</v>
      </c>
      <c r="I38" s="84">
        <v>0.12</v>
      </c>
      <c r="J38" s="80">
        <f>0</f>
        <v>0</v>
      </c>
      <c r="L38" s="29"/>
    </row>
    <row r="39" spans="2:12" s="1" customFormat="1" ht="14.45" hidden="1" customHeight="1">
      <c r="B39" s="29"/>
      <c r="E39" s="26" t="s">
        <v>42</v>
      </c>
      <c r="F39" s="80">
        <f>ROUND((SUM(BI122:BI150)),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2924308.8</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a1 - interiér BD A</v>
      </c>
      <c r="F89" s="229"/>
      <c r="G89" s="229"/>
      <c r="H89" s="229"/>
      <c r="L89" s="29"/>
    </row>
    <row r="90" spans="2:12" s="1" customFormat="1" ht="6.95" customHeight="1">
      <c r="B90" s="29"/>
      <c r="L90" s="29"/>
    </row>
    <row r="91" spans="2:12" s="1" customFormat="1" ht="12" customHeight="1">
      <c r="B91" s="29"/>
      <c r="C91" s="26" t="s">
        <v>18</v>
      </c>
      <c r="F91" s="24" t="str">
        <f>F14</f>
        <v xml:space="preserve"> </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J122</f>
        <v>2610990</v>
      </c>
      <c r="L98" s="29"/>
      <c r="AU98" s="17" t="s">
        <v>172</v>
      </c>
    </row>
    <row r="99" spans="2:47" s="8" customFormat="1" ht="24.95" customHeight="1">
      <c r="B99" s="96"/>
      <c r="D99" s="97" t="s">
        <v>182</v>
      </c>
      <c r="E99" s="98"/>
      <c r="F99" s="98"/>
      <c r="G99" s="98"/>
      <c r="H99" s="98"/>
      <c r="I99" s="98"/>
      <c r="J99" s="99">
        <f>J123</f>
        <v>2610990</v>
      </c>
      <c r="L99" s="96"/>
    </row>
    <row r="100" spans="2:47" s="9" customFormat="1" ht="19.899999999999999" customHeight="1">
      <c r="B100" s="100"/>
      <c r="D100" s="101" t="s">
        <v>2343</v>
      </c>
      <c r="E100" s="102"/>
      <c r="F100" s="102"/>
      <c r="G100" s="102"/>
      <c r="H100" s="102"/>
      <c r="I100" s="102"/>
      <c r="J100" s="103">
        <f>J124</f>
        <v>2610990</v>
      </c>
      <c r="L100" s="100"/>
    </row>
    <row r="101" spans="2:47" s="1" customFormat="1" ht="21.75" customHeight="1">
      <c r="B101" s="29"/>
      <c r="L101" s="29"/>
    </row>
    <row r="102" spans="2:47" s="1" customFormat="1" ht="6.95" customHeight="1">
      <c r="B102" s="41"/>
      <c r="C102" s="42"/>
      <c r="D102" s="42"/>
      <c r="E102" s="42"/>
      <c r="F102" s="42"/>
      <c r="G102" s="42"/>
      <c r="H102" s="42"/>
      <c r="I102" s="42"/>
      <c r="J102" s="42"/>
      <c r="K102" s="42"/>
      <c r="L102" s="29"/>
    </row>
    <row r="106" spans="2:47" s="1" customFormat="1" ht="6.95" customHeight="1">
      <c r="B106" s="43"/>
      <c r="C106" s="44"/>
      <c r="D106" s="44"/>
      <c r="E106" s="44"/>
      <c r="F106" s="44"/>
      <c r="G106" s="44"/>
      <c r="H106" s="44"/>
      <c r="I106" s="44"/>
      <c r="J106" s="44"/>
      <c r="K106" s="44"/>
      <c r="L106" s="29"/>
    </row>
    <row r="107" spans="2:47" s="1" customFormat="1" ht="24.95" customHeight="1">
      <c r="B107" s="29"/>
      <c r="C107" s="21" t="s">
        <v>209</v>
      </c>
      <c r="L107" s="29"/>
    </row>
    <row r="108" spans="2:47" s="1" customFormat="1" ht="6.95" customHeight="1">
      <c r="B108" s="29"/>
      <c r="L108" s="29"/>
    </row>
    <row r="109" spans="2:47" s="1" customFormat="1" ht="12" customHeight="1">
      <c r="B109" s="29"/>
      <c r="C109" s="26" t="s">
        <v>14</v>
      </c>
      <c r="L109" s="29"/>
    </row>
    <row r="110" spans="2:47" s="1" customFormat="1" ht="16.5" customHeight="1">
      <c r="B110" s="29"/>
      <c r="E110" s="230" t="str">
        <f>E7</f>
        <v>ODUS Kamenice</v>
      </c>
      <c r="F110" s="231"/>
      <c r="G110" s="231"/>
      <c r="H110" s="231"/>
      <c r="L110" s="29"/>
    </row>
    <row r="111" spans="2:47" ht="12" customHeight="1">
      <c r="B111" s="20"/>
      <c r="C111" s="26" t="s">
        <v>165</v>
      </c>
      <c r="L111" s="20"/>
    </row>
    <row r="112" spans="2:47" s="1" customFormat="1" ht="16.5" customHeight="1">
      <c r="B112" s="29"/>
      <c r="E112" s="230" t="s">
        <v>7786</v>
      </c>
      <c r="F112" s="229"/>
      <c r="G112" s="229"/>
      <c r="H112" s="229"/>
      <c r="L112" s="29"/>
    </row>
    <row r="113" spans="2:65" s="1" customFormat="1" ht="12" customHeight="1">
      <c r="B113" s="29"/>
      <c r="C113" s="26" t="s">
        <v>167</v>
      </c>
      <c r="L113" s="29"/>
    </row>
    <row r="114" spans="2:65" s="1" customFormat="1" ht="16.5" customHeight="1">
      <c r="B114" s="29"/>
      <c r="E114" s="211" t="str">
        <f>E11</f>
        <v>a1 - interiér BD A</v>
      </c>
      <c r="F114" s="229"/>
      <c r="G114" s="229"/>
      <c r="H114" s="229"/>
      <c r="L114" s="29"/>
    </row>
    <row r="115" spans="2:65" s="1" customFormat="1" ht="6.95" customHeight="1">
      <c r="B115" s="29"/>
      <c r="L115" s="29"/>
    </row>
    <row r="116" spans="2:65" s="1" customFormat="1" ht="12" customHeight="1">
      <c r="B116" s="29"/>
      <c r="C116" s="26" t="s">
        <v>18</v>
      </c>
      <c r="F116" s="24" t="str">
        <f>F14</f>
        <v xml:space="preserve"> </v>
      </c>
      <c r="I116" s="26" t="s">
        <v>20</v>
      </c>
      <c r="J116" s="49" t="str">
        <f>IF(J14="","",J14)</f>
        <v>8. 6. 2024</v>
      </c>
      <c r="L116" s="29"/>
    </row>
    <row r="117" spans="2:65" s="1" customFormat="1" ht="6.95" customHeight="1">
      <c r="B117" s="29"/>
      <c r="L117" s="29"/>
    </row>
    <row r="118" spans="2:65" s="1" customFormat="1" ht="40.15" customHeight="1">
      <c r="B118" s="29"/>
      <c r="C118" s="26" t="s">
        <v>22</v>
      </c>
      <c r="F118" s="24" t="str">
        <f>E17</f>
        <v xml:space="preserve"> </v>
      </c>
      <c r="I118" s="26" t="s">
        <v>27</v>
      </c>
      <c r="J118" s="27" t="str">
        <f>E23</f>
        <v>BOD ARCHITEKTI-atelier bod architekti s.r.o.</v>
      </c>
      <c r="L118" s="29"/>
    </row>
    <row r="119" spans="2:65" s="1" customFormat="1" ht="15.2" customHeight="1">
      <c r="B119" s="29"/>
      <c r="C119" s="26" t="s">
        <v>26</v>
      </c>
      <c r="F119" s="24" t="str">
        <f>IF(E20="","",E20)</f>
        <v xml:space="preserve"> </v>
      </c>
      <c r="I119" s="26" t="s">
        <v>30</v>
      </c>
      <c r="J119" s="27" t="str">
        <f>E26</f>
        <v>Krajovský</v>
      </c>
      <c r="L119" s="29"/>
    </row>
    <row r="120" spans="2:65" s="1" customFormat="1" ht="10.35" customHeight="1">
      <c r="B120" s="29"/>
      <c r="L120" s="29"/>
    </row>
    <row r="121" spans="2:65" s="10" customFormat="1" ht="29.25" customHeight="1">
      <c r="B121" s="104"/>
      <c r="C121" s="105" t="s">
        <v>210</v>
      </c>
      <c r="D121" s="106" t="s">
        <v>58</v>
      </c>
      <c r="E121" s="106" t="s">
        <v>54</v>
      </c>
      <c r="F121" s="106" t="s">
        <v>55</v>
      </c>
      <c r="G121" s="106" t="s">
        <v>211</v>
      </c>
      <c r="H121" s="106" t="s">
        <v>212</v>
      </c>
      <c r="I121" s="106" t="s">
        <v>213</v>
      </c>
      <c r="J121" s="106" t="s">
        <v>170</v>
      </c>
      <c r="K121" s="107" t="s">
        <v>214</v>
      </c>
      <c r="L121" s="104"/>
      <c r="M121" s="56" t="s">
        <v>1</v>
      </c>
      <c r="N121" s="57" t="s">
        <v>37</v>
      </c>
      <c r="O121" s="57" t="s">
        <v>215</v>
      </c>
      <c r="P121" s="57" t="s">
        <v>216</v>
      </c>
      <c r="Q121" s="57" t="s">
        <v>217</v>
      </c>
      <c r="R121" s="57" t="s">
        <v>218</v>
      </c>
      <c r="S121" s="57" t="s">
        <v>219</v>
      </c>
      <c r="T121" s="58" t="s">
        <v>220</v>
      </c>
    </row>
    <row r="122" spans="2:65" s="1" customFormat="1" ht="22.9" customHeight="1">
      <c r="B122" s="29"/>
      <c r="C122" s="61" t="s">
        <v>221</v>
      </c>
      <c r="J122" s="108">
        <f>BK122</f>
        <v>2610990</v>
      </c>
      <c r="L122" s="29"/>
      <c r="M122" s="59"/>
      <c r="N122" s="50"/>
      <c r="O122" s="50"/>
      <c r="P122" s="109">
        <f>P123</f>
        <v>0</v>
      </c>
      <c r="Q122" s="50"/>
      <c r="R122" s="109">
        <f>R123</f>
        <v>0</v>
      </c>
      <c r="S122" s="50"/>
      <c r="T122" s="110">
        <f>T123</f>
        <v>0</v>
      </c>
      <c r="AT122" s="17" t="s">
        <v>72</v>
      </c>
      <c r="AU122" s="17" t="s">
        <v>172</v>
      </c>
      <c r="BK122" s="111">
        <f>BK123</f>
        <v>2610990</v>
      </c>
    </row>
    <row r="123" spans="2:65" s="11" customFormat="1" ht="25.9" customHeight="1">
      <c r="B123" s="112"/>
      <c r="D123" s="113" t="s">
        <v>72</v>
      </c>
      <c r="E123" s="114" t="s">
        <v>1110</v>
      </c>
      <c r="F123" s="114" t="s">
        <v>1111</v>
      </c>
      <c r="J123" s="115">
        <f>BK123</f>
        <v>2610990</v>
      </c>
      <c r="L123" s="112"/>
      <c r="M123" s="116"/>
      <c r="P123" s="117">
        <f>P124</f>
        <v>0</v>
      </c>
      <c r="R123" s="117">
        <f>R124</f>
        <v>0</v>
      </c>
      <c r="T123" s="118">
        <f>T124</f>
        <v>0</v>
      </c>
      <c r="AR123" s="113" t="s">
        <v>82</v>
      </c>
      <c r="AT123" s="119" t="s">
        <v>72</v>
      </c>
      <c r="AU123" s="119" t="s">
        <v>73</v>
      </c>
      <c r="AY123" s="113" t="s">
        <v>224</v>
      </c>
      <c r="BK123" s="120">
        <f>BK124</f>
        <v>2610990</v>
      </c>
    </row>
    <row r="124" spans="2:65" s="11" customFormat="1" ht="22.9" customHeight="1">
      <c r="B124" s="112"/>
      <c r="D124" s="113" t="s">
        <v>72</v>
      </c>
      <c r="E124" s="121" t="s">
        <v>1816</v>
      </c>
      <c r="F124" s="121" t="s">
        <v>2344</v>
      </c>
      <c r="J124" s="122">
        <f>BK124</f>
        <v>2610990</v>
      </c>
      <c r="L124" s="112"/>
      <c r="M124" s="116"/>
      <c r="P124" s="117">
        <f>SUM(P125:P150)</f>
        <v>0</v>
      </c>
      <c r="R124" s="117">
        <f>SUM(R125:R150)</f>
        <v>0</v>
      </c>
      <c r="T124" s="118">
        <f>SUM(T125:T150)</f>
        <v>0</v>
      </c>
      <c r="AR124" s="113" t="s">
        <v>82</v>
      </c>
      <c r="AT124" s="119" t="s">
        <v>72</v>
      </c>
      <c r="AU124" s="119" t="s">
        <v>78</v>
      </c>
      <c r="AY124" s="113" t="s">
        <v>224</v>
      </c>
      <c r="BK124" s="120">
        <f>SUM(BK125:BK150)</f>
        <v>2610990</v>
      </c>
    </row>
    <row r="125" spans="2:65" s="1" customFormat="1" ht="16.5" customHeight="1">
      <c r="B125" s="123"/>
      <c r="C125" s="124" t="s">
        <v>78</v>
      </c>
      <c r="D125" s="124" t="s">
        <v>226</v>
      </c>
      <c r="E125" s="125" t="s">
        <v>2345</v>
      </c>
      <c r="F125" s="126" t="s">
        <v>2346</v>
      </c>
      <c r="G125" s="127" t="s">
        <v>639</v>
      </c>
      <c r="H125" s="128">
        <v>14</v>
      </c>
      <c r="I125" s="129">
        <v>14000</v>
      </c>
      <c r="J125" s="129">
        <f>ROUND(I125*H125,2)</f>
        <v>196000</v>
      </c>
      <c r="K125" s="126" t="s">
        <v>1</v>
      </c>
      <c r="L125" s="29"/>
      <c r="M125" s="130" t="s">
        <v>1</v>
      </c>
      <c r="N125" s="131" t="s">
        <v>39</v>
      </c>
      <c r="O125" s="132">
        <v>0</v>
      </c>
      <c r="P125" s="132">
        <f>O125*H125</f>
        <v>0</v>
      </c>
      <c r="Q125" s="132">
        <v>0</v>
      </c>
      <c r="R125" s="132">
        <f>Q125*H125</f>
        <v>0</v>
      </c>
      <c r="S125" s="132">
        <v>0</v>
      </c>
      <c r="T125" s="133">
        <f>S125*H125</f>
        <v>0</v>
      </c>
      <c r="AR125" s="134" t="s">
        <v>277</v>
      </c>
      <c r="AT125" s="134" t="s">
        <v>226</v>
      </c>
      <c r="AU125" s="134" t="s">
        <v>82</v>
      </c>
      <c r="AY125" s="17" t="s">
        <v>224</v>
      </c>
      <c r="BE125" s="135">
        <f>IF(N125="základní",J125,0)</f>
        <v>0</v>
      </c>
      <c r="BF125" s="135">
        <f>IF(N125="snížená",J125,0)</f>
        <v>196000</v>
      </c>
      <c r="BG125" s="135">
        <f>IF(N125="zákl. přenesená",J125,0)</f>
        <v>0</v>
      </c>
      <c r="BH125" s="135">
        <f>IF(N125="sníž. přenesená",J125,0)</f>
        <v>0</v>
      </c>
      <c r="BI125" s="135">
        <f>IF(N125="nulová",J125,0)</f>
        <v>0</v>
      </c>
      <c r="BJ125" s="17" t="s">
        <v>82</v>
      </c>
      <c r="BK125" s="135">
        <f>ROUND(I125*H125,2)</f>
        <v>196000</v>
      </c>
      <c r="BL125" s="17" t="s">
        <v>277</v>
      </c>
      <c r="BM125" s="134" t="s">
        <v>4975</v>
      </c>
    </row>
    <row r="126" spans="2:65" s="1" customFormat="1">
      <c r="B126" s="29"/>
      <c r="D126" s="136" t="s">
        <v>231</v>
      </c>
      <c r="F126" s="137" t="s">
        <v>2346</v>
      </c>
      <c r="L126" s="29"/>
      <c r="M126" s="138"/>
      <c r="T126" s="53"/>
      <c r="AT126" s="17" t="s">
        <v>231</v>
      </c>
      <c r="AU126" s="17" t="s">
        <v>82</v>
      </c>
    </row>
    <row r="127" spans="2:65" s="1" customFormat="1" ht="16.5" customHeight="1">
      <c r="B127" s="123"/>
      <c r="C127" s="124" t="s">
        <v>82</v>
      </c>
      <c r="D127" s="124" t="s">
        <v>226</v>
      </c>
      <c r="E127" s="125" t="s">
        <v>2347</v>
      </c>
      <c r="F127" s="126" t="s">
        <v>2348</v>
      </c>
      <c r="G127" s="127" t="s">
        <v>639</v>
      </c>
      <c r="H127" s="128">
        <v>4</v>
      </c>
      <c r="I127" s="129">
        <v>28100</v>
      </c>
      <c r="J127" s="129">
        <f>ROUND(I127*H127,2)</f>
        <v>112400</v>
      </c>
      <c r="K127" s="126" t="s">
        <v>1</v>
      </c>
      <c r="L127" s="29"/>
      <c r="M127" s="130" t="s">
        <v>1</v>
      </c>
      <c r="N127" s="131" t="s">
        <v>39</v>
      </c>
      <c r="O127" s="132">
        <v>0</v>
      </c>
      <c r="P127" s="132">
        <f>O127*H127</f>
        <v>0</v>
      </c>
      <c r="Q127" s="132">
        <v>0</v>
      </c>
      <c r="R127" s="132">
        <f>Q127*H127</f>
        <v>0</v>
      </c>
      <c r="S127" s="132">
        <v>0</v>
      </c>
      <c r="T127" s="133">
        <f>S127*H127</f>
        <v>0</v>
      </c>
      <c r="AR127" s="134" t="s">
        <v>277</v>
      </c>
      <c r="AT127" s="134" t="s">
        <v>226</v>
      </c>
      <c r="AU127" s="134" t="s">
        <v>82</v>
      </c>
      <c r="AY127" s="17" t="s">
        <v>224</v>
      </c>
      <c r="BE127" s="135">
        <f>IF(N127="základní",J127,0)</f>
        <v>0</v>
      </c>
      <c r="BF127" s="135">
        <f>IF(N127="snížená",J127,0)</f>
        <v>112400</v>
      </c>
      <c r="BG127" s="135">
        <f>IF(N127="zákl. přenesená",J127,0)</f>
        <v>0</v>
      </c>
      <c r="BH127" s="135">
        <f>IF(N127="sníž. přenesená",J127,0)</f>
        <v>0</v>
      </c>
      <c r="BI127" s="135">
        <f>IF(N127="nulová",J127,0)</f>
        <v>0</v>
      </c>
      <c r="BJ127" s="17" t="s">
        <v>82</v>
      </c>
      <c r="BK127" s="135">
        <f>ROUND(I127*H127,2)</f>
        <v>112400</v>
      </c>
      <c r="BL127" s="17" t="s">
        <v>277</v>
      </c>
      <c r="BM127" s="134" t="s">
        <v>4976</v>
      </c>
    </row>
    <row r="128" spans="2:65" s="1" customFormat="1">
      <c r="B128" s="29"/>
      <c r="D128" s="136" t="s">
        <v>231</v>
      </c>
      <c r="F128" s="137" t="s">
        <v>2348</v>
      </c>
      <c r="L128" s="29"/>
      <c r="M128" s="138"/>
      <c r="T128" s="53"/>
      <c r="AT128" s="17" t="s">
        <v>231</v>
      </c>
      <c r="AU128" s="17" t="s">
        <v>82</v>
      </c>
    </row>
    <row r="129" spans="2:65" s="1" customFormat="1" ht="16.5" customHeight="1">
      <c r="B129" s="123"/>
      <c r="C129" s="124" t="s">
        <v>101</v>
      </c>
      <c r="D129" s="124" t="s">
        <v>226</v>
      </c>
      <c r="E129" s="125" t="s">
        <v>2349</v>
      </c>
      <c r="F129" s="126" t="s">
        <v>2350</v>
      </c>
      <c r="G129" s="127" t="s">
        <v>639</v>
      </c>
      <c r="H129" s="128">
        <v>40</v>
      </c>
      <c r="I129" s="129">
        <v>23000</v>
      </c>
      <c r="J129" s="129">
        <f>ROUND(I129*H129,2)</f>
        <v>920000</v>
      </c>
      <c r="K129" s="126" t="s">
        <v>1</v>
      </c>
      <c r="L129" s="29"/>
      <c r="M129" s="130" t="s">
        <v>1</v>
      </c>
      <c r="N129" s="131" t="s">
        <v>39</v>
      </c>
      <c r="O129" s="132">
        <v>0</v>
      </c>
      <c r="P129" s="132">
        <f>O129*H129</f>
        <v>0</v>
      </c>
      <c r="Q129" s="132">
        <v>0</v>
      </c>
      <c r="R129" s="132">
        <f>Q129*H129</f>
        <v>0</v>
      </c>
      <c r="S129" s="132">
        <v>0</v>
      </c>
      <c r="T129" s="133">
        <f>S129*H129</f>
        <v>0</v>
      </c>
      <c r="AR129" s="134" t="s">
        <v>277</v>
      </c>
      <c r="AT129" s="134" t="s">
        <v>226</v>
      </c>
      <c r="AU129" s="134" t="s">
        <v>82</v>
      </c>
      <c r="AY129" s="17" t="s">
        <v>224</v>
      </c>
      <c r="BE129" s="135">
        <f>IF(N129="základní",J129,0)</f>
        <v>0</v>
      </c>
      <c r="BF129" s="135">
        <f>IF(N129="snížená",J129,0)</f>
        <v>920000</v>
      </c>
      <c r="BG129" s="135">
        <f>IF(N129="zákl. přenesená",J129,0)</f>
        <v>0</v>
      </c>
      <c r="BH129" s="135">
        <f>IF(N129="sníž. přenesená",J129,0)</f>
        <v>0</v>
      </c>
      <c r="BI129" s="135">
        <f>IF(N129="nulová",J129,0)</f>
        <v>0</v>
      </c>
      <c r="BJ129" s="17" t="s">
        <v>82</v>
      </c>
      <c r="BK129" s="135">
        <f>ROUND(I129*H129,2)</f>
        <v>920000</v>
      </c>
      <c r="BL129" s="17" t="s">
        <v>277</v>
      </c>
      <c r="BM129" s="134" t="s">
        <v>4977</v>
      </c>
    </row>
    <row r="130" spans="2:65" s="1" customFormat="1">
      <c r="B130" s="29"/>
      <c r="D130" s="136" t="s">
        <v>231</v>
      </c>
      <c r="F130" s="137" t="s">
        <v>2350</v>
      </c>
      <c r="L130" s="29"/>
      <c r="M130" s="138"/>
      <c r="T130" s="53"/>
      <c r="AT130" s="17" t="s">
        <v>231</v>
      </c>
      <c r="AU130" s="17" t="s">
        <v>82</v>
      </c>
    </row>
    <row r="131" spans="2:65" s="1" customFormat="1" ht="16.5" customHeight="1">
      <c r="B131" s="123"/>
      <c r="C131" s="124" t="s">
        <v>106</v>
      </c>
      <c r="D131" s="124" t="s">
        <v>226</v>
      </c>
      <c r="E131" s="125" t="s">
        <v>2351</v>
      </c>
      <c r="F131" s="126" t="s">
        <v>2352</v>
      </c>
      <c r="G131" s="127" t="s">
        <v>639</v>
      </c>
      <c r="H131" s="128">
        <v>4</v>
      </c>
      <c r="I131" s="129">
        <v>70000</v>
      </c>
      <c r="J131" s="129">
        <f>ROUND(I131*H131,2)</f>
        <v>280000</v>
      </c>
      <c r="K131" s="126" t="s">
        <v>1</v>
      </c>
      <c r="L131" s="29"/>
      <c r="M131" s="130" t="s">
        <v>1</v>
      </c>
      <c r="N131" s="131" t="s">
        <v>39</v>
      </c>
      <c r="O131" s="132">
        <v>0</v>
      </c>
      <c r="P131" s="132">
        <f>O131*H131</f>
        <v>0</v>
      </c>
      <c r="Q131" s="132">
        <v>0</v>
      </c>
      <c r="R131" s="132">
        <f>Q131*H131</f>
        <v>0</v>
      </c>
      <c r="S131" s="132">
        <v>0</v>
      </c>
      <c r="T131" s="133">
        <f>S131*H131</f>
        <v>0</v>
      </c>
      <c r="AR131" s="134" t="s">
        <v>277</v>
      </c>
      <c r="AT131" s="134" t="s">
        <v>226</v>
      </c>
      <c r="AU131" s="134" t="s">
        <v>82</v>
      </c>
      <c r="AY131" s="17" t="s">
        <v>224</v>
      </c>
      <c r="BE131" s="135">
        <f>IF(N131="základní",J131,0)</f>
        <v>0</v>
      </c>
      <c r="BF131" s="135">
        <f>IF(N131="snížená",J131,0)</f>
        <v>280000</v>
      </c>
      <c r="BG131" s="135">
        <f>IF(N131="zákl. přenesená",J131,0)</f>
        <v>0</v>
      </c>
      <c r="BH131" s="135">
        <f>IF(N131="sníž. přenesená",J131,0)</f>
        <v>0</v>
      </c>
      <c r="BI131" s="135">
        <f>IF(N131="nulová",J131,0)</f>
        <v>0</v>
      </c>
      <c r="BJ131" s="17" t="s">
        <v>82</v>
      </c>
      <c r="BK131" s="135">
        <f>ROUND(I131*H131,2)</f>
        <v>280000</v>
      </c>
      <c r="BL131" s="17" t="s">
        <v>277</v>
      </c>
      <c r="BM131" s="134" t="s">
        <v>4978</v>
      </c>
    </row>
    <row r="132" spans="2:65" s="1" customFormat="1">
      <c r="B132" s="29"/>
      <c r="D132" s="136" t="s">
        <v>231</v>
      </c>
      <c r="F132" s="137" t="s">
        <v>2352</v>
      </c>
      <c r="L132" s="29"/>
      <c r="M132" s="138"/>
      <c r="T132" s="53"/>
      <c r="AT132" s="17" t="s">
        <v>231</v>
      </c>
      <c r="AU132" s="17" t="s">
        <v>82</v>
      </c>
    </row>
    <row r="133" spans="2:65" s="1" customFormat="1" ht="16.5" customHeight="1">
      <c r="B133" s="123"/>
      <c r="C133" s="124" t="s">
        <v>109</v>
      </c>
      <c r="D133" s="124" t="s">
        <v>226</v>
      </c>
      <c r="E133" s="125" t="s">
        <v>2353</v>
      </c>
      <c r="F133" s="126" t="s">
        <v>2354</v>
      </c>
      <c r="G133" s="127" t="s">
        <v>639</v>
      </c>
      <c r="H133" s="128">
        <v>18</v>
      </c>
      <c r="I133" s="129">
        <v>11000</v>
      </c>
      <c r="J133" s="129">
        <f>ROUND(I133*H133,2)</f>
        <v>198000</v>
      </c>
      <c r="K133" s="126" t="s">
        <v>1</v>
      </c>
      <c r="L133" s="29"/>
      <c r="M133" s="130" t="s">
        <v>1</v>
      </c>
      <c r="N133" s="131" t="s">
        <v>39</v>
      </c>
      <c r="O133" s="132">
        <v>0</v>
      </c>
      <c r="P133" s="132">
        <f>O133*H133</f>
        <v>0</v>
      </c>
      <c r="Q133" s="132">
        <v>0</v>
      </c>
      <c r="R133" s="132">
        <f>Q133*H133</f>
        <v>0</v>
      </c>
      <c r="S133" s="132">
        <v>0</v>
      </c>
      <c r="T133" s="133">
        <f>S133*H133</f>
        <v>0</v>
      </c>
      <c r="AR133" s="134" t="s">
        <v>277</v>
      </c>
      <c r="AT133" s="134" t="s">
        <v>226</v>
      </c>
      <c r="AU133" s="134" t="s">
        <v>82</v>
      </c>
      <c r="AY133" s="17" t="s">
        <v>224</v>
      </c>
      <c r="BE133" s="135">
        <f>IF(N133="základní",J133,0)</f>
        <v>0</v>
      </c>
      <c r="BF133" s="135">
        <f>IF(N133="snížená",J133,0)</f>
        <v>198000</v>
      </c>
      <c r="BG133" s="135">
        <f>IF(N133="zákl. přenesená",J133,0)</f>
        <v>0</v>
      </c>
      <c r="BH133" s="135">
        <f>IF(N133="sníž. přenesená",J133,0)</f>
        <v>0</v>
      </c>
      <c r="BI133" s="135">
        <f>IF(N133="nulová",J133,0)</f>
        <v>0</v>
      </c>
      <c r="BJ133" s="17" t="s">
        <v>82</v>
      </c>
      <c r="BK133" s="135">
        <f>ROUND(I133*H133,2)</f>
        <v>198000</v>
      </c>
      <c r="BL133" s="17" t="s">
        <v>277</v>
      </c>
      <c r="BM133" s="134" t="s">
        <v>4979</v>
      </c>
    </row>
    <row r="134" spans="2:65" s="1" customFormat="1">
      <c r="B134" s="29"/>
      <c r="D134" s="136" t="s">
        <v>231</v>
      </c>
      <c r="F134" s="137" t="s">
        <v>2354</v>
      </c>
      <c r="L134" s="29"/>
      <c r="M134" s="138"/>
      <c r="T134" s="53"/>
      <c r="AT134" s="17" t="s">
        <v>231</v>
      </c>
      <c r="AU134" s="17" t="s">
        <v>82</v>
      </c>
    </row>
    <row r="135" spans="2:65" s="1" customFormat="1" ht="16.5" customHeight="1">
      <c r="B135" s="123"/>
      <c r="C135" s="124" t="s">
        <v>112</v>
      </c>
      <c r="D135" s="124" t="s">
        <v>226</v>
      </c>
      <c r="E135" s="125" t="s">
        <v>2355</v>
      </c>
      <c r="F135" s="126" t="s">
        <v>2356</v>
      </c>
      <c r="G135" s="127" t="s">
        <v>639</v>
      </c>
      <c r="H135" s="128">
        <v>32</v>
      </c>
      <c r="I135" s="129">
        <v>5700</v>
      </c>
      <c r="J135" s="129">
        <f>ROUND(I135*H135,2)</f>
        <v>182400</v>
      </c>
      <c r="K135" s="126" t="s">
        <v>1</v>
      </c>
      <c r="L135" s="29"/>
      <c r="M135" s="130" t="s">
        <v>1</v>
      </c>
      <c r="N135" s="131" t="s">
        <v>39</v>
      </c>
      <c r="O135" s="132">
        <v>0</v>
      </c>
      <c r="P135" s="132">
        <f>O135*H135</f>
        <v>0</v>
      </c>
      <c r="Q135" s="132">
        <v>0</v>
      </c>
      <c r="R135" s="132">
        <f>Q135*H135</f>
        <v>0</v>
      </c>
      <c r="S135" s="132">
        <v>0</v>
      </c>
      <c r="T135" s="133">
        <f>S135*H135</f>
        <v>0</v>
      </c>
      <c r="AR135" s="134" t="s">
        <v>277</v>
      </c>
      <c r="AT135" s="134" t="s">
        <v>226</v>
      </c>
      <c r="AU135" s="134" t="s">
        <v>82</v>
      </c>
      <c r="AY135" s="17" t="s">
        <v>224</v>
      </c>
      <c r="BE135" s="135">
        <f>IF(N135="základní",J135,0)</f>
        <v>0</v>
      </c>
      <c r="BF135" s="135">
        <f>IF(N135="snížená",J135,0)</f>
        <v>182400</v>
      </c>
      <c r="BG135" s="135">
        <f>IF(N135="zákl. přenesená",J135,0)</f>
        <v>0</v>
      </c>
      <c r="BH135" s="135">
        <f>IF(N135="sníž. přenesená",J135,0)</f>
        <v>0</v>
      </c>
      <c r="BI135" s="135">
        <f>IF(N135="nulová",J135,0)</f>
        <v>0</v>
      </c>
      <c r="BJ135" s="17" t="s">
        <v>82</v>
      </c>
      <c r="BK135" s="135">
        <f>ROUND(I135*H135,2)</f>
        <v>182400</v>
      </c>
      <c r="BL135" s="17" t="s">
        <v>277</v>
      </c>
      <c r="BM135" s="134" t="s">
        <v>4980</v>
      </c>
    </row>
    <row r="136" spans="2:65" s="1" customFormat="1">
      <c r="B136" s="29"/>
      <c r="D136" s="136" t="s">
        <v>231</v>
      </c>
      <c r="F136" s="137" t="s">
        <v>2356</v>
      </c>
      <c r="L136" s="29"/>
      <c r="M136" s="138"/>
      <c r="T136" s="53"/>
      <c r="AT136" s="17" t="s">
        <v>231</v>
      </c>
      <c r="AU136" s="17" t="s">
        <v>82</v>
      </c>
    </row>
    <row r="137" spans="2:65" s="1" customFormat="1" ht="16.5" customHeight="1">
      <c r="B137" s="123"/>
      <c r="C137" s="124" t="s">
        <v>115</v>
      </c>
      <c r="D137" s="124" t="s">
        <v>226</v>
      </c>
      <c r="E137" s="125" t="s">
        <v>2357</v>
      </c>
      <c r="F137" s="126" t="s">
        <v>2358</v>
      </c>
      <c r="G137" s="127" t="s">
        <v>639</v>
      </c>
      <c r="H137" s="128">
        <v>14</v>
      </c>
      <c r="I137" s="129">
        <v>899</v>
      </c>
      <c r="J137" s="129">
        <f>ROUND(I137*H137,2)</f>
        <v>12586</v>
      </c>
      <c r="K137" s="126" t="s">
        <v>1</v>
      </c>
      <c r="L137" s="29"/>
      <c r="M137" s="130" t="s">
        <v>1</v>
      </c>
      <c r="N137" s="131" t="s">
        <v>39</v>
      </c>
      <c r="O137" s="132">
        <v>0</v>
      </c>
      <c r="P137" s="132">
        <f>O137*H137</f>
        <v>0</v>
      </c>
      <c r="Q137" s="132">
        <v>0</v>
      </c>
      <c r="R137" s="132">
        <f>Q137*H137</f>
        <v>0</v>
      </c>
      <c r="S137" s="132">
        <v>0</v>
      </c>
      <c r="T137" s="133">
        <f>S137*H137</f>
        <v>0</v>
      </c>
      <c r="AR137" s="134" t="s">
        <v>277</v>
      </c>
      <c r="AT137" s="134" t="s">
        <v>226</v>
      </c>
      <c r="AU137" s="134" t="s">
        <v>82</v>
      </c>
      <c r="AY137" s="17" t="s">
        <v>224</v>
      </c>
      <c r="BE137" s="135">
        <f>IF(N137="základní",J137,0)</f>
        <v>0</v>
      </c>
      <c r="BF137" s="135">
        <f>IF(N137="snížená",J137,0)</f>
        <v>12586</v>
      </c>
      <c r="BG137" s="135">
        <f>IF(N137="zákl. přenesená",J137,0)</f>
        <v>0</v>
      </c>
      <c r="BH137" s="135">
        <f>IF(N137="sníž. přenesená",J137,0)</f>
        <v>0</v>
      </c>
      <c r="BI137" s="135">
        <f>IF(N137="nulová",J137,0)</f>
        <v>0</v>
      </c>
      <c r="BJ137" s="17" t="s">
        <v>82</v>
      </c>
      <c r="BK137" s="135">
        <f>ROUND(I137*H137,2)</f>
        <v>12586</v>
      </c>
      <c r="BL137" s="17" t="s">
        <v>277</v>
      </c>
      <c r="BM137" s="134" t="s">
        <v>4981</v>
      </c>
    </row>
    <row r="138" spans="2:65" s="1" customFormat="1">
      <c r="B138" s="29"/>
      <c r="D138" s="136" t="s">
        <v>231</v>
      </c>
      <c r="F138" s="137" t="s">
        <v>2358</v>
      </c>
      <c r="L138" s="29"/>
      <c r="M138" s="138"/>
      <c r="T138" s="53"/>
      <c r="AT138" s="17" t="s">
        <v>231</v>
      </c>
      <c r="AU138" s="17" t="s">
        <v>82</v>
      </c>
    </row>
    <row r="139" spans="2:65" s="1" customFormat="1" ht="16.5" customHeight="1">
      <c r="B139" s="123"/>
      <c r="C139" s="124" t="s">
        <v>118</v>
      </c>
      <c r="D139" s="124" t="s">
        <v>226</v>
      </c>
      <c r="E139" s="125" t="s">
        <v>2359</v>
      </c>
      <c r="F139" s="126" t="s">
        <v>2360</v>
      </c>
      <c r="G139" s="127" t="s">
        <v>639</v>
      </c>
      <c r="H139" s="128">
        <v>1</v>
      </c>
      <c r="I139" s="129">
        <v>23909</v>
      </c>
      <c r="J139" s="129">
        <f>ROUND(I139*H139,2)</f>
        <v>23909</v>
      </c>
      <c r="K139" s="126" t="s">
        <v>1</v>
      </c>
      <c r="L139" s="29"/>
      <c r="M139" s="130" t="s">
        <v>1</v>
      </c>
      <c r="N139" s="131" t="s">
        <v>39</v>
      </c>
      <c r="O139" s="132">
        <v>0</v>
      </c>
      <c r="P139" s="132">
        <f>O139*H139</f>
        <v>0</v>
      </c>
      <c r="Q139" s="132">
        <v>0</v>
      </c>
      <c r="R139" s="132">
        <f>Q139*H139</f>
        <v>0</v>
      </c>
      <c r="S139" s="132">
        <v>0</v>
      </c>
      <c r="T139" s="133">
        <f>S139*H139</f>
        <v>0</v>
      </c>
      <c r="AR139" s="134" t="s">
        <v>277</v>
      </c>
      <c r="AT139" s="134" t="s">
        <v>226</v>
      </c>
      <c r="AU139" s="134" t="s">
        <v>82</v>
      </c>
      <c r="AY139" s="17" t="s">
        <v>224</v>
      </c>
      <c r="BE139" s="135">
        <f>IF(N139="základní",J139,0)</f>
        <v>0</v>
      </c>
      <c r="BF139" s="135">
        <f>IF(N139="snížená",J139,0)</f>
        <v>23909</v>
      </c>
      <c r="BG139" s="135">
        <f>IF(N139="zákl. přenesená",J139,0)</f>
        <v>0</v>
      </c>
      <c r="BH139" s="135">
        <f>IF(N139="sníž. přenesená",J139,0)</f>
        <v>0</v>
      </c>
      <c r="BI139" s="135">
        <f>IF(N139="nulová",J139,0)</f>
        <v>0</v>
      </c>
      <c r="BJ139" s="17" t="s">
        <v>82</v>
      </c>
      <c r="BK139" s="135">
        <f>ROUND(I139*H139,2)</f>
        <v>23909</v>
      </c>
      <c r="BL139" s="17" t="s">
        <v>277</v>
      </c>
      <c r="BM139" s="134" t="s">
        <v>4982</v>
      </c>
    </row>
    <row r="140" spans="2:65" s="1" customFormat="1">
      <c r="B140" s="29"/>
      <c r="D140" s="136" t="s">
        <v>231</v>
      </c>
      <c r="F140" s="137" t="s">
        <v>2360</v>
      </c>
      <c r="L140" s="29"/>
      <c r="M140" s="138"/>
      <c r="T140" s="53"/>
      <c r="AT140" s="17" t="s">
        <v>231</v>
      </c>
      <c r="AU140" s="17" t="s">
        <v>82</v>
      </c>
    </row>
    <row r="141" spans="2:65" s="1" customFormat="1" ht="16.5" customHeight="1">
      <c r="B141" s="123"/>
      <c r="C141" s="124" t="s">
        <v>280</v>
      </c>
      <c r="D141" s="124" t="s">
        <v>226</v>
      </c>
      <c r="E141" s="125" t="s">
        <v>2361</v>
      </c>
      <c r="F141" s="126" t="s">
        <v>2362</v>
      </c>
      <c r="G141" s="127" t="s">
        <v>639</v>
      </c>
      <c r="H141" s="128">
        <v>1</v>
      </c>
      <c r="I141" s="129">
        <v>27225</v>
      </c>
      <c r="J141" s="129">
        <f>ROUND(I141*H141,2)</f>
        <v>27225</v>
      </c>
      <c r="K141" s="126" t="s">
        <v>1</v>
      </c>
      <c r="L141" s="29"/>
      <c r="M141" s="130" t="s">
        <v>1</v>
      </c>
      <c r="N141" s="131" t="s">
        <v>39</v>
      </c>
      <c r="O141" s="132">
        <v>0</v>
      </c>
      <c r="P141" s="132">
        <f>O141*H141</f>
        <v>0</v>
      </c>
      <c r="Q141" s="132">
        <v>0</v>
      </c>
      <c r="R141" s="132">
        <f>Q141*H141</f>
        <v>0</v>
      </c>
      <c r="S141" s="132">
        <v>0</v>
      </c>
      <c r="T141" s="133">
        <f>S141*H141</f>
        <v>0</v>
      </c>
      <c r="AR141" s="134" t="s">
        <v>277</v>
      </c>
      <c r="AT141" s="134" t="s">
        <v>226</v>
      </c>
      <c r="AU141" s="134" t="s">
        <v>82</v>
      </c>
      <c r="AY141" s="17" t="s">
        <v>224</v>
      </c>
      <c r="BE141" s="135">
        <f>IF(N141="základní",J141,0)</f>
        <v>0</v>
      </c>
      <c r="BF141" s="135">
        <f>IF(N141="snížená",J141,0)</f>
        <v>27225</v>
      </c>
      <c r="BG141" s="135">
        <f>IF(N141="zákl. přenesená",J141,0)</f>
        <v>0</v>
      </c>
      <c r="BH141" s="135">
        <f>IF(N141="sníž. přenesená",J141,0)</f>
        <v>0</v>
      </c>
      <c r="BI141" s="135">
        <f>IF(N141="nulová",J141,0)</f>
        <v>0</v>
      </c>
      <c r="BJ141" s="17" t="s">
        <v>82</v>
      </c>
      <c r="BK141" s="135">
        <f>ROUND(I141*H141,2)</f>
        <v>27225</v>
      </c>
      <c r="BL141" s="17" t="s">
        <v>277</v>
      </c>
      <c r="BM141" s="134" t="s">
        <v>4983</v>
      </c>
    </row>
    <row r="142" spans="2:65" s="1" customFormat="1">
      <c r="B142" s="29"/>
      <c r="D142" s="136" t="s">
        <v>231</v>
      </c>
      <c r="F142" s="137" t="s">
        <v>2362</v>
      </c>
      <c r="L142" s="29"/>
      <c r="M142" s="138"/>
      <c r="T142" s="53"/>
      <c r="AT142" s="17" t="s">
        <v>231</v>
      </c>
      <c r="AU142" s="17" t="s">
        <v>82</v>
      </c>
    </row>
    <row r="143" spans="2:65" s="1" customFormat="1" ht="16.5" customHeight="1">
      <c r="B143" s="123"/>
      <c r="C143" s="124" t="s">
        <v>258</v>
      </c>
      <c r="D143" s="124" t="s">
        <v>226</v>
      </c>
      <c r="E143" s="125" t="s">
        <v>2363</v>
      </c>
      <c r="F143" s="126" t="s">
        <v>2364</v>
      </c>
      <c r="G143" s="127" t="s">
        <v>639</v>
      </c>
      <c r="H143" s="128">
        <v>1</v>
      </c>
      <c r="I143" s="129">
        <v>5800</v>
      </c>
      <c r="J143" s="129">
        <f>ROUND(I143*H143,2)</f>
        <v>5800</v>
      </c>
      <c r="K143" s="126" t="s">
        <v>1</v>
      </c>
      <c r="L143" s="29"/>
      <c r="M143" s="130" t="s">
        <v>1</v>
      </c>
      <c r="N143" s="131" t="s">
        <v>39</v>
      </c>
      <c r="O143" s="132">
        <v>0</v>
      </c>
      <c r="P143" s="132">
        <f>O143*H143</f>
        <v>0</v>
      </c>
      <c r="Q143" s="132">
        <v>0</v>
      </c>
      <c r="R143" s="132">
        <f>Q143*H143</f>
        <v>0</v>
      </c>
      <c r="S143" s="132">
        <v>0</v>
      </c>
      <c r="T143" s="133">
        <f>S143*H143</f>
        <v>0</v>
      </c>
      <c r="AR143" s="134" t="s">
        <v>277</v>
      </c>
      <c r="AT143" s="134" t="s">
        <v>226</v>
      </c>
      <c r="AU143" s="134" t="s">
        <v>82</v>
      </c>
      <c r="AY143" s="17" t="s">
        <v>224</v>
      </c>
      <c r="BE143" s="135">
        <f>IF(N143="základní",J143,0)</f>
        <v>0</v>
      </c>
      <c r="BF143" s="135">
        <f>IF(N143="snížená",J143,0)</f>
        <v>5800</v>
      </c>
      <c r="BG143" s="135">
        <f>IF(N143="zákl. přenesená",J143,0)</f>
        <v>0</v>
      </c>
      <c r="BH143" s="135">
        <f>IF(N143="sníž. přenesená",J143,0)</f>
        <v>0</v>
      </c>
      <c r="BI143" s="135">
        <f>IF(N143="nulová",J143,0)</f>
        <v>0</v>
      </c>
      <c r="BJ143" s="17" t="s">
        <v>82</v>
      </c>
      <c r="BK143" s="135">
        <f>ROUND(I143*H143,2)</f>
        <v>5800</v>
      </c>
      <c r="BL143" s="17" t="s">
        <v>277</v>
      </c>
      <c r="BM143" s="134" t="s">
        <v>4984</v>
      </c>
    </row>
    <row r="144" spans="2:65" s="1" customFormat="1">
      <c r="B144" s="29"/>
      <c r="D144" s="136" t="s">
        <v>231</v>
      </c>
      <c r="F144" s="137" t="s">
        <v>2364</v>
      </c>
      <c r="L144" s="29"/>
      <c r="M144" s="138"/>
      <c r="T144" s="53"/>
      <c r="AT144" s="17" t="s">
        <v>231</v>
      </c>
      <c r="AU144" s="17" t="s">
        <v>82</v>
      </c>
    </row>
    <row r="145" spans="2:65" s="1" customFormat="1" ht="16.5" customHeight="1">
      <c r="B145" s="123"/>
      <c r="C145" s="124" t="s">
        <v>297</v>
      </c>
      <c r="D145" s="124" t="s">
        <v>226</v>
      </c>
      <c r="E145" s="125" t="s">
        <v>2365</v>
      </c>
      <c r="F145" s="126" t="s">
        <v>2366</v>
      </c>
      <c r="G145" s="127" t="s">
        <v>639</v>
      </c>
      <c r="H145" s="128">
        <v>14</v>
      </c>
      <c r="I145" s="129">
        <v>1600</v>
      </c>
      <c r="J145" s="129">
        <f>ROUND(I145*H145,2)</f>
        <v>22400</v>
      </c>
      <c r="K145" s="126" t="s">
        <v>1</v>
      </c>
      <c r="L145" s="29"/>
      <c r="M145" s="130" t="s">
        <v>1</v>
      </c>
      <c r="N145" s="131" t="s">
        <v>39</v>
      </c>
      <c r="O145" s="132">
        <v>0</v>
      </c>
      <c r="P145" s="132">
        <f>O145*H145</f>
        <v>0</v>
      </c>
      <c r="Q145" s="132">
        <v>0</v>
      </c>
      <c r="R145" s="132">
        <f>Q145*H145</f>
        <v>0</v>
      </c>
      <c r="S145" s="132">
        <v>0</v>
      </c>
      <c r="T145" s="133">
        <f>S145*H145</f>
        <v>0</v>
      </c>
      <c r="AR145" s="134" t="s">
        <v>277</v>
      </c>
      <c r="AT145" s="134" t="s">
        <v>226</v>
      </c>
      <c r="AU145" s="134" t="s">
        <v>82</v>
      </c>
      <c r="AY145" s="17" t="s">
        <v>224</v>
      </c>
      <c r="BE145" s="135">
        <f>IF(N145="základní",J145,0)</f>
        <v>0</v>
      </c>
      <c r="BF145" s="135">
        <f>IF(N145="snížená",J145,0)</f>
        <v>22400</v>
      </c>
      <c r="BG145" s="135">
        <f>IF(N145="zákl. přenesená",J145,0)</f>
        <v>0</v>
      </c>
      <c r="BH145" s="135">
        <f>IF(N145="sníž. přenesená",J145,0)</f>
        <v>0</v>
      </c>
      <c r="BI145" s="135">
        <f>IF(N145="nulová",J145,0)</f>
        <v>0</v>
      </c>
      <c r="BJ145" s="17" t="s">
        <v>82</v>
      </c>
      <c r="BK145" s="135">
        <f>ROUND(I145*H145,2)</f>
        <v>22400</v>
      </c>
      <c r="BL145" s="17" t="s">
        <v>277</v>
      </c>
      <c r="BM145" s="134" t="s">
        <v>4985</v>
      </c>
    </row>
    <row r="146" spans="2:65" s="1" customFormat="1">
      <c r="B146" s="29"/>
      <c r="D146" s="136" t="s">
        <v>231</v>
      </c>
      <c r="F146" s="137" t="s">
        <v>2366</v>
      </c>
      <c r="L146" s="29"/>
      <c r="M146" s="138"/>
      <c r="T146" s="53"/>
      <c r="AT146" s="17" t="s">
        <v>231</v>
      </c>
      <c r="AU146" s="17" t="s">
        <v>82</v>
      </c>
    </row>
    <row r="147" spans="2:65" s="1" customFormat="1" ht="16.5" customHeight="1">
      <c r="B147" s="123"/>
      <c r="C147" s="124" t="s">
        <v>8</v>
      </c>
      <c r="D147" s="124" t="s">
        <v>226</v>
      </c>
      <c r="E147" s="125" t="s">
        <v>2367</v>
      </c>
      <c r="F147" s="126" t="s">
        <v>2368</v>
      </c>
      <c r="G147" s="127" t="s">
        <v>639</v>
      </c>
      <c r="H147" s="128">
        <v>18</v>
      </c>
      <c r="I147" s="129">
        <v>32000</v>
      </c>
      <c r="J147" s="129">
        <f>ROUND(I147*H147,2)</f>
        <v>576000</v>
      </c>
      <c r="K147" s="126" t="s">
        <v>1</v>
      </c>
      <c r="L147" s="29"/>
      <c r="M147" s="130" t="s">
        <v>1</v>
      </c>
      <c r="N147" s="131" t="s">
        <v>39</v>
      </c>
      <c r="O147" s="132">
        <v>0</v>
      </c>
      <c r="P147" s="132">
        <f>O147*H147</f>
        <v>0</v>
      </c>
      <c r="Q147" s="132">
        <v>0</v>
      </c>
      <c r="R147" s="132">
        <f>Q147*H147</f>
        <v>0</v>
      </c>
      <c r="S147" s="132">
        <v>0</v>
      </c>
      <c r="T147" s="133">
        <f>S147*H147</f>
        <v>0</v>
      </c>
      <c r="AR147" s="134" t="s">
        <v>277</v>
      </c>
      <c r="AT147" s="134" t="s">
        <v>226</v>
      </c>
      <c r="AU147" s="134" t="s">
        <v>82</v>
      </c>
      <c r="AY147" s="17" t="s">
        <v>224</v>
      </c>
      <c r="BE147" s="135">
        <f>IF(N147="základní",J147,0)</f>
        <v>0</v>
      </c>
      <c r="BF147" s="135">
        <f>IF(N147="snížená",J147,0)</f>
        <v>576000</v>
      </c>
      <c r="BG147" s="135">
        <f>IF(N147="zákl. přenesená",J147,0)</f>
        <v>0</v>
      </c>
      <c r="BH147" s="135">
        <f>IF(N147="sníž. přenesená",J147,0)</f>
        <v>0</v>
      </c>
      <c r="BI147" s="135">
        <f>IF(N147="nulová",J147,0)</f>
        <v>0</v>
      </c>
      <c r="BJ147" s="17" t="s">
        <v>82</v>
      </c>
      <c r="BK147" s="135">
        <f>ROUND(I147*H147,2)</f>
        <v>576000</v>
      </c>
      <c r="BL147" s="17" t="s">
        <v>277</v>
      </c>
      <c r="BM147" s="134" t="s">
        <v>4986</v>
      </c>
    </row>
    <row r="148" spans="2:65" s="1" customFormat="1">
      <c r="B148" s="29"/>
      <c r="D148" s="136" t="s">
        <v>231</v>
      </c>
      <c r="F148" s="137" t="s">
        <v>2368</v>
      </c>
      <c r="L148" s="29"/>
      <c r="M148" s="138"/>
      <c r="T148" s="53"/>
      <c r="AT148" s="17" t="s">
        <v>231</v>
      </c>
      <c r="AU148" s="17" t="s">
        <v>82</v>
      </c>
    </row>
    <row r="149" spans="2:65" s="1" customFormat="1" ht="16.5" customHeight="1">
      <c r="B149" s="123"/>
      <c r="C149" s="124" t="s">
        <v>310</v>
      </c>
      <c r="D149" s="124" t="s">
        <v>226</v>
      </c>
      <c r="E149" s="125" t="s">
        <v>2369</v>
      </c>
      <c r="F149" s="126" t="s">
        <v>2370</v>
      </c>
      <c r="G149" s="127" t="s">
        <v>639</v>
      </c>
      <c r="H149" s="128">
        <v>3</v>
      </c>
      <c r="I149" s="129">
        <v>18090</v>
      </c>
      <c r="J149" s="129">
        <f>ROUND(I149*H149,2)</f>
        <v>54270</v>
      </c>
      <c r="K149" s="126" t="s">
        <v>1</v>
      </c>
      <c r="L149" s="29"/>
      <c r="M149" s="130" t="s">
        <v>1</v>
      </c>
      <c r="N149" s="131" t="s">
        <v>39</v>
      </c>
      <c r="O149" s="132">
        <v>0</v>
      </c>
      <c r="P149" s="132">
        <f>O149*H149</f>
        <v>0</v>
      </c>
      <c r="Q149" s="132">
        <v>0</v>
      </c>
      <c r="R149" s="132">
        <f>Q149*H149</f>
        <v>0</v>
      </c>
      <c r="S149" s="132">
        <v>0</v>
      </c>
      <c r="T149" s="133">
        <f>S149*H149</f>
        <v>0</v>
      </c>
      <c r="AR149" s="134" t="s">
        <v>277</v>
      </c>
      <c r="AT149" s="134" t="s">
        <v>226</v>
      </c>
      <c r="AU149" s="134" t="s">
        <v>82</v>
      </c>
      <c r="AY149" s="17" t="s">
        <v>224</v>
      </c>
      <c r="BE149" s="135">
        <f>IF(N149="základní",J149,0)</f>
        <v>0</v>
      </c>
      <c r="BF149" s="135">
        <f>IF(N149="snížená",J149,0)</f>
        <v>54270</v>
      </c>
      <c r="BG149" s="135">
        <f>IF(N149="zákl. přenesená",J149,0)</f>
        <v>0</v>
      </c>
      <c r="BH149" s="135">
        <f>IF(N149="sníž. přenesená",J149,0)</f>
        <v>0</v>
      </c>
      <c r="BI149" s="135">
        <f>IF(N149="nulová",J149,0)</f>
        <v>0</v>
      </c>
      <c r="BJ149" s="17" t="s">
        <v>82</v>
      </c>
      <c r="BK149" s="135">
        <f>ROUND(I149*H149,2)</f>
        <v>54270</v>
      </c>
      <c r="BL149" s="17" t="s">
        <v>277</v>
      </c>
      <c r="BM149" s="134" t="s">
        <v>4987</v>
      </c>
    </row>
    <row r="150" spans="2:65" s="1" customFormat="1">
      <c r="B150" s="29"/>
      <c r="D150" s="136" t="s">
        <v>231</v>
      </c>
      <c r="F150" s="137" t="s">
        <v>2370</v>
      </c>
      <c r="L150" s="29"/>
      <c r="M150" s="173"/>
      <c r="N150" s="174"/>
      <c r="O150" s="174"/>
      <c r="P150" s="174"/>
      <c r="Q150" s="174"/>
      <c r="R150" s="174"/>
      <c r="S150" s="174"/>
      <c r="T150" s="175"/>
      <c r="AT150" s="17" t="s">
        <v>231</v>
      </c>
      <c r="AU150" s="17" t="s">
        <v>82</v>
      </c>
    </row>
    <row r="151" spans="2:65" s="1" customFormat="1" ht="6.95" customHeight="1">
      <c r="B151" s="41"/>
      <c r="C151" s="42"/>
      <c r="D151" s="42"/>
      <c r="E151" s="42"/>
      <c r="F151" s="42"/>
      <c r="G151" s="42"/>
      <c r="H151" s="42"/>
      <c r="I151" s="42"/>
      <c r="J151" s="42"/>
      <c r="K151" s="42"/>
      <c r="L151" s="29"/>
    </row>
  </sheetData>
  <autoFilter ref="C121:K150" xr:uid="{00000000-0009-0000-0000-000012000000}"/>
  <mergeCells count="11">
    <mergeCell ref="E114:H114"/>
    <mergeCell ref="E7:H7"/>
    <mergeCell ref="E9:H9"/>
    <mergeCell ref="E11:H11"/>
    <mergeCell ref="E29:H29"/>
    <mergeCell ref="E85:H85"/>
    <mergeCell ref="L2:V2"/>
    <mergeCell ref="E87:H87"/>
    <mergeCell ref="E89:H89"/>
    <mergeCell ref="E110:H110"/>
    <mergeCell ref="E112:H11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77"/>
  <sheetViews>
    <sheetView showGridLines="0" topLeftCell="A3" workbookViewId="0">
      <selection activeCell="F152" sqref="F15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83</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4544</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24</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tr">
        <f>IF('Rekapitulace stavby'!AN16="","",'Rekapitulace stavby'!AN16)</f>
        <v/>
      </c>
      <c r="L22" s="29"/>
    </row>
    <row r="23" spans="2:12" s="1" customFormat="1" ht="18" customHeight="1">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c r="B24" s="29"/>
      <c r="L24" s="29"/>
    </row>
    <row r="25" spans="2:12" s="1" customFormat="1" ht="12" customHeight="1">
      <c r="B25" s="29"/>
      <c r="D25" s="26" t="s">
        <v>30</v>
      </c>
      <c r="I25" s="26" t="s">
        <v>23</v>
      </c>
      <c r="J25" s="24" t="str">
        <f>IF('Rekapitulace stavby'!AN19="","",'Rekapitulace stavby'!AN19)</f>
        <v/>
      </c>
      <c r="L25" s="29"/>
    </row>
    <row r="26" spans="2:12" s="1" customFormat="1" ht="18" customHeight="1">
      <c r="B26" s="29"/>
      <c r="E26" s="24" t="str">
        <f>IF('Rekapitulace stavby'!E20="","",'Rekapitulace stavby'!E20)</f>
        <v>Krajovský</v>
      </c>
      <c r="I26" s="26" t="s">
        <v>25</v>
      </c>
      <c r="J26" s="24" t="str">
        <f>IF('Rekapitulace stavby'!AN20="","",'Rekapitulace stavby'!AN20)</f>
        <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ROUND(J156, 2)</f>
        <v>87608580.920000002</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ROUND((SUM(BE156:BE1976)),  2)</f>
        <v>0</v>
      </c>
      <c r="I35" s="84">
        <v>0.21</v>
      </c>
      <c r="J35" s="80">
        <f>ROUND(((SUM(BE156:BE1976))*I35),  2)</f>
        <v>0</v>
      </c>
      <c r="L35" s="29"/>
    </row>
    <row r="36" spans="2:12" s="1" customFormat="1" ht="14.45" customHeight="1">
      <c r="B36" s="29"/>
      <c r="E36" s="26" t="s">
        <v>39</v>
      </c>
      <c r="F36" s="80">
        <f>ROUND((SUM(BF156:BF1976)),  2)</f>
        <v>87608580.920000002</v>
      </c>
      <c r="I36" s="84">
        <v>0.12</v>
      </c>
      <c r="J36" s="80">
        <f>ROUND(((SUM(BF156:BF1976))*I36),  2)</f>
        <v>10513029.710000001</v>
      </c>
      <c r="L36" s="29"/>
    </row>
    <row r="37" spans="2:12" s="1" customFormat="1" ht="14.45" hidden="1" customHeight="1">
      <c r="B37" s="29"/>
      <c r="E37" s="26" t="s">
        <v>40</v>
      </c>
      <c r="F37" s="80">
        <f>ROUND((SUM(BG156:BG1976)),  2)</f>
        <v>0</v>
      </c>
      <c r="I37" s="84">
        <v>0.21</v>
      </c>
      <c r="J37" s="80">
        <f>0</f>
        <v>0</v>
      </c>
      <c r="L37" s="29"/>
    </row>
    <row r="38" spans="2:12" s="1" customFormat="1" ht="14.45" hidden="1" customHeight="1">
      <c r="B38" s="29"/>
      <c r="E38" s="26" t="s">
        <v>41</v>
      </c>
      <c r="F38" s="80">
        <f>ROUND((SUM(BH156:BH1976)),  2)</f>
        <v>0</v>
      </c>
      <c r="I38" s="84">
        <v>0.12</v>
      </c>
      <c r="J38" s="80">
        <f>0</f>
        <v>0</v>
      </c>
      <c r="L38" s="29"/>
    </row>
    <row r="39" spans="2:12" s="1" customFormat="1" ht="14.45" hidden="1" customHeight="1">
      <c r="B39" s="29"/>
      <c r="E39" s="26" t="s">
        <v>42</v>
      </c>
      <c r="F39" s="80">
        <f>ROUND((SUM(BI156:BI1976)),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98121610.629999995</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a - Stavební část  Bytový dům B</v>
      </c>
      <c r="F89" s="229"/>
      <c r="G89" s="229"/>
      <c r="H89" s="229"/>
      <c r="L89" s="29"/>
    </row>
    <row r="90" spans="2:12" s="1" customFormat="1" ht="6.95" customHeight="1">
      <c r="B90" s="29"/>
      <c r="L90" s="29"/>
    </row>
    <row r="91" spans="2:12" s="1" customFormat="1" ht="12" customHeight="1">
      <c r="B91" s="29"/>
      <c r="C91" s="26" t="s">
        <v>18</v>
      </c>
      <c r="F91" s="24" t="str">
        <f>F14</f>
        <v xml:space="preserve"> </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J156</f>
        <v>87608580.920000002</v>
      </c>
      <c r="L98" s="29"/>
      <c r="AU98" s="17" t="s">
        <v>172</v>
      </c>
    </row>
    <row r="99" spans="2:47" s="8" customFormat="1" ht="24.95" customHeight="1">
      <c r="B99" s="96"/>
      <c r="D99" s="97" t="s">
        <v>173</v>
      </c>
      <c r="E99" s="98"/>
      <c r="F99" s="98"/>
      <c r="G99" s="98"/>
      <c r="H99" s="98"/>
      <c r="I99" s="98"/>
      <c r="J99" s="99">
        <f>J157</f>
        <v>27241176.559999999</v>
      </c>
      <c r="L99" s="96"/>
    </row>
    <row r="100" spans="2:47" s="9" customFormat="1" ht="19.899999999999999" customHeight="1">
      <c r="B100" s="100"/>
      <c r="D100" s="101" t="s">
        <v>174</v>
      </c>
      <c r="E100" s="102"/>
      <c r="F100" s="102"/>
      <c r="G100" s="102"/>
      <c r="H100" s="102"/>
      <c r="I100" s="102"/>
      <c r="J100" s="103">
        <f>J158</f>
        <v>424393.33999999997</v>
      </c>
      <c r="L100" s="100"/>
    </row>
    <row r="101" spans="2:47" s="9" customFormat="1" ht="19.899999999999999" customHeight="1">
      <c r="B101" s="100"/>
      <c r="D101" s="101" t="s">
        <v>175</v>
      </c>
      <c r="E101" s="102"/>
      <c r="F101" s="102"/>
      <c r="G101" s="102"/>
      <c r="H101" s="102"/>
      <c r="I101" s="102"/>
      <c r="J101" s="103">
        <f>J199</f>
        <v>4762726.8999999994</v>
      </c>
      <c r="L101" s="100"/>
    </row>
    <row r="102" spans="2:47" s="9" customFormat="1" ht="19.899999999999999" customHeight="1">
      <c r="B102" s="100"/>
      <c r="D102" s="101" t="s">
        <v>176</v>
      </c>
      <c r="E102" s="102"/>
      <c r="F102" s="102"/>
      <c r="G102" s="102"/>
      <c r="H102" s="102"/>
      <c r="I102" s="102"/>
      <c r="J102" s="103">
        <f>J282</f>
        <v>8391573.2299999986</v>
      </c>
      <c r="L102" s="100"/>
    </row>
    <row r="103" spans="2:47" s="9" customFormat="1" ht="19.899999999999999" customHeight="1">
      <c r="B103" s="100"/>
      <c r="D103" s="101" t="s">
        <v>177</v>
      </c>
      <c r="E103" s="102"/>
      <c r="F103" s="102"/>
      <c r="G103" s="102"/>
      <c r="H103" s="102"/>
      <c r="I103" s="102"/>
      <c r="J103" s="103">
        <f>J418</f>
        <v>8230501.540000001</v>
      </c>
      <c r="L103" s="100"/>
    </row>
    <row r="104" spans="2:47" s="9" customFormat="1" ht="19.899999999999999" customHeight="1">
      <c r="B104" s="100"/>
      <c r="D104" s="101" t="s">
        <v>178</v>
      </c>
      <c r="E104" s="102"/>
      <c r="F104" s="102"/>
      <c r="G104" s="102"/>
      <c r="H104" s="102"/>
      <c r="I104" s="102"/>
      <c r="J104" s="103">
        <f>J657</f>
        <v>56310.09</v>
      </c>
      <c r="L104" s="100"/>
    </row>
    <row r="105" spans="2:47" s="9" customFormat="1" ht="19.899999999999999" customHeight="1">
      <c r="B105" s="100"/>
      <c r="D105" s="101" t="s">
        <v>179</v>
      </c>
      <c r="E105" s="102"/>
      <c r="F105" s="102"/>
      <c r="G105" s="102"/>
      <c r="H105" s="102"/>
      <c r="I105" s="102"/>
      <c r="J105" s="103">
        <f>J675</f>
        <v>1634115.6800000002</v>
      </c>
      <c r="L105" s="100"/>
    </row>
    <row r="106" spans="2:47" s="9" customFormat="1" ht="19.899999999999999" customHeight="1">
      <c r="B106" s="100"/>
      <c r="D106" s="101" t="s">
        <v>180</v>
      </c>
      <c r="E106" s="102"/>
      <c r="F106" s="102"/>
      <c r="G106" s="102"/>
      <c r="H106" s="102"/>
      <c r="I106" s="102"/>
      <c r="J106" s="103">
        <f>J811</f>
        <v>2497152.0299999998</v>
      </c>
      <c r="L106" s="100"/>
    </row>
    <row r="107" spans="2:47" s="9" customFormat="1" ht="19.899999999999999" customHeight="1">
      <c r="B107" s="100"/>
      <c r="D107" s="101" t="s">
        <v>181</v>
      </c>
      <c r="E107" s="102"/>
      <c r="F107" s="102"/>
      <c r="G107" s="102"/>
      <c r="H107" s="102"/>
      <c r="I107" s="102"/>
      <c r="J107" s="103">
        <f>J940</f>
        <v>1244403.75</v>
      </c>
      <c r="L107" s="100"/>
    </row>
    <row r="108" spans="2:47" s="8" customFormat="1" ht="24.95" customHeight="1">
      <c r="B108" s="96"/>
      <c r="D108" s="97" t="s">
        <v>182</v>
      </c>
      <c r="E108" s="98"/>
      <c r="F108" s="98"/>
      <c r="G108" s="98"/>
      <c r="H108" s="98"/>
      <c r="I108" s="98"/>
      <c r="J108" s="99">
        <f>J944</f>
        <v>45656108.360000007</v>
      </c>
      <c r="L108" s="96"/>
    </row>
    <row r="109" spans="2:47" s="9" customFormat="1" ht="19.899999999999999" customHeight="1">
      <c r="B109" s="100"/>
      <c r="D109" s="101" t="s">
        <v>183</v>
      </c>
      <c r="E109" s="102"/>
      <c r="F109" s="102"/>
      <c r="G109" s="102"/>
      <c r="H109" s="102"/>
      <c r="I109" s="102"/>
      <c r="J109" s="103">
        <f>J945</f>
        <v>910870.17000000016</v>
      </c>
      <c r="L109" s="100"/>
    </row>
    <row r="110" spans="2:47" s="9" customFormat="1" ht="19.899999999999999" customHeight="1">
      <c r="B110" s="100"/>
      <c r="D110" s="101" t="s">
        <v>184</v>
      </c>
      <c r="E110" s="102"/>
      <c r="F110" s="102"/>
      <c r="G110" s="102"/>
      <c r="H110" s="102"/>
      <c r="I110" s="102"/>
      <c r="J110" s="103">
        <f>J1043</f>
        <v>1526660.76</v>
      </c>
      <c r="L110" s="100"/>
    </row>
    <row r="111" spans="2:47" s="9" customFormat="1" ht="19.899999999999999" customHeight="1">
      <c r="B111" s="100"/>
      <c r="D111" s="101" t="s">
        <v>185</v>
      </c>
      <c r="E111" s="102"/>
      <c r="F111" s="102"/>
      <c r="G111" s="102"/>
      <c r="H111" s="102"/>
      <c r="I111" s="102"/>
      <c r="J111" s="103">
        <f>J1158</f>
        <v>1272367.1700000002</v>
      </c>
      <c r="L111" s="100"/>
    </row>
    <row r="112" spans="2:47" s="9" customFormat="1" ht="19.899999999999999" customHeight="1">
      <c r="B112" s="100"/>
      <c r="D112" s="101" t="s">
        <v>186</v>
      </c>
      <c r="E112" s="102"/>
      <c r="F112" s="102"/>
      <c r="G112" s="102"/>
      <c r="H112" s="102"/>
      <c r="I112" s="102"/>
      <c r="J112" s="103">
        <f>J1277</f>
        <v>123197.69</v>
      </c>
      <c r="L112" s="100"/>
    </row>
    <row r="113" spans="2:12" s="9" customFormat="1" ht="19.899999999999999" customHeight="1">
      <c r="B113" s="100"/>
      <c r="D113" s="101" t="s">
        <v>187</v>
      </c>
      <c r="E113" s="102"/>
      <c r="F113" s="102"/>
      <c r="G113" s="102"/>
      <c r="H113" s="102"/>
      <c r="I113" s="102"/>
      <c r="J113" s="103">
        <f>J1293</f>
        <v>0</v>
      </c>
      <c r="L113" s="100"/>
    </row>
    <row r="114" spans="2:12" s="9" customFormat="1" ht="19.899999999999999" customHeight="1">
      <c r="B114" s="100"/>
      <c r="D114" s="101" t="s">
        <v>188</v>
      </c>
      <c r="E114" s="102"/>
      <c r="F114" s="102"/>
      <c r="G114" s="102"/>
      <c r="H114" s="102"/>
      <c r="I114" s="102"/>
      <c r="J114" s="103">
        <f>J1296</f>
        <v>1321861.79</v>
      </c>
      <c r="L114" s="100"/>
    </row>
    <row r="115" spans="2:12" s="9" customFormat="1" ht="19.899999999999999" customHeight="1">
      <c r="B115" s="100"/>
      <c r="D115" s="101" t="s">
        <v>189</v>
      </c>
      <c r="E115" s="102"/>
      <c r="F115" s="102"/>
      <c r="G115" s="102"/>
      <c r="H115" s="102"/>
      <c r="I115" s="102"/>
      <c r="J115" s="103">
        <f>J1404</f>
        <v>537866.62</v>
      </c>
      <c r="L115" s="100"/>
    </row>
    <row r="116" spans="2:12" s="9" customFormat="1" ht="19.899999999999999" customHeight="1">
      <c r="B116" s="100"/>
      <c r="D116" s="101" t="s">
        <v>190</v>
      </c>
      <c r="E116" s="102"/>
      <c r="F116" s="102"/>
      <c r="G116" s="102"/>
      <c r="H116" s="102"/>
      <c r="I116" s="102"/>
      <c r="J116" s="103">
        <f>J1447</f>
        <v>873766.14000000013</v>
      </c>
      <c r="L116" s="100"/>
    </row>
    <row r="117" spans="2:12" s="9" customFormat="1" ht="19.899999999999999" customHeight="1">
      <c r="B117" s="100"/>
      <c r="D117" s="101" t="s">
        <v>191</v>
      </c>
      <c r="E117" s="102"/>
      <c r="F117" s="102"/>
      <c r="G117" s="102"/>
      <c r="H117" s="102"/>
      <c r="I117" s="102"/>
      <c r="J117" s="103">
        <f>J1561</f>
        <v>187237.15000000002</v>
      </c>
      <c r="L117" s="100"/>
    </row>
    <row r="118" spans="2:12" s="9" customFormat="1" ht="19.899999999999999" customHeight="1">
      <c r="B118" s="100"/>
      <c r="D118" s="101" t="s">
        <v>192</v>
      </c>
      <c r="E118" s="102"/>
      <c r="F118" s="102"/>
      <c r="G118" s="102"/>
      <c r="H118" s="102"/>
      <c r="I118" s="102"/>
      <c r="J118" s="103">
        <f>J1575</f>
        <v>16504185.9</v>
      </c>
      <c r="L118" s="100"/>
    </row>
    <row r="119" spans="2:12" s="9" customFormat="1" ht="19.899999999999999" customHeight="1">
      <c r="B119" s="100"/>
      <c r="D119" s="101" t="s">
        <v>193</v>
      </c>
      <c r="E119" s="102"/>
      <c r="F119" s="102"/>
      <c r="G119" s="102"/>
      <c r="H119" s="102"/>
      <c r="I119" s="102"/>
      <c r="J119" s="103">
        <f>J1646</f>
        <v>3700200.04</v>
      </c>
      <c r="L119" s="100"/>
    </row>
    <row r="120" spans="2:12" s="9" customFormat="1" ht="19.899999999999999" customHeight="1">
      <c r="B120" s="100"/>
      <c r="D120" s="101" t="s">
        <v>194</v>
      </c>
      <c r="E120" s="102"/>
      <c r="F120" s="102"/>
      <c r="G120" s="102"/>
      <c r="H120" s="102"/>
      <c r="I120" s="102"/>
      <c r="J120" s="103">
        <f>J1730</f>
        <v>1015407.9899999999</v>
      </c>
      <c r="L120" s="100"/>
    </row>
    <row r="121" spans="2:12" s="9" customFormat="1" ht="19.899999999999999" customHeight="1">
      <c r="B121" s="100"/>
      <c r="D121" s="101" t="s">
        <v>195</v>
      </c>
      <c r="E121" s="102"/>
      <c r="F121" s="102"/>
      <c r="G121" s="102"/>
      <c r="H121" s="102"/>
      <c r="I121" s="102"/>
      <c r="J121" s="103">
        <f>J1798</f>
        <v>13745221.939999999</v>
      </c>
      <c r="L121" s="100"/>
    </row>
    <row r="122" spans="2:12" s="9" customFormat="1" ht="19.899999999999999" customHeight="1">
      <c r="B122" s="100"/>
      <c r="D122" s="101" t="s">
        <v>196</v>
      </c>
      <c r="E122" s="102"/>
      <c r="F122" s="102"/>
      <c r="G122" s="102"/>
      <c r="H122" s="102"/>
      <c r="I122" s="102"/>
      <c r="J122" s="103">
        <f>J1850</f>
        <v>335985.08999999997</v>
      </c>
      <c r="L122" s="100"/>
    </row>
    <row r="123" spans="2:12" s="9" customFormat="1" ht="19.899999999999999" customHeight="1">
      <c r="B123" s="100"/>
      <c r="D123" s="101" t="s">
        <v>197</v>
      </c>
      <c r="E123" s="102"/>
      <c r="F123" s="102"/>
      <c r="G123" s="102"/>
      <c r="H123" s="102"/>
      <c r="I123" s="102"/>
      <c r="J123" s="103">
        <f>J1878</f>
        <v>3102858.5600000005</v>
      </c>
      <c r="L123" s="100"/>
    </row>
    <row r="124" spans="2:12" s="9" customFormat="1" ht="19.899999999999999" customHeight="1">
      <c r="B124" s="100"/>
      <c r="D124" s="101" t="s">
        <v>198</v>
      </c>
      <c r="E124" s="102"/>
      <c r="F124" s="102"/>
      <c r="G124" s="102"/>
      <c r="H124" s="102"/>
      <c r="I124" s="102"/>
      <c r="J124" s="103">
        <f>J1917</f>
        <v>235745.39</v>
      </c>
      <c r="L124" s="100"/>
    </row>
    <row r="125" spans="2:12" s="9" customFormat="1" ht="19.899999999999999" customHeight="1">
      <c r="B125" s="100"/>
      <c r="D125" s="101" t="s">
        <v>199</v>
      </c>
      <c r="E125" s="102"/>
      <c r="F125" s="102"/>
      <c r="G125" s="102"/>
      <c r="H125" s="102"/>
      <c r="I125" s="102"/>
      <c r="J125" s="103">
        <f>J1931</f>
        <v>262675.96000000002</v>
      </c>
      <c r="L125" s="100"/>
    </row>
    <row r="126" spans="2:12" s="8" customFormat="1" ht="24.95" customHeight="1">
      <c r="B126" s="96"/>
      <c r="D126" s="97" t="s">
        <v>200</v>
      </c>
      <c r="E126" s="98"/>
      <c r="F126" s="98"/>
      <c r="G126" s="98"/>
      <c r="H126" s="98"/>
      <c r="I126" s="98"/>
      <c r="J126" s="99">
        <f>J1945</f>
        <v>1574350</v>
      </c>
      <c r="L126" s="96"/>
    </row>
    <row r="127" spans="2:12" s="9" customFormat="1" ht="19.899999999999999" customHeight="1">
      <c r="B127" s="100"/>
      <c r="D127" s="101" t="s">
        <v>201</v>
      </c>
      <c r="E127" s="102"/>
      <c r="F127" s="102"/>
      <c r="G127" s="102"/>
      <c r="H127" s="102"/>
      <c r="I127" s="102"/>
      <c r="J127" s="103">
        <f>J1946</f>
        <v>1574350</v>
      </c>
      <c r="L127" s="100"/>
    </row>
    <row r="128" spans="2:12" s="8" customFormat="1" ht="24.95" customHeight="1">
      <c r="B128" s="96"/>
      <c r="D128" s="97" t="s">
        <v>202</v>
      </c>
      <c r="E128" s="98"/>
      <c r="F128" s="98"/>
      <c r="G128" s="98"/>
      <c r="H128" s="98"/>
      <c r="I128" s="98"/>
      <c r="J128" s="99">
        <f>J1949</f>
        <v>13136946</v>
      </c>
      <c r="L128" s="96"/>
    </row>
    <row r="129" spans="2:12" s="9" customFormat="1" ht="19.899999999999999" customHeight="1">
      <c r="B129" s="100"/>
      <c r="D129" s="101" t="s">
        <v>203</v>
      </c>
      <c r="E129" s="102"/>
      <c r="F129" s="102"/>
      <c r="G129" s="102"/>
      <c r="H129" s="102"/>
      <c r="I129" s="102"/>
      <c r="J129" s="103">
        <f>J1950</f>
        <v>450000</v>
      </c>
      <c r="L129" s="100"/>
    </row>
    <row r="130" spans="2:12" s="9" customFormat="1" ht="19.899999999999999" customHeight="1">
      <c r="B130" s="100"/>
      <c r="D130" s="101" t="s">
        <v>204</v>
      </c>
      <c r="E130" s="102"/>
      <c r="F130" s="102"/>
      <c r="G130" s="102"/>
      <c r="H130" s="102"/>
      <c r="I130" s="102"/>
      <c r="J130" s="103">
        <f>J1954</f>
        <v>2335200</v>
      </c>
      <c r="L130" s="100"/>
    </row>
    <row r="131" spans="2:12" s="9" customFormat="1" ht="19.899999999999999" customHeight="1">
      <c r="B131" s="100"/>
      <c r="D131" s="101" t="s">
        <v>205</v>
      </c>
      <c r="E131" s="102"/>
      <c r="F131" s="102"/>
      <c r="G131" s="102"/>
      <c r="H131" s="102"/>
      <c r="I131" s="102"/>
      <c r="J131" s="103">
        <f>J1961</f>
        <v>1638370</v>
      </c>
      <c r="L131" s="100"/>
    </row>
    <row r="132" spans="2:12" s="9" customFormat="1" ht="19.899999999999999" customHeight="1">
      <c r="B132" s="100"/>
      <c r="D132" s="101" t="s">
        <v>206</v>
      </c>
      <c r="E132" s="102"/>
      <c r="F132" s="102"/>
      <c r="G132" s="102"/>
      <c r="H132" s="102"/>
      <c r="I132" s="102"/>
      <c r="J132" s="103">
        <f>J1965</f>
        <v>4691700</v>
      </c>
      <c r="L132" s="100"/>
    </row>
    <row r="133" spans="2:12" s="9" customFormat="1" ht="19.899999999999999" customHeight="1">
      <c r="B133" s="100"/>
      <c r="D133" s="101" t="s">
        <v>207</v>
      </c>
      <c r="E133" s="102"/>
      <c r="F133" s="102"/>
      <c r="G133" s="102"/>
      <c r="H133" s="102"/>
      <c r="I133" s="102"/>
      <c r="J133" s="103">
        <f>J1969</f>
        <v>2159676</v>
      </c>
      <c r="L133" s="100"/>
    </row>
    <row r="134" spans="2:12" s="9" customFormat="1" ht="19.899999999999999" customHeight="1">
      <c r="B134" s="100"/>
      <c r="D134" s="101" t="s">
        <v>208</v>
      </c>
      <c r="E134" s="102"/>
      <c r="F134" s="102"/>
      <c r="G134" s="102"/>
      <c r="H134" s="102"/>
      <c r="I134" s="102"/>
      <c r="J134" s="103">
        <f>J1973</f>
        <v>1862000</v>
      </c>
      <c r="L134" s="100"/>
    </row>
    <row r="135" spans="2:12" s="1" customFormat="1" ht="21.75" customHeight="1">
      <c r="B135" s="29"/>
      <c r="L135" s="29"/>
    </row>
    <row r="136" spans="2:12" s="1" customFormat="1" ht="6.95" customHeight="1">
      <c r="B136" s="41"/>
      <c r="C136" s="42"/>
      <c r="D136" s="42"/>
      <c r="E136" s="42"/>
      <c r="F136" s="42"/>
      <c r="G136" s="42"/>
      <c r="H136" s="42"/>
      <c r="I136" s="42"/>
      <c r="J136" s="42"/>
      <c r="K136" s="42"/>
      <c r="L136" s="29"/>
    </row>
    <row r="140" spans="2:12" s="1" customFormat="1" ht="6.95" customHeight="1">
      <c r="B140" s="43"/>
      <c r="C140" s="44"/>
      <c r="D140" s="44"/>
      <c r="E140" s="44"/>
      <c r="F140" s="44"/>
      <c r="G140" s="44"/>
      <c r="H140" s="44"/>
      <c r="I140" s="44"/>
      <c r="J140" s="44"/>
      <c r="K140" s="44"/>
      <c r="L140" s="29"/>
    </row>
    <row r="141" spans="2:12" s="1" customFormat="1" ht="24.95" customHeight="1">
      <c r="B141" s="29"/>
      <c r="C141" s="21" t="s">
        <v>209</v>
      </c>
      <c r="L141" s="29"/>
    </row>
    <row r="142" spans="2:12" s="1" customFormat="1" ht="6.95" customHeight="1">
      <c r="B142" s="29"/>
      <c r="L142" s="29"/>
    </row>
    <row r="143" spans="2:12" s="1" customFormat="1" ht="12" customHeight="1">
      <c r="B143" s="29"/>
      <c r="C143" s="26" t="s">
        <v>14</v>
      </c>
      <c r="L143" s="29"/>
    </row>
    <row r="144" spans="2:12" s="1" customFormat="1" ht="16.5" customHeight="1">
      <c r="B144" s="29"/>
      <c r="E144" s="230" t="str">
        <f>E7</f>
        <v>ODUS Kamenice</v>
      </c>
      <c r="F144" s="231"/>
      <c r="G144" s="231"/>
      <c r="H144" s="231"/>
      <c r="L144" s="29"/>
    </row>
    <row r="145" spans="2:65" ht="12" customHeight="1">
      <c r="B145" s="20"/>
      <c r="C145" s="26" t="s">
        <v>165</v>
      </c>
      <c r="L145" s="20"/>
    </row>
    <row r="146" spans="2:65" s="1" customFormat="1" ht="16.5" customHeight="1">
      <c r="B146" s="29"/>
      <c r="E146" s="230" t="s">
        <v>7784</v>
      </c>
      <c r="F146" s="229"/>
      <c r="G146" s="229"/>
      <c r="H146" s="229"/>
      <c r="L146" s="29"/>
    </row>
    <row r="147" spans="2:65" s="1" customFormat="1" ht="12" customHeight="1">
      <c r="B147" s="29"/>
      <c r="C147" s="26" t="s">
        <v>167</v>
      </c>
      <c r="L147" s="29"/>
    </row>
    <row r="148" spans="2:65" s="1" customFormat="1" ht="16.5" customHeight="1">
      <c r="B148" s="29"/>
      <c r="E148" s="211" t="str">
        <f>E11</f>
        <v>a - Stavební část  Bytový dům B</v>
      </c>
      <c r="F148" s="229"/>
      <c r="G148" s="229"/>
      <c r="H148" s="229"/>
      <c r="L148" s="29"/>
    </row>
    <row r="149" spans="2:65" s="1" customFormat="1" ht="6.95" customHeight="1">
      <c r="B149" s="29"/>
      <c r="L149" s="29"/>
    </row>
    <row r="150" spans="2:65" s="1" customFormat="1" ht="12" customHeight="1">
      <c r="B150" s="29"/>
      <c r="C150" s="26" t="s">
        <v>18</v>
      </c>
      <c r="F150" s="24" t="str">
        <f>F14</f>
        <v xml:space="preserve"> </v>
      </c>
      <c r="I150" s="26" t="s">
        <v>20</v>
      </c>
      <c r="J150" s="49" t="str">
        <f>IF(J14="","",J14)</f>
        <v>8. 6. 2024</v>
      </c>
      <c r="L150" s="29"/>
    </row>
    <row r="151" spans="2:65" s="1" customFormat="1" ht="6.95" customHeight="1">
      <c r="B151" s="29"/>
      <c r="L151" s="29"/>
    </row>
    <row r="152" spans="2:65" s="1" customFormat="1" ht="40.15" customHeight="1">
      <c r="B152" s="29"/>
      <c r="C152" s="26" t="s">
        <v>22</v>
      </c>
      <c r="F152" s="24" t="str">
        <f>E17</f>
        <v xml:space="preserve"> </v>
      </c>
      <c r="I152" s="26" t="s">
        <v>27</v>
      </c>
      <c r="J152" s="27" t="str">
        <f>E23</f>
        <v>BOD ARCHITEKTI-atelier bod architekti s.r.o.</v>
      </c>
      <c r="L152" s="29"/>
    </row>
    <row r="153" spans="2:65" s="1" customFormat="1" ht="15.2" customHeight="1">
      <c r="B153" s="29"/>
      <c r="C153" s="26" t="s">
        <v>26</v>
      </c>
      <c r="F153" s="24" t="str">
        <f>IF(E20="","",E20)</f>
        <v xml:space="preserve"> </v>
      </c>
      <c r="I153" s="26" t="s">
        <v>30</v>
      </c>
      <c r="J153" s="27" t="str">
        <f>E26</f>
        <v>Krajovský</v>
      </c>
      <c r="L153" s="29"/>
    </row>
    <row r="154" spans="2:65" s="1" customFormat="1" ht="10.35" customHeight="1">
      <c r="B154" s="29"/>
      <c r="L154" s="29"/>
    </row>
    <row r="155" spans="2:65" s="10" customFormat="1" ht="29.25" customHeight="1">
      <c r="B155" s="104"/>
      <c r="C155" s="105" t="s">
        <v>210</v>
      </c>
      <c r="D155" s="106" t="s">
        <v>58</v>
      </c>
      <c r="E155" s="106" t="s">
        <v>54</v>
      </c>
      <c r="F155" s="106" t="s">
        <v>55</v>
      </c>
      <c r="G155" s="106" t="s">
        <v>211</v>
      </c>
      <c r="H155" s="106" t="s">
        <v>212</v>
      </c>
      <c r="I155" s="106" t="s">
        <v>213</v>
      </c>
      <c r="J155" s="106" t="s">
        <v>170</v>
      </c>
      <c r="K155" s="107" t="s">
        <v>214</v>
      </c>
      <c r="L155" s="104"/>
      <c r="M155" s="56" t="s">
        <v>1</v>
      </c>
      <c r="N155" s="57" t="s">
        <v>37</v>
      </c>
      <c r="O155" s="57" t="s">
        <v>215</v>
      </c>
      <c r="P155" s="57" t="s">
        <v>216</v>
      </c>
      <c r="Q155" s="57" t="s">
        <v>217</v>
      </c>
      <c r="R155" s="57" t="s">
        <v>218</v>
      </c>
      <c r="S155" s="57" t="s">
        <v>219</v>
      </c>
      <c r="T155" s="58" t="s">
        <v>220</v>
      </c>
    </row>
    <row r="156" spans="2:65" s="1" customFormat="1" ht="22.9" customHeight="1">
      <c r="B156" s="29"/>
      <c r="C156" s="61" t="s">
        <v>221</v>
      </c>
      <c r="J156" s="108">
        <f>BK156</f>
        <v>87608580.920000002</v>
      </c>
      <c r="L156" s="29"/>
      <c r="M156" s="59"/>
      <c r="N156" s="50"/>
      <c r="O156" s="50"/>
      <c r="P156" s="109">
        <f>P157+P944+P1945+P1949</f>
        <v>0</v>
      </c>
      <c r="Q156" s="50"/>
      <c r="R156" s="109">
        <f>R157+R944+R1945+R1949</f>
        <v>0</v>
      </c>
      <c r="S156" s="50"/>
      <c r="T156" s="110">
        <f>T157+T944+T1945+T1949</f>
        <v>0</v>
      </c>
      <c r="AT156" s="17" t="s">
        <v>72</v>
      </c>
      <c r="AU156" s="17" t="s">
        <v>172</v>
      </c>
      <c r="BK156" s="111">
        <f>BK157+BK944+BK1945+BK1949</f>
        <v>87608580.920000002</v>
      </c>
    </row>
    <row r="157" spans="2:65" s="11" customFormat="1" ht="25.9" customHeight="1">
      <c r="B157" s="112"/>
      <c r="D157" s="113" t="s">
        <v>72</v>
      </c>
      <c r="E157" s="114" t="s">
        <v>222</v>
      </c>
      <c r="F157" s="114" t="s">
        <v>223</v>
      </c>
      <c r="J157" s="115">
        <f>BK157</f>
        <v>27241176.559999999</v>
      </c>
      <c r="L157" s="112"/>
      <c r="M157" s="116"/>
      <c r="P157" s="117">
        <f>P158+P199+P282+P418+P657+P675+P811+P940</f>
        <v>0</v>
      </c>
      <c r="R157" s="117">
        <f>R158+R199+R282+R418+R657+R675+R811+R940</f>
        <v>0</v>
      </c>
      <c r="T157" s="118">
        <f>T158+T199+T282+T418+T657+T675+T811+T940</f>
        <v>0</v>
      </c>
      <c r="AR157" s="113" t="s">
        <v>78</v>
      </c>
      <c r="AT157" s="119" t="s">
        <v>72</v>
      </c>
      <c r="AU157" s="119" t="s">
        <v>73</v>
      </c>
      <c r="AY157" s="113" t="s">
        <v>224</v>
      </c>
      <c r="BK157" s="120">
        <f>BK158+BK199+BK282+BK418+BK657+BK675+BK811+BK940</f>
        <v>27241176.559999999</v>
      </c>
    </row>
    <row r="158" spans="2:65" s="11" customFormat="1" ht="22.9" customHeight="1">
      <c r="B158" s="112"/>
      <c r="D158" s="113" t="s">
        <v>72</v>
      </c>
      <c r="E158" s="121" t="s">
        <v>78</v>
      </c>
      <c r="F158" s="121" t="s">
        <v>225</v>
      </c>
      <c r="J158" s="122">
        <f>BK158</f>
        <v>424393.33999999997</v>
      </c>
      <c r="L158" s="112"/>
      <c r="M158" s="116"/>
      <c r="P158" s="117">
        <f>SUM(P159:P198)</f>
        <v>0</v>
      </c>
      <c r="R158" s="117">
        <f>SUM(R159:R198)</f>
        <v>0</v>
      </c>
      <c r="T158" s="118">
        <f>SUM(T159:T198)</f>
        <v>0</v>
      </c>
      <c r="AR158" s="113" t="s">
        <v>78</v>
      </c>
      <c r="AT158" s="119" t="s">
        <v>72</v>
      </c>
      <c r="AU158" s="119" t="s">
        <v>78</v>
      </c>
      <c r="AY158" s="113" t="s">
        <v>224</v>
      </c>
      <c r="BK158" s="120">
        <f>SUM(BK159:BK198)</f>
        <v>424393.33999999997</v>
      </c>
    </row>
    <row r="159" spans="2:65" s="1" customFormat="1" ht="49.15" customHeight="1">
      <c r="B159" s="123"/>
      <c r="C159" s="124" t="s">
        <v>78</v>
      </c>
      <c r="D159" s="124" t="s">
        <v>226</v>
      </c>
      <c r="E159" s="125" t="s">
        <v>227</v>
      </c>
      <c r="F159" s="126" t="s">
        <v>228</v>
      </c>
      <c r="G159" s="127" t="s">
        <v>229</v>
      </c>
      <c r="H159" s="128">
        <v>59.826000000000001</v>
      </c>
      <c r="I159" s="129">
        <v>184</v>
      </c>
      <c r="J159" s="129">
        <f>ROUND(I159*H159,2)</f>
        <v>11007.98</v>
      </c>
      <c r="K159" s="126" t="s">
        <v>230</v>
      </c>
      <c r="L159" s="29"/>
      <c r="M159" s="130" t="s">
        <v>1</v>
      </c>
      <c r="N159" s="131" t="s">
        <v>39</v>
      </c>
      <c r="O159" s="132">
        <v>0</v>
      </c>
      <c r="P159" s="132">
        <f>O159*H159</f>
        <v>0</v>
      </c>
      <c r="Q159" s="132">
        <v>0</v>
      </c>
      <c r="R159" s="132">
        <f>Q159*H159</f>
        <v>0</v>
      </c>
      <c r="S159" s="132">
        <v>0</v>
      </c>
      <c r="T159" s="133">
        <f>S159*H159</f>
        <v>0</v>
      </c>
      <c r="AR159" s="134" t="s">
        <v>106</v>
      </c>
      <c r="AT159" s="134" t="s">
        <v>226</v>
      </c>
      <c r="AU159" s="134" t="s">
        <v>82</v>
      </c>
      <c r="AY159" s="17" t="s">
        <v>224</v>
      </c>
      <c r="BE159" s="135">
        <f>IF(N159="základní",J159,0)</f>
        <v>0</v>
      </c>
      <c r="BF159" s="135">
        <f>IF(N159="snížená",J159,0)</f>
        <v>11007.98</v>
      </c>
      <c r="BG159" s="135">
        <f>IF(N159="zákl. přenesená",J159,0)</f>
        <v>0</v>
      </c>
      <c r="BH159" s="135">
        <f>IF(N159="sníž. přenesená",J159,0)</f>
        <v>0</v>
      </c>
      <c r="BI159" s="135">
        <f>IF(N159="nulová",J159,0)</f>
        <v>0</v>
      </c>
      <c r="BJ159" s="17" t="s">
        <v>82</v>
      </c>
      <c r="BK159" s="135">
        <f>ROUND(I159*H159,2)</f>
        <v>11007.98</v>
      </c>
      <c r="BL159" s="17" t="s">
        <v>106</v>
      </c>
      <c r="BM159" s="134" t="s">
        <v>82</v>
      </c>
    </row>
    <row r="160" spans="2:65" s="1" customFormat="1" ht="29.25">
      <c r="B160" s="29"/>
      <c r="D160" s="136" t="s">
        <v>231</v>
      </c>
      <c r="F160" s="137" t="s">
        <v>228</v>
      </c>
      <c r="L160" s="29"/>
      <c r="M160" s="138"/>
      <c r="T160" s="53"/>
      <c r="AT160" s="17" t="s">
        <v>231</v>
      </c>
      <c r="AU160" s="17" t="s">
        <v>82</v>
      </c>
    </row>
    <row r="161" spans="2:65" s="1" customFormat="1">
      <c r="B161" s="29"/>
      <c r="D161" s="139" t="s">
        <v>232</v>
      </c>
      <c r="F161" s="140" t="s">
        <v>233</v>
      </c>
      <c r="L161" s="29"/>
      <c r="M161" s="138"/>
      <c r="T161" s="53"/>
      <c r="AT161" s="17" t="s">
        <v>232</v>
      </c>
      <c r="AU161" s="17" t="s">
        <v>82</v>
      </c>
    </row>
    <row r="162" spans="2:65" s="12" customFormat="1">
      <c r="B162" s="141"/>
      <c r="D162" s="136" t="s">
        <v>234</v>
      </c>
      <c r="E162" s="142" t="s">
        <v>1</v>
      </c>
      <c r="F162" s="143" t="s">
        <v>235</v>
      </c>
      <c r="H162" s="142" t="s">
        <v>1</v>
      </c>
      <c r="L162" s="141"/>
      <c r="M162" s="144"/>
      <c r="T162" s="145"/>
      <c r="AT162" s="142" t="s">
        <v>234</v>
      </c>
      <c r="AU162" s="142" t="s">
        <v>82</v>
      </c>
      <c r="AV162" s="12" t="s">
        <v>78</v>
      </c>
      <c r="AW162" s="12" t="s">
        <v>29</v>
      </c>
      <c r="AX162" s="12" t="s">
        <v>73</v>
      </c>
      <c r="AY162" s="142" t="s">
        <v>224</v>
      </c>
    </row>
    <row r="163" spans="2:65" s="13" customFormat="1">
      <c r="B163" s="146"/>
      <c r="D163" s="136" t="s">
        <v>234</v>
      </c>
      <c r="E163" s="147" t="s">
        <v>1</v>
      </c>
      <c r="F163" s="148" t="s">
        <v>236</v>
      </c>
      <c r="H163" s="149">
        <v>44.868000000000002</v>
      </c>
      <c r="L163" s="146"/>
      <c r="M163" s="150"/>
      <c r="T163" s="151"/>
      <c r="AT163" s="147" t="s">
        <v>234</v>
      </c>
      <c r="AU163" s="147" t="s">
        <v>82</v>
      </c>
      <c r="AV163" s="13" t="s">
        <v>82</v>
      </c>
      <c r="AW163" s="13" t="s">
        <v>29</v>
      </c>
      <c r="AX163" s="13" t="s">
        <v>73</v>
      </c>
      <c r="AY163" s="147" t="s">
        <v>224</v>
      </c>
    </row>
    <row r="164" spans="2:65" s="12" customFormat="1">
      <c r="B164" s="141"/>
      <c r="D164" s="136" t="s">
        <v>234</v>
      </c>
      <c r="E164" s="142" t="s">
        <v>1</v>
      </c>
      <c r="F164" s="143" t="s">
        <v>237</v>
      </c>
      <c r="H164" s="142" t="s">
        <v>1</v>
      </c>
      <c r="L164" s="141"/>
      <c r="M164" s="144"/>
      <c r="T164" s="145"/>
      <c r="AT164" s="142" t="s">
        <v>234</v>
      </c>
      <c r="AU164" s="142" t="s">
        <v>82</v>
      </c>
      <c r="AV164" s="12" t="s">
        <v>78</v>
      </c>
      <c r="AW164" s="12" t="s">
        <v>29</v>
      </c>
      <c r="AX164" s="12" t="s">
        <v>73</v>
      </c>
      <c r="AY164" s="142" t="s">
        <v>224</v>
      </c>
    </row>
    <row r="165" spans="2:65" s="13" customFormat="1">
      <c r="B165" s="146"/>
      <c r="D165" s="136" t="s">
        <v>234</v>
      </c>
      <c r="E165" s="147" t="s">
        <v>1</v>
      </c>
      <c r="F165" s="148" t="s">
        <v>238</v>
      </c>
      <c r="H165" s="149">
        <v>14.958</v>
      </c>
      <c r="L165" s="146"/>
      <c r="M165" s="150"/>
      <c r="T165" s="151"/>
      <c r="AT165" s="147" t="s">
        <v>234</v>
      </c>
      <c r="AU165" s="147" t="s">
        <v>82</v>
      </c>
      <c r="AV165" s="13" t="s">
        <v>82</v>
      </c>
      <c r="AW165" s="13" t="s">
        <v>29</v>
      </c>
      <c r="AX165" s="13" t="s">
        <v>73</v>
      </c>
      <c r="AY165" s="147" t="s">
        <v>224</v>
      </c>
    </row>
    <row r="166" spans="2:65" s="14" customFormat="1">
      <c r="B166" s="152"/>
      <c r="D166" s="136" t="s">
        <v>234</v>
      </c>
      <c r="E166" s="153" t="s">
        <v>1</v>
      </c>
      <c r="F166" s="154" t="s">
        <v>239</v>
      </c>
      <c r="H166" s="155">
        <v>59.826000000000001</v>
      </c>
      <c r="L166" s="152"/>
      <c r="M166" s="156"/>
      <c r="T166" s="157"/>
      <c r="AT166" s="153" t="s">
        <v>234</v>
      </c>
      <c r="AU166" s="153" t="s">
        <v>82</v>
      </c>
      <c r="AV166" s="14" t="s">
        <v>106</v>
      </c>
      <c r="AW166" s="14" t="s">
        <v>29</v>
      </c>
      <c r="AX166" s="14" t="s">
        <v>78</v>
      </c>
      <c r="AY166" s="153" t="s">
        <v>224</v>
      </c>
    </row>
    <row r="167" spans="2:65" s="1" customFormat="1" ht="49.15" customHeight="1">
      <c r="B167" s="123"/>
      <c r="C167" s="124" t="s">
        <v>82</v>
      </c>
      <c r="D167" s="124" t="s">
        <v>226</v>
      </c>
      <c r="E167" s="125" t="s">
        <v>240</v>
      </c>
      <c r="F167" s="126" t="s">
        <v>241</v>
      </c>
      <c r="G167" s="127" t="s">
        <v>229</v>
      </c>
      <c r="H167" s="128">
        <v>202.88900000000001</v>
      </c>
      <c r="I167" s="129">
        <v>366</v>
      </c>
      <c r="J167" s="129">
        <f>ROUND(I167*H167,2)</f>
        <v>74257.37</v>
      </c>
      <c r="K167" s="126" t="s">
        <v>230</v>
      </c>
      <c r="L167" s="29"/>
      <c r="M167" s="130" t="s">
        <v>1</v>
      </c>
      <c r="N167" s="131" t="s">
        <v>39</v>
      </c>
      <c r="O167" s="132">
        <v>0</v>
      </c>
      <c r="P167" s="132">
        <f>O167*H167</f>
        <v>0</v>
      </c>
      <c r="Q167" s="132">
        <v>0</v>
      </c>
      <c r="R167" s="132">
        <f>Q167*H167</f>
        <v>0</v>
      </c>
      <c r="S167" s="132">
        <v>0</v>
      </c>
      <c r="T167" s="133">
        <f>S167*H167</f>
        <v>0</v>
      </c>
      <c r="AR167" s="134" t="s">
        <v>106</v>
      </c>
      <c r="AT167" s="134" t="s">
        <v>226</v>
      </c>
      <c r="AU167" s="134" t="s">
        <v>82</v>
      </c>
      <c r="AY167" s="17" t="s">
        <v>224</v>
      </c>
      <c r="BE167" s="135">
        <f>IF(N167="základní",J167,0)</f>
        <v>0</v>
      </c>
      <c r="BF167" s="135">
        <f>IF(N167="snížená",J167,0)</f>
        <v>74257.37</v>
      </c>
      <c r="BG167" s="135">
        <f>IF(N167="zákl. přenesená",J167,0)</f>
        <v>0</v>
      </c>
      <c r="BH167" s="135">
        <f>IF(N167="sníž. přenesená",J167,0)</f>
        <v>0</v>
      </c>
      <c r="BI167" s="135">
        <f>IF(N167="nulová",J167,0)</f>
        <v>0</v>
      </c>
      <c r="BJ167" s="17" t="s">
        <v>82</v>
      </c>
      <c r="BK167" s="135">
        <f>ROUND(I167*H167,2)</f>
        <v>74257.37</v>
      </c>
      <c r="BL167" s="17" t="s">
        <v>106</v>
      </c>
      <c r="BM167" s="134" t="s">
        <v>106</v>
      </c>
    </row>
    <row r="168" spans="2:65" s="1" customFormat="1" ht="29.25">
      <c r="B168" s="29"/>
      <c r="D168" s="136" t="s">
        <v>231</v>
      </c>
      <c r="F168" s="137" t="s">
        <v>241</v>
      </c>
      <c r="L168" s="29"/>
      <c r="M168" s="138"/>
      <c r="T168" s="53"/>
      <c r="AT168" s="17" t="s">
        <v>231</v>
      </c>
      <c r="AU168" s="17" t="s">
        <v>82</v>
      </c>
    </row>
    <row r="169" spans="2:65" s="1" customFormat="1">
      <c r="B169" s="29"/>
      <c r="D169" s="139" t="s">
        <v>232</v>
      </c>
      <c r="F169" s="140" t="s">
        <v>242</v>
      </c>
      <c r="L169" s="29"/>
      <c r="M169" s="138"/>
      <c r="T169" s="53"/>
      <c r="AT169" s="17" t="s">
        <v>232</v>
      </c>
      <c r="AU169" s="17" t="s">
        <v>82</v>
      </c>
    </row>
    <row r="170" spans="2:65" s="13" customFormat="1">
      <c r="B170" s="146"/>
      <c r="D170" s="136" t="s">
        <v>234</v>
      </c>
      <c r="E170" s="147" t="s">
        <v>1</v>
      </c>
      <c r="F170" s="148" t="s">
        <v>243</v>
      </c>
      <c r="H170" s="149">
        <v>202.88900000000001</v>
      </c>
      <c r="L170" s="146"/>
      <c r="M170" s="150"/>
      <c r="T170" s="151"/>
      <c r="AT170" s="147" t="s">
        <v>234</v>
      </c>
      <c r="AU170" s="147" t="s">
        <v>82</v>
      </c>
      <c r="AV170" s="13" t="s">
        <v>82</v>
      </c>
      <c r="AW170" s="13" t="s">
        <v>29</v>
      </c>
      <c r="AX170" s="13" t="s">
        <v>73</v>
      </c>
      <c r="AY170" s="147" t="s">
        <v>224</v>
      </c>
    </row>
    <row r="171" spans="2:65" s="14" customFormat="1">
      <c r="B171" s="152"/>
      <c r="D171" s="136" t="s">
        <v>234</v>
      </c>
      <c r="E171" s="153" t="s">
        <v>1</v>
      </c>
      <c r="F171" s="154" t="s">
        <v>239</v>
      </c>
      <c r="H171" s="155">
        <v>202.88900000000001</v>
      </c>
      <c r="L171" s="152"/>
      <c r="M171" s="156"/>
      <c r="T171" s="157"/>
      <c r="AT171" s="153" t="s">
        <v>234</v>
      </c>
      <c r="AU171" s="153" t="s">
        <v>82</v>
      </c>
      <c r="AV171" s="14" t="s">
        <v>106</v>
      </c>
      <c r="AW171" s="14" t="s">
        <v>29</v>
      </c>
      <c r="AX171" s="14" t="s">
        <v>78</v>
      </c>
      <c r="AY171" s="153" t="s">
        <v>224</v>
      </c>
    </row>
    <row r="172" spans="2:65" s="1" customFormat="1" ht="62.65" customHeight="1">
      <c r="B172" s="123"/>
      <c r="C172" s="124" t="s">
        <v>101</v>
      </c>
      <c r="D172" s="124" t="s">
        <v>226</v>
      </c>
      <c r="E172" s="125" t="s">
        <v>244</v>
      </c>
      <c r="F172" s="126" t="s">
        <v>245</v>
      </c>
      <c r="G172" s="127" t="s">
        <v>229</v>
      </c>
      <c r="H172" s="128">
        <v>88.391999999999996</v>
      </c>
      <c r="I172" s="129">
        <v>304</v>
      </c>
      <c r="J172" s="129">
        <f>ROUND(I172*H172,2)</f>
        <v>26871.17</v>
      </c>
      <c r="K172" s="126" t="s">
        <v>230</v>
      </c>
      <c r="L172" s="29"/>
      <c r="M172" s="130" t="s">
        <v>1</v>
      </c>
      <c r="N172" s="131" t="s">
        <v>39</v>
      </c>
      <c r="O172" s="132">
        <v>0</v>
      </c>
      <c r="P172" s="132">
        <f>O172*H172</f>
        <v>0</v>
      </c>
      <c r="Q172" s="132">
        <v>0</v>
      </c>
      <c r="R172" s="132">
        <f>Q172*H172</f>
        <v>0</v>
      </c>
      <c r="S172" s="132">
        <v>0</v>
      </c>
      <c r="T172" s="133">
        <f>S172*H172</f>
        <v>0</v>
      </c>
      <c r="AR172" s="134" t="s">
        <v>106</v>
      </c>
      <c r="AT172" s="134" t="s">
        <v>226</v>
      </c>
      <c r="AU172" s="134" t="s">
        <v>82</v>
      </c>
      <c r="AY172" s="17" t="s">
        <v>224</v>
      </c>
      <c r="BE172" s="135">
        <f>IF(N172="základní",J172,0)</f>
        <v>0</v>
      </c>
      <c r="BF172" s="135">
        <f>IF(N172="snížená",J172,0)</f>
        <v>26871.17</v>
      </c>
      <c r="BG172" s="135">
        <f>IF(N172="zákl. přenesená",J172,0)</f>
        <v>0</v>
      </c>
      <c r="BH172" s="135">
        <f>IF(N172="sníž. přenesená",J172,0)</f>
        <v>0</v>
      </c>
      <c r="BI172" s="135">
        <f>IF(N172="nulová",J172,0)</f>
        <v>0</v>
      </c>
      <c r="BJ172" s="17" t="s">
        <v>82</v>
      </c>
      <c r="BK172" s="135">
        <f>ROUND(I172*H172,2)</f>
        <v>26871.17</v>
      </c>
      <c r="BL172" s="17" t="s">
        <v>106</v>
      </c>
      <c r="BM172" s="134" t="s">
        <v>112</v>
      </c>
    </row>
    <row r="173" spans="2:65" s="1" customFormat="1" ht="39">
      <c r="B173" s="29"/>
      <c r="D173" s="136" t="s">
        <v>231</v>
      </c>
      <c r="F173" s="137" t="s">
        <v>245</v>
      </c>
      <c r="L173" s="29"/>
      <c r="M173" s="138"/>
      <c r="T173" s="53"/>
      <c r="AT173" s="17" t="s">
        <v>231</v>
      </c>
      <c r="AU173" s="17" t="s">
        <v>82</v>
      </c>
    </row>
    <row r="174" spans="2:65" s="1" customFormat="1">
      <c r="B174" s="29"/>
      <c r="D174" s="139" t="s">
        <v>232</v>
      </c>
      <c r="F174" s="140" t="s">
        <v>246</v>
      </c>
      <c r="L174" s="29"/>
      <c r="M174" s="138"/>
      <c r="T174" s="53"/>
      <c r="AT174" s="17" t="s">
        <v>232</v>
      </c>
      <c r="AU174" s="17" t="s">
        <v>82</v>
      </c>
    </row>
    <row r="175" spans="2:65" s="12" customFormat="1">
      <c r="B175" s="141"/>
      <c r="D175" s="136" t="s">
        <v>234</v>
      </c>
      <c r="E175" s="142" t="s">
        <v>1</v>
      </c>
      <c r="F175" s="143" t="s">
        <v>247</v>
      </c>
      <c r="H175" s="142" t="s">
        <v>1</v>
      </c>
      <c r="L175" s="141"/>
      <c r="M175" s="144"/>
      <c r="T175" s="145"/>
      <c r="AT175" s="142" t="s">
        <v>234</v>
      </c>
      <c r="AU175" s="142" t="s">
        <v>82</v>
      </c>
      <c r="AV175" s="12" t="s">
        <v>78</v>
      </c>
      <c r="AW175" s="12" t="s">
        <v>29</v>
      </c>
      <c r="AX175" s="12" t="s">
        <v>73</v>
      </c>
      <c r="AY175" s="142" t="s">
        <v>224</v>
      </c>
    </row>
    <row r="176" spans="2:65" s="13" customFormat="1">
      <c r="B176" s="146"/>
      <c r="D176" s="136" t="s">
        <v>234</v>
      </c>
      <c r="E176" s="147" t="s">
        <v>1</v>
      </c>
      <c r="F176" s="148" t="s">
        <v>248</v>
      </c>
      <c r="H176" s="149">
        <v>-41.877000000000002</v>
      </c>
      <c r="L176" s="146"/>
      <c r="M176" s="150"/>
      <c r="T176" s="151"/>
      <c r="AT176" s="147" t="s">
        <v>234</v>
      </c>
      <c r="AU176" s="147" t="s">
        <v>82</v>
      </c>
      <c r="AV176" s="13" t="s">
        <v>82</v>
      </c>
      <c r="AW176" s="13" t="s">
        <v>29</v>
      </c>
      <c r="AX176" s="13" t="s">
        <v>73</v>
      </c>
      <c r="AY176" s="147" t="s">
        <v>224</v>
      </c>
    </row>
    <row r="177" spans="2:65" s="13" customFormat="1">
      <c r="B177" s="146"/>
      <c r="D177" s="136" t="s">
        <v>234</v>
      </c>
      <c r="E177" s="147" t="s">
        <v>1</v>
      </c>
      <c r="F177" s="148" t="s">
        <v>249</v>
      </c>
      <c r="H177" s="149">
        <v>115.30500000000001</v>
      </c>
      <c r="L177" s="146"/>
      <c r="M177" s="150"/>
      <c r="T177" s="151"/>
      <c r="AT177" s="147" t="s">
        <v>234</v>
      </c>
      <c r="AU177" s="147" t="s">
        <v>82</v>
      </c>
      <c r="AV177" s="13" t="s">
        <v>82</v>
      </c>
      <c r="AW177" s="13" t="s">
        <v>29</v>
      </c>
      <c r="AX177" s="13" t="s">
        <v>73</v>
      </c>
      <c r="AY177" s="147" t="s">
        <v>224</v>
      </c>
    </row>
    <row r="178" spans="2:65" s="13" customFormat="1">
      <c r="B178" s="146"/>
      <c r="D178" s="136" t="s">
        <v>234</v>
      </c>
      <c r="E178" s="147" t="s">
        <v>1</v>
      </c>
      <c r="F178" s="148" t="s">
        <v>250</v>
      </c>
      <c r="H178" s="149">
        <v>14.964</v>
      </c>
      <c r="L178" s="146"/>
      <c r="M178" s="150"/>
      <c r="T178" s="151"/>
      <c r="AT178" s="147" t="s">
        <v>234</v>
      </c>
      <c r="AU178" s="147" t="s">
        <v>82</v>
      </c>
      <c r="AV178" s="13" t="s">
        <v>82</v>
      </c>
      <c r="AW178" s="13" t="s">
        <v>29</v>
      </c>
      <c r="AX178" s="13" t="s">
        <v>73</v>
      </c>
      <c r="AY178" s="147" t="s">
        <v>224</v>
      </c>
    </row>
    <row r="179" spans="2:65" s="14" customFormat="1">
      <c r="B179" s="152"/>
      <c r="D179" s="136" t="s">
        <v>234</v>
      </c>
      <c r="E179" s="153" t="s">
        <v>1</v>
      </c>
      <c r="F179" s="154" t="s">
        <v>239</v>
      </c>
      <c r="H179" s="155">
        <v>88.391999999999996</v>
      </c>
      <c r="L179" s="152"/>
      <c r="M179" s="156"/>
      <c r="T179" s="157"/>
      <c r="AT179" s="153" t="s">
        <v>234</v>
      </c>
      <c r="AU179" s="153" t="s">
        <v>82</v>
      </c>
      <c r="AV179" s="14" t="s">
        <v>106</v>
      </c>
      <c r="AW179" s="14" t="s">
        <v>29</v>
      </c>
      <c r="AX179" s="14" t="s">
        <v>78</v>
      </c>
      <c r="AY179" s="153" t="s">
        <v>224</v>
      </c>
    </row>
    <row r="180" spans="2:65" s="1" customFormat="1" ht="44.25" customHeight="1">
      <c r="B180" s="123"/>
      <c r="C180" s="124" t="s">
        <v>106</v>
      </c>
      <c r="D180" s="124" t="s">
        <v>226</v>
      </c>
      <c r="E180" s="125" t="s">
        <v>251</v>
      </c>
      <c r="F180" s="126" t="s">
        <v>252</v>
      </c>
      <c r="G180" s="127" t="s">
        <v>253</v>
      </c>
      <c r="H180" s="128">
        <v>159.10599999999999</v>
      </c>
      <c r="I180" s="129">
        <v>1700</v>
      </c>
      <c r="J180" s="129">
        <f>ROUND(I180*H180,2)</f>
        <v>270480.2</v>
      </c>
      <c r="K180" s="126" t="s">
        <v>230</v>
      </c>
      <c r="L180" s="29"/>
      <c r="M180" s="130" t="s">
        <v>1</v>
      </c>
      <c r="N180" s="131" t="s">
        <v>39</v>
      </c>
      <c r="O180" s="132">
        <v>0</v>
      </c>
      <c r="P180" s="132">
        <f>O180*H180</f>
        <v>0</v>
      </c>
      <c r="Q180" s="132">
        <v>0</v>
      </c>
      <c r="R180" s="132">
        <f>Q180*H180</f>
        <v>0</v>
      </c>
      <c r="S180" s="132">
        <v>0</v>
      </c>
      <c r="T180" s="133">
        <f>S180*H180</f>
        <v>0</v>
      </c>
      <c r="AR180" s="134" t="s">
        <v>106</v>
      </c>
      <c r="AT180" s="134" t="s">
        <v>226</v>
      </c>
      <c r="AU180" s="134" t="s">
        <v>82</v>
      </c>
      <c r="AY180" s="17" t="s">
        <v>224</v>
      </c>
      <c r="BE180" s="135">
        <f>IF(N180="základní",J180,0)</f>
        <v>0</v>
      </c>
      <c r="BF180" s="135">
        <f>IF(N180="snížená",J180,0)</f>
        <v>270480.2</v>
      </c>
      <c r="BG180" s="135">
        <f>IF(N180="zákl. přenesená",J180,0)</f>
        <v>0</v>
      </c>
      <c r="BH180" s="135">
        <f>IF(N180="sníž. přenesená",J180,0)</f>
        <v>0</v>
      </c>
      <c r="BI180" s="135">
        <f>IF(N180="nulová",J180,0)</f>
        <v>0</v>
      </c>
      <c r="BJ180" s="17" t="s">
        <v>82</v>
      </c>
      <c r="BK180" s="135">
        <f>ROUND(I180*H180,2)</f>
        <v>270480.2</v>
      </c>
      <c r="BL180" s="17" t="s">
        <v>106</v>
      </c>
      <c r="BM180" s="134" t="s">
        <v>118</v>
      </c>
    </row>
    <row r="181" spans="2:65" s="1" customFormat="1" ht="29.25">
      <c r="B181" s="29"/>
      <c r="D181" s="136" t="s">
        <v>231</v>
      </c>
      <c r="F181" s="137" t="s">
        <v>252</v>
      </c>
      <c r="L181" s="29"/>
      <c r="M181" s="138"/>
      <c r="T181" s="53"/>
      <c r="AT181" s="17" t="s">
        <v>231</v>
      </c>
      <c r="AU181" s="17" t="s">
        <v>82</v>
      </c>
    </row>
    <row r="182" spans="2:65" s="1" customFormat="1">
      <c r="B182" s="29"/>
      <c r="D182" s="139" t="s">
        <v>232</v>
      </c>
      <c r="F182" s="140" t="s">
        <v>254</v>
      </c>
      <c r="L182" s="29"/>
      <c r="M182" s="138"/>
      <c r="T182" s="53"/>
      <c r="AT182" s="17" t="s">
        <v>232</v>
      </c>
      <c r="AU182" s="17" t="s">
        <v>82</v>
      </c>
    </row>
    <row r="183" spans="2:65" s="13" customFormat="1">
      <c r="B183" s="146"/>
      <c r="D183" s="136" t="s">
        <v>234</v>
      </c>
      <c r="E183" s="147" t="s">
        <v>1</v>
      </c>
      <c r="F183" s="148" t="s">
        <v>255</v>
      </c>
      <c r="H183" s="149">
        <v>159.10599999999999</v>
      </c>
      <c r="L183" s="146"/>
      <c r="M183" s="150"/>
      <c r="T183" s="151"/>
      <c r="AT183" s="147" t="s">
        <v>234</v>
      </c>
      <c r="AU183" s="147" t="s">
        <v>82</v>
      </c>
      <c r="AV183" s="13" t="s">
        <v>82</v>
      </c>
      <c r="AW183" s="13" t="s">
        <v>29</v>
      </c>
      <c r="AX183" s="13" t="s">
        <v>73</v>
      </c>
      <c r="AY183" s="147" t="s">
        <v>224</v>
      </c>
    </row>
    <row r="184" spans="2:65" s="14" customFormat="1">
      <c r="B184" s="152"/>
      <c r="D184" s="136" t="s">
        <v>234</v>
      </c>
      <c r="E184" s="153" t="s">
        <v>1</v>
      </c>
      <c r="F184" s="154" t="s">
        <v>239</v>
      </c>
      <c r="H184" s="155">
        <v>159.10599999999999</v>
      </c>
      <c r="L184" s="152"/>
      <c r="M184" s="156"/>
      <c r="T184" s="157"/>
      <c r="AT184" s="153" t="s">
        <v>234</v>
      </c>
      <c r="AU184" s="153" t="s">
        <v>82</v>
      </c>
      <c r="AV184" s="14" t="s">
        <v>106</v>
      </c>
      <c r="AW184" s="14" t="s">
        <v>29</v>
      </c>
      <c r="AX184" s="14" t="s">
        <v>78</v>
      </c>
      <c r="AY184" s="153" t="s">
        <v>224</v>
      </c>
    </row>
    <row r="185" spans="2:65" s="1" customFormat="1" ht="37.9" customHeight="1">
      <c r="B185" s="123"/>
      <c r="C185" s="124" t="s">
        <v>109</v>
      </c>
      <c r="D185" s="124" t="s">
        <v>226</v>
      </c>
      <c r="E185" s="125" t="s">
        <v>256</v>
      </c>
      <c r="F185" s="126" t="s">
        <v>257</v>
      </c>
      <c r="G185" s="127" t="s">
        <v>229</v>
      </c>
      <c r="H185" s="128">
        <v>174.32300000000001</v>
      </c>
      <c r="I185" s="129">
        <v>155</v>
      </c>
      <c r="J185" s="129">
        <f>ROUND(I185*H185,2)</f>
        <v>27020.07</v>
      </c>
      <c r="K185" s="126" t="s">
        <v>230</v>
      </c>
      <c r="L185" s="29"/>
      <c r="M185" s="130" t="s">
        <v>1</v>
      </c>
      <c r="N185" s="131" t="s">
        <v>39</v>
      </c>
      <c r="O185" s="132">
        <v>0</v>
      </c>
      <c r="P185" s="132">
        <f>O185*H185</f>
        <v>0</v>
      </c>
      <c r="Q185" s="132">
        <v>0</v>
      </c>
      <c r="R185" s="132">
        <f>Q185*H185</f>
        <v>0</v>
      </c>
      <c r="S185" s="132">
        <v>0</v>
      </c>
      <c r="T185" s="133">
        <f>S185*H185</f>
        <v>0</v>
      </c>
      <c r="AR185" s="134" t="s">
        <v>106</v>
      </c>
      <c r="AT185" s="134" t="s">
        <v>226</v>
      </c>
      <c r="AU185" s="134" t="s">
        <v>82</v>
      </c>
      <c r="AY185" s="17" t="s">
        <v>224</v>
      </c>
      <c r="BE185" s="135">
        <f>IF(N185="základní",J185,0)</f>
        <v>0</v>
      </c>
      <c r="BF185" s="135">
        <f>IF(N185="snížená",J185,0)</f>
        <v>27020.07</v>
      </c>
      <c r="BG185" s="135">
        <f>IF(N185="zákl. přenesená",J185,0)</f>
        <v>0</v>
      </c>
      <c r="BH185" s="135">
        <f>IF(N185="sníž. přenesená",J185,0)</f>
        <v>0</v>
      </c>
      <c r="BI185" s="135">
        <f>IF(N185="nulová",J185,0)</f>
        <v>0</v>
      </c>
      <c r="BJ185" s="17" t="s">
        <v>82</v>
      </c>
      <c r="BK185" s="135">
        <f>ROUND(I185*H185,2)</f>
        <v>27020.07</v>
      </c>
      <c r="BL185" s="17" t="s">
        <v>106</v>
      </c>
      <c r="BM185" s="134" t="s">
        <v>258</v>
      </c>
    </row>
    <row r="186" spans="2:65" s="1" customFormat="1" ht="29.25">
      <c r="B186" s="29"/>
      <c r="D186" s="136" t="s">
        <v>231</v>
      </c>
      <c r="F186" s="137" t="s">
        <v>257</v>
      </c>
      <c r="L186" s="29"/>
      <c r="M186" s="138"/>
      <c r="T186" s="53"/>
      <c r="AT186" s="17" t="s">
        <v>231</v>
      </c>
      <c r="AU186" s="17" t="s">
        <v>82</v>
      </c>
    </row>
    <row r="187" spans="2:65" s="1" customFormat="1">
      <c r="B187" s="29"/>
      <c r="D187" s="139" t="s">
        <v>232</v>
      </c>
      <c r="F187" s="140" t="s">
        <v>259</v>
      </c>
      <c r="L187" s="29"/>
      <c r="M187" s="138"/>
      <c r="T187" s="53"/>
      <c r="AT187" s="17" t="s">
        <v>232</v>
      </c>
      <c r="AU187" s="17" t="s">
        <v>82</v>
      </c>
    </row>
    <row r="188" spans="2:65" s="13" customFormat="1">
      <c r="B188" s="146"/>
      <c r="D188" s="136" t="s">
        <v>234</v>
      </c>
      <c r="E188" s="147" t="s">
        <v>1</v>
      </c>
      <c r="F188" s="148" t="s">
        <v>260</v>
      </c>
      <c r="H188" s="149">
        <v>262.71499999999997</v>
      </c>
      <c r="L188" s="146"/>
      <c r="M188" s="150"/>
      <c r="T188" s="151"/>
      <c r="AT188" s="147" t="s">
        <v>234</v>
      </c>
      <c r="AU188" s="147" t="s">
        <v>82</v>
      </c>
      <c r="AV188" s="13" t="s">
        <v>82</v>
      </c>
      <c r="AW188" s="13" t="s">
        <v>29</v>
      </c>
      <c r="AX188" s="13" t="s">
        <v>73</v>
      </c>
      <c r="AY188" s="147" t="s">
        <v>224</v>
      </c>
    </row>
    <row r="189" spans="2:65" s="13" customFormat="1">
      <c r="B189" s="146"/>
      <c r="D189" s="136" t="s">
        <v>234</v>
      </c>
      <c r="E189" s="147" t="s">
        <v>1</v>
      </c>
      <c r="F189" s="148" t="s">
        <v>261</v>
      </c>
      <c r="H189" s="149">
        <v>-115.30500000000001</v>
      </c>
      <c r="L189" s="146"/>
      <c r="M189" s="150"/>
      <c r="T189" s="151"/>
      <c r="AT189" s="147" t="s">
        <v>234</v>
      </c>
      <c r="AU189" s="147" t="s">
        <v>82</v>
      </c>
      <c r="AV189" s="13" t="s">
        <v>82</v>
      </c>
      <c r="AW189" s="13" t="s">
        <v>29</v>
      </c>
      <c r="AX189" s="13" t="s">
        <v>73</v>
      </c>
      <c r="AY189" s="147" t="s">
        <v>224</v>
      </c>
    </row>
    <row r="190" spans="2:65" s="13" customFormat="1">
      <c r="B190" s="146"/>
      <c r="D190" s="136" t="s">
        <v>234</v>
      </c>
      <c r="E190" s="147" t="s">
        <v>1</v>
      </c>
      <c r="F190" s="148" t="s">
        <v>262</v>
      </c>
      <c r="H190" s="149">
        <v>-14.964</v>
      </c>
      <c r="L190" s="146"/>
      <c r="M190" s="150"/>
      <c r="T190" s="151"/>
      <c r="AT190" s="147" t="s">
        <v>234</v>
      </c>
      <c r="AU190" s="147" t="s">
        <v>82</v>
      </c>
      <c r="AV190" s="13" t="s">
        <v>82</v>
      </c>
      <c r="AW190" s="13" t="s">
        <v>29</v>
      </c>
      <c r="AX190" s="13" t="s">
        <v>73</v>
      </c>
      <c r="AY190" s="147" t="s">
        <v>224</v>
      </c>
    </row>
    <row r="191" spans="2:65" s="12" customFormat="1">
      <c r="B191" s="141"/>
      <c r="D191" s="136" t="s">
        <v>234</v>
      </c>
      <c r="E191" s="142" t="s">
        <v>1</v>
      </c>
      <c r="F191" s="143" t="s">
        <v>247</v>
      </c>
      <c r="H191" s="142" t="s">
        <v>1</v>
      </c>
      <c r="L191" s="141"/>
      <c r="M191" s="144"/>
      <c r="T191" s="145"/>
      <c r="AT191" s="142" t="s">
        <v>234</v>
      </c>
      <c r="AU191" s="142" t="s">
        <v>82</v>
      </c>
      <c r="AV191" s="12" t="s">
        <v>78</v>
      </c>
      <c r="AW191" s="12" t="s">
        <v>29</v>
      </c>
      <c r="AX191" s="12" t="s">
        <v>73</v>
      </c>
      <c r="AY191" s="142" t="s">
        <v>224</v>
      </c>
    </row>
    <row r="192" spans="2:65" s="13" customFormat="1">
      <c r="B192" s="146"/>
      <c r="D192" s="136" t="s">
        <v>234</v>
      </c>
      <c r="E192" s="147" t="s">
        <v>1</v>
      </c>
      <c r="F192" s="148" t="s">
        <v>263</v>
      </c>
      <c r="H192" s="149">
        <v>41.877000000000002</v>
      </c>
      <c r="L192" s="146"/>
      <c r="M192" s="150"/>
      <c r="T192" s="151"/>
      <c r="AT192" s="147" t="s">
        <v>234</v>
      </c>
      <c r="AU192" s="147" t="s">
        <v>82</v>
      </c>
      <c r="AV192" s="13" t="s">
        <v>82</v>
      </c>
      <c r="AW192" s="13" t="s">
        <v>29</v>
      </c>
      <c r="AX192" s="13" t="s">
        <v>73</v>
      </c>
      <c r="AY192" s="147" t="s">
        <v>224</v>
      </c>
    </row>
    <row r="193" spans="2:65" s="14" customFormat="1">
      <c r="B193" s="152"/>
      <c r="D193" s="136" t="s">
        <v>234</v>
      </c>
      <c r="E193" s="153" t="s">
        <v>1</v>
      </c>
      <c r="F193" s="154" t="s">
        <v>239</v>
      </c>
      <c r="H193" s="155">
        <v>174.32299999999998</v>
      </c>
      <c r="L193" s="152"/>
      <c r="M193" s="156"/>
      <c r="T193" s="157"/>
      <c r="AT193" s="153" t="s">
        <v>234</v>
      </c>
      <c r="AU193" s="153" t="s">
        <v>82</v>
      </c>
      <c r="AV193" s="14" t="s">
        <v>106</v>
      </c>
      <c r="AW193" s="14" t="s">
        <v>29</v>
      </c>
      <c r="AX193" s="14" t="s">
        <v>78</v>
      </c>
      <c r="AY193" s="153" t="s">
        <v>224</v>
      </c>
    </row>
    <row r="194" spans="2:65" s="1" customFormat="1" ht="33" customHeight="1">
      <c r="B194" s="123"/>
      <c r="C194" s="124" t="s">
        <v>112</v>
      </c>
      <c r="D194" s="124" t="s">
        <v>226</v>
      </c>
      <c r="E194" s="125" t="s">
        <v>264</v>
      </c>
      <c r="F194" s="126" t="s">
        <v>265</v>
      </c>
      <c r="G194" s="127" t="s">
        <v>266</v>
      </c>
      <c r="H194" s="128">
        <v>583.26300000000003</v>
      </c>
      <c r="I194" s="129">
        <v>25.3</v>
      </c>
      <c r="J194" s="129">
        <f>ROUND(I194*H194,2)</f>
        <v>14756.55</v>
      </c>
      <c r="K194" s="126" t="s">
        <v>230</v>
      </c>
      <c r="L194" s="29"/>
      <c r="M194" s="130" t="s">
        <v>1</v>
      </c>
      <c r="N194" s="131" t="s">
        <v>39</v>
      </c>
      <c r="O194" s="132">
        <v>0</v>
      </c>
      <c r="P194" s="132">
        <f>O194*H194</f>
        <v>0</v>
      </c>
      <c r="Q194" s="132">
        <v>0</v>
      </c>
      <c r="R194" s="132">
        <f>Q194*H194</f>
        <v>0</v>
      </c>
      <c r="S194" s="132">
        <v>0</v>
      </c>
      <c r="T194" s="133">
        <f>S194*H194</f>
        <v>0</v>
      </c>
      <c r="AR194" s="134" t="s">
        <v>106</v>
      </c>
      <c r="AT194" s="134" t="s">
        <v>226</v>
      </c>
      <c r="AU194" s="134" t="s">
        <v>82</v>
      </c>
      <c r="AY194" s="17" t="s">
        <v>224</v>
      </c>
      <c r="BE194" s="135">
        <f>IF(N194="základní",J194,0)</f>
        <v>0</v>
      </c>
      <c r="BF194" s="135">
        <f>IF(N194="snížená",J194,0)</f>
        <v>14756.55</v>
      </c>
      <c r="BG194" s="135">
        <f>IF(N194="zákl. přenesená",J194,0)</f>
        <v>0</v>
      </c>
      <c r="BH194" s="135">
        <f>IF(N194="sníž. přenesená",J194,0)</f>
        <v>0</v>
      </c>
      <c r="BI194" s="135">
        <f>IF(N194="nulová",J194,0)</f>
        <v>0</v>
      </c>
      <c r="BJ194" s="17" t="s">
        <v>82</v>
      </c>
      <c r="BK194" s="135">
        <f>ROUND(I194*H194,2)</f>
        <v>14756.55</v>
      </c>
      <c r="BL194" s="17" t="s">
        <v>106</v>
      </c>
      <c r="BM194" s="134" t="s">
        <v>8</v>
      </c>
    </row>
    <row r="195" spans="2:65" s="1" customFormat="1" ht="19.5">
      <c r="B195" s="29"/>
      <c r="D195" s="136" t="s">
        <v>231</v>
      </c>
      <c r="F195" s="137" t="s">
        <v>265</v>
      </c>
      <c r="L195" s="29"/>
      <c r="M195" s="138"/>
      <c r="T195" s="53"/>
      <c r="AT195" s="17" t="s">
        <v>231</v>
      </c>
      <c r="AU195" s="17" t="s">
        <v>82</v>
      </c>
    </row>
    <row r="196" spans="2:65" s="1" customFormat="1">
      <c r="B196" s="29"/>
      <c r="D196" s="139" t="s">
        <v>232</v>
      </c>
      <c r="F196" s="140" t="s">
        <v>267</v>
      </c>
      <c r="L196" s="29"/>
      <c r="M196" s="138"/>
      <c r="T196" s="53"/>
      <c r="AT196" s="17" t="s">
        <v>232</v>
      </c>
      <c r="AU196" s="17" t="s">
        <v>82</v>
      </c>
    </row>
    <row r="197" spans="2:65" s="13" customFormat="1">
      <c r="B197" s="146"/>
      <c r="D197" s="136" t="s">
        <v>234</v>
      </c>
      <c r="E197" s="147" t="s">
        <v>1</v>
      </c>
      <c r="F197" s="148" t="s">
        <v>268</v>
      </c>
      <c r="H197" s="149">
        <v>583.26300000000003</v>
      </c>
      <c r="L197" s="146"/>
      <c r="M197" s="150"/>
      <c r="T197" s="151"/>
      <c r="AT197" s="147" t="s">
        <v>234</v>
      </c>
      <c r="AU197" s="147" t="s">
        <v>82</v>
      </c>
      <c r="AV197" s="13" t="s">
        <v>82</v>
      </c>
      <c r="AW197" s="13" t="s">
        <v>29</v>
      </c>
      <c r="AX197" s="13" t="s">
        <v>73</v>
      </c>
      <c r="AY197" s="147" t="s">
        <v>224</v>
      </c>
    </row>
    <row r="198" spans="2:65" s="14" customFormat="1">
      <c r="B198" s="152"/>
      <c r="D198" s="136" t="s">
        <v>234</v>
      </c>
      <c r="E198" s="153" t="s">
        <v>1</v>
      </c>
      <c r="F198" s="154" t="s">
        <v>239</v>
      </c>
      <c r="H198" s="155">
        <v>583.26300000000003</v>
      </c>
      <c r="L198" s="152"/>
      <c r="M198" s="156"/>
      <c r="T198" s="157"/>
      <c r="AT198" s="153" t="s">
        <v>234</v>
      </c>
      <c r="AU198" s="153" t="s">
        <v>82</v>
      </c>
      <c r="AV198" s="14" t="s">
        <v>106</v>
      </c>
      <c r="AW198" s="14" t="s">
        <v>29</v>
      </c>
      <c r="AX198" s="14" t="s">
        <v>78</v>
      </c>
      <c r="AY198" s="153" t="s">
        <v>224</v>
      </c>
    </row>
    <row r="199" spans="2:65" s="11" customFormat="1" ht="22.9" customHeight="1">
      <c r="B199" s="112"/>
      <c r="D199" s="113" t="s">
        <v>72</v>
      </c>
      <c r="E199" s="121" t="s">
        <v>82</v>
      </c>
      <c r="F199" s="121" t="s">
        <v>269</v>
      </c>
      <c r="J199" s="122">
        <f>BK199</f>
        <v>4762726.8999999994</v>
      </c>
      <c r="L199" s="112"/>
      <c r="M199" s="116"/>
      <c r="P199" s="117">
        <f>SUM(P200:P281)</f>
        <v>0</v>
      </c>
      <c r="R199" s="117">
        <f>SUM(R200:R281)</f>
        <v>0</v>
      </c>
      <c r="T199" s="118">
        <f>SUM(T200:T281)</f>
        <v>0</v>
      </c>
      <c r="AR199" s="113" t="s">
        <v>78</v>
      </c>
      <c r="AT199" s="119" t="s">
        <v>72</v>
      </c>
      <c r="AU199" s="119" t="s">
        <v>78</v>
      </c>
      <c r="AY199" s="113" t="s">
        <v>224</v>
      </c>
      <c r="BK199" s="120">
        <f>SUM(BK200:BK281)</f>
        <v>4762726.8999999994</v>
      </c>
    </row>
    <row r="200" spans="2:65" s="1" customFormat="1" ht="24.2" customHeight="1">
      <c r="B200" s="123"/>
      <c r="C200" s="124" t="s">
        <v>115</v>
      </c>
      <c r="D200" s="124" t="s">
        <v>226</v>
      </c>
      <c r="E200" s="125" t="s">
        <v>270</v>
      </c>
      <c r="F200" s="126" t="s">
        <v>271</v>
      </c>
      <c r="G200" s="127" t="s">
        <v>272</v>
      </c>
      <c r="H200" s="128">
        <v>182</v>
      </c>
      <c r="I200" s="129">
        <v>6003</v>
      </c>
      <c r="J200" s="129">
        <f>ROUND(I200*H200,2)</f>
        <v>1092546</v>
      </c>
      <c r="K200" s="126" t="s">
        <v>1</v>
      </c>
      <c r="L200" s="29"/>
      <c r="M200" s="130" t="s">
        <v>1</v>
      </c>
      <c r="N200" s="131" t="s">
        <v>39</v>
      </c>
      <c r="O200" s="132">
        <v>0</v>
      </c>
      <c r="P200" s="132">
        <f>O200*H200</f>
        <v>0</v>
      </c>
      <c r="Q200" s="132">
        <v>0</v>
      </c>
      <c r="R200" s="132">
        <f>Q200*H200</f>
        <v>0</v>
      </c>
      <c r="S200" s="132">
        <v>0</v>
      </c>
      <c r="T200" s="133">
        <f>S200*H200</f>
        <v>0</v>
      </c>
      <c r="AR200" s="134" t="s">
        <v>106</v>
      </c>
      <c r="AT200" s="134" t="s">
        <v>226</v>
      </c>
      <c r="AU200" s="134" t="s">
        <v>82</v>
      </c>
      <c r="AY200" s="17" t="s">
        <v>224</v>
      </c>
      <c r="BE200" s="135">
        <f>IF(N200="základní",J200,0)</f>
        <v>0</v>
      </c>
      <c r="BF200" s="135">
        <f>IF(N200="snížená",J200,0)</f>
        <v>1092546</v>
      </c>
      <c r="BG200" s="135">
        <f>IF(N200="zákl. přenesená",J200,0)</f>
        <v>0</v>
      </c>
      <c r="BH200" s="135">
        <f>IF(N200="sníž. přenesená",J200,0)</f>
        <v>0</v>
      </c>
      <c r="BI200" s="135">
        <f>IF(N200="nulová",J200,0)</f>
        <v>0</v>
      </c>
      <c r="BJ200" s="17" t="s">
        <v>82</v>
      </c>
      <c r="BK200" s="135">
        <f>ROUND(I200*H200,2)</f>
        <v>1092546</v>
      </c>
      <c r="BL200" s="17" t="s">
        <v>106</v>
      </c>
      <c r="BM200" s="134" t="s">
        <v>273</v>
      </c>
    </row>
    <row r="201" spans="2:65" s="1" customFormat="1" ht="19.5">
      <c r="B201" s="29"/>
      <c r="D201" s="136" t="s">
        <v>231</v>
      </c>
      <c r="F201" s="137" t="s">
        <v>271</v>
      </c>
      <c r="L201" s="29"/>
      <c r="M201" s="138"/>
      <c r="T201" s="53"/>
      <c r="AT201" s="17" t="s">
        <v>231</v>
      </c>
      <c r="AU201" s="17" t="s">
        <v>82</v>
      </c>
    </row>
    <row r="202" spans="2:65" s="13" customFormat="1">
      <c r="B202" s="146"/>
      <c r="D202" s="136" t="s">
        <v>234</v>
      </c>
      <c r="E202" s="147" t="s">
        <v>1</v>
      </c>
      <c r="F202" s="148" t="s">
        <v>274</v>
      </c>
      <c r="H202" s="149">
        <v>182</v>
      </c>
      <c r="L202" s="146"/>
      <c r="M202" s="150"/>
      <c r="T202" s="151"/>
      <c r="AT202" s="147" t="s">
        <v>234</v>
      </c>
      <c r="AU202" s="147" t="s">
        <v>82</v>
      </c>
      <c r="AV202" s="13" t="s">
        <v>82</v>
      </c>
      <c r="AW202" s="13" t="s">
        <v>29</v>
      </c>
      <c r="AX202" s="13" t="s">
        <v>73</v>
      </c>
      <c r="AY202" s="147" t="s">
        <v>224</v>
      </c>
    </row>
    <row r="203" spans="2:65" s="14" customFormat="1">
      <c r="B203" s="152"/>
      <c r="D203" s="136" t="s">
        <v>234</v>
      </c>
      <c r="E203" s="153" t="s">
        <v>1</v>
      </c>
      <c r="F203" s="154" t="s">
        <v>239</v>
      </c>
      <c r="H203" s="155">
        <v>182</v>
      </c>
      <c r="L203" s="152"/>
      <c r="M203" s="156"/>
      <c r="T203" s="157"/>
      <c r="AT203" s="153" t="s">
        <v>234</v>
      </c>
      <c r="AU203" s="153" t="s">
        <v>82</v>
      </c>
      <c r="AV203" s="14" t="s">
        <v>106</v>
      </c>
      <c r="AW203" s="14" t="s">
        <v>29</v>
      </c>
      <c r="AX203" s="14" t="s">
        <v>78</v>
      </c>
      <c r="AY203" s="153" t="s">
        <v>224</v>
      </c>
    </row>
    <row r="204" spans="2:65" s="1" customFormat="1" ht="24.2" customHeight="1">
      <c r="B204" s="123"/>
      <c r="C204" s="124" t="s">
        <v>118</v>
      </c>
      <c r="D204" s="124" t="s">
        <v>226</v>
      </c>
      <c r="E204" s="125" t="s">
        <v>275</v>
      </c>
      <c r="F204" s="126" t="s">
        <v>276</v>
      </c>
      <c r="G204" s="127" t="s">
        <v>272</v>
      </c>
      <c r="H204" s="128">
        <v>100</v>
      </c>
      <c r="I204" s="129">
        <v>8004</v>
      </c>
      <c r="J204" s="129">
        <f>ROUND(I204*H204,2)</f>
        <v>800400</v>
      </c>
      <c r="K204" s="126" t="s">
        <v>1</v>
      </c>
      <c r="L204" s="29"/>
      <c r="M204" s="130" t="s">
        <v>1</v>
      </c>
      <c r="N204" s="131" t="s">
        <v>39</v>
      </c>
      <c r="O204" s="132">
        <v>0</v>
      </c>
      <c r="P204" s="132">
        <f>O204*H204</f>
        <v>0</v>
      </c>
      <c r="Q204" s="132">
        <v>0</v>
      </c>
      <c r="R204" s="132">
        <f>Q204*H204</f>
        <v>0</v>
      </c>
      <c r="S204" s="132">
        <v>0</v>
      </c>
      <c r="T204" s="133">
        <f>S204*H204</f>
        <v>0</v>
      </c>
      <c r="AR204" s="134" t="s">
        <v>106</v>
      </c>
      <c r="AT204" s="134" t="s">
        <v>226</v>
      </c>
      <c r="AU204" s="134" t="s">
        <v>82</v>
      </c>
      <c r="AY204" s="17" t="s">
        <v>224</v>
      </c>
      <c r="BE204" s="135">
        <f>IF(N204="základní",J204,0)</f>
        <v>0</v>
      </c>
      <c r="BF204" s="135">
        <f>IF(N204="snížená",J204,0)</f>
        <v>800400</v>
      </c>
      <c r="BG204" s="135">
        <f>IF(N204="zákl. přenesená",J204,0)</f>
        <v>0</v>
      </c>
      <c r="BH204" s="135">
        <f>IF(N204="sníž. přenesená",J204,0)</f>
        <v>0</v>
      </c>
      <c r="BI204" s="135">
        <f>IF(N204="nulová",J204,0)</f>
        <v>0</v>
      </c>
      <c r="BJ204" s="17" t="s">
        <v>82</v>
      </c>
      <c r="BK204" s="135">
        <f>ROUND(I204*H204,2)</f>
        <v>800400</v>
      </c>
      <c r="BL204" s="17" t="s">
        <v>106</v>
      </c>
      <c r="BM204" s="134" t="s">
        <v>277</v>
      </c>
    </row>
    <row r="205" spans="2:65" s="1" customFormat="1" ht="19.5">
      <c r="B205" s="29"/>
      <c r="D205" s="136" t="s">
        <v>231</v>
      </c>
      <c r="F205" s="137" t="s">
        <v>276</v>
      </c>
      <c r="L205" s="29"/>
      <c r="M205" s="138"/>
      <c r="T205" s="53"/>
      <c r="AT205" s="17" t="s">
        <v>231</v>
      </c>
      <c r="AU205" s="17" t="s">
        <v>82</v>
      </c>
    </row>
    <row r="206" spans="2:65" s="13" customFormat="1">
      <c r="B206" s="146"/>
      <c r="D206" s="136" t="s">
        <v>234</v>
      </c>
      <c r="E206" s="147" t="s">
        <v>1</v>
      </c>
      <c r="F206" s="148" t="s">
        <v>278</v>
      </c>
      <c r="H206" s="149">
        <v>10</v>
      </c>
      <c r="L206" s="146"/>
      <c r="M206" s="150"/>
      <c r="T206" s="151"/>
      <c r="AT206" s="147" t="s">
        <v>234</v>
      </c>
      <c r="AU206" s="147" t="s">
        <v>82</v>
      </c>
      <c r="AV206" s="13" t="s">
        <v>82</v>
      </c>
      <c r="AW206" s="13" t="s">
        <v>29</v>
      </c>
      <c r="AX206" s="13" t="s">
        <v>73</v>
      </c>
      <c r="AY206" s="147" t="s">
        <v>224</v>
      </c>
    </row>
    <row r="207" spans="2:65" s="13" customFormat="1">
      <c r="B207" s="146"/>
      <c r="D207" s="136" t="s">
        <v>234</v>
      </c>
      <c r="E207" s="147" t="s">
        <v>1</v>
      </c>
      <c r="F207" s="148" t="s">
        <v>279</v>
      </c>
      <c r="H207" s="149">
        <v>90</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100</v>
      </c>
      <c r="L208" s="152"/>
      <c r="M208" s="156"/>
      <c r="T208" s="157"/>
      <c r="AT208" s="153" t="s">
        <v>234</v>
      </c>
      <c r="AU208" s="153" t="s">
        <v>82</v>
      </c>
      <c r="AV208" s="14" t="s">
        <v>106</v>
      </c>
      <c r="AW208" s="14" t="s">
        <v>29</v>
      </c>
      <c r="AX208" s="14" t="s">
        <v>78</v>
      </c>
      <c r="AY208" s="153" t="s">
        <v>224</v>
      </c>
    </row>
    <row r="209" spans="2:65" s="1" customFormat="1" ht="37.9" customHeight="1">
      <c r="B209" s="123"/>
      <c r="C209" s="124" t="s">
        <v>280</v>
      </c>
      <c r="D209" s="124" t="s">
        <v>226</v>
      </c>
      <c r="E209" s="125" t="s">
        <v>281</v>
      </c>
      <c r="F209" s="126" t="s">
        <v>282</v>
      </c>
      <c r="G209" s="127" t="s">
        <v>229</v>
      </c>
      <c r="H209" s="128">
        <v>105.54300000000001</v>
      </c>
      <c r="I209" s="129">
        <v>4370</v>
      </c>
      <c r="J209" s="129">
        <f>ROUND(I209*H209,2)</f>
        <v>461222.91</v>
      </c>
      <c r="K209" s="126" t="s">
        <v>230</v>
      </c>
      <c r="L209" s="29"/>
      <c r="M209" s="130" t="s">
        <v>1</v>
      </c>
      <c r="N209" s="131" t="s">
        <v>39</v>
      </c>
      <c r="O209" s="132">
        <v>0</v>
      </c>
      <c r="P209" s="132">
        <f>O209*H209</f>
        <v>0</v>
      </c>
      <c r="Q209" s="132">
        <v>0</v>
      </c>
      <c r="R209" s="132">
        <f>Q209*H209</f>
        <v>0</v>
      </c>
      <c r="S209" s="132">
        <v>0</v>
      </c>
      <c r="T209" s="133">
        <f>S209*H209</f>
        <v>0</v>
      </c>
      <c r="AR209" s="134" t="s">
        <v>106</v>
      </c>
      <c r="AT209" s="134" t="s">
        <v>226</v>
      </c>
      <c r="AU209" s="134" t="s">
        <v>82</v>
      </c>
      <c r="AY209" s="17" t="s">
        <v>224</v>
      </c>
      <c r="BE209" s="135">
        <f>IF(N209="základní",J209,0)</f>
        <v>0</v>
      </c>
      <c r="BF209" s="135">
        <f>IF(N209="snížená",J209,0)</f>
        <v>461222.91</v>
      </c>
      <c r="BG209" s="135">
        <f>IF(N209="zákl. přenesená",J209,0)</f>
        <v>0</v>
      </c>
      <c r="BH209" s="135">
        <f>IF(N209="sníž. přenesená",J209,0)</f>
        <v>0</v>
      </c>
      <c r="BI209" s="135">
        <f>IF(N209="nulová",J209,0)</f>
        <v>0</v>
      </c>
      <c r="BJ209" s="17" t="s">
        <v>82</v>
      </c>
      <c r="BK209" s="135">
        <f>ROUND(I209*H209,2)</f>
        <v>461222.91</v>
      </c>
      <c r="BL209" s="17" t="s">
        <v>106</v>
      </c>
      <c r="BM209" s="134" t="s">
        <v>283</v>
      </c>
    </row>
    <row r="210" spans="2:65" s="1" customFormat="1" ht="19.5">
      <c r="B210" s="29"/>
      <c r="D210" s="136" t="s">
        <v>231</v>
      </c>
      <c r="F210" s="137" t="s">
        <v>282</v>
      </c>
      <c r="L210" s="29"/>
      <c r="M210" s="138"/>
      <c r="T210" s="53"/>
      <c r="AT210" s="17" t="s">
        <v>231</v>
      </c>
      <c r="AU210" s="17" t="s">
        <v>82</v>
      </c>
    </row>
    <row r="211" spans="2:65" s="1" customFormat="1">
      <c r="B211" s="29"/>
      <c r="D211" s="139" t="s">
        <v>232</v>
      </c>
      <c r="F211" s="140" t="s">
        <v>284</v>
      </c>
      <c r="L211" s="29"/>
      <c r="M211" s="138"/>
      <c r="T211" s="53"/>
      <c r="AT211" s="17" t="s">
        <v>232</v>
      </c>
      <c r="AU211" s="17" t="s">
        <v>82</v>
      </c>
    </row>
    <row r="212" spans="2:65" s="12" customFormat="1">
      <c r="B212" s="141"/>
      <c r="D212" s="136" t="s">
        <v>234</v>
      </c>
      <c r="E212" s="142" t="s">
        <v>1</v>
      </c>
      <c r="F212" s="143" t="s">
        <v>285</v>
      </c>
      <c r="H212" s="142" t="s">
        <v>1</v>
      </c>
      <c r="L212" s="141"/>
      <c r="M212" s="144"/>
      <c r="T212" s="145"/>
      <c r="AT212" s="142" t="s">
        <v>234</v>
      </c>
      <c r="AU212" s="142" t="s">
        <v>82</v>
      </c>
      <c r="AV212" s="12" t="s">
        <v>78</v>
      </c>
      <c r="AW212" s="12" t="s">
        <v>29</v>
      </c>
      <c r="AX212" s="12" t="s">
        <v>73</v>
      </c>
      <c r="AY212" s="142" t="s">
        <v>224</v>
      </c>
    </row>
    <row r="213" spans="2:65" s="13" customFormat="1">
      <c r="B213" s="146"/>
      <c r="D213" s="136" t="s">
        <v>234</v>
      </c>
      <c r="E213" s="147" t="s">
        <v>1</v>
      </c>
      <c r="F213" s="148" t="s">
        <v>286</v>
      </c>
      <c r="H213" s="149">
        <v>100.09</v>
      </c>
      <c r="L213" s="146"/>
      <c r="M213" s="150"/>
      <c r="T213" s="151"/>
      <c r="AT213" s="147" t="s">
        <v>234</v>
      </c>
      <c r="AU213" s="147" t="s">
        <v>82</v>
      </c>
      <c r="AV213" s="13" t="s">
        <v>82</v>
      </c>
      <c r="AW213" s="13" t="s">
        <v>29</v>
      </c>
      <c r="AX213" s="13" t="s">
        <v>73</v>
      </c>
      <c r="AY213" s="147" t="s">
        <v>224</v>
      </c>
    </row>
    <row r="214" spans="2:65" s="13" customFormat="1">
      <c r="B214" s="146"/>
      <c r="D214" s="136" t="s">
        <v>234</v>
      </c>
      <c r="E214" s="147" t="s">
        <v>1</v>
      </c>
      <c r="F214" s="148" t="s">
        <v>287</v>
      </c>
      <c r="H214" s="149">
        <v>4.0990000000000002</v>
      </c>
      <c r="L214" s="146"/>
      <c r="M214" s="150"/>
      <c r="T214" s="151"/>
      <c r="AT214" s="147" t="s">
        <v>234</v>
      </c>
      <c r="AU214" s="147" t="s">
        <v>82</v>
      </c>
      <c r="AV214" s="13" t="s">
        <v>82</v>
      </c>
      <c r="AW214" s="13" t="s">
        <v>29</v>
      </c>
      <c r="AX214" s="13" t="s">
        <v>73</v>
      </c>
      <c r="AY214" s="147" t="s">
        <v>224</v>
      </c>
    </row>
    <row r="215" spans="2:65" s="15" customFormat="1">
      <c r="B215" s="158"/>
      <c r="D215" s="136" t="s">
        <v>234</v>
      </c>
      <c r="E215" s="159" t="s">
        <v>1</v>
      </c>
      <c r="F215" s="160" t="s">
        <v>288</v>
      </c>
      <c r="H215" s="161">
        <v>104.18900000000001</v>
      </c>
      <c r="L215" s="158"/>
      <c r="M215" s="162"/>
      <c r="T215" s="163"/>
      <c r="AT215" s="159" t="s">
        <v>234</v>
      </c>
      <c r="AU215" s="159" t="s">
        <v>82</v>
      </c>
      <c r="AV215" s="15" t="s">
        <v>101</v>
      </c>
      <c r="AW215" s="15" t="s">
        <v>29</v>
      </c>
      <c r="AX215" s="15" t="s">
        <v>73</v>
      </c>
      <c r="AY215" s="159" t="s">
        <v>224</v>
      </c>
    </row>
    <row r="216" spans="2:65" s="12" customFormat="1">
      <c r="B216" s="141"/>
      <c r="D216" s="136" t="s">
        <v>234</v>
      </c>
      <c r="E216" s="142" t="s">
        <v>1</v>
      </c>
      <c r="F216" s="143" t="s">
        <v>289</v>
      </c>
      <c r="H216" s="142" t="s">
        <v>1</v>
      </c>
      <c r="L216" s="141"/>
      <c r="M216" s="144"/>
      <c r="T216" s="145"/>
      <c r="AT216" s="142" t="s">
        <v>234</v>
      </c>
      <c r="AU216" s="142" t="s">
        <v>82</v>
      </c>
      <c r="AV216" s="12" t="s">
        <v>78</v>
      </c>
      <c r="AW216" s="12" t="s">
        <v>29</v>
      </c>
      <c r="AX216" s="12" t="s">
        <v>73</v>
      </c>
      <c r="AY216" s="142" t="s">
        <v>224</v>
      </c>
    </row>
    <row r="217" spans="2:65" s="13" customFormat="1">
      <c r="B217" s="146"/>
      <c r="D217" s="136" t="s">
        <v>234</v>
      </c>
      <c r="E217" s="147" t="s">
        <v>1</v>
      </c>
      <c r="F217" s="148" t="s">
        <v>290</v>
      </c>
      <c r="H217" s="149">
        <v>1.3540000000000001</v>
      </c>
      <c r="L217" s="146"/>
      <c r="M217" s="150"/>
      <c r="T217" s="151"/>
      <c r="AT217" s="147" t="s">
        <v>234</v>
      </c>
      <c r="AU217" s="147" t="s">
        <v>82</v>
      </c>
      <c r="AV217" s="13" t="s">
        <v>82</v>
      </c>
      <c r="AW217" s="13" t="s">
        <v>29</v>
      </c>
      <c r="AX217" s="13" t="s">
        <v>73</v>
      </c>
      <c r="AY217" s="147" t="s">
        <v>224</v>
      </c>
    </row>
    <row r="218" spans="2:65" s="15" customFormat="1">
      <c r="B218" s="158"/>
      <c r="D218" s="136" t="s">
        <v>234</v>
      </c>
      <c r="E218" s="159" t="s">
        <v>1</v>
      </c>
      <c r="F218" s="160" t="s">
        <v>288</v>
      </c>
      <c r="H218" s="161">
        <v>1.3540000000000001</v>
      </c>
      <c r="L218" s="158"/>
      <c r="M218" s="162"/>
      <c r="T218" s="163"/>
      <c r="AT218" s="159" t="s">
        <v>234</v>
      </c>
      <c r="AU218" s="159" t="s">
        <v>82</v>
      </c>
      <c r="AV218" s="15" t="s">
        <v>101</v>
      </c>
      <c r="AW218" s="15" t="s">
        <v>29</v>
      </c>
      <c r="AX218" s="15" t="s">
        <v>73</v>
      </c>
      <c r="AY218" s="159" t="s">
        <v>224</v>
      </c>
    </row>
    <row r="219" spans="2:65" s="14" customFormat="1">
      <c r="B219" s="152"/>
      <c r="D219" s="136" t="s">
        <v>234</v>
      </c>
      <c r="E219" s="153" t="s">
        <v>1</v>
      </c>
      <c r="F219" s="154" t="s">
        <v>239</v>
      </c>
      <c r="H219" s="155">
        <v>105.54300000000001</v>
      </c>
      <c r="L219" s="152"/>
      <c r="M219" s="156"/>
      <c r="T219" s="157"/>
      <c r="AT219" s="153" t="s">
        <v>234</v>
      </c>
      <c r="AU219" s="153" t="s">
        <v>82</v>
      </c>
      <c r="AV219" s="14" t="s">
        <v>106</v>
      </c>
      <c r="AW219" s="14" t="s">
        <v>29</v>
      </c>
      <c r="AX219" s="14" t="s">
        <v>78</v>
      </c>
      <c r="AY219" s="153" t="s">
        <v>224</v>
      </c>
    </row>
    <row r="220" spans="2:65" s="1" customFormat="1" ht="16.5" customHeight="1">
      <c r="B220" s="123"/>
      <c r="C220" s="124" t="s">
        <v>258</v>
      </c>
      <c r="D220" s="124" t="s">
        <v>226</v>
      </c>
      <c r="E220" s="125" t="s">
        <v>291</v>
      </c>
      <c r="F220" s="126" t="s">
        <v>292</v>
      </c>
      <c r="G220" s="127" t="s">
        <v>266</v>
      </c>
      <c r="H220" s="128">
        <v>26.687999999999999</v>
      </c>
      <c r="I220" s="129">
        <v>657</v>
      </c>
      <c r="J220" s="129">
        <f>ROUND(I220*H220,2)</f>
        <v>17534.02</v>
      </c>
      <c r="K220" s="126" t="s">
        <v>230</v>
      </c>
      <c r="L220" s="29"/>
      <c r="M220" s="130" t="s">
        <v>1</v>
      </c>
      <c r="N220" s="131" t="s">
        <v>39</v>
      </c>
      <c r="O220" s="132">
        <v>0</v>
      </c>
      <c r="P220" s="132">
        <f>O220*H220</f>
        <v>0</v>
      </c>
      <c r="Q220" s="132">
        <v>0</v>
      </c>
      <c r="R220" s="132">
        <f>Q220*H220</f>
        <v>0</v>
      </c>
      <c r="S220" s="132">
        <v>0</v>
      </c>
      <c r="T220" s="133">
        <f>S220*H220</f>
        <v>0</v>
      </c>
      <c r="AR220" s="134" t="s">
        <v>106</v>
      </c>
      <c r="AT220" s="134" t="s">
        <v>226</v>
      </c>
      <c r="AU220" s="134" t="s">
        <v>82</v>
      </c>
      <c r="AY220" s="17" t="s">
        <v>224</v>
      </c>
      <c r="BE220" s="135">
        <f>IF(N220="základní",J220,0)</f>
        <v>0</v>
      </c>
      <c r="BF220" s="135">
        <f>IF(N220="snížená",J220,0)</f>
        <v>17534.02</v>
      </c>
      <c r="BG220" s="135">
        <f>IF(N220="zákl. přenesená",J220,0)</f>
        <v>0</v>
      </c>
      <c r="BH220" s="135">
        <f>IF(N220="sníž. přenesená",J220,0)</f>
        <v>0</v>
      </c>
      <c r="BI220" s="135">
        <f>IF(N220="nulová",J220,0)</f>
        <v>0</v>
      </c>
      <c r="BJ220" s="17" t="s">
        <v>82</v>
      </c>
      <c r="BK220" s="135">
        <f>ROUND(I220*H220,2)</f>
        <v>17534.02</v>
      </c>
      <c r="BL220" s="17" t="s">
        <v>106</v>
      </c>
      <c r="BM220" s="134" t="s">
        <v>293</v>
      </c>
    </row>
    <row r="221" spans="2:65" s="1" customFormat="1">
      <c r="B221" s="29"/>
      <c r="D221" s="136" t="s">
        <v>231</v>
      </c>
      <c r="F221" s="137" t="s">
        <v>292</v>
      </c>
      <c r="L221" s="29"/>
      <c r="M221" s="138"/>
      <c r="T221" s="53"/>
      <c r="AT221" s="17" t="s">
        <v>231</v>
      </c>
      <c r="AU221" s="17" t="s">
        <v>82</v>
      </c>
    </row>
    <row r="222" spans="2:65" s="1" customFormat="1">
      <c r="B222" s="29"/>
      <c r="D222" s="139" t="s">
        <v>232</v>
      </c>
      <c r="F222" s="140" t="s">
        <v>294</v>
      </c>
      <c r="L222" s="29"/>
      <c r="M222" s="138"/>
      <c r="T222" s="53"/>
      <c r="AT222" s="17" t="s">
        <v>232</v>
      </c>
      <c r="AU222" s="17" t="s">
        <v>82</v>
      </c>
    </row>
    <row r="223" spans="2:65" s="13" customFormat="1">
      <c r="B223" s="146"/>
      <c r="D223" s="136" t="s">
        <v>234</v>
      </c>
      <c r="E223" s="147" t="s">
        <v>1</v>
      </c>
      <c r="F223" s="148" t="s">
        <v>295</v>
      </c>
      <c r="H223" s="149">
        <v>21.24</v>
      </c>
      <c r="L223" s="146"/>
      <c r="M223" s="150"/>
      <c r="T223" s="151"/>
      <c r="AT223" s="147" t="s">
        <v>234</v>
      </c>
      <c r="AU223" s="147" t="s">
        <v>82</v>
      </c>
      <c r="AV223" s="13" t="s">
        <v>82</v>
      </c>
      <c r="AW223" s="13" t="s">
        <v>29</v>
      </c>
      <c r="AX223" s="13" t="s">
        <v>73</v>
      </c>
      <c r="AY223" s="147" t="s">
        <v>224</v>
      </c>
    </row>
    <row r="224" spans="2:65" s="13" customFormat="1">
      <c r="B224" s="146"/>
      <c r="D224" s="136" t="s">
        <v>234</v>
      </c>
      <c r="E224" s="147" t="s">
        <v>1</v>
      </c>
      <c r="F224" s="148" t="s">
        <v>296</v>
      </c>
      <c r="H224" s="149">
        <v>5.4480000000000004</v>
      </c>
      <c r="L224" s="146"/>
      <c r="M224" s="150"/>
      <c r="T224" s="151"/>
      <c r="AT224" s="147" t="s">
        <v>234</v>
      </c>
      <c r="AU224" s="147" t="s">
        <v>82</v>
      </c>
      <c r="AV224" s="13" t="s">
        <v>82</v>
      </c>
      <c r="AW224" s="13" t="s">
        <v>29</v>
      </c>
      <c r="AX224" s="13" t="s">
        <v>73</v>
      </c>
      <c r="AY224" s="147" t="s">
        <v>224</v>
      </c>
    </row>
    <row r="225" spans="2:65" s="14" customFormat="1">
      <c r="B225" s="152"/>
      <c r="D225" s="136" t="s">
        <v>234</v>
      </c>
      <c r="E225" s="153" t="s">
        <v>1</v>
      </c>
      <c r="F225" s="154" t="s">
        <v>239</v>
      </c>
      <c r="H225" s="155">
        <v>26.687999999999999</v>
      </c>
      <c r="L225" s="152"/>
      <c r="M225" s="156"/>
      <c r="T225" s="157"/>
      <c r="AT225" s="153" t="s">
        <v>234</v>
      </c>
      <c r="AU225" s="153" t="s">
        <v>82</v>
      </c>
      <c r="AV225" s="14" t="s">
        <v>106</v>
      </c>
      <c r="AW225" s="14" t="s">
        <v>29</v>
      </c>
      <c r="AX225" s="14" t="s">
        <v>78</v>
      </c>
      <c r="AY225" s="153" t="s">
        <v>224</v>
      </c>
    </row>
    <row r="226" spans="2:65" s="1" customFormat="1" ht="16.5" customHeight="1">
      <c r="B226" s="123"/>
      <c r="C226" s="124" t="s">
        <v>297</v>
      </c>
      <c r="D226" s="124" t="s">
        <v>226</v>
      </c>
      <c r="E226" s="125" t="s">
        <v>298</v>
      </c>
      <c r="F226" s="126" t="s">
        <v>299</v>
      </c>
      <c r="G226" s="127" t="s">
        <v>266</v>
      </c>
      <c r="H226" s="128">
        <v>26.687999999999999</v>
      </c>
      <c r="I226" s="129">
        <v>137</v>
      </c>
      <c r="J226" s="129">
        <f>ROUND(I226*H226,2)</f>
        <v>3656.26</v>
      </c>
      <c r="K226" s="126" t="s">
        <v>230</v>
      </c>
      <c r="L226" s="29"/>
      <c r="M226" s="130" t="s">
        <v>1</v>
      </c>
      <c r="N226" s="131" t="s">
        <v>39</v>
      </c>
      <c r="O226" s="132">
        <v>0</v>
      </c>
      <c r="P226" s="132">
        <f>O226*H226</f>
        <v>0</v>
      </c>
      <c r="Q226" s="132">
        <v>0</v>
      </c>
      <c r="R226" s="132">
        <f>Q226*H226</f>
        <v>0</v>
      </c>
      <c r="S226" s="132">
        <v>0</v>
      </c>
      <c r="T226" s="133">
        <f>S226*H226</f>
        <v>0</v>
      </c>
      <c r="AR226" s="134" t="s">
        <v>106</v>
      </c>
      <c r="AT226" s="134" t="s">
        <v>226</v>
      </c>
      <c r="AU226" s="134" t="s">
        <v>82</v>
      </c>
      <c r="AY226" s="17" t="s">
        <v>224</v>
      </c>
      <c r="BE226" s="135">
        <f>IF(N226="základní",J226,0)</f>
        <v>0</v>
      </c>
      <c r="BF226" s="135">
        <f>IF(N226="snížená",J226,0)</f>
        <v>3656.26</v>
      </c>
      <c r="BG226" s="135">
        <f>IF(N226="zákl. přenesená",J226,0)</f>
        <v>0</v>
      </c>
      <c r="BH226" s="135">
        <f>IF(N226="sníž. přenesená",J226,0)</f>
        <v>0</v>
      </c>
      <c r="BI226" s="135">
        <f>IF(N226="nulová",J226,0)</f>
        <v>0</v>
      </c>
      <c r="BJ226" s="17" t="s">
        <v>82</v>
      </c>
      <c r="BK226" s="135">
        <f>ROUND(I226*H226,2)</f>
        <v>3656.26</v>
      </c>
      <c r="BL226" s="17" t="s">
        <v>106</v>
      </c>
      <c r="BM226" s="134" t="s">
        <v>300</v>
      </c>
    </row>
    <row r="227" spans="2:65" s="1" customFormat="1">
      <c r="B227" s="29"/>
      <c r="D227" s="136" t="s">
        <v>231</v>
      </c>
      <c r="F227" s="137" t="s">
        <v>299</v>
      </c>
      <c r="L227" s="29"/>
      <c r="M227" s="138"/>
      <c r="T227" s="53"/>
      <c r="AT227" s="17" t="s">
        <v>231</v>
      </c>
      <c r="AU227" s="17" t="s">
        <v>82</v>
      </c>
    </row>
    <row r="228" spans="2:65" s="1" customFormat="1">
      <c r="B228" s="29"/>
      <c r="D228" s="139" t="s">
        <v>232</v>
      </c>
      <c r="F228" s="140" t="s">
        <v>301</v>
      </c>
      <c r="L228" s="29"/>
      <c r="M228" s="138"/>
      <c r="T228" s="53"/>
      <c r="AT228" s="17" t="s">
        <v>232</v>
      </c>
      <c r="AU228" s="17" t="s">
        <v>82</v>
      </c>
    </row>
    <row r="229" spans="2:65" s="1" customFormat="1" ht="24.2" customHeight="1">
      <c r="B229" s="123"/>
      <c r="C229" s="124" t="s">
        <v>8</v>
      </c>
      <c r="D229" s="124" t="s">
        <v>226</v>
      </c>
      <c r="E229" s="125" t="s">
        <v>302</v>
      </c>
      <c r="F229" s="126" t="s">
        <v>303</v>
      </c>
      <c r="G229" s="127" t="s">
        <v>253</v>
      </c>
      <c r="H229" s="128">
        <v>29.814</v>
      </c>
      <c r="I229" s="129">
        <v>55200</v>
      </c>
      <c r="J229" s="129">
        <f>ROUND(I229*H229,2)</f>
        <v>1645732.8</v>
      </c>
      <c r="K229" s="126" t="s">
        <v>230</v>
      </c>
      <c r="L229" s="29"/>
      <c r="M229" s="130" t="s">
        <v>1</v>
      </c>
      <c r="N229" s="131" t="s">
        <v>39</v>
      </c>
      <c r="O229" s="132">
        <v>0</v>
      </c>
      <c r="P229" s="132">
        <f>O229*H229</f>
        <v>0</v>
      </c>
      <c r="Q229" s="132">
        <v>0</v>
      </c>
      <c r="R229" s="132">
        <f>Q229*H229</f>
        <v>0</v>
      </c>
      <c r="S229" s="132">
        <v>0</v>
      </c>
      <c r="T229" s="133">
        <f>S229*H229</f>
        <v>0</v>
      </c>
      <c r="AR229" s="134" t="s">
        <v>106</v>
      </c>
      <c r="AT229" s="134" t="s">
        <v>226</v>
      </c>
      <c r="AU229" s="134" t="s">
        <v>82</v>
      </c>
      <c r="AY229" s="17" t="s">
        <v>224</v>
      </c>
      <c r="BE229" s="135">
        <f>IF(N229="základní",J229,0)</f>
        <v>0</v>
      </c>
      <c r="BF229" s="135">
        <f>IF(N229="snížená",J229,0)</f>
        <v>1645732.8</v>
      </c>
      <c r="BG229" s="135">
        <f>IF(N229="zákl. přenesená",J229,0)</f>
        <v>0</v>
      </c>
      <c r="BH229" s="135">
        <f>IF(N229="sníž. přenesená",J229,0)</f>
        <v>0</v>
      </c>
      <c r="BI229" s="135">
        <f>IF(N229="nulová",J229,0)</f>
        <v>0</v>
      </c>
      <c r="BJ229" s="17" t="s">
        <v>82</v>
      </c>
      <c r="BK229" s="135">
        <f>ROUND(I229*H229,2)</f>
        <v>1645732.8</v>
      </c>
      <c r="BL229" s="17" t="s">
        <v>106</v>
      </c>
      <c r="BM229" s="134" t="s">
        <v>304</v>
      </c>
    </row>
    <row r="230" spans="2:65" s="1" customFormat="1" ht="19.5">
      <c r="B230" s="29"/>
      <c r="D230" s="136" t="s">
        <v>231</v>
      </c>
      <c r="F230" s="137" t="s">
        <v>303</v>
      </c>
      <c r="L230" s="29"/>
      <c r="M230" s="138"/>
      <c r="T230" s="53"/>
      <c r="AT230" s="17" t="s">
        <v>231</v>
      </c>
      <c r="AU230" s="17" t="s">
        <v>82</v>
      </c>
    </row>
    <row r="231" spans="2:65" s="1" customFormat="1">
      <c r="B231" s="29"/>
      <c r="D231" s="139" t="s">
        <v>232</v>
      </c>
      <c r="F231" s="140" t="s">
        <v>305</v>
      </c>
      <c r="L231" s="29"/>
      <c r="M231" s="138"/>
      <c r="T231" s="53"/>
      <c r="AT231" s="17" t="s">
        <v>232</v>
      </c>
      <c r="AU231" s="17" t="s">
        <v>82</v>
      </c>
    </row>
    <row r="232" spans="2:65" s="12" customFormat="1">
      <c r="B232" s="141"/>
      <c r="D232" s="136" t="s">
        <v>234</v>
      </c>
      <c r="E232" s="142" t="s">
        <v>1</v>
      </c>
      <c r="F232" s="143" t="s">
        <v>306</v>
      </c>
      <c r="H232" s="142" t="s">
        <v>1</v>
      </c>
      <c r="L232" s="141"/>
      <c r="M232" s="144"/>
      <c r="T232" s="145"/>
      <c r="AT232" s="142" t="s">
        <v>234</v>
      </c>
      <c r="AU232" s="142" t="s">
        <v>82</v>
      </c>
      <c r="AV232" s="12" t="s">
        <v>78</v>
      </c>
      <c r="AW232" s="12" t="s">
        <v>29</v>
      </c>
      <c r="AX232" s="12" t="s">
        <v>73</v>
      </c>
      <c r="AY232" s="142" t="s">
        <v>224</v>
      </c>
    </row>
    <row r="233" spans="2:65" s="13" customFormat="1">
      <c r="B233" s="146"/>
      <c r="D233" s="136" t="s">
        <v>234</v>
      </c>
      <c r="E233" s="147" t="s">
        <v>1</v>
      </c>
      <c r="F233" s="148" t="s">
        <v>307</v>
      </c>
      <c r="H233" s="149">
        <v>14.247999999999999</v>
      </c>
      <c r="L233" s="146"/>
      <c r="M233" s="150"/>
      <c r="T233" s="151"/>
      <c r="AT233" s="147" t="s">
        <v>234</v>
      </c>
      <c r="AU233" s="147" t="s">
        <v>82</v>
      </c>
      <c r="AV233" s="13" t="s">
        <v>82</v>
      </c>
      <c r="AW233" s="13" t="s">
        <v>29</v>
      </c>
      <c r="AX233" s="13" t="s">
        <v>73</v>
      </c>
      <c r="AY233" s="147" t="s">
        <v>224</v>
      </c>
    </row>
    <row r="234" spans="2:65" s="12" customFormat="1">
      <c r="B234" s="141"/>
      <c r="D234" s="136" t="s">
        <v>234</v>
      </c>
      <c r="E234" s="142" t="s">
        <v>1</v>
      </c>
      <c r="F234" s="143" t="s">
        <v>308</v>
      </c>
      <c r="H234" s="142" t="s">
        <v>1</v>
      </c>
      <c r="L234" s="141"/>
      <c r="M234" s="144"/>
      <c r="T234" s="145"/>
      <c r="AT234" s="142" t="s">
        <v>234</v>
      </c>
      <c r="AU234" s="142" t="s">
        <v>82</v>
      </c>
      <c r="AV234" s="12" t="s">
        <v>78</v>
      </c>
      <c r="AW234" s="12" t="s">
        <v>29</v>
      </c>
      <c r="AX234" s="12" t="s">
        <v>73</v>
      </c>
      <c r="AY234" s="142" t="s">
        <v>224</v>
      </c>
    </row>
    <row r="235" spans="2:65" s="13" customFormat="1">
      <c r="B235" s="146"/>
      <c r="D235" s="136" t="s">
        <v>234</v>
      </c>
      <c r="E235" s="147" t="s">
        <v>1</v>
      </c>
      <c r="F235" s="148" t="s">
        <v>309</v>
      </c>
      <c r="H235" s="149">
        <v>15.566000000000001</v>
      </c>
      <c r="L235" s="146"/>
      <c r="M235" s="150"/>
      <c r="T235" s="151"/>
      <c r="AT235" s="147" t="s">
        <v>234</v>
      </c>
      <c r="AU235" s="147" t="s">
        <v>82</v>
      </c>
      <c r="AV235" s="13" t="s">
        <v>82</v>
      </c>
      <c r="AW235" s="13" t="s">
        <v>29</v>
      </c>
      <c r="AX235" s="13" t="s">
        <v>73</v>
      </c>
      <c r="AY235" s="147" t="s">
        <v>224</v>
      </c>
    </row>
    <row r="236" spans="2:65" s="14" customFormat="1">
      <c r="B236" s="152"/>
      <c r="D236" s="136" t="s">
        <v>234</v>
      </c>
      <c r="E236" s="153" t="s">
        <v>1</v>
      </c>
      <c r="F236" s="154" t="s">
        <v>239</v>
      </c>
      <c r="H236" s="155">
        <v>29.814</v>
      </c>
      <c r="L236" s="152"/>
      <c r="M236" s="156"/>
      <c r="T236" s="157"/>
      <c r="AT236" s="153" t="s">
        <v>234</v>
      </c>
      <c r="AU236" s="153" t="s">
        <v>82</v>
      </c>
      <c r="AV236" s="14" t="s">
        <v>106</v>
      </c>
      <c r="AW236" s="14" t="s">
        <v>29</v>
      </c>
      <c r="AX236" s="14" t="s">
        <v>78</v>
      </c>
      <c r="AY236" s="153" t="s">
        <v>224</v>
      </c>
    </row>
    <row r="237" spans="2:65" s="1" customFormat="1" ht="37.9" customHeight="1">
      <c r="B237" s="123"/>
      <c r="C237" s="124" t="s">
        <v>310</v>
      </c>
      <c r="D237" s="124" t="s">
        <v>226</v>
      </c>
      <c r="E237" s="125" t="s">
        <v>311</v>
      </c>
      <c r="F237" s="126" t="s">
        <v>312</v>
      </c>
      <c r="G237" s="127" t="s">
        <v>229</v>
      </c>
      <c r="H237" s="128">
        <v>115.30500000000001</v>
      </c>
      <c r="I237" s="129">
        <v>4370</v>
      </c>
      <c r="J237" s="129">
        <f>ROUND(I237*H237,2)</f>
        <v>503882.85</v>
      </c>
      <c r="K237" s="126" t="s">
        <v>230</v>
      </c>
      <c r="L237" s="29"/>
      <c r="M237" s="130" t="s">
        <v>1</v>
      </c>
      <c r="N237" s="131" t="s">
        <v>39</v>
      </c>
      <c r="O237" s="132">
        <v>0</v>
      </c>
      <c r="P237" s="132">
        <f>O237*H237</f>
        <v>0</v>
      </c>
      <c r="Q237" s="132">
        <v>0</v>
      </c>
      <c r="R237" s="132">
        <f>Q237*H237</f>
        <v>0</v>
      </c>
      <c r="S237" s="132">
        <v>0</v>
      </c>
      <c r="T237" s="133">
        <f>S237*H237</f>
        <v>0</v>
      </c>
      <c r="AR237" s="134" t="s">
        <v>106</v>
      </c>
      <c r="AT237" s="134" t="s">
        <v>226</v>
      </c>
      <c r="AU237" s="134" t="s">
        <v>82</v>
      </c>
      <c r="AY237" s="17" t="s">
        <v>224</v>
      </c>
      <c r="BE237" s="135">
        <f>IF(N237="základní",J237,0)</f>
        <v>0</v>
      </c>
      <c r="BF237" s="135">
        <f>IF(N237="snížená",J237,0)</f>
        <v>503882.85</v>
      </c>
      <c r="BG237" s="135">
        <f>IF(N237="zákl. přenesená",J237,0)</f>
        <v>0</v>
      </c>
      <c r="BH237" s="135">
        <f>IF(N237="sníž. přenesená",J237,0)</f>
        <v>0</v>
      </c>
      <c r="BI237" s="135">
        <f>IF(N237="nulová",J237,0)</f>
        <v>0</v>
      </c>
      <c r="BJ237" s="17" t="s">
        <v>82</v>
      </c>
      <c r="BK237" s="135">
        <f>ROUND(I237*H237,2)</f>
        <v>503882.85</v>
      </c>
      <c r="BL237" s="17" t="s">
        <v>106</v>
      </c>
      <c r="BM237" s="134" t="s">
        <v>313</v>
      </c>
    </row>
    <row r="238" spans="2:65" s="1" customFormat="1" ht="19.5">
      <c r="B238" s="29"/>
      <c r="D238" s="136" t="s">
        <v>231</v>
      </c>
      <c r="F238" s="137" t="s">
        <v>312</v>
      </c>
      <c r="L238" s="29"/>
      <c r="M238" s="138"/>
      <c r="T238" s="53"/>
      <c r="AT238" s="17" t="s">
        <v>231</v>
      </c>
      <c r="AU238" s="17" t="s">
        <v>82</v>
      </c>
    </row>
    <row r="239" spans="2:65" s="1" customFormat="1">
      <c r="B239" s="29"/>
      <c r="D239" s="139" t="s">
        <v>232</v>
      </c>
      <c r="F239" s="140" t="s">
        <v>314</v>
      </c>
      <c r="L239" s="29"/>
      <c r="M239" s="138"/>
      <c r="T239" s="53"/>
      <c r="AT239" s="17" t="s">
        <v>232</v>
      </c>
      <c r="AU239" s="17" t="s">
        <v>82</v>
      </c>
    </row>
    <row r="240" spans="2:65" s="13" customFormat="1">
      <c r="B240" s="146"/>
      <c r="D240" s="136" t="s">
        <v>234</v>
      </c>
      <c r="E240" s="147" t="s">
        <v>1</v>
      </c>
      <c r="F240" s="148" t="s">
        <v>315</v>
      </c>
      <c r="H240" s="149">
        <v>93.528000000000006</v>
      </c>
      <c r="L240" s="146"/>
      <c r="M240" s="150"/>
      <c r="T240" s="151"/>
      <c r="AT240" s="147" t="s">
        <v>234</v>
      </c>
      <c r="AU240" s="147" t="s">
        <v>82</v>
      </c>
      <c r="AV240" s="13" t="s">
        <v>82</v>
      </c>
      <c r="AW240" s="13" t="s">
        <v>29</v>
      </c>
      <c r="AX240" s="13" t="s">
        <v>73</v>
      </c>
      <c r="AY240" s="147" t="s">
        <v>224</v>
      </c>
    </row>
    <row r="241" spans="2:65" s="13" customFormat="1">
      <c r="B241" s="146"/>
      <c r="D241" s="136" t="s">
        <v>234</v>
      </c>
      <c r="E241" s="147" t="s">
        <v>1</v>
      </c>
      <c r="F241" s="148" t="s">
        <v>316</v>
      </c>
      <c r="H241" s="149">
        <v>-0.74</v>
      </c>
      <c r="L241" s="146"/>
      <c r="M241" s="150"/>
      <c r="T241" s="151"/>
      <c r="AT241" s="147" t="s">
        <v>234</v>
      </c>
      <c r="AU241" s="147" t="s">
        <v>82</v>
      </c>
      <c r="AV241" s="13" t="s">
        <v>82</v>
      </c>
      <c r="AW241" s="13" t="s">
        <v>29</v>
      </c>
      <c r="AX241" s="13" t="s">
        <v>73</v>
      </c>
      <c r="AY241" s="147" t="s">
        <v>224</v>
      </c>
    </row>
    <row r="242" spans="2:65" s="13" customFormat="1" ht="22.5">
      <c r="B242" s="146"/>
      <c r="D242" s="136" t="s">
        <v>234</v>
      </c>
      <c r="E242" s="147" t="s">
        <v>1</v>
      </c>
      <c r="F242" s="148" t="s">
        <v>317</v>
      </c>
      <c r="H242" s="149">
        <v>21.977</v>
      </c>
      <c r="L242" s="146"/>
      <c r="M242" s="150"/>
      <c r="T242" s="151"/>
      <c r="AT242" s="147" t="s">
        <v>234</v>
      </c>
      <c r="AU242" s="147" t="s">
        <v>82</v>
      </c>
      <c r="AV242" s="13" t="s">
        <v>82</v>
      </c>
      <c r="AW242" s="13" t="s">
        <v>29</v>
      </c>
      <c r="AX242" s="13" t="s">
        <v>73</v>
      </c>
      <c r="AY242" s="147" t="s">
        <v>224</v>
      </c>
    </row>
    <row r="243" spans="2:65" s="13" customFormat="1">
      <c r="B243" s="146"/>
      <c r="D243" s="136" t="s">
        <v>234</v>
      </c>
      <c r="E243" s="147" t="s">
        <v>1</v>
      </c>
      <c r="F243" s="148" t="s">
        <v>318</v>
      </c>
      <c r="H243" s="149">
        <v>0.54</v>
      </c>
      <c r="L243" s="146"/>
      <c r="M243" s="150"/>
      <c r="T243" s="151"/>
      <c r="AT243" s="147" t="s">
        <v>234</v>
      </c>
      <c r="AU243" s="147" t="s">
        <v>82</v>
      </c>
      <c r="AV243" s="13" t="s">
        <v>82</v>
      </c>
      <c r="AW243" s="13" t="s">
        <v>29</v>
      </c>
      <c r="AX243" s="13" t="s">
        <v>73</v>
      </c>
      <c r="AY243" s="147" t="s">
        <v>224</v>
      </c>
    </row>
    <row r="244" spans="2:65" s="14" customFormat="1">
      <c r="B244" s="152"/>
      <c r="D244" s="136" t="s">
        <v>234</v>
      </c>
      <c r="E244" s="153" t="s">
        <v>1</v>
      </c>
      <c r="F244" s="154" t="s">
        <v>239</v>
      </c>
      <c r="H244" s="155">
        <v>115.30500000000002</v>
      </c>
      <c r="L244" s="152"/>
      <c r="M244" s="156"/>
      <c r="T244" s="157"/>
      <c r="AT244" s="153" t="s">
        <v>234</v>
      </c>
      <c r="AU244" s="153" t="s">
        <v>82</v>
      </c>
      <c r="AV244" s="14" t="s">
        <v>106</v>
      </c>
      <c r="AW244" s="14" t="s">
        <v>29</v>
      </c>
      <c r="AX244" s="14" t="s">
        <v>78</v>
      </c>
      <c r="AY244" s="153" t="s">
        <v>224</v>
      </c>
    </row>
    <row r="245" spans="2:65" s="1" customFormat="1" ht="16.5" customHeight="1">
      <c r="B245" s="123"/>
      <c r="C245" s="124" t="s">
        <v>273</v>
      </c>
      <c r="D245" s="124" t="s">
        <v>226</v>
      </c>
      <c r="E245" s="125" t="s">
        <v>319</v>
      </c>
      <c r="F245" s="126" t="s">
        <v>320</v>
      </c>
      <c r="G245" s="127" t="s">
        <v>266</v>
      </c>
      <c r="H245" s="128">
        <v>288.72000000000003</v>
      </c>
      <c r="I245" s="129">
        <v>401</v>
      </c>
      <c r="J245" s="129">
        <f>ROUND(I245*H245,2)</f>
        <v>115776.72</v>
      </c>
      <c r="K245" s="126" t="s">
        <v>230</v>
      </c>
      <c r="L245" s="29"/>
      <c r="M245" s="130" t="s">
        <v>1</v>
      </c>
      <c r="N245" s="131" t="s">
        <v>39</v>
      </c>
      <c r="O245" s="132">
        <v>0</v>
      </c>
      <c r="P245" s="132">
        <f>O245*H245</f>
        <v>0</v>
      </c>
      <c r="Q245" s="132">
        <v>0</v>
      </c>
      <c r="R245" s="132">
        <f>Q245*H245</f>
        <v>0</v>
      </c>
      <c r="S245" s="132">
        <v>0</v>
      </c>
      <c r="T245" s="133">
        <f>S245*H245</f>
        <v>0</v>
      </c>
      <c r="AR245" s="134" t="s">
        <v>106</v>
      </c>
      <c r="AT245" s="134" t="s">
        <v>226</v>
      </c>
      <c r="AU245" s="134" t="s">
        <v>82</v>
      </c>
      <c r="AY245" s="17" t="s">
        <v>224</v>
      </c>
      <c r="BE245" s="135">
        <f>IF(N245="základní",J245,0)</f>
        <v>0</v>
      </c>
      <c r="BF245" s="135">
        <f>IF(N245="snížená",J245,0)</f>
        <v>115776.72</v>
      </c>
      <c r="BG245" s="135">
        <f>IF(N245="zákl. přenesená",J245,0)</f>
        <v>0</v>
      </c>
      <c r="BH245" s="135">
        <f>IF(N245="sníž. přenesená",J245,0)</f>
        <v>0</v>
      </c>
      <c r="BI245" s="135">
        <f>IF(N245="nulová",J245,0)</f>
        <v>0</v>
      </c>
      <c r="BJ245" s="17" t="s">
        <v>82</v>
      </c>
      <c r="BK245" s="135">
        <f>ROUND(I245*H245,2)</f>
        <v>115776.72</v>
      </c>
      <c r="BL245" s="17" t="s">
        <v>106</v>
      </c>
      <c r="BM245" s="134" t="s">
        <v>321</v>
      </c>
    </row>
    <row r="246" spans="2:65" s="1" customFormat="1">
      <c r="B246" s="29"/>
      <c r="D246" s="136" t="s">
        <v>231</v>
      </c>
      <c r="F246" s="137" t="s">
        <v>320</v>
      </c>
      <c r="L246" s="29"/>
      <c r="M246" s="138"/>
      <c r="T246" s="53"/>
      <c r="AT246" s="17" t="s">
        <v>231</v>
      </c>
      <c r="AU246" s="17" t="s">
        <v>82</v>
      </c>
    </row>
    <row r="247" spans="2:65" s="1" customFormat="1">
      <c r="B247" s="29"/>
      <c r="D247" s="139" t="s">
        <v>232</v>
      </c>
      <c r="F247" s="140" t="s">
        <v>322</v>
      </c>
      <c r="L247" s="29"/>
      <c r="M247" s="138"/>
      <c r="T247" s="53"/>
      <c r="AT247" s="17" t="s">
        <v>232</v>
      </c>
      <c r="AU247" s="17" t="s">
        <v>82</v>
      </c>
    </row>
    <row r="248" spans="2:65" s="13" customFormat="1">
      <c r="B248" s="146"/>
      <c r="D248" s="136" t="s">
        <v>234</v>
      </c>
      <c r="E248" s="147" t="s">
        <v>1</v>
      </c>
      <c r="F248" s="148" t="s">
        <v>323</v>
      </c>
      <c r="H248" s="149">
        <v>286.92</v>
      </c>
      <c r="L248" s="146"/>
      <c r="M248" s="150"/>
      <c r="T248" s="151"/>
      <c r="AT248" s="147" t="s">
        <v>234</v>
      </c>
      <c r="AU248" s="147" t="s">
        <v>82</v>
      </c>
      <c r="AV248" s="13" t="s">
        <v>82</v>
      </c>
      <c r="AW248" s="13" t="s">
        <v>29</v>
      </c>
      <c r="AX248" s="13" t="s">
        <v>73</v>
      </c>
      <c r="AY248" s="147" t="s">
        <v>224</v>
      </c>
    </row>
    <row r="249" spans="2:65" s="13" customFormat="1">
      <c r="B249" s="146"/>
      <c r="D249" s="136" t="s">
        <v>234</v>
      </c>
      <c r="E249" s="147" t="s">
        <v>1</v>
      </c>
      <c r="F249" s="148" t="s">
        <v>324</v>
      </c>
      <c r="H249" s="149">
        <v>1.8</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288.72000000000003</v>
      </c>
      <c r="L250" s="152"/>
      <c r="M250" s="156"/>
      <c r="T250" s="157"/>
      <c r="AT250" s="153" t="s">
        <v>234</v>
      </c>
      <c r="AU250" s="153" t="s">
        <v>82</v>
      </c>
      <c r="AV250" s="14" t="s">
        <v>106</v>
      </c>
      <c r="AW250" s="14" t="s">
        <v>29</v>
      </c>
      <c r="AX250" s="14" t="s">
        <v>78</v>
      </c>
      <c r="AY250" s="153" t="s">
        <v>224</v>
      </c>
    </row>
    <row r="251" spans="2:65" s="1" customFormat="1" ht="16.5" customHeight="1">
      <c r="B251" s="123"/>
      <c r="C251" s="124" t="s">
        <v>325</v>
      </c>
      <c r="D251" s="124" t="s">
        <v>226</v>
      </c>
      <c r="E251" s="125" t="s">
        <v>326</v>
      </c>
      <c r="F251" s="126" t="s">
        <v>327</v>
      </c>
      <c r="G251" s="127" t="s">
        <v>266</v>
      </c>
      <c r="H251" s="128">
        <v>288.72000000000003</v>
      </c>
      <c r="I251" s="129">
        <v>77.5</v>
      </c>
      <c r="J251" s="129">
        <f>ROUND(I251*H251,2)</f>
        <v>22375.8</v>
      </c>
      <c r="K251" s="126" t="s">
        <v>230</v>
      </c>
      <c r="L251" s="29"/>
      <c r="M251" s="130" t="s">
        <v>1</v>
      </c>
      <c r="N251" s="131" t="s">
        <v>39</v>
      </c>
      <c r="O251" s="132">
        <v>0</v>
      </c>
      <c r="P251" s="132">
        <f>O251*H251</f>
        <v>0</v>
      </c>
      <c r="Q251" s="132">
        <v>0</v>
      </c>
      <c r="R251" s="132">
        <f>Q251*H251</f>
        <v>0</v>
      </c>
      <c r="S251" s="132">
        <v>0</v>
      </c>
      <c r="T251" s="133">
        <f>S251*H251</f>
        <v>0</v>
      </c>
      <c r="AR251" s="134" t="s">
        <v>106</v>
      </c>
      <c r="AT251" s="134" t="s">
        <v>226</v>
      </c>
      <c r="AU251" s="134" t="s">
        <v>82</v>
      </c>
      <c r="AY251" s="17" t="s">
        <v>224</v>
      </c>
      <c r="BE251" s="135">
        <f>IF(N251="základní",J251,0)</f>
        <v>0</v>
      </c>
      <c r="BF251" s="135">
        <f>IF(N251="snížená",J251,0)</f>
        <v>22375.8</v>
      </c>
      <c r="BG251" s="135">
        <f>IF(N251="zákl. přenesená",J251,0)</f>
        <v>0</v>
      </c>
      <c r="BH251" s="135">
        <f>IF(N251="sníž. přenesená",J251,0)</f>
        <v>0</v>
      </c>
      <c r="BI251" s="135">
        <f>IF(N251="nulová",J251,0)</f>
        <v>0</v>
      </c>
      <c r="BJ251" s="17" t="s">
        <v>82</v>
      </c>
      <c r="BK251" s="135">
        <f>ROUND(I251*H251,2)</f>
        <v>22375.8</v>
      </c>
      <c r="BL251" s="17" t="s">
        <v>106</v>
      </c>
      <c r="BM251" s="134" t="s">
        <v>328</v>
      </c>
    </row>
    <row r="252" spans="2:65" s="1" customFormat="1">
      <c r="B252" s="29"/>
      <c r="D252" s="136" t="s">
        <v>231</v>
      </c>
      <c r="F252" s="137" t="s">
        <v>327</v>
      </c>
      <c r="L252" s="29"/>
      <c r="M252" s="138"/>
      <c r="T252" s="53"/>
      <c r="AT252" s="17" t="s">
        <v>231</v>
      </c>
      <c r="AU252" s="17" t="s">
        <v>82</v>
      </c>
    </row>
    <row r="253" spans="2:65" s="1" customFormat="1">
      <c r="B253" s="29"/>
      <c r="D253" s="139" t="s">
        <v>232</v>
      </c>
      <c r="F253" s="140" t="s">
        <v>329</v>
      </c>
      <c r="L253" s="29"/>
      <c r="M253" s="138"/>
      <c r="T253" s="53"/>
      <c r="AT253" s="17" t="s">
        <v>232</v>
      </c>
      <c r="AU253" s="17" t="s">
        <v>82</v>
      </c>
    </row>
    <row r="254" spans="2:65" s="1" customFormat="1" ht="33" customHeight="1">
      <c r="B254" s="123"/>
      <c r="C254" s="124" t="s">
        <v>277</v>
      </c>
      <c r="D254" s="124" t="s">
        <v>226</v>
      </c>
      <c r="E254" s="125" t="s">
        <v>330</v>
      </c>
      <c r="F254" s="126" t="s">
        <v>331</v>
      </c>
      <c r="G254" s="127" t="s">
        <v>229</v>
      </c>
      <c r="H254" s="128">
        <v>6.5019999999999998</v>
      </c>
      <c r="I254" s="129">
        <v>4420</v>
      </c>
      <c r="J254" s="129">
        <f>ROUND(I254*H254,2)</f>
        <v>28738.84</v>
      </c>
      <c r="K254" s="126" t="s">
        <v>230</v>
      </c>
      <c r="L254" s="29"/>
      <c r="M254" s="130" t="s">
        <v>1</v>
      </c>
      <c r="N254" s="131" t="s">
        <v>39</v>
      </c>
      <c r="O254" s="132">
        <v>0</v>
      </c>
      <c r="P254" s="132">
        <f>O254*H254</f>
        <v>0</v>
      </c>
      <c r="Q254" s="132">
        <v>0</v>
      </c>
      <c r="R254" s="132">
        <f>Q254*H254</f>
        <v>0</v>
      </c>
      <c r="S254" s="132">
        <v>0</v>
      </c>
      <c r="T254" s="133">
        <f>S254*H254</f>
        <v>0</v>
      </c>
      <c r="AR254" s="134" t="s">
        <v>106</v>
      </c>
      <c r="AT254" s="134" t="s">
        <v>226</v>
      </c>
      <c r="AU254" s="134" t="s">
        <v>82</v>
      </c>
      <c r="AY254" s="17" t="s">
        <v>224</v>
      </c>
      <c r="BE254" s="135">
        <f>IF(N254="základní",J254,0)</f>
        <v>0</v>
      </c>
      <c r="BF254" s="135">
        <f>IF(N254="snížená",J254,0)</f>
        <v>28738.84</v>
      </c>
      <c r="BG254" s="135">
        <f>IF(N254="zákl. přenesená",J254,0)</f>
        <v>0</v>
      </c>
      <c r="BH254" s="135">
        <f>IF(N254="sníž. přenesená",J254,0)</f>
        <v>0</v>
      </c>
      <c r="BI254" s="135">
        <f>IF(N254="nulová",J254,0)</f>
        <v>0</v>
      </c>
      <c r="BJ254" s="17" t="s">
        <v>82</v>
      </c>
      <c r="BK254" s="135">
        <f>ROUND(I254*H254,2)</f>
        <v>28738.84</v>
      </c>
      <c r="BL254" s="17" t="s">
        <v>106</v>
      </c>
      <c r="BM254" s="134" t="s">
        <v>332</v>
      </c>
    </row>
    <row r="255" spans="2:65" s="1" customFormat="1" ht="19.5">
      <c r="B255" s="29"/>
      <c r="D255" s="136" t="s">
        <v>231</v>
      </c>
      <c r="F255" s="137" t="s">
        <v>331</v>
      </c>
      <c r="L255" s="29"/>
      <c r="M255" s="138"/>
      <c r="T255" s="53"/>
      <c r="AT255" s="17" t="s">
        <v>231</v>
      </c>
      <c r="AU255" s="17" t="s">
        <v>82</v>
      </c>
    </row>
    <row r="256" spans="2:65" s="1" customFormat="1">
      <c r="B256" s="29"/>
      <c r="D256" s="139" t="s">
        <v>232</v>
      </c>
      <c r="F256" s="140" t="s">
        <v>333</v>
      </c>
      <c r="L256" s="29"/>
      <c r="M256" s="138"/>
      <c r="T256" s="53"/>
      <c r="AT256" s="17" t="s">
        <v>232</v>
      </c>
      <c r="AU256" s="17" t="s">
        <v>82</v>
      </c>
    </row>
    <row r="257" spans="2:65" s="12" customFormat="1">
      <c r="B257" s="141"/>
      <c r="D257" s="136" t="s">
        <v>234</v>
      </c>
      <c r="E257" s="142" t="s">
        <v>1</v>
      </c>
      <c r="F257" s="143" t="s">
        <v>334</v>
      </c>
      <c r="H257" s="142" t="s">
        <v>1</v>
      </c>
      <c r="L257" s="141"/>
      <c r="M257" s="144"/>
      <c r="T257" s="145"/>
      <c r="AT257" s="142" t="s">
        <v>234</v>
      </c>
      <c r="AU257" s="142" t="s">
        <v>82</v>
      </c>
      <c r="AV257" s="12" t="s">
        <v>78</v>
      </c>
      <c r="AW257" s="12" t="s">
        <v>29</v>
      </c>
      <c r="AX257" s="12" t="s">
        <v>73</v>
      </c>
      <c r="AY257" s="142" t="s">
        <v>224</v>
      </c>
    </row>
    <row r="258" spans="2:65" s="13" customFormat="1">
      <c r="B258" s="146"/>
      <c r="D258" s="136" t="s">
        <v>234</v>
      </c>
      <c r="E258" s="147" t="s">
        <v>1</v>
      </c>
      <c r="F258" s="148" t="s">
        <v>335</v>
      </c>
      <c r="H258" s="149">
        <v>3.2130000000000001</v>
      </c>
      <c r="L258" s="146"/>
      <c r="M258" s="150"/>
      <c r="T258" s="151"/>
      <c r="AT258" s="147" t="s">
        <v>234</v>
      </c>
      <c r="AU258" s="147" t="s">
        <v>82</v>
      </c>
      <c r="AV258" s="13" t="s">
        <v>82</v>
      </c>
      <c r="AW258" s="13" t="s">
        <v>29</v>
      </c>
      <c r="AX258" s="13" t="s">
        <v>73</v>
      </c>
      <c r="AY258" s="147" t="s">
        <v>224</v>
      </c>
    </row>
    <row r="259" spans="2:65" s="13" customFormat="1">
      <c r="B259" s="146"/>
      <c r="D259" s="136" t="s">
        <v>234</v>
      </c>
      <c r="E259" s="147" t="s">
        <v>1</v>
      </c>
      <c r="F259" s="148" t="s">
        <v>336</v>
      </c>
      <c r="H259" s="149">
        <v>3.2890000000000001</v>
      </c>
      <c r="L259" s="146"/>
      <c r="M259" s="150"/>
      <c r="T259" s="151"/>
      <c r="AT259" s="147" t="s">
        <v>234</v>
      </c>
      <c r="AU259" s="147" t="s">
        <v>82</v>
      </c>
      <c r="AV259" s="13" t="s">
        <v>82</v>
      </c>
      <c r="AW259" s="13" t="s">
        <v>29</v>
      </c>
      <c r="AX259" s="13" t="s">
        <v>73</v>
      </c>
      <c r="AY259" s="147" t="s">
        <v>224</v>
      </c>
    </row>
    <row r="260" spans="2:65" s="14" customFormat="1">
      <c r="B260" s="152"/>
      <c r="D260" s="136" t="s">
        <v>234</v>
      </c>
      <c r="E260" s="153" t="s">
        <v>1</v>
      </c>
      <c r="F260" s="154" t="s">
        <v>239</v>
      </c>
      <c r="H260" s="155">
        <v>6.5020000000000007</v>
      </c>
      <c r="L260" s="152"/>
      <c r="M260" s="156"/>
      <c r="T260" s="157"/>
      <c r="AT260" s="153" t="s">
        <v>234</v>
      </c>
      <c r="AU260" s="153" t="s">
        <v>82</v>
      </c>
      <c r="AV260" s="14" t="s">
        <v>106</v>
      </c>
      <c r="AW260" s="14" t="s">
        <v>29</v>
      </c>
      <c r="AX260" s="14" t="s">
        <v>78</v>
      </c>
      <c r="AY260" s="153" t="s">
        <v>224</v>
      </c>
    </row>
    <row r="261" spans="2:65" s="1" customFormat="1" ht="24.2" customHeight="1">
      <c r="B261" s="123"/>
      <c r="C261" s="124" t="s">
        <v>337</v>
      </c>
      <c r="D261" s="124" t="s">
        <v>226</v>
      </c>
      <c r="E261" s="125" t="s">
        <v>338</v>
      </c>
      <c r="F261" s="126" t="s">
        <v>339</v>
      </c>
      <c r="G261" s="127" t="s">
        <v>266</v>
      </c>
      <c r="H261" s="128">
        <v>25.704000000000001</v>
      </c>
      <c r="I261" s="129">
        <v>558</v>
      </c>
      <c r="J261" s="129">
        <f>ROUND(I261*H261,2)</f>
        <v>14342.83</v>
      </c>
      <c r="K261" s="126" t="s">
        <v>230</v>
      </c>
      <c r="L261" s="29"/>
      <c r="M261" s="130" t="s">
        <v>1</v>
      </c>
      <c r="N261" s="131" t="s">
        <v>39</v>
      </c>
      <c r="O261" s="132">
        <v>0</v>
      </c>
      <c r="P261" s="132">
        <f>O261*H261</f>
        <v>0</v>
      </c>
      <c r="Q261" s="132">
        <v>0</v>
      </c>
      <c r="R261" s="132">
        <f>Q261*H261</f>
        <v>0</v>
      </c>
      <c r="S261" s="132">
        <v>0</v>
      </c>
      <c r="T261" s="133">
        <f>S261*H261</f>
        <v>0</v>
      </c>
      <c r="AR261" s="134" t="s">
        <v>106</v>
      </c>
      <c r="AT261" s="134" t="s">
        <v>226</v>
      </c>
      <c r="AU261" s="134" t="s">
        <v>82</v>
      </c>
      <c r="AY261" s="17" t="s">
        <v>224</v>
      </c>
      <c r="BE261" s="135">
        <f>IF(N261="základní",J261,0)</f>
        <v>0</v>
      </c>
      <c r="BF261" s="135">
        <f>IF(N261="snížená",J261,0)</f>
        <v>14342.83</v>
      </c>
      <c r="BG261" s="135">
        <f>IF(N261="zákl. přenesená",J261,0)</f>
        <v>0</v>
      </c>
      <c r="BH261" s="135">
        <f>IF(N261="sníž. přenesená",J261,0)</f>
        <v>0</v>
      </c>
      <c r="BI261" s="135">
        <f>IF(N261="nulová",J261,0)</f>
        <v>0</v>
      </c>
      <c r="BJ261" s="17" t="s">
        <v>82</v>
      </c>
      <c r="BK261" s="135">
        <f>ROUND(I261*H261,2)</f>
        <v>14342.83</v>
      </c>
      <c r="BL261" s="17" t="s">
        <v>106</v>
      </c>
      <c r="BM261" s="134" t="s">
        <v>340</v>
      </c>
    </row>
    <row r="262" spans="2:65" s="1" customFormat="1">
      <c r="B262" s="29"/>
      <c r="D262" s="136" t="s">
        <v>231</v>
      </c>
      <c r="F262" s="137" t="s">
        <v>339</v>
      </c>
      <c r="L262" s="29"/>
      <c r="M262" s="138"/>
      <c r="T262" s="53"/>
      <c r="AT262" s="17" t="s">
        <v>231</v>
      </c>
      <c r="AU262" s="17" t="s">
        <v>82</v>
      </c>
    </row>
    <row r="263" spans="2:65" s="1" customFormat="1">
      <c r="B263" s="29"/>
      <c r="D263" s="139" t="s">
        <v>232</v>
      </c>
      <c r="F263" s="140" t="s">
        <v>341</v>
      </c>
      <c r="L263" s="29"/>
      <c r="M263" s="138"/>
      <c r="T263" s="53"/>
      <c r="AT263" s="17" t="s">
        <v>232</v>
      </c>
      <c r="AU263" s="17" t="s">
        <v>82</v>
      </c>
    </row>
    <row r="264" spans="2:65" s="13" customFormat="1">
      <c r="B264" s="146"/>
      <c r="D264" s="136" t="s">
        <v>234</v>
      </c>
      <c r="E264" s="147" t="s">
        <v>1</v>
      </c>
      <c r="F264" s="148" t="s">
        <v>342</v>
      </c>
      <c r="H264" s="149">
        <v>25.704000000000001</v>
      </c>
      <c r="L264" s="146"/>
      <c r="M264" s="150"/>
      <c r="T264" s="151"/>
      <c r="AT264" s="147" t="s">
        <v>234</v>
      </c>
      <c r="AU264" s="147" t="s">
        <v>82</v>
      </c>
      <c r="AV264" s="13" t="s">
        <v>82</v>
      </c>
      <c r="AW264" s="13" t="s">
        <v>29</v>
      </c>
      <c r="AX264" s="13" t="s">
        <v>73</v>
      </c>
      <c r="AY264" s="147" t="s">
        <v>224</v>
      </c>
    </row>
    <row r="265" spans="2:65" s="14" customFormat="1">
      <c r="B265" s="152"/>
      <c r="D265" s="136" t="s">
        <v>234</v>
      </c>
      <c r="E265" s="153" t="s">
        <v>1</v>
      </c>
      <c r="F265" s="154" t="s">
        <v>239</v>
      </c>
      <c r="H265" s="155">
        <v>25.704000000000001</v>
      </c>
      <c r="L265" s="152"/>
      <c r="M265" s="156"/>
      <c r="T265" s="157"/>
      <c r="AT265" s="153" t="s">
        <v>234</v>
      </c>
      <c r="AU265" s="153" t="s">
        <v>82</v>
      </c>
      <c r="AV265" s="14" t="s">
        <v>106</v>
      </c>
      <c r="AW265" s="14" t="s">
        <v>29</v>
      </c>
      <c r="AX265" s="14" t="s">
        <v>78</v>
      </c>
      <c r="AY265" s="153" t="s">
        <v>224</v>
      </c>
    </row>
    <row r="266" spans="2:65" s="1" customFormat="1" ht="24.2" customHeight="1">
      <c r="B266" s="123"/>
      <c r="C266" s="124" t="s">
        <v>283</v>
      </c>
      <c r="D266" s="124" t="s">
        <v>226</v>
      </c>
      <c r="E266" s="125" t="s">
        <v>343</v>
      </c>
      <c r="F266" s="126" t="s">
        <v>344</v>
      </c>
      <c r="G266" s="127" t="s">
        <v>266</v>
      </c>
      <c r="H266" s="128">
        <v>25.704000000000001</v>
      </c>
      <c r="I266" s="129">
        <v>148</v>
      </c>
      <c r="J266" s="129">
        <f>ROUND(I266*H266,2)</f>
        <v>3804.19</v>
      </c>
      <c r="K266" s="126" t="s">
        <v>230</v>
      </c>
      <c r="L266" s="29"/>
      <c r="M266" s="130" t="s">
        <v>1</v>
      </c>
      <c r="N266" s="131" t="s">
        <v>39</v>
      </c>
      <c r="O266" s="132">
        <v>0</v>
      </c>
      <c r="P266" s="132">
        <f>O266*H266</f>
        <v>0</v>
      </c>
      <c r="Q266" s="132">
        <v>0</v>
      </c>
      <c r="R266" s="132">
        <f>Q266*H266</f>
        <v>0</v>
      </c>
      <c r="S266" s="132">
        <v>0</v>
      </c>
      <c r="T266" s="133">
        <f>S266*H266</f>
        <v>0</v>
      </c>
      <c r="AR266" s="134" t="s">
        <v>106</v>
      </c>
      <c r="AT266" s="134" t="s">
        <v>226</v>
      </c>
      <c r="AU266" s="134" t="s">
        <v>82</v>
      </c>
      <c r="AY266" s="17" t="s">
        <v>224</v>
      </c>
      <c r="BE266" s="135">
        <f>IF(N266="základní",J266,0)</f>
        <v>0</v>
      </c>
      <c r="BF266" s="135">
        <f>IF(N266="snížená",J266,0)</f>
        <v>3804.19</v>
      </c>
      <c r="BG266" s="135">
        <f>IF(N266="zákl. přenesená",J266,0)</f>
        <v>0</v>
      </c>
      <c r="BH266" s="135">
        <f>IF(N266="sníž. přenesená",J266,0)</f>
        <v>0</v>
      </c>
      <c r="BI266" s="135">
        <f>IF(N266="nulová",J266,0)</f>
        <v>0</v>
      </c>
      <c r="BJ266" s="17" t="s">
        <v>82</v>
      </c>
      <c r="BK266" s="135">
        <f>ROUND(I266*H266,2)</f>
        <v>3804.19</v>
      </c>
      <c r="BL266" s="17" t="s">
        <v>106</v>
      </c>
      <c r="BM266" s="134" t="s">
        <v>345</v>
      </c>
    </row>
    <row r="267" spans="2:65" s="1" customFormat="1" ht="19.5">
      <c r="B267" s="29"/>
      <c r="D267" s="136" t="s">
        <v>231</v>
      </c>
      <c r="F267" s="137" t="s">
        <v>344</v>
      </c>
      <c r="L267" s="29"/>
      <c r="M267" s="138"/>
      <c r="T267" s="53"/>
      <c r="AT267" s="17" t="s">
        <v>231</v>
      </c>
      <c r="AU267" s="17" t="s">
        <v>82</v>
      </c>
    </row>
    <row r="268" spans="2:65" s="1" customFormat="1">
      <c r="B268" s="29"/>
      <c r="D268" s="139" t="s">
        <v>232</v>
      </c>
      <c r="F268" s="140" t="s">
        <v>346</v>
      </c>
      <c r="L268" s="29"/>
      <c r="M268" s="138"/>
      <c r="T268" s="53"/>
      <c r="AT268" s="17" t="s">
        <v>232</v>
      </c>
      <c r="AU268" s="17" t="s">
        <v>82</v>
      </c>
    </row>
    <row r="269" spans="2:65" s="1" customFormat="1" ht="21.75" customHeight="1">
      <c r="B269" s="123"/>
      <c r="C269" s="124" t="s">
        <v>347</v>
      </c>
      <c r="D269" s="124" t="s">
        <v>226</v>
      </c>
      <c r="E269" s="125" t="s">
        <v>348</v>
      </c>
      <c r="F269" s="126" t="s">
        <v>349</v>
      </c>
      <c r="G269" s="127" t="s">
        <v>266</v>
      </c>
      <c r="H269" s="128">
        <v>10.962</v>
      </c>
      <c r="I269" s="129">
        <v>1300</v>
      </c>
      <c r="J269" s="129">
        <f>ROUND(I269*H269,2)</f>
        <v>14250.6</v>
      </c>
      <c r="K269" s="126" t="s">
        <v>230</v>
      </c>
      <c r="L269" s="29"/>
      <c r="M269" s="130" t="s">
        <v>1</v>
      </c>
      <c r="N269" s="131" t="s">
        <v>39</v>
      </c>
      <c r="O269" s="132">
        <v>0</v>
      </c>
      <c r="P269" s="132">
        <f>O269*H269</f>
        <v>0</v>
      </c>
      <c r="Q269" s="132">
        <v>0</v>
      </c>
      <c r="R269" s="132">
        <f>Q269*H269</f>
        <v>0</v>
      </c>
      <c r="S269" s="132">
        <v>0</v>
      </c>
      <c r="T269" s="133">
        <f>S269*H269</f>
        <v>0</v>
      </c>
      <c r="AR269" s="134" t="s">
        <v>106</v>
      </c>
      <c r="AT269" s="134" t="s">
        <v>226</v>
      </c>
      <c r="AU269" s="134" t="s">
        <v>82</v>
      </c>
      <c r="AY269" s="17" t="s">
        <v>224</v>
      </c>
      <c r="BE269" s="135">
        <f>IF(N269="základní",J269,0)</f>
        <v>0</v>
      </c>
      <c r="BF269" s="135">
        <f>IF(N269="snížená",J269,0)</f>
        <v>14250.6</v>
      </c>
      <c r="BG269" s="135">
        <f>IF(N269="zákl. přenesená",J269,0)</f>
        <v>0</v>
      </c>
      <c r="BH269" s="135">
        <f>IF(N269="sníž. přenesená",J269,0)</f>
        <v>0</v>
      </c>
      <c r="BI269" s="135">
        <f>IF(N269="nulová",J269,0)</f>
        <v>0</v>
      </c>
      <c r="BJ269" s="17" t="s">
        <v>82</v>
      </c>
      <c r="BK269" s="135">
        <f>ROUND(I269*H269,2)</f>
        <v>14250.6</v>
      </c>
      <c r="BL269" s="17" t="s">
        <v>106</v>
      </c>
      <c r="BM269" s="134" t="s">
        <v>350</v>
      </c>
    </row>
    <row r="270" spans="2:65" s="1" customFormat="1">
      <c r="B270" s="29"/>
      <c r="D270" s="136" t="s">
        <v>231</v>
      </c>
      <c r="F270" s="137" t="s">
        <v>349</v>
      </c>
      <c r="L270" s="29"/>
      <c r="M270" s="138"/>
      <c r="T270" s="53"/>
      <c r="AT270" s="17" t="s">
        <v>231</v>
      </c>
      <c r="AU270" s="17" t="s">
        <v>82</v>
      </c>
    </row>
    <row r="271" spans="2:65" s="1" customFormat="1">
      <c r="B271" s="29"/>
      <c r="D271" s="139" t="s">
        <v>232</v>
      </c>
      <c r="F271" s="140" t="s">
        <v>351</v>
      </c>
      <c r="L271" s="29"/>
      <c r="M271" s="138"/>
      <c r="T271" s="53"/>
      <c r="AT271" s="17" t="s">
        <v>232</v>
      </c>
      <c r="AU271" s="17" t="s">
        <v>82</v>
      </c>
    </row>
    <row r="272" spans="2:65" s="13" customFormat="1">
      <c r="B272" s="146"/>
      <c r="D272" s="136" t="s">
        <v>234</v>
      </c>
      <c r="E272" s="147" t="s">
        <v>1</v>
      </c>
      <c r="F272" s="148" t="s">
        <v>352</v>
      </c>
      <c r="H272" s="149">
        <v>10.962</v>
      </c>
      <c r="L272" s="146"/>
      <c r="M272" s="150"/>
      <c r="T272" s="151"/>
      <c r="AT272" s="147" t="s">
        <v>234</v>
      </c>
      <c r="AU272" s="147" t="s">
        <v>82</v>
      </c>
      <c r="AV272" s="13" t="s">
        <v>82</v>
      </c>
      <c r="AW272" s="13" t="s">
        <v>29</v>
      </c>
      <c r="AX272" s="13" t="s">
        <v>73</v>
      </c>
      <c r="AY272" s="147" t="s">
        <v>224</v>
      </c>
    </row>
    <row r="273" spans="2:65" s="14" customFormat="1">
      <c r="B273" s="152"/>
      <c r="D273" s="136" t="s">
        <v>234</v>
      </c>
      <c r="E273" s="153" t="s">
        <v>1</v>
      </c>
      <c r="F273" s="154" t="s">
        <v>239</v>
      </c>
      <c r="H273" s="155">
        <v>10.962</v>
      </c>
      <c r="L273" s="152"/>
      <c r="M273" s="156"/>
      <c r="T273" s="157"/>
      <c r="AT273" s="153" t="s">
        <v>234</v>
      </c>
      <c r="AU273" s="153" t="s">
        <v>82</v>
      </c>
      <c r="AV273" s="14" t="s">
        <v>106</v>
      </c>
      <c r="AW273" s="14" t="s">
        <v>29</v>
      </c>
      <c r="AX273" s="14" t="s">
        <v>78</v>
      </c>
      <c r="AY273" s="153" t="s">
        <v>224</v>
      </c>
    </row>
    <row r="274" spans="2:65" s="1" customFormat="1" ht="24.2" customHeight="1">
      <c r="B274" s="123"/>
      <c r="C274" s="124" t="s">
        <v>293</v>
      </c>
      <c r="D274" s="124" t="s">
        <v>226</v>
      </c>
      <c r="E274" s="125" t="s">
        <v>353</v>
      </c>
      <c r="F274" s="126" t="s">
        <v>354</v>
      </c>
      <c r="G274" s="127" t="s">
        <v>266</v>
      </c>
      <c r="H274" s="128">
        <v>10.962</v>
      </c>
      <c r="I274" s="129">
        <v>219</v>
      </c>
      <c r="J274" s="129">
        <f>ROUND(I274*H274,2)</f>
        <v>2400.6799999999998</v>
      </c>
      <c r="K274" s="126" t="s">
        <v>230</v>
      </c>
      <c r="L274" s="29"/>
      <c r="M274" s="130" t="s">
        <v>1</v>
      </c>
      <c r="N274" s="131" t="s">
        <v>39</v>
      </c>
      <c r="O274" s="132">
        <v>0</v>
      </c>
      <c r="P274" s="132">
        <f>O274*H274</f>
        <v>0</v>
      </c>
      <c r="Q274" s="132">
        <v>0</v>
      </c>
      <c r="R274" s="132">
        <f>Q274*H274</f>
        <v>0</v>
      </c>
      <c r="S274" s="132">
        <v>0</v>
      </c>
      <c r="T274" s="133">
        <f>S274*H274</f>
        <v>0</v>
      </c>
      <c r="AR274" s="134" t="s">
        <v>106</v>
      </c>
      <c r="AT274" s="134" t="s">
        <v>226</v>
      </c>
      <c r="AU274" s="134" t="s">
        <v>82</v>
      </c>
      <c r="AY274" s="17" t="s">
        <v>224</v>
      </c>
      <c r="BE274" s="135">
        <f>IF(N274="základní",J274,0)</f>
        <v>0</v>
      </c>
      <c r="BF274" s="135">
        <f>IF(N274="snížená",J274,0)</f>
        <v>2400.6799999999998</v>
      </c>
      <c r="BG274" s="135">
        <f>IF(N274="zákl. přenesená",J274,0)</f>
        <v>0</v>
      </c>
      <c r="BH274" s="135">
        <f>IF(N274="sníž. přenesená",J274,0)</f>
        <v>0</v>
      </c>
      <c r="BI274" s="135">
        <f>IF(N274="nulová",J274,0)</f>
        <v>0</v>
      </c>
      <c r="BJ274" s="17" t="s">
        <v>82</v>
      </c>
      <c r="BK274" s="135">
        <f>ROUND(I274*H274,2)</f>
        <v>2400.6799999999998</v>
      </c>
      <c r="BL274" s="17" t="s">
        <v>106</v>
      </c>
      <c r="BM274" s="134" t="s">
        <v>355</v>
      </c>
    </row>
    <row r="275" spans="2:65" s="1" customFormat="1">
      <c r="B275" s="29"/>
      <c r="D275" s="136" t="s">
        <v>231</v>
      </c>
      <c r="F275" s="137" t="s">
        <v>354</v>
      </c>
      <c r="L275" s="29"/>
      <c r="M275" s="138"/>
      <c r="T275" s="53"/>
      <c r="AT275" s="17" t="s">
        <v>231</v>
      </c>
      <c r="AU275" s="17" t="s">
        <v>82</v>
      </c>
    </row>
    <row r="276" spans="2:65" s="1" customFormat="1">
      <c r="B276" s="29"/>
      <c r="D276" s="139" t="s">
        <v>232</v>
      </c>
      <c r="F276" s="140" t="s">
        <v>356</v>
      </c>
      <c r="L276" s="29"/>
      <c r="M276" s="138"/>
      <c r="T276" s="53"/>
      <c r="AT276" s="17" t="s">
        <v>232</v>
      </c>
      <c r="AU276" s="17" t="s">
        <v>82</v>
      </c>
    </row>
    <row r="277" spans="2:65" s="1" customFormat="1" ht="55.5" customHeight="1">
      <c r="B277" s="123"/>
      <c r="C277" s="124" t="s">
        <v>7</v>
      </c>
      <c r="D277" s="124" t="s">
        <v>226</v>
      </c>
      <c r="E277" s="125" t="s">
        <v>357</v>
      </c>
      <c r="F277" s="126" t="s">
        <v>358</v>
      </c>
      <c r="G277" s="127" t="s">
        <v>253</v>
      </c>
      <c r="H277" s="128">
        <v>0.68300000000000005</v>
      </c>
      <c r="I277" s="129">
        <v>52800</v>
      </c>
      <c r="J277" s="129">
        <f>ROUND(I277*H277,2)</f>
        <v>36062.400000000001</v>
      </c>
      <c r="K277" s="126" t="s">
        <v>230</v>
      </c>
      <c r="L277" s="29"/>
      <c r="M277" s="130" t="s">
        <v>1</v>
      </c>
      <c r="N277" s="131" t="s">
        <v>39</v>
      </c>
      <c r="O277" s="132">
        <v>0</v>
      </c>
      <c r="P277" s="132">
        <f>O277*H277</f>
        <v>0</v>
      </c>
      <c r="Q277" s="132">
        <v>0</v>
      </c>
      <c r="R277" s="132">
        <f>Q277*H277</f>
        <v>0</v>
      </c>
      <c r="S277" s="132">
        <v>0</v>
      </c>
      <c r="T277" s="133">
        <f>S277*H277</f>
        <v>0</v>
      </c>
      <c r="AR277" s="134" t="s">
        <v>106</v>
      </c>
      <c r="AT277" s="134" t="s">
        <v>226</v>
      </c>
      <c r="AU277" s="134" t="s">
        <v>82</v>
      </c>
      <c r="AY277" s="17" t="s">
        <v>224</v>
      </c>
      <c r="BE277" s="135">
        <f>IF(N277="základní",J277,0)</f>
        <v>0</v>
      </c>
      <c r="BF277" s="135">
        <f>IF(N277="snížená",J277,0)</f>
        <v>36062.400000000001</v>
      </c>
      <c r="BG277" s="135">
        <f>IF(N277="zákl. přenesená",J277,0)</f>
        <v>0</v>
      </c>
      <c r="BH277" s="135">
        <f>IF(N277="sníž. přenesená",J277,0)</f>
        <v>0</v>
      </c>
      <c r="BI277" s="135">
        <f>IF(N277="nulová",J277,0)</f>
        <v>0</v>
      </c>
      <c r="BJ277" s="17" t="s">
        <v>82</v>
      </c>
      <c r="BK277" s="135">
        <f>ROUND(I277*H277,2)</f>
        <v>36062.400000000001</v>
      </c>
      <c r="BL277" s="17" t="s">
        <v>106</v>
      </c>
      <c r="BM277" s="134" t="s">
        <v>359</v>
      </c>
    </row>
    <row r="278" spans="2:65" s="1" customFormat="1" ht="29.25">
      <c r="B278" s="29"/>
      <c r="D278" s="136" t="s">
        <v>231</v>
      </c>
      <c r="F278" s="137" t="s">
        <v>358</v>
      </c>
      <c r="L278" s="29"/>
      <c r="M278" s="138"/>
      <c r="T278" s="53"/>
      <c r="AT278" s="17" t="s">
        <v>231</v>
      </c>
      <c r="AU278" s="17" t="s">
        <v>82</v>
      </c>
    </row>
    <row r="279" spans="2:65" s="1" customFormat="1">
      <c r="B279" s="29"/>
      <c r="D279" s="139" t="s">
        <v>232</v>
      </c>
      <c r="F279" s="140" t="s">
        <v>360</v>
      </c>
      <c r="L279" s="29"/>
      <c r="M279" s="138"/>
      <c r="T279" s="53"/>
      <c r="AT279" s="17" t="s">
        <v>232</v>
      </c>
      <c r="AU279" s="17" t="s">
        <v>82</v>
      </c>
    </row>
    <row r="280" spans="2:65" s="13" customFormat="1">
      <c r="B280" s="146"/>
      <c r="D280" s="136" t="s">
        <v>234</v>
      </c>
      <c r="E280" s="147" t="s">
        <v>1</v>
      </c>
      <c r="F280" s="148" t="s">
        <v>361</v>
      </c>
      <c r="H280" s="149">
        <v>0.68300000000000005</v>
      </c>
      <c r="L280" s="146"/>
      <c r="M280" s="150"/>
      <c r="T280" s="151"/>
      <c r="AT280" s="147" t="s">
        <v>234</v>
      </c>
      <c r="AU280" s="147" t="s">
        <v>82</v>
      </c>
      <c r="AV280" s="13" t="s">
        <v>82</v>
      </c>
      <c r="AW280" s="13" t="s">
        <v>29</v>
      </c>
      <c r="AX280" s="13" t="s">
        <v>73</v>
      </c>
      <c r="AY280" s="147" t="s">
        <v>224</v>
      </c>
    </row>
    <row r="281" spans="2:65" s="14" customFormat="1">
      <c r="B281" s="152"/>
      <c r="D281" s="136" t="s">
        <v>234</v>
      </c>
      <c r="E281" s="153" t="s">
        <v>1</v>
      </c>
      <c r="F281" s="154" t="s">
        <v>239</v>
      </c>
      <c r="H281" s="155">
        <v>0.68300000000000005</v>
      </c>
      <c r="L281" s="152"/>
      <c r="M281" s="156"/>
      <c r="T281" s="157"/>
      <c r="AT281" s="153" t="s">
        <v>234</v>
      </c>
      <c r="AU281" s="153" t="s">
        <v>82</v>
      </c>
      <c r="AV281" s="14" t="s">
        <v>106</v>
      </c>
      <c r="AW281" s="14" t="s">
        <v>29</v>
      </c>
      <c r="AX281" s="14" t="s">
        <v>78</v>
      </c>
      <c r="AY281" s="153" t="s">
        <v>224</v>
      </c>
    </row>
    <row r="282" spans="2:65" s="11" customFormat="1" ht="22.9" customHeight="1">
      <c r="B282" s="112"/>
      <c r="D282" s="113" t="s">
        <v>72</v>
      </c>
      <c r="E282" s="121" t="s">
        <v>101</v>
      </c>
      <c r="F282" s="121" t="s">
        <v>362</v>
      </c>
      <c r="J282" s="122">
        <f>BK282</f>
        <v>8391573.2299999986</v>
      </c>
      <c r="L282" s="112"/>
      <c r="M282" s="116"/>
      <c r="P282" s="117">
        <f>SUM(P283:P417)</f>
        <v>0</v>
      </c>
      <c r="R282" s="117">
        <f>SUM(R283:R417)</f>
        <v>0</v>
      </c>
      <c r="T282" s="118">
        <f>SUM(T283:T417)</f>
        <v>0</v>
      </c>
      <c r="AR282" s="113" t="s">
        <v>78</v>
      </c>
      <c r="AT282" s="119" t="s">
        <v>72</v>
      </c>
      <c r="AU282" s="119" t="s">
        <v>78</v>
      </c>
      <c r="AY282" s="113" t="s">
        <v>224</v>
      </c>
      <c r="BK282" s="120">
        <f>SUM(BK283:BK417)</f>
        <v>8391573.2299999986</v>
      </c>
    </row>
    <row r="283" spans="2:65" s="1" customFormat="1" ht="24.2" customHeight="1">
      <c r="B283" s="123"/>
      <c r="C283" s="124" t="s">
        <v>300</v>
      </c>
      <c r="D283" s="124" t="s">
        <v>226</v>
      </c>
      <c r="E283" s="125" t="s">
        <v>363</v>
      </c>
      <c r="F283" s="126" t="s">
        <v>364</v>
      </c>
      <c r="G283" s="127" t="s">
        <v>1</v>
      </c>
      <c r="H283" s="128">
        <v>0</v>
      </c>
      <c r="I283" s="129">
        <v>0</v>
      </c>
      <c r="J283" s="129">
        <f>ROUND(I283*H283,2)</f>
        <v>0</v>
      </c>
      <c r="K283" s="126" t="s">
        <v>1</v>
      </c>
      <c r="L283" s="29"/>
      <c r="M283" s="130" t="s">
        <v>1</v>
      </c>
      <c r="N283" s="131" t="s">
        <v>39</v>
      </c>
      <c r="O283" s="132">
        <v>0</v>
      </c>
      <c r="P283" s="132">
        <f>O283*H283</f>
        <v>0</v>
      </c>
      <c r="Q283" s="132">
        <v>0</v>
      </c>
      <c r="R283" s="132">
        <f>Q283*H283</f>
        <v>0</v>
      </c>
      <c r="S283" s="132">
        <v>0</v>
      </c>
      <c r="T283" s="133">
        <f>S283*H283</f>
        <v>0</v>
      </c>
      <c r="AR283" s="134" t="s">
        <v>106</v>
      </c>
      <c r="AT283" s="134" t="s">
        <v>226</v>
      </c>
      <c r="AU283" s="134" t="s">
        <v>82</v>
      </c>
      <c r="AY283" s="17" t="s">
        <v>224</v>
      </c>
      <c r="BE283" s="135">
        <f>IF(N283="základní",J283,0)</f>
        <v>0</v>
      </c>
      <c r="BF283" s="135">
        <f>IF(N283="snížená",J283,0)</f>
        <v>0</v>
      </c>
      <c r="BG283" s="135">
        <f>IF(N283="zákl. přenesená",J283,0)</f>
        <v>0</v>
      </c>
      <c r="BH283" s="135">
        <f>IF(N283="sníž. přenesená",J283,0)</f>
        <v>0</v>
      </c>
      <c r="BI283" s="135">
        <f>IF(N283="nulová",J283,0)</f>
        <v>0</v>
      </c>
      <c r="BJ283" s="17" t="s">
        <v>82</v>
      </c>
      <c r="BK283" s="135">
        <f>ROUND(I283*H283,2)</f>
        <v>0</v>
      </c>
      <c r="BL283" s="17" t="s">
        <v>106</v>
      </c>
      <c r="BM283" s="134" t="s">
        <v>365</v>
      </c>
    </row>
    <row r="284" spans="2:65" s="1" customFormat="1">
      <c r="B284" s="29"/>
      <c r="D284" s="136" t="s">
        <v>231</v>
      </c>
      <c r="F284" s="137" t="s">
        <v>364</v>
      </c>
      <c r="L284" s="29"/>
      <c r="M284" s="138"/>
      <c r="T284" s="53"/>
      <c r="AT284" s="17" t="s">
        <v>231</v>
      </c>
      <c r="AU284" s="17" t="s">
        <v>82</v>
      </c>
    </row>
    <row r="285" spans="2:65" s="1" customFormat="1" ht="16.5" customHeight="1">
      <c r="B285" s="123"/>
      <c r="C285" s="124" t="s">
        <v>366</v>
      </c>
      <c r="D285" s="124" t="s">
        <v>226</v>
      </c>
      <c r="E285" s="125" t="s">
        <v>367</v>
      </c>
      <c r="F285" s="126" t="s">
        <v>368</v>
      </c>
      <c r="G285" s="127" t="s">
        <v>369</v>
      </c>
      <c r="H285" s="128">
        <v>1</v>
      </c>
      <c r="I285" s="129">
        <v>49500</v>
      </c>
      <c r="J285" s="129">
        <f>ROUND(I285*H285,2)</f>
        <v>49500</v>
      </c>
      <c r="K285" s="126" t="s">
        <v>1</v>
      </c>
      <c r="L285" s="29"/>
      <c r="M285" s="130" t="s">
        <v>1</v>
      </c>
      <c r="N285" s="131" t="s">
        <v>39</v>
      </c>
      <c r="O285" s="132">
        <v>0</v>
      </c>
      <c r="P285" s="132">
        <f>O285*H285</f>
        <v>0</v>
      </c>
      <c r="Q285" s="132">
        <v>0</v>
      </c>
      <c r="R285" s="132">
        <f>Q285*H285</f>
        <v>0</v>
      </c>
      <c r="S285" s="132">
        <v>0</v>
      </c>
      <c r="T285" s="133">
        <f>S285*H285</f>
        <v>0</v>
      </c>
      <c r="AR285" s="134" t="s">
        <v>106</v>
      </c>
      <c r="AT285" s="134" t="s">
        <v>226</v>
      </c>
      <c r="AU285" s="134" t="s">
        <v>82</v>
      </c>
      <c r="AY285" s="17" t="s">
        <v>224</v>
      </c>
      <c r="BE285" s="135">
        <f>IF(N285="základní",J285,0)</f>
        <v>0</v>
      </c>
      <c r="BF285" s="135">
        <f>IF(N285="snížená",J285,0)</f>
        <v>49500</v>
      </c>
      <c r="BG285" s="135">
        <f>IF(N285="zákl. přenesená",J285,0)</f>
        <v>0</v>
      </c>
      <c r="BH285" s="135">
        <f>IF(N285="sníž. přenesená",J285,0)</f>
        <v>0</v>
      </c>
      <c r="BI285" s="135">
        <f>IF(N285="nulová",J285,0)</f>
        <v>0</v>
      </c>
      <c r="BJ285" s="17" t="s">
        <v>82</v>
      </c>
      <c r="BK285" s="135">
        <f>ROUND(I285*H285,2)</f>
        <v>49500</v>
      </c>
      <c r="BL285" s="17" t="s">
        <v>106</v>
      </c>
      <c r="BM285" s="134" t="s">
        <v>370</v>
      </c>
    </row>
    <row r="286" spans="2:65" s="1" customFormat="1">
      <c r="B286" s="29"/>
      <c r="D286" s="136" t="s">
        <v>231</v>
      </c>
      <c r="F286" s="137" t="s">
        <v>368</v>
      </c>
      <c r="L286" s="29"/>
      <c r="M286" s="138"/>
      <c r="T286" s="53"/>
      <c r="AT286" s="17" t="s">
        <v>231</v>
      </c>
      <c r="AU286" s="17" t="s">
        <v>82</v>
      </c>
    </row>
    <row r="287" spans="2:65" s="1" customFormat="1" ht="37.9" customHeight="1">
      <c r="B287" s="123"/>
      <c r="C287" s="124" t="s">
        <v>304</v>
      </c>
      <c r="D287" s="124" t="s">
        <v>226</v>
      </c>
      <c r="E287" s="125" t="s">
        <v>371</v>
      </c>
      <c r="F287" s="126" t="s">
        <v>372</v>
      </c>
      <c r="G287" s="127" t="s">
        <v>266</v>
      </c>
      <c r="H287" s="128">
        <v>9.4719999999999995</v>
      </c>
      <c r="I287" s="129">
        <v>1040</v>
      </c>
      <c r="J287" s="129">
        <f>ROUND(I287*H287,2)</f>
        <v>9850.8799999999992</v>
      </c>
      <c r="K287" s="126" t="s">
        <v>230</v>
      </c>
      <c r="L287" s="29"/>
      <c r="M287" s="130" t="s">
        <v>1</v>
      </c>
      <c r="N287" s="131" t="s">
        <v>39</v>
      </c>
      <c r="O287" s="132">
        <v>0</v>
      </c>
      <c r="P287" s="132">
        <f>O287*H287</f>
        <v>0</v>
      </c>
      <c r="Q287" s="132">
        <v>0</v>
      </c>
      <c r="R287" s="132">
        <f>Q287*H287</f>
        <v>0</v>
      </c>
      <c r="S287" s="132">
        <v>0</v>
      </c>
      <c r="T287" s="133">
        <f>S287*H287</f>
        <v>0</v>
      </c>
      <c r="AR287" s="134" t="s">
        <v>106</v>
      </c>
      <c r="AT287" s="134" t="s">
        <v>226</v>
      </c>
      <c r="AU287" s="134" t="s">
        <v>82</v>
      </c>
      <c r="AY287" s="17" t="s">
        <v>224</v>
      </c>
      <c r="BE287" s="135">
        <f>IF(N287="základní",J287,0)</f>
        <v>0</v>
      </c>
      <c r="BF287" s="135">
        <f>IF(N287="snížená",J287,0)</f>
        <v>9850.8799999999992</v>
      </c>
      <c r="BG287" s="135">
        <f>IF(N287="zákl. přenesená",J287,0)</f>
        <v>0</v>
      </c>
      <c r="BH287" s="135">
        <f>IF(N287="sníž. přenesená",J287,0)</f>
        <v>0</v>
      </c>
      <c r="BI287" s="135">
        <f>IF(N287="nulová",J287,0)</f>
        <v>0</v>
      </c>
      <c r="BJ287" s="17" t="s">
        <v>82</v>
      </c>
      <c r="BK287" s="135">
        <f>ROUND(I287*H287,2)</f>
        <v>9850.8799999999992</v>
      </c>
      <c r="BL287" s="17" t="s">
        <v>106</v>
      </c>
      <c r="BM287" s="134" t="s">
        <v>373</v>
      </c>
    </row>
    <row r="288" spans="2:65" s="1" customFormat="1" ht="29.25">
      <c r="B288" s="29"/>
      <c r="D288" s="136" t="s">
        <v>231</v>
      </c>
      <c r="F288" s="137" t="s">
        <v>372</v>
      </c>
      <c r="L288" s="29"/>
      <c r="M288" s="138"/>
      <c r="T288" s="53"/>
      <c r="AT288" s="17" t="s">
        <v>231</v>
      </c>
      <c r="AU288" s="17" t="s">
        <v>82</v>
      </c>
    </row>
    <row r="289" spans="2:65" s="1" customFormat="1">
      <c r="B289" s="29"/>
      <c r="D289" s="139" t="s">
        <v>232</v>
      </c>
      <c r="F289" s="140" t="s">
        <v>374</v>
      </c>
      <c r="L289" s="29"/>
      <c r="M289" s="138"/>
      <c r="T289" s="53"/>
      <c r="AT289" s="17" t="s">
        <v>232</v>
      </c>
      <c r="AU289" s="17" t="s">
        <v>82</v>
      </c>
    </row>
    <row r="290" spans="2:65" s="13" customFormat="1">
      <c r="B290" s="146"/>
      <c r="D290" s="136" t="s">
        <v>234</v>
      </c>
      <c r="E290" s="147" t="s">
        <v>1</v>
      </c>
      <c r="F290" s="148" t="s">
        <v>375</v>
      </c>
      <c r="H290" s="149">
        <v>9.4719999999999995</v>
      </c>
      <c r="L290" s="146"/>
      <c r="M290" s="150"/>
      <c r="T290" s="151"/>
      <c r="AT290" s="147" t="s">
        <v>234</v>
      </c>
      <c r="AU290" s="147" t="s">
        <v>82</v>
      </c>
      <c r="AV290" s="13" t="s">
        <v>82</v>
      </c>
      <c r="AW290" s="13" t="s">
        <v>29</v>
      </c>
      <c r="AX290" s="13" t="s">
        <v>73</v>
      </c>
      <c r="AY290" s="147" t="s">
        <v>224</v>
      </c>
    </row>
    <row r="291" spans="2:65" s="14" customFormat="1">
      <c r="B291" s="152"/>
      <c r="D291" s="136" t="s">
        <v>234</v>
      </c>
      <c r="E291" s="153" t="s">
        <v>1</v>
      </c>
      <c r="F291" s="154" t="s">
        <v>239</v>
      </c>
      <c r="H291" s="155">
        <v>9.4719999999999995</v>
      </c>
      <c r="L291" s="152"/>
      <c r="M291" s="156"/>
      <c r="T291" s="157"/>
      <c r="AT291" s="153" t="s">
        <v>234</v>
      </c>
      <c r="AU291" s="153" t="s">
        <v>82</v>
      </c>
      <c r="AV291" s="14" t="s">
        <v>106</v>
      </c>
      <c r="AW291" s="14" t="s">
        <v>29</v>
      </c>
      <c r="AX291" s="14" t="s">
        <v>78</v>
      </c>
      <c r="AY291" s="153" t="s">
        <v>224</v>
      </c>
    </row>
    <row r="292" spans="2:65" s="1" customFormat="1" ht="37.9" customHeight="1">
      <c r="B292" s="123"/>
      <c r="C292" s="124" t="s">
        <v>376</v>
      </c>
      <c r="D292" s="124" t="s">
        <v>226</v>
      </c>
      <c r="E292" s="125" t="s">
        <v>377</v>
      </c>
      <c r="F292" s="126" t="s">
        <v>378</v>
      </c>
      <c r="G292" s="127" t="s">
        <v>266</v>
      </c>
      <c r="H292" s="128">
        <v>23.048999999999999</v>
      </c>
      <c r="I292" s="129">
        <v>1240</v>
      </c>
      <c r="J292" s="129">
        <f>ROUND(I292*H292,2)</f>
        <v>28580.76</v>
      </c>
      <c r="K292" s="126" t="s">
        <v>230</v>
      </c>
      <c r="L292" s="29"/>
      <c r="M292" s="130" t="s">
        <v>1</v>
      </c>
      <c r="N292" s="131" t="s">
        <v>39</v>
      </c>
      <c r="O292" s="132">
        <v>0</v>
      </c>
      <c r="P292" s="132">
        <f>O292*H292</f>
        <v>0</v>
      </c>
      <c r="Q292" s="132">
        <v>0</v>
      </c>
      <c r="R292" s="132">
        <f>Q292*H292</f>
        <v>0</v>
      </c>
      <c r="S292" s="132">
        <v>0</v>
      </c>
      <c r="T292" s="133">
        <f>S292*H292</f>
        <v>0</v>
      </c>
      <c r="AR292" s="134" t="s">
        <v>106</v>
      </c>
      <c r="AT292" s="134" t="s">
        <v>226</v>
      </c>
      <c r="AU292" s="134" t="s">
        <v>82</v>
      </c>
      <c r="AY292" s="17" t="s">
        <v>224</v>
      </c>
      <c r="BE292" s="135">
        <f>IF(N292="základní",J292,0)</f>
        <v>0</v>
      </c>
      <c r="BF292" s="135">
        <f>IF(N292="snížená",J292,0)</f>
        <v>28580.76</v>
      </c>
      <c r="BG292" s="135">
        <f>IF(N292="zákl. přenesená",J292,0)</f>
        <v>0</v>
      </c>
      <c r="BH292" s="135">
        <f>IF(N292="sníž. přenesená",J292,0)</f>
        <v>0</v>
      </c>
      <c r="BI292" s="135">
        <f>IF(N292="nulová",J292,0)</f>
        <v>0</v>
      </c>
      <c r="BJ292" s="17" t="s">
        <v>82</v>
      </c>
      <c r="BK292" s="135">
        <f>ROUND(I292*H292,2)</f>
        <v>28580.76</v>
      </c>
      <c r="BL292" s="17" t="s">
        <v>106</v>
      </c>
      <c r="BM292" s="134" t="s">
        <v>379</v>
      </c>
    </row>
    <row r="293" spans="2:65" s="1" customFormat="1" ht="19.5">
      <c r="B293" s="29"/>
      <c r="D293" s="136" t="s">
        <v>231</v>
      </c>
      <c r="F293" s="137" t="s">
        <v>378</v>
      </c>
      <c r="L293" s="29"/>
      <c r="M293" s="138"/>
      <c r="T293" s="53"/>
      <c r="AT293" s="17" t="s">
        <v>231</v>
      </c>
      <c r="AU293" s="17" t="s">
        <v>82</v>
      </c>
    </row>
    <row r="294" spans="2:65" s="1" customFormat="1">
      <c r="B294" s="29"/>
      <c r="D294" s="139" t="s">
        <v>232</v>
      </c>
      <c r="F294" s="140" t="s">
        <v>380</v>
      </c>
      <c r="L294" s="29"/>
      <c r="M294" s="138"/>
      <c r="T294" s="53"/>
      <c r="AT294" s="17" t="s">
        <v>232</v>
      </c>
      <c r="AU294" s="17" t="s">
        <v>82</v>
      </c>
    </row>
    <row r="295" spans="2:65" s="12" customFormat="1">
      <c r="B295" s="141"/>
      <c r="D295" s="136" t="s">
        <v>234</v>
      </c>
      <c r="E295" s="142" t="s">
        <v>1</v>
      </c>
      <c r="F295" s="143" t="s">
        <v>381</v>
      </c>
      <c r="H295" s="142" t="s">
        <v>1</v>
      </c>
      <c r="L295" s="141"/>
      <c r="M295" s="144"/>
      <c r="T295" s="145"/>
      <c r="AT295" s="142" t="s">
        <v>234</v>
      </c>
      <c r="AU295" s="142" t="s">
        <v>82</v>
      </c>
      <c r="AV295" s="12" t="s">
        <v>78</v>
      </c>
      <c r="AW295" s="12" t="s">
        <v>29</v>
      </c>
      <c r="AX295" s="12" t="s">
        <v>73</v>
      </c>
      <c r="AY295" s="142" t="s">
        <v>224</v>
      </c>
    </row>
    <row r="296" spans="2:65" s="13" customFormat="1">
      <c r="B296" s="146"/>
      <c r="D296" s="136" t="s">
        <v>234</v>
      </c>
      <c r="E296" s="147" t="s">
        <v>1</v>
      </c>
      <c r="F296" s="148" t="s">
        <v>382</v>
      </c>
      <c r="H296" s="149">
        <v>23.048999999999999</v>
      </c>
      <c r="L296" s="146"/>
      <c r="M296" s="150"/>
      <c r="T296" s="151"/>
      <c r="AT296" s="147" t="s">
        <v>234</v>
      </c>
      <c r="AU296" s="147" t="s">
        <v>82</v>
      </c>
      <c r="AV296" s="13" t="s">
        <v>82</v>
      </c>
      <c r="AW296" s="13" t="s">
        <v>29</v>
      </c>
      <c r="AX296" s="13" t="s">
        <v>73</v>
      </c>
      <c r="AY296" s="147" t="s">
        <v>224</v>
      </c>
    </row>
    <row r="297" spans="2:65" s="14" customFormat="1">
      <c r="B297" s="152"/>
      <c r="D297" s="136" t="s">
        <v>234</v>
      </c>
      <c r="E297" s="153" t="s">
        <v>1</v>
      </c>
      <c r="F297" s="154" t="s">
        <v>239</v>
      </c>
      <c r="H297" s="155">
        <v>23.048999999999999</v>
      </c>
      <c r="L297" s="152"/>
      <c r="M297" s="156"/>
      <c r="T297" s="157"/>
      <c r="AT297" s="153" t="s">
        <v>234</v>
      </c>
      <c r="AU297" s="153" t="s">
        <v>82</v>
      </c>
      <c r="AV297" s="14" t="s">
        <v>106</v>
      </c>
      <c r="AW297" s="14" t="s">
        <v>29</v>
      </c>
      <c r="AX297" s="14" t="s">
        <v>78</v>
      </c>
      <c r="AY297" s="153" t="s">
        <v>224</v>
      </c>
    </row>
    <row r="298" spans="2:65" s="1" customFormat="1" ht="37.9" customHeight="1">
      <c r="B298" s="123"/>
      <c r="C298" s="124" t="s">
        <v>313</v>
      </c>
      <c r="D298" s="124" t="s">
        <v>226</v>
      </c>
      <c r="E298" s="125" t="s">
        <v>383</v>
      </c>
      <c r="F298" s="126" t="s">
        <v>384</v>
      </c>
      <c r="G298" s="127" t="s">
        <v>266</v>
      </c>
      <c r="H298" s="128">
        <v>517.45899999999995</v>
      </c>
      <c r="I298" s="129">
        <v>2650</v>
      </c>
      <c r="J298" s="129">
        <f>ROUND(I298*H298,2)</f>
        <v>1371266.35</v>
      </c>
      <c r="K298" s="126" t="s">
        <v>230</v>
      </c>
      <c r="L298" s="29"/>
      <c r="M298" s="130" t="s">
        <v>1</v>
      </c>
      <c r="N298" s="131" t="s">
        <v>39</v>
      </c>
      <c r="O298" s="132">
        <v>0</v>
      </c>
      <c r="P298" s="132">
        <f>O298*H298</f>
        <v>0</v>
      </c>
      <c r="Q298" s="132">
        <v>0</v>
      </c>
      <c r="R298" s="132">
        <f>Q298*H298</f>
        <v>0</v>
      </c>
      <c r="S298" s="132">
        <v>0</v>
      </c>
      <c r="T298" s="133">
        <f>S298*H298</f>
        <v>0</v>
      </c>
      <c r="AR298" s="134" t="s">
        <v>106</v>
      </c>
      <c r="AT298" s="134" t="s">
        <v>226</v>
      </c>
      <c r="AU298" s="134" t="s">
        <v>82</v>
      </c>
      <c r="AY298" s="17" t="s">
        <v>224</v>
      </c>
      <c r="BE298" s="135">
        <f>IF(N298="základní",J298,0)</f>
        <v>0</v>
      </c>
      <c r="BF298" s="135">
        <f>IF(N298="snížená",J298,0)</f>
        <v>1371266.35</v>
      </c>
      <c r="BG298" s="135">
        <f>IF(N298="zákl. přenesená",J298,0)</f>
        <v>0</v>
      </c>
      <c r="BH298" s="135">
        <f>IF(N298="sníž. přenesená",J298,0)</f>
        <v>0</v>
      </c>
      <c r="BI298" s="135">
        <f>IF(N298="nulová",J298,0)</f>
        <v>0</v>
      </c>
      <c r="BJ298" s="17" t="s">
        <v>82</v>
      </c>
      <c r="BK298" s="135">
        <f>ROUND(I298*H298,2)</f>
        <v>1371266.35</v>
      </c>
      <c r="BL298" s="17" t="s">
        <v>106</v>
      </c>
      <c r="BM298" s="134" t="s">
        <v>385</v>
      </c>
    </row>
    <row r="299" spans="2:65" s="1" customFormat="1" ht="29.25">
      <c r="B299" s="29"/>
      <c r="D299" s="136" t="s">
        <v>231</v>
      </c>
      <c r="F299" s="137" t="s">
        <v>384</v>
      </c>
      <c r="L299" s="29"/>
      <c r="M299" s="138"/>
      <c r="T299" s="53"/>
      <c r="AT299" s="17" t="s">
        <v>231</v>
      </c>
      <c r="AU299" s="17" t="s">
        <v>82</v>
      </c>
    </row>
    <row r="300" spans="2:65" s="1" customFormat="1">
      <c r="B300" s="29"/>
      <c r="D300" s="139" t="s">
        <v>232</v>
      </c>
      <c r="F300" s="140" t="s">
        <v>386</v>
      </c>
      <c r="L300" s="29"/>
      <c r="M300" s="138"/>
      <c r="T300" s="53"/>
      <c r="AT300" s="17" t="s">
        <v>232</v>
      </c>
      <c r="AU300" s="17" t="s">
        <v>82</v>
      </c>
    </row>
    <row r="301" spans="2:65" s="12" customFormat="1">
      <c r="B301" s="141"/>
      <c r="D301" s="136" t="s">
        <v>234</v>
      </c>
      <c r="E301" s="142" t="s">
        <v>1</v>
      </c>
      <c r="F301" s="143" t="s">
        <v>387</v>
      </c>
      <c r="H301" s="142" t="s">
        <v>1</v>
      </c>
      <c r="L301" s="141"/>
      <c r="M301" s="144"/>
      <c r="T301" s="145"/>
      <c r="AT301" s="142" t="s">
        <v>234</v>
      </c>
      <c r="AU301" s="142" t="s">
        <v>82</v>
      </c>
      <c r="AV301" s="12" t="s">
        <v>78</v>
      </c>
      <c r="AW301" s="12" t="s">
        <v>29</v>
      </c>
      <c r="AX301" s="12" t="s">
        <v>73</v>
      </c>
      <c r="AY301" s="142" t="s">
        <v>224</v>
      </c>
    </row>
    <row r="302" spans="2:65" s="13" customFormat="1" ht="22.5">
      <c r="B302" s="146"/>
      <c r="D302" s="136" t="s">
        <v>234</v>
      </c>
      <c r="E302" s="147" t="s">
        <v>1</v>
      </c>
      <c r="F302" s="148" t="s">
        <v>388</v>
      </c>
      <c r="H302" s="149">
        <v>147.798</v>
      </c>
      <c r="L302" s="146"/>
      <c r="M302" s="150"/>
      <c r="T302" s="151"/>
      <c r="AT302" s="147" t="s">
        <v>234</v>
      </c>
      <c r="AU302" s="147" t="s">
        <v>82</v>
      </c>
      <c r="AV302" s="13" t="s">
        <v>82</v>
      </c>
      <c r="AW302" s="13" t="s">
        <v>29</v>
      </c>
      <c r="AX302" s="13" t="s">
        <v>73</v>
      </c>
      <c r="AY302" s="147" t="s">
        <v>224</v>
      </c>
    </row>
    <row r="303" spans="2:65" s="13" customFormat="1" ht="22.5">
      <c r="B303" s="146"/>
      <c r="D303" s="136" t="s">
        <v>234</v>
      </c>
      <c r="E303" s="147" t="s">
        <v>1</v>
      </c>
      <c r="F303" s="148" t="s">
        <v>389</v>
      </c>
      <c r="H303" s="149">
        <v>120.976</v>
      </c>
      <c r="L303" s="146"/>
      <c r="M303" s="150"/>
      <c r="T303" s="151"/>
      <c r="AT303" s="147" t="s">
        <v>234</v>
      </c>
      <c r="AU303" s="147" t="s">
        <v>82</v>
      </c>
      <c r="AV303" s="13" t="s">
        <v>82</v>
      </c>
      <c r="AW303" s="13" t="s">
        <v>29</v>
      </c>
      <c r="AX303" s="13" t="s">
        <v>73</v>
      </c>
      <c r="AY303" s="147" t="s">
        <v>224</v>
      </c>
    </row>
    <row r="304" spans="2:65" s="12" customFormat="1">
      <c r="B304" s="141"/>
      <c r="D304" s="136" t="s">
        <v>234</v>
      </c>
      <c r="E304" s="142" t="s">
        <v>1</v>
      </c>
      <c r="F304" s="143" t="s">
        <v>390</v>
      </c>
      <c r="H304" s="142" t="s">
        <v>1</v>
      </c>
      <c r="L304" s="141"/>
      <c r="M304" s="144"/>
      <c r="T304" s="145"/>
      <c r="AT304" s="142" t="s">
        <v>234</v>
      </c>
      <c r="AU304" s="142" t="s">
        <v>82</v>
      </c>
      <c r="AV304" s="12" t="s">
        <v>78</v>
      </c>
      <c r="AW304" s="12" t="s">
        <v>29</v>
      </c>
      <c r="AX304" s="12" t="s">
        <v>73</v>
      </c>
      <c r="AY304" s="142" t="s">
        <v>224</v>
      </c>
    </row>
    <row r="305" spans="2:65" s="13" customFormat="1">
      <c r="B305" s="146"/>
      <c r="D305" s="136" t="s">
        <v>234</v>
      </c>
      <c r="E305" s="147" t="s">
        <v>1</v>
      </c>
      <c r="F305" s="148" t="s">
        <v>391</v>
      </c>
      <c r="H305" s="149">
        <v>130.17400000000001</v>
      </c>
      <c r="L305" s="146"/>
      <c r="M305" s="150"/>
      <c r="T305" s="151"/>
      <c r="AT305" s="147" t="s">
        <v>234</v>
      </c>
      <c r="AU305" s="147" t="s">
        <v>82</v>
      </c>
      <c r="AV305" s="13" t="s">
        <v>82</v>
      </c>
      <c r="AW305" s="13" t="s">
        <v>29</v>
      </c>
      <c r="AX305" s="13" t="s">
        <v>73</v>
      </c>
      <c r="AY305" s="147" t="s">
        <v>224</v>
      </c>
    </row>
    <row r="306" spans="2:65" s="13" customFormat="1" ht="22.5">
      <c r="B306" s="146"/>
      <c r="D306" s="136" t="s">
        <v>234</v>
      </c>
      <c r="E306" s="147" t="s">
        <v>1</v>
      </c>
      <c r="F306" s="148" t="s">
        <v>392</v>
      </c>
      <c r="H306" s="149">
        <v>118.511</v>
      </c>
      <c r="L306" s="146"/>
      <c r="M306" s="150"/>
      <c r="T306" s="151"/>
      <c r="AT306" s="147" t="s">
        <v>234</v>
      </c>
      <c r="AU306" s="147" t="s">
        <v>82</v>
      </c>
      <c r="AV306" s="13" t="s">
        <v>82</v>
      </c>
      <c r="AW306" s="13" t="s">
        <v>29</v>
      </c>
      <c r="AX306" s="13" t="s">
        <v>73</v>
      </c>
      <c r="AY306" s="147" t="s">
        <v>224</v>
      </c>
    </row>
    <row r="307" spans="2:65" s="14" customFormat="1">
      <c r="B307" s="152"/>
      <c r="D307" s="136" t="s">
        <v>234</v>
      </c>
      <c r="E307" s="153" t="s">
        <v>1</v>
      </c>
      <c r="F307" s="154" t="s">
        <v>239</v>
      </c>
      <c r="H307" s="155">
        <v>517.45899999999995</v>
      </c>
      <c r="L307" s="152"/>
      <c r="M307" s="156"/>
      <c r="T307" s="157"/>
      <c r="AT307" s="153" t="s">
        <v>234</v>
      </c>
      <c r="AU307" s="153" t="s">
        <v>82</v>
      </c>
      <c r="AV307" s="14" t="s">
        <v>106</v>
      </c>
      <c r="AW307" s="14" t="s">
        <v>29</v>
      </c>
      <c r="AX307" s="14" t="s">
        <v>78</v>
      </c>
      <c r="AY307" s="153" t="s">
        <v>224</v>
      </c>
    </row>
    <row r="308" spans="2:65" s="1" customFormat="1" ht="62.65" customHeight="1">
      <c r="B308" s="123"/>
      <c r="C308" s="124" t="s">
        <v>393</v>
      </c>
      <c r="D308" s="124" t="s">
        <v>226</v>
      </c>
      <c r="E308" s="125" t="s">
        <v>394</v>
      </c>
      <c r="F308" s="126" t="s">
        <v>395</v>
      </c>
      <c r="G308" s="127" t="s">
        <v>266</v>
      </c>
      <c r="H308" s="128">
        <v>423.30700000000002</v>
      </c>
      <c r="I308" s="129">
        <v>2590</v>
      </c>
      <c r="J308" s="129">
        <f>ROUND(I308*H308,2)</f>
        <v>1096365.1299999999</v>
      </c>
      <c r="K308" s="126" t="s">
        <v>230</v>
      </c>
      <c r="L308" s="29"/>
      <c r="M308" s="130" t="s">
        <v>1</v>
      </c>
      <c r="N308" s="131" t="s">
        <v>39</v>
      </c>
      <c r="O308" s="132">
        <v>0</v>
      </c>
      <c r="P308" s="132">
        <f>O308*H308</f>
        <v>0</v>
      </c>
      <c r="Q308" s="132">
        <v>0</v>
      </c>
      <c r="R308" s="132">
        <f>Q308*H308</f>
        <v>0</v>
      </c>
      <c r="S308" s="132">
        <v>0</v>
      </c>
      <c r="T308" s="133">
        <f>S308*H308</f>
        <v>0</v>
      </c>
      <c r="AR308" s="134" t="s">
        <v>106</v>
      </c>
      <c r="AT308" s="134" t="s">
        <v>226</v>
      </c>
      <c r="AU308" s="134" t="s">
        <v>82</v>
      </c>
      <c r="AY308" s="17" t="s">
        <v>224</v>
      </c>
      <c r="BE308" s="135">
        <f>IF(N308="základní",J308,0)</f>
        <v>0</v>
      </c>
      <c r="BF308" s="135">
        <f>IF(N308="snížená",J308,0)</f>
        <v>1096365.1299999999</v>
      </c>
      <c r="BG308" s="135">
        <f>IF(N308="zákl. přenesená",J308,0)</f>
        <v>0</v>
      </c>
      <c r="BH308" s="135">
        <f>IF(N308="sníž. přenesená",J308,0)</f>
        <v>0</v>
      </c>
      <c r="BI308" s="135">
        <f>IF(N308="nulová",J308,0)</f>
        <v>0</v>
      </c>
      <c r="BJ308" s="17" t="s">
        <v>82</v>
      </c>
      <c r="BK308" s="135">
        <f>ROUND(I308*H308,2)</f>
        <v>1096365.1299999999</v>
      </c>
      <c r="BL308" s="17" t="s">
        <v>106</v>
      </c>
      <c r="BM308" s="134" t="s">
        <v>396</v>
      </c>
    </row>
    <row r="309" spans="2:65" s="1" customFormat="1" ht="39">
      <c r="B309" s="29"/>
      <c r="D309" s="136" t="s">
        <v>231</v>
      </c>
      <c r="F309" s="137" t="s">
        <v>395</v>
      </c>
      <c r="L309" s="29"/>
      <c r="M309" s="138"/>
      <c r="T309" s="53"/>
      <c r="AT309" s="17" t="s">
        <v>231</v>
      </c>
      <c r="AU309" s="17" t="s">
        <v>82</v>
      </c>
    </row>
    <row r="310" spans="2:65" s="1" customFormat="1">
      <c r="B310" s="29"/>
      <c r="D310" s="139" t="s">
        <v>232</v>
      </c>
      <c r="F310" s="140" t="s">
        <v>397</v>
      </c>
      <c r="L310" s="29"/>
      <c r="M310" s="138"/>
      <c r="T310" s="53"/>
      <c r="AT310" s="17" t="s">
        <v>232</v>
      </c>
      <c r="AU310" s="17" t="s">
        <v>82</v>
      </c>
    </row>
    <row r="311" spans="2:65" s="13" customFormat="1">
      <c r="B311" s="146"/>
      <c r="D311" s="136" t="s">
        <v>234</v>
      </c>
      <c r="E311" s="147" t="s">
        <v>1</v>
      </c>
      <c r="F311" s="148" t="s">
        <v>398</v>
      </c>
      <c r="H311" s="149">
        <v>96.025000000000006</v>
      </c>
      <c r="L311" s="146"/>
      <c r="M311" s="150"/>
      <c r="T311" s="151"/>
      <c r="AT311" s="147" t="s">
        <v>234</v>
      </c>
      <c r="AU311" s="147" t="s">
        <v>82</v>
      </c>
      <c r="AV311" s="13" t="s">
        <v>82</v>
      </c>
      <c r="AW311" s="13" t="s">
        <v>29</v>
      </c>
      <c r="AX311" s="13" t="s">
        <v>73</v>
      </c>
      <c r="AY311" s="147" t="s">
        <v>224</v>
      </c>
    </row>
    <row r="312" spans="2:65" s="13" customFormat="1">
      <c r="B312" s="146"/>
      <c r="D312" s="136" t="s">
        <v>234</v>
      </c>
      <c r="E312" s="147" t="s">
        <v>1</v>
      </c>
      <c r="F312" s="148" t="s">
        <v>399</v>
      </c>
      <c r="H312" s="149">
        <v>123.32299999999999</v>
      </c>
      <c r="L312" s="146"/>
      <c r="M312" s="150"/>
      <c r="T312" s="151"/>
      <c r="AT312" s="147" t="s">
        <v>234</v>
      </c>
      <c r="AU312" s="147" t="s">
        <v>82</v>
      </c>
      <c r="AV312" s="13" t="s">
        <v>82</v>
      </c>
      <c r="AW312" s="13" t="s">
        <v>29</v>
      </c>
      <c r="AX312" s="13" t="s">
        <v>73</v>
      </c>
      <c r="AY312" s="147" t="s">
        <v>224</v>
      </c>
    </row>
    <row r="313" spans="2:65" s="13" customFormat="1">
      <c r="B313" s="146"/>
      <c r="D313" s="136" t="s">
        <v>234</v>
      </c>
      <c r="E313" s="147" t="s">
        <v>1</v>
      </c>
      <c r="F313" s="148" t="s">
        <v>400</v>
      </c>
      <c r="H313" s="149">
        <v>84.745999999999995</v>
      </c>
      <c r="L313" s="146"/>
      <c r="M313" s="150"/>
      <c r="T313" s="151"/>
      <c r="AT313" s="147" t="s">
        <v>234</v>
      </c>
      <c r="AU313" s="147" t="s">
        <v>82</v>
      </c>
      <c r="AV313" s="13" t="s">
        <v>82</v>
      </c>
      <c r="AW313" s="13" t="s">
        <v>29</v>
      </c>
      <c r="AX313" s="13" t="s">
        <v>73</v>
      </c>
      <c r="AY313" s="147" t="s">
        <v>224</v>
      </c>
    </row>
    <row r="314" spans="2:65" s="13" customFormat="1">
      <c r="B314" s="146"/>
      <c r="D314" s="136" t="s">
        <v>234</v>
      </c>
      <c r="E314" s="147" t="s">
        <v>1</v>
      </c>
      <c r="F314" s="148" t="s">
        <v>401</v>
      </c>
      <c r="H314" s="149">
        <v>108.42</v>
      </c>
      <c r="L314" s="146"/>
      <c r="M314" s="150"/>
      <c r="T314" s="151"/>
      <c r="AT314" s="147" t="s">
        <v>234</v>
      </c>
      <c r="AU314" s="147" t="s">
        <v>82</v>
      </c>
      <c r="AV314" s="13" t="s">
        <v>82</v>
      </c>
      <c r="AW314" s="13" t="s">
        <v>29</v>
      </c>
      <c r="AX314" s="13" t="s">
        <v>73</v>
      </c>
      <c r="AY314" s="147" t="s">
        <v>224</v>
      </c>
    </row>
    <row r="315" spans="2:65" s="12" customFormat="1">
      <c r="B315" s="141"/>
      <c r="D315" s="136" t="s">
        <v>234</v>
      </c>
      <c r="E315" s="142" t="s">
        <v>1</v>
      </c>
      <c r="F315" s="143" t="s">
        <v>402</v>
      </c>
      <c r="H315" s="142" t="s">
        <v>1</v>
      </c>
      <c r="L315" s="141"/>
      <c r="M315" s="144"/>
      <c r="T315" s="145"/>
      <c r="AT315" s="142" t="s">
        <v>234</v>
      </c>
      <c r="AU315" s="142" t="s">
        <v>82</v>
      </c>
      <c r="AV315" s="12" t="s">
        <v>78</v>
      </c>
      <c r="AW315" s="12" t="s">
        <v>29</v>
      </c>
      <c r="AX315" s="12" t="s">
        <v>73</v>
      </c>
      <c r="AY315" s="142" t="s">
        <v>224</v>
      </c>
    </row>
    <row r="316" spans="2:65" s="13" customFormat="1">
      <c r="B316" s="146"/>
      <c r="D316" s="136" t="s">
        <v>234</v>
      </c>
      <c r="E316" s="147" t="s">
        <v>1</v>
      </c>
      <c r="F316" s="148" t="s">
        <v>403</v>
      </c>
      <c r="H316" s="149">
        <v>10.792999999999999</v>
      </c>
      <c r="L316" s="146"/>
      <c r="M316" s="150"/>
      <c r="T316" s="151"/>
      <c r="AT316" s="147" t="s">
        <v>234</v>
      </c>
      <c r="AU316" s="147" t="s">
        <v>82</v>
      </c>
      <c r="AV316" s="13" t="s">
        <v>82</v>
      </c>
      <c r="AW316" s="13" t="s">
        <v>29</v>
      </c>
      <c r="AX316" s="13" t="s">
        <v>73</v>
      </c>
      <c r="AY316" s="147" t="s">
        <v>224</v>
      </c>
    </row>
    <row r="317" spans="2:65" s="14" customFormat="1">
      <c r="B317" s="152"/>
      <c r="D317" s="136" t="s">
        <v>234</v>
      </c>
      <c r="E317" s="153" t="s">
        <v>1</v>
      </c>
      <c r="F317" s="154" t="s">
        <v>239</v>
      </c>
      <c r="H317" s="155">
        <v>423.30700000000002</v>
      </c>
      <c r="L317" s="152"/>
      <c r="M317" s="156"/>
      <c r="T317" s="157"/>
      <c r="AT317" s="153" t="s">
        <v>234</v>
      </c>
      <c r="AU317" s="153" t="s">
        <v>82</v>
      </c>
      <c r="AV317" s="14" t="s">
        <v>106</v>
      </c>
      <c r="AW317" s="14" t="s">
        <v>29</v>
      </c>
      <c r="AX317" s="14" t="s">
        <v>78</v>
      </c>
      <c r="AY317" s="153" t="s">
        <v>224</v>
      </c>
    </row>
    <row r="318" spans="2:65" s="1" customFormat="1" ht="37.9" customHeight="1">
      <c r="B318" s="123"/>
      <c r="C318" s="124" t="s">
        <v>321</v>
      </c>
      <c r="D318" s="124" t="s">
        <v>226</v>
      </c>
      <c r="E318" s="125" t="s">
        <v>404</v>
      </c>
      <c r="F318" s="126" t="s">
        <v>405</v>
      </c>
      <c r="G318" s="127" t="s">
        <v>229</v>
      </c>
      <c r="H318" s="128">
        <v>6.73</v>
      </c>
      <c r="I318" s="129">
        <v>4880</v>
      </c>
      <c r="J318" s="129">
        <f>ROUND(I318*H318,2)</f>
        <v>32842.400000000001</v>
      </c>
      <c r="K318" s="126" t="s">
        <v>230</v>
      </c>
      <c r="L318" s="29"/>
      <c r="M318" s="130" t="s">
        <v>1</v>
      </c>
      <c r="N318" s="131" t="s">
        <v>39</v>
      </c>
      <c r="O318" s="132">
        <v>0</v>
      </c>
      <c r="P318" s="132">
        <f>O318*H318</f>
        <v>0</v>
      </c>
      <c r="Q318" s="132">
        <v>0</v>
      </c>
      <c r="R318" s="132">
        <f>Q318*H318</f>
        <v>0</v>
      </c>
      <c r="S318" s="132">
        <v>0</v>
      </c>
      <c r="T318" s="133">
        <f>S318*H318</f>
        <v>0</v>
      </c>
      <c r="AR318" s="134" t="s">
        <v>106</v>
      </c>
      <c r="AT318" s="134" t="s">
        <v>226</v>
      </c>
      <c r="AU318" s="134" t="s">
        <v>82</v>
      </c>
      <c r="AY318" s="17" t="s">
        <v>224</v>
      </c>
      <c r="BE318" s="135">
        <f>IF(N318="základní",J318,0)</f>
        <v>0</v>
      </c>
      <c r="BF318" s="135">
        <f>IF(N318="snížená",J318,0)</f>
        <v>32842.400000000001</v>
      </c>
      <c r="BG318" s="135">
        <f>IF(N318="zákl. přenesená",J318,0)</f>
        <v>0</v>
      </c>
      <c r="BH318" s="135">
        <f>IF(N318="sníž. přenesená",J318,0)</f>
        <v>0</v>
      </c>
      <c r="BI318" s="135">
        <f>IF(N318="nulová",J318,0)</f>
        <v>0</v>
      </c>
      <c r="BJ318" s="17" t="s">
        <v>82</v>
      </c>
      <c r="BK318" s="135">
        <f>ROUND(I318*H318,2)</f>
        <v>32842.400000000001</v>
      </c>
      <c r="BL318" s="17" t="s">
        <v>106</v>
      </c>
      <c r="BM318" s="134" t="s">
        <v>406</v>
      </c>
    </row>
    <row r="319" spans="2:65" s="1" customFormat="1" ht="19.5">
      <c r="B319" s="29"/>
      <c r="D319" s="136" t="s">
        <v>231</v>
      </c>
      <c r="F319" s="137" t="s">
        <v>405</v>
      </c>
      <c r="L319" s="29"/>
      <c r="M319" s="138"/>
      <c r="T319" s="53"/>
      <c r="AT319" s="17" t="s">
        <v>231</v>
      </c>
      <c r="AU319" s="17" t="s">
        <v>82</v>
      </c>
    </row>
    <row r="320" spans="2:65" s="1" customFormat="1">
      <c r="B320" s="29"/>
      <c r="D320" s="139" t="s">
        <v>232</v>
      </c>
      <c r="F320" s="140" t="s">
        <v>407</v>
      </c>
      <c r="L320" s="29"/>
      <c r="M320" s="138"/>
      <c r="T320" s="53"/>
      <c r="AT320" s="17" t="s">
        <v>232</v>
      </c>
      <c r="AU320" s="17" t="s">
        <v>82</v>
      </c>
    </row>
    <row r="321" spans="2:65" s="13" customFormat="1">
      <c r="B321" s="146"/>
      <c r="D321" s="136" t="s">
        <v>234</v>
      </c>
      <c r="E321" s="147" t="s">
        <v>1</v>
      </c>
      <c r="F321" s="148" t="s">
        <v>408</v>
      </c>
      <c r="H321" s="149">
        <v>6.73</v>
      </c>
      <c r="L321" s="146"/>
      <c r="M321" s="150"/>
      <c r="T321" s="151"/>
      <c r="AT321" s="147" t="s">
        <v>234</v>
      </c>
      <c r="AU321" s="147" t="s">
        <v>82</v>
      </c>
      <c r="AV321" s="13" t="s">
        <v>82</v>
      </c>
      <c r="AW321" s="13" t="s">
        <v>29</v>
      </c>
      <c r="AX321" s="13" t="s">
        <v>73</v>
      </c>
      <c r="AY321" s="147" t="s">
        <v>224</v>
      </c>
    </row>
    <row r="322" spans="2:65" s="14" customFormat="1">
      <c r="B322" s="152"/>
      <c r="D322" s="136" t="s">
        <v>234</v>
      </c>
      <c r="E322" s="153" t="s">
        <v>1</v>
      </c>
      <c r="F322" s="154" t="s">
        <v>239</v>
      </c>
      <c r="H322" s="155">
        <v>6.73</v>
      </c>
      <c r="L322" s="152"/>
      <c r="M322" s="156"/>
      <c r="T322" s="157"/>
      <c r="AT322" s="153" t="s">
        <v>234</v>
      </c>
      <c r="AU322" s="153" t="s">
        <v>82</v>
      </c>
      <c r="AV322" s="14" t="s">
        <v>106</v>
      </c>
      <c r="AW322" s="14" t="s">
        <v>29</v>
      </c>
      <c r="AX322" s="14" t="s">
        <v>78</v>
      </c>
      <c r="AY322" s="153" t="s">
        <v>224</v>
      </c>
    </row>
    <row r="323" spans="2:65" s="1" customFormat="1" ht="24.2" customHeight="1">
      <c r="B323" s="123"/>
      <c r="C323" s="124" t="s">
        <v>409</v>
      </c>
      <c r="D323" s="124" t="s">
        <v>226</v>
      </c>
      <c r="E323" s="125" t="s">
        <v>410</v>
      </c>
      <c r="F323" s="126" t="s">
        <v>411</v>
      </c>
      <c r="G323" s="127" t="s">
        <v>266</v>
      </c>
      <c r="H323" s="128">
        <v>44.868000000000002</v>
      </c>
      <c r="I323" s="129">
        <v>546</v>
      </c>
      <c r="J323" s="129">
        <f>ROUND(I323*H323,2)</f>
        <v>24497.93</v>
      </c>
      <c r="K323" s="126" t="s">
        <v>230</v>
      </c>
      <c r="L323" s="29"/>
      <c r="M323" s="130" t="s">
        <v>1</v>
      </c>
      <c r="N323" s="131" t="s">
        <v>39</v>
      </c>
      <c r="O323" s="132">
        <v>0</v>
      </c>
      <c r="P323" s="132">
        <f>O323*H323</f>
        <v>0</v>
      </c>
      <c r="Q323" s="132">
        <v>0</v>
      </c>
      <c r="R323" s="132">
        <f>Q323*H323</f>
        <v>0</v>
      </c>
      <c r="S323" s="132">
        <v>0</v>
      </c>
      <c r="T323" s="133">
        <f>S323*H323</f>
        <v>0</v>
      </c>
      <c r="AR323" s="134" t="s">
        <v>106</v>
      </c>
      <c r="AT323" s="134" t="s">
        <v>226</v>
      </c>
      <c r="AU323" s="134" t="s">
        <v>82</v>
      </c>
      <c r="AY323" s="17" t="s">
        <v>224</v>
      </c>
      <c r="BE323" s="135">
        <f>IF(N323="základní",J323,0)</f>
        <v>0</v>
      </c>
      <c r="BF323" s="135">
        <f>IF(N323="snížená",J323,0)</f>
        <v>24497.93</v>
      </c>
      <c r="BG323" s="135">
        <f>IF(N323="zákl. přenesená",J323,0)</f>
        <v>0</v>
      </c>
      <c r="BH323" s="135">
        <f>IF(N323="sníž. přenesená",J323,0)</f>
        <v>0</v>
      </c>
      <c r="BI323" s="135">
        <f>IF(N323="nulová",J323,0)</f>
        <v>0</v>
      </c>
      <c r="BJ323" s="17" t="s">
        <v>82</v>
      </c>
      <c r="BK323" s="135">
        <f>ROUND(I323*H323,2)</f>
        <v>24497.93</v>
      </c>
      <c r="BL323" s="17" t="s">
        <v>106</v>
      </c>
      <c r="BM323" s="134" t="s">
        <v>412</v>
      </c>
    </row>
    <row r="324" spans="2:65" s="1" customFormat="1" ht="19.5">
      <c r="B324" s="29"/>
      <c r="D324" s="136" t="s">
        <v>231</v>
      </c>
      <c r="F324" s="137" t="s">
        <v>411</v>
      </c>
      <c r="L324" s="29"/>
      <c r="M324" s="138"/>
      <c r="T324" s="53"/>
      <c r="AT324" s="17" t="s">
        <v>231</v>
      </c>
      <c r="AU324" s="17" t="s">
        <v>82</v>
      </c>
    </row>
    <row r="325" spans="2:65" s="1" customFormat="1">
      <c r="B325" s="29"/>
      <c r="D325" s="139" t="s">
        <v>232</v>
      </c>
      <c r="F325" s="140" t="s">
        <v>413</v>
      </c>
      <c r="L325" s="29"/>
      <c r="M325" s="138"/>
      <c r="T325" s="53"/>
      <c r="AT325" s="17" t="s">
        <v>232</v>
      </c>
      <c r="AU325" s="17" t="s">
        <v>82</v>
      </c>
    </row>
    <row r="326" spans="2:65" s="13" customFormat="1">
      <c r="B326" s="146"/>
      <c r="D326" s="136" t="s">
        <v>234</v>
      </c>
      <c r="E326" s="147" t="s">
        <v>1</v>
      </c>
      <c r="F326" s="148" t="s">
        <v>414</v>
      </c>
      <c r="H326" s="149">
        <v>44.868000000000002</v>
      </c>
      <c r="L326" s="146"/>
      <c r="M326" s="150"/>
      <c r="T326" s="151"/>
      <c r="AT326" s="147" t="s">
        <v>234</v>
      </c>
      <c r="AU326" s="147" t="s">
        <v>82</v>
      </c>
      <c r="AV326" s="13" t="s">
        <v>82</v>
      </c>
      <c r="AW326" s="13" t="s">
        <v>29</v>
      </c>
      <c r="AX326" s="13" t="s">
        <v>73</v>
      </c>
      <c r="AY326" s="147" t="s">
        <v>224</v>
      </c>
    </row>
    <row r="327" spans="2:65" s="14" customFormat="1">
      <c r="B327" s="152"/>
      <c r="D327" s="136" t="s">
        <v>234</v>
      </c>
      <c r="E327" s="153" t="s">
        <v>1</v>
      </c>
      <c r="F327" s="154" t="s">
        <v>239</v>
      </c>
      <c r="H327" s="155">
        <v>44.868000000000002</v>
      </c>
      <c r="L327" s="152"/>
      <c r="M327" s="156"/>
      <c r="T327" s="157"/>
      <c r="AT327" s="153" t="s">
        <v>234</v>
      </c>
      <c r="AU327" s="153" t="s">
        <v>82</v>
      </c>
      <c r="AV327" s="14" t="s">
        <v>106</v>
      </c>
      <c r="AW327" s="14" t="s">
        <v>29</v>
      </c>
      <c r="AX327" s="14" t="s">
        <v>78</v>
      </c>
      <c r="AY327" s="153" t="s">
        <v>224</v>
      </c>
    </row>
    <row r="328" spans="2:65" s="1" customFormat="1" ht="24.2" customHeight="1">
      <c r="B328" s="123"/>
      <c r="C328" s="124" t="s">
        <v>328</v>
      </c>
      <c r="D328" s="124" t="s">
        <v>226</v>
      </c>
      <c r="E328" s="125" t="s">
        <v>415</v>
      </c>
      <c r="F328" s="126" t="s">
        <v>416</v>
      </c>
      <c r="G328" s="127" t="s">
        <v>266</v>
      </c>
      <c r="H328" s="128">
        <v>44.868000000000002</v>
      </c>
      <c r="I328" s="129">
        <v>143</v>
      </c>
      <c r="J328" s="129">
        <f>ROUND(I328*H328,2)</f>
        <v>6416.12</v>
      </c>
      <c r="K328" s="126" t="s">
        <v>230</v>
      </c>
      <c r="L328" s="29"/>
      <c r="M328" s="130" t="s">
        <v>1</v>
      </c>
      <c r="N328" s="131" t="s">
        <v>39</v>
      </c>
      <c r="O328" s="132">
        <v>0</v>
      </c>
      <c r="P328" s="132">
        <f>O328*H328</f>
        <v>0</v>
      </c>
      <c r="Q328" s="132">
        <v>0</v>
      </c>
      <c r="R328" s="132">
        <f>Q328*H328</f>
        <v>0</v>
      </c>
      <c r="S328" s="132">
        <v>0</v>
      </c>
      <c r="T328" s="133">
        <f>S328*H328</f>
        <v>0</v>
      </c>
      <c r="AR328" s="134" t="s">
        <v>106</v>
      </c>
      <c r="AT328" s="134" t="s">
        <v>226</v>
      </c>
      <c r="AU328" s="134" t="s">
        <v>82</v>
      </c>
      <c r="AY328" s="17" t="s">
        <v>224</v>
      </c>
      <c r="BE328" s="135">
        <f>IF(N328="základní",J328,0)</f>
        <v>0</v>
      </c>
      <c r="BF328" s="135">
        <f>IF(N328="snížená",J328,0)</f>
        <v>6416.12</v>
      </c>
      <c r="BG328" s="135">
        <f>IF(N328="zákl. přenesená",J328,0)</f>
        <v>0</v>
      </c>
      <c r="BH328" s="135">
        <f>IF(N328="sníž. přenesená",J328,0)</f>
        <v>0</v>
      </c>
      <c r="BI328" s="135">
        <f>IF(N328="nulová",J328,0)</f>
        <v>0</v>
      </c>
      <c r="BJ328" s="17" t="s">
        <v>82</v>
      </c>
      <c r="BK328" s="135">
        <f>ROUND(I328*H328,2)</f>
        <v>6416.12</v>
      </c>
      <c r="BL328" s="17" t="s">
        <v>106</v>
      </c>
      <c r="BM328" s="134" t="s">
        <v>417</v>
      </c>
    </row>
    <row r="329" spans="2:65" s="1" customFormat="1" ht="19.5">
      <c r="B329" s="29"/>
      <c r="D329" s="136" t="s">
        <v>231</v>
      </c>
      <c r="F329" s="137" t="s">
        <v>416</v>
      </c>
      <c r="L329" s="29"/>
      <c r="M329" s="138"/>
      <c r="T329" s="53"/>
      <c r="AT329" s="17" t="s">
        <v>231</v>
      </c>
      <c r="AU329" s="17" t="s">
        <v>82</v>
      </c>
    </row>
    <row r="330" spans="2:65" s="1" customFormat="1">
      <c r="B330" s="29"/>
      <c r="D330" s="139" t="s">
        <v>232</v>
      </c>
      <c r="F330" s="140" t="s">
        <v>418</v>
      </c>
      <c r="L330" s="29"/>
      <c r="M330" s="138"/>
      <c r="T330" s="53"/>
      <c r="AT330" s="17" t="s">
        <v>232</v>
      </c>
      <c r="AU330" s="17" t="s">
        <v>82</v>
      </c>
    </row>
    <row r="331" spans="2:65" s="1" customFormat="1" ht="24.2" customHeight="1">
      <c r="B331" s="123"/>
      <c r="C331" s="124" t="s">
        <v>419</v>
      </c>
      <c r="D331" s="124" t="s">
        <v>226</v>
      </c>
      <c r="E331" s="125" t="s">
        <v>420</v>
      </c>
      <c r="F331" s="126" t="s">
        <v>421</v>
      </c>
      <c r="G331" s="127" t="s">
        <v>266</v>
      </c>
      <c r="H331" s="128">
        <v>610.375</v>
      </c>
      <c r="I331" s="129">
        <v>1180</v>
      </c>
      <c r="J331" s="129">
        <f>ROUND(I331*H331,2)</f>
        <v>720242.5</v>
      </c>
      <c r="K331" s="126" t="s">
        <v>1</v>
      </c>
      <c r="L331" s="29"/>
      <c r="M331" s="130" t="s">
        <v>1</v>
      </c>
      <c r="N331" s="131" t="s">
        <v>39</v>
      </c>
      <c r="O331" s="132">
        <v>0</v>
      </c>
      <c r="P331" s="132">
        <f>O331*H331</f>
        <v>0</v>
      </c>
      <c r="Q331" s="132">
        <v>0</v>
      </c>
      <c r="R331" s="132">
        <f>Q331*H331</f>
        <v>0</v>
      </c>
      <c r="S331" s="132">
        <v>0</v>
      </c>
      <c r="T331" s="133">
        <f>S331*H331</f>
        <v>0</v>
      </c>
      <c r="AR331" s="134" t="s">
        <v>106</v>
      </c>
      <c r="AT331" s="134" t="s">
        <v>226</v>
      </c>
      <c r="AU331" s="134" t="s">
        <v>82</v>
      </c>
      <c r="AY331" s="17" t="s">
        <v>224</v>
      </c>
      <c r="BE331" s="135">
        <f>IF(N331="základní",J331,0)</f>
        <v>0</v>
      </c>
      <c r="BF331" s="135">
        <f>IF(N331="snížená",J331,0)</f>
        <v>720242.5</v>
      </c>
      <c r="BG331" s="135">
        <f>IF(N331="zákl. přenesená",J331,0)</f>
        <v>0</v>
      </c>
      <c r="BH331" s="135">
        <f>IF(N331="sníž. přenesená",J331,0)</f>
        <v>0</v>
      </c>
      <c r="BI331" s="135">
        <f>IF(N331="nulová",J331,0)</f>
        <v>0</v>
      </c>
      <c r="BJ331" s="17" t="s">
        <v>82</v>
      </c>
      <c r="BK331" s="135">
        <f>ROUND(I331*H331,2)</f>
        <v>720242.5</v>
      </c>
      <c r="BL331" s="17" t="s">
        <v>106</v>
      </c>
      <c r="BM331" s="134" t="s">
        <v>422</v>
      </c>
    </row>
    <row r="332" spans="2:65" s="1" customFormat="1">
      <c r="B332" s="29"/>
      <c r="D332" s="136" t="s">
        <v>231</v>
      </c>
      <c r="F332" s="137" t="s">
        <v>421</v>
      </c>
      <c r="L332" s="29"/>
      <c r="M332" s="138"/>
      <c r="T332" s="53"/>
      <c r="AT332" s="17" t="s">
        <v>231</v>
      </c>
      <c r="AU332" s="17" t="s">
        <v>82</v>
      </c>
    </row>
    <row r="333" spans="2:65" s="12" customFormat="1">
      <c r="B333" s="141"/>
      <c r="D333" s="136" t="s">
        <v>234</v>
      </c>
      <c r="E333" s="142" t="s">
        <v>1</v>
      </c>
      <c r="F333" s="143" t="s">
        <v>423</v>
      </c>
      <c r="H333" s="142" t="s">
        <v>1</v>
      </c>
      <c r="L333" s="141"/>
      <c r="M333" s="144"/>
      <c r="T333" s="145"/>
      <c r="AT333" s="142" t="s">
        <v>234</v>
      </c>
      <c r="AU333" s="142" t="s">
        <v>82</v>
      </c>
      <c r="AV333" s="12" t="s">
        <v>78</v>
      </c>
      <c r="AW333" s="12" t="s">
        <v>29</v>
      </c>
      <c r="AX333" s="12" t="s">
        <v>73</v>
      </c>
      <c r="AY333" s="142" t="s">
        <v>224</v>
      </c>
    </row>
    <row r="334" spans="2:65" s="13" customFormat="1">
      <c r="B334" s="146"/>
      <c r="D334" s="136" t="s">
        <v>234</v>
      </c>
      <c r="E334" s="147" t="s">
        <v>1</v>
      </c>
      <c r="F334" s="148" t="s">
        <v>424</v>
      </c>
      <c r="H334" s="149">
        <v>268.01799999999997</v>
      </c>
      <c r="L334" s="146"/>
      <c r="M334" s="150"/>
      <c r="T334" s="151"/>
      <c r="AT334" s="147" t="s">
        <v>234</v>
      </c>
      <c r="AU334" s="147" t="s">
        <v>82</v>
      </c>
      <c r="AV334" s="13" t="s">
        <v>82</v>
      </c>
      <c r="AW334" s="13" t="s">
        <v>29</v>
      </c>
      <c r="AX334" s="13" t="s">
        <v>73</v>
      </c>
      <c r="AY334" s="147" t="s">
        <v>224</v>
      </c>
    </row>
    <row r="335" spans="2:65" s="13" customFormat="1">
      <c r="B335" s="146"/>
      <c r="D335" s="136" t="s">
        <v>234</v>
      </c>
      <c r="E335" s="147" t="s">
        <v>1</v>
      </c>
      <c r="F335" s="148" t="s">
        <v>425</v>
      </c>
      <c r="H335" s="149">
        <v>297.54300000000001</v>
      </c>
      <c r="L335" s="146"/>
      <c r="M335" s="150"/>
      <c r="T335" s="151"/>
      <c r="AT335" s="147" t="s">
        <v>234</v>
      </c>
      <c r="AU335" s="147" t="s">
        <v>82</v>
      </c>
      <c r="AV335" s="13" t="s">
        <v>82</v>
      </c>
      <c r="AW335" s="13" t="s">
        <v>29</v>
      </c>
      <c r="AX335" s="13" t="s">
        <v>73</v>
      </c>
      <c r="AY335" s="147" t="s">
        <v>224</v>
      </c>
    </row>
    <row r="336" spans="2:65" s="13" customFormat="1">
      <c r="B336" s="146"/>
      <c r="D336" s="136" t="s">
        <v>234</v>
      </c>
      <c r="E336" s="147" t="s">
        <v>1</v>
      </c>
      <c r="F336" s="148" t="s">
        <v>426</v>
      </c>
      <c r="H336" s="149">
        <v>44.814</v>
      </c>
      <c r="L336" s="146"/>
      <c r="M336" s="150"/>
      <c r="T336" s="151"/>
      <c r="AT336" s="147" t="s">
        <v>234</v>
      </c>
      <c r="AU336" s="147" t="s">
        <v>82</v>
      </c>
      <c r="AV336" s="13" t="s">
        <v>82</v>
      </c>
      <c r="AW336" s="13" t="s">
        <v>29</v>
      </c>
      <c r="AX336" s="13" t="s">
        <v>73</v>
      </c>
      <c r="AY336" s="147" t="s">
        <v>224</v>
      </c>
    </row>
    <row r="337" spans="2:65" s="14" customFormat="1">
      <c r="B337" s="152"/>
      <c r="D337" s="136" t="s">
        <v>234</v>
      </c>
      <c r="E337" s="153" t="s">
        <v>1</v>
      </c>
      <c r="F337" s="154" t="s">
        <v>239</v>
      </c>
      <c r="H337" s="155">
        <v>610.37499999999989</v>
      </c>
      <c r="L337" s="152"/>
      <c r="M337" s="156"/>
      <c r="T337" s="157"/>
      <c r="AT337" s="153" t="s">
        <v>234</v>
      </c>
      <c r="AU337" s="153" t="s">
        <v>82</v>
      </c>
      <c r="AV337" s="14" t="s">
        <v>106</v>
      </c>
      <c r="AW337" s="14" t="s">
        <v>29</v>
      </c>
      <c r="AX337" s="14" t="s">
        <v>78</v>
      </c>
      <c r="AY337" s="153" t="s">
        <v>224</v>
      </c>
    </row>
    <row r="338" spans="2:65" s="1" customFormat="1" ht="16.5" customHeight="1">
      <c r="B338" s="123"/>
      <c r="C338" s="124" t="s">
        <v>332</v>
      </c>
      <c r="D338" s="124" t="s">
        <v>226</v>
      </c>
      <c r="E338" s="125" t="s">
        <v>427</v>
      </c>
      <c r="F338" s="126" t="s">
        <v>428</v>
      </c>
      <c r="G338" s="127" t="s">
        <v>266</v>
      </c>
      <c r="H338" s="128">
        <v>4.5220000000000002</v>
      </c>
      <c r="I338" s="129">
        <v>1060</v>
      </c>
      <c r="J338" s="129">
        <f>ROUND(I338*H338,2)</f>
        <v>4793.32</v>
      </c>
      <c r="K338" s="126" t="s">
        <v>230</v>
      </c>
      <c r="L338" s="29"/>
      <c r="M338" s="130" t="s">
        <v>1</v>
      </c>
      <c r="N338" s="131" t="s">
        <v>39</v>
      </c>
      <c r="O338" s="132">
        <v>0</v>
      </c>
      <c r="P338" s="132">
        <f>O338*H338</f>
        <v>0</v>
      </c>
      <c r="Q338" s="132">
        <v>0</v>
      </c>
      <c r="R338" s="132">
        <f>Q338*H338</f>
        <v>0</v>
      </c>
      <c r="S338" s="132">
        <v>0</v>
      </c>
      <c r="T338" s="133">
        <f>S338*H338</f>
        <v>0</v>
      </c>
      <c r="AR338" s="134" t="s">
        <v>106</v>
      </c>
      <c r="AT338" s="134" t="s">
        <v>226</v>
      </c>
      <c r="AU338" s="134" t="s">
        <v>82</v>
      </c>
      <c r="AY338" s="17" t="s">
        <v>224</v>
      </c>
      <c r="BE338" s="135">
        <f>IF(N338="základní",J338,0)</f>
        <v>0</v>
      </c>
      <c r="BF338" s="135">
        <f>IF(N338="snížená",J338,0)</f>
        <v>4793.32</v>
      </c>
      <c r="BG338" s="135">
        <f>IF(N338="zákl. přenesená",J338,0)</f>
        <v>0</v>
      </c>
      <c r="BH338" s="135">
        <f>IF(N338="sníž. přenesená",J338,0)</f>
        <v>0</v>
      </c>
      <c r="BI338" s="135">
        <f>IF(N338="nulová",J338,0)</f>
        <v>0</v>
      </c>
      <c r="BJ338" s="17" t="s">
        <v>82</v>
      </c>
      <c r="BK338" s="135">
        <f>ROUND(I338*H338,2)</f>
        <v>4793.32</v>
      </c>
      <c r="BL338" s="17" t="s">
        <v>106</v>
      </c>
      <c r="BM338" s="134" t="s">
        <v>429</v>
      </c>
    </row>
    <row r="339" spans="2:65" s="1" customFormat="1">
      <c r="B339" s="29"/>
      <c r="D339" s="136" t="s">
        <v>231</v>
      </c>
      <c r="F339" s="137" t="s">
        <v>428</v>
      </c>
      <c r="L339" s="29"/>
      <c r="M339" s="138"/>
      <c r="T339" s="53"/>
      <c r="AT339" s="17" t="s">
        <v>231</v>
      </c>
      <c r="AU339" s="17" t="s">
        <v>82</v>
      </c>
    </row>
    <row r="340" spans="2:65" s="1" customFormat="1">
      <c r="B340" s="29"/>
      <c r="D340" s="139" t="s">
        <v>232</v>
      </c>
      <c r="F340" s="140" t="s">
        <v>430</v>
      </c>
      <c r="L340" s="29"/>
      <c r="M340" s="138"/>
      <c r="T340" s="53"/>
      <c r="AT340" s="17" t="s">
        <v>232</v>
      </c>
      <c r="AU340" s="17" t="s">
        <v>82</v>
      </c>
    </row>
    <row r="341" spans="2:65" s="13" customFormat="1">
      <c r="B341" s="146"/>
      <c r="D341" s="136" t="s">
        <v>234</v>
      </c>
      <c r="E341" s="147" t="s">
        <v>1</v>
      </c>
      <c r="F341" s="148" t="s">
        <v>431</v>
      </c>
      <c r="H341" s="149">
        <v>4.5220000000000002</v>
      </c>
      <c r="L341" s="146"/>
      <c r="M341" s="150"/>
      <c r="T341" s="151"/>
      <c r="AT341" s="147" t="s">
        <v>234</v>
      </c>
      <c r="AU341" s="147" t="s">
        <v>82</v>
      </c>
      <c r="AV341" s="13" t="s">
        <v>82</v>
      </c>
      <c r="AW341" s="13" t="s">
        <v>29</v>
      </c>
      <c r="AX341" s="13" t="s">
        <v>73</v>
      </c>
      <c r="AY341" s="147" t="s">
        <v>224</v>
      </c>
    </row>
    <row r="342" spans="2:65" s="14" customFormat="1">
      <c r="B342" s="152"/>
      <c r="D342" s="136" t="s">
        <v>234</v>
      </c>
      <c r="E342" s="153" t="s">
        <v>1</v>
      </c>
      <c r="F342" s="154" t="s">
        <v>239</v>
      </c>
      <c r="H342" s="155">
        <v>4.5220000000000002</v>
      </c>
      <c r="L342" s="152"/>
      <c r="M342" s="156"/>
      <c r="T342" s="157"/>
      <c r="AT342" s="153" t="s">
        <v>234</v>
      </c>
      <c r="AU342" s="153" t="s">
        <v>82</v>
      </c>
      <c r="AV342" s="14" t="s">
        <v>106</v>
      </c>
      <c r="AW342" s="14" t="s">
        <v>29</v>
      </c>
      <c r="AX342" s="14" t="s">
        <v>78</v>
      </c>
      <c r="AY342" s="153" t="s">
        <v>224</v>
      </c>
    </row>
    <row r="343" spans="2:65" s="1" customFormat="1" ht="16.5" customHeight="1">
      <c r="B343" s="123"/>
      <c r="C343" s="124" t="s">
        <v>432</v>
      </c>
      <c r="D343" s="124" t="s">
        <v>226</v>
      </c>
      <c r="E343" s="125" t="s">
        <v>433</v>
      </c>
      <c r="F343" s="126" t="s">
        <v>434</v>
      </c>
      <c r="G343" s="127" t="s">
        <v>266</v>
      </c>
      <c r="H343" s="128">
        <v>4.5220000000000002</v>
      </c>
      <c r="I343" s="129">
        <v>224</v>
      </c>
      <c r="J343" s="129">
        <f>ROUND(I343*H343,2)</f>
        <v>1012.93</v>
      </c>
      <c r="K343" s="126" t="s">
        <v>230</v>
      </c>
      <c r="L343" s="29"/>
      <c r="M343" s="130" t="s">
        <v>1</v>
      </c>
      <c r="N343" s="131" t="s">
        <v>39</v>
      </c>
      <c r="O343" s="132">
        <v>0</v>
      </c>
      <c r="P343" s="132">
        <f>O343*H343</f>
        <v>0</v>
      </c>
      <c r="Q343" s="132">
        <v>0</v>
      </c>
      <c r="R343" s="132">
        <f>Q343*H343</f>
        <v>0</v>
      </c>
      <c r="S343" s="132">
        <v>0</v>
      </c>
      <c r="T343" s="133">
        <f>S343*H343</f>
        <v>0</v>
      </c>
      <c r="AR343" s="134" t="s">
        <v>106</v>
      </c>
      <c r="AT343" s="134" t="s">
        <v>226</v>
      </c>
      <c r="AU343" s="134" t="s">
        <v>82</v>
      </c>
      <c r="AY343" s="17" t="s">
        <v>224</v>
      </c>
      <c r="BE343" s="135">
        <f>IF(N343="základní",J343,0)</f>
        <v>0</v>
      </c>
      <c r="BF343" s="135">
        <f>IF(N343="snížená",J343,0)</f>
        <v>1012.93</v>
      </c>
      <c r="BG343" s="135">
        <f>IF(N343="zákl. přenesená",J343,0)</f>
        <v>0</v>
      </c>
      <c r="BH343" s="135">
        <f>IF(N343="sníž. přenesená",J343,0)</f>
        <v>0</v>
      </c>
      <c r="BI343" s="135">
        <f>IF(N343="nulová",J343,0)</f>
        <v>0</v>
      </c>
      <c r="BJ343" s="17" t="s">
        <v>82</v>
      </c>
      <c r="BK343" s="135">
        <f>ROUND(I343*H343,2)</f>
        <v>1012.93</v>
      </c>
      <c r="BL343" s="17" t="s">
        <v>106</v>
      </c>
      <c r="BM343" s="134" t="s">
        <v>435</v>
      </c>
    </row>
    <row r="344" spans="2:65" s="1" customFormat="1">
      <c r="B344" s="29"/>
      <c r="D344" s="136" t="s">
        <v>231</v>
      </c>
      <c r="F344" s="137" t="s">
        <v>434</v>
      </c>
      <c r="L344" s="29"/>
      <c r="M344" s="138"/>
      <c r="T344" s="53"/>
      <c r="AT344" s="17" t="s">
        <v>231</v>
      </c>
      <c r="AU344" s="17" t="s">
        <v>82</v>
      </c>
    </row>
    <row r="345" spans="2:65" s="1" customFormat="1">
      <c r="B345" s="29"/>
      <c r="D345" s="139" t="s">
        <v>232</v>
      </c>
      <c r="F345" s="140" t="s">
        <v>436</v>
      </c>
      <c r="L345" s="29"/>
      <c r="M345" s="138"/>
      <c r="T345" s="53"/>
      <c r="AT345" s="17" t="s">
        <v>232</v>
      </c>
      <c r="AU345" s="17" t="s">
        <v>82</v>
      </c>
    </row>
    <row r="346" spans="2:65" s="1" customFormat="1" ht="24.2" customHeight="1">
      <c r="B346" s="123"/>
      <c r="C346" s="124" t="s">
        <v>340</v>
      </c>
      <c r="D346" s="124" t="s">
        <v>226</v>
      </c>
      <c r="E346" s="125" t="s">
        <v>437</v>
      </c>
      <c r="F346" s="126" t="s">
        <v>438</v>
      </c>
      <c r="G346" s="127" t="s">
        <v>266</v>
      </c>
      <c r="H346" s="128">
        <v>552.78700000000003</v>
      </c>
      <c r="I346" s="129">
        <v>230</v>
      </c>
      <c r="J346" s="129">
        <f>ROUND(I346*H346,2)</f>
        <v>127141.01</v>
      </c>
      <c r="K346" s="126" t="s">
        <v>230</v>
      </c>
      <c r="L346" s="29"/>
      <c r="M346" s="130" t="s">
        <v>1</v>
      </c>
      <c r="N346" s="131" t="s">
        <v>39</v>
      </c>
      <c r="O346" s="132">
        <v>0</v>
      </c>
      <c r="P346" s="132">
        <f>O346*H346</f>
        <v>0</v>
      </c>
      <c r="Q346" s="132">
        <v>0</v>
      </c>
      <c r="R346" s="132">
        <f>Q346*H346</f>
        <v>0</v>
      </c>
      <c r="S346" s="132">
        <v>0</v>
      </c>
      <c r="T346" s="133">
        <f>S346*H346</f>
        <v>0</v>
      </c>
      <c r="AR346" s="134" t="s">
        <v>106</v>
      </c>
      <c r="AT346" s="134" t="s">
        <v>226</v>
      </c>
      <c r="AU346" s="134" t="s">
        <v>82</v>
      </c>
      <c r="AY346" s="17" t="s">
        <v>224</v>
      </c>
      <c r="BE346" s="135">
        <f>IF(N346="základní",J346,0)</f>
        <v>0</v>
      </c>
      <c r="BF346" s="135">
        <f>IF(N346="snížená",J346,0)</f>
        <v>127141.01</v>
      </c>
      <c r="BG346" s="135">
        <f>IF(N346="zákl. přenesená",J346,0)</f>
        <v>0</v>
      </c>
      <c r="BH346" s="135">
        <f>IF(N346="sníž. přenesená",J346,0)</f>
        <v>0</v>
      </c>
      <c r="BI346" s="135">
        <f>IF(N346="nulová",J346,0)</f>
        <v>0</v>
      </c>
      <c r="BJ346" s="17" t="s">
        <v>82</v>
      </c>
      <c r="BK346" s="135">
        <f>ROUND(I346*H346,2)</f>
        <v>127141.01</v>
      </c>
      <c r="BL346" s="17" t="s">
        <v>106</v>
      </c>
      <c r="BM346" s="134" t="s">
        <v>439</v>
      </c>
    </row>
    <row r="347" spans="2:65" s="1" customFormat="1" ht="19.5">
      <c r="B347" s="29"/>
      <c r="D347" s="136" t="s">
        <v>231</v>
      </c>
      <c r="F347" s="137" t="s">
        <v>438</v>
      </c>
      <c r="L347" s="29"/>
      <c r="M347" s="138"/>
      <c r="T347" s="53"/>
      <c r="AT347" s="17" t="s">
        <v>231</v>
      </c>
      <c r="AU347" s="17" t="s">
        <v>82</v>
      </c>
    </row>
    <row r="348" spans="2:65" s="1" customFormat="1">
      <c r="B348" s="29"/>
      <c r="D348" s="139" t="s">
        <v>232</v>
      </c>
      <c r="F348" s="140" t="s">
        <v>440</v>
      </c>
      <c r="L348" s="29"/>
      <c r="M348" s="138"/>
      <c r="T348" s="53"/>
      <c r="AT348" s="17" t="s">
        <v>232</v>
      </c>
      <c r="AU348" s="17" t="s">
        <v>82</v>
      </c>
    </row>
    <row r="349" spans="2:65" s="1" customFormat="1" ht="37.9" customHeight="1">
      <c r="B349" s="123"/>
      <c r="C349" s="124" t="s">
        <v>441</v>
      </c>
      <c r="D349" s="124" t="s">
        <v>226</v>
      </c>
      <c r="E349" s="125" t="s">
        <v>442</v>
      </c>
      <c r="F349" s="126" t="s">
        <v>443</v>
      </c>
      <c r="G349" s="127" t="s">
        <v>253</v>
      </c>
      <c r="H349" s="128">
        <v>0.70699999999999996</v>
      </c>
      <c r="I349" s="129">
        <v>54300</v>
      </c>
      <c r="J349" s="129">
        <f>ROUND(I349*H349,2)</f>
        <v>38390.1</v>
      </c>
      <c r="K349" s="126" t="s">
        <v>230</v>
      </c>
      <c r="L349" s="29"/>
      <c r="M349" s="130" t="s">
        <v>1</v>
      </c>
      <c r="N349" s="131" t="s">
        <v>39</v>
      </c>
      <c r="O349" s="132">
        <v>0</v>
      </c>
      <c r="P349" s="132">
        <f>O349*H349</f>
        <v>0</v>
      </c>
      <c r="Q349" s="132">
        <v>0</v>
      </c>
      <c r="R349" s="132">
        <f>Q349*H349</f>
        <v>0</v>
      </c>
      <c r="S349" s="132">
        <v>0</v>
      </c>
      <c r="T349" s="133">
        <f>S349*H349</f>
        <v>0</v>
      </c>
      <c r="AR349" s="134" t="s">
        <v>106</v>
      </c>
      <c r="AT349" s="134" t="s">
        <v>226</v>
      </c>
      <c r="AU349" s="134" t="s">
        <v>82</v>
      </c>
      <c r="AY349" s="17" t="s">
        <v>224</v>
      </c>
      <c r="BE349" s="135">
        <f>IF(N349="základní",J349,0)</f>
        <v>0</v>
      </c>
      <c r="BF349" s="135">
        <f>IF(N349="snížená",J349,0)</f>
        <v>38390.1</v>
      </c>
      <c r="BG349" s="135">
        <f>IF(N349="zákl. přenesená",J349,0)</f>
        <v>0</v>
      </c>
      <c r="BH349" s="135">
        <f>IF(N349="sníž. přenesená",J349,0)</f>
        <v>0</v>
      </c>
      <c r="BI349" s="135">
        <f>IF(N349="nulová",J349,0)</f>
        <v>0</v>
      </c>
      <c r="BJ349" s="17" t="s">
        <v>82</v>
      </c>
      <c r="BK349" s="135">
        <f>ROUND(I349*H349,2)</f>
        <v>38390.1</v>
      </c>
      <c r="BL349" s="17" t="s">
        <v>106</v>
      </c>
      <c r="BM349" s="134" t="s">
        <v>444</v>
      </c>
    </row>
    <row r="350" spans="2:65" s="1" customFormat="1" ht="29.25">
      <c r="B350" s="29"/>
      <c r="D350" s="136" t="s">
        <v>231</v>
      </c>
      <c r="F350" s="137" t="s">
        <v>443</v>
      </c>
      <c r="L350" s="29"/>
      <c r="M350" s="138"/>
      <c r="T350" s="53"/>
      <c r="AT350" s="17" t="s">
        <v>231</v>
      </c>
      <c r="AU350" s="17" t="s">
        <v>82</v>
      </c>
    </row>
    <row r="351" spans="2:65" s="1" customFormat="1">
      <c r="B351" s="29"/>
      <c r="D351" s="139" t="s">
        <v>232</v>
      </c>
      <c r="F351" s="140" t="s">
        <v>445</v>
      </c>
      <c r="L351" s="29"/>
      <c r="M351" s="138"/>
      <c r="T351" s="53"/>
      <c r="AT351" s="17" t="s">
        <v>232</v>
      </c>
      <c r="AU351" s="17" t="s">
        <v>82</v>
      </c>
    </row>
    <row r="352" spans="2:65" s="13" customFormat="1">
      <c r="B352" s="146"/>
      <c r="D352" s="136" t="s">
        <v>234</v>
      </c>
      <c r="E352" s="147" t="s">
        <v>1</v>
      </c>
      <c r="F352" s="148" t="s">
        <v>446</v>
      </c>
      <c r="H352" s="149">
        <v>0.70699999999999996</v>
      </c>
      <c r="L352" s="146"/>
      <c r="M352" s="150"/>
      <c r="T352" s="151"/>
      <c r="AT352" s="147" t="s">
        <v>234</v>
      </c>
      <c r="AU352" s="147" t="s">
        <v>82</v>
      </c>
      <c r="AV352" s="13" t="s">
        <v>82</v>
      </c>
      <c r="AW352" s="13" t="s">
        <v>29</v>
      </c>
      <c r="AX352" s="13" t="s">
        <v>73</v>
      </c>
      <c r="AY352" s="147" t="s">
        <v>224</v>
      </c>
    </row>
    <row r="353" spans="2:65" s="14" customFormat="1">
      <c r="B353" s="152"/>
      <c r="D353" s="136" t="s">
        <v>234</v>
      </c>
      <c r="E353" s="153" t="s">
        <v>1</v>
      </c>
      <c r="F353" s="154" t="s">
        <v>239</v>
      </c>
      <c r="H353" s="155">
        <v>0.70699999999999996</v>
      </c>
      <c r="L353" s="152"/>
      <c r="M353" s="156"/>
      <c r="T353" s="157"/>
      <c r="AT353" s="153" t="s">
        <v>234</v>
      </c>
      <c r="AU353" s="153" t="s">
        <v>82</v>
      </c>
      <c r="AV353" s="14" t="s">
        <v>106</v>
      </c>
      <c r="AW353" s="14" t="s">
        <v>29</v>
      </c>
      <c r="AX353" s="14" t="s">
        <v>78</v>
      </c>
      <c r="AY353" s="153" t="s">
        <v>224</v>
      </c>
    </row>
    <row r="354" spans="2:65" s="1" customFormat="1" ht="62.65" customHeight="1">
      <c r="B354" s="123"/>
      <c r="C354" s="124" t="s">
        <v>345</v>
      </c>
      <c r="D354" s="124" t="s">
        <v>226</v>
      </c>
      <c r="E354" s="125" t="s">
        <v>447</v>
      </c>
      <c r="F354" s="126" t="s">
        <v>448</v>
      </c>
      <c r="G354" s="127" t="s">
        <v>229</v>
      </c>
      <c r="H354" s="128">
        <v>127.77</v>
      </c>
      <c r="I354" s="129">
        <v>15510</v>
      </c>
      <c r="J354" s="129">
        <f>ROUND(I354*H354,2)</f>
        <v>1981712.7</v>
      </c>
      <c r="K354" s="126" t="s">
        <v>1</v>
      </c>
      <c r="L354" s="29"/>
      <c r="M354" s="130" t="s">
        <v>1</v>
      </c>
      <c r="N354" s="131" t="s">
        <v>39</v>
      </c>
      <c r="O354" s="132">
        <v>0</v>
      </c>
      <c r="P354" s="132">
        <f>O354*H354</f>
        <v>0</v>
      </c>
      <c r="Q354" s="132">
        <v>0</v>
      </c>
      <c r="R354" s="132">
        <f>Q354*H354</f>
        <v>0</v>
      </c>
      <c r="S354" s="132">
        <v>0</v>
      </c>
      <c r="T354" s="133">
        <f>S354*H354</f>
        <v>0</v>
      </c>
      <c r="AR354" s="134" t="s">
        <v>106</v>
      </c>
      <c r="AT354" s="134" t="s">
        <v>226</v>
      </c>
      <c r="AU354" s="134" t="s">
        <v>82</v>
      </c>
      <c r="AY354" s="17" t="s">
        <v>224</v>
      </c>
      <c r="BE354" s="135">
        <f>IF(N354="základní",J354,0)</f>
        <v>0</v>
      </c>
      <c r="BF354" s="135">
        <f>IF(N354="snížená",J354,0)</f>
        <v>1981712.7</v>
      </c>
      <c r="BG354" s="135">
        <f>IF(N354="zákl. přenesená",J354,0)</f>
        <v>0</v>
      </c>
      <c r="BH354" s="135">
        <f>IF(N354="sníž. přenesená",J354,0)</f>
        <v>0</v>
      </c>
      <c r="BI354" s="135">
        <f>IF(N354="nulová",J354,0)</f>
        <v>0</v>
      </c>
      <c r="BJ354" s="17" t="s">
        <v>82</v>
      </c>
      <c r="BK354" s="135">
        <f>ROUND(I354*H354,2)</f>
        <v>1981712.7</v>
      </c>
      <c r="BL354" s="17" t="s">
        <v>106</v>
      </c>
      <c r="BM354" s="134" t="s">
        <v>449</v>
      </c>
    </row>
    <row r="355" spans="2:65" s="1" customFormat="1" ht="39">
      <c r="B355" s="29"/>
      <c r="D355" s="136" t="s">
        <v>231</v>
      </c>
      <c r="F355" s="137" t="s">
        <v>448</v>
      </c>
      <c r="L355" s="29"/>
      <c r="M355" s="138"/>
      <c r="T355" s="53"/>
      <c r="AT355" s="17" t="s">
        <v>231</v>
      </c>
      <c r="AU355" s="17" t="s">
        <v>82</v>
      </c>
    </row>
    <row r="356" spans="2:65" s="13" customFormat="1">
      <c r="B356" s="146"/>
      <c r="D356" s="136" t="s">
        <v>234</v>
      </c>
      <c r="E356" s="147" t="s">
        <v>1</v>
      </c>
      <c r="F356" s="148" t="s">
        <v>450</v>
      </c>
      <c r="H356" s="149">
        <v>48.73</v>
      </c>
      <c r="L356" s="146"/>
      <c r="M356" s="150"/>
      <c r="T356" s="151"/>
      <c r="AT356" s="147" t="s">
        <v>234</v>
      </c>
      <c r="AU356" s="147" t="s">
        <v>82</v>
      </c>
      <c r="AV356" s="13" t="s">
        <v>82</v>
      </c>
      <c r="AW356" s="13" t="s">
        <v>29</v>
      </c>
      <c r="AX356" s="13" t="s">
        <v>73</v>
      </c>
      <c r="AY356" s="147" t="s">
        <v>224</v>
      </c>
    </row>
    <row r="357" spans="2:65" s="13" customFormat="1">
      <c r="B357" s="146"/>
      <c r="D357" s="136" t="s">
        <v>234</v>
      </c>
      <c r="E357" s="147" t="s">
        <v>1</v>
      </c>
      <c r="F357" s="148" t="s">
        <v>451</v>
      </c>
      <c r="H357" s="149">
        <v>61.826999999999998</v>
      </c>
      <c r="L357" s="146"/>
      <c r="M357" s="150"/>
      <c r="T357" s="151"/>
      <c r="AT357" s="147" t="s">
        <v>234</v>
      </c>
      <c r="AU357" s="147" t="s">
        <v>82</v>
      </c>
      <c r="AV357" s="13" t="s">
        <v>82</v>
      </c>
      <c r="AW357" s="13" t="s">
        <v>29</v>
      </c>
      <c r="AX357" s="13" t="s">
        <v>73</v>
      </c>
      <c r="AY357" s="147" t="s">
        <v>224</v>
      </c>
    </row>
    <row r="358" spans="2:65" s="13" customFormat="1">
      <c r="B358" s="146"/>
      <c r="D358" s="136" t="s">
        <v>234</v>
      </c>
      <c r="E358" s="147" t="s">
        <v>1</v>
      </c>
      <c r="F358" s="148" t="s">
        <v>452</v>
      </c>
      <c r="H358" s="149">
        <v>17.213000000000001</v>
      </c>
      <c r="L358" s="146"/>
      <c r="M358" s="150"/>
      <c r="T358" s="151"/>
      <c r="AT358" s="147" t="s">
        <v>234</v>
      </c>
      <c r="AU358" s="147" t="s">
        <v>82</v>
      </c>
      <c r="AV358" s="13" t="s">
        <v>82</v>
      </c>
      <c r="AW358" s="13" t="s">
        <v>29</v>
      </c>
      <c r="AX358" s="13" t="s">
        <v>73</v>
      </c>
      <c r="AY358" s="147" t="s">
        <v>224</v>
      </c>
    </row>
    <row r="359" spans="2:65" s="14" customFormat="1">
      <c r="B359" s="152"/>
      <c r="D359" s="136" t="s">
        <v>234</v>
      </c>
      <c r="E359" s="153" t="s">
        <v>1</v>
      </c>
      <c r="F359" s="154" t="s">
        <v>239</v>
      </c>
      <c r="H359" s="155">
        <v>127.76999999999998</v>
      </c>
      <c r="L359" s="152"/>
      <c r="M359" s="156"/>
      <c r="T359" s="157"/>
      <c r="AT359" s="153" t="s">
        <v>234</v>
      </c>
      <c r="AU359" s="153" t="s">
        <v>82</v>
      </c>
      <c r="AV359" s="14" t="s">
        <v>106</v>
      </c>
      <c r="AW359" s="14" t="s">
        <v>29</v>
      </c>
      <c r="AX359" s="14" t="s">
        <v>78</v>
      </c>
      <c r="AY359" s="153" t="s">
        <v>224</v>
      </c>
    </row>
    <row r="360" spans="2:65" s="1" customFormat="1" ht="24.2" customHeight="1">
      <c r="B360" s="123"/>
      <c r="C360" s="124" t="s">
        <v>453</v>
      </c>
      <c r="D360" s="124" t="s">
        <v>226</v>
      </c>
      <c r="E360" s="125" t="s">
        <v>454</v>
      </c>
      <c r="F360" s="126" t="s">
        <v>455</v>
      </c>
      <c r="G360" s="127" t="s">
        <v>369</v>
      </c>
      <c r="H360" s="128">
        <v>1</v>
      </c>
      <c r="I360" s="129">
        <v>500000</v>
      </c>
      <c r="J360" s="129">
        <f>ROUND(I360*H360,2)</f>
        <v>500000</v>
      </c>
      <c r="K360" s="126" t="s">
        <v>1</v>
      </c>
      <c r="L360" s="29"/>
      <c r="M360" s="130" t="s">
        <v>1</v>
      </c>
      <c r="N360" s="131" t="s">
        <v>39</v>
      </c>
      <c r="O360" s="132">
        <v>0</v>
      </c>
      <c r="P360" s="132">
        <f>O360*H360</f>
        <v>0</v>
      </c>
      <c r="Q360" s="132">
        <v>0</v>
      </c>
      <c r="R360" s="132">
        <f>Q360*H360</f>
        <v>0</v>
      </c>
      <c r="S360" s="132">
        <v>0</v>
      </c>
      <c r="T360" s="133">
        <f>S360*H360</f>
        <v>0</v>
      </c>
      <c r="AR360" s="134" t="s">
        <v>106</v>
      </c>
      <c r="AT360" s="134" t="s">
        <v>226</v>
      </c>
      <c r="AU360" s="134" t="s">
        <v>82</v>
      </c>
      <c r="AY360" s="17" t="s">
        <v>224</v>
      </c>
      <c r="BE360" s="135">
        <f>IF(N360="základní",J360,0)</f>
        <v>0</v>
      </c>
      <c r="BF360" s="135">
        <f>IF(N360="snížená",J360,0)</f>
        <v>500000</v>
      </c>
      <c r="BG360" s="135">
        <f>IF(N360="zákl. přenesená",J360,0)</f>
        <v>0</v>
      </c>
      <c r="BH360" s="135">
        <f>IF(N360="sníž. přenesená",J360,0)</f>
        <v>0</v>
      </c>
      <c r="BI360" s="135">
        <f>IF(N360="nulová",J360,0)</f>
        <v>0</v>
      </c>
      <c r="BJ360" s="17" t="s">
        <v>82</v>
      </c>
      <c r="BK360" s="135">
        <f>ROUND(I360*H360,2)</f>
        <v>500000</v>
      </c>
      <c r="BL360" s="17" t="s">
        <v>106</v>
      </c>
      <c r="BM360" s="134" t="s">
        <v>456</v>
      </c>
    </row>
    <row r="361" spans="2:65" s="1" customFormat="1" ht="19.5">
      <c r="B361" s="29"/>
      <c r="D361" s="136" t="s">
        <v>231</v>
      </c>
      <c r="F361" s="137" t="s">
        <v>455</v>
      </c>
      <c r="L361" s="29"/>
      <c r="M361" s="138"/>
      <c r="T361" s="53"/>
      <c r="AT361" s="17" t="s">
        <v>231</v>
      </c>
      <c r="AU361" s="17" t="s">
        <v>82</v>
      </c>
    </row>
    <row r="362" spans="2:65" s="1" customFormat="1" ht="24.2" customHeight="1">
      <c r="B362" s="123"/>
      <c r="C362" s="124" t="s">
        <v>350</v>
      </c>
      <c r="D362" s="124" t="s">
        <v>226</v>
      </c>
      <c r="E362" s="125" t="s">
        <v>457</v>
      </c>
      <c r="F362" s="126" t="s">
        <v>458</v>
      </c>
      <c r="G362" s="127" t="s">
        <v>266</v>
      </c>
      <c r="H362" s="128">
        <v>552.78700000000003</v>
      </c>
      <c r="I362" s="129">
        <v>1280</v>
      </c>
      <c r="J362" s="129">
        <f>ROUND(I362*H362,2)</f>
        <v>707567.36</v>
      </c>
      <c r="K362" s="126" t="s">
        <v>230</v>
      </c>
      <c r="L362" s="29"/>
      <c r="M362" s="130" t="s">
        <v>1</v>
      </c>
      <c r="N362" s="131" t="s">
        <v>39</v>
      </c>
      <c r="O362" s="132">
        <v>0</v>
      </c>
      <c r="P362" s="132">
        <f>O362*H362</f>
        <v>0</v>
      </c>
      <c r="Q362" s="132">
        <v>0</v>
      </c>
      <c r="R362" s="132">
        <f>Q362*H362</f>
        <v>0</v>
      </c>
      <c r="S362" s="132">
        <v>0</v>
      </c>
      <c r="T362" s="133">
        <f>S362*H362</f>
        <v>0</v>
      </c>
      <c r="AR362" s="134" t="s">
        <v>106</v>
      </c>
      <c r="AT362" s="134" t="s">
        <v>226</v>
      </c>
      <c r="AU362" s="134" t="s">
        <v>82</v>
      </c>
      <c r="AY362" s="17" t="s">
        <v>224</v>
      </c>
      <c r="BE362" s="135">
        <f>IF(N362="základní",J362,0)</f>
        <v>0</v>
      </c>
      <c r="BF362" s="135">
        <f>IF(N362="snížená",J362,0)</f>
        <v>707567.36</v>
      </c>
      <c r="BG362" s="135">
        <f>IF(N362="zákl. přenesená",J362,0)</f>
        <v>0</v>
      </c>
      <c r="BH362" s="135">
        <f>IF(N362="sníž. přenesená",J362,0)</f>
        <v>0</v>
      </c>
      <c r="BI362" s="135">
        <f>IF(N362="nulová",J362,0)</f>
        <v>0</v>
      </c>
      <c r="BJ362" s="17" t="s">
        <v>82</v>
      </c>
      <c r="BK362" s="135">
        <f>ROUND(I362*H362,2)</f>
        <v>707567.36</v>
      </c>
      <c r="BL362" s="17" t="s">
        <v>106</v>
      </c>
      <c r="BM362" s="134" t="s">
        <v>459</v>
      </c>
    </row>
    <row r="363" spans="2:65" s="1" customFormat="1">
      <c r="B363" s="29"/>
      <c r="D363" s="136" t="s">
        <v>231</v>
      </c>
      <c r="F363" s="137" t="s">
        <v>458</v>
      </c>
      <c r="L363" s="29"/>
      <c r="M363" s="138"/>
      <c r="T363" s="53"/>
      <c r="AT363" s="17" t="s">
        <v>231</v>
      </c>
      <c r="AU363" s="17" t="s">
        <v>82</v>
      </c>
    </row>
    <row r="364" spans="2:65" s="1" customFormat="1">
      <c r="B364" s="29"/>
      <c r="D364" s="139" t="s">
        <v>232</v>
      </c>
      <c r="F364" s="140" t="s">
        <v>460</v>
      </c>
      <c r="L364" s="29"/>
      <c r="M364" s="138"/>
      <c r="T364" s="53"/>
      <c r="AT364" s="17" t="s">
        <v>232</v>
      </c>
      <c r="AU364" s="17" t="s">
        <v>82</v>
      </c>
    </row>
    <row r="365" spans="2:65" s="12" customFormat="1">
      <c r="B365" s="141"/>
      <c r="D365" s="136" t="s">
        <v>234</v>
      </c>
      <c r="E365" s="142" t="s">
        <v>1</v>
      </c>
      <c r="F365" s="143" t="s">
        <v>461</v>
      </c>
      <c r="H365" s="142" t="s">
        <v>1</v>
      </c>
      <c r="L365" s="141"/>
      <c r="M365" s="144"/>
      <c r="T365" s="145"/>
      <c r="AT365" s="142" t="s">
        <v>234</v>
      </c>
      <c r="AU365" s="142" t="s">
        <v>82</v>
      </c>
      <c r="AV365" s="12" t="s">
        <v>78</v>
      </c>
      <c r="AW365" s="12" t="s">
        <v>29</v>
      </c>
      <c r="AX365" s="12" t="s">
        <v>73</v>
      </c>
      <c r="AY365" s="142" t="s">
        <v>224</v>
      </c>
    </row>
    <row r="366" spans="2:65" s="13" customFormat="1">
      <c r="B366" s="146"/>
      <c r="D366" s="136" t="s">
        <v>234</v>
      </c>
      <c r="E366" s="147" t="s">
        <v>1</v>
      </c>
      <c r="F366" s="148" t="s">
        <v>462</v>
      </c>
      <c r="H366" s="149">
        <v>243.65199999999999</v>
      </c>
      <c r="L366" s="146"/>
      <c r="M366" s="150"/>
      <c r="T366" s="151"/>
      <c r="AT366" s="147" t="s">
        <v>234</v>
      </c>
      <c r="AU366" s="147" t="s">
        <v>82</v>
      </c>
      <c r="AV366" s="13" t="s">
        <v>82</v>
      </c>
      <c r="AW366" s="13" t="s">
        <v>29</v>
      </c>
      <c r="AX366" s="13" t="s">
        <v>73</v>
      </c>
      <c r="AY366" s="147" t="s">
        <v>224</v>
      </c>
    </row>
    <row r="367" spans="2:65" s="13" customFormat="1">
      <c r="B367" s="146"/>
      <c r="D367" s="136" t="s">
        <v>234</v>
      </c>
      <c r="E367" s="147" t="s">
        <v>1</v>
      </c>
      <c r="F367" s="148" t="s">
        <v>463</v>
      </c>
      <c r="H367" s="149">
        <v>309.13499999999999</v>
      </c>
      <c r="L367" s="146"/>
      <c r="M367" s="150"/>
      <c r="T367" s="151"/>
      <c r="AT367" s="147" t="s">
        <v>234</v>
      </c>
      <c r="AU367" s="147" t="s">
        <v>82</v>
      </c>
      <c r="AV367" s="13" t="s">
        <v>82</v>
      </c>
      <c r="AW367" s="13" t="s">
        <v>29</v>
      </c>
      <c r="AX367" s="13" t="s">
        <v>73</v>
      </c>
      <c r="AY367" s="147" t="s">
        <v>224</v>
      </c>
    </row>
    <row r="368" spans="2:65" s="14" customFormat="1">
      <c r="B368" s="152"/>
      <c r="D368" s="136" t="s">
        <v>234</v>
      </c>
      <c r="E368" s="153" t="s">
        <v>1</v>
      </c>
      <c r="F368" s="154" t="s">
        <v>239</v>
      </c>
      <c r="H368" s="155">
        <v>552.78700000000003</v>
      </c>
      <c r="L368" s="152"/>
      <c r="M368" s="156"/>
      <c r="T368" s="157"/>
      <c r="AT368" s="153" t="s">
        <v>234</v>
      </c>
      <c r="AU368" s="153" t="s">
        <v>82</v>
      </c>
      <c r="AV368" s="14" t="s">
        <v>106</v>
      </c>
      <c r="AW368" s="14" t="s">
        <v>29</v>
      </c>
      <c r="AX368" s="14" t="s">
        <v>78</v>
      </c>
      <c r="AY368" s="153" t="s">
        <v>224</v>
      </c>
    </row>
    <row r="369" spans="2:65" s="1" customFormat="1" ht="24.2" customHeight="1">
      <c r="B369" s="123"/>
      <c r="C369" s="124" t="s">
        <v>464</v>
      </c>
      <c r="D369" s="124" t="s">
        <v>226</v>
      </c>
      <c r="E369" s="125" t="s">
        <v>465</v>
      </c>
      <c r="F369" s="126" t="s">
        <v>466</v>
      </c>
      <c r="G369" s="127" t="s">
        <v>266</v>
      </c>
      <c r="H369" s="128">
        <v>552.78700000000003</v>
      </c>
      <c r="I369" s="129">
        <v>210</v>
      </c>
      <c r="J369" s="129">
        <f>ROUND(I369*H369,2)</f>
        <v>116085.27</v>
      </c>
      <c r="K369" s="126" t="s">
        <v>230</v>
      </c>
      <c r="L369" s="29"/>
      <c r="M369" s="130" t="s">
        <v>1</v>
      </c>
      <c r="N369" s="131" t="s">
        <v>39</v>
      </c>
      <c r="O369" s="132">
        <v>0</v>
      </c>
      <c r="P369" s="132">
        <f>O369*H369</f>
        <v>0</v>
      </c>
      <c r="Q369" s="132">
        <v>0</v>
      </c>
      <c r="R369" s="132">
        <f>Q369*H369</f>
        <v>0</v>
      </c>
      <c r="S369" s="132">
        <v>0</v>
      </c>
      <c r="T369" s="133">
        <f>S369*H369</f>
        <v>0</v>
      </c>
      <c r="AR369" s="134" t="s">
        <v>106</v>
      </c>
      <c r="AT369" s="134" t="s">
        <v>226</v>
      </c>
      <c r="AU369" s="134" t="s">
        <v>82</v>
      </c>
      <c r="AY369" s="17" t="s">
        <v>224</v>
      </c>
      <c r="BE369" s="135">
        <f>IF(N369="základní",J369,0)</f>
        <v>0</v>
      </c>
      <c r="BF369" s="135">
        <f>IF(N369="snížená",J369,0)</f>
        <v>116085.27</v>
      </c>
      <c r="BG369" s="135">
        <f>IF(N369="zákl. přenesená",J369,0)</f>
        <v>0</v>
      </c>
      <c r="BH369" s="135">
        <f>IF(N369="sníž. přenesená",J369,0)</f>
        <v>0</v>
      </c>
      <c r="BI369" s="135">
        <f>IF(N369="nulová",J369,0)</f>
        <v>0</v>
      </c>
      <c r="BJ369" s="17" t="s">
        <v>82</v>
      </c>
      <c r="BK369" s="135">
        <f>ROUND(I369*H369,2)</f>
        <v>116085.27</v>
      </c>
      <c r="BL369" s="17" t="s">
        <v>106</v>
      </c>
      <c r="BM369" s="134" t="s">
        <v>467</v>
      </c>
    </row>
    <row r="370" spans="2:65" s="1" customFormat="1" ht="19.5">
      <c r="B370" s="29"/>
      <c r="D370" s="136" t="s">
        <v>231</v>
      </c>
      <c r="F370" s="137" t="s">
        <v>466</v>
      </c>
      <c r="L370" s="29"/>
      <c r="M370" s="138"/>
      <c r="T370" s="53"/>
      <c r="AT370" s="17" t="s">
        <v>231</v>
      </c>
      <c r="AU370" s="17" t="s">
        <v>82</v>
      </c>
    </row>
    <row r="371" spans="2:65" s="1" customFormat="1">
      <c r="B371" s="29"/>
      <c r="D371" s="139" t="s">
        <v>232</v>
      </c>
      <c r="F371" s="140" t="s">
        <v>468</v>
      </c>
      <c r="L371" s="29"/>
      <c r="M371" s="138"/>
      <c r="T371" s="53"/>
      <c r="AT371" s="17" t="s">
        <v>232</v>
      </c>
      <c r="AU371" s="17" t="s">
        <v>82</v>
      </c>
    </row>
    <row r="372" spans="2:65" s="1" customFormat="1" ht="24.2" customHeight="1">
      <c r="B372" s="123"/>
      <c r="C372" s="124" t="s">
        <v>355</v>
      </c>
      <c r="D372" s="124" t="s">
        <v>226</v>
      </c>
      <c r="E372" s="125" t="s">
        <v>457</v>
      </c>
      <c r="F372" s="126" t="s">
        <v>458</v>
      </c>
      <c r="G372" s="127" t="s">
        <v>266</v>
      </c>
      <c r="H372" s="128">
        <v>552.78700000000003</v>
      </c>
      <c r="I372" s="129">
        <v>1280</v>
      </c>
      <c r="J372" s="129">
        <f>ROUND(I372*H372,2)</f>
        <v>707567.36</v>
      </c>
      <c r="K372" s="126" t="s">
        <v>230</v>
      </c>
      <c r="L372" s="29"/>
      <c r="M372" s="130" t="s">
        <v>1</v>
      </c>
      <c r="N372" s="131" t="s">
        <v>39</v>
      </c>
      <c r="O372" s="132">
        <v>0</v>
      </c>
      <c r="P372" s="132">
        <f>O372*H372</f>
        <v>0</v>
      </c>
      <c r="Q372" s="132">
        <v>0</v>
      </c>
      <c r="R372" s="132">
        <f>Q372*H372</f>
        <v>0</v>
      </c>
      <c r="S372" s="132">
        <v>0</v>
      </c>
      <c r="T372" s="133">
        <f>S372*H372</f>
        <v>0</v>
      </c>
      <c r="AR372" s="134" t="s">
        <v>106</v>
      </c>
      <c r="AT372" s="134" t="s">
        <v>226</v>
      </c>
      <c r="AU372" s="134" t="s">
        <v>82</v>
      </c>
      <c r="AY372" s="17" t="s">
        <v>224</v>
      </c>
      <c r="BE372" s="135">
        <f>IF(N372="základní",J372,0)</f>
        <v>0</v>
      </c>
      <c r="BF372" s="135">
        <f>IF(N372="snížená",J372,0)</f>
        <v>707567.36</v>
      </c>
      <c r="BG372" s="135">
        <f>IF(N372="zákl. přenesená",J372,0)</f>
        <v>0</v>
      </c>
      <c r="BH372" s="135">
        <f>IF(N372="sníž. přenesená",J372,0)</f>
        <v>0</v>
      </c>
      <c r="BI372" s="135">
        <f>IF(N372="nulová",J372,0)</f>
        <v>0</v>
      </c>
      <c r="BJ372" s="17" t="s">
        <v>82</v>
      </c>
      <c r="BK372" s="135">
        <f>ROUND(I372*H372,2)</f>
        <v>707567.36</v>
      </c>
      <c r="BL372" s="17" t="s">
        <v>106</v>
      </c>
      <c r="BM372" s="134" t="s">
        <v>469</v>
      </c>
    </row>
    <row r="373" spans="2:65" s="1" customFormat="1">
      <c r="B373" s="29"/>
      <c r="D373" s="136" t="s">
        <v>231</v>
      </c>
      <c r="F373" s="137" t="s">
        <v>458</v>
      </c>
      <c r="L373" s="29"/>
      <c r="M373" s="138"/>
      <c r="T373" s="53"/>
      <c r="AT373" s="17" t="s">
        <v>231</v>
      </c>
      <c r="AU373" s="17" t="s">
        <v>82</v>
      </c>
    </row>
    <row r="374" spans="2:65" s="1" customFormat="1">
      <c r="B374" s="29"/>
      <c r="D374" s="139" t="s">
        <v>232</v>
      </c>
      <c r="F374" s="140" t="s">
        <v>460</v>
      </c>
      <c r="L374" s="29"/>
      <c r="M374" s="138"/>
      <c r="T374" s="53"/>
      <c r="AT374" s="17" t="s">
        <v>232</v>
      </c>
      <c r="AU374" s="17" t="s">
        <v>82</v>
      </c>
    </row>
    <row r="375" spans="2:65" s="12" customFormat="1">
      <c r="B375" s="141"/>
      <c r="D375" s="136" t="s">
        <v>234</v>
      </c>
      <c r="E375" s="142" t="s">
        <v>1</v>
      </c>
      <c r="F375" s="143" t="s">
        <v>470</v>
      </c>
      <c r="H375" s="142" t="s">
        <v>1</v>
      </c>
      <c r="L375" s="141"/>
      <c r="M375" s="144"/>
      <c r="T375" s="145"/>
      <c r="AT375" s="142" t="s">
        <v>234</v>
      </c>
      <c r="AU375" s="142" t="s">
        <v>82</v>
      </c>
      <c r="AV375" s="12" t="s">
        <v>78</v>
      </c>
      <c r="AW375" s="12" t="s">
        <v>29</v>
      </c>
      <c r="AX375" s="12" t="s">
        <v>73</v>
      </c>
      <c r="AY375" s="142" t="s">
        <v>224</v>
      </c>
    </row>
    <row r="376" spans="2:65" s="13" customFormat="1">
      <c r="B376" s="146"/>
      <c r="D376" s="136" t="s">
        <v>234</v>
      </c>
      <c r="E376" s="147" t="s">
        <v>1</v>
      </c>
      <c r="F376" s="148" t="s">
        <v>471</v>
      </c>
      <c r="H376" s="149">
        <v>552.78700000000003</v>
      </c>
      <c r="L376" s="146"/>
      <c r="M376" s="150"/>
      <c r="T376" s="151"/>
      <c r="AT376" s="147" t="s">
        <v>234</v>
      </c>
      <c r="AU376" s="147" t="s">
        <v>82</v>
      </c>
      <c r="AV376" s="13" t="s">
        <v>82</v>
      </c>
      <c r="AW376" s="13" t="s">
        <v>29</v>
      </c>
      <c r="AX376" s="13" t="s">
        <v>73</v>
      </c>
      <c r="AY376" s="147" t="s">
        <v>224</v>
      </c>
    </row>
    <row r="377" spans="2:65" s="14" customFormat="1">
      <c r="B377" s="152"/>
      <c r="D377" s="136" t="s">
        <v>234</v>
      </c>
      <c r="E377" s="153" t="s">
        <v>1</v>
      </c>
      <c r="F377" s="154" t="s">
        <v>239</v>
      </c>
      <c r="H377" s="155">
        <v>552.78700000000003</v>
      </c>
      <c r="L377" s="152"/>
      <c r="M377" s="156"/>
      <c r="T377" s="157"/>
      <c r="AT377" s="153" t="s">
        <v>234</v>
      </c>
      <c r="AU377" s="153" t="s">
        <v>82</v>
      </c>
      <c r="AV377" s="14" t="s">
        <v>106</v>
      </c>
      <c r="AW377" s="14" t="s">
        <v>29</v>
      </c>
      <c r="AX377" s="14" t="s">
        <v>78</v>
      </c>
      <c r="AY377" s="153" t="s">
        <v>224</v>
      </c>
    </row>
    <row r="378" spans="2:65" s="1" customFormat="1" ht="24.2" customHeight="1">
      <c r="B378" s="123"/>
      <c r="C378" s="124" t="s">
        <v>472</v>
      </c>
      <c r="D378" s="124" t="s">
        <v>226</v>
      </c>
      <c r="E378" s="125" t="s">
        <v>465</v>
      </c>
      <c r="F378" s="126" t="s">
        <v>466</v>
      </c>
      <c r="G378" s="127" t="s">
        <v>266</v>
      </c>
      <c r="H378" s="128">
        <v>552.78700000000003</v>
      </c>
      <c r="I378" s="129">
        <v>210</v>
      </c>
      <c r="J378" s="129">
        <f>ROUND(I378*H378,2)</f>
        <v>116085.27</v>
      </c>
      <c r="K378" s="126" t="s">
        <v>230</v>
      </c>
      <c r="L378" s="29"/>
      <c r="M378" s="130" t="s">
        <v>1</v>
      </c>
      <c r="N378" s="131" t="s">
        <v>39</v>
      </c>
      <c r="O378" s="132">
        <v>0</v>
      </c>
      <c r="P378" s="132">
        <f>O378*H378</f>
        <v>0</v>
      </c>
      <c r="Q378" s="132">
        <v>0</v>
      </c>
      <c r="R378" s="132">
        <f>Q378*H378</f>
        <v>0</v>
      </c>
      <c r="S378" s="132">
        <v>0</v>
      </c>
      <c r="T378" s="133">
        <f>S378*H378</f>
        <v>0</v>
      </c>
      <c r="AR378" s="134" t="s">
        <v>106</v>
      </c>
      <c r="AT378" s="134" t="s">
        <v>226</v>
      </c>
      <c r="AU378" s="134" t="s">
        <v>82</v>
      </c>
      <c r="AY378" s="17" t="s">
        <v>224</v>
      </c>
      <c r="BE378" s="135">
        <f>IF(N378="základní",J378,0)</f>
        <v>0</v>
      </c>
      <c r="BF378" s="135">
        <f>IF(N378="snížená",J378,0)</f>
        <v>116085.27</v>
      </c>
      <c r="BG378" s="135">
        <f>IF(N378="zákl. přenesená",J378,0)</f>
        <v>0</v>
      </c>
      <c r="BH378" s="135">
        <f>IF(N378="sníž. přenesená",J378,0)</f>
        <v>0</v>
      </c>
      <c r="BI378" s="135">
        <f>IF(N378="nulová",J378,0)</f>
        <v>0</v>
      </c>
      <c r="BJ378" s="17" t="s">
        <v>82</v>
      </c>
      <c r="BK378" s="135">
        <f>ROUND(I378*H378,2)</f>
        <v>116085.27</v>
      </c>
      <c r="BL378" s="17" t="s">
        <v>106</v>
      </c>
      <c r="BM378" s="134" t="s">
        <v>473</v>
      </c>
    </row>
    <row r="379" spans="2:65" s="1" customFormat="1" ht="19.5">
      <c r="B379" s="29"/>
      <c r="D379" s="136" t="s">
        <v>231</v>
      </c>
      <c r="F379" s="137" t="s">
        <v>466</v>
      </c>
      <c r="L379" s="29"/>
      <c r="M379" s="138"/>
      <c r="T379" s="53"/>
      <c r="AT379" s="17" t="s">
        <v>231</v>
      </c>
      <c r="AU379" s="17" t="s">
        <v>82</v>
      </c>
    </row>
    <row r="380" spans="2:65" s="1" customFormat="1">
      <c r="B380" s="29"/>
      <c r="D380" s="139" t="s">
        <v>232</v>
      </c>
      <c r="F380" s="140" t="s">
        <v>468</v>
      </c>
      <c r="L380" s="29"/>
      <c r="M380" s="138"/>
      <c r="T380" s="53"/>
      <c r="AT380" s="17" t="s">
        <v>232</v>
      </c>
      <c r="AU380" s="17" t="s">
        <v>82</v>
      </c>
    </row>
    <row r="381" spans="2:65" s="1" customFormat="1" ht="44.25" customHeight="1">
      <c r="B381" s="123"/>
      <c r="C381" s="124" t="s">
        <v>359</v>
      </c>
      <c r="D381" s="124" t="s">
        <v>226</v>
      </c>
      <c r="E381" s="125" t="s">
        <v>474</v>
      </c>
      <c r="F381" s="126" t="s">
        <v>475</v>
      </c>
      <c r="G381" s="127" t="s">
        <v>253</v>
      </c>
      <c r="H381" s="128">
        <v>13.416</v>
      </c>
      <c r="I381" s="129">
        <v>54300</v>
      </c>
      <c r="J381" s="129">
        <f>ROUND(I381*H381,2)</f>
        <v>728488.8</v>
      </c>
      <c r="K381" s="126" t="s">
        <v>230</v>
      </c>
      <c r="L381" s="29"/>
      <c r="M381" s="130" t="s">
        <v>1</v>
      </c>
      <c r="N381" s="131" t="s">
        <v>39</v>
      </c>
      <c r="O381" s="132">
        <v>0</v>
      </c>
      <c r="P381" s="132">
        <f>O381*H381</f>
        <v>0</v>
      </c>
      <c r="Q381" s="132">
        <v>0</v>
      </c>
      <c r="R381" s="132">
        <f>Q381*H381</f>
        <v>0</v>
      </c>
      <c r="S381" s="132">
        <v>0</v>
      </c>
      <c r="T381" s="133">
        <f>S381*H381</f>
        <v>0</v>
      </c>
      <c r="AR381" s="134" t="s">
        <v>106</v>
      </c>
      <c r="AT381" s="134" t="s">
        <v>226</v>
      </c>
      <c r="AU381" s="134" t="s">
        <v>82</v>
      </c>
      <c r="AY381" s="17" t="s">
        <v>224</v>
      </c>
      <c r="BE381" s="135">
        <f>IF(N381="základní",J381,0)</f>
        <v>0</v>
      </c>
      <c r="BF381" s="135">
        <f>IF(N381="snížená",J381,0)</f>
        <v>728488.8</v>
      </c>
      <c r="BG381" s="135">
        <f>IF(N381="zákl. přenesená",J381,0)</f>
        <v>0</v>
      </c>
      <c r="BH381" s="135">
        <f>IF(N381="sníž. přenesená",J381,0)</f>
        <v>0</v>
      </c>
      <c r="BI381" s="135">
        <f>IF(N381="nulová",J381,0)</f>
        <v>0</v>
      </c>
      <c r="BJ381" s="17" t="s">
        <v>82</v>
      </c>
      <c r="BK381" s="135">
        <f>ROUND(I381*H381,2)</f>
        <v>728488.8</v>
      </c>
      <c r="BL381" s="17" t="s">
        <v>106</v>
      </c>
      <c r="BM381" s="134" t="s">
        <v>476</v>
      </c>
    </row>
    <row r="382" spans="2:65" s="1" customFormat="1" ht="29.25">
      <c r="B382" s="29"/>
      <c r="D382" s="136" t="s">
        <v>231</v>
      </c>
      <c r="F382" s="137" t="s">
        <v>475</v>
      </c>
      <c r="L382" s="29"/>
      <c r="M382" s="138"/>
      <c r="T382" s="53"/>
      <c r="AT382" s="17" t="s">
        <v>231</v>
      </c>
      <c r="AU382" s="17" t="s">
        <v>82</v>
      </c>
    </row>
    <row r="383" spans="2:65" s="1" customFormat="1">
      <c r="B383" s="29"/>
      <c r="D383" s="139" t="s">
        <v>232</v>
      </c>
      <c r="F383" s="140" t="s">
        <v>477</v>
      </c>
      <c r="L383" s="29"/>
      <c r="M383" s="138"/>
      <c r="T383" s="53"/>
      <c r="AT383" s="17" t="s">
        <v>232</v>
      </c>
      <c r="AU383" s="17" t="s">
        <v>82</v>
      </c>
    </row>
    <row r="384" spans="2:65" s="13" customFormat="1">
      <c r="B384" s="146"/>
      <c r="D384" s="136" t="s">
        <v>234</v>
      </c>
      <c r="E384" s="147" t="s">
        <v>1</v>
      </c>
      <c r="F384" s="148" t="s">
        <v>478</v>
      </c>
      <c r="H384" s="149">
        <v>13.416</v>
      </c>
      <c r="L384" s="146"/>
      <c r="M384" s="150"/>
      <c r="T384" s="151"/>
      <c r="AT384" s="147" t="s">
        <v>234</v>
      </c>
      <c r="AU384" s="147" t="s">
        <v>82</v>
      </c>
      <c r="AV384" s="13" t="s">
        <v>82</v>
      </c>
      <c r="AW384" s="13" t="s">
        <v>29</v>
      </c>
      <c r="AX384" s="13" t="s">
        <v>73</v>
      </c>
      <c r="AY384" s="147" t="s">
        <v>224</v>
      </c>
    </row>
    <row r="385" spans="2:65" s="14" customFormat="1">
      <c r="B385" s="152"/>
      <c r="D385" s="136" t="s">
        <v>234</v>
      </c>
      <c r="E385" s="153" t="s">
        <v>1</v>
      </c>
      <c r="F385" s="154" t="s">
        <v>239</v>
      </c>
      <c r="H385" s="155">
        <v>13.416</v>
      </c>
      <c r="L385" s="152"/>
      <c r="M385" s="156"/>
      <c r="T385" s="157"/>
      <c r="AT385" s="153" t="s">
        <v>234</v>
      </c>
      <c r="AU385" s="153" t="s">
        <v>82</v>
      </c>
      <c r="AV385" s="14" t="s">
        <v>106</v>
      </c>
      <c r="AW385" s="14" t="s">
        <v>29</v>
      </c>
      <c r="AX385" s="14" t="s">
        <v>78</v>
      </c>
      <c r="AY385" s="153" t="s">
        <v>224</v>
      </c>
    </row>
    <row r="386" spans="2:65" s="1" customFormat="1" ht="24.2" customHeight="1">
      <c r="B386" s="123"/>
      <c r="C386" s="124" t="s">
        <v>479</v>
      </c>
      <c r="D386" s="124" t="s">
        <v>226</v>
      </c>
      <c r="E386" s="125" t="s">
        <v>480</v>
      </c>
      <c r="F386" s="126" t="s">
        <v>481</v>
      </c>
      <c r="G386" s="127" t="s">
        <v>266</v>
      </c>
      <c r="H386" s="128">
        <v>1.0089999999999999</v>
      </c>
      <c r="I386" s="129">
        <v>945</v>
      </c>
      <c r="J386" s="129">
        <f>ROUND(I386*H386,2)</f>
        <v>953.51</v>
      </c>
      <c r="K386" s="126" t="s">
        <v>230</v>
      </c>
      <c r="L386" s="29"/>
      <c r="M386" s="130" t="s">
        <v>1</v>
      </c>
      <c r="N386" s="131" t="s">
        <v>39</v>
      </c>
      <c r="O386" s="132">
        <v>0</v>
      </c>
      <c r="P386" s="132">
        <f>O386*H386</f>
        <v>0</v>
      </c>
      <c r="Q386" s="132">
        <v>0</v>
      </c>
      <c r="R386" s="132">
        <f>Q386*H386</f>
        <v>0</v>
      </c>
      <c r="S386" s="132">
        <v>0</v>
      </c>
      <c r="T386" s="133">
        <f>S386*H386</f>
        <v>0</v>
      </c>
      <c r="AR386" s="134" t="s">
        <v>106</v>
      </c>
      <c r="AT386" s="134" t="s">
        <v>226</v>
      </c>
      <c r="AU386" s="134" t="s">
        <v>82</v>
      </c>
      <c r="AY386" s="17" t="s">
        <v>224</v>
      </c>
      <c r="BE386" s="135">
        <f>IF(N386="základní",J386,0)</f>
        <v>0</v>
      </c>
      <c r="BF386" s="135">
        <f>IF(N386="snížená",J386,0)</f>
        <v>953.51</v>
      </c>
      <c r="BG386" s="135">
        <f>IF(N386="zákl. přenesená",J386,0)</f>
        <v>0</v>
      </c>
      <c r="BH386" s="135">
        <f>IF(N386="sníž. přenesená",J386,0)</f>
        <v>0</v>
      </c>
      <c r="BI386" s="135">
        <f>IF(N386="nulová",J386,0)</f>
        <v>0</v>
      </c>
      <c r="BJ386" s="17" t="s">
        <v>82</v>
      </c>
      <c r="BK386" s="135">
        <f>ROUND(I386*H386,2)</f>
        <v>953.51</v>
      </c>
      <c r="BL386" s="17" t="s">
        <v>106</v>
      </c>
      <c r="BM386" s="134" t="s">
        <v>482</v>
      </c>
    </row>
    <row r="387" spans="2:65" s="1" customFormat="1" ht="19.5">
      <c r="B387" s="29"/>
      <c r="D387" s="136" t="s">
        <v>231</v>
      </c>
      <c r="F387" s="137" t="s">
        <v>481</v>
      </c>
      <c r="L387" s="29"/>
      <c r="M387" s="138"/>
      <c r="T387" s="53"/>
      <c r="AT387" s="17" t="s">
        <v>231</v>
      </c>
      <c r="AU387" s="17" t="s">
        <v>82</v>
      </c>
    </row>
    <row r="388" spans="2:65" s="1" customFormat="1">
      <c r="B388" s="29"/>
      <c r="D388" s="139" t="s">
        <v>232</v>
      </c>
      <c r="F388" s="140" t="s">
        <v>483</v>
      </c>
      <c r="L388" s="29"/>
      <c r="M388" s="138"/>
      <c r="T388" s="53"/>
      <c r="AT388" s="17" t="s">
        <v>232</v>
      </c>
      <c r="AU388" s="17" t="s">
        <v>82</v>
      </c>
    </row>
    <row r="389" spans="2:65" s="13" customFormat="1">
      <c r="B389" s="146"/>
      <c r="D389" s="136" t="s">
        <v>234</v>
      </c>
      <c r="E389" s="147" t="s">
        <v>1</v>
      </c>
      <c r="F389" s="148" t="s">
        <v>484</v>
      </c>
      <c r="H389" s="149">
        <v>1.0089999999999999</v>
      </c>
      <c r="L389" s="146"/>
      <c r="M389" s="150"/>
      <c r="T389" s="151"/>
      <c r="AT389" s="147" t="s">
        <v>234</v>
      </c>
      <c r="AU389" s="147" t="s">
        <v>82</v>
      </c>
      <c r="AV389" s="13" t="s">
        <v>82</v>
      </c>
      <c r="AW389" s="13" t="s">
        <v>29</v>
      </c>
      <c r="AX389" s="13" t="s">
        <v>73</v>
      </c>
      <c r="AY389" s="147" t="s">
        <v>224</v>
      </c>
    </row>
    <row r="390" spans="2:65" s="14" customFormat="1">
      <c r="B390" s="152"/>
      <c r="D390" s="136" t="s">
        <v>234</v>
      </c>
      <c r="E390" s="153" t="s">
        <v>1</v>
      </c>
      <c r="F390" s="154" t="s">
        <v>239</v>
      </c>
      <c r="H390" s="155">
        <v>1.0089999999999999</v>
      </c>
      <c r="L390" s="152"/>
      <c r="M390" s="156"/>
      <c r="T390" s="157"/>
      <c r="AT390" s="153" t="s">
        <v>234</v>
      </c>
      <c r="AU390" s="153" t="s">
        <v>82</v>
      </c>
      <c r="AV390" s="14" t="s">
        <v>106</v>
      </c>
      <c r="AW390" s="14" t="s">
        <v>29</v>
      </c>
      <c r="AX390" s="14" t="s">
        <v>78</v>
      </c>
      <c r="AY390" s="153" t="s">
        <v>224</v>
      </c>
    </row>
    <row r="391" spans="2:65" s="1" customFormat="1" ht="37.9" customHeight="1">
      <c r="B391" s="123"/>
      <c r="C391" s="124" t="s">
        <v>365</v>
      </c>
      <c r="D391" s="124" t="s">
        <v>226</v>
      </c>
      <c r="E391" s="125" t="s">
        <v>485</v>
      </c>
      <c r="F391" s="126" t="s">
        <v>486</v>
      </c>
      <c r="G391" s="127" t="s">
        <v>266</v>
      </c>
      <c r="H391" s="128">
        <v>23.126999999999999</v>
      </c>
      <c r="I391" s="129">
        <v>866</v>
      </c>
      <c r="J391" s="129">
        <f>ROUND(I391*H391,2)</f>
        <v>20027.98</v>
      </c>
      <c r="K391" s="126" t="s">
        <v>230</v>
      </c>
      <c r="L391" s="29"/>
      <c r="M391" s="130" t="s">
        <v>1</v>
      </c>
      <c r="N391" s="131" t="s">
        <v>39</v>
      </c>
      <c r="O391" s="132">
        <v>0</v>
      </c>
      <c r="P391" s="132">
        <f>O391*H391</f>
        <v>0</v>
      </c>
      <c r="Q391" s="132">
        <v>0</v>
      </c>
      <c r="R391" s="132">
        <f>Q391*H391</f>
        <v>0</v>
      </c>
      <c r="S391" s="132">
        <v>0</v>
      </c>
      <c r="T391" s="133">
        <f>S391*H391</f>
        <v>0</v>
      </c>
      <c r="AR391" s="134" t="s">
        <v>106</v>
      </c>
      <c r="AT391" s="134" t="s">
        <v>226</v>
      </c>
      <c r="AU391" s="134" t="s">
        <v>82</v>
      </c>
      <c r="AY391" s="17" t="s">
        <v>224</v>
      </c>
      <c r="BE391" s="135">
        <f>IF(N391="základní",J391,0)</f>
        <v>0</v>
      </c>
      <c r="BF391" s="135">
        <f>IF(N391="snížená",J391,0)</f>
        <v>20027.98</v>
      </c>
      <c r="BG391" s="135">
        <f>IF(N391="zákl. přenesená",J391,0)</f>
        <v>0</v>
      </c>
      <c r="BH391" s="135">
        <f>IF(N391="sníž. přenesená",J391,0)</f>
        <v>0</v>
      </c>
      <c r="BI391" s="135">
        <f>IF(N391="nulová",J391,0)</f>
        <v>0</v>
      </c>
      <c r="BJ391" s="17" t="s">
        <v>82</v>
      </c>
      <c r="BK391" s="135">
        <f>ROUND(I391*H391,2)</f>
        <v>20027.98</v>
      </c>
      <c r="BL391" s="17" t="s">
        <v>106</v>
      </c>
      <c r="BM391" s="134" t="s">
        <v>487</v>
      </c>
    </row>
    <row r="392" spans="2:65" s="1" customFormat="1" ht="19.5">
      <c r="B392" s="29"/>
      <c r="D392" s="136" t="s">
        <v>231</v>
      </c>
      <c r="F392" s="137" t="s">
        <v>486</v>
      </c>
      <c r="L392" s="29"/>
      <c r="M392" s="138"/>
      <c r="T392" s="53"/>
      <c r="AT392" s="17" t="s">
        <v>231</v>
      </c>
      <c r="AU392" s="17" t="s">
        <v>82</v>
      </c>
    </row>
    <row r="393" spans="2:65" s="1" customFormat="1">
      <c r="B393" s="29"/>
      <c r="D393" s="139" t="s">
        <v>232</v>
      </c>
      <c r="F393" s="140" t="s">
        <v>488</v>
      </c>
      <c r="L393" s="29"/>
      <c r="M393" s="138"/>
      <c r="T393" s="53"/>
      <c r="AT393" s="17" t="s">
        <v>232</v>
      </c>
      <c r="AU393" s="17" t="s">
        <v>82</v>
      </c>
    </row>
    <row r="394" spans="2:65" s="12" customFormat="1">
      <c r="B394" s="141"/>
      <c r="D394" s="136" t="s">
        <v>234</v>
      </c>
      <c r="E394" s="142" t="s">
        <v>1</v>
      </c>
      <c r="F394" s="143" t="s">
        <v>387</v>
      </c>
      <c r="H394" s="142" t="s">
        <v>1</v>
      </c>
      <c r="L394" s="141"/>
      <c r="M394" s="144"/>
      <c r="T394" s="145"/>
      <c r="AT394" s="142" t="s">
        <v>234</v>
      </c>
      <c r="AU394" s="142" t="s">
        <v>82</v>
      </c>
      <c r="AV394" s="12" t="s">
        <v>78</v>
      </c>
      <c r="AW394" s="12" t="s">
        <v>29</v>
      </c>
      <c r="AX394" s="12" t="s">
        <v>73</v>
      </c>
      <c r="AY394" s="142" t="s">
        <v>224</v>
      </c>
    </row>
    <row r="395" spans="2:65" s="13" customFormat="1">
      <c r="B395" s="146"/>
      <c r="D395" s="136" t="s">
        <v>234</v>
      </c>
      <c r="E395" s="147" t="s">
        <v>1</v>
      </c>
      <c r="F395" s="148" t="s">
        <v>489</v>
      </c>
      <c r="H395" s="149">
        <v>12.285</v>
      </c>
      <c r="L395" s="146"/>
      <c r="M395" s="150"/>
      <c r="T395" s="151"/>
      <c r="AT395" s="147" t="s">
        <v>234</v>
      </c>
      <c r="AU395" s="147" t="s">
        <v>82</v>
      </c>
      <c r="AV395" s="13" t="s">
        <v>82</v>
      </c>
      <c r="AW395" s="13" t="s">
        <v>29</v>
      </c>
      <c r="AX395" s="13" t="s">
        <v>73</v>
      </c>
      <c r="AY395" s="147" t="s">
        <v>224</v>
      </c>
    </row>
    <row r="396" spans="2:65" s="12" customFormat="1">
      <c r="B396" s="141"/>
      <c r="D396" s="136" t="s">
        <v>234</v>
      </c>
      <c r="E396" s="142" t="s">
        <v>1</v>
      </c>
      <c r="F396" s="143" t="s">
        <v>390</v>
      </c>
      <c r="H396" s="142" t="s">
        <v>1</v>
      </c>
      <c r="L396" s="141"/>
      <c r="M396" s="144"/>
      <c r="T396" s="145"/>
      <c r="AT396" s="142" t="s">
        <v>234</v>
      </c>
      <c r="AU396" s="142" t="s">
        <v>82</v>
      </c>
      <c r="AV396" s="12" t="s">
        <v>78</v>
      </c>
      <c r="AW396" s="12" t="s">
        <v>29</v>
      </c>
      <c r="AX396" s="12" t="s">
        <v>73</v>
      </c>
      <c r="AY396" s="142" t="s">
        <v>224</v>
      </c>
    </row>
    <row r="397" spans="2:65" s="13" customFormat="1">
      <c r="B397" s="146"/>
      <c r="D397" s="136" t="s">
        <v>234</v>
      </c>
      <c r="E397" s="147" t="s">
        <v>1</v>
      </c>
      <c r="F397" s="148" t="s">
        <v>490</v>
      </c>
      <c r="H397" s="149">
        <v>10.842000000000001</v>
      </c>
      <c r="L397" s="146"/>
      <c r="M397" s="150"/>
      <c r="T397" s="151"/>
      <c r="AT397" s="147" t="s">
        <v>234</v>
      </c>
      <c r="AU397" s="147" t="s">
        <v>82</v>
      </c>
      <c r="AV397" s="13" t="s">
        <v>82</v>
      </c>
      <c r="AW397" s="13" t="s">
        <v>29</v>
      </c>
      <c r="AX397" s="13" t="s">
        <v>73</v>
      </c>
      <c r="AY397" s="147" t="s">
        <v>224</v>
      </c>
    </row>
    <row r="398" spans="2:65" s="14" customFormat="1">
      <c r="B398" s="152"/>
      <c r="D398" s="136" t="s">
        <v>234</v>
      </c>
      <c r="E398" s="153" t="s">
        <v>1</v>
      </c>
      <c r="F398" s="154" t="s">
        <v>239</v>
      </c>
      <c r="H398" s="155">
        <v>23.127000000000002</v>
      </c>
      <c r="L398" s="152"/>
      <c r="M398" s="156"/>
      <c r="T398" s="157"/>
      <c r="AT398" s="153" t="s">
        <v>234</v>
      </c>
      <c r="AU398" s="153" t="s">
        <v>82</v>
      </c>
      <c r="AV398" s="14" t="s">
        <v>106</v>
      </c>
      <c r="AW398" s="14" t="s">
        <v>29</v>
      </c>
      <c r="AX398" s="14" t="s">
        <v>78</v>
      </c>
      <c r="AY398" s="153" t="s">
        <v>224</v>
      </c>
    </row>
    <row r="399" spans="2:65" s="1" customFormat="1" ht="24.2" customHeight="1">
      <c r="B399" s="123"/>
      <c r="C399" s="124" t="s">
        <v>491</v>
      </c>
      <c r="D399" s="124" t="s">
        <v>226</v>
      </c>
      <c r="E399" s="125" t="s">
        <v>492</v>
      </c>
      <c r="F399" s="126" t="s">
        <v>493</v>
      </c>
      <c r="G399" s="127" t="s">
        <v>229</v>
      </c>
      <c r="H399" s="128">
        <v>0.10100000000000001</v>
      </c>
      <c r="I399" s="129">
        <v>5020</v>
      </c>
      <c r="J399" s="129">
        <f>ROUND(I399*H399,2)</f>
        <v>507.02</v>
      </c>
      <c r="K399" s="126" t="s">
        <v>230</v>
      </c>
      <c r="L399" s="29"/>
      <c r="M399" s="130" t="s">
        <v>1</v>
      </c>
      <c r="N399" s="131" t="s">
        <v>39</v>
      </c>
      <c r="O399" s="132">
        <v>0</v>
      </c>
      <c r="P399" s="132">
        <f>O399*H399</f>
        <v>0</v>
      </c>
      <c r="Q399" s="132">
        <v>0</v>
      </c>
      <c r="R399" s="132">
        <f>Q399*H399</f>
        <v>0</v>
      </c>
      <c r="S399" s="132">
        <v>0</v>
      </c>
      <c r="T399" s="133">
        <f>S399*H399</f>
        <v>0</v>
      </c>
      <c r="AR399" s="134" t="s">
        <v>106</v>
      </c>
      <c r="AT399" s="134" t="s">
        <v>226</v>
      </c>
      <c r="AU399" s="134" t="s">
        <v>82</v>
      </c>
      <c r="AY399" s="17" t="s">
        <v>224</v>
      </c>
      <c r="BE399" s="135">
        <f>IF(N399="základní",J399,0)</f>
        <v>0</v>
      </c>
      <c r="BF399" s="135">
        <f>IF(N399="snížená",J399,0)</f>
        <v>507.02</v>
      </c>
      <c r="BG399" s="135">
        <f>IF(N399="zákl. přenesená",J399,0)</f>
        <v>0</v>
      </c>
      <c r="BH399" s="135">
        <f>IF(N399="sníž. přenesená",J399,0)</f>
        <v>0</v>
      </c>
      <c r="BI399" s="135">
        <f>IF(N399="nulová",J399,0)</f>
        <v>0</v>
      </c>
      <c r="BJ399" s="17" t="s">
        <v>82</v>
      </c>
      <c r="BK399" s="135">
        <f>ROUND(I399*H399,2)</f>
        <v>507.02</v>
      </c>
      <c r="BL399" s="17" t="s">
        <v>106</v>
      </c>
      <c r="BM399" s="134" t="s">
        <v>494</v>
      </c>
    </row>
    <row r="400" spans="2:65" s="1" customFormat="1">
      <c r="B400" s="29"/>
      <c r="D400" s="136" t="s">
        <v>231</v>
      </c>
      <c r="F400" s="137" t="s">
        <v>493</v>
      </c>
      <c r="L400" s="29"/>
      <c r="M400" s="138"/>
      <c r="T400" s="53"/>
      <c r="AT400" s="17" t="s">
        <v>231</v>
      </c>
      <c r="AU400" s="17" t="s">
        <v>82</v>
      </c>
    </row>
    <row r="401" spans="2:65" s="1" customFormat="1">
      <c r="B401" s="29"/>
      <c r="D401" s="139" t="s">
        <v>232</v>
      </c>
      <c r="F401" s="140" t="s">
        <v>495</v>
      </c>
      <c r="L401" s="29"/>
      <c r="M401" s="138"/>
      <c r="T401" s="53"/>
      <c r="AT401" s="17" t="s">
        <v>232</v>
      </c>
      <c r="AU401" s="17" t="s">
        <v>82</v>
      </c>
    </row>
    <row r="402" spans="2:65" s="12" customFormat="1">
      <c r="B402" s="141"/>
      <c r="D402" s="136" t="s">
        <v>234</v>
      </c>
      <c r="E402" s="142" t="s">
        <v>1</v>
      </c>
      <c r="F402" s="143" t="s">
        <v>496</v>
      </c>
      <c r="H402" s="142" t="s">
        <v>1</v>
      </c>
      <c r="L402" s="141"/>
      <c r="M402" s="144"/>
      <c r="T402" s="145"/>
      <c r="AT402" s="142" t="s">
        <v>234</v>
      </c>
      <c r="AU402" s="142" t="s">
        <v>82</v>
      </c>
      <c r="AV402" s="12" t="s">
        <v>78</v>
      </c>
      <c r="AW402" s="12" t="s">
        <v>29</v>
      </c>
      <c r="AX402" s="12" t="s">
        <v>73</v>
      </c>
      <c r="AY402" s="142" t="s">
        <v>224</v>
      </c>
    </row>
    <row r="403" spans="2:65" s="13" customFormat="1">
      <c r="B403" s="146"/>
      <c r="D403" s="136" t="s">
        <v>234</v>
      </c>
      <c r="E403" s="147" t="s">
        <v>1</v>
      </c>
      <c r="F403" s="148" t="s">
        <v>497</v>
      </c>
      <c r="H403" s="149">
        <v>0.10100000000000001</v>
      </c>
      <c r="L403" s="146"/>
      <c r="M403" s="150"/>
      <c r="T403" s="151"/>
      <c r="AT403" s="147" t="s">
        <v>234</v>
      </c>
      <c r="AU403" s="147" t="s">
        <v>82</v>
      </c>
      <c r="AV403" s="13" t="s">
        <v>82</v>
      </c>
      <c r="AW403" s="13" t="s">
        <v>29</v>
      </c>
      <c r="AX403" s="13" t="s">
        <v>73</v>
      </c>
      <c r="AY403" s="147" t="s">
        <v>224</v>
      </c>
    </row>
    <row r="404" spans="2:65" s="14" customFormat="1">
      <c r="B404" s="152"/>
      <c r="D404" s="136" t="s">
        <v>234</v>
      </c>
      <c r="E404" s="153" t="s">
        <v>1</v>
      </c>
      <c r="F404" s="154" t="s">
        <v>239</v>
      </c>
      <c r="H404" s="155">
        <v>0.10100000000000001</v>
      </c>
      <c r="L404" s="152"/>
      <c r="M404" s="156"/>
      <c r="T404" s="157"/>
      <c r="AT404" s="153" t="s">
        <v>234</v>
      </c>
      <c r="AU404" s="153" t="s">
        <v>82</v>
      </c>
      <c r="AV404" s="14" t="s">
        <v>106</v>
      </c>
      <c r="AW404" s="14" t="s">
        <v>29</v>
      </c>
      <c r="AX404" s="14" t="s">
        <v>78</v>
      </c>
      <c r="AY404" s="153" t="s">
        <v>224</v>
      </c>
    </row>
    <row r="405" spans="2:65" s="1" customFormat="1" ht="16.5" customHeight="1">
      <c r="B405" s="123"/>
      <c r="C405" s="124" t="s">
        <v>370</v>
      </c>
      <c r="D405" s="124" t="s">
        <v>226</v>
      </c>
      <c r="E405" s="125" t="s">
        <v>498</v>
      </c>
      <c r="F405" s="126" t="s">
        <v>499</v>
      </c>
      <c r="G405" s="127" t="s">
        <v>266</v>
      </c>
      <c r="H405" s="128">
        <v>1.3440000000000001</v>
      </c>
      <c r="I405" s="129">
        <v>579</v>
      </c>
      <c r="J405" s="129">
        <f>ROUND(I405*H405,2)</f>
        <v>778.18</v>
      </c>
      <c r="K405" s="126" t="s">
        <v>230</v>
      </c>
      <c r="L405" s="29"/>
      <c r="M405" s="130" t="s">
        <v>1</v>
      </c>
      <c r="N405" s="131" t="s">
        <v>39</v>
      </c>
      <c r="O405" s="132">
        <v>0</v>
      </c>
      <c r="P405" s="132">
        <f>O405*H405</f>
        <v>0</v>
      </c>
      <c r="Q405" s="132">
        <v>0</v>
      </c>
      <c r="R405" s="132">
        <f>Q405*H405</f>
        <v>0</v>
      </c>
      <c r="S405" s="132">
        <v>0</v>
      </c>
      <c r="T405" s="133">
        <f>S405*H405</f>
        <v>0</v>
      </c>
      <c r="AR405" s="134" t="s">
        <v>106</v>
      </c>
      <c r="AT405" s="134" t="s">
        <v>226</v>
      </c>
      <c r="AU405" s="134" t="s">
        <v>82</v>
      </c>
      <c r="AY405" s="17" t="s">
        <v>224</v>
      </c>
      <c r="BE405" s="135">
        <f>IF(N405="základní",J405,0)</f>
        <v>0</v>
      </c>
      <c r="BF405" s="135">
        <f>IF(N405="snížená",J405,0)</f>
        <v>778.18</v>
      </c>
      <c r="BG405" s="135">
        <f>IF(N405="zákl. přenesená",J405,0)</f>
        <v>0</v>
      </c>
      <c r="BH405" s="135">
        <f>IF(N405="sníž. přenesená",J405,0)</f>
        <v>0</v>
      </c>
      <c r="BI405" s="135">
        <f>IF(N405="nulová",J405,0)</f>
        <v>0</v>
      </c>
      <c r="BJ405" s="17" t="s">
        <v>82</v>
      </c>
      <c r="BK405" s="135">
        <f>ROUND(I405*H405,2)</f>
        <v>778.18</v>
      </c>
      <c r="BL405" s="17" t="s">
        <v>106</v>
      </c>
      <c r="BM405" s="134" t="s">
        <v>500</v>
      </c>
    </row>
    <row r="406" spans="2:65" s="1" customFormat="1">
      <c r="B406" s="29"/>
      <c r="D406" s="136" t="s">
        <v>231</v>
      </c>
      <c r="F406" s="137" t="s">
        <v>499</v>
      </c>
      <c r="L406" s="29"/>
      <c r="M406" s="138"/>
      <c r="T406" s="53"/>
      <c r="AT406" s="17" t="s">
        <v>231</v>
      </c>
      <c r="AU406" s="17" t="s">
        <v>82</v>
      </c>
    </row>
    <row r="407" spans="2:65" s="1" customFormat="1">
      <c r="B407" s="29"/>
      <c r="D407" s="139" t="s">
        <v>232</v>
      </c>
      <c r="F407" s="140" t="s">
        <v>501</v>
      </c>
      <c r="L407" s="29"/>
      <c r="M407" s="138"/>
      <c r="T407" s="53"/>
      <c r="AT407" s="17" t="s">
        <v>232</v>
      </c>
      <c r="AU407" s="17" t="s">
        <v>82</v>
      </c>
    </row>
    <row r="408" spans="2:65" s="13" customFormat="1">
      <c r="B408" s="146"/>
      <c r="D408" s="136" t="s">
        <v>234</v>
      </c>
      <c r="E408" s="147" t="s">
        <v>1</v>
      </c>
      <c r="F408" s="148" t="s">
        <v>502</v>
      </c>
      <c r="H408" s="149">
        <v>1.3440000000000001</v>
      </c>
      <c r="L408" s="146"/>
      <c r="M408" s="150"/>
      <c r="T408" s="151"/>
      <c r="AT408" s="147" t="s">
        <v>234</v>
      </c>
      <c r="AU408" s="147" t="s">
        <v>82</v>
      </c>
      <c r="AV408" s="13" t="s">
        <v>82</v>
      </c>
      <c r="AW408" s="13" t="s">
        <v>29</v>
      </c>
      <c r="AX408" s="13" t="s">
        <v>73</v>
      </c>
      <c r="AY408" s="147" t="s">
        <v>224</v>
      </c>
    </row>
    <row r="409" spans="2:65" s="14" customFormat="1">
      <c r="B409" s="152"/>
      <c r="D409" s="136" t="s">
        <v>234</v>
      </c>
      <c r="E409" s="153" t="s">
        <v>1</v>
      </c>
      <c r="F409" s="154" t="s">
        <v>239</v>
      </c>
      <c r="H409" s="155">
        <v>1.3440000000000001</v>
      </c>
      <c r="L409" s="152"/>
      <c r="M409" s="156"/>
      <c r="T409" s="157"/>
      <c r="AT409" s="153" t="s">
        <v>234</v>
      </c>
      <c r="AU409" s="153" t="s">
        <v>82</v>
      </c>
      <c r="AV409" s="14" t="s">
        <v>106</v>
      </c>
      <c r="AW409" s="14" t="s">
        <v>29</v>
      </c>
      <c r="AX409" s="14" t="s">
        <v>78</v>
      </c>
      <c r="AY409" s="153" t="s">
        <v>224</v>
      </c>
    </row>
    <row r="410" spans="2:65" s="1" customFormat="1" ht="16.5" customHeight="1">
      <c r="B410" s="123"/>
      <c r="C410" s="124" t="s">
        <v>503</v>
      </c>
      <c r="D410" s="124" t="s">
        <v>226</v>
      </c>
      <c r="E410" s="125" t="s">
        <v>504</v>
      </c>
      <c r="F410" s="126" t="s">
        <v>505</v>
      </c>
      <c r="G410" s="127" t="s">
        <v>266</v>
      </c>
      <c r="H410" s="128">
        <v>1.3440000000000001</v>
      </c>
      <c r="I410" s="129">
        <v>142</v>
      </c>
      <c r="J410" s="129">
        <f>ROUND(I410*H410,2)</f>
        <v>190.85</v>
      </c>
      <c r="K410" s="126" t="s">
        <v>230</v>
      </c>
      <c r="L410" s="29"/>
      <c r="M410" s="130" t="s">
        <v>1</v>
      </c>
      <c r="N410" s="131" t="s">
        <v>39</v>
      </c>
      <c r="O410" s="132">
        <v>0</v>
      </c>
      <c r="P410" s="132">
        <f>O410*H410</f>
        <v>0</v>
      </c>
      <c r="Q410" s="132">
        <v>0</v>
      </c>
      <c r="R410" s="132">
        <f>Q410*H410</f>
        <v>0</v>
      </c>
      <c r="S410" s="132">
        <v>0</v>
      </c>
      <c r="T410" s="133">
        <f>S410*H410</f>
        <v>0</v>
      </c>
      <c r="AR410" s="134" t="s">
        <v>106</v>
      </c>
      <c r="AT410" s="134" t="s">
        <v>226</v>
      </c>
      <c r="AU410" s="134" t="s">
        <v>82</v>
      </c>
      <c r="AY410" s="17" t="s">
        <v>224</v>
      </c>
      <c r="BE410" s="135">
        <f>IF(N410="základní",J410,0)</f>
        <v>0</v>
      </c>
      <c r="BF410" s="135">
        <f>IF(N410="snížená",J410,0)</f>
        <v>190.85</v>
      </c>
      <c r="BG410" s="135">
        <f>IF(N410="zákl. přenesená",J410,0)</f>
        <v>0</v>
      </c>
      <c r="BH410" s="135">
        <f>IF(N410="sníž. přenesená",J410,0)</f>
        <v>0</v>
      </c>
      <c r="BI410" s="135">
        <f>IF(N410="nulová",J410,0)</f>
        <v>0</v>
      </c>
      <c r="BJ410" s="17" t="s">
        <v>82</v>
      </c>
      <c r="BK410" s="135">
        <f>ROUND(I410*H410,2)</f>
        <v>190.85</v>
      </c>
      <c r="BL410" s="17" t="s">
        <v>106</v>
      </c>
      <c r="BM410" s="134" t="s">
        <v>506</v>
      </c>
    </row>
    <row r="411" spans="2:65" s="1" customFormat="1">
      <c r="B411" s="29"/>
      <c r="D411" s="136" t="s">
        <v>231</v>
      </c>
      <c r="F411" s="137" t="s">
        <v>505</v>
      </c>
      <c r="L411" s="29"/>
      <c r="M411" s="138"/>
      <c r="T411" s="53"/>
      <c r="AT411" s="17" t="s">
        <v>231</v>
      </c>
      <c r="AU411" s="17" t="s">
        <v>82</v>
      </c>
    </row>
    <row r="412" spans="2:65" s="1" customFormat="1">
      <c r="B412" s="29"/>
      <c r="D412" s="139" t="s">
        <v>232</v>
      </c>
      <c r="F412" s="140" t="s">
        <v>507</v>
      </c>
      <c r="L412" s="29"/>
      <c r="M412" s="138"/>
      <c r="T412" s="53"/>
      <c r="AT412" s="17" t="s">
        <v>232</v>
      </c>
      <c r="AU412" s="17" t="s">
        <v>82</v>
      </c>
    </row>
    <row r="413" spans="2:65" s="1" customFormat="1" ht="24.2" customHeight="1">
      <c r="B413" s="123"/>
      <c r="C413" s="124" t="s">
        <v>373</v>
      </c>
      <c r="D413" s="124" t="s">
        <v>226</v>
      </c>
      <c r="E413" s="125" t="s">
        <v>508</v>
      </c>
      <c r="F413" s="126" t="s">
        <v>509</v>
      </c>
      <c r="G413" s="127" t="s">
        <v>253</v>
      </c>
      <c r="H413" s="128">
        <v>1.0999999999999999E-2</v>
      </c>
      <c r="I413" s="129">
        <v>64500</v>
      </c>
      <c r="J413" s="129">
        <f>ROUND(I413*H413,2)</f>
        <v>709.5</v>
      </c>
      <c r="K413" s="126" t="s">
        <v>230</v>
      </c>
      <c r="L413" s="29"/>
      <c r="M413" s="130" t="s">
        <v>1</v>
      </c>
      <c r="N413" s="131" t="s">
        <v>39</v>
      </c>
      <c r="O413" s="132">
        <v>0</v>
      </c>
      <c r="P413" s="132">
        <f>O413*H413</f>
        <v>0</v>
      </c>
      <c r="Q413" s="132">
        <v>0</v>
      </c>
      <c r="R413" s="132">
        <f>Q413*H413</f>
        <v>0</v>
      </c>
      <c r="S413" s="132">
        <v>0</v>
      </c>
      <c r="T413" s="133">
        <f>S413*H413</f>
        <v>0</v>
      </c>
      <c r="AR413" s="134" t="s">
        <v>106</v>
      </c>
      <c r="AT413" s="134" t="s">
        <v>226</v>
      </c>
      <c r="AU413" s="134" t="s">
        <v>82</v>
      </c>
      <c r="AY413" s="17" t="s">
        <v>224</v>
      </c>
      <c r="BE413" s="135">
        <f>IF(N413="základní",J413,0)</f>
        <v>0</v>
      </c>
      <c r="BF413" s="135">
        <f>IF(N413="snížená",J413,0)</f>
        <v>709.5</v>
      </c>
      <c r="BG413" s="135">
        <f>IF(N413="zákl. přenesená",J413,0)</f>
        <v>0</v>
      </c>
      <c r="BH413" s="135">
        <f>IF(N413="sníž. přenesená",J413,0)</f>
        <v>0</v>
      </c>
      <c r="BI413" s="135">
        <f>IF(N413="nulová",J413,0)</f>
        <v>0</v>
      </c>
      <c r="BJ413" s="17" t="s">
        <v>82</v>
      </c>
      <c r="BK413" s="135">
        <f>ROUND(I413*H413,2)</f>
        <v>709.5</v>
      </c>
      <c r="BL413" s="17" t="s">
        <v>106</v>
      </c>
      <c r="BM413" s="134" t="s">
        <v>510</v>
      </c>
    </row>
    <row r="414" spans="2:65" s="1" customFormat="1">
      <c r="B414" s="29"/>
      <c r="D414" s="136" t="s">
        <v>231</v>
      </c>
      <c r="F414" s="137" t="s">
        <v>509</v>
      </c>
      <c r="L414" s="29"/>
      <c r="M414" s="138"/>
      <c r="T414" s="53"/>
      <c r="AT414" s="17" t="s">
        <v>231</v>
      </c>
      <c r="AU414" s="17" t="s">
        <v>82</v>
      </c>
    </row>
    <row r="415" spans="2:65" s="1" customFormat="1">
      <c r="B415" s="29"/>
      <c r="D415" s="139" t="s">
        <v>232</v>
      </c>
      <c r="F415" s="140" t="s">
        <v>511</v>
      </c>
      <c r="L415" s="29"/>
      <c r="M415" s="138"/>
      <c r="T415" s="53"/>
      <c r="AT415" s="17" t="s">
        <v>232</v>
      </c>
      <c r="AU415" s="17" t="s">
        <v>82</v>
      </c>
    </row>
    <row r="416" spans="2:65" s="13" customFormat="1">
      <c r="B416" s="146"/>
      <c r="D416" s="136" t="s">
        <v>234</v>
      </c>
      <c r="E416" s="147" t="s">
        <v>1</v>
      </c>
      <c r="F416" s="148" t="s">
        <v>512</v>
      </c>
      <c r="H416" s="149">
        <v>1.0999999999999999E-2</v>
      </c>
      <c r="L416" s="146"/>
      <c r="M416" s="150"/>
      <c r="T416" s="151"/>
      <c r="AT416" s="147" t="s">
        <v>234</v>
      </c>
      <c r="AU416" s="147" t="s">
        <v>82</v>
      </c>
      <c r="AV416" s="13" t="s">
        <v>82</v>
      </c>
      <c r="AW416" s="13" t="s">
        <v>29</v>
      </c>
      <c r="AX416" s="13" t="s">
        <v>73</v>
      </c>
      <c r="AY416" s="147" t="s">
        <v>224</v>
      </c>
    </row>
    <row r="417" spans="2:65" s="14" customFormat="1">
      <c r="B417" s="152"/>
      <c r="D417" s="136" t="s">
        <v>234</v>
      </c>
      <c r="E417" s="153" t="s">
        <v>1</v>
      </c>
      <c r="F417" s="154" t="s">
        <v>239</v>
      </c>
      <c r="H417" s="155">
        <v>1.0999999999999999E-2</v>
      </c>
      <c r="L417" s="152"/>
      <c r="M417" s="156"/>
      <c r="T417" s="157"/>
      <c r="AT417" s="153" t="s">
        <v>234</v>
      </c>
      <c r="AU417" s="153" t="s">
        <v>82</v>
      </c>
      <c r="AV417" s="14" t="s">
        <v>106</v>
      </c>
      <c r="AW417" s="14" t="s">
        <v>29</v>
      </c>
      <c r="AX417" s="14" t="s">
        <v>78</v>
      </c>
      <c r="AY417" s="153" t="s">
        <v>224</v>
      </c>
    </row>
    <row r="418" spans="2:65" s="11" customFormat="1" ht="22.9" customHeight="1">
      <c r="B418" s="112"/>
      <c r="D418" s="113" t="s">
        <v>72</v>
      </c>
      <c r="E418" s="121" t="s">
        <v>106</v>
      </c>
      <c r="F418" s="121" t="s">
        <v>513</v>
      </c>
      <c r="J418" s="122">
        <f>BK418</f>
        <v>8230501.540000001</v>
      </c>
      <c r="L418" s="112"/>
      <c r="M418" s="116"/>
      <c r="P418" s="117">
        <f>SUM(P419:P656)</f>
        <v>0</v>
      </c>
      <c r="R418" s="117">
        <f>SUM(R419:R656)</f>
        <v>0</v>
      </c>
      <c r="T418" s="118">
        <f>SUM(T419:T656)</f>
        <v>0</v>
      </c>
      <c r="AR418" s="113" t="s">
        <v>78</v>
      </c>
      <c r="AT418" s="119" t="s">
        <v>72</v>
      </c>
      <c r="AU418" s="119" t="s">
        <v>78</v>
      </c>
      <c r="AY418" s="113" t="s">
        <v>224</v>
      </c>
      <c r="BK418" s="120">
        <f>SUM(BK419:BK656)</f>
        <v>8230501.540000001</v>
      </c>
    </row>
    <row r="419" spans="2:65" s="1" customFormat="1" ht="66.75" customHeight="1">
      <c r="B419" s="123"/>
      <c r="C419" s="124" t="s">
        <v>514</v>
      </c>
      <c r="D419" s="124" t="s">
        <v>226</v>
      </c>
      <c r="E419" s="125" t="s">
        <v>515</v>
      </c>
      <c r="F419" s="126" t="s">
        <v>516</v>
      </c>
      <c r="G419" s="127" t="s">
        <v>229</v>
      </c>
      <c r="H419" s="128">
        <v>46</v>
      </c>
      <c r="I419" s="129">
        <v>16150</v>
      </c>
      <c r="J419" s="129">
        <f>ROUND(I419*H419,2)</f>
        <v>742900</v>
      </c>
      <c r="K419" s="126" t="s">
        <v>1</v>
      </c>
      <c r="L419" s="29"/>
      <c r="M419" s="130" t="s">
        <v>1</v>
      </c>
      <c r="N419" s="131" t="s">
        <v>39</v>
      </c>
      <c r="O419" s="132">
        <v>0</v>
      </c>
      <c r="P419" s="132">
        <f>O419*H419</f>
        <v>0</v>
      </c>
      <c r="Q419" s="132">
        <v>0</v>
      </c>
      <c r="R419" s="132">
        <f>Q419*H419</f>
        <v>0</v>
      </c>
      <c r="S419" s="132">
        <v>0</v>
      </c>
      <c r="T419" s="133">
        <f>S419*H419</f>
        <v>0</v>
      </c>
      <c r="AR419" s="134" t="s">
        <v>106</v>
      </c>
      <c r="AT419" s="134" t="s">
        <v>226</v>
      </c>
      <c r="AU419" s="134" t="s">
        <v>82</v>
      </c>
      <c r="AY419" s="17" t="s">
        <v>224</v>
      </c>
      <c r="BE419" s="135">
        <f>IF(N419="základní",J419,0)</f>
        <v>0</v>
      </c>
      <c r="BF419" s="135">
        <f>IF(N419="snížená",J419,0)</f>
        <v>742900</v>
      </c>
      <c r="BG419" s="135">
        <f>IF(N419="zákl. přenesená",J419,0)</f>
        <v>0</v>
      </c>
      <c r="BH419" s="135">
        <f>IF(N419="sníž. přenesená",J419,0)</f>
        <v>0</v>
      </c>
      <c r="BI419" s="135">
        <f>IF(N419="nulová",J419,0)</f>
        <v>0</v>
      </c>
      <c r="BJ419" s="17" t="s">
        <v>82</v>
      </c>
      <c r="BK419" s="135">
        <f>ROUND(I419*H419,2)</f>
        <v>742900</v>
      </c>
      <c r="BL419" s="17" t="s">
        <v>106</v>
      </c>
      <c r="BM419" s="134" t="s">
        <v>517</v>
      </c>
    </row>
    <row r="420" spans="2:65" s="1" customFormat="1" ht="39">
      <c r="B420" s="29"/>
      <c r="D420" s="136" t="s">
        <v>231</v>
      </c>
      <c r="F420" s="137" t="s">
        <v>516</v>
      </c>
      <c r="L420" s="29"/>
      <c r="M420" s="138"/>
      <c r="T420" s="53"/>
      <c r="AT420" s="17" t="s">
        <v>231</v>
      </c>
      <c r="AU420" s="17" t="s">
        <v>82</v>
      </c>
    </row>
    <row r="421" spans="2:65" s="12" customFormat="1">
      <c r="B421" s="141"/>
      <c r="D421" s="136" t="s">
        <v>234</v>
      </c>
      <c r="E421" s="142" t="s">
        <v>1</v>
      </c>
      <c r="F421" s="143" t="s">
        <v>518</v>
      </c>
      <c r="H421" s="142" t="s">
        <v>1</v>
      </c>
      <c r="L421" s="141"/>
      <c r="M421" s="144"/>
      <c r="T421" s="145"/>
      <c r="AT421" s="142" t="s">
        <v>234</v>
      </c>
      <c r="AU421" s="142" t="s">
        <v>82</v>
      </c>
      <c r="AV421" s="12" t="s">
        <v>78</v>
      </c>
      <c r="AW421" s="12" t="s">
        <v>29</v>
      </c>
      <c r="AX421" s="12" t="s">
        <v>73</v>
      </c>
      <c r="AY421" s="142" t="s">
        <v>224</v>
      </c>
    </row>
    <row r="422" spans="2:65" s="13" customFormat="1">
      <c r="B422" s="146"/>
      <c r="D422" s="136" t="s">
        <v>234</v>
      </c>
      <c r="E422" s="147" t="s">
        <v>1</v>
      </c>
      <c r="F422" s="148" t="s">
        <v>370</v>
      </c>
      <c r="H422" s="149">
        <v>46</v>
      </c>
      <c r="L422" s="146"/>
      <c r="M422" s="150"/>
      <c r="T422" s="151"/>
      <c r="AT422" s="147" t="s">
        <v>234</v>
      </c>
      <c r="AU422" s="147" t="s">
        <v>82</v>
      </c>
      <c r="AV422" s="13" t="s">
        <v>82</v>
      </c>
      <c r="AW422" s="13" t="s">
        <v>29</v>
      </c>
      <c r="AX422" s="13" t="s">
        <v>73</v>
      </c>
      <c r="AY422" s="147" t="s">
        <v>224</v>
      </c>
    </row>
    <row r="423" spans="2:65" s="14" customFormat="1">
      <c r="B423" s="152"/>
      <c r="D423" s="136" t="s">
        <v>234</v>
      </c>
      <c r="E423" s="153" t="s">
        <v>1</v>
      </c>
      <c r="F423" s="154" t="s">
        <v>239</v>
      </c>
      <c r="H423" s="155">
        <v>46</v>
      </c>
      <c r="L423" s="152"/>
      <c r="M423" s="156"/>
      <c r="T423" s="157"/>
      <c r="AT423" s="153" t="s">
        <v>234</v>
      </c>
      <c r="AU423" s="153" t="s">
        <v>82</v>
      </c>
      <c r="AV423" s="14" t="s">
        <v>106</v>
      </c>
      <c r="AW423" s="14" t="s">
        <v>29</v>
      </c>
      <c r="AX423" s="14" t="s">
        <v>78</v>
      </c>
      <c r="AY423" s="153" t="s">
        <v>224</v>
      </c>
    </row>
    <row r="424" spans="2:65" s="1" customFormat="1" ht="62.65" customHeight="1">
      <c r="B424" s="123"/>
      <c r="C424" s="124" t="s">
        <v>379</v>
      </c>
      <c r="D424" s="124" t="s">
        <v>226</v>
      </c>
      <c r="E424" s="125" t="s">
        <v>519</v>
      </c>
      <c r="F424" s="126" t="s">
        <v>520</v>
      </c>
      <c r="G424" s="127" t="s">
        <v>229</v>
      </c>
      <c r="H424" s="128">
        <v>172.85599999999999</v>
      </c>
      <c r="I424" s="129">
        <v>16050</v>
      </c>
      <c r="J424" s="129">
        <f>ROUND(I424*H424,2)</f>
        <v>2774338.8</v>
      </c>
      <c r="K424" s="126" t="s">
        <v>1</v>
      </c>
      <c r="L424" s="29"/>
      <c r="M424" s="130" t="s">
        <v>1</v>
      </c>
      <c r="N424" s="131" t="s">
        <v>39</v>
      </c>
      <c r="O424" s="132">
        <v>0</v>
      </c>
      <c r="P424" s="132">
        <f>O424*H424</f>
        <v>0</v>
      </c>
      <c r="Q424" s="132">
        <v>0</v>
      </c>
      <c r="R424" s="132">
        <f>Q424*H424</f>
        <v>0</v>
      </c>
      <c r="S424" s="132">
        <v>0</v>
      </c>
      <c r="T424" s="133">
        <f>S424*H424</f>
        <v>0</v>
      </c>
      <c r="AR424" s="134" t="s">
        <v>106</v>
      </c>
      <c r="AT424" s="134" t="s">
        <v>226</v>
      </c>
      <c r="AU424" s="134" t="s">
        <v>82</v>
      </c>
      <c r="AY424" s="17" t="s">
        <v>224</v>
      </c>
      <c r="BE424" s="135">
        <f>IF(N424="základní",J424,0)</f>
        <v>0</v>
      </c>
      <c r="BF424" s="135">
        <f>IF(N424="snížená",J424,0)</f>
        <v>2774338.8</v>
      </c>
      <c r="BG424" s="135">
        <f>IF(N424="zákl. přenesená",J424,0)</f>
        <v>0</v>
      </c>
      <c r="BH424" s="135">
        <f>IF(N424="sníž. přenesená",J424,0)</f>
        <v>0</v>
      </c>
      <c r="BI424" s="135">
        <f>IF(N424="nulová",J424,0)</f>
        <v>0</v>
      </c>
      <c r="BJ424" s="17" t="s">
        <v>82</v>
      </c>
      <c r="BK424" s="135">
        <f>ROUND(I424*H424,2)</f>
        <v>2774338.8</v>
      </c>
      <c r="BL424" s="17" t="s">
        <v>106</v>
      </c>
      <c r="BM424" s="134" t="s">
        <v>521</v>
      </c>
    </row>
    <row r="425" spans="2:65" s="1" customFormat="1" ht="39">
      <c r="B425" s="29"/>
      <c r="D425" s="136" t="s">
        <v>231</v>
      </c>
      <c r="F425" s="137" t="s">
        <v>520</v>
      </c>
      <c r="L425" s="29"/>
      <c r="M425" s="138"/>
      <c r="T425" s="53"/>
      <c r="AT425" s="17" t="s">
        <v>231</v>
      </c>
      <c r="AU425" s="17" t="s">
        <v>82</v>
      </c>
    </row>
    <row r="426" spans="2:65" s="12" customFormat="1">
      <c r="B426" s="141"/>
      <c r="D426" s="136" t="s">
        <v>234</v>
      </c>
      <c r="E426" s="142" t="s">
        <v>1</v>
      </c>
      <c r="F426" s="143" t="s">
        <v>522</v>
      </c>
      <c r="H426" s="142" t="s">
        <v>1</v>
      </c>
      <c r="L426" s="141"/>
      <c r="M426" s="144"/>
      <c r="T426" s="145"/>
      <c r="AT426" s="142" t="s">
        <v>234</v>
      </c>
      <c r="AU426" s="142" t="s">
        <v>82</v>
      </c>
      <c r="AV426" s="12" t="s">
        <v>78</v>
      </c>
      <c r="AW426" s="12" t="s">
        <v>29</v>
      </c>
      <c r="AX426" s="12" t="s">
        <v>73</v>
      </c>
      <c r="AY426" s="142" t="s">
        <v>224</v>
      </c>
    </row>
    <row r="427" spans="2:65" s="13" customFormat="1">
      <c r="B427" s="146"/>
      <c r="D427" s="136" t="s">
        <v>234</v>
      </c>
      <c r="E427" s="147" t="s">
        <v>1</v>
      </c>
      <c r="F427" s="148" t="s">
        <v>523</v>
      </c>
      <c r="H427" s="149">
        <v>99.774000000000001</v>
      </c>
      <c r="L427" s="146"/>
      <c r="M427" s="150"/>
      <c r="T427" s="151"/>
      <c r="AT427" s="147" t="s">
        <v>234</v>
      </c>
      <c r="AU427" s="147" t="s">
        <v>82</v>
      </c>
      <c r="AV427" s="13" t="s">
        <v>82</v>
      </c>
      <c r="AW427" s="13" t="s">
        <v>29</v>
      </c>
      <c r="AX427" s="13" t="s">
        <v>73</v>
      </c>
      <c r="AY427" s="147" t="s">
        <v>224</v>
      </c>
    </row>
    <row r="428" spans="2:65" s="13" customFormat="1">
      <c r="B428" s="146"/>
      <c r="D428" s="136" t="s">
        <v>234</v>
      </c>
      <c r="E428" s="147" t="s">
        <v>1</v>
      </c>
      <c r="F428" s="148" t="s">
        <v>524</v>
      </c>
      <c r="H428" s="149">
        <v>-6.6319999999999997</v>
      </c>
      <c r="L428" s="146"/>
      <c r="M428" s="150"/>
      <c r="T428" s="151"/>
      <c r="AT428" s="147" t="s">
        <v>234</v>
      </c>
      <c r="AU428" s="147" t="s">
        <v>82</v>
      </c>
      <c r="AV428" s="13" t="s">
        <v>82</v>
      </c>
      <c r="AW428" s="13" t="s">
        <v>29</v>
      </c>
      <c r="AX428" s="13" t="s">
        <v>73</v>
      </c>
      <c r="AY428" s="147" t="s">
        <v>224</v>
      </c>
    </row>
    <row r="429" spans="2:65" s="13" customFormat="1">
      <c r="B429" s="146"/>
      <c r="D429" s="136" t="s">
        <v>234</v>
      </c>
      <c r="E429" s="147" t="s">
        <v>1</v>
      </c>
      <c r="F429" s="148" t="s">
        <v>525</v>
      </c>
      <c r="H429" s="149">
        <v>-7.407</v>
      </c>
      <c r="L429" s="146"/>
      <c r="M429" s="150"/>
      <c r="T429" s="151"/>
      <c r="AT429" s="147" t="s">
        <v>234</v>
      </c>
      <c r="AU429" s="147" t="s">
        <v>82</v>
      </c>
      <c r="AV429" s="13" t="s">
        <v>82</v>
      </c>
      <c r="AW429" s="13" t="s">
        <v>29</v>
      </c>
      <c r="AX429" s="13" t="s">
        <v>73</v>
      </c>
      <c r="AY429" s="147" t="s">
        <v>224</v>
      </c>
    </row>
    <row r="430" spans="2:65" s="13" customFormat="1">
      <c r="B430" s="146"/>
      <c r="D430" s="136" t="s">
        <v>234</v>
      </c>
      <c r="E430" s="147" t="s">
        <v>1</v>
      </c>
      <c r="F430" s="148" t="s">
        <v>526</v>
      </c>
      <c r="H430" s="149">
        <v>1.2969999999999999</v>
      </c>
      <c r="L430" s="146"/>
      <c r="M430" s="150"/>
      <c r="T430" s="151"/>
      <c r="AT430" s="147" t="s">
        <v>234</v>
      </c>
      <c r="AU430" s="147" t="s">
        <v>82</v>
      </c>
      <c r="AV430" s="13" t="s">
        <v>82</v>
      </c>
      <c r="AW430" s="13" t="s">
        <v>29</v>
      </c>
      <c r="AX430" s="13" t="s">
        <v>73</v>
      </c>
      <c r="AY430" s="147" t="s">
        <v>224</v>
      </c>
    </row>
    <row r="431" spans="2:65" s="13" customFormat="1">
      <c r="B431" s="146"/>
      <c r="D431" s="136" t="s">
        <v>234</v>
      </c>
      <c r="E431" s="147" t="s">
        <v>1</v>
      </c>
      <c r="F431" s="148" t="s">
        <v>527</v>
      </c>
      <c r="H431" s="149">
        <v>-0.58499999999999996</v>
      </c>
      <c r="L431" s="146"/>
      <c r="M431" s="150"/>
      <c r="T431" s="151"/>
      <c r="AT431" s="147" t="s">
        <v>234</v>
      </c>
      <c r="AU431" s="147" t="s">
        <v>82</v>
      </c>
      <c r="AV431" s="13" t="s">
        <v>82</v>
      </c>
      <c r="AW431" s="13" t="s">
        <v>29</v>
      </c>
      <c r="AX431" s="13" t="s">
        <v>73</v>
      </c>
      <c r="AY431" s="147" t="s">
        <v>224</v>
      </c>
    </row>
    <row r="432" spans="2:65" s="13" customFormat="1">
      <c r="B432" s="146"/>
      <c r="D432" s="136" t="s">
        <v>234</v>
      </c>
      <c r="E432" s="147" t="s">
        <v>1</v>
      </c>
      <c r="F432" s="148" t="s">
        <v>528</v>
      </c>
      <c r="H432" s="149">
        <v>-3.0990000000000002</v>
      </c>
      <c r="L432" s="146"/>
      <c r="M432" s="150"/>
      <c r="T432" s="151"/>
      <c r="AT432" s="147" t="s">
        <v>234</v>
      </c>
      <c r="AU432" s="147" t="s">
        <v>82</v>
      </c>
      <c r="AV432" s="13" t="s">
        <v>82</v>
      </c>
      <c r="AW432" s="13" t="s">
        <v>29</v>
      </c>
      <c r="AX432" s="13" t="s">
        <v>73</v>
      </c>
      <c r="AY432" s="147" t="s">
        <v>224</v>
      </c>
    </row>
    <row r="433" spans="2:51" s="13" customFormat="1">
      <c r="B433" s="146"/>
      <c r="D433" s="136" t="s">
        <v>234</v>
      </c>
      <c r="E433" s="147" t="s">
        <v>1</v>
      </c>
      <c r="F433" s="148" t="s">
        <v>529</v>
      </c>
      <c r="H433" s="149">
        <v>-1.744</v>
      </c>
      <c r="L433" s="146"/>
      <c r="M433" s="150"/>
      <c r="T433" s="151"/>
      <c r="AT433" s="147" t="s">
        <v>234</v>
      </c>
      <c r="AU433" s="147" t="s">
        <v>82</v>
      </c>
      <c r="AV433" s="13" t="s">
        <v>82</v>
      </c>
      <c r="AW433" s="13" t="s">
        <v>29</v>
      </c>
      <c r="AX433" s="13" t="s">
        <v>73</v>
      </c>
      <c r="AY433" s="147" t="s">
        <v>224</v>
      </c>
    </row>
    <row r="434" spans="2:51" s="13" customFormat="1">
      <c r="B434" s="146"/>
      <c r="D434" s="136" t="s">
        <v>234</v>
      </c>
      <c r="E434" s="147" t="s">
        <v>1</v>
      </c>
      <c r="F434" s="148" t="s">
        <v>530</v>
      </c>
      <c r="H434" s="149">
        <v>-7.8620000000000001</v>
      </c>
      <c r="L434" s="146"/>
      <c r="M434" s="150"/>
      <c r="T434" s="151"/>
      <c r="AT434" s="147" t="s">
        <v>234</v>
      </c>
      <c r="AU434" s="147" t="s">
        <v>82</v>
      </c>
      <c r="AV434" s="13" t="s">
        <v>82</v>
      </c>
      <c r="AW434" s="13" t="s">
        <v>29</v>
      </c>
      <c r="AX434" s="13" t="s">
        <v>73</v>
      </c>
      <c r="AY434" s="147" t="s">
        <v>224</v>
      </c>
    </row>
    <row r="435" spans="2:51" s="15" customFormat="1">
      <c r="B435" s="158"/>
      <c r="D435" s="136" t="s">
        <v>234</v>
      </c>
      <c r="E435" s="159" t="s">
        <v>1</v>
      </c>
      <c r="F435" s="160" t="s">
        <v>288</v>
      </c>
      <c r="H435" s="161">
        <v>73.742000000000004</v>
      </c>
      <c r="L435" s="158"/>
      <c r="M435" s="162"/>
      <c r="T435" s="163"/>
      <c r="AT435" s="159" t="s">
        <v>234</v>
      </c>
      <c r="AU435" s="159" t="s">
        <v>82</v>
      </c>
      <c r="AV435" s="15" t="s">
        <v>101</v>
      </c>
      <c r="AW435" s="15" t="s">
        <v>29</v>
      </c>
      <c r="AX435" s="15" t="s">
        <v>73</v>
      </c>
      <c r="AY435" s="159" t="s">
        <v>224</v>
      </c>
    </row>
    <row r="436" spans="2:51" s="12" customFormat="1">
      <c r="B436" s="141"/>
      <c r="D436" s="136" t="s">
        <v>234</v>
      </c>
      <c r="E436" s="142" t="s">
        <v>1</v>
      </c>
      <c r="F436" s="143" t="s">
        <v>531</v>
      </c>
      <c r="H436" s="142" t="s">
        <v>1</v>
      </c>
      <c r="L436" s="141"/>
      <c r="M436" s="144"/>
      <c r="T436" s="145"/>
      <c r="AT436" s="142" t="s">
        <v>234</v>
      </c>
      <c r="AU436" s="142" t="s">
        <v>82</v>
      </c>
      <c r="AV436" s="12" t="s">
        <v>78</v>
      </c>
      <c r="AW436" s="12" t="s">
        <v>29</v>
      </c>
      <c r="AX436" s="12" t="s">
        <v>73</v>
      </c>
      <c r="AY436" s="142" t="s">
        <v>224</v>
      </c>
    </row>
    <row r="437" spans="2:51" s="13" customFormat="1">
      <c r="B437" s="146"/>
      <c r="D437" s="136" t="s">
        <v>234</v>
      </c>
      <c r="E437" s="147" t="s">
        <v>1</v>
      </c>
      <c r="F437" s="148" t="s">
        <v>523</v>
      </c>
      <c r="H437" s="149">
        <v>99.774000000000001</v>
      </c>
      <c r="L437" s="146"/>
      <c r="M437" s="150"/>
      <c r="T437" s="151"/>
      <c r="AT437" s="147" t="s">
        <v>234</v>
      </c>
      <c r="AU437" s="147" t="s">
        <v>82</v>
      </c>
      <c r="AV437" s="13" t="s">
        <v>82</v>
      </c>
      <c r="AW437" s="13" t="s">
        <v>29</v>
      </c>
      <c r="AX437" s="13" t="s">
        <v>73</v>
      </c>
      <c r="AY437" s="147" t="s">
        <v>224</v>
      </c>
    </row>
    <row r="438" spans="2:51" s="13" customFormat="1">
      <c r="B438" s="146"/>
      <c r="D438" s="136" t="s">
        <v>234</v>
      </c>
      <c r="E438" s="147" t="s">
        <v>1</v>
      </c>
      <c r="F438" s="148" t="s">
        <v>532</v>
      </c>
      <c r="H438" s="149">
        <v>-6.952</v>
      </c>
      <c r="L438" s="146"/>
      <c r="M438" s="150"/>
      <c r="T438" s="151"/>
      <c r="AT438" s="147" t="s">
        <v>234</v>
      </c>
      <c r="AU438" s="147" t="s">
        <v>82</v>
      </c>
      <c r="AV438" s="13" t="s">
        <v>82</v>
      </c>
      <c r="AW438" s="13" t="s">
        <v>29</v>
      </c>
      <c r="AX438" s="13" t="s">
        <v>73</v>
      </c>
      <c r="AY438" s="147" t="s">
        <v>224</v>
      </c>
    </row>
    <row r="439" spans="2:51" s="13" customFormat="1">
      <c r="B439" s="146"/>
      <c r="D439" s="136" t="s">
        <v>234</v>
      </c>
      <c r="E439" s="147" t="s">
        <v>1</v>
      </c>
      <c r="F439" s="148" t="s">
        <v>533</v>
      </c>
      <c r="H439" s="149">
        <v>-1.8089999999999999</v>
      </c>
      <c r="L439" s="146"/>
      <c r="M439" s="150"/>
      <c r="T439" s="151"/>
      <c r="AT439" s="147" t="s">
        <v>234</v>
      </c>
      <c r="AU439" s="147" t="s">
        <v>82</v>
      </c>
      <c r="AV439" s="13" t="s">
        <v>82</v>
      </c>
      <c r="AW439" s="13" t="s">
        <v>29</v>
      </c>
      <c r="AX439" s="13" t="s">
        <v>73</v>
      </c>
      <c r="AY439" s="147" t="s">
        <v>224</v>
      </c>
    </row>
    <row r="440" spans="2:51" s="13" customFormat="1">
      <c r="B440" s="146"/>
      <c r="D440" s="136" t="s">
        <v>234</v>
      </c>
      <c r="E440" s="147" t="s">
        <v>1</v>
      </c>
      <c r="F440" s="148" t="s">
        <v>534</v>
      </c>
      <c r="H440" s="149">
        <v>-3.0350000000000001</v>
      </c>
      <c r="L440" s="146"/>
      <c r="M440" s="150"/>
      <c r="T440" s="151"/>
      <c r="AT440" s="147" t="s">
        <v>234</v>
      </c>
      <c r="AU440" s="147" t="s">
        <v>82</v>
      </c>
      <c r="AV440" s="13" t="s">
        <v>82</v>
      </c>
      <c r="AW440" s="13" t="s">
        <v>29</v>
      </c>
      <c r="AX440" s="13" t="s">
        <v>73</v>
      </c>
      <c r="AY440" s="147" t="s">
        <v>224</v>
      </c>
    </row>
    <row r="441" spans="2:51" s="13" customFormat="1">
      <c r="B441" s="146"/>
      <c r="D441" s="136" t="s">
        <v>234</v>
      </c>
      <c r="E441" s="147" t="s">
        <v>1</v>
      </c>
      <c r="F441" s="148" t="s">
        <v>535</v>
      </c>
      <c r="H441" s="149">
        <v>-0.14499999999999999</v>
      </c>
      <c r="L441" s="146"/>
      <c r="M441" s="150"/>
      <c r="T441" s="151"/>
      <c r="AT441" s="147" t="s">
        <v>234</v>
      </c>
      <c r="AU441" s="147" t="s">
        <v>82</v>
      </c>
      <c r="AV441" s="13" t="s">
        <v>82</v>
      </c>
      <c r="AW441" s="13" t="s">
        <v>29</v>
      </c>
      <c r="AX441" s="13" t="s">
        <v>73</v>
      </c>
      <c r="AY441" s="147" t="s">
        <v>224</v>
      </c>
    </row>
    <row r="442" spans="2:51" s="13" customFormat="1">
      <c r="B442" s="146"/>
      <c r="D442" s="136" t="s">
        <v>234</v>
      </c>
      <c r="E442" s="147" t="s">
        <v>1</v>
      </c>
      <c r="F442" s="148" t="s">
        <v>536</v>
      </c>
      <c r="H442" s="149">
        <v>-1.8080000000000001</v>
      </c>
      <c r="L442" s="146"/>
      <c r="M442" s="150"/>
      <c r="T442" s="151"/>
      <c r="AT442" s="147" t="s">
        <v>234</v>
      </c>
      <c r="AU442" s="147" t="s">
        <v>82</v>
      </c>
      <c r="AV442" s="13" t="s">
        <v>82</v>
      </c>
      <c r="AW442" s="13" t="s">
        <v>29</v>
      </c>
      <c r="AX442" s="13" t="s">
        <v>73</v>
      </c>
      <c r="AY442" s="147" t="s">
        <v>224</v>
      </c>
    </row>
    <row r="443" spans="2:51" s="13" customFormat="1">
      <c r="B443" s="146"/>
      <c r="D443" s="136" t="s">
        <v>234</v>
      </c>
      <c r="E443" s="147" t="s">
        <v>1</v>
      </c>
      <c r="F443" s="148" t="s">
        <v>537</v>
      </c>
      <c r="H443" s="149">
        <v>-1.3220000000000001</v>
      </c>
      <c r="L443" s="146"/>
      <c r="M443" s="150"/>
      <c r="T443" s="151"/>
      <c r="AT443" s="147" t="s">
        <v>234</v>
      </c>
      <c r="AU443" s="147" t="s">
        <v>82</v>
      </c>
      <c r="AV443" s="13" t="s">
        <v>82</v>
      </c>
      <c r="AW443" s="13" t="s">
        <v>29</v>
      </c>
      <c r="AX443" s="13" t="s">
        <v>73</v>
      </c>
      <c r="AY443" s="147" t="s">
        <v>224</v>
      </c>
    </row>
    <row r="444" spans="2:51" s="15" customFormat="1">
      <c r="B444" s="158"/>
      <c r="D444" s="136" t="s">
        <v>234</v>
      </c>
      <c r="E444" s="159" t="s">
        <v>1</v>
      </c>
      <c r="F444" s="160" t="s">
        <v>288</v>
      </c>
      <c r="H444" s="161">
        <v>84.703000000000003</v>
      </c>
      <c r="L444" s="158"/>
      <c r="M444" s="162"/>
      <c r="T444" s="163"/>
      <c r="AT444" s="159" t="s">
        <v>234</v>
      </c>
      <c r="AU444" s="159" t="s">
        <v>82</v>
      </c>
      <c r="AV444" s="15" t="s">
        <v>101</v>
      </c>
      <c r="AW444" s="15" t="s">
        <v>29</v>
      </c>
      <c r="AX444" s="15" t="s">
        <v>73</v>
      </c>
      <c r="AY444" s="159" t="s">
        <v>224</v>
      </c>
    </row>
    <row r="445" spans="2:51" s="12" customFormat="1">
      <c r="B445" s="141"/>
      <c r="D445" s="136" t="s">
        <v>234</v>
      </c>
      <c r="E445" s="142" t="s">
        <v>1</v>
      </c>
      <c r="F445" s="143" t="s">
        <v>538</v>
      </c>
      <c r="H445" s="142" t="s">
        <v>1</v>
      </c>
      <c r="L445" s="141"/>
      <c r="M445" s="144"/>
      <c r="T445" s="145"/>
      <c r="AT445" s="142" t="s">
        <v>234</v>
      </c>
      <c r="AU445" s="142" t="s">
        <v>82</v>
      </c>
      <c r="AV445" s="12" t="s">
        <v>78</v>
      </c>
      <c r="AW445" s="12" t="s">
        <v>29</v>
      </c>
      <c r="AX445" s="12" t="s">
        <v>73</v>
      </c>
      <c r="AY445" s="142" t="s">
        <v>224</v>
      </c>
    </row>
    <row r="446" spans="2:51" s="12" customFormat="1">
      <c r="B446" s="141"/>
      <c r="D446" s="136" t="s">
        <v>234</v>
      </c>
      <c r="E446" s="142" t="s">
        <v>1</v>
      </c>
      <c r="F446" s="143" t="s">
        <v>387</v>
      </c>
      <c r="H446" s="142" t="s">
        <v>1</v>
      </c>
      <c r="L446" s="141"/>
      <c r="M446" s="144"/>
      <c r="T446" s="145"/>
      <c r="AT446" s="142" t="s">
        <v>234</v>
      </c>
      <c r="AU446" s="142" t="s">
        <v>82</v>
      </c>
      <c r="AV446" s="12" t="s">
        <v>78</v>
      </c>
      <c r="AW446" s="12" t="s">
        <v>29</v>
      </c>
      <c r="AX446" s="12" t="s">
        <v>73</v>
      </c>
      <c r="AY446" s="142" t="s">
        <v>224</v>
      </c>
    </row>
    <row r="447" spans="2:51" s="13" customFormat="1">
      <c r="B447" s="146"/>
      <c r="D447" s="136" t="s">
        <v>234</v>
      </c>
      <c r="E447" s="147" t="s">
        <v>1</v>
      </c>
      <c r="F447" s="148" t="s">
        <v>539</v>
      </c>
      <c r="H447" s="149">
        <v>2.1859999999999999</v>
      </c>
      <c r="L447" s="146"/>
      <c r="M447" s="150"/>
      <c r="T447" s="151"/>
      <c r="AT447" s="147" t="s">
        <v>234</v>
      </c>
      <c r="AU447" s="147" t="s">
        <v>82</v>
      </c>
      <c r="AV447" s="13" t="s">
        <v>82</v>
      </c>
      <c r="AW447" s="13" t="s">
        <v>29</v>
      </c>
      <c r="AX447" s="13" t="s">
        <v>73</v>
      </c>
      <c r="AY447" s="147" t="s">
        <v>224</v>
      </c>
    </row>
    <row r="448" spans="2:51" s="13" customFormat="1">
      <c r="B448" s="146"/>
      <c r="D448" s="136" t="s">
        <v>234</v>
      </c>
      <c r="E448" s="147" t="s">
        <v>1</v>
      </c>
      <c r="F448" s="148" t="s">
        <v>540</v>
      </c>
      <c r="H448" s="149">
        <v>2.6240000000000001</v>
      </c>
      <c r="L448" s="146"/>
      <c r="M448" s="150"/>
      <c r="T448" s="151"/>
      <c r="AT448" s="147" t="s">
        <v>234</v>
      </c>
      <c r="AU448" s="147" t="s">
        <v>82</v>
      </c>
      <c r="AV448" s="13" t="s">
        <v>82</v>
      </c>
      <c r="AW448" s="13" t="s">
        <v>29</v>
      </c>
      <c r="AX448" s="13" t="s">
        <v>73</v>
      </c>
      <c r="AY448" s="147" t="s">
        <v>224</v>
      </c>
    </row>
    <row r="449" spans="2:65" s="13" customFormat="1">
      <c r="B449" s="146"/>
      <c r="D449" s="136" t="s">
        <v>234</v>
      </c>
      <c r="E449" s="147" t="s">
        <v>1</v>
      </c>
      <c r="F449" s="148" t="s">
        <v>541</v>
      </c>
      <c r="H449" s="149">
        <v>1.444</v>
      </c>
      <c r="L449" s="146"/>
      <c r="M449" s="150"/>
      <c r="T449" s="151"/>
      <c r="AT449" s="147" t="s">
        <v>234</v>
      </c>
      <c r="AU449" s="147" t="s">
        <v>82</v>
      </c>
      <c r="AV449" s="13" t="s">
        <v>82</v>
      </c>
      <c r="AW449" s="13" t="s">
        <v>29</v>
      </c>
      <c r="AX449" s="13" t="s">
        <v>73</v>
      </c>
      <c r="AY449" s="147" t="s">
        <v>224</v>
      </c>
    </row>
    <row r="450" spans="2:65" s="13" customFormat="1">
      <c r="B450" s="146"/>
      <c r="D450" s="136" t="s">
        <v>234</v>
      </c>
      <c r="E450" s="147" t="s">
        <v>1</v>
      </c>
      <c r="F450" s="148" t="s">
        <v>542</v>
      </c>
      <c r="H450" s="149">
        <v>1.224</v>
      </c>
      <c r="L450" s="146"/>
      <c r="M450" s="150"/>
      <c r="T450" s="151"/>
      <c r="AT450" s="147" t="s">
        <v>234</v>
      </c>
      <c r="AU450" s="147" t="s">
        <v>82</v>
      </c>
      <c r="AV450" s="13" t="s">
        <v>82</v>
      </c>
      <c r="AW450" s="13" t="s">
        <v>29</v>
      </c>
      <c r="AX450" s="13" t="s">
        <v>73</v>
      </c>
      <c r="AY450" s="147" t="s">
        <v>224</v>
      </c>
    </row>
    <row r="451" spans="2:65" s="12" customFormat="1">
      <c r="B451" s="141"/>
      <c r="D451" s="136" t="s">
        <v>234</v>
      </c>
      <c r="E451" s="142" t="s">
        <v>1</v>
      </c>
      <c r="F451" s="143" t="s">
        <v>390</v>
      </c>
      <c r="H451" s="142" t="s">
        <v>1</v>
      </c>
      <c r="L451" s="141"/>
      <c r="M451" s="144"/>
      <c r="T451" s="145"/>
      <c r="AT451" s="142" t="s">
        <v>234</v>
      </c>
      <c r="AU451" s="142" t="s">
        <v>82</v>
      </c>
      <c r="AV451" s="12" t="s">
        <v>78</v>
      </c>
      <c r="AW451" s="12" t="s">
        <v>29</v>
      </c>
      <c r="AX451" s="12" t="s">
        <v>73</v>
      </c>
      <c r="AY451" s="142" t="s">
        <v>224</v>
      </c>
    </row>
    <row r="452" spans="2:65" s="13" customFormat="1">
      <c r="B452" s="146"/>
      <c r="D452" s="136" t="s">
        <v>234</v>
      </c>
      <c r="E452" s="147" t="s">
        <v>1</v>
      </c>
      <c r="F452" s="148" t="s">
        <v>543</v>
      </c>
      <c r="H452" s="149">
        <v>2.673</v>
      </c>
      <c r="L452" s="146"/>
      <c r="M452" s="150"/>
      <c r="T452" s="151"/>
      <c r="AT452" s="147" t="s">
        <v>234</v>
      </c>
      <c r="AU452" s="147" t="s">
        <v>82</v>
      </c>
      <c r="AV452" s="13" t="s">
        <v>82</v>
      </c>
      <c r="AW452" s="13" t="s">
        <v>29</v>
      </c>
      <c r="AX452" s="13" t="s">
        <v>73</v>
      </c>
      <c r="AY452" s="147" t="s">
        <v>224</v>
      </c>
    </row>
    <row r="453" spans="2:65" s="13" customFormat="1">
      <c r="B453" s="146"/>
      <c r="D453" s="136" t="s">
        <v>234</v>
      </c>
      <c r="E453" s="147" t="s">
        <v>1</v>
      </c>
      <c r="F453" s="148" t="s">
        <v>544</v>
      </c>
      <c r="H453" s="149">
        <v>1.992</v>
      </c>
      <c r="L453" s="146"/>
      <c r="M453" s="150"/>
      <c r="T453" s="151"/>
      <c r="AT453" s="147" t="s">
        <v>234</v>
      </c>
      <c r="AU453" s="147" t="s">
        <v>82</v>
      </c>
      <c r="AV453" s="13" t="s">
        <v>82</v>
      </c>
      <c r="AW453" s="13" t="s">
        <v>29</v>
      </c>
      <c r="AX453" s="13" t="s">
        <v>73</v>
      </c>
      <c r="AY453" s="147" t="s">
        <v>224</v>
      </c>
    </row>
    <row r="454" spans="2:65" s="13" customFormat="1">
      <c r="B454" s="146"/>
      <c r="D454" s="136" t="s">
        <v>234</v>
      </c>
      <c r="E454" s="147" t="s">
        <v>1</v>
      </c>
      <c r="F454" s="148" t="s">
        <v>545</v>
      </c>
      <c r="H454" s="149">
        <v>1.016</v>
      </c>
      <c r="L454" s="146"/>
      <c r="M454" s="150"/>
      <c r="T454" s="151"/>
      <c r="AT454" s="147" t="s">
        <v>234</v>
      </c>
      <c r="AU454" s="147" t="s">
        <v>82</v>
      </c>
      <c r="AV454" s="13" t="s">
        <v>82</v>
      </c>
      <c r="AW454" s="13" t="s">
        <v>29</v>
      </c>
      <c r="AX454" s="13" t="s">
        <v>73</v>
      </c>
      <c r="AY454" s="147" t="s">
        <v>224</v>
      </c>
    </row>
    <row r="455" spans="2:65" s="13" customFormat="1">
      <c r="B455" s="146"/>
      <c r="D455" s="136" t="s">
        <v>234</v>
      </c>
      <c r="E455" s="147" t="s">
        <v>1</v>
      </c>
      <c r="F455" s="148" t="s">
        <v>546</v>
      </c>
      <c r="H455" s="149">
        <v>1.252</v>
      </c>
      <c r="L455" s="146"/>
      <c r="M455" s="150"/>
      <c r="T455" s="151"/>
      <c r="AT455" s="147" t="s">
        <v>234</v>
      </c>
      <c r="AU455" s="147" t="s">
        <v>82</v>
      </c>
      <c r="AV455" s="13" t="s">
        <v>82</v>
      </c>
      <c r="AW455" s="13" t="s">
        <v>29</v>
      </c>
      <c r="AX455" s="13" t="s">
        <v>73</v>
      </c>
      <c r="AY455" s="147" t="s">
        <v>224</v>
      </c>
    </row>
    <row r="456" spans="2:65" s="15" customFormat="1">
      <c r="B456" s="158"/>
      <c r="D456" s="136" t="s">
        <v>234</v>
      </c>
      <c r="E456" s="159" t="s">
        <v>1</v>
      </c>
      <c r="F456" s="160" t="s">
        <v>288</v>
      </c>
      <c r="H456" s="161">
        <v>14.411000000000001</v>
      </c>
      <c r="L456" s="158"/>
      <c r="M456" s="162"/>
      <c r="T456" s="163"/>
      <c r="AT456" s="159" t="s">
        <v>234</v>
      </c>
      <c r="AU456" s="159" t="s">
        <v>82</v>
      </c>
      <c r="AV456" s="15" t="s">
        <v>101</v>
      </c>
      <c r="AW456" s="15" t="s">
        <v>29</v>
      </c>
      <c r="AX456" s="15" t="s">
        <v>73</v>
      </c>
      <c r="AY456" s="159" t="s">
        <v>224</v>
      </c>
    </row>
    <row r="457" spans="2:65" s="14" customFormat="1">
      <c r="B457" s="152"/>
      <c r="D457" s="136" t="s">
        <v>234</v>
      </c>
      <c r="E457" s="153" t="s">
        <v>1</v>
      </c>
      <c r="F457" s="154" t="s">
        <v>239</v>
      </c>
      <c r="H457" s="155">
        <v>172.85599999999999</v>
      </c>
      <c r="L457" s="152"/>
      <c r="M457" s="156"/>
      <c r="T457" s="157"/>
      <c r="AT457" s="153" t="s">
        <v>234</v>
      </c>
      <c r="AU457" s="153" t="s">
        <v>82</v>
      </c>
      <c r="AV457" s="14" t="s">
        <v>106</v>
      </c>
      <c r="AW457" s="14" t="s">
        <v>29</v>
      </c>
      <c r="AX457" s="14" t="s">
        <v>78</v>
      </c>
      <c r="AY457" s="153" t="s">
        <v>224</v>
      </c>
    </row>
    <row r="458" spans="2:65" s="1" customFormat="1" ht="66.75" customHeight="1">
      <c r="B458" s="123"/>
      <c r="C458" s="124" t="s">
        <v>547</v>
      </c>
      <c r="D458" s="124" t="s">
        <v>226</v>
      </c>
      <c r="E458" s="125" t="s">
        <v>515</v>
      </c>
      <c r="F458" s="126" t="s">
        <v>516</v>
      </c>
      <c r="G458" s="127" t="s">
        <v>229</v>
      </c>
      <c r="H458" s="128">
        <v>19.86</v>
      </c>
      <c r="I458" s="129">
        <v>16150</v>
      </c>
      <c r="J458" s="129">
        <f>ROUND(I458*H458,2)</f>
        <v>320739</v>
      </c>
      <c r="K458" s="126" t="s">
        <v>1</v>
      </c>
      <c r="L458" s="29"/>
      <c r="M458" s="130" t="s">
        <v>1</v>
      </c>
      <c r="N458" s="131" t="s">
        <v>39</v>
      </c>
      <c r="O458" s="132">
        <v>0</v>
      </c>
      <c r="P458" s="132">
        <f>O458*H458</f>
        <v>0</v>
      </c>
      <c r="Q458" s="132">
        <v>0</v>
      </c>
      <c r="R458" s="132">
        <f>Q458*H458</f>
        <v>0</v>
      </c>
      <c r="S458" s="132">
        <v>0</v>
      </c>
      <c r="T458" s="133">
        <f>S458*H458</f>
        <v>0</v>
      </c>
      <c r="AR458" s="134" t="s">
        <v>106</v>
      </c>
      <c r="AT458" s="134" t="s">
        <v>226</v>
      </c>
      <c r="AU458" s="134" t="s">
        <v>82</v>
      </c>
      <c r="AY458" s="17" t="s">
        <v>224</v>
      </c>
      <c r="BE458" s="135">
        <f>IF(N458="základní",J458,0)</f>
        <v>0</v>
      </c>
      <c r="BF458" s="135">
        <f>IF(N458="snížená",J458,0)</f>
        <v>320739</v>
      </c>
      <c r="BG458" s="135">
        <f>IF(N458="zákl. přenesená",J458,0)</f>
        <v>0</v>
      </c>
      <c r="BH458" s="135">
        <f>IF(N458="sníž. přenesená",J458,0)</f>
        <v>0</v>
      </c>
      <c r="BI458" s="135">
        <f>IF(N458="nulová",J458,0)</f>
        <v>0</v>
      </c>
      <c r="BJ458" s="17" t="s">
        <v>82</v>
      </c>
      <c r="BK458" s="135">
        <f>ROUND(I458*H458,2)</f>
        <v>320739</v>
      </c>
      <c r="BL458" s="17" t="s">
        <v>106</v>
      </c>
      <c r="BM458" s="134" t="s">
        <v>548</v>
      </c>
    </row>
    <row r="459" spans="2:65" s="1" customFormat="1" ht="39">
      <c r="B459" s="29"/>
      <c r="D459" s="136" t="s">
        <v>231</v>
      </c>
      <c r="F459" s="137" t="s">
        <v>516</v>
      </c>
      <c r="L459" s="29"/>
      <c r="M459" s="138"/>
      <c r="T459" s="53"/>
      <c r="AT459" s="17" t="s">
        <v>231</v>
      </c>
      <c r="AU459" s="17" t="s">
        <v>82</v>
      </c>
    </row>
    <row r="460" spans="2:65" s="12" customFormat="1">
      <c r="B460" s="141"/>
      <c r="D460" s="136" t="s">
        <v>234</v>
      </c>
      <c r="E460" s="142" t="s">
        <v>1</v>
      </c>
      <c r="F460" s="143" t="s">
        <v>549</v>
      </c>
      <c r="H460" s="142" t="s">
        <v>1</v>
      </c>
      <c r="L460" s="141"/>
      <c r="M460" s="144"/>
      <c r="T460" s="145"/>
      <c r="AT460" s="142" t="s">
        <v>234</v>
      </c>
      <c r="AU460" s="142" t="s">
        <v>82</v>
      </c>
      <c r="AV460" s="12" t="s">
        <v>78</v>
      </c>
      <c r="AW460" s="12" t="s">
        <v>29</v>
      </c>
      <c r="AX460" s="12" t="s">
        <v>73</v>
      </c>
      <c r="AY460" s="142" t="s">
        <v>224</v>
      </c>
    </row>
    <row r="461" spans="2:65" s="13" customFormat="1">
      <c r="B461" s="146"/>
      <c r="D461" s="136" t="s">
        <v>234</v>
      </c>
      <c r="E461" s="147" t="s">
        <v>1</v>
      </c>
      <c r="F461" s="148" t="s">
        <v>550</v>
      </c>
      <c r="H461" s="149">
        <v>6.9740000000000002</v>
      </c>
      <c r="L461" s="146"/>
      <c r="M461" s="150"/>
      <c r="T461" s="151"/>
      <c r="AT461" s="147" t="s">
        <v>234</v>
      </c>
      <c r="AU461" s="147" t="s">
        <v>82</v>
      </c>
      <c r="AV461" s="13" t="s">
        <v>82</v>
      </c>
      <c r="AW461" s="13" t="s">
        <v>29</v>
      </c>
      <c r="AX461" s="13" t="s">
        <v>73</v>
      </c>
      <c r="AY461" s="147" t="s">
        <v>224</v>
      </c>
    </row>
    <row r="462" spans="2:65" s="13" customFormat="1">
      <c r="B462" s="146"/>
      <c r="D462" s="136" t="s">
        <v>234</v>
      </c>
      <c r="E462" s="147" t="s">
        <v>1</v>
      </c>
      <c r="F462" s="148" t="s">
        <v>551</v>
      </c>
      <c r="H462" s="149">
        <v>1.534</v>
      </c>
      <c r="L462" s="146"/>
      <c r="M462" s="150"/>
      <c r="T462" s="151"/>
      <c r="AT462" s="147" t="s">
        <v>234</v>
      </c>
      <c r="AU462" s="147" t="s">
        <v>82</v>
      </c>
      <c r="AV462" s="13" t="s">
        <v>82</v>
      </c>
      <c r="AW462" s="13" t="s">
        <v>29</v>
      </c>
      <c r="AX462" s="13" t="s">
        <v>73</v>
      </c>
      <c r="AY462" s="147" t="s">
        <v>224</v>
      </c>
    </row>
    <row r="463" spans="2:65" s="15" customFormat="1">
      <c r="B463" s="158"/>
      <c r="D463" s="136" t="s">
        <v>234</v>
      </c>
      <c r="E463" s="159" t="s">
        <v>1</v>
      </c>
      <c r="F463" s="160" t="s">
        <v>288</v>
      </c>
      <c r="H463" s="161">
        <v>8.5080000000000009</v>
      </c>
      <c r="L463" s="158"/>
      <c r="M463" s="162"/>
      <c r="T463" s="163"/>
      <c r="AT463" s="159" t="s">
        <v>234</v>
      </c>
      <c r="AU463" s="159" t="s">
        <v>82</v>
      </c>
      <c r="AV463" s="15" t="s">
        <v>101</v>
      </c>
      <c r="AW463" s="15" t="s">
        <v>29</v>
      </c>
      <c r="AX463" s="15" t="s">
        <v>73</v>
      </c>
      <c r="AY463" s="159" t="s">
        <v>224</v>
      </c>
    </row>
    <row r="464" spans="2:65" s="12" customFormat="1">
      <c r="B464" s="141"/>
      <c r="D464" s="136" t="s">
        <v>234</v>
      </c>
      <c r="E464" s="142" t="s">
        <v>1</v>
      </c>
      <c r="F464" s="143" t="s">
        <v>552</v>
      </c>
      <c r="H464" s="142" t="s">
        <v>1</v>
      </c>
      <c r="L464" s="141"/>
      <c r="M464" s="144"/>
      <c r="T464" s="145"/>
      <c r="AT464" s="142" t="s">
        <v>234</v>
      </c>
      <c r="AU464" s="142" t="s">
        <v>82</v>
      </c>
      <c r="AV464" s="12" t="s">
        <v>78</v>
      </c>
      <c r="AW464" s="12" t="s">
        <v>29</v>
      </c>
      <c r="AX464" s="12" t="s">
        <v>73</v>
      </c>
      <c r="AY464" s="142" t="s">
        <v>224</v>
      </c>
    </row>
    <row r="465" spans="2:65" s="13" customFormat="1">
      <c r="B465" s="146"/>
      <c r="D465" s="136" t="s">
        <v>234</v>
      </c>
      <c r="E465" s="147" t="s">
        <v>1</v>
      </c>
      <c r="F465" s="148" t="s">
        <v>553</v>
      </c>
      <c r="H465" s="149">
        <v>2.2080000000000002</v>
      </c>
      <c r="L465" s="146"/>
      <c r="M465" s="150"/>
      <c r="T465" s="151"/>
      <c r="AT465" s="147" t="s">
        <v>234</v>
      </c>
      <c r="AU465" s="147" t="s">
        <v>82</v>
      </c>
      <c r="AV465" s="13" t="s">
        <v>82</v>
      </c>
      <c r="AW465" s="13" t="s">
        <v>29</v>
      </c>
      <c r="AX465" s="13" t="s">
        <v>73</v>
      </c>
      <c r="AY465" s="147" t="s">
        <v>224</v>
      </c>
    </row>
    <row r="466" spans="2:65" s="13" customFormat="1">
      <c r="B466" s="146"/>
      <c r="D466" s="136" t="s">
        <v>234</v>
      </c>
      <c r="E466" s="147" t="s">
        <v>1</v>
      </c>
      <c r="F466" s="148" t="s">
        <v>554</v>
      </c>
      <c r="H466" s="149">
        <v>9.1440000000000001</v>
      </c>
      <c r="L466" s="146"/>
      <c r="M466" s="150"/>
      <c r="T466" s="151"/>
      <c r="AT466" s="147" t="s">
        <v>234</v>
      </c>
      <c r="AU466" s="147" t="s">
        <v>82</v>
      </c>
      <c r="AV466" s="13" t="s">
        <v>82</v>
      </c>
      <c r="AW466" s="13" t="s">
        <v>29</v>
      </c>
      <c r="AX466" s="13" t="s">
        <v>73</v>
      </c>
      <c r="AY466" s="147" t="s">
        <v>224</v>
      </c>
    </row>
    <row r="467" spans="2:65" s="15" customFormat="1">
      <c r="B467" s="158"/>
      <c r="D467" s="136" t="s">
        <v>234</v>
      </c>
      <c r="E467" s="159" t="s">
        <v>1</v>
      </c>
      <c r="F467" s="160" t="s">
        <v>288</v>
      </c>
      <c r="H467" s="161">
        <v>11.352</v>
      </c>
      <c r="L467" s="158"/>
      <c r="M467" s="162"/>
      <c r="T467" s="163"/>
      <c r="AT467" s="159" t="s">
        <v>234</v>
      </c>
      <c r="AU467" s="159" t="s">
        <v>82</v>
      </c>
      <c r="AV467" s="15" t="s">
        <v>101</v>
      </c>
      <c r="AW467" s="15" t="s">
        <v>29</v>
      </c>
      <c r="AX467" s="15" t="s">
        <v>73</v>
      </c>
      <c r="AY467" s="159" t="s">
        <v>224</v>
      </c>
    </row>
    <row r="468" spans="2:65" s="14" customFormat="1">
      <c r="B468" s="152"/>
      <c r="D468" s="136" t="s">
        <v>234</v>
      </c>
      <c r="E468" s="153" t="s">
        <v>1</v>
      </c>
      <c r="F468" s="154" t="s">
        <v>239</v>
      </c>
      <c r="H468" s="155">
        <v>19.86</v>
      </c>
      <c r="L468" s="152"/>
      <c r="M468" s="156"/>
      <c r="T468" s="157"/>
      <c r="AT468" s="153" t="s">
        <v>234</v>
      </c>
      <c r="AU468" s="153" t="s">
        <v>82</v>
      </c>
      <c r="AV468" s="14" t="s">
        <v>106</v>
      </c>
      <c r="AW468" s="14" t="s">
        <v>29</v>
      </c>
      <c r="AX468" s="14" t="s">
        <v>78</v>
      </c>
      <c r="AY468" s="153" t="s">
        <v>224</v>
      </c>
    </row>
    <row r="469" spans="2:65" s="1" customFormat="1" ht="37.9" customHeight="1">
      <c r="B469" s="123"/>
      <c r="C469" s="124" t="s">
        <v>385</v>
      </c>
      <c r="D469" s="124" t="s">
        <v>226</v>
      </c>
      <c r="E469" s="125" t="s">
        <v>555</v>
      </c>
      <c r="F469" s="126" t="s">
        <v>556</v>
      </c>
      <c r="G469" s="127" t="s">
        <v>266</v>
      </c>
      <c r="H469" s="128">
        <v>779.43700000000001</v>
      </c>
      <c r="I469" s="129">
        <v>586</v>
      </c>
      <c r="J469" s="129">
        <f>ROUND(I469*H469,2)</f>
        <v>456750.08000000002</v>
      </c>
      <c r="K469" s="126" t="s">
        <v>230</v>
      </c>
      <c r="L469" s="29"/>
      <c r="M469" s="130" t="s">
        <v>1</v>
      </c>
      <c r="N469" s="131" t="s">
        <v>39</v>
      </c>
      <c r="O469" s="132">
        <v>0</v>
      </c>
      <c r="P469" s="132">
        <f>O469*H469</f>
        <v>0</v>
      </c>
      <c r="Q469" s="132">
        <v>0</v>
      </c>
      <c r="R469" s="132">
        <f>Q469*H469</f>
        <v>0</v>
      </c>
      <c r="S469" s="132">
        <v>0</v>
      </c>
      <c r="T469" s="133">
        <f>S469*H469</f>
        <v>0</v>
      </c>
      <c r="AR469" s="134" t="s">
        <v>106</v>
      </c>
      <c r="AT469" s="134" t="s">
        <v>226</v>
      </c>
      <c r="AU469" s="134" t="s">
        <v>82</v>
      </c>
      <c r="AY469" s="17" t="s">
        <v>224</v>
      </c>
      <c r="BE469" s="135">
        <f>IF(N469="základní",J469,0)</f>
        <v>0</v>
      </c>
      <c r="BF469" s="135">
        <f>IF(N469="snížená",J469,0)</f>
        <v>456750.08000000002</v>
      </c>
      <c r="BG469" s="135">
        <f>IF(N469="zákl. přenesená",J469,0)</f>
        <v>0</v>
      </c>
      <c r="BH469" s="135">
        <f>IF(N469="sníž. přenesená",J469,0)</f>
        <v>0</v>
      </c>
      <c r="BI469" s="135">
        <f>IF(N469="nulová",J469,0)</f>
        <v>0</v>
      </c>
      <c r="BJ469" s="17" t="s">
        <v>82</v>
      </c>
      <c r="BK469" s="135">
        <f>ROUND(I469*H469,2)</f>
        <v>456750.08000000002</v>
      </c>
      <c r="BL469" s="17" t="s">
        <v>106</v>
      </c>
      <c r="BM469" s="134" t="s">
        <v>557</v>
      </c>
    </row>
    <row r="470" spans="2:65" s="1" customFormat="1" ht="19.5">
      <c r="B470" s="29"/>
      <c r="D470" s="136" t="s">
        <v>231</v>
      </c>
      <c r="F470" s="137" t="s">
        <v>556</v>
      </c>
      <c r="L470" s="29"/>
      <c r="M470" s="138"/>
      <c r="T470" s="53"/>
      <c r="AT470" s="17" t="s">
        <v>231</v>
      </c>
      <c r="AU470" s="17" t="s">
        <v>82</v>
      </c>
    </row>
    <row r="471" spans="2:65" s="1" customFormat="1">
      <c r="B471" s="29"/>
      <c r="D471" s="139" t="s">
        <v>232</v>
      </c>
      <c r="F471" s="140" t="s">
        <v>558</v>
      </c>
      <c r="L471" s="29"/>
      <c r="M471" s="138"/>
      <c r="T471" s="53"/>
      <c r="AT471" s="17" t="s">
        <v>232</v>
      </c>
      <c r="AU471" s="17" t="s">
        <v>82</v>
      </c>
    </row>
    <row r="472" spans="2:65" s="13" customFormat="1">
      <c r="B472" s="146"/>
      <c r="D472" s="136" t="s">
        <v>234</v>
      </c>
      <c r="E472" s="147" t="s">
        <v>1</v>
      </c>
      <c r="F472" s="148" t="s">
        <v>559</v>
      </c>
      <c r="H472" s="149">
        <v>720.005</v>
      </c>
      <c r="L472" s="146"/>
      <c r="M472" s="150"/>
      <c r="T472" s="151"/>
      <c r="AT472" s="147" t="s">
        <v>234</v>
      </c>
      <c r="AU472" s="147" t="s">
        <v>82</v>
      </c>
      <c r="AV472" s="13" t="s">
        <v>82</v>
      </c>
      <c r="AW472" s="13" t="s">
        <v>29</v>
      </c>
      <c r="AX472" s="13" t="s">
        <v>73</v>
      </c>
      <c r="AY472" s="147" t="s">
        <v>224</v>
      </c>
    </row>
    <row r="473" spans="2:65" s="13" customFormat="1">
      <c r="B473" s="146"/>
      <c r="D473" s="136" t="s">
        <v>234</v>
      </c>
      <c r="E473" s="147" t="s">
        <v>1</v>
      </c>
      <c r="F473" s="148" t="s">
        <v>560</v>
      </c>
      <c r="H473" s="149">
        <v>2.2330000000000001</v>
      </c>
      <c r="L473" s="146"/>
      <c r="M473" s="150"/>
      <c r="T473" s="151"/>
      <c r="AT473" s="147" t="s">
        <v>234</v>
      </c>
      <c r="AU473" s="147" t="s">
        <v>82</v>
      </c>
      <c r="AV473" s="13" t="s">
        <v>82</v>
      </c>
      <c r="AW473" s="13" t="s">
        <v>29</v>
      </c>
      <c r="AX473" s="13" t="s">
        <v>73</v>
      </c>
      <c r="AY473" s="147" t="s">
        <v>224</v>
      </c>
    </row>
    <row r="474" spans="2:65" s="13" customFormat="1">
      <c r="B474" s="146"/>
      <c r="D474" s="136" t="s">
        <v>234</v>
      </c>
      <c r="E474" s="147" t="s">
        <v>1</v>
      </c>
      <c r="F474" s="148" t="s">
        <v>561</v>
      </c>
      <c r="H474" s="149">
        <v>1.5109999999999999</v>
      </c>
      <c r="L474" s="146"/>
      <c r="M474" s="150"/>
      <c r="T474" s="151"/>
      <c r="AT474" s="147" t="s">
        <v>234</v>
      </c>
      <c r="AU474" s="147" t="s">
        <v>82</v>
      </c>
      <c r="AV474" s="13" t="s">
        <v>82</v>
      </c>
      <c r="AW474" s="13" t="s">
        <v>29</v>
      </c>
      <c r="AX474" s="13" t="s">
        <v>73</v>
      </c>
      <c r="AY474" s="147" t="s">
        <v>224</v>
      </c>
    </row>
    <row r="475" spans="2:65" s="13" customFormat="1">
      <c r="B475" s="146"/>
      <c r="D475" s="136" t="s">
        <v>234</v>
      </c>
      <c r="E475" s="147" t="s">
        <v>1</v>
      </c>
      <c r="F475" s="148" t="s">
        <v>562</v>
      </c>
      <c r="H475" s="149">
        <v>2.2730000000000001</v>
      </c>
      <c r="L475" s="146"/>
      <c r="M475" s="150"/>
      <c r="T475" s="151"/>
      <c r="AT475" s="147" t="s">
        <v>234</v>
      </c>
      <c r="AU475" s="147" t="s">
        <v>82</v>
      </c>
      <c r="AV475" s="13" t="s">
        <v>82</v>
      </c>
      <c r="AW475" s="13" t="s">
        <v>29</v>
      </c>
      <c r="AX475" s="13" t="s">
        <v>73</v>
      </c>
      <c r="AY475" s="147" t="s">
        <v>224</v>
      </c>
    </row>
    <row r="476" spans="2:65" s="13" customFormat="1">
      <c r="B476" s="146"/>
      <c r="D476" s="136" t="s">
        <v>234</v>
      </c>
      <c r="E476" s="147" t="s">
        <v>1</v>
      </c>
      <c r="F476" s="148" t="s">
        <v>563</v>
      </c>
      <c r="H476" s="149">
        <v>24.71</v>
      </c>
      <c r="L476" s="146"/>
      <c r="M476" s="150"/>
      <c r="T476" s="151"/>
      <c r="AT476" s="147" t="s">
        <v>234</v>
      </c>
      <c r="AU476" s="147" t="s">
        <v>82</v>
      </c>
      <c r="AV476" s="13" t="s">
        <v>82</v>
      </c>
      <c r="AW476" s="13" t="s">
        <v>29</v>
      </c>
      <c r="AX476" s="13" t="s">
        <v>73</v>
      </c>
      <c r="AY476" s="147" t="s">
        <v>224</v>
      </c>
    </row>
    <row r="477" spans="2:65" s="13" customFormat="1">
      <c r="B477" s="146"/>
      <c r="D477" s="136" t="s">
        <v>234</v>
      </c>
      <c r="E477" s="147" t="s">
        <v>1</v>
      </c>
      <c r="F477" s="148" t="s">
        <v>564</v>
      </c>
      <c r="H477" s="149">
        <v>0.52800000000000002</v>
      </c>
      <c r="L477" s="146"/>
      <c r="M477" s="150"/>
      <c r="T477" s="151"/>
      <c r="AT477" s="147" t="s">
        <v>234</v>
      </c>
      <c r="AU477" s="147" t="s">
        <v>82</v>
      </c>
      <c r="AV477" s="13" t="s">
        <v>82</v>
      </c>
      <c r="AW477" s="13" t="s">
        <v>29</v>
      </c>
      <c r="AX477" s="13" t="s">
        <v>73</v>
      </c>
      <c r="AY477" s="147" t="s">
        <v>224</v>
      </c>
    </row>
    <row r="478" spans="2:65" s="13" customFormat="1">
      <c r="B478" s="146"/>
      <c r="D478" s="136" t="s">
        <v>234</v>
      </c>
      <c r="E478" s="147" t="s">
        <v>1</v>
      </c>
      <c r="F478" s="148" t="s">
        <v>565</v>
      </c>
      <c r="H478" s="149">
        <v>25.928999999999998</v>
      </c>
      <c r="L478" s="146"/>
      <c r="M478" s="150"/>
      <c r="T478" s="151"/>
      <c r="AT478" s="147" t="s">
        <v>234</v>
      </c>
      <c r="AU478" s="147" t="s">
        <v>82</v>
      </c>
      <c r="AV478" s="13" t="s">
        <v>82</v>
      </c>
      <c r="AW478" s="13" t="s">
        <v>29</v>
      </c>
      <c r="AX478" s="13" t="s">
        <v>73</v>
      </c>
      <c r="AY478" s="147" t="s">
        <v>224</v>
      </c>
    </row>
    <row r="479" spans="2:65" s="13" customFormat="1">
      <c r="B479" s="146"/>
      <c r="D479" s="136" t="s">
        <v>234</v>
      </c>
      <c r="E479" s="147" t="s">
        <v>1</v>
      </c>
      <c r="F479" s="148" t="s">
        <v>566</v>
      </c>
      <c r="H479" s="149">
        <v>2.2480000000000002</v>
      </c>
      <c r="L479" s="146"/>
      <c r="M479" s="150"/>
      <c r="T479" s="151"/>
      <c r="AT479" s="147" t="s">
        <v>234</v>
      </c>
      <c r="AU479" s="147" t="s">
        <v>82</v>
      </c>
      <c r="AV479" s="13" t="s">
        <v>82</v>
      </c>
      <c r="AW479" s="13" t="s">
        <v>29</v>
      </c>
      <c r="AX479" s="13" t="s">
        <v>73</v>
      </c>
      <c r="AY479" s="147" t="s">
        <v>224</v>
      </c>
    </row>
    <row r="480" spans="2:65" s="14" customFormat="1">
      <c r="B480" s="152"/>
      <c r="D480" s="136" t="s">
        <v>234</v>
      </c>
      <c r="E480" s="153" t="s">
        <v>1</v>
      </c>
      <c r="F480" s="154" t="s">
        <v>239</v>
      </c>
      <c r="H480" s="155">
        <v>779.43700000000001</v>
      </c>
      <c r="L480" s="152"/>
      <c r="M480" s="156"/>
      <c r="T480" s="157"/>
      <c r="AT480" s="153" t="s">
        <v>234</v>
      </c>
      <c r="AU480" s="153" t="s">
        <v>82</v>
      </c>
      <c r="AV480" s="14" t="s">
        <v>106</v>
      </c>
      <c r="AW480" s="14" t="s">
        <v>29</v>
      </c>
      <c r="AX480" s="14" t="s">
        <v>78</v>
      </c>
      <c r="AY480" s="153" t="s">
        <v>224</v>
      </c>
    </row>
    <row r="481" spans="2:65" s="1" customFormat="1" ht="37.9" customHeight="1">
      <c r="B481" s="123"/>
      <c r="C481" s="124" t="s">
        <v>567</v>
      </c>
      <c r="D481" s="124" t="s">
        <v>226</v>
      </c>
      <c r="E481" s="125" t="s">
        <v>568</v>
      </c>
      <c r="F481" s="126" t="s">
        <v>569</v>
      </c>
      <c r="G481" s="127" t="s">
        <v>266</v>
      </c>
      <c r="H481" s="128">
        <v>779.43700000000001</v>
      </c>
      <c r="I481" s="129">
        <v>142</v>
      </c>
      <c r="J481" s="129">
        <f>ROUND(I481*H481,2)</f>
        <v>110680.05</v>
      </c>
      <c r="K481" s="126" t="s">
        <v>230</v>
      </c>
      <c r="L481" s="29"/>
      <c r="M481" s="130" t="s">
        <v>1</v>
      </c>
      <c r="N481" s="131" t="s">
        <v>39</v>
      </c>
      <c r="O481" s="132">
        <v>0</v>
      </c>
      <c r="P481" s="132">
        <f>O481*H481</f>
        <v>0</v>
      </c>
      <c r="Q481" s="132">
        <v>0</v>
      </c>
      <c r="R481" s="132">
        <f>Q481*H481</f>
        <v>0</v>
      </c>
      <c r="S481" s="132">
        <v>0</v>
      </c>
      <c r="T481" s="133">
        <f>S481*H481</f>
        <v>0</v>
      </c>
      <c r="AR481" s="134" t="s">
        <v>106</v>
      </c>
      <c r="AT481" s="134" t="s">
        <v>226</v>
      </c>
      <c r="AU481" s="134" t="s">
        <v>82</v>
      </c>
      <c r="AY481" s="17" t="s">
        <v>224</v>
      </c>
      <c r="BE481" s="135">
        <f>IF(N481="základní",J481,0)</f>
        <v>0</v>
      </c>
      <c r="BF481" s="135">
        <f>IF(N481="snížená",J481,0)</f>
        <v>110680.05</v>
      </c>
      <c r="BG481" s="135">
        <f>IF(N481="zákl. přenesená",J481,0)</f>
        <v>0</v>
      </c>
      <c r="BH481" s="135">
        <f>IF(N481="sníž. přenesená",J481,0)</f>
        <v>0</v>
      </c>
      <c r="BI481" s="135">
        <f>IF(N481="nulová",J481,0)</f>
        <v>0</v>
      </c>
      <c r="BJ481" s="17" t="s">
        <v>82</v>
      </c>
      <c r="BK481" s="135">
        <f>ROUND(I481*H481,2)</f>
        <v>110680.05</v>
      </c>
      <c r="BL481" s="17" t="s">
        <v>106</v>
      </c>
      <c r="BM481" s="134" t="s">
        <v>570</v>
      </c>
    </row>
    <row r="482" spans="2:65" s="1" customFormat="1" ht="19.5">
      <c r="B482" s="29"/>
      <c r="D482" s="136" t="s">
        <v>231</v>
      </c>
      <c r="F482" s="137" t="s">
        <v>569</v>
      </c>
      <c r="L482" s="29"/>
      <c r="M482" s="138"/>
      <c r="T482" s="53"/>
      <c r="AT482" s="17" t="s">
        <v>231</v>
      </c>
      <c r="AU482" s="17" t="s">
        <v>82</v>
      </c>
    </row>
    <row r="483" spans="2:65" s="1" customFormat="1">
      <c r="B483" s="29"/>
      <c r="D483" s="139" t="s">
        <v>232</v>
      </c>
      <c r="F483" s="140" t="s">
        <v>571</v>
      </c>
      <c r="L483" s="29"/>
      <c r="M483" s="138"/>
      <c r="T483" s="53"/>
      <c r="AT483" s="17" t="s">
        <v>232</v>
      </c>
      <c r="AU483" s="17" t="s">
        <v>82</v>
      </c>
    </row>
    <row r="484" spans="2:65" s="1" customFormat="1" ht="33" customHeight="1">
      <c r="B484" s="123"/>
      <c r="C484" s="124" t="s">
        <v>396</v>
      </c>
      <c r="D484" s="124" t="s">
        <v>226</v>
      </c>
      <c r="E484" s="125" t="s">
        <v>572</v>
      </c>
      <c r="F484" s="126" t="s">
        <v>573</v>
      </c>
      <c r="G484" s="127" t="s">
        <v>266</v>
      </c>
      <c r="H484" s="128">
        <v>720.005</v>
      </c>
      <c r="I484" s="129">
        <v>216</v>
      </c>
      <c r="J484" s="129">
        <f>ROUND(I484*H484,2)</f>
        <v>155521.07999999999</v>
      </c>
      <c r="K484" s="126" t="s">
        <v>230</v>
      </c>
      <c r="L484" s="29"/>
      <c r="M484" s="130" t="s">
        <v>1</v>
      </c>
      <c r="N484" s="131" t="s">
        <v>39</v>
      </c>
      <c r="O484" s="132">
        <v>0</v>
      </c>
      <c r="P484" s="132">
        <f>O484*H484</f>
        <v>0</v>
      </c>
      <c r="Q484" s="132">
        <v>0</v>
      </c>
      <c r="R484" s="132">
        <f>Q484*H484</f>
        <v>0</v>
      </c>
      <c r="S484" s="132">
        <v>0</v>
      </c>
      <c r="T484" s="133">
        <f>S484*H484</f>
        <v>0</v>
      </c>
      <c r="AR484" s="134" t="s">
        <v>106</v>
      </c>
      <c r="AT484" s="134" t="s">
        <v>226</v>
      </c>
      <c r="AU484" s="134" t="s">
        <v>82</v>
      </c>
      <c r="AY484" s="17" t="s">
        <v>224</v>
      </c>
      <c r="BE484" s="135">
        <f>IF(N484="základní",J484,0)</f>
        <v>0</v>
      </c>
      <c r="BF484" s="135">
        <f>IF(N484="snížená",J484,0)</f>
        <v>155521.07999999999</v>
      </c>
      <c r="BG484" s="135">
        <f>IF(N484="zákl. přenesená",J484,0)</f>
        <v>0</v>
      </c>
      <c r="BH484" s="135">
        <f>IF(N484="sníž. přenesená",J484,0)</f>
        <v>0</v>
      </c>
      <c r="BI484" s="135">
        <f>IF(N484="nulová",J484,0)</f>
        <v>0</v>
      </c>
      <c r="BJ484" s="17" t="s">
        <v>82</v>
      </c>
      <c r="BK484" s="135">
        <f>ROUND(I484*H484,2)</f>
        <v>155521.07999999999</v>
      </c>
      <c r="BL484" s="17" t="s">
        <v>106</v>
      </c>
      <c r="BM484" s="134" t="s">
        <v>574</v>
      </c>
    </row>
    <row r="485" spans="2:65" s="1" customFormat="1" ht="19.5">
      <c r="B485" s="29"/>
      <c r="D485" s="136" t="s">
        <v>231</v>
      </c>
      <c r="F485" s="137" t="s">
        <v>573</v>
      </c>
      <c r="L485" s="29"/>
      <c r="M485" s="138"/>
      <c r="T485" s="53"/>
      <c r="AT485" s="17" t="s">
        <v>231</v>
      </c>
      <c r="AU485" s="17" t="s">
        <v>82</v>
      </c>
    </row>
    <row r="486" spans="2:65" s="1" customFormat="1">
      <c r="B486" s="29"/>
      <c r="D486" s="139" t="s">
        <v>232</v>
      </c>
      <c r="F486" s="140" t="s">
        <v>575</v>
      </c>
      <c r="L486" s="29"/>
      <c r="M486" s="138"/>
      <c r="T486" s="53"/>
      <c r="AT486" s="17" t="s">
        <v>232</v>
      </c>
      <c r="AU486" s="17" t="s">
        <v>82</v>
      </c>
    </row>
    <row r="487" spans="2:65" s="13" customFormat="1">
      <c r="B487" s="146"/>
      <c r="D487" s="136" t="s">
        <v>234</v>
      </c>
      <c r="E487" s="147" t="s">
        <v>1</v>
      </c>
      <c r="F487" s="148" t="s">
        <v>559</v>
      </c>
      <c r="H487" s="149">
        <v>720.005</v>
      </c>
      <c r="L487" s="146"/>
      <c r="M487" s="150"/>
      <c r="T487" s="151"/>
      <c r="AT487" s="147" t="s">
        <v>234</v>
      </c>
      <c r="AU487" s="147" t="s">
        <v>82</v>
      </c>
      <c r="AV487" s="13" t="s">
        <v>82</v>
      </c>
      <c r="AW487" s="13" t="s">
        <v>29</v>
      </c>
      <c r="AX487" s="13" t="s">
        <v>73</v>
      </c>
      <c r="AY487" s="147" t="s">
        <v>224</v>
      </c>
    </row>
    <row r="488" spans="2:65" s="14" customFormat="1">
      <c r="B488" s="152"/>
      <c r="D488" s="136" t="s">
        <v>234</v>
      </c>
      <c r="E488" s="153" t="s">
        <v>1</v>
      </c>
      <c r="F488" s="154" t="s">
        <v>239</v>
      </c>
      <c r="H488" s="155">
        <v>720.005</v>
      </c>
      <c r="L488" s="152"/>
      <c r="M488" s="156"/>
      <c r="T488" s="157"/>
      <c r="AT488" s="153" t="s">
        <v>234</v>
      </c>
      <c r="AU488" s="153" t="s">
        <v>82</v>
      </c>
      <c r="AV488" s="14" t="s">
        <v>106</v>
      </c>
      <c r="AW488" s="14" t="s">
        <v>29</v>
      </c>
      <c r="AX488" s="14" t="s">
        <v>78</v>
      </c>
      <c r="AY488" s="153" t="s">
        <v>224</v>
      </c>
    </row>
    <row r="489" spans="2:65" s="1" customFormat="1" ht="37.9" customHeight="1">
      <c r="B489" s="123"/>
      <c r="C489" s="124" t="s">
        <v>576</v>
      </c>
      <c r="D489" s="124" t="s">
        <v>226</v>
      </c>
      <c r="E489" s="125" t="s">
        <v>577</v>
      </c>
      <c r="F489" s="126" t="s">
        <v>578</v>
      </c>
      <c r="G489" s="127" t="s">
        <v>266</v>
      </c>
      <c r="H489" s="128">
        <v>720.005</v>
      </c>
      <c r="I489" s="129">
        <v>66.099999999999994</v>
      </c>
      <c r="J489" s="129">
        <f>ROUND(I489*H489,2)</f>
        <v>47592.33</v>
      </c>
      <c r="K489" s="126" t="s">
        <v>230</v>
      </c>
      <c r="L489" s="29"/>
      <c r="M489" s="130" t="s">
        <v>1</v>
      </c>
      <c r="N489" s="131" t="s">
        <v>39</v>
      </c>
      <c r="O489" s="132">
        <v>0</v>
      </c>
      <c r="P489" s="132">
        <f>O489*H489</f>
        <v>0</v>
      </c>
      <c r="Q489" s="132">
        <v>0</v>
      </c>
      <c r="R489" s="132">
        <f>Q489*H489</f>
        <v>0</v>
      </c>
      <c r="S489" s="132">
        <v>0</v>
      </c>
      <c r="T489" s="133">
        <f>S489*H489</f>
        <v>0</v>
      </c>
      <c r="AR489" s="134" t="s">
        <v>106</v>
      </c>
      <c r="AT489" s="134" t="s">
        <v>226</v>
      </c>
      <c r="AU489" s="134" t="s">
        <v>82</v>
      </c>
      <c r="AY489" s="17" t="s">
        <v>224</v>
      </c>
      <c r="BE489" s="135">
        <f>IF(N489="základní",J489,0)</f>
        <v>0</v>
      </c>
      <c r="BF489" s="135">
        <f>IF(N489="snížená",J489,0)</f>
        <v>47592.33</v>
      </c>
      <c r="BG489" s="135">
        <f>IF(N489="zákl. přenesená",J489,0)</f>
        <v>0</v>
      </c>
      <c r="BH489" s="135">
        <f>IF(N489="sníž. přenesená",J489,0)</f>
        <v>0</v>
      </c>
      <c r="BI489" s="135">
        <f>IF(N489="nulová",J489,0)</f>
        <v>0</v>
      </c>
      <c r="BJ489" s="17" t="s">
        <v>82</v>
      </c>
      <c r="BK489" s="135">
        <f>ROUND(I489*H489,2)</f>
        <v>47592.33</v>
      </c>
      <c r="BL489" s="17" t="s">
        <v>106</v>
      </c>
      <c r="BM489" s="134" t="s">
        <v>579</v>
      </c>
    </row>
    <row r="490" spans="2:65" s="1" customFormat="1" ht="19.5">
      <c r="B490" s="29"/>
      <c r="D490" s="136" t="s">
        <v>231</v>
      </c>
      <c r="F490" s="137" t="s">
        <v>578</v>
      </c>
      <c r="L490" s="29"/>
      <c r="M490" s="138"/>
      <c r="T490" s="53"/>
      <c r="AT490" s="17" t="s">
        <v>231</v>
      </c>
      <c r="AU490" s="17" t="s">
        <v>82</v>
      </c>
    </row>
    <row r="491" spans="2:65" s="1" customFormat="1">
      <c r="B491" s="29"/>
      <c r="D491" s="139" t="s">
        <v>232</v>
      </c>
      <c r="F491" s="140" t="s">
        <v>580</v>
      </c>
      <c r="L491" s="29"/>
      <c r="M491" s="138"/>
      <c r="T491" s="53"/>
      <c r="AT491" s="17" t="s">
        <v>232</v>
      </c>
      <c r="AU491" s="17" t="s">
        <v>82</v>
      </c>
    </row>
    <row r="492" spans="2:65" s="1" customFormat="1" ht="33" customHeight="1">
      <c r="B492" s="123"/>
      <c r="C492" s="124" t="s">
        <v>406</v>
      </c>
      <c r="D492" s="124" t="s">
        <v>226</v>
      </c>
      <c r="E492" s="125" t="s">
        <v>581</v>
      </c>
      <c r="F492" s="126" t="s">
        <v>582</v>
      </c>
      <c r="G492" s="127" t="s">
        <v>266</v>
      </c>
      <c r="H492" s="128">
        <v>279.238</v>
      </c>
      <c r="I492" s="129">
        <v>1040</v>
      </c>
      <c r="J492" s="129">
        <f>ROUND(I492*H492,2)</f>
        <v>290407.52</v>
      </c>
      <c r="K492" s="126" t="s">
        <v>230</v>
      </c>
      <c r="L492" s="29"/>
      <c r="M492" s="130" t="s">
        <v>1</v>
      </c>
      <c r="N492" s="131" t="s">
        <v>39</v>
      </c>
      <c r="O492" s="132">
        <v>0</v>
      </c>
      <c r="P492" s="132">
        <f>O492*H492</f>
        <v>0</v>
      </c>
      <c r="Q492" s="132">
        <v>0</v>
      </c>
      <c r="R492" s="132">
        <f>Q492*H492</f>
        <v>0</v>
      </c>
      <c r="S492" s="132">
        <v>0</v>
      </c>
      <c r="T492" s="133">
        <f>S492*H492</f>
        <v>0</v>
      </c>
      <c r="AR492" s="134" t="s">
        <v>106</v>
      </c>
      <c r="AT492" s="134" t="s">
        <v>226</v>
      </c>
      <c r="AU492" s="134" t="s">
        <v>82</v>
      </c>
      <c r="AY492" s="17" t="s">
        <v>224</v>
      </c>
      <c r="BE492" s="135">
        <f>IF(N492="základní",J492,0)</f>
        <v>0</v>
      </c>
      <c r="BF492" s="135">
        <f>IF(N492="snížená",J492,0)</f>
        <v>290407.52</v>
      </c>
      <c r="BG492" s="135">
        <f>IF(N492="zákl. přenesená",J492,0)</f>
        <v>0</v>
      </c>
      <c r="BH492" s="135">
        <f>IF(N492="sníž. přenesená",J492,0)</f>
        <v>0</v>
      </c>
      <c r="BI492" s="135">
        <f>IF(N492="nulová",J492,0)</f>
        <v>0</v>
      </c>
      <c r="BJ492" s="17" t="s">
        <v>82</v>
      </c>
      <c r="BK492" s="135">
        <f>ROUND(I492*H492,2)</f>
        <v>290407.52</v>
      </c>
      <c r="BL492" s="17" t="s">
        <v>106</v>
      </c>
      <c r="BM492" s="134" t="s">
        <v>583</v>
      </c>
    </row>
    <row r="493" spans="2:65" s="1" customFormat="1" ht="19.5">
      <c r="B493" s="29"/>
      <c r="D493" s="136" t="s">
        <v>231</v>
      </c>
      <c r="F493" s="137" t="s">
        <v>582</v>
      </c>
      <c r="L493" s="29"/>
      <c r="M493" s="138"/>
      <c r="T493" s="53"/>
      <c r="AT493" s="17" t="s">
        <v>231</v>
      </c>
      <c r="AU493" s="17" t="s">
        <v>82</v>
      </c>
    </row>
    <row r="494" spans="2:65" s="1" customFormat="1">
      <c r="B494" s="29"/>
      <c r="D494" s="139" t="s">
        <v>232</v>
      </c>
      <c r="F494" s="140" t="s">
        <v>584</v>
      </c>
      <c r="L494" s="29"/>
      <c r="M494" s="138"/>
      <c r="T494" s="53"/>
      <c r="AT494" s="17" t="s">
        <v>232</v>
      </c>
      <c r="AU494" s="17" t="s">
        <v>82</v>
      </c>
    </row>
    <row r="495" spans="2:65" s="12" customFormat="1">
      <c r="B495" s="141"/>
      <c r="D495" s="136" t="s">
        <v>234</v>
      </c>
      <c r="E495" s="142" t="s">
        <v>1</v>
      </c>
      <c r="F495" s="143" t="s">
        <v>549</v>
      </c>
      <c r="H495" s="142" t="s">
        <v>1</v>
      </c>
      <c r="L495" s="141"/>
      <c r="M495" s="144"/>
      <c r="T495" s="145"/>
      <c r="AT495" s="142" t="s">
        <v>234</v>
      </c>
      <c r="AU495" s="142" t="s">
        <v>82</v>
      </c>
      <c r="AV495" s="12" t="s">
        <v>78</v>
      </c>
      <c r="AW495" s="12" t="s">
        <v>29</v>
      </c>
      <c r="AX495" s="12" t="s">
        <v>73</v>
      </c>
      <c r="AY495" s="142" t="s">
        <v>224</v>
      </c>
    </row>
    <row r="496" spans="2:65" s="13" customFormat="1">
      <c r="B496" s="146"/>
      <c r="D496" s="136" t="s">
        <v>234</v>
      </c>
      <c r="E496" s="147" t="s">
        <v>1</v>
      </c>
      <c r="F496" s="148" t="s">
        <v>585</v>
      </c>
      <c r="H496" s="149">
        <v>51.957000000000001</v>
      </c>
      <c r="L496" s="146"/>
      <c r="M496" s="150"/>
      <c r="T496" s="151"/>
      <c r="AT496" s="147" t="s">
        <v>234</v>
      </c>
      <c r="AU496" s="147" t="s">
        <v>82</v>
      </c>
      <c r="AV496" s="13" t="s">
        <v>82</v>
      </c>
      <c r="AW496" s="13" t="s">
        <v>29</v>
      </c>
      <c r="AX496" s="13" t="s">
        <v>73</v>
      </c>
      <c r="AY496" s="147" t="s">
        <v>224</v>
      </c>
    </row>
    <row r="497" spans="2:65" s="13" customFormat="1">
      <c r="B497" s="146"/>
      <c r="D497" s="136" t="s">
        <v>234</v>
      </c>
      <c r="E497" s="147" t="s">
        <v>1</v>
      </c>
      <c r="F497" s="148" t="s">
        <v>586</v>
      </c>
      <c r="H497" s="149">
        <v>12.323</v>
      </c>
      <c r="L497" s="146"/>
      <c r="M497" s="150"/>
      <c r="T497" s="151"/>
      <c r="AT497" s="147" t="s">
        <v>234</v>
      </c>
      <c r="AU497" s="147" t="s">
        <v>82</v>
      </c>
      <c r="AV497" s="13" t="s">
        <v>82</v>
      </c>
      <c r="AW497" s="13" t="s">
        <v>29</v>
      </c>
      <c r="AX497" s="13" t="s">
        <v>73</v>
      </c>
      <c r="AY497" s="147" t="s">
        <v>224</v>
      </c>
    </row>
    <row r="498" spans="2:65" s="13" customFormat="1">
      <c r="B498" s="146"/>
      <c r="D498" s="136" t="s">
        <v>234</v>
      </c>
      <c r="E498" s="147" t="s">
        <v>1</v>
      </c>
      <c r="F498" s="148" t="s">
        <v>587</v>
      </c>
      <c r="H498" s="149">
        <v>2.1869999999999998</v>
      </c>
      <c r="L498" s="146"/>
      <c r="M498" s="150"/>
      <c r="T498" s="151"/>
      <c r="AT498" s="147" t="s">
        <v>234</v>
      </c>
      <c r="AU498" s="147" t="s">
        <v>82</v>
      </c>
      <c r="AV498" s="13" t="s">
        <v>82</v>
      </c>
      <c r="AW498" s="13" t="s">
        <v>29</v>
      </c>
      <c r="AX498" s="13" t="s">
        <v>73</v>
      </c>
      <c r="AY498" s="147" t="s">
        <v>224</v>
      </c>
    </row>
    <row r="499" spans="2:65" s="12" customFormat="1">
      <c r="B499" s="141"/>
      <c r="D499" s="136" t="s">
        <v>234</v>
      </c>
      <c r="E499" s="142" t="s">
        <v>1</v>
      </c>
      <c r="F499" s="143" t="s">
        <v>588</v>
      </c>
      <c r="H499" s="142" t="s">
        <v>1</v>
      </c>
      <c r="L499" s="141"/>
      <c r="M499" s="144"/>
      <c r="T499" s="145"/>
      <c r="AT499" s="142" t="s">
        <v>234</v>
      </c>
      <c r="AU499" s="142" t="s">
        <v>82</v>
      </c>
      <c r="AV499" s="12" t="s">
        <v>78</v>
      </c>
      <c r="AW499" s="12" t="s">
        <v>29</v>
      </c>
      <c r="AX499" s="12" t="s">
        <v>73</v>
      </c>
      <c r="AY499" s="142" t="s">
        <v>224</v>
      </c>
    </row>
    <row r="500" spans="2:65" s="13" customFormat="1">
      <c r="B500" s="146"/>
      <c r="D500" s="136" t="s">
        <v>234</v>
      </c>
      <c r="E500" s="147" t="s">
        <v>1</v>
      </c>
      <c r="F500" s="148" t="s">
        <v>589</v>
      </c>
      <c r="H500" s="149">
        <v>18.289000000000001</v>
      </c>
      <c r="L500" s="146"/>
      <c r="M500" s="150"/>
      <c r="T500" s="151"/>
      <c r="AT500" s="147" t="s">
        <v>234</v>
      </c>
      <c r="AU500" s="147" t="s">
        <v>82</v>
      </c>
      <c r="AV500" s="13" t="s">
        <v>82</v>
      </c>
      <c r="AW500" s="13" t="s">
        <v>29</v>
      </c>
      <c r="AX500" s="13" t="s">
        <v>73</v>
      </c>
      <c r="AY500" s="147" t="s">
        <v>224</v>
      </c>
    </row>
    <row r="501" spans="2:65" s="13" customFormat="1">
      <c r="B501" s="146"/>
      <c r="D501" s="136" t="s">
        <v>234</v>
      </c>
      <c r="E501" s="147" t="s">
        <v>1</v>
      </c>
      <c r="F501" s="148" t="s">
        <v>590</v>
      </c>
      <c r="H501" s="149">
        <v>71.543999999999997</v>
      </c>
      <c r="L501" s="146"/>
      <c r="M501" s="150"/>
      <c r="T501" s="151"/>
      <c r="AT501" s="147" t="s">
        <v>234</v>
      </c>
      <c r="AU501" s="147" t="s">
        <v>82</v>
      </c>
      <c r="AV501" s="13" t="s">
        <v>82</v>
      </c>
      <c r="AW501" s="13" t="s">
        <v>29</v>
      </c>
      <c r="AX501" s="13" t="s">
        <v>73</v>
      </c>
      <c r="AY501" s="147" t="s">
        <v>224</v>
      </c>
    </row>
    <row r="502" spans="2:65" s="12" customFormat="1">
      <c r="B502" s="141"/>
      <c r="D502" s="136" t="s">
        <v>234</v>
      </c>
      <c r="E502" s="142" t="s">
        <v>1</v>
      </c>
      <c r="F502" s="143" t="s">
        <v>518</v>
      </c>
      <c r="H502" s="142" t="s">
        <v>1</v>
      </c>
      <c r="L502" s="141"/>
      <c r="M502" s="144"/>
      <c r="T502" s="145"/>
      <c r="AT502" s="142" t="s">
        <v>234</v>
      </c>
      <c r="AU502" s="142" t="s">
        <v>82</v>
      </c>
      <c r="AV502" s="12" t="s">
        <v>78</v>
      </c>
      <c r="AW502" s="12" t="s">
        <v>29</v>
      </c>
      <c r="AX502" s="12" t="s">
        <v>73</v>
      </c>
      <c r="AY502" s="142" t="s">
        <v>224</v>
      </c>
    </row>
    <row r="503" spans="2:65" s="13" customFormat="1">
      <c r="B503" s="146"/>
      <c r="D503" s="136" t="s">
        <v>234</v>
      </c>
      <c r="E503" s="147" t="s">
        <v>1</v>
      </c>
      <c r="F503" s="148" t="s">
        <v>591</v>
      </c>
      <c r="H503" s="149">
        <v>27.448</v>
      </c>
      <c r="L503" s="146"/>
      <c r="M503" s="150"/>
      <c r="T503" s="151"/>
      <c r="AT503" s="147" t="s">
        <v>234</v>
      </c>
      <c r="AU503" s="147" t="s">
        <v>82</v>
      </c>
      <c r="AV503" s="13" t="s">
        <v>82</v>
      </c>
      <c r="AW503" s="13" t="s">
        <v>29</v>
      </c>
      <c r="AX503" s="13" t="s">
        <v>73</v>
      </c>
      <c r="AY503" s="147" t="s">
        <v>224</v>
      </c>
    </row>
    <row r="504" spans="2:65" s="13" customFormat="1">
      <c r="B504" s="146"/>
      <c r="D504" s="136" t="s">
        <v>234</v>
      </c>
      <c r="E504" s="147" t="s">
        <v>1</v>
      </c>
      <c r="F504" s="148" t="s">
        <v>592</v>
      </c>
      <c r="H504" s="149">
        <v>95.49</v>
      </c>
      <c r="L504" s="146"/>
      <c r="M504" s="150"/>
      <c r="T504" s="151"/>
      <c r="AT504" s="147" t="s">
        <v>234</v>
      </c>
      <c r="AU504" s="147" t="s">
        <v>82</v>
      </c>
      <c r="AV504" s="13" t="s">
        <v>82</v>
      </c>
      <c r="AW504" s="13" t="s">
        <v>29</v>
      </c>
      <c r="AX504" s="13" t="s">
        <v>73</v>
      </c>
      <c r="AY504" s="147" t="s">
        <v>224</v>
      </c>
    </row>
    <row r="505" spans="2:65" s="14" customFormat="1">
      <c r="B505" s="152"/>
      <c r="D505" s="136" t="s">
        <v>234</v>
      </c>
      <c r="E505" s="153" t="s">
        <v>1</v>
      </c>
      <c r="F505" s="154" t="s">
        <v>239</v>
      </c>
      <c r="H505" s="155">
        <v>279.238</v>
      </c>
      <c r="L505" s="152"/>
      <c r="M505" s="156"/>
      <c r="T505" s="157"/>
      <c r="AT505" s="153" t="s">
        <v>234</v>
      </c>
      <c r="AU505" s="153" t="s">
        <v>82</v>
      </c>
      <c r="AV505" s="14" t="s">
        <v>106</v>
      </c>
      <c r="AW505" s="14" t="s">
        <v>29</v>
      </c>
      <c r="AX505" s="14" t="s">
        <v>78</v>
      </c>
      <c r="AY505" s="153" t="s">
        <v>224</v>
      </c>
    </row>
    <row r="506" spans="2:65" s="1" customFormat="1" ht="37.9" customHeight="1">
      <c r="B506" s="123"/>
      <c r="C506" s="124" t="s">
        <v>593</v>
      </c>
      <c r="D506" s="124" t="s">
        <v>226</v>
      </c>
      <c r="E506" s="125" t="s">
        <v>594</v>
      </c>
      <c r="F506" s="126" t="s">
        <v>595</v>
      </c>
      <c r="G506" s="127" t="s">
        <v>266</v>
      </c>
      <c r="H506" s="128">
        <v>156.30000000000001</v>
      </c>
      <c r="I506" s="129">
        <v>164</v>
      </c>
      <c r="J506" s="129">
        <f>ROUND(I506*H506,2)</f>
        <v>25633.200000000001</v>
      </c>
      <c r="K506" s="126" t="s">
        <v>230</v>
      </c>
      <c r="L506" s="29"/>
      <c r="M506" s="130" t="s">
        <v>1</v>
      </c>
      <c r="N506" s="131" t="s">
        <v>39</v>
      </c>
      <c r="O506" s="132">
        <v>0</v>
      </c>
      <c r="P506" s="132">
        <f>O506*H506</f>
        <v>0</v>
      </c>
      <c r="Q506" s="132">
        <v>0</v>
      </c>
      <c r="R506" s="132">
        <f>Q506*H506</f>
        <v>0</v>
      </c>
      <c r="S506" s="132">
        <v>0</v>
      </c>
      <c r="T506" s="133">
        <f>S506*H506</f>
        <v>0</v>
      </c>
      <c r="AR506" s="134" t="s">
        <v>106</v>
      </c>
      <c r="AT506" s="134" t="s">
        <v>226</v>
      </c>
      <c r="AU506" s="134" t="s">
        <v>82</v>
      </c>
      <c r="AY506" s="17" t="s">
        <v>224</v>
      </c>
      <c r="BE506" s="135">
        <f>IF(N506="základní",J506,0)</f>
        <v>0</v>
      </c>
      <c r="BF506" s="135">
        <f>IF(N506="snížená",J506,0)</f>
        <v>25633.200000000001</v>
      </c>
      <c r="BG506" s="135">
        <f>IF(N506="zákl. přenesená",J506,0)</f>
        <v>0</v>
      </c>
      <c r="BH506" s="135">
        <f>IF(N506="sníž. přenesená",J506,0)</f>
        <v>0</v>
      </c>
      <c r="BI506" s="135">
        <f>IF(N506="nulová",J506,0)</f>
        <v>0</v>
      </c>
      <c r="BJ506" s="17" t="s">
        <v>82</v>
      </c>
      <c r="BK506" s="135">
        <f>ROUND(I506*H506,2)</f>
        <v>25633.200000000001</v>
      </c>
      <c r="BL506" s="17" t="s">
        <v>106</v>
      </c>
      <c r="BM506" s="134" t="s">
        <v>596</v>
      </c>
    </row>
    <row r="507" spans="2:65" s="1" customFormat="1" ht="19.5">
      <c r="B507" s="29"/>
      <c r="D507" s="136" t="s">
        <v>231</v>
      </c>
      <c r="F507" s="137" t="s">
        <v>595</v>
      </c>
      <c r="L507" s="29"/>
      <c r="M507" s="138"/>
      <c r="T507" s="53"/>
      <c r="AT507" s="17" t="s">
        <v>231</v>
      </c>
      <c r="AU507" s="17" t="s">
        <v>82</v>
      </c>
    </row>
    <row r="508" spans="2:65" s="1" customFormat="1">
      <c r="B508" s="29"/>
      <c r="D508" s="139" t="s">
        <v>232</v>
      </c>
      <c r="F508" s="140" t="s">
        <v>597</v>
      </c>
      <c r="L508" s="29"/>
      <c r="M508" s="138"/>
      <c r="T508" s="53"/>
      <c r="AT508" s="17" t="s">
        <v>232</v>
      </c>
      <c r="AU508" s="17" t="s">
        <v>82</v>
      </c>
    </row>
    <row r="509" spans="2:65" s="1" customFormat="1" ht="33" customHeight="1">
      <c r="B509" s="123"/>
      <c r="C509" s="124" t="s">
        <v>412</v>
      </c>
      <c r="D509" s="124" t="s">
        <v>226</v>
      </c>
      <c r="E509" s="125" t="s">
        <v>598</v>
      </c>
      <c r="F509" s="126" t="s">
        <v>599</v>
      </c>
      <c r="G509" s="127" t="s">
        <v>266</v>
      </c>
      <c r="H509" s="128">
        <v>156.30000000000001</v>
      </c>
      <c r="I509" s="129">
        <v>306</v>
      </c>
      <c r="J509" s="129">
        <f>ROUND(I509*H509,2)</f>
        <v>47827.8</v>
      </c>
      <c r="K509" s="126" t="s">
        <v>230</v>
      </c>
      <c r="L509" s="29"/>
      <c r="M509" s="130" t="s">
        <v>1</v>
      </c>
      <c r="N509" s="131" t="s">
        <v>39</v>
      </c>
      <c r="O509" s="132">
        <v>0</v>
      </c>
      <c r="P509" s="132">
        <f>O509*H509</f>
        <v>0</v>
      </c>
      <c r="Q509" s="132">
        <v>0</v>
      </c>
      <c r="R509" s="132">
        <f>Q509*H509</f>
        <v>0</v>
      </c>
      <c r="S509" s="132">
        <v>0</v>
      </c>
      <c r="T509" s="133">
        <f>S509*H509</f>
        <v>0</v>
      </c>
      <c r="AR509" s="134" t="s">
        <v>106</v>
      </c>
      <c r="AT509" s="134" t="s">
        <v>226</v>
      </c>
      <c r="AU509" s="134" t="s">
        <v>82</v>
      </c>
      <c r="AY509" s="17" t="s">
        <v>224</v>
      </c>
      <c r="BE509" s="135">
        <f>IF(N509="základní",J509,0)</f>
        <v>0</v>
      </c>
      <c r="BF509" s="135">
        <f>IF(N509="snížená",J509,0)</f>
        <v>47827.8</v>
      </c>
      <c r="BG509" s="135">
        <f>IF(N509="zákl. přenesená",J509,0)</f>
        <v>0</v>
      </c>
      <c r="BH509" s="135">
        <f>IF(N509="sníž. přenesená",J509,0)</f>
        <v>0</v>
      </c>
      <c r="BI509" s="135">
        <f>IF(N509="nulová",J509,0)</f>
        <v>0</v>
      </c>
      <c r="BJ509" s="17" t="s">
        <v>82</v>
      </c>
      <c r="BK509" s="135">
        <f>ROUND(I509*H509,2)</f>
        <v>47827.8</v>
      </c>
      <c r="BL509" s="17" t="s">
        <v>106</v>
      </c>
      <c r="BM509" s="134" t="s">
        <v>600</v>
      </c>
    </row>
    <row r="510" spans="2:65" s="1" customFormat="1" ht="19.5">
      <c r="B510" s="29"/>
      <c r="D510" s="136" t="s">
        <v>231</v>
      </c>
      <c r="F510" s="137" t="s">
        <v>599</v>
      </c>
      <c r="L510" s="29"/>
      <c r="M510" s="138"/>
      <c r="T510" s="53"/>
      <c r="AT510" s="17" t="s">
        <v>231</v>
      </c>
      <c r="AU510" s="17" t="s">
        <v>82</v>
      </c>
    </row>
    <row r="511" spans="2:65" s="1" customFormat="1">
      <c r="B511" s="29"/>
      <c r="D511" s="139" t="s">
        <v>232</v>
      </c>
      <c r="F511" s="140" t="s">
        <v>601</v>
      </c>
      <c r="L511" s="29"/>
      <c r="M511" s="138"/>
      <c r="T511" s="53"/>
      <c r="AT511" s="17" t="s">
        <v>232</v>
      </c>
      <c r="AU511" s="17" t="s">
        <v>82</v>
      </c>
    </row>
    <row r="512" spans="2:65" s="1" customFormat="1" ht="33" customHeight="1">
      <c r="B512" s="123"/>
      <c r="C512" s="124" t="s">
        <v>602</v>
      </c>
      <c r="D512" s="124" t="s">
        <v>226</v>
      </c>
      <c r="E512" s="125" t="s">
        <v>603</v>
      </c>
      <c r="F512" s="126" t="s">
        <v>604</v>
      </c>
      <c r="G512" s="127" t="s">
        <v>266</v>
      </c>
      <c r="H512" s="128">
        <v>779.43700000000001</v>
      </c>
      <c r="I512" s="129">
        <v>301</v>
      </c>
      <c r="J512" s="129">
        <f>ROUND(I512*H512,2)</f>
        <v>234610.54</v>
      </c>
      <c r="K512" s="126" t="s">
        <v>230</v>
      </c>
      <c r="L512" s="29"/>
      <c r="M512" s="130" t="s">
        <v>1</v>
      </c>
      <c r="N512" s="131" t="s">
        <v>39</v>
      </c>
      <c r="O512" s="132">
        <v>0</v>
      </c>
      <c r="P512" s="132">
        <f>O512*H512</f>
        <v>0</v>
      </c>
      <c r="Q512" s="132">
        <v>0</v>
      </c>
      <c r="R512" s="132">
        <f>Q512*H512</f>
        <v>0</v>
      </c>
      <c r="S512" s="132">
        <v>0</v>
      </c>
      <c r="T512" s="133">
        <f>S512*H512</f>
        <v>0</v>
      </c>
      <c r="AR512" s="134" t="s">
        <v>106</v>
      </c>
      <c r="AT512" s="134" t="s">
        <v>226</v>
      </c>
      <c r="AU512" s="134" t="s">
        <v>82</v>
      </c>
      <c r="AY512" s="17" t="s">
        <v>224</v>
      </c>
      <c r="BE512" s="135">
        <f>IF(N512="základní",J512,0)</f>
        <v>0</v>
      </c>
      <c r="BF512" s="135">
        <f>IF(N512="snížená",J512,0)</f>
        <v>234610.54</v>
      </c>
      <c r="BG512" s="135">
        <f>IF(N512="zákl. přenesená",J512,0)</f>
        <v>0</v>
      </c>
      <c r="BH512" s="135">
        <f>IF(N512="sníž. přenesená",J512,0)</f>
        <v>0</v>
      </c>
      <c r="BI512" s="135">
        <f>IF(N512="nulová",J512,0)</f>
        <v>0</v>
      </c>
      <c r="BJ512" s="17" t="s">
        <v>82</v>
      </c>
      <c r="BK512" s="135">
        <f>ROUND(I512*H512,2)</f>
        <v>234610.54</v>
      </c>
      <c r="BL512" s="17" t="s">
        <v>106</v>
      </c>
      <c r="BM512" s="134" t="s">
        <v>605</v>
      </c>
    </row>
    <row r="513" spans="2:65" s="1" customFormat="1" ht="19.5">
      <c r="B513" s="29"/>
      <c r="D513" s="136" t="s">
        <v>231</v>
      </c>
      <c r="F513" s="137" t="s">
        <v>604</v>
      </c>
      <c r="L513" s="29"/>
      <c r="M513" s="138"/>
      <c r="T513" s="53"/>
      <c r="AT513" s="17" t="s">
        <v>231</v>
      </c>
      <c r="AU513" s="17" t="s">
        <v>82</v>
      </c>
    </row>
    <row r="514" spans="2:65" s="1" customFormat="1">
      <c r="B514" s="29"/>
      <c r="D514" s="139" t="s">
        <v>232</v>
      </c>
      <c r="F514" s="140" t="s">
        <v>606</v>
      </c>
      <c r="L514" s="29"/>
      <c r="M514" s="138"/>
      <c r="T514" s="53"/>
      <c r="AT514" s="17" t="s">
        <v>232</v>
      </c>
      <c r="AU514" s="17" t="s">
        <v>82</v>
      </c>
    </row>
    <row r="515" spans="2:65" s="1" customFormat="1" ht="24.2" customHeight="1">
      <c r="B515" s="123"/>
      <c r="C515" s="124" t="s">
        <v>417</v>
      </c>
      <c r="D515" s="124" t="s">
        <v>226</v>
      </c>
      <c r="E515" s="125" t="s">
        <v>607</v>
      </c>
      <c r="F515" s="126" t="s">
        <v>608</v>
      </c>
      <c r="G515" s="127" t="s">
        <v>369</v>
      </c>
      <c r="H515" s="128">
        <v>1</v>
      </c>
      <c r="I515" s="129">
        <v>35000</v>
      </c>
      <c r="J515" s="129">
        <f>ROUND(I515*H515,2)</f>
        <v>35000</v>
      </c>
      <c r="K515" s="126" t="s">
        <v>1</v>
      </c>
      <c r="L515" s="29"/>
      <c r="M515" s="130" t="s">
        <v>1</v>
      </c>
      <c r="N515" s="131" t="s">
        <v>39</v>
      </c>
      <c r="O515" s="132">
        <v>0</v>
      </c>
      <c r="P515" s="132">
        <f>O515*H515</f>
        <v>0</v>
      </c>
      <c r="Q515" s="132">
        <v>0</v>
      </c>
      <c r="R515" s="132">
        <f>Q515*H515</f>
        <v>0</v>
      </c>
      <c r="S515" s="132">
        <v>0</v>
      </c>
      <c r="T515" s="133">
        <f>S515*H515</f>
        <v>0</v>
      </c>
      <c r="AR515" s="134" t="s">
        <v>106</v>
      </c>
      <c r="AT515" s="134" t="s">
        <v>226</v>
      </c>
      <c r="AU515" s="134" t="s">
        <v>82</v>
      </c>
      <c r="AY515" s="17" t="s">
        <v>224</v>
      </c>
      <c r="BE515" s="135">
        <f>IF(N515="základní",J515,0)</f>
        <v>0</v>
      </c>
      <c r="BF515" s="135">
        <f>IF(N515="snížená",J515,0)</f>
        <v>35000</v>
      </c>
      <c r="BG515" s="135">
        <f>IF(N515="zákl. přenesená",J515,0)</f>
        <v>0</v>
      </c>
      <c r="BH515" s="135">
        <f>IF(N515="sníž. přenesená",J515,0)</f>
        <v>0</v>
      </c>
      <c r="BI515" s="135">
        <f>IF(N515="nulová",J515,0)</f>
        <v>0</v>
      </c>
      <c r="BJ515" s="17" t="s">
        <v>82</v>
      </c>
      <c r="BK515" s="135">
        <f>ROUND(I515*H515,2)</f>
        <v>35000</v>
      </c>
      <c r="BL515" s="17" t="s">
        <v>106</v>
      </c>
      <c r="BM515" s="134" t="s">
        <v>609</v>
      </c>
    </row>
    <row r="516" spans="2:65" s="1" customFormat="1" ht="19.5">
      <c r="B516" s="29"/>
      <c r="D516" s="136" t="s">
        <v>231</v>
      </c>
      <c r="F516" s="137" t="s">
        <v>608</v>
      </c>
      <c r="L516" s="29"/>
      <c r="M516" s="138"/>
      <c r="T516" s="53"/>
      <c r="AT516" s="17" t="s">
        <v>231</v>
      </c>
      <c r="AU516" s="17" t="s">
        <v>82</v>
      </c>
    </row>
    <row r="517" spans="2:65" s="1" customFormat="1" ht="24.2" customHeight="1">
      <c r="B517" s="123"/>
      <c r="C517" s="124" t="s">
        <v>610</v>
      </c>
      <c r="D517" s="124" t="s">
        <v>226</v>
      </c>
      <c r="E517" s="125" t="s">
        <v>611</v>
      </c>
      <c r="F517" s="126" t="s">
        <v>612</v>
      </c>
      <c r="G517" s="127" t="s">
        <v>369</v>
      </c>
      <c r="H517" s="128">
        <v>1</v>
      </c>
      <c r="I517" s="129">
        <v>200000</v>
      </c>
      <c r="J517" s="129">
        <f>ROUND(I517*H517,2)</f>
        <v>200000</v>
      </c>
      <c r="K517" s="126" t="s">
        <v>1</v>
      </c>
      <c r="L517" s="29"/>
      <c r="M517" s="130" t="s">
        <v>1</v>
      </c>
      <c r="N517" s="131" t="s">
        <v>39</v>
      </c>
      <c r="O517" s="132">
        <v>0</v>
      </c>
      <c r="P517" s="132">
        <f>O517*H517</f>
        <v>0</v>
      </c>
      <c r="Q517" s="132">
        <v>0</v>
      </c>
      <c r="R517" s="132">
        <f>Q517*H517</f>
        <v>0</v>
      </c>
      <c r="S517" s="132">
        <v>0</v>
      </c>
      <c r="T517" s="133">
        <f>S517*H517</f>
        <v>0</v>
      </c>
      <c r="AR517" s="134" t="s">
        <v>106</v>
      </c>
      <c r="AT517" s="134" t="s">
        <v>226</v>
      </c>
      <c r="AU517" s="134" t="s">
        <v>82</v>
      </c>
      <c r="AY517" s="17" t="s">
        <v>224</v>
      </c>
      <c r="BE517" s="135">
        <f>IF(N517="základní",J517,0)</f>
        <v>0</v>
      </c>
      <c r="BF517" s="135">
        <f>IF(N517="snížená",J517,0)</f>
        <v>200000</v>
      </c>
      <c r="BG517" s="135">
        <f>IF(N517="zákl. přenesená",J517,0)</f>
        <v>0</v>
      </c>
      <c r="BH517" s="135">
        <f>IF(N517="sníž. přenesená",J517,0)</f>
        <v>0</v>
      </c>
      <c r="BI517" s="135">
        <f>IF(N517="nulová",J517,0)</f>
        <v>0</v>
      </c>
      <c r="BJ517" s="17" t="s">
        <v>82</v>
      </c>
      <c r="BK517" s="135">
        <f>ROUND(I517*H517,2)</f>
        <v>200000</v>
      </c>
      <c r="BL517" s="17" t="s">
        <v>106</v>
      </c>
      <c r="BM517" s="134" t="s">
        <v>613</v>
      </c>
    </row>
    <row r="518" spans="2:65" s="1" customFormat="1" ht="19.5">
      <c r="B518" s="29"/>
      <c r="D518" s="136" t="s">
        <v>231</v>
      </c>
      <c r="F518" s="137" t="s">
        <v>612</v>
      </c>
      <c r="L518" s="29"/>
      <c r="M518" s="138"/>
      <c r="T518" s="53"/>
      <c r="AT518" s="17" t="s">
        <v>231</v>
      </c>
      <c r="AU518" s="17" t="s">
        <v>82</v>
      </c>
    </row>
    <row r="519" spans="2:65" s="1" customFormat="1" ht="24.2" customHeight="1">
      <c r="B519" s="123"/>
      <c r="C519" s="124" t="s">
        <v>422</v>
      </c>
      <c r="D519" s="124" t="s">
        <v>226</v>
      </c>
      <c r="E519" s="125" t="s">
        <v>614</v>
      </c>
      <c r="F519" s="126" t="s">
        <v>615</v>
      </c>
      <c r="G519" s="127" t="s">
        <v>369</v>
      </c>
      <c r="H519" s="128">
        <v>1</v>
      </c>
      <c r="I519" s="129">
        <v>600000</v>
      </c>
      <c r="J519" s="129">
        <f>ROUND(I519*H519,2)</f>
        <v>600000</v>
      </c>
      <c r="K519" s="126" t="s">
        <v>1</v>
      </c>
      <c r="L519" s="29"/>
      <c r="M519" s="130" t="s">
        <v>1</v>
      </c>
      <c r="N519" s="131" t="s">
        <v>39</v>
      </c>
      <c r="O519" s="132">
        <v>0</v>
      </c>
      <c r="P519" s="132">
        <f>O519*H519</f>
        <v>0</v>
      </c>
      <c r="Q519" s="132">
        <v>0</v>
      </c>
      <c r="R519" s="132">
        <f>Q519*H519</f>
        <v>0</v>
      </c>
      <c r="S519" s="132">
        <v>0</v>
      </c>
      <c r="T519" s="133">
        <f>S519*H519</f>
        <v>0</v>
      </c>
      <c r="AR519" s="134" t="s">
        <v>106</v>
      </c>
      <c r="AT519" s="134" t="s">
        <v>226</v>
      </c>
      <c r="AU519" s="134" t="s">
        <v>82</v>
      </c>
      <c r="AY519" s="17" t="s">
        <v>224</v>
      </c>
      <c r="BE519" s="135">
        <f>IF(N519="základní",J519,0)</f>
        <v>0</v>
      </c>
      <c r="BF519" s="135">
        <f>IF(N519="snížená",J519,0)</f>
        <v>600000</v>
      </c>
      <c r="BG519" s="135">
        <f>IF(N519="zákl. přenesená",J519,0)</f>
        <v>0</v>
      </c>
      <c r="BH519" s="135">
        <f>IF(N519="sníž. přenesená",J519,0)</f>
        <v>0</v>
      </c>
      <c r="BI519" s="135">
        <f>IF(N519="nulová",J519,0)</f>
        <v>0</v>
      </c>
      <c r="BJ519" s="17" t="s">
        <v>82</v>
      </c>
      <c r="BK519" s="135">
        <f>ROUND(I519*H519,2)</f>
        <v>600000</v>
      </c>
      <c r="BL519" s="17" t="s">
        <v>106</v>
      </c>
      <c r="BM519" s="134" t="s">
        <v>616</v>
      </c>
    </row>
    <row r="520" spans="2:65" s="1" customFormat="1">
      <c r="B520" s="29"/>
      <c r="D520" s="136" t="s">
        <v>231</v>
      </c>
      <c r="F520" s="137" t="s">
        <v>615</v>
      </c>
      <c r="L520" s="29"/>
      <c r="M520" s="138"/>
      <c r="T520" s="53"/>
      <c r="AT520" s="17" t="s">
        <v>231</v>
      </c>
      <c r="AU520" s="17" t="s">
        <v>82</v>
      </c>
    </row>
    <row r="521" spans="2:65" s="1" customFormat="1" ht="24.2" customHeight="1">
      <c r="B521" s="123"/>
      <c r="C521" s="124" t="s">
        <v>617</v>
      </c>
      <c r="D521" s="124" t="s">
        <v>226</v>
      </c>
      <c r="E521" s="125" t="s">
        <v>618</v>
      </c>
      <c r="F521" s="126" t="s">
        <v>619</v>
      </c>
      <c r="G521" s="127" t="s">
        <v>369</v>
      </c>
      <c r="H521" s="128">
        <v>1</v>
      </c>
      <c r="I521" s="129">
        <v>100000</v>
      </c>
      <c r="J521" s="129">
        <f>ROUND(I521*H521,2)</f>
        <v>100000</v>
      </c>
      <c r="K521" s="126" t="s">
        <v>1</v>
      </c>
      <c r="L521" s="29"/>
      <c r="M521" s="130" t="s">
        <v>1</v>
      </c>
      <c r="N521" s="131" t="s">
        <v>39</v>
      </c>
      <c r="O521" s="132">
        <v>0</v>
      </c>
      <c r="P521" s="132">
        <f>O521*H521</f>
        <v>0</v>
      </c>
      <c r="Q521" s="132">
        <v>0</v>
      </c>
      <c r="R521" s="132">
        <f>Q521*H521</f>
        <v>0</v>
      </c>
      <c r="S521" s="132">
        <v>0</v>
      </c>
      <c r="T521" s="133">
        <f>S521*H521</f>
        <v>0</v>
      </c>
      <c r="AR521" s="134" t="s">
        <v>106</v>
      </c>
      <c r="AT521" s="134" t="s">
        <v>226</v>
      </c>
      <c r="AU521" s="134" t="s">
        <v>82</v>
      </c>
      <c r="AY521" s="17" t="s">
        <v>224</v>
      </c>
      <c r="BE521" s="135">
        <f>IF(N521="základní",J521,0)</f>
        <v>0</v>
      </c>
      <c r="BF521" s="135">
        <f>IF(N521="snížená",J521,0)</f>
        <v>100000</v>
      </c>
      <c r="BG521" s="135">
        <f>IF(N521="zákl. přenesená",J521,0)</f>
        <v>0</v>
      </c>
      <c r="BH521" s="135">
        <f>IF(N521="sníž. přenesená",J521,0)</f>
        <v>0</v>
      </c>
      <c r="BI521" s="135">
        <f>IF(N521="nulová",J521,0)</f>
        <v>0</v>
      </c>
      <c r="BJ521" s="17" t="s">
        <v>82</v>
      </c>
      <c r="BK521" s="135">
        <f>ROUND(I521*H521,2)</f>
        <v>100000</v>
      </c>
      <c r="BL521" s="17" t="s">
        <v>106</v>
      </c>
      <c r="BM521" s="134" t="s">
        <v>620</v>
      </c>
    </row>
    <row r="522" spans="2:65" s="1" customFormat="1">
      <c r="B522" s="29"/>
      <c r="D522" s="136" t="s">
        <v>231</v>
      </c>
      <c r="F522" s="137" t="s">
        <v>619</v>
      </c>
      <c r="L522" s="29"/>
      <c r="M522" s="138"/>
      <c r="T522" s="53"/>
      <c r="AT522" s="17" t="s">
        <v>231</v>
      </c>
      <c r="AU522" s="17" t="s">
        <v>82</v>
      </c>
    </row>
    <row r="523" spans="2:65" s="1" customFormat="1" ht="44.25" customHeight="1">
      <c r="B523" s="123"/>
      <c r="C523" s="124" t="s">
        <v>429</v>
      </c>
      <c r="D523" s="124" t="s">
        <v>226</v>
      </c>
      <c r="E523" s="125" t="s">
        <v>621</v>
      </c>
      <c r="F523" s="126" t="s">
        <v>622</v>
      </c>
      <c r="G523" s="127" t="s">
        <v>229</v>
      </c>
      <c r="H523" s="128">
        <v>46</v>
      </c>
      <c r="I523" s="129">
        <v>371</v>
      </c>
      <c r="J523" s="129">
        <f>ROUND(I523*H523,2)</f>
        <v>17066</v>
      </c>
      <c r="K523" s="126" t="s">
        <v>1</v>
      </c>
      <c r="L523" s="29"/>
      <c r="M523" s="130" t="s">
        <v>1</v>
      </c>
      <c r="N523" s="131" t="s">
        <v>39</v>
      </c>
      <c r="O523" s="132">
        <v>0</v>
      </c>
      <c r="P523" s="132">
        <f>O523*H523</f>
        <v>0</v>
      </c>
      <c r="Q523" s="132">
        <v>0</v>
      </c>
      <c r="R523" s="132">
        <f>Q523*H523</f>
        <v>0</v>
      </c>
      <c r="S523" s="132">
        <v>0</v>
      </c>
      <c r="T523" s="133">
        <f>S523*H523</f>
        <v>0</v>
      </c>
      <c r="AR523" s="134" t="s">
        <v>106</v>
      </c>
      <c r="AT523" s="134" t="s">
        <v>226</v>
      </c>
      <c r="AU523" s="134" t="s">
        <v>82</v>
      </c>
      <c r="AY523" s="17" t="s">
        <v>224</v>
      </c>
      <c r="BE523" s="135">
        <f>IF(N523="základní",J523,0)</f>
        <v>0</v>
      </c>
      <c r="BF523" s="135">
        <f>IF(N523="snížená",J523,0)</f>
        <v>17066</v>
      </c>
      <c r="BG523" s="135">
        <f>IF(N523="zákl. přenesená",J523,0)</f>
        <v>0</v>
      </c>
      <c r="BH523" s="135">
        <f>IF(N523="sníž. přenesená",J523,0)</f>
        <v>0</v>
      </c>
      <c r="BI523" s="135">
        <f>IF(N523="nulová",J523,0)</f>
        <v>0</v>
      </c>
      <c r="BJ523" s="17" t="s">
        <v>82</v>
      </c>
      <c r="BK523" s="135">
        <f>ROUND(I523*H523,2)</f>
        <v>17066</v>
      </c>
      <c r="BL523" s="17" t="s">
        <v>106</v>
      </c>
      <c r="BM523" s="134" t="s">
        <v>623</v>
      </c>
    </row>
    <row r="524" spans="2:65" s="1" customFormat="1" ht="29.25">
      <c r="B524" s="29"/>
      <c r="D524" s="136" t="s">
        <v>231</v>
      </c>
      <c r="F524" s="137" t="s">
        <v>622</v>
      </c>
      <c r="L524" s="29"/>
      <c r="M524" s="138"/>
      <c r="T524" s="53"/>
      <c r="AT524" s="17" t="s">
        <v>231</v>
      </c>
      <c r="AU524" s="17" t="s">
        <v>82</v>
      </c>
    </row>
    <row r="525" spans="2:65" s="1" customFormat="1" ht="49.15" customHeight="1">
      <c r="B525" s="123"/>
      <c r="C525" s="124" t="s">
        <v>624</v>
      </c>
      <c r="D525" s="124" t="s">
        <v>226</v>
      </c>
      <c r="E525" s="125" t="s">
        <v>625</v>
      </c>
      <c r="F525" s="126" t="s">
        <v>626</v>
      </c>
      <c r="G525" s="127" t="s">
        <v>253</v>
      </c>
      <c r="H525" s="128">
        <v>26.872</v>
      </c>
      <c r="I525" s="129">
        <v>55900</v>
      </c>
      <c r="J525" s="129">
        <f>ROUND(I525*H525,2)</f>
        <v>1502144.8</v>
      </c>
      <c r="K525" s="126" t="s">
        <v>230</v>
      </c>
      <c r="L525" s="29"/>
      <c r="M525" s="130" t="s">
        <v>1</v>
      </c>
      <c r="N525" s="131" t="s">
        <v>39</v>
      </c>
      <c r="O525" s="132">
        <v>0</v>
      </c>
      <c r="P525" s="132">
        <f>O525*H525</f>
        <v>0</v>
      </c>
      <c r="Q525" s="132">
        <v>0</v>
      </c>
      <c r="R525" s="132">
        <f>Q525*H525</f>
        <v>0</v>
      </c>
      <c r="S525" s="132">
        <v>0</v>
      </c>
      <c r="T525" s="133">
        <f>S525*H525</f>
        <v>0</v>
      </c>
      <c r="AR525" s="134" t="s">
        <v>106</v>
      </c>
      <c r="AT525" s="134" t="s">
        <v>226</v>
      </c>
      <c r="AU525" s="134" t="s">
        <v>82</v>
      </c>
      <c r="AY525" s="17" t="s">
        <v>224</v>
      </c>
      <c r="BE525" s="135">
        <f>IF(N525="základní",J525,0)</f>
        <v>0</v>
      </c>
      <c r="BF525" s="135">
        <f>IF(N525="snížená",J525,0)</f>
        <v>1502144.8</v>
      </c>
      <c r="BG525" s="135">
        <f>IF(N525="zákl. přenesená",J525,0)</f>
        <v>0</v>
      </c>
      <c r="BH525" s="135">
        <f>IF(N525="sníž. přenesená",J525,0)</f>
        <v>0</v>
      </c>
      <c r="BI525" s="135">
        <f>IF(N525="nulová",J525,0)</f>
        <v>0</v>
      </c>
      <c r="BJ525" s="17" t="s">
        <v>82</v>
      </c>
      <c r="BK525" s="135">
        <f>ROUND(I525*H525,2)</f>
        <v>1502144.8</v>
      </c>
      <c r="BL525" s="17" t="s">
        <v>106</v>
      </c>
      <c r="BM525" s="134" t="s">
        <v>627</v>
      </c>
    </row>
    <row r="526" spans="2:65" s="1" customFormat="1" ht="29.25">
      <c r="B526" s="29"/>
      <c r="D526" s="136" t="s">
        <v>231</v>
      </c>
      <c r="F526" s="137" t="s">
        <v>626</v>
      </c>
      <c r="L526" s="29"/>
      <c r="M526" s="138"/>
      <c r="T526" s="53"/>
      <c r="AT526" s="17" t="s">
        <v>231</v>
      </c>
      <c r="AU526" s="17" t="s">
        <v>82</v>
      </c>
    </row>
    <row r="527" spans="2:65" s="1" customFormat="1">
      <c r="B527" s="29"/>
      <c r="D527" s="139" t="s">
        <v>232</v>
      </c>
      <c r="F527" s="140" t="s">
        <v>628</v>
      </c>
      <c r="L527" s="29"/>
      <c r="M527" s="138"/>
      <c r="T527" s="53"/>
      <c r="AT527" s="17" t="s">
        <v>232</v>
      </c>
      <c r="AU527" s="17" t="s">
        <v>82</v>
      </c>
    </row>
    <row r="528" spans="2:65" s="12" customFormat="1">
      <c r="B528" s="141"/>
      <c r="D528" s="136" t="s">
        <v>234</v>
      </c>
      <c r="E528" s="142" t="s">
        <v>1</v>
      </c>
      <c r="F528" s="143" t="s">
        <v>629</v>
      </c>
      <c r="H528" s="142" t="s">
        <v>1</v>
      </c>
      <c r="L528" s="141"/>
      <c r="M528" s="144"/>
      <c r="T528" s="145"/>
      <c r="AT528" s="142" t="s">
        <v>234</v>
      </c>
      <c r="AU528" s="142" t="s">
        <v>82</v>
      </c>
      <c r="AV528" s="12" t="s">
        <v>78</v>
      </c>
      <c r="AW528" s="12" t="s">
        <v>29</v>
      </c>
      <c r="AX528" s="12" t="s">
        <v>73</v>
      </c>
      <c r="AY528" s="142" t="s">
        <v>224</v>
      </c>
    </row>
    <row r="529" spans="2:65" s="13" customFormat="1">
      <c r="B529" s="146"/>
      <c r="D529" s="136" t="s">
        <v>234</v>
      </c>
      <c r="E529" s="147" t="s">
        <v>1</v>
      </c>
      <c r="F529" s="148" t="s">
        <v>630</v>
      </c>
      <c r="H529" s="149">
        <v>21.606999999999999</v>
      </c>
      <c r="L529" s="146"/>
      <c r="M529" s="150"/>
      <c r="T529" s="151"/>
      <c r="AT529" s="147" t="s">
        <v>234</v>
      </c>
      <c r="AU529" s="147" t="s">
        <v>82</v>
      </c>
      <c r="AV529" s="13" t="s">
        <v>82</v>
      </c>
      <c r="AW529" s="13" t="s">
        <v>29</v>
      </c>
      <c r="AX529" s="13" t="s">
        <v>73</v>
      </c>
      <c r="AY529" s="147" t="s">
        <v>224</v>
      </c>
    </row>
    <row r="530" spans="2:65" s="13" customFormat="1">
      <c r="B530" s="146"/>
      <c r="D530" s="136" t="s">
        <v>234</v>
      </c>
      <c r="E530" s="147" t="s">
        <v>1</v>
      </c>
      <c r="F530" s="148" t="s">
        <v>631</v>
      </c>
      <c r="H530" s="149">
        <v>0.86699999999999999</v>
      </c>
      <c r="L530" s="146"/>
      <c r="M530" s="150"/>
      <c r="T530" s="151"/>
      <c r="AT530" s="147" t="s">
        <v>234</v>
      </c>
      <c r="AU530" s="147" t="s">
        <v>82</v>
      </c>
      <c r="AV530" s="13" t="s">
        <v>82</v>
      </c>
      <c r="AW530" s="13" t="s">
        <v>29</v>
      </c>
      <c r="AX530" s="13" t="s">
        <v>73</v>
      </c>
      <c r="AY530" s="147" t="s">
        <v>224</v>
      </c>
    </row>
    <row r="531" spans="2:65" s="12" customFormat="1">
      <c r="B531" s="141"/>
      <c r="D531" s="136" t="s">
        <v>234</v>
      </c>
      <c r="E531" s="142" t="s">
        <v>1</v>
      </c>
      <c r="F531" s="143" t="s">
        <v>632</v>
      </c>
      <c r="H531" s="142" t="s">
        <v>1</v>
      </c>
      <c r="L531" s="141"/>
      <c r="M531" s="144"/>
      <c r="T531" s="145"/>
      <c r="AT531" s="142" t="s">
        <v>234</v>
      </c>
      <c r="AU531" s="142" t="s">
        <v>82</v>
      </c>
      <c r="AV531" s="12" t="s">
        <v>78</v>
      </c>
      <c r="AW531" s="12" t="s">
        <v>29</v>
      </c>
      <c r="AX531" s="12" t="s">
        <v>73</v>
      </c>
      <c r="AY531" s="142" t="s">
        <v>224</v>
      </c>
    </row>
    <row r="532" spans="2:65" s="13" customFormat="1">
      <c r="B532" s="146"/>
      <c r="D532" s="136" t="s">
        <v>234</v>
      </c>
      <c r="E532" s="147" t="s">
        <v>1</v>
      </c>
      <c r="F532" s="148" t="s">
        <v>633</v>
      </c>
      <c r="H532" s="149">
        <v>0.24399999999999999</v>
      </c>
      <c r="L532" s="146"/>
      <c r="M532" s="150"/>
      <c r="T532" s="151"/>
      <c r="AT532" s="147" t="s">
        <v>234</v>
      </c>
      <c r="AU532" s="147" t="s">
        <v>82</v>
      </c>
      <c r="AV532" s="13" t="s">
        <v>82</v>
      </c>
      <c r="AW532" s="13" t="s">
        <v>29</v>
      </c>
      <c r="AX532" s="13" t="s">
        <v>73</v>
      </c>
      <c r="AY532" s="147" t="s">
        <v>224</v>
      </c>
    </row>
    <row r="533" spans="2:65" s="12" customFormat="1">
      <c r="B533" s="141"/>
      <c r="D533" s="136" t="s">
        <v>234</v>
      </c>
      <c r="E533" s="142" t="s">
        <v>1</v>
      </c>
      <c r="F533" s="143" t="s">
        <v>549</v>
      </c>
      <c r="H533" s="142" t="s">
        <v>1</v>
      </c>
      <c r="L533" s="141"/>
      <c r="M533" s="144"/>
      <c r="T533" s="145"/>
      <c r="AT533" s="142" t="s">
        <v>234</v>
      </c>
      <c r="AU533" s="142" t="s">
        <v>82</v>
      </c>
      <c r="AV533" s="12" t="s">
        <v>78</v>
      </c>
      <c r="AW533" s="12" t="s">
        <v>29</v>
      </c>
      <c r="AX533" s="12" t="s">
        <v>73</v>
      </c>
      <c r="AY533" s="142" t="s">
        <v>224</v>
      </c>
    </row>
    <row r="534" spans="2:65" s="13" customFormat="1">
      <c r="B534" s="146"/>
      <c r="D534" s="136" t="s">
        <v>234</v>
      </c>
      <c r="E534" s="147" t="s">
        <v>1</v>
      </c>
      <c r="F534" s="148" t="s">
        <v>634</v>
      </c>
      <c r="H534" s="149">
        <v>1.0640000000000001</v>
      </c>
      <c r="L534" s="146"/>
      <c r="M534" s="150"/>
      <c r="T534" s="151"/>
      <c r="AT534" s="147" t="s">
        <v>234</v>
      </c>
      <c r="AU534" s="147" t="s">
        <v>82</v>
      </c>
      <c r="AV534" s="13" t="s">
        <v>82</v>
      </c>
      <c r="AW534" s="13" t="s">
        <v>29</v>
      </c>
      <c r="AX534" s="13" t="s">
        <v>73</v>
      </c>
      <c r="AY534" s="147" t="s">
        <v>224</v>
      </c>
    </row>
    <row r="535" spans="2:65" s="12" customFormat="1">
      <c r="B535" s="141"/>
      <c r="D535" s="136" t="s">
        <v>234</v>
      </c>
      <c r="E535" s="142" t="s">
        <v>1</v>
      </c>
      <c r="F535" s="143" t="s">
        <v>588</v>
      </c>
      <c r="H535" s="142" t="s">
        <v>1</v>
      </c>
      <c r="L535" s="141"/>
      <c r="M535" s="144"/>
      <c r="T535" s="145"/>
      <c r="AT535" s="142" t="s">
        <v>234</v>
      </c>
      <c r="AU535" s="142" t="s">
        <v>82</v>
      </c>
      <c r="AV535" s="12" t="s">
        <v>78</v>
      </c>
      <c r="AW535" s="12" t="s">
        <v>29</v>
      </c>
      <c r="AX535" s="12" t="s">
        <v>73</v>
      </c>
      <c r="AY535" s="142" t="s">
        <v>224</v>
      </c>
    </row>
    <row r="536" spans="2:65" s="13" customFormat="1">
      <c r="B536" s="146"/>
      <c r="D536" s="136" t="s">
        <v>234</v>
      </c>
      <c r="E536" s="147" t="s">
        <v>1</v>
      </c>
      <c r="F536" s="148" t="s">
        <v>635</v>
      </c>
      <c r="H536" s="149">
        <v>1.3049999999999999</v>
      </c>
      <c r="L536" s="146"/>
      <c r="M536" s="150"/>
      <c r="T536" s="151"/>
      <c r="AT536" s="147" t="s">
        <v>234</v>
      </c>
      <c r="AU536" s="147" t="s">
        <v>82</v>
      </c>
      <c r="AV536" s="13" t="s">
        <v>82</v>
      </c>
      <c r="AW536" s="13" t="s">
        <v>29</v>
      </c>
      <c r="AX536" s="13" t="s">
        <v>73</v>
      </c>
      <c r="AY536" s="147" t="s">
        <v>224</v>
      </c>
    </row>
    <row r="537" spans="2:65" s="12" customFormat="1">
      <c r="B537" s="141"/>
      <c r="D537" s="136" t="s">
        <v>234</v>
      </c>
      <c r="E537" s="142" t="s">
        <v>1</v>
      </c>
      <c r="F537" s="143" t="s">
        <v>518</v>
      </c>
      <c r="H537" s="142" t="s">
        <v>1</v>
      </c>
      <c r="L537" s="141"/>
      <c r="M537" s="144"/>
      <c r="T537" s="145"/>
      <c r="AT537" s="142" t="s">
        <v>234</v>
      </c>
      <c r="AU537" s="142" t="s">
        <v>82</v>
      </c>
      <c r="AV537" s="12" t="s">
        <v>78</v>
      </c>
      <c r="AW537" s="12" t="s">
        <v>29</v>
      </c>
      <c r="AX537" s="12" t="s">
        <v>73</v>
      </c>
      <c r="AY537" s="142" t="s">
        <v>224</v>
      </c>
    </row>
    <row r="538" spans="2:65" s="13" customFormat="1">
      <c r="B538" s="146"/>
      <c r="D538" s="136" t="s">
        <v>234</v>
      </c>
      <c r="E538" s="147" t="s">
        <v>1</v>
      </c>
      <c r="F538" s="148" t="s">
        <v>636</v>
      </c>
      <c r="H538" s="149">
        <v>1.7849999999999999</v>
      </c>
      <c r="L538" s="146"/>
      <c r="M538" s="150"/>
      <c r="T538" s="151"/>
      <c r="AT538" s="147" t="s">
        <v>234</v>
      </c>
      <c r="AU538" s="147" t="s">
        <v>82</v>
      </c>
      <c r="AV538" s="13" t="s">
        <v>82</v>
      </c>
      <c r="AW538" s="13" t="s">
        <v>29</v>
      </c>
      <c r="AX538" s="13" t="s">
        <v>73</v>
      </c>
      <c r="AY538" s="147" t="s">
        <v>224</v>
      </c>
    </row>
    <row r="539" spans="2:65" s="14" customFormat="1">
      <c r="B539" s="152"/>
      <c r="D539" s="136" t="s">
        <v>234</v>
      </c>
      <c r="E539" s="153" t="s">
        <v>1</v>
      </c>
      <c r="F539" s="154" t="s">
        <v>239</v>
      </c>
      <c r="H539" s="155">
        <v>26.872</v>
      </c>
      <c r="L539" s="152"/>
      <c r="M539" s="156"/>
      <c r="T539" s="157"/>
      <c r="AT539" s="153" t="s">
        <v>234</v>
      </c>
      <c r="AU539" s="153" t="s">
        <v>82</v>
      </c>
      <c r="AV539" s="14" t="s">
        <v>106</v>
      </c>
      <c r="AW539" s="14" t="s">
        <v>29</v>
      </c>
      <c r="AX539" s="14" t="s">
        <v>78</v>
      </c>
      <c r="AY539" s="153" t="s">
        <v>224</v>
      </c>
    </row>
    <row r="540" spans="2:65" s="1" customFormat="1" ht="37.9" customHeight="1">
      <c r="B540" s="123"/>
      <c r="C540" s="124" t="s">
        <v>435</v>
      </c>
      <c r="D540" s="124" t="s">
        <v>226</v>
      </c>
      <c r="E540" s="125" t="s">
        <v>637</v>
      </c>
      <c r="F540" s="126" t="s">
        <v>638</v>
      </c>
      <c r="G540" s="127" t="s">
        <v>639</v>
      </c>
      <c r="H540" s="128">
        <v>12</v>
      </c>
      <c r="I540" s="129">
        <v>7500</v>
      </c>
      <c r="J540" s="129">
        <f>ROUND(I540*H540,2)</f>
        <v>90000</v>
      </c>
      <c r="K540" s="126" t="s">
        <v>1</v>
      </c>
      <c r="L540" s="29"/>
      <c r="M540" s="130" t="s">
        <v>1</v>
      </c>
      <c r="N540" s="131" t="s">
        <v>39</v>
      </c>
      <c r="O540" s="132">
        <v>0</v>
      </c>
      <c r="P540" s="132">
        <f>O540*H540</f>
        <v>0</v>
      </c>
      <c r="Q540" s="132">
        <v>0</v>
      </c>
      <c r="R540" s="132">
        <f>Q540*H540</f>
        <v>0</v>
      </c>
      <c r="S540" s="132">
        <v>0</v>
      </c>
      <c r="T540" s="133">
        <f>S540*H540</f>
        <v>0</v>
      </c>
      <c r="AR540" s="134" t="s">
        <v>106</v>
      </c>
      <c r="AT540" s="134" t="s">
        <v>226</v>
      </c>
      <c r="AU540" s="134" t="s">
        <v>82</v>
      </c>
      <c r="AY540" s="17" t="s">
        <v>224</v>
      </c>
      <c r="BE540" s="135">
        <f>IF(N540="základní",J540,0)</f>
        <v>0</v>
      </c>
      <c r="BF540" s="135">
        <f>IF(N540="snížená",J540,0)</f>
        <v>90000</v>
      </c>
      <c r="BG540" s="135">
        <f>IF(N540="zákl. přenesená",J540,0)</f>
        <v>0</v>
      </c>
      <c r="BH540" s="135">
        <f>IF(N540="sníž. přenesená",J540,0)</f>
        <v>0</v>
      </c>
      <c r="BI540" s="135">
        <f>IF(N540="nulová",J540,0)</f>
        <v>0</v>
      </c>
      <c r="BJ540" s="17" t="s">
        <v>82</v>
      </c>
      <c r="BK540" s="135">
        <f>ROUND(I540*H540,2)</f>
        <v>90000</v>
      </c>
      <c r="BL540" s="17" t="s">
        <v>106</v>
      </c>
      <c r="BM540" s="134" t="s">
        <v>640</v>
      </c>
    </row>
    <row r="541" spans="2:65" s="1" customFormat="1" ht="19.5">
      <c r="B541" s="29"/>
      <c r="D541" s="136" t="s">
        <v>231</v>
      </c>
      <c r="F541" s="137" t="s">
        <v>638</v>
      </c>
      <c r="L541" s="29"/>
      <c r="M541" s="138"/>
      <c r="T541" s="53"/>
      <c r="AT541" s="17" t="s">
        <v>231</v>
      </c>
      <c r="AU541" s="17" t="s">
        <v>82</v>
      </c>
    </row>
    <row r="542" spans="2:65" s="1" customFormat="1" ht="55.5" customHeight="1">
      <c r="B542" s="123"/>
      <c r="C542" s="124" t="s">
        <v>641</v>
      </c>
      <c r="D542" s="124" t="s">
        <v>226</v>
      </c>
      <c r="E542" s="125" t="s">
        <v>642</v>
      </c>
      <c r="F542" s="126" t="s">
        <v>643</v>
      </c>
      <c r="G542" s="127" t="s">
        <v>229</v>
      </c>
      <c r="H542" s="128">
        <v>1.95</v>
      </c>
      <c r="I542" s="129">
        <v>14970</v>
      </c>
      <c r="J542" s="129">
        <f>ROUND(I542*H542,2)</f>
        <v>29191.5</v>
      </c>
      <c r="K542" s="126" t="s">
        <v>1</v>
      </c>
      <c r="L542" s="29"/>
      <c r="M542" s="130" t="s">
        <v>1</v>
      </c>
      <c r="N542" s="131" t="s">
        <v>39</v>
      </c>
      <c r="O542" s="132">
        <v>0</v>
      </c>
      <c r="P542" s="132">
        <f>O542*H542</f>
        <v>0</v>
      </c>
      <c r="Q542" s="132">
        <v>0</v>
      </c>
      <c r="R542" s="132">
        <f>Q542*H542</f>
        <v>0</v>
      </c>
      <c r="S542" s="132">
        <v>0</v>
      </c>
      <c r="T542" s="133">
        <f>S542*H542</f>
        <v>0</v>
      </c>
      <c r="AR542" s="134" t="s">
        <v>106</v>
      </c>
      <c r="AT542" s="134" t="s">
        <v>226</v>
      </c>
      <c r="AU542" s="134" t="s">
        <v>82</v>
      </c>
      <c r="AY542" s="17" t="s">
        <v>224</v>
      </c>
      <c r="BE542" s="135">
        <f>IF(N542="základní",J542,0)</f>
        <v>0</v>
      </c>
      <c r="BF542" s="135">
        <f>IF(N542="snížená",J542,0)</f>
        <v>29191.5</v>
      </c>
      <c r="BG542" s="135">
        <f>IF(N542="zákl. přenesená",J542,0)</f>
        <v>0</v>
      </c>
      <c r="BH542" s="135">
        <f>IF(N542="sníž. přenesená",J542,0)</f>
        <v>0</v>
      </c>
      <c r="BI542" s="135">
        <f>IF(N542="nulová",J542,0)</f>
        <v>0</v>
      </c>
      <c r="BJ542" s="17" t="s">
        <v>82</v>
      </c>
      <c r="BK542" s="135">
        <f>ROUND(I542*H542,2)</f>
        <v>29191.5</v>
      </c>
      <c r="BL542" s="17" t="s">
        <v>106</v>
      </c>
      <c r="BM542" s="134" t="s">
        <v>644</v>
      </c>
    </row>
    <row r="543" spans="2:65" s="1" customFormat="1" ht="29.25">
      <c r="B543" s="29"/>
      <c r="D543" s="136" t="s">
        <v>231</v>
      </c>
      <c r="F543" s="137" t="s">
        <v>643</v>
      </c>
      <c r="L543" s="29"/>
      <c r="M543" s="138"/>
      <c r="T543" s="53"/>
      <c r="AT543" s="17" t="s">
        <v>231</v>
      </c>
      <c r="AU543" s="17" t="s">
        <v>82</v>
      </c>
    </row>
    <row r="544" spans="2:65" s="12" customFormat="1">
      <c r="B544" s="141"/>
      <c r="D544" s="136" t="s">
        <v>234</v>
      </c>
      <c r="E544" s="142" t="s">
        <v>1</v>
      </c>
      <c r="F544" s="143" t="s">
        <v>645</v>
      </c>
      <c r="H544" s="142" t="s">
        <v>1</v>
      </c>
      <c r="L544" s="141"/>
      <c r="M544" s="144"/>
      <c r="T544" s="145"/>
      <c r="AT544" s="142" t="s">
        <v>234</v>
      </c>
      <c r="AU544" s="142" t="s">
        <v>82</v>
      </c>
      <c r="AV544" s="12" t="s">
        <v>78</v>
      </c>
      <c r="AW544" s="12" t="s">
        <v>29</v>
      </c>
      <c r="AX544" s="12" t="s">
        <v>73</v>
      </c>
      <c r="AY544" s="142" t="s">
        <v>224</v>
      </c>
    </row>
    <row r="545" spans="2:65" s="12" customFormat="1">
      <c r="B545" s="141"/>
      <c r="D545" s="136" t="s">
        <v>234</v>
      </c>
      <c r="E545" s="142" t="s">
        <v>1</v>
      </c>
      <c r="F545" s="143" t="s">
        <v>387</v>
      </c>
      <c r="H545" s="142" t="s">
        <v>1</v>
      </c>
      <c r="L545" s="141"/>
      <c r="M545" s="144"/>
      <c r="T545" s="145"/>
      <c r="AT545" s="142" t="s">
        <v>234</v>
      </c>
      <c r="AU545" s="142" t="s">
        <v>82</v>
      </c>
      <c r="AV545" s="12" t="s">
        <v>78</v>
      </c>
      <c r="AW545" s="12" t="s">
        <v>29</v>
      </c>
      <c r="AX545" s="12" t="s">
        <v>73</v>
      </c>
      <c r="AY545" s="142" t="s">
        <v>224</v>
      </c>
    </row>
    <row r="546" spans="2:65" s="13" customFormat="1">
      <c r="B546" s="146"/>
      <c r="D546" s="136" t="s">
        <v>234</v>
      </c>
      <c r="E546" s="147" t="s">
        <v>1</v>
      </c>
      <c r="F546" s="148" t="s">
        <v>646</v>
      </c>
      <c r="H546" s="149">
        <v>0.23899999999999999</v>
      </c>
      <c r="L546" s="146"/>
      <c r="M546" s="150"/>
      <c r="T546" s="151"/>
      <c r="AT546" s="147" t="s">
        <v>234</v>
      </c>
      <c r="AU546" s="147" t="s">
        <v>82</v>
      </c>
      <c r="AV546" s="13" t="s">
        <v>82</v>
      </c>
      <c r="AW546" s="13" t="s">
        <v>29</v>
      </c>
      <c r="AX546" s="13" t="s">
        <v>73</v>
      </c>
      <c r="AY546" s="147" t="s">
        <v>224</v>
      </c>
    </row>
    <row r="547" spans="2:65" s="12" customFormat="1">
      <c r="B547" s="141"/>
      <c r="D547" s="136" t="s">
        <v>234</v>
      </c>
      <c r="E547" s="142" t="s">
        <v>1</v>
      </c>
      <c r="F547" s="143" t="s">
        <v>647</v>
      </c>
      <c r="H547" s="142" t="s">
        <v>1</v>
      </c>
      <c r="L547" s="141"/>
      <c r="M547" s="144"/>
      <c r="T547" s="145"/>
      <c r="AT547" s="142" t="s">
        <v>234</v>
      </c>
      <c r="AU547" s="142" t="s">
        <v>82</v>
      </c>
      <c r="AV547" s="12" t="s">
        <v>78</v>
      </c>
      <c r="AW547" s="12" t="s">
        <v>29</v>
      </c>
      <c r="AX547" s="12" t="s">
        <v>73</v>
      </c>
      <c r="AY547" s="142" t="s">
        <v>224</v>
      </c>
    </row>
    <row r="548" spans="2:65" s="13" customFormat="1">
      <c r="B548" s="146"/>
      <c r="D548" s="136" t="s">
        <v>234</v>
      </c>
      <c r="E548" s="147" t="s">
        <v>1</v>
      </c>
      <c r="F548" s="148" t="s">
        <v>648</v>
      </c>
      <c r="H548" s="149">
        <v>0.45900000000000002</v>
      </c>
      <c r="L548" s="146"/>
      <c r="M548" s="150"/>
      <c r="T548" s="151"/>
      <c r="AT548" s="147" t="s">
        <v>234</v>
      </c>
      <c r="AU548" s="147" t="s">
        <v>82</v>
      </c>
      <c r="AV548" s="13" t="s">
        <v>82</v>
      </c>
      <c r="AW548" s="13" t="s">
        <v>29</v>
      </c>
      <c r="AX548" s="13" t="s">
        <v>73</v>
      </c>
      <c r="AY548" s="147" t="s">
        <v>224</v>
      </c>
    </row>
    <row r="549" spans="2:65" s="15" customFormat="1">
      <c r="B549" s="158"/>
      <c r="D549" s="136" t="s">
        <v>234</v>
      </c>
      <c r="E549" s="159" t="s">
        <v>1</v>
      </c>
      <c r="F549" s="160" t="s">
        <v>288</v>
      </c>
      <c r="H549" s="161">
        <v>0.69799999999999995</v>
      </c>
      <c r="L549" s="158"/>
      <c r="M549" s="162"/>
      <c r="T549" s="163"/>
      <c r="AT549" s="159" t="s">
        <v>234</v>
      </c>
      <c r="AU549" s="159" t="s">
        <v>82</v>
      </c>
      <c r="AV549" s="15" t="s">
        <v>101</v>
      </c>
      <c r="AW549" s="15" t="s">
        <v>29</v>
      </c>
      <c r="AX549" s="15" t="s">
        <v>73</v>
      </c>
      <c r="AY549" s="159" t="s">
        <v>224</v>
      </c>
    </row>
    <row r="550" spans="2:65" s="12" customFormat="1">
      <c r="B550" s="141"/>
      <c r="D550" s="136" t="s">
        <v>234</v>
      </c>
      <c r="E550" s="142" t="s">
        <v>1</v>
      </c>
      <c r="F550" s="143" t="s">
        <v>649</v>
      </c>
      <c r="H550" s="142" t="s">
        <v>1</v>
      </c>
      <c r="L550" s="141"/>
      <c r="M550" s="144"/>
      <c r="T550" s="145"/>
      <c r="AT550" s="142" t="s">
        <v>234</v>
      </c>
      <c r="AU550" s="142" t="s">
        <v>82</v>
      </c>
      <c r="AV550" s="12" t="s">
        <v>78</v>
      </c>
      <c r="AW550" s="12" t="s">
        <v>29</v>
      </c>
      <c r="AX550" s="12" t="s">
        <v>73</v>
      </c>
      <c r="AY550" s="142" t="s">
        <v>224</v>
      </c>
    </row>
    <row r="551" spans="2:65" s="13" customFormat="1">
      <c r="B551" s="146"/>
      <c r="D551" s="136" t="s">
        <v>234</v>
      </c>
      <c r="E551" s="147" t="s">
        <v>1</v>
      </c>
      <c r="F551" s="148" t="s">
        <v>650</v>
      </c>
      <c r="H551" s="149">
        <v>0.39200000000000002</v>
      </c>
      <c r="L551" s="146"/>
      <c r="M551" s="150"/>
      <c r="T551" s="151"/>
      <c r="AT551" s="147" t="s">
        <v>234</v>
      </c>
      <c r="AU551" s="147" t="s">
        <v>82</v>
      </c>
      <c r="AV551" s="13" t="s">
        <v>82</v>
      </c>
      <c r="AW551" s="13" t="s">
        <v>29</v>
      </c>
      <c r="AX551" s="13" t="s">
        <v>73</v>
      </c>
      <c r="AY551" s="147" t="s">
        <v>224</v>
      </c>
    </row>
    <row r="552" spans="2:65" s="12" customFormat="1">
      <c r="B552" s="141"/>
      <c r="D552" s="136" t="s">
        <v>234</v>
      </c>
      <c r="E552" s="142" t="s">
        <v>1</v>
      </c>
      <c r="F552" s="143" t="s">
        <v>651</v>
      </c>
      <c r="H552" s="142" t="s">
        <v>1</v>
      </c>
      <c r="L552" s="141"/>
      <c r="M552" s="144"/>
      <c r="T552" s="145"/>
      <c r="AT552" s="142" t="s">
        <v>234</v>
      </c>
      <c r="AU552" s="142" t="s">
        <v>82</v>
      </c>
      <c r="AV552" s="12" t="s">
        <v>78</v>
      </c>
      <c r="AW552" s="12" t="s">
        <v>29</v>
      </c>
      <c r="AX552" s="12" t="s">
        <v>73</v>
      </c>
      <c r="AY552" s="142" t="s">
        <v>224</v>
      </c>
    </row>
    <row r="553" spans="2:65" s="13" customFormat="1">
      <c r="B553" s="146"/>
      <c r="D553" s="136" t="s">
        <v>234</v>
      </c>
      <c r="E553" s="147" t="s">
        <v>1</v>
      </c>
      <c r="F553" s="148" t="s">
        <v>652</v>
      </c>
      <c r="H553" s="149">
        <v>0.56499999999999995</v>
      </c>
      <c r="L553" s="146"/>
      <c r="M553" s="150"/>
      <c r="T553" s="151"/>
      <c r="AT553" s="147" t="s">
        <v>234</v>
      </c>
      <c r="AU553" s="147" t="s">
        <v>82</v>
      </c>
      <c r="AV553" s="13" t="s">
        <v>82</v>
      </c>
      <c r="AW553" s="13" t="s">
        <v>29</v>
      </c>
      <c r="AX553" s="13" t="s">
        <v>73</v>
      </c>
      <c r="AY553" s="147" t="s">
        <v>224</v>
      </c>
    </row>
    <row r="554" spans="2:65" s="13" customFormat="1">
      <c r="B554" s="146"/>
      <c r="D554" s="136" t="s">
        <v>234</v>
      </c>
      <c r="E554" s="147" t="s">
        <v>1</v>
      </c>
      <c r="F554" s="148" t="s">
        <v>653</v>
      </c>
      <c r="H554" s="149">
        <v>0.29499999999999998</v>
      </c>
      <c r="L554" s="146"/>
      <c r="M554" s="150"/>
      <c r="T554" s="151"/>
      <c r="AT554" s="147" t="s">
        <v>234</v>
      </c>
      <c r="AU554" s="147" t="s">
        <v>82</v>
      </c>
      <c r="AV554" s="13" t="s">
        <v>82</v>
      </c>
      <c r="AW554" s="13" t="s">
        <v>29</v>
      </c>
      <c r="AX554" s="13" t="s">
        <v>73</v>
      </c>
      <c r="AY554" s="147" t="s">
        <v>224</v>
      </c>
    </row>
    <row r="555" spans="2:65" s="15" customFormat="1">
      <c r="B555" s="158"/>
      <c r="D555" s="136" t="s">
        <v>234</v>
      </c>
      <c r="E555" s="159" t="s">
        <v>1</v>
      </c>
      <c r="F555" s="160" t="s">
        <v>288</v>
      </c>
      <c r="H555" s="161">
        <v>1.252</v>
      </c>
      <c r="L555" s="158"/>
      <c r="M555" s="162"/>
      <c r="T555" s="163"/>
      <c r="AT555" s="159" t="s">
        <v>234</v>
      </c>
      <c r="AU555" s="159" t="s">
        <v>82</v>
      </c>
      <c r="AV555" s="15" t="s">
        <v>101</v>
      </c>
      <c r="AW555" s="15" t="s">
        <v>29</v>
      </c>
      <c r="AX555" s="15" t="s">
        <v>73</v>
      </c>
      <c r="AY555" s="159" t="s">
        <v>224</v>
      </c>
    </row>
    <row r="556" spans="2:65" s="14" customFormat="1">
      <c r="B556" s="152"/>
      <c r="D556" s="136" t="s">
        <v>234</v>
      </c>
      <c r="E556" s="153" t="s">
        <v>1</v>
      </c>
      <c r="F556" s="154" t="s">
        <v>239</v>
      </c>
      <c r="H556" s="155">
        <v>1.9499999999999997</v>
      </c>
      <c r="L556" s="152"/>
      <c r="M556" s="156"/>
      <c r="T556" s="157"/>
      <c r="AT556" s="153" t="s">
        <v>234</v>
      </c>
      <c r="AU556" s="153" t="s">
        <v>82</v>
      </c>
      <c r="AV556" s="14" t="s">
        <v>106</v>
      </c>
      <c r="AW556" s="14" t="s">
        <v>29</v>
      </c>
      <c r="AX556" s="14" t="s">
        <v>78</v>
      </c>
      <c r="AY556" s="153" t="s">
        <v>224</v>
      </c>
    </row>
    <row r="557" spans="2:65" s="1" customFormat="1" ht="16.5" customHeight="1">
      <c r="B557" s="123"/>
      <c r="C557" s="124" t="s">
        <v>439</v>
      </c>
      <c r="D557" s="124" t="s">
        <v>226</v>
      </c>
      <c r="E557" s="125" t="s">
        <v>654</v>
      </c>
      <c r="F557" s="126" t="s">
        <v>655</v>
      </c>
      <c r="G557" s="127" t="s">
        <v>266</v>
      </c>
      <c r="H557" s="128">
        <v>20.196999999999999</v>
      </c>
      <c r="I557" s="129">
        <v>966</v>
      </c>
      <c r="J557" s="129">
        <f>ROUND(I557*H557,2)</f>
        <v>19510.3</v>
      </c>
      <c r="K557" s="126" t="s">
        <v>230</v>
      </c>
      <c r="L557" s="29"/>
      <c r="M557" s="130" t="s">
        <v>1</v>
      </c>
      <c r="N557" s="131" t="s">
        <v>39</v>
      </c>
      <c r="O557" s="132">
        <v>0</v>
      </c>
      <c r="P557" s="132">
        <f>O557*H557</f>
        <v>0</v>
      </c>
      <c r="Q557" s="132">
        <v>0</v>
      </c>
      <c r="R557" s="132">
        <f>Q557*H557</f>
        <v>0</v>
      </c>
      <c r="S557" s="132">
        <v>0</v>
      </c>
      <c r="T557" s="133">
        <f>S557*H557</f>
        <v>0</v>
      </c>
      <c r="AR557" s="134" t="s">
        <v>106</v>
      </c>
      <c r="AT557" s="134" t="s">
        <v>226</v>
      </c>
      <c r="AU557" s="134" t="s">
        <v>82</v>
      </c>
      <c r="AY557" s="17" t="s">
        <v>224</v>
      </c>
      <c r="BE557" s="135">
        <f>IF(N557="základní",J557,0)</f>
        <v>0</v>
      </c>
      <c r="BF557" s="135">
        <f>IF(N557="snížená",J557,0)</f>
        <v>19510.3</v>
      </c>
      <c r="BG557" s="135">
        <f>IF(N557="zákl. přenesená",J557,0)</f>
        <v>0</v>
      </c>
      <c r="BH557" s="135">
        <f>IF(N557="sníž. přenesená",J557,0)</f>
        <v>0</v>
      </c>
      <c r="BI557" s="135">
        <f>IF(N557="nulová",J557,0)</f>
        <v>0</v>
      </c>
      <c r="BJ557" s="17" t="s">
        <v>82</v>
      </c>
      <c r="BK557" s="135">
        <f>ROUND(I557*H557,2)</f>
        <v>19510.3</v>
      </c>
      <c r="BL557" s="17" t="s">
        <v>106</v>
      </c>
      <c r="BM557" s="134" t="s">
        <v>656</v>
      </c>
    </row>
    <row r="558" spans="2:65" s="1" customFormat="1">
      <c r="B558" s="29"/>
      <c r="D558" s="136" t="s">
        <v>231</v>
      </c>
      <c r="F558" s="137" t="s">
        <v>655</v>
      </c>
      <c r="L558" s="29"/>
      <c r="M558" s="138"/>
      <c r="T558" s="53"/>
      <c r="AT558" s="17" t="s">
        <v>231</v>
      </c>
      <c r="AU558" s="17" t="s">
        <v>82</v>
      </c>
    </row>
    <row r="559" spans="2:65" s="1" customFormat="1">
      <c r="B559" s="29"/>
      <c r="D559" s="139" t="s">
        <v>232</v>
      </c>
      <c r="F559" s="140" t="s">
        <v>657</v>
      </c>
      <c r="L559" s="29"/>
      <c r="M559" s="138"/>
      <c r="T559" s="53"/>
      <c r="AT559" s="17" t="s">
        <v>232</v>
      </c>
      <c r="AU559" s="17" t="s">
        <v>82</v>
      </c>
    </row>
    <row r="560" spans="2:65" s="13" customFormat="1">
      <c r="B560" s="146"/>
      <c r="D560" s="136" t="s">
        <v>234</v>
      </c>
      <c r="E560" s="147" t="s">
        <v>1</v>
      </c>
      <c r="F560" s="148" t="s">
        <v>658</v>
      </c>
      <c r="H560" s="149">
        <v>5.8949999999999996</v>
      </c>
      <c r="L560" s="146"/>
      <c r="M560" s="150"/>
      <c r="T560" s="151"/>
      <c r="AT560" s="147" t="s">
        <v>234</v>
      </c>
      <c r="AU560" s="147" t="s">
        <v>82</v>
      </c>
      <c r="AV560" s="13" t="s">
        <v>82</v>
      </c>
      <c r="AW560" s="13" t="s">
        <v>29</v>
      </c>
      <c r="AX560" s="13" t="s">
        <v>73</v>
      </c>
      <c r="AY560" s="147" t="s">
        <v>224</v>
      </c>
    </row>
    <row r="561" spans="2:65" s="13" customFormat="1">
      <c r="B561" s="146"/>
      <c r="D561" s="136" t="s">
        <v>234</v>
      </c>
      <c r="E561" s="147" t="s">
        <v>1</v>
      </c>
      <c r="F561" s="148" t="s">
        <v>659</v>
      </c>
      <c r="H561" s="149">
        <v>5.2290000000000001</v>
      </c>
      <c r="L561" s="146"/>
      <c r="M561" s="150"/>
      <c r="T561" s="151"/>
      <c r="AT561" s="147" t="s">
        <v>234</v>
      </c>
      <c r="AU561" s="147" t="s">
        <v>82</v>
      </c>
      <c r="AV561" s="13" t="s">
        <v>82</v>
      </c>
      <c r="AW561" s="13" t="s">
        <v>29</v>
      </c>
      <c r="AX561" s="13" t="s">
        <v>73</v>
      </c>
      <c r="AY561" s="147" t="s">
        <v>224</v>
      </c>
    </row>
    <row r="562" spans="2:65" s="13" customFormat="1">
      <c r="B562" s="146"/>
      <c r="D562" s="136" t="s">
        <v>234</v>
      </c>
      <c r="E562" s="147" t="s">
        <v>1</v>
      </c>
      <c r="F562" s="148" t="s">
        <v>660</v>
      </c>
      <c r="H562" s="149">
        <v>3.734</v>
      </c>
      <c r="L562" s="146"/>
      <c r="M562" s="150"/>
      <c r="T562" s="151"/>
      <c r="AT562" s="147" t="s">
        <v>234</v>
      </c>
      <c r="AU562" s="147" t="s">
        <v>82</v>
      </c>
      <c r="AV562" s="13" t="s">
        <v>82</v>
      </c>
      <c r="AW562" s="13" t="s">
        <v>29</v>
      </c>
      <c r="AX562" s="13" t="s">
        <v>73</v>
      </c>
      <c r="AY562" s="147" t="s">
        <v>224</v>
      </c>
    </row>
    <row r="563" spans="2:65" s="13" customFormat="1">
      <c r="B563" s="146"/>
      <c r="D563" s="136" t="s">
        <v>234</v>
      </c>
      <c r="E563" s="147" t="s">
        <v>1</v>
      </c>
      <c r="F563" s="148" t="s">
        <v>661</v>
      </c>
      <c r="H563" s="149">
        <v>2.948</v>
      </c>
      <c r="L563" s="146"/>
      <c r="M563" s="150"/>
      <c r="T563" s="151"/>
      <c r="AT563" s="147" t="s">
        <v>234</v>
      </c>
      <c r="AU563" s="147" t="s">
        <v>82</v>
      </c>
      <c r="AV563" s="13" t="s">
        <v>82</v>
      </c>
      <c r="AW563" s="13" t="s">
        <v>29</v>
      </c>
      <c r="AX563" s="13" t="s">
        <v>73</v>
      </c>
      <c r="AY563" s="147" t="s">
        <v>224</v>
      </c>
    </row>
    <row r="564" spans="2:65" s="13" customFormat="1">
      <c r="B564" s="146"/>
      <c r="D564" s="136" t="s">
        <v>234</v>
      </c>
      <c r="E564" s="147" t="s">
        <v>1</v>
      </c>
      <c r="F564" s="148" t="s">
        <v>662</v>
      </c>
      <c r="H564" s="149">
        <v>2.391</v>
      </c>
      <c r="L564" s="146"/>
      <c r="M564" s="150"/>
      <c r="T564" s="151"/>
      <c r="AT564" s="147" t="s">
        <v>234</v>
      </c>
      <c r="AU564" s="147" t="s">
        <v>82</v>
      </c>
      <c r="AV564" s="13" t="s">
        <v>82</v>
      </c>
      <c r="AW564" s="13" t="s">
        <v>29</v>
      </c>
      <c r="AX564" s="13" t="s">
        <v>73</v>
      </c>
      <c r="AY564" s="147" t="s">
        <v>224</v>
      </c>
    </row>
    <row r="565" spans="2:65" s="14" customFormat="1">
      <c r="B565" s="152"/>
      <c r="D565" s="136" t="s">
        <v>234</v>
      </c>
      <c r="E565" s="153" t="s">
        <v>1</v>
      </c>
      <c r="F565" s="154" t="s">
        <v>239</v>
      </c>
      <c r="H565" s="155">
        <v>20.196999999999996</v>
      </c>
      <c r="L565" s="152"/>
      <c r="M565" s="156"/>
      <c r="T565" s="157"/>
      <c r="AT565" s="153" t="s">
        <v>234</v>
      </c>
      <c r="AU565" s="153" t="s">
        <v>82</v>
      </c>
      <c r="AV565" s="14" t="s">
        <v>106</v>
      </c>
      <c r="AW565" s="14" t="s">
        <v>29</v>
      </c>
      <c r="AX565" s="14" t="s">
        <v>78</v>
      </c>
      <c r="AY565" s="153" t="s">
        <v>224</v>
      </c>
    </row>
    <row r="566" spans="2:65" s="1" customFormat="1" ht="16.5" customHeight="1">
      <c r="B566" s="123"/>
      <c r="C566" s="124" t="s">
        <v>663</v>
      </c>
      <c r="D566" s="124" t="s">
        <v>226</v>
      </c>
      <c r="E566" s="125" t="s">
        <v>664</v>
      </c>
      <c r="F566" s="126" t="s">
        <v>665</v>
      </c>
      <c r="G566" s="127" t="s">
        <v>266</v>
      </c>
      <c r="H566" s="128">
        <v>17.806000000000001</v>
      </c>
      <c r="I566" s="129">
        <v>147</v>
      </c>
      <c r="J566" s="129">
        <f>ROUND(I566*H566,2)</f>
        <v>2617.48</v>
      </c>
      <c r="K566" s="126" t="s">
        <v>230</v>
      </c>
      <c r="L566" s="29"/>
      <c r="M566" s="130" t="s">
        <v>1</v>
      </c>
      <c r="N566" s="131" t="s">
        <v>39</v>
      </c>
      <c r="O566" s="132">
        <v>0</v>
      </c>
      <c r="P566" s="132">
        <f>O566*H566</f>
        <v>0</v>
      </c>
      <c r="Q566" s="132">
        <v>0</v>
      </c>
      <c r="R566" s="132">
        <f>Q566*H566</f>
        <v>0</v>
      </c>
      <c r="S566" s="132">
        <v>0</v>
      </c>
      <c r="T566" s="133">
        <f>S566*H566</f>
        <v>0</v>
      </c>
      <c r="AR566" s="134" t="s">
        <v>106</v>
      </c>
      <c r="AT566" s="134" t="s">
        <v>226</v>
      </c>
      <c r="AU566" s="134" t="s">
        <v>82</v>
      </c>
      <c r="AY566" s="17" t="s">
        <v>224</v>
      </c>
      <c r="BE566" s="135">
        <f>IF(N566="základní",J566,0)</f>
        <v>0</v>
      </c>
      <c r="BF566" s="135">
        <f>IF(N566="snížená",J566,0)</f>
        <v>2617.48</v>
      </c>
      <c r="BG566" s="135">
        <f>IF(N566="zákl. přenesená",J566,0)</f>
        <v>0</v>
      </c>
      <c r="BH566" s="135">
        <f>IF(N566="sníž. přenesená",J566,0)</f>
        <v>0</v>
      </c>
      <c r="BI566" s="135">
        <f>IF(N566="nulová",J566,0)</f>
        <v>0</v>
      </c>
      <c r="BJ566" s="17" t="s">
        <v>82</v>
      </c>
      <c r="BK566" s="135">
        <f>ROUND(I566*H566,2)</f>
        <v>2617.48</v>
      </c>
      <c r="BL566" s="17" t="s">
        <v>106</v>
      </c>
      <c r="BM566" s="134" t="s">
        <v>666</v>
      </c>
    </row>
    <row r="567" spans="2:65" s="1" customFormat="1">
      <c r="B567" s="29"/>
      <c r="D567" s="136" t="s">
        <v>231</v>
      </c>
      <c r="F567" s="137" t="s">
        <v>665</v>
      </c>
      <c r="L567" s="29"/>
      <c r="M567" s="138"/>
      <c r="T567" s="53"/>
      <c r="AT567" s="17" t="s">
        <v>231</v>
      </c>
      <c r="AU567" s="17" t="s">
        <v>82</v>
      </c>
    </row>
    <row r="568" spans="2:65" s="1" customFormat="1">
      <c r="B568" s="29"/>
      <c r="D568" s="139" t="s">
        <v>232</v>
      </c>
      <c r="F568" s="140" t="s">
        <v>667</v>
      </c>
      <c r="L568" s="29"/>
      <c r="M568" s="138"/>
      <c r="T568" s="53"/>
      <c r="AT568" s="17" t="s">
        <v>232</v>
      </c>
      <c r="AU568" s="17" t="s">
        <v>82</v>
      </c>
    </row>
    <row r="569" spans="2:65" s="1" customFormat="1" ht="33" customHeight="1">
      <c r="B569" s="123"/>
      <c r="C569" s="124" t="s">
        <v>444</v>
      </c>
      <c r="D569" s="124" t="s">
        <v>226</v>
      </c>
      <c r="E569" s="125" t="s">
        <v>668</v>
      </c>
      <c r="F569" s="126" t="s">
        <v>669</v>
      </c>
      <c r="G569" s="127" t="s">
        <v>266</v>
      </c>
      <c r="H569" s="128">
        <v>0.89500000000000002</v>
      </c>
      <c r="I569" s="129">
        <v>320</v>
      </c>
      <c r="J569" s="129">
        <f>ROUND(I569*H569,2)</f>
        <v>286.39999999999998</v>
      </c>
      <c r="K569" s="126" t="s">
        <v>230</v>
      </c>
      <c r="L569" s="29"/>
      <c r="M569" s="130" t="s">
        <v>1</v>
      </c>
      <c r="N569" s="131" t="s">
        <v>39</v>
      </c>
      <c r="O569" s="132">
        <v>0</v>
      </c>
      <c r="P569" s="132">
        <f>O569*H569</f>
        <v>0</v>
      </c>
      <c r="Q569" s="132">
        <v>0</v>
      </c>
      <c r="R569" s="132">
        <f>Q569*H569</f>
        <v>0</v>
      </c>
      <c r="S569" s="132">
        <v>0</v>
      </c>
      <c r="T569" s="133">
        <f>S569*H569</f>
        <v>0</v>
      </c>
      <c r="AR569" s="134" t="s">
        <v>106</v>
      </c>
      <c r="AT569" s="134" t="s">
        <v>226</v>
      </c>
      <c r="AU569" s="134" t="s">
        <v>82</v>
      </c>
      <c r="AY569" s="17" t="s">
        <v>224</v>
      </c>
      <c r="BE569" s="135">
        <f>IF(N569="základní",J569,0)</f>
        <v>0</v>
      </c>
      <c r="BF569" s="135">
        <f>IF(N569="snížená",J569,0)</f>
        <v>286.39999999999998</v>
      </c>
      <c r="BG569" s="135">
        <f>IF(N569="zákl. přenesená",J569,0)</f>
        <v>0</v>
      </c>
      <c r="BH569" s="135">
        <f>IF(N569="sníž. přenesená",J569,0)</f>
        <v>0</v>
      </c>
      <c r="BI569" s="135">
        <f>IF(N569="nulová",J569,0)</f>
        <v>0</v>
      </c>
      <c r="BJ569" s="17" t="s">
        <v>82</v>
      </c>
      <c r="BK569" s="135">
        <f>ROUND(I569*H569,2)</f>
        <v>286.39999999999998</v>
      </c>
      <c r="BL569" s="17" t="s">
        <v>106</v>
      </c>
      <c r="BM569" s="134" t="s">
        <v>670</v>
      </c>
    </row>
    <row r="570" spans="2:65" s="1" customFormat="1" ht="19.5">
      <c r="B570" s="29"/>
      <c r="D570" s="136" t="s">
        <v>231</v>
      </c>
      <c r="F570" s="137" t="s">
        <v>669</v>
      </c>
      <c r="L570" s="29"/>
      <c r="M570" s="138"/>
      <c r="T570" s="53"/>
      <c r="AT570" s="17" t="s">
        <v>231</v>
      </c>
      <c r="AU570" s="17" t="s">
        <v>82</v>
      </c>
    </row>
    <row r="571" spans="2:65" s="1" customFormat="1">
      <c r="B571" s="29"/>
      <c r="D571" s="139" t="s">
        <v>232</v>
      </c>
      <c r="F571" s="140" t="s">
        <v>671</v>
      </c>
      <c r="L571" s="29"/>
      <c r="M571" s="138"/>
      <c r="T571" s="53"/>
      <c r="AT571" s="17" t="s">
        <v>232</v>
      </c>
      <c r="AU571" s="17" t="s">
        <v>82</v>
      </c>
    </row>
    <row r="572" spans="2:65" s="1" customFormat="1" ht="44.25" customHeight="1">
      <c r="B572" s="123"/>
      <c r="C572" s="124" t="s">
        <v>672</v>
      </c>
      <c r="D572" s="124" t="s">
        <v>226</v>
      </c>
      <c r="E572" s="125" t="s">
        <v>673</v>
      </c>
      <c r="F572" s="126" t="s">
        <v>674</v>
      </c>
      <c r="G572" s="127" t="s">
        <v>272</v>
      </c>
      <c r="H572" s="128">
        <v>73.430000000000007</v>
      </c>
      <c r="I572" s="129">
        <v>322</v>
      </c>
      <c r="J572" s="129">
        <f>ROUND(I572*H572,2)</f>
        <v>23644.46</v>
      </c>
      <c r="K572" s="126" t="s">
        <v>1</v>
      </c>
      <c r="L572" s="29"/>
      <c r="M572" s="130" t="s">
        <v>1</v>
      </c>
      <c r="N572" s="131" t="s">
        <v>39</v>
      </c>
      <c r="O572" s="132">
        <v>0</v>
      </c>
      <c r="P572" s="132">
        <f>O572*H572</f>
        <v>0</v>
      </c>
      <c r="Q572" s="132">
        <v>0</v>
      </c>
      <c r="R572" s="132">
        <f>Q572*H572</f>
        <v>0</v>
      </c>
      <c r="S572" s="132">
        <v>0</v>
      </c>
      <c r="T572" s="133">
        <f>S572*H572</f>
        <v>0</v>
      </c>
      <c r="AR572" s="134" t="s">
        <v>106</v>
      </c>
      <c r="AT572" s="134" t="s">
        <v>226</v>
      </c>
      <c r="AU572" s="134" t="s">
        <v>82</v>
      </c>
      <c r="AY572" s="17" t="s">
        <v>224</v>
      </c>
      <c r="BE572" s="135">
        <f>IF(N572="základní",J572,0)</f>
        <v>0</v>
      </c>
      <c r="BF572" s="135">
        <f>IF(N572="snížená",J572,0)</f>
        <v>23644.46</v>
      </c>
      <c r="BG572" s="135">
        <f>IF(N572="zákl. přenesená",J572,0)</f>
        <v>0</v>
      </c>
      <c r="BH572" s="135">
        <f>IF(N572="sníž. přenesená",J572,0)</f>
        <v>0</v>
      </c>
      <c r="BI572" s="135">
        <f>IF(N572="nulová",J572,0)</f>
        <v>0</v>
      </c>
      <c r="BJ572" s="17" t="s">
        <v>82</v>
      </c>
      <c r="BK572" s="135">
        <f>ROUND(I572*H572,2)</f>
        <v>23644.46</v>
      </c>
      <c r="BL572" s="17" t="s">
        <v>106</v>
      </c>
      <c r="BM572" s="134" t="s">
        <v>675</v>
      </c>
    </row>
    <row r="573" spans="2:65" s="1" customFormat="1" ht="29.25">
      <c r="B573" s="29"/>
      <c r="D573" s="136" t="s">
        <v>231</v>
      </c>
      <c r="F573" s="137" t="s">
        <v>674</v>
      </c>
      <c r="L573" s="29"/>
      <c r="M573" s="138"/>
      <c r="T573" s="53"/>
      <c r="AT573" s="17" t="s">
        <v>231</v>
      </c>
      <c r="AU573" s="17" t="s">
        <v>82</v>
      </c>
    </row>
    <row r="574" spans="2:65" s="13" customFormat="1">
      <c r="B574" s="146"/>
      <c r="D574" s="136" t="s">
        <v>234</v>
      </c>
      <c r="E574" s="147" t="s">
        <v>1</v>
      </c>
      <c r="F574" s="148" t="s">
        <v>676</v>
      </c>
      <c r="H574" s="149">
        <v>15.73</v>
      </c>
      <c r="L574" s="146"/>
      <c r="M574" s="150"/>
      <c r="T574" s="151"/>
      <c r="AT574" s="147" t="s">
        <v>234</v>
      </c>
      <c r="AU574" s="147" t="s">
        <v>82</v>
      </c>
      <c r="AV574" s="13" t="s">
        <v>82</v>
      </c>
      <c r="AW574" s="13" t="s">
        <v>29</v>
      </c>
      <c r="AX574" s="13" t="s">
        <v>73</v>
      </c>
      <c r="AY574" s="147" t="s">
        <v>224</v>
      </c>
    </row>
    <row r="575" spans="2:65" s="13" customFormat="1">
      <c r="B575" s="146"/>
      <c r="D575" s="136" t="s">
        <v>234</v>
      </c>
      <c r="E575" s="147" t="s">
        <v>1</v>
      </c>
      <c r="F575" s="148" t="s">
        <v>677</v>
      </c>
      <c r="H575" s="149">
        <v>16.899999999999999</v>
      </c>
      <c r="L575" s="146"/>
      <c r="M575" s="150"/>
      <c r="T575" s="151"/>
      <c r="AT575" s="147" t="s">
        <v>234</v>
      </c>
      <c r="AU575" s="147" t="s">
        <v>82</v>
      </c>
      <c r="AV575" s="13" t="s">
        <v>82</v>
      </c>
      <c r="AW575" s="13" t="s">
        <v>29</v>
      </c>
      <c r="AX575" s="13" t="s">
        <v>73</v>
      </c>
      <c r="AY575" s="147" t="s">
        <v>224</v>
      </c>
    </row>
    <row r="576" spans="2:65" s="13" customFormat="1">
      <c r="B576" s="146"/>
      <c r="D576" s="136" t="s">
        <v>234</v>
      </c>
      <c r="E576" s="147" t="s">
        <v>1</v>
      </c>
      <c r="F576" s="148" t="s">
        <v>678</v>
      </c>
      <c r="H576" s="149">
        <v>40.799999999999997</v>
      </c>
      <c r="L576" s="146"/>
      <c r="M576" s="150"/>
      <c r="T576" s="151"/>
      <c r="AT576" s="147" t="s">
        <v>234</v>
      </c>
      <c r="AU576" s="147" t="s">
        <v>82</v>
      </c>
      <c r="AV576" s="13" t="s">
        <v>82</v>
      </c>
      <c r="AW576" s="13" t="s">
        <v>29</v>
      </c>
      <c r="AX576" s="13" t="s">
        <v>73</v>
      </c>
      <c r="AY576" s="147" t="s">
        <v>224</v>
      </c>
    </row>
    <row r="577" spans="2:65" s="14" customFormat="1">
      <c r="B577" s="152"/>
      <c r="D577" s="136" t="s">
        <v>234</v>
      </c>
      <c r="E577" s="153" t="s">
        <v>1</v>
      </c>
      <c r="F577" s="154" t="s">
        <v>239</v>
      </c>
      <c r="H577" s="155">
        <v>73.429999999999993</v>
      </c>
      <c r="L577" s="152"/>
      <c r="M577" s="156"/>
      <c r="T577" s="157"/>
      <c r="AT577" s="153" t="s">
        <v>234</v>
      </c>
      <c r="AU577" s="153" t="s">
        <v>82</v>
      </c>
      <c r="AV577" s="14" t="s">
        <v>106</v>
      </c>
      <c r="AW577" s="14" t="s">
        <v>29</v>
      </c>
      <c r="AX577" s="14" t="s">
        <v>78</v>
      </c>
      <c r="AY577" s="153" t="s">
        <v>224</v>
      </c>
    </row>
    <row r="578" spans="2:65" s="1" customFormat="1" ht="24.2" customHeight="1">
      <c r="B578" s="123"/>
      <c r="C578" s="124" t="s">
        <v>449</v>
      </c>
      <c r="D578" s="124" t="s">
        <v>226</v>
      </c>
      <c r="E578" s="125" t="s">
        <v>679</v>
      </c>
      <c r="F578" s="126" t="s">
        <v>680</v>
      </c>
      <c r="G578" s="127" t="s">
        <v>229</v>
      </c>
      <c r="H578" s="128">
        <v>4.8620000000000001</v>
      </c>
      <c r="I578" s="129">
        <v>4740</v>
      </c>
      <c r="J578" s="129">
        <f>ROUND(I578*H578,2)</f>
        <v>23045.88</v>
      </c>
      <c r="K578" s="126" t="s">
        <v>230</v>
      </c>
      <c r="L578" s="29"/>
      <c r="M578" s="130" t="s">
        <v>1</v>
      </c>
      <c r="N578" s="131" t="s">
        <v>39</v>
      </c>
      <c r="O578" s="132">
        <v>0</v>
      </c>
      <c r="P578" s="132">
        <f>O578*H578</f>
        <v>0</v>
      </c>
      <c r="Q578" s="132">
        <v>0</v>
      </c>
      <c r="R578" s="132">
        <f>Q578*H578</f>
        <v>0</v>
      </c>
      <c r="S578" s="132">
        <v>0</v>
      </c>
      <c r="T578" s="133">
        <f>S578*H578</f>
        <v>0</v>
      </c>
      <c r="AR578" s="134" t="s">
        <v>106</v>
      </c>
      <c r="AT578" s="134" t="s">
        <v>226</v>
      </c>
      <c r="AU578" s="134" t="s">
        <v>82</v>
      </c>
      <c r="AY578" s="17" t="s">
        <v>224</v>
      </c>
      <c r="BE578" s="135">
        <f>IF(N578="základní",J578,0)</f>
        <v>0</v>
      </c>
      <c r="BF578" s="135">
        <f>IF(N578="snížená",J578,0)</f>
        <v>23045.88</v>
      </c>
      <c r="BG578" s="135">
        <f>IF(N578="zákl. přenesená",J578,0)</f>
        <v>0</v>
      </c>
      <c r="BH578" s="135">
        <f>IF(N578="sníž. přenesená",J578,0)</f>
        <v>0</v>
      </c>
      <c r="BI578" s="135">
        <f>IF(N578="nulová",J578,0)</f>
        <v>0</v>
      </c>
      <c r="BJ578" s="17" t="s">
        <v>82</v>
      </c>
      <c r="BK578" s="135">
        <f>ROUND(I578*H578,2)</f>
        <v>23045.88</v>
      </c>
      <c r="BL578" s="17" t="s">
        <v>106</v>
      </c>
      <c r="BM578" s="134" t="s">
        <v>681</v>
      </c>
    </row>
    <row r="579" spans="2:65" s="1" customFormat="1" ht="19.5">
      <c r="B579" s="29"/>
      <c r="D579" s="136" t="s">
        <v>231</v>
      </c>
      <c r="F579" s="137" t="s">
        <v>680</v>
      </c>
      <c r="L579" s="29"/>
      <c r="M579" s="138"/>
      <c r="T579" s="53"/>
      <c r="AT579" s="17" t="s">
        <v>231</v>
      </c>
      <c r="AU579" s="17" t="s">
        <v>82</v>
      </c>
    </row>
    <row r="580" spans="2:65" s="1" customFormat="1">
      <c r="B580" s="29"/>
      <c r="D580" s="139" t="s">
        <v>232</v>
      </c>
      <c r="F580" s="140" t="s">
        <v>682</v>
      </c>
      <c r="L580" s="29"/>
      <c r="M580" s="138"/>
      <c r="T580" s="53"/>
      <c r="AT580" s="17" t="s">
        <v>232</v>
      </c>
      <c r="AU580" s="17" t="s">
        <v>82</v>
      </c>
    </row>
    <row r="581" spans="2:65" s="12" customFormat="1">
      <c r="B581" s="141"/>
      <c r="D581" s="136" t="s">
        <v>234</v>
      </c>
      <c r="E581" s="142" t="s">
        <v>1</v>
      </c>
      <c r="F581" s="143" t="s">
        <v>683</v>
      </c>
      <c r="H581" s="142" t="s">
        <v>1</v>
      </c>
      <c r="L581" s="141"/>
      <c r="M581" s="144"/>
      <c r="T581" s="145"/>
      <c r="AT581" s="142" t="s">
        <v>234</v>
      </c>
      <c r="AU581" s="142" t="s">
        <v>82</v>
      </c>
      <c r="AV581" s="12" t="s">
        <v>78</v>
      </c>
      <c r="AW581" s="12" t="s">
        <v>29</v>
      </c>
      <c r="AX581" s="12" t="s">
        <v>73</v>
      </c>
      <c r="AY581" s="142" t="s">
        <v>224</v>
      </c>
    </row>
    <row r="582" spans="2:65" s="13" customFormat="1">
      <c r="B582" s="146"/>
      <c r="D582" s="136" t="s">
        <v>234</v>
      </c>
      <c r="E582" s="147" t="s">
        <v>1</v>
      </c>
      <c r="F582" s="148" t="s">
        <v>684</v>
      </c>
      <c r="H582" s="149">
        <v>0.93300000000000005</v>
      </c>
      <c r="L582" s="146"/>
      <c r="M582" s="150"/>
      <c r="T582" s="151"/>
      <c r="AT582" s="147" t="s">
        <v>234</v>
      </c>
      <c r="AU582" s="147" t="s">
        <v>82</v>
      </c>
      <c r="AV582" s="13" t="s">
        <v>82</v>
      </c>
      <c r="AW582" s="13" t="s">
        <v>29</v>
      </c>
      <c r="AX582" s="13" t="s">
        <v>73</v>
      </c>
      <c r="AY582" s="147" t="s">
        <v>224</v>
      </c>
    </row>
    <row r="583" spans="2:65" s="13" customFormat="1">
      <c r="B583" s="146"/>
      <c r="D583" s="136" t="s">
        <v>234</v>
      </c>
      <c r="E583" s="147" t="s">
        <v>1</v>
      </c>
      <c r="F583" s="148" t="s">
        <v>685</v>
      </c>
      <c r="H583" s="149">
        <v>1.899</v>
      </c>
      <c r="L583" s="146"/>
      <c r="M583" s="150"/>
      <c r="T583" s="151"/>
      <c r="AT583" s="147" t="s">
        <v>234</v>
      </c>
      <c r="AU583" s="147" t="s">
        <v>82</v>
      </c>
      <c r="AV583" s="13" t="s">
        <v>82</v>
      </c>
      <c r="AW583" s="13" t="s">
        <v>29</v>
      </c>
      <c r="AX583" s="13" t="s">
        <v>73</v>
      </c>
      <c r="AY583" s="147" t="s">
        <v>224</v>
      </c>
    </row>
    <row r="584" spans="2:65" s="12" customFormat="1">
      <c r="B584" s="141"/>
      <c r="D584" s="136" t="s">
        <v>234</v>
      </c>
      <c r="E584" s="142" t="s">
        <v>1</v>
      </c>
      <c r="F584" s="143" t="s">
        <v>686</v>
      </c>
      <c r="H584" s="142" t="s">
        <v>1</v>
      </c>
      <c r="L584" s="141"/>
      <c r="M584" s="144"/>
      <c r="T584" s="145"/>
      <c r="AT584" s="142" t="s">
        <v>234</v>
      </c>
      <c r="AU584" s="142" t="s">
        <v>82</v>
      </c>
      <c r="AV584" s="12" t="s">
        <v>78</v>
      </c>
      <c r="AW584" s="12" t="s">
        <v>29</v>
      </c>
      <c r="AX584" s="12" t="s">
        <v>73</v>
      </c>
      <c r="AY584" s="142" t="s">
        <v>224</v>
      </c>
    </row>
    <row r="585" spans="2:65" s="13" customFormat="1">
      <c r="B585" s="146"/>
      <c r="D585" s="136" t="s">
        <v>234</v>
      </c>
      <c r="E585" s="147" t="s">
        <v>1</v>
      </c>
      <c r="F585" s="148" t="s">
        <v>687</v>
      </c>
      <c r="H585" s="149">
        <v>0.27</v>
      </c>
      <c r="L585" s="146"/>
      <c r="M585" s="150"/>
      <c r="T585" s="151"/>
      <c r="AT585" s="147" t="s">
        <v>234</v>
      </c>
      <c r="AU585" s="147" t="s">
        <v>82</v>
      </c>
      <c r="AV585" s="13" t="s">
        <v>82</v>
      </c>
      <c r="AW585" s="13" t="s">
        <v>29</v>
      </c>
      <c r="AX585" s="13" t="s">
        <v>73</v>
      </c>
      <c r="AY585" s="147" t="s">
        <v>224</v>
      </c>
    </row>
    <row r="586" spans="2:65" s="13" customFormat="1">
      <c r="B586" s="146"/>
      <c r="D586" s="136" t="s">
        <v>234</v>
      </c>
      <c r="E586" s="147" t="s">
        <v>1</v>
      </c>
      <c r="F586" s="148" t="s">
        <v>688</v>
      </c>
      <c r="H586" s="149">
        <v>1.76</v>
      </c>
      <c r="L586" s="146"/>
      <c r="M586" s="150"/>
      <c r="T586" s="151"/>
      <c r="AT586" s="147" t="s">
        <v>234</v>
      </c>
      <c r="AU586" s="147" t="s">
        <v>82</v>
      </c>
      <c r="AV586" s="13" t="s">
        <v>82</v>
      </c>
      <c r="AW586" s="13" t="s">
        <v>29</v>
      </c>
      <c r="AX586" s="13" t="s">
        <v>73</v>
      </c>
      <c r="AY586" s="147" t="s">
        <v>224</v>
      </c>
    </row>
    <row r="587" spans="2:65" s="14" customFormat="1">
      <c r="B587" s="152"/>
      <c r="D587" s="136" t="s">
        <v>234</v>
      </c>
      <c r="E587" s="153" t="s">
        <v>1</v>
      </c>
      <c r="F587" s="154" t="s">
        <v>239</v>
      </c>
      <c r="H587" s="155">
        <v>4.8620000000000001</v>
      </c>
      <c r="L587" s="152"/>
      <c r="M587" s="156"/>
      <c r="T587" s="157"/>
      <c r="AT587" s="153" t="s">
        <v>234</v>
      </c>
      <c r="AU587" s="153" t="s">
        <v>82</v>
      </c>
      <c r="AV587" s="14" t="s">
        <v>106</v>
      </c>
      <c r="AW587" s="14" t="s">
        <v>29</v>
      </c>
      <c r="AX587" s="14" t="s">
        <v>78</v>
      </c>
      <c r="AY587" s="153" t="s">
        <v>224</v>
      </c>
    </row>
    <row r="588" spans="2:65" s="1" customFormat="1" ht="24.2" customHeight="1">
      <c r="B588" s="123"/>
      <c r="C588" s="124" t="s">
        <v>689</v>
      </c>
      <c r="D588" s="124" t="s">
        <v>226</v>
      </c>
      <c r="E588" s="125" t="s">
        <v>690</v>
      </c>
      <c r="F588" s="126" t="s">
        <v>691</v>
      </c>
      <c r="G588" s="127" t="s">
        <v>266</v>
      </c>
      <c r="H588" s="128">
        <v>32.418999999999997</v>
      </c>
      <c r="I588" s="129">
        <v>719</v>
      </c>
      <c r="J588" s="129">
        <f>ROUND(I588*H588,2)</f>
        <v>23309.26</v>
      </c>
      <c r="K588" s="126" t="s">
        <v>230</v>
      </c>
      <c r="L588" s="29"/>
      <c r="M588" s="130" t="s">
        <v>1</v>
      </c>
      <c r="N588" s="131" t="s">
        <v>39</v>
      </c>
      <c r="O588" s="132">
        <v>0</v>
      </c>
      <c r="P588" s="132">
        <f>O588*H588</f>
        <v>0</v>
      </c>
      <c r="Q588" s="132">
        <v>0</v>
      </c>
      <c r="R588" s="132">
        <f>Q588*H588</f>
        <v>0</v>
      </c>
      <c r="S588" s="132">
        <v>0</v>
      </c>
      <c r="T588" s="133">
        <f>S588*H588</f>
        <v>0</v>
      </c>
      <c r="AR588" s="134" t="s">
        <v>106</v>
      </c>
      <c r="AT588" s="134" t="s">
        <v>226</v>
      </c>
      <c r="AU588" s="134" t="s">
        <v>82</v>
      </c>
      <c r="AY588" s="17" t="s">
        <v>224</v>
      </c>
      <c r="BE588" s="135">
        <f>IF(N588="základní",J588,0)</f>
        <v>0</v>
      </c>
      <c r="BF588" s="135">
        <f>IF(N588="snížená",J588,0)</f>
        <v>23309.26</v>
      </c>
      <c r="BG588" s="135">
        <f>IF(N588="zákl. přenesená",J588,0)</f>
        <v>0</v>
      </c>
      <c r="BH588" s="135">
        <f>IF(N588="sníž. přenesená",J588,0)</f>
        <v>0</v>
      </c>
      <c r="BI588" s="135">
        <f>IF(N588="nulová",J588,0)</f>
        <v>0</v>
      </c>
      <c r="BJ588" s="17" t="s">
        <v>82</v>
      </c>
      <c r="BK588" s="135">
        <f>ROUND(I588*H588,2)</f>
        <v>23309.26</v>
      </c>
      <c r="BL588" s="17" t="s">
        <v>106</v>
      </c>
      <c r="BM588" s="134" t="s">
        <v>692</v>
      </c>
    </row>
    <row r="589" spans="2:65" s="1" customFormat="1">
      <c r="B589" s="29"/>
      <c r="D589" s="136" t="s">
        <v>231</v>
      </c>
      <c r="F589" s="137" t="s">
        <v>691</v>
      </c>
      <c r="L589" s="29"/>
      <c r="M589" s="138"/>
      <c r="T589" s="53"/>
      <c r="AT589" s="17" t="s">
        <v>231</v>
      </c>
      <c r="AU589" s="17" t="s">
        <v>82</v>
      </c>
    </row>
    <row r="590" spans="2:65" s="1" customFormat="1">
      <c r="B590" s="29"/>
      <c r="D590" s="139" t="s">
        <v>232</v>
      </c>
      <c r="F590" s="140" t="s">
        <v>693</v>
      </c>
      <c r="L590" s="29"/>
      <c r="M590" s="138"/>
      <c r="T590" s="53"/>
      <c r="AT590" s="17" t="s">
        <v>232</v>
      </c>
      <c r="AU590" s="17" t="s">
        <v>82</v>
      </c>
    </row>
    <row r="591" spans="2:65" s="13" customFormat="1">
      <c r="B591" s="146"/>
      <c r="D591" s="136" t="s">
        <v>234</v>
      </c>
      <c r="E591" s="147" t="s">
        <v>1</v>
      </c>
      <c r="F591" s="148" t="s">
        <v>694</v>
      </c>
      <c r="H591" s="149">
        <v>30.617999999999999</v>
      </c>
      <c r="L591" s="146"/>
      <c r="M591" s="150"/>
      <c r="T591" s="151"/>
      <c r="AT591" s="147" t="s">
        <v>234</v>
      </c>
      <c r="AU591" s="147" t="s">
        <v>82</v>
      </c>
      <c r="AV591" s="13" t="s">
        <v>82</v>
      </c>
      <c r="AW591" s="13" t="s">
        <v>29</v>
      </c>
      <c r="AX591" s="13" t="s">
        <v>73</v>
      </c>
      <c r="AY591" s="147" t="s">
        <v>224</v>
      </c>
    </row>
    <row r="592" spans="2:65" s="13" customFormat="1">
      <c r="B592" s="146"/>
      <c r="D592" s="136" t="s">
        <v>234</v>
      </c>
      <c r="E592" s="147" t="s">
        <v>1</v>
      </c>
      <c r="F592" s="148" t="s">
        <v>695</v>
      </c>
      <c r="H592" s="149">
        <v>1.8009999999999999</v>
      </c>
      <c r="L592" s="146"/>
      <c r="M592" s="150"/>
      <c r="T592" s="151"/>
      <c r="AT592" s="147" t="s">
        <v>234</v>
      </c>
      <c r="AU592" s="147" t="s">
        <v>82</v>
      </c>
      <c r="AV592" s="13" t="s">
        <v>82</v>
      </c>
      <c r="AW592" s="13" t="s">
        <v>29</v>
      </c>
      <c r="AX592" s="13" t="s">
        <v>73</v>
      </c>
      <c r="AY592" s="147" t="s">
        <v>224</v>
      </c>
    </row>
    <row r="593" spans="2:65" s="14" customFormat="1">
      <c r="B593" s="152"/>
      <c r="D593" s="136" t="s">
        <v>234</v>
      </c>
      <c r="E593" s="153" t="s">
        <v>1</v>
      </c>
      <c r="F593" s="154" t="s">
        <v>239</v>
      </c>
      <c r="H593" s="155">
        <v>32.418999999999997</v>
      </c>
      <c r="L593" s="152"/>
      <c r="M593" s="156"/>
      <c r="T593" s="157"/>
      <c r="AT593" s="153" t="s">
        <v>234</v>
      </c>
      <c r="AU593" s="153" t="s">
        <v>82</v>
      </c>
      <c r="AV593" s="14" t="s">
        <v>106</v>
      </c>
      <c r="AW593" s="14" t="s">
        <v>29</v>
      </c>
      <c r="AX593" s="14" t="s">
        <v>78</v>
      </c>
      <c r="AY593" s="153" t="s">
        <v>224</v>
      </c>
    </row>
    <row r="594" spans="2:65" s="1" customFormat="1" ht="24.2" customHeight="1">
      <c r="B594" s="123"/>
      <c r="C594" s="124" t="s">
        <v>456</v>
      </c>
      <c r="D594" s="124" t="s">
        <v>226</v>
      </c>
      <c r="E594" s="125" t="s">
        <v>696</v>
      </c>
      <c r="F594" s="126" t="s">
        <v>697</v>
      </c>
      <c r="G594" s="127" t="s">
        <v>266</v>
      </c>
      <c r="H594" s="128">
        <v>32.418999999999997</v>
      </c>
      <c r="I594" s="129">
        <v>140</v>
      </c>
      <c r="J594" s="129">
        <f>ROUND(I594*H594,2)</f>
        <v>4538.66</v>
      </c>
      <c r="K594" s="126" t="s">
        <v>230</v>
      </c>
      <c r="L594" s="29"/>
      <c r="M594" s="130" t="s">
        <v>1</v>
      </c>
      <c r="N594" s="131" t="s">
        <v>39</v>
      </c>
      <c r="O594" s="132">
        <v>0</v>
      </c>
      <c r="P594" s="132">
        <f>O594*H594</f>
        <v>0</v>
      </c>
      <c r="Q594" s="132">
        <v>0</v>
      </c>
      <c r="R594" s="132">
        <f>Q594*H594</f>
        <v>0</v>
      </c>
      <c r="S594" s="132">
        <v>0</v>
      </c>
      <c r="T594" s="133">
        <f>S594*H594</f>
        <v>0</v>
      </c>
      <c r="AR594" s="134" t="s">
        <v>106</v>
      </c>
      <c r="AT594" s="134" t="s">
        <v>226</v>
      </c>
      <c r="AU594" s="134" t="s">
        <v>82</v>
      </c>
      <c r="AY594" s="17" t="s">
        <v>224</v>
      </c>
      <c r="BE594" s="135">
        <f>IF(N594="základní",J594,0)</f>
        <v>0</v>
      </c>
      <c r="BF594" s="135">
        <f>IF(N594="snížená",J594,0)</f>
        <v>4538.66</v>
      </c>
      <c r="BG594" s="135">
        <f>IF(N594="zákl. přenesená",J594,0)</f>
        <v>0</v>
      </c>
      <c r="BH594" s="135">
        <f>IF(N594="sníž. přenesená",J594,0)</f>
        <v>0</v>
      </c>
      <c r="BI594" s="135">
        <f>IF(N594="nulová",J594,0)</f>
        <v>0</v>
      </c>
      <c r="BJ594" s="17" t="s">
        <v>82</v>
      </c>
      <c r="BK594" s="135">
        <f>ROUND(I594*H594,2)</f>
        <v>4538.66</v>
      </c>
      <c r="BL594" s="17" t="s">
        <v>106</v>
      </c>
      <c r="BM594" s="134" t="s">
        <v>698</v>
      </c>
    </row>
    <row r="595" spans="2:65" s="1" customFormat="1">
      <c r="B595" s="29"/>
      <c r="D595" s="136" t="s">
        <v>231</v>
      </c>
      <c r="F595" s="137" t="s">
        <v>697</v>
      </c>
      <c r="L595" s="29"/>
      <c r="M595" s="138"/>
      <c r="T595" s="53"/>
      <c r="AT595" s="17" t="s">
        <v>231</v>
      </c>
      <c r="AU595" s="17" t="s">
        <v>82</v>
      </c>
    </row>
    <row r="596" spans="2:65" s="1" customFormat="1">
      <c r="B596" s="29"/>
      <c r="D596" s="139" t="s">
        <v>232</v>
      </c>
      <c r="F596" s="140" t="s">
        <v>699</v>
      </c>
      <c r="L596" s="29"/>
      <c r="M596" s="138"/>
      <c r="T596" s="53"/>
      <c r="AT596" s="17" t="s">
        <v>232</v>
      </c>
      <c r="AU596" s="17" t="s">
        <v>82</v>
      </c>
    </row>
    <row r="597" spans="2:65" s="1" customFormat="1" ht="24.2" customHeight="1">
      <c r="B597" s="123"/>
      <c r="C597" s="124" t="s">
        <v>700</v>
      </c>
      <c r="D597" s="124" t="s">
        <v>226</v>
      </c>
      <c r="E597" s="125" t="s">
        <v>701</v>
      </c>
      <c r="F597" s="126" t="s">
        <v>702</v>
      </c>
      <c r="G597" s="127" t="s">
        <v>253</v>
      </c>
      <c r="H597" s="128">
        <v>0.60799999999999998</v>
      </c>
      <c r="I597" s="129">
        <v>55100</v>
      </c>
      <c r="J597" s="129">
        <f>ROUND(I597*H597,2)</f>
        <v>33500.800000000003</v>
      </c>
      <c r="K597" s="126" t="s">
        <v>230</v>
      </c>
      <c r="L597" s="29"/>
      <c r="M597" s="130" t="s">
        <v>1</v>
      </c>
      <c r="N597" s="131" t="s">
        <v>39</v>
      </c>
      <c r="O597" s="132">
        <v>0</v>
      </c>
      <c r="P597" s="132">
        <f>O597*H597</f>
        <v>0</v>
      </c>
      <c r="Q597" s="132">
        <v>0</v>
      </c>
      <c r="R597" s="132">
        <f>Q597*H597</f>
        <v>0</v>
      </c>
      <c r="S597" s="132">
        <v>0</v>
      </c>
      <c r="T597" s="133">
        <f>S597*H597</f>
        <v>0</v>
      </c>
      <c r="AR597" s="134" t="s">
        <v>106</v>
      </c>
      <c r="AT597" s="134" t="s">
        <v>226</v>
      </c>
      <c r="AU597" s="134" t="s">
        <v>82</v>
      </c>
      <c r="AY597" s="17" t="s">
        <v>224</v>
      </c>
      <c r="BE597" s="135">
        <f>IF(N597="základní",J597,0)</f>
        <v>0</v>
      </c>
      <c r="BF597" s="135">
        <f>IF(N597="snížená",J597,0)</f>
        <v>33500.800000000003</v>
      </c>
      <c r="BG597" s="135">
        <f>IF(N597="zákl. přenesená",J597,0)</f>
        <v>0</v>
      </c>
      <c r="BH597" s="135">
        <f>IF(N597="sníž. přenesená",J597,0)</f>
        <v>0</v>
      </c>
      <c r="BI597" s="135">
        <f>IF(N597="nulová",J597,0)</f>
        <v>0</v>
      </c>
      <c r="BJ597" s="17" t="s">
        <v>82</v>
      </c>
      <c r="BK597" s="135">
        <f>ROUND(I597*H597,2)</f>
        <v>33500.800000000003</v>
      </c>
      <c r="BL597" s="17" t="s">
        <v>106</v>
      </c>
      <c r="BM597" s="134" t="s">
        <v>703</v>
      </c>
    </row>
    <row r="598" spans="2:65" s="1" customFormat="1" ht="19.5">
      <c r="B598" s="29"/>
      <c r="D598" s="136" t="s">
        <v>231</v>
      </c>
      <c r="F598" s="137" t="s">
        <v>702</v>
      </c>
      <c r="L598" s="29"/>
      <c r="M598" s="138"/>
      <c r="T598" s="53"/>
      <c r="AT598" s="17" t="s">
        <v>231</v>
      </c>
      <c r="AU598" s="17" t="s">
        <v>82</v>
      </c>
    </row>
    <row r="599" spans="2:65" s="1" customFormat="1">
      <c r="B599" s="29"/>
      <c r="D599" s="139" t="s">
        <v>232</v>
      </c>
      <c r="F599" s="140" t="s">
        <v>704</v>
      </c>
      <c r="L599" s="29"/>
      <c r="M599" s="138"/>
      <c r="T599" s="53"/>
      <c r="AT599" s="17" t="s">
        <v>232</v>
      </c>
      <c r="AU599" s="17" t="s">
        <v>82</v>
      </c>
    </row>
    <row r="600" spans="2:65" s="13" customFormat="1">
      <c r="B600" s="146"/>
      <c r="D600" s="136" t="s">
        <v>234</v>
      </c>
      <c r="E600" s="147" t="s">
        <v>1</v>
      </c>
      <c r="F600" s="148" t="s">
        <v>705</v>
      </c>
      <c r="H600" s="149">
        <v>0.60799999999999998</v>
      </c>
      <c r="L600" s="146"/>
      <c r="M600" s="150"/>
      <c r="T600" s="151"/>
      <c r="AT600" s="147" t="s">
        <v>234</v>
      </c>
      <c r="AU600" s="147" t="s">
        <v>82</v>
      </c>
      <c r="AV600" s="13" t="s">
        <v>82</v>
      </c>
      <c r="AW600" s="13" t="s">
        <v>29</v>
      </c>
      <c r="AX600" s="13" t="s">
        <v>73</v>
      </c>
      <c r="AY600" s="147" t="s">
        <v>224</v>
      </c>
    </row>
    <row r="601" spans="2:65" s="14" customFormat="1">
      <c r="B601" s="152"/>
      <c r="D601" s="136" t="s">
        <v>234</v>
      </c>
      <c r="E601" s="153" t="s">
        <v>1</v>
      </c>
      <c r="F601" s="154" t="s">
        <v>239</v>
      </c>
      <c r="H601" s="155">
        <v>0.60799999999999998</v>
      </c>
      <c r="L601" s="152"/>
      <c r="M601" s="156"/>
      <c r="T601" s="157"/>
      <c r="AT601" s="153" t="s">
        <v>234</v>
      </c>
      <c r="AU601" s="153" t="s">
        <v>82</v>
      </c>
      <c r="AV601" s="14" t="s">
        <v>106</v>
      </c>
      <c r="AW601" s="14" t="s">
        <v>29</v>
      </c>
      <c r="AX601" s="14" t="s">
        <v>78</v>
      </c>
      <c r="AY601" s="153" t="s">
        <v>224</v>
      </c>
    </row>
    <row r="602" spans="2:65" s="1" customFormat="1" ht="37.9" customHeight="1">
      <c r="B602" s="123"/>
      <c r="C602" s="124" t="s">
        <v>459</v>
      </c>
      <c r="D602" s="124" t="s">
        <v>226</v>
      </c>
      <c r="E602" s="125" t="s">
        <v>706</v>
      </c>
      <c r="F602" s="126" t="s">
        <v>707</v>
      </c>
      <c r="G602" s="127" t="s">
        <v>229</v>
      </c>
      <c r="H602" s="128">
        <v>2.778</v>
      </c>
      <c r="I602" s="129">
        <v>5240</v>
      </c>
      <c r="J602" s="129">
        <f>ROUND(I602*H602,2)</f>
        <v>14556.72</v>
      </c>
      <c r="K602" s="126" t="s">
        <v>230</v>
      </c>
      <c r="L602" s="29"/>
      <c r="M602" s="130" t="s">
        <v>1</v>
      </c>
      <c r="N602" s="131" t="s">
        <v>39</v>
      </c>
      <c r="O602" s="132">
        <v>0</v>
      </c>
      <c r="P602" s="132">
        <f>O602*H602</f>
        <v>0</v>
      </c>
      <c r="Q602" s="132">
        <v>0</v>
      </c>
      <c r="R602" s="132">
        <f>Q602*H602</f>
        <v>0</v>
      </c>
      <c r="S602" s="132">
        <v>0</v>
      </c>
      <c r="T602" s="133">
        <f>S602*H602</f>
        <v>0</v>
      </c>
      <c r="AR602" s="134" t="s">
        <v>106</v>
      </c>
      <c r="AT602" s="134" t="s">
        <v>226</v>
      </c>
      <c r="AU602" s="134" t="s">
        <v>82</v>
      </c>
      <c r="AY602" s="17" t="s">
        <v>224</v>
      </c>
      <c r="BE602" s="135">
        <f>IF(N602="základní",J602,0)</f>
        <v>0</v>
      </c>
      <c r="BF602" s="135">
        <f>IF(N602="snížená",J602,0)</f>
        <v>14556.72</v>
      </c>
      <c r="BG602" s="135">
        <f>IF(N602="zákl. přenesená",J602,0)</f>
        <v>0</v>
      </c>
      <c r="BH602" s="135">
        <f>IF(N602="sníž. přenesená",J602,0)</f>
        <v>0</v>
      </c>
      <c r="BI602" s="135">
        <f>IF(N602="nulová",J602,0)</f>
        <v>0</v>
      </c>
      <c r="BJ602" s="17" t="s">
        <v>82</v>
      </c>
      <c r="BK602" s="135">
        <f>ROUND(I602*H602,2)</f>
        <v>14556.72</v>
      </c>
      <c r="BL602" s="17" t="s">
        <v>106</v>
      </c>
      <c r="BM602" s="134" t="s">
        <v>708</v>
      </c>
    </row>
    <row r="603" spans="2:65" s="1" customFormat="1" ht="19.5">
      <c r="B603" s="29"/>
      <c r="D603" s="136" t="s">
        <v>231</v>
      </c>
      <c r="F603" s="137" t="s">
        <v>707</v>
      </c>
      <c r="L603" s="29"/>
      <c r="M603" s="138"/>
      <c r="T603" s="53"/>
      <c r="AT603" s="17" t="s">
        <v>231</v>
      </c>
      <c r="AU603" s="17" t="s">
        <v>82</v>
      </c>
    </row>
    <row r="604" spans="2:65" s="1" customFormat="1">
      <c r="B604" s="29"/>
      <c r="D604" s="139" t="s">
        <v>232</v>
      </c>
      <c r="F604" s="140" t="s">
        <v>709</v>
      </c>
      <c r="L604" s="29"/>
      <c r="M604" s="138"/>
      <c r="T604" s="53"/>
      <c r="AT604" s="17" t="s">
        <v>232</v>
      </c>
      <c r="AU604" s="17" t="s">
        <v>82</v>
      </c>
    </row>
    <row r="605" spans="2:65" s="12" customFormat="1">
      <c r="B605" s="141"/>
      <c r="D605" s="136" t="s">
        <v>234</v>
      </c>
      <c r="E605" s="142" t="s">
        <v>1</v>
      </c>
      <c r="F605" s="143" t="s">
        <v>710</v>
      </c>
      <c r="H605" s="142" t="s">
        <v>1</v>
      </c>
      <c r="L605" s="141"/>
      <c r="M605" s="144"/>
      <c r="T605" s="145"/>
      <c r="AT605" s="142" t="s">
        <v>234</v>
      </c>
      <c r="AU605" s="142" t="s">
        <v>82</v>
      </c>
      <c r="AV605" s="12" t="s">
        <v>78</v>
      </c>
      <c r="AW605" s="12" t="s">
        <v>29</v>
      </c>
      <c r="AX605" s="12" t="s">
        <v>73</v>
      </c>
      <c r="AY605" s="142" t="s">
        <v>224</v>
      </c>
    </row>
    <row r="606" spans="2:65" s="13" customFormat="1">
      <c r="B606" s="146"/>
      <c r="D606" s="136" t="s">
        <v>234</v>
      </c>
      <c r="E606" s="147" t="s">
        <v>1</v>
      </c>
      <c r="F606" s="148" t="s">
        <v>711</v>
      </c>
      <c r="H606" s="149">
        <v>0.94699999999999995</v>
      </c>
      <c r="L606" s="146"/>
      <c r="M606" s="150"/>
      <c r="T606" s="151"/>
      <c r="AT606" s="147" t="s">
        <v>234</v>
      </c>
      <c r="AU606" s="147" t="s">
        <v>82</v>
      </c>
      <c r="AV606" s="13" t="s">
        <v>82</v>
      </c>
      <c r="AW606" s="13" t="s">
        <v>29</v>
      </c>
      <c r="AX606" s="13" t="s">
        <v>73</v>
      </c>
      <c r="AY606" s="147" t="s">
        <v>224</v>
      </c>
    </row>
    <row r="607" spans="2:65" s="12" customFormat="1">
      <c r="B607" s="141"/>
      <c r="D607" s="136" t="s">
        <v>234</v>
      </c>
      <c r="E607" s="142" t="s">
        <v>1</v>
      </c>
      <c r="F607" s="143" t="s">
        <v>712</v>
      </c>
      <c r="H607" s="142" t="s">
        <v>1</v>
      </c>
      <c r="L607" s="141"/>
      <c r="M607" s="144"/>
      <c r="T607" s="145"/>
      <c r="AT607" s="142" t="s">
        <v>234</v>
      </c>
      <c r="AU607" s="142" t="s">
        <v>82</v>
      </c>
      <c r="AV607" s="12" t="s">
        <v>78</v>
      </c>
      <c r="AW607" s="12" t="s">
        <v>29</v>
      </c>
      <c r="AX607" s="12" t="s">
        <v>73</v>
      </c>
      <c r="AY607" s="142" t="s">
        <v>224</v>
      </c>
    </row>
    <row r="608" spans="2:65" s="13" customFormat="1">
      <c r="B608" s="146"/>
      <c r="D608" s="136" t="s">
        <v>234</v>
      </c>
      <c r="E608" s="147" t="s">
        <v>1</v>
      </c>
      <c r="F608" s="148" t="s">
        <v>713</v>
      </c>
      <c r="H608" s="149">
        <v>0.96899999999999997</v>
      </c>
      <c r="L608" s="146"/>
      <c r="M608" s="150"/>
      <c r="T608" s="151"/>
      <c r="AT608" s="147" t="s">
        <v>234</v>
      </c>
      <c r="AU608" s="147" t="s">
        <v>82</v>
      </c>
      <c r="AV608" s="13" t="s">
        <v>82</v>
      </c>
      <c r="AW608" s="13" t="s">
        <v>29</v>
      </c>
      <c r="AX608" s="13" t="s">
        <v>73</v>
      </c>
      <c r="AY608" s="147" t="s">
        <v>224</v>
      </c>
    </row>
    <row r="609" spans="2:65" s="13" customFormat="1">
      <c r="B609" s="146"/>
      <c r="D609" s="136" t="s">
        <v>234</v>
      </c>
      <c r="E609" s="147" t="s">
        <v>1</v>
      </c>
      <c r="F609" s="148" t="s">
        <v>714</v>
      </c>
      <c r="H609" s="149">
        <v>0.86199999999999999</v>
      </c>
      <c r="L609" s="146"/>
      <c r="M609" s="150"/>
      <c r="T609" s="151"/>
      <c r="AT609" s="147" t="s">
        <v>234</v>
      </c>
      <c r="AU609" s="147" t="s">
        <v>82</v>
      </c>
      <c r="AV609" s="13" t="s">
        <v>82</v>
      </c>
      <c r="AW609" s="13" t="s">
        <v>29</v>
      </c>
      <c r="AX609" s="13" t="s">
        <v>73</v>
      </c>
      <c r="AY609" s="147" t="s">
        <v>224</v>
      </c>
    </row>
    <row r="610" spans="2:65" s="14" customFormat="1">
      <c r="B610" s="152"/>
      <c r="D610" s="136" t="s">
        <v>234</v>
      </c>
      <c r="E610" s="153" t="s">
        <v>1</v>
      </c>
      <c r="F610" s="154" t="s">
        <v>239</v>
      </c>
      <c r="H610" s="155">
        <v>2.778</v>
      </c>
      <c r="L610" s="152"/>
      <c r="M610" s="156"/>
      <c r="T610" s="157"/>
      <c r="AT610" s="153" t="s">
        <v>234</v>
      </c>
      <c r="AU610" s="153" t="s">
        <v>82</v>
      </c>
      <c r="AV610" s="14" t="s">
        <v>106</v>
      </c>
      <c r="AW610" s="14" t="s">
        <v>29</v>
      </c>
      <c r="AX610" s="14" t="s">
        <v>78</v>
      </c>
      <c r="AY610" s="153" t="s">
        <v>224</v>
      </c>
    </row>
    <row r="611" spans="2:65" s="1" customFormat="1" ht="37.9" customHeight="1">
      <c r="B611" s="123"/>
      <c r="C611" s="124" t="s">
        <v>715</v>
      </c>
      <c r="D611" s="124" t="s">
        <v>226</v>
      </c>
      <c r="E611" s="125" t="s">
        <v>716</v>
      </c>
      <c r="F611" s="126" t="s">
        <v>717</v>
      </c>
      <c r="G611" s="127" t="s">
        <v>253</v>
      </c>
      <c r="H611" s="128">
        <v>0.30599999999999999</v>
      </c>
      <c r="I611" s="129">
        <v>63700</v>
      </c>
      <c r="J611" s="129">
        <f>ROUND(I611*H611,2)</f>
        <v>19492.2</v>
      </c>
      <c r="K611" s="126" t="s">
        <v>230</v>
      </c>
      <c r="L611" s="29"/>
      <c r="M611" s="130" t="s">
        <v>1</v>
      </c>
      <c r="N611" s="131" t="s">
        <v>39</v>
      </c>
      <c r="O611" s="132">
        <v>0</v>
      </c>
      <c r="P611" s="132">
        <f>O611*H611</f>
        <v>0</v>
      </c>
      <c r="Q611" s="132">
        <v>0</v>
      </c>
      <c r="R611" s="132">
        <f>Q611*H611</f>
        <v>0</v>
      </c>
      <c r="S611" s="132">
        <v>0</v>
      </c>
      <c r="T611" s="133">
        <f>S611*H611</f>
        <v>0</v>
      </c>
      <c r="AR611" s="134" t="s">
        <v>106</v>
      </c>
      <c r="AT611" s="134" t="s">
        <v>226</v>
      </c>
      <c r="AU611" s="134" t="s">
        <v>82</v>
      </c>
      <c r="AY611" s="17" t="s">
        <v>224</v>
      </c>
      <c r="BE611" s="135">
        <f>IF(N611="základní",J611,0)</f>
        <v>0</v>
      </c>
      <c r="BF611" s="135">
        <f>IF(N611="snížená",J611,0)</f>
        <v>19492.2</v>
      </c>
      <c r="BG611" s="135">
        <f>IF(N611="zákl. přenesená",J611,0)</f>
        <v>0</v>
      </c>
      <c r="BH611" s="135">
        <f>IF(N611="sníž. přenesená",J611,0)</f>
        <v>0</v>
      </c>
      <c r="BI611" s="135">
        <f>IF(N611="nulová",J611,0)</f>
        <v>0</v>
      </c>
      <c r="BJ611" s="17" t="s">
        <v>82</v>
      </c>
      <c r="BK611" s="135">
        <f>ROUND(I611*H611,2)</f>
        <v>19492.2</v>
      </c>
      <c r="BL611" s="17" t="s">
        <v>106</v>
      </c>
      <c r="BM611" s="134" t="s">
        <v>718</v>
      </c>
    </row>
    <row r="612" spans="2:65" s="1" customFormat="1" ht="19.5">
      <c r="B612" s="29"/>
      <c r="D612" s="136" t="s">
        <v>231</v>
      </c>
      <c r="F612" s="137" t="s">
        <v>717</v>
      </c>
      <c r="L612" s="29"/>
      <c r="M612" s="138"/>
      <c r="T612" s="53"/>
      <c r="AT612" s="17" t="s">
        <v>231</v>
      </c>
      <c r="AU612" s="17" t="s">
        <v>82</v>
      </c>
    </row>
    <row r="613" spans="2:65" s="1" customFormat="1">
      <c r="B613" s="29"/>
      <c r="D613" s="139" t="s">
        <v>232</v>
      </c>
      <c r="F613" s="140" t="s">
        <v>719</v>
      </c>
      <c r="L613" s="29"/>
      <c r="M613" s="138"/>
      <c r="T613" s="53"/>
      <c r="AT613" s="17" t="s">
        <v>232</v>
      </c>
      <c r="AU613" s="17" t="s">
        <v>82</v>
      </c>
    </row>
    <row r="614" spans="2:65" s="13" customFormat="1">
      <c r="B614" s="146"/>
      <c r="D614" s="136" t="s">
        <v>234</v>
      </c>
      <c r="E614" s="147" t="s">
        <v>1</v>
      </c>
      <c r="F614" s="148" t="s">
        <v>720</v>
      </c>
      <c r="H614" s="149">
        <v>0.30599999999999999</v>
      </c>
      <c r="L614" s="146"/>
      <c r="M614" s="150"/>
      <c r="T614" s="151"/>
      <c r="AT614" s="147" t="s">
        <v>234</v>
      </c>
      <c r="AU614" s="147" t="s">
        <v>82</v>
      </c>
      <c r="AV614" s="13" t="s">
        <v>82</v>
      </c>
      <c r="AW614" s="13" t="s">
        <v>29</v>
      </c>
      <c r="AX614" s="13" t="s">
        <v>73</v>
      </c>
      <c r="AY614" s="147" t="s">
        <v>224</v>
      </c>
    </row>
    <row r="615" spans="2:65" s="14" customFormat="1">
      <c r="B615" s="152"/>
      <c r="D615" s="136" t="s">
        <v>234</v>
      </c>
      <c r="E615" s="153" t="s">
        <v>1</v>
      </c>
      <c r="F615" s="154" t="s">
        <v>239</v>
      </c>
      <c r="H615" s="155">
        <v>0.30599999999999999</v>
      </c>
      <c r="L615" s="152"/>
      <c r="M615" s="156"/>
      <c r="T615" s="157"/>
      <c r="AT615" s="153" t="s">
        <v>234</v>
      </c>
      <c r="AU615" s="153" t="s">
        <v>82</v>
      </c>
      <c r="AV615" s="14" t="s">
        <v>106</v>
      </c>
      <c r="AW615" s="14" t="s">
        <v>29</v>
      </c>
      <c r="AX615" s="14" t="s">
        <v>78</v>
      </c>
      <c r="AY615" s="153" t="s">
        <v>224</v>
      </c>
    </row>
    <row r="616" spans="2:65" s="1" customFormat="1" ht="37.9" customHeight="1">
      <c r="B616" s="123"/>
      <c r="C616" s="124" t="s">
        <v>467</v>
      </c>
      <c r="D616" s="124" t="s">
        <v>226</v>
      </c>
      <c r="E616" s="125" t="s">
        <v>721</v>
      </c>
      <c r="F616" s="126" t="s">
        <v>722</v>
      </c>
      <c r="G616" s="127" t="s">
        <v>266</v>
      </c>
      <c r="H616" s="128">
        <v>14.786</v>
      </c>
      <c r="I616" s="129">
        <v>957</v>
      </c>
      <c r="J616" s="129">
        <f>ROUND(I616*H616,2)</f>
        <v>14150.2</v>
      </c>
      <c r="K616" s="126" t="s">
        <v>230</v>
      </c>
      <c r="L616" s="29"/>
      <c r="M616" s="130" t="s">
        <v>1</v>
      </c>
      <c r="N616" s="131" t="s">
        <v>39</v>
      </c>
      <c r="O616" s="132">
        <v>0</v>
      </c>
      <c r="P616" s="132">
        <f>O616*H616</f>
        <v>0</v>
      </c>
      <c r="Q616" s="132">
        <v>0</v>
      </c>
      <c r="R616" s="132">
        <f>Q616*H616</f>
        <v>0</v>
      </c>
      <c r="S616" s="132">
        <v>0</v>
      </c>
      <c r="T616" s="133">
        <f>S616*H616</f>
        <v>0</v>
      </c>
      <c r="AR616" s="134" t="s">
        <v>106</v>
      </c>
      <c r="AT616" s="134" t="s">
        <v>226</v>
      </c>
      <c r="AU616" s="134" t="s">
        <v>82</v>
      </c>
      <c r="AY616" s="17" t="s">
        <v>224</v>
      </c>
      <c r="BE616" s="135">
        <f>IF(N616="základní",J616,0)</f>
        <v>0</v>
      </c>
      <c r="BF616" s="135">
        <f>IF(N616="snížená",J616,0)</f>
        <v>14150.2</v>
      </c>
      <c r="BG616" s="135">
        <f>IF(N616="zákl. přenesená",J616,0)</f>
        <v>0</v>
      </c>
      <c r="BH616" s="135">
        <f>IF(N616="sníž. přenesená",J616,0)</f>
        <v>0</v>
      </c>
      <c r="BI616" s="135">
        <f>IF(N616="nulová",J616,0)</f>
        <v>0</v>
      </c>
      <c r="BJ616" s="17" t="s">
        <v>82</v>
      </c>
      <c r="BK616" s="135">
        <f>ROUND(I616*H616,2)</f>
        <v>14150.2</v>
      </c>
      <c r="BL616" s="17" t="s">
        <v>106</v>
      </c>
      <c r="BM616" s="134" t="s">
        <v>723</v>
      </c>
    </row>
    <row r="617" spans="2:65" s="1" customFormat="1" ht="19.5">
      <c r="B617" s="29"/>
      <c r="D617" s="136" t="s">
        <v>231</v>
      </c>
      <c r="F617" s="137" t="s">
        <v>722</v>
      </c>
      <c r="L617" s="29"/>
      <c r="M617" s="138"/>
      <c r="T617" s="53"/>
      <c r="AT617" s="17" t="s">
        <v>231</v>
      </c>
      <c r="AU617" s="17" t="s">
        <v>82</v>
      </c>
    </row>
    <row r="618" spans="2:65" s="1" customFormat="1">
      <c r="B618" s="29"/>
      <c r="D618" s="139" t="s">
        <v>232</v>
      </c>
      <c r="F618" s="140" t="s">
        <v>724</v>
      </c>
      <c r="L618" s="29"/>
      <c r="M618" s="138"/>
      <c r="T618" s="53"/>
      <c r="AT618" s="17" t="s">
        <v>232</v>
      </c>
      <c r="AU618" s="17" t="s">
        <v>82</v>
      </c>
    </row>
    <row r="619" spans="2:65" s="13" customFormat="1">
      <c r="B619" s="146"/>
      <c r="D619" s="136" t="s">
        <v>234</v>
      </c>
      <c r="E619" s="147" t="s">
        <v>1</v>
      </c>
      <c r="F619" s="148" t="s">
        <v>725</v>
      </c>
      <c r="H619" s="149">
        <v>4.617</v>
      </c>
      <c r="L619" s="146"/>
      <c r="M619" s="150"/>
      <c r="T619" s="151"/>
      <c r="AT619" s="147" t="s">
        <v>234</v>
      </c>
      <c r="AU619" s="147" t="s">
        <v>82</v>
      </c>
      <c r="AV619" s="13" t="s">
        <v>82</v>
      </c>
      <c r="AW619" s="13" t="s">
        <v>29</v>
      </c>
      <c r="AX619" s="13" t="s">
        <v>73</v>
      </c>
      <c r="AY619" s="147" t="s">
        <v>224</v>
      </c>
    </row>
    <row r="620" spans="2:65" s="13" customFormat="1">
      <c r="B620" s="146"/>
      <c r="D620" s="136" t="s">
        <v>234</v>
      </c>
      <c r="E620" s="147" t="s">
        <v>1</v>
      </c>
      <c r="F620" s="148" t="s">
        <v>726</v>
      </c>
      <c r="H620" s="149">
        <v>10.169</v>
      </c>
      <c r="L620" s="146"/>
      <c r="M620" s="150"/>
      <c r="T620" s="151"/>
      <c r="AT620" s="147" t="s">
        <v>234</v>
      </c>
      <c r="AU620" s="147" t="s">
        <v>82</v>
      </c>
      <c r="AV620" s="13" t="s">
        <v>82</v>
      </c>
      <c r="AW620" s="13" t="s">
        <v>29</v>
      </c>
      <c r="AX620" s="13" t="s">
        <v>73</v>
      </c>
      <c r="AY620" s="147" t="s">
        <v>224</v>
      </c>
    </row>
    <row r="621" spans="2:65" s="14" customFormat="1">
      <c r="B621" s="152"/>
      <c r="D621" s="136" t="s">
        <v>234</v>
      </c>
      <c r="E621" s="153" t="s">
        <v>1</v>
      </c>
      <c r="F621" s="154" t="s">
        <v>239</v>
      </c>
      <c r="H621" s="155">
        <v>14.786000000000001</v>
      </c>
      <c r="L621" s="152"/>
      <c r="M621" s="156"/>
      <c r="T621" s="157"/>
      <c r="AT621" s="153" t="s">
        <v>234</v>
      </c>
      <c r="AU621" s="153" t="s">
        <v>82</v>
      </c>
      <c r="AV621" s="14" t="s">
        <v>106</v>
      </c>
      <c r="AW621" s="14" t="s">
        <v>29</v>
      </c>
      <c r="AX621" s="14" t="s">
        <v>78</v>
      </c>
      <c r="AY621" s="153" t="s">
        <v>224</v>
      </c>
    </row>
    <row r="622" spans="2:65" s="1" customFormat="1" ht="37.9" customHeight="1">
      <c r="B622" s="123"/>
      <c r="C622" s="124" t="s">
        <v>727</v>
      </c>
      <c r="D622" s="124" t="s">
        <v>226</v>
      </c>
      <c r="E622" s="125" t="s">
        <v>728</v>
      </c>
      <c r="F622" s="126" t="s">
        <v>729</v>
      </c>
      <c r="G622" s="127" t="s">
        <v>266</v>
      </c>
      <c r="H622" s="128">
        <v>14.786</v>
      </c>
      <c r="I622" s="129">
        <v>156</v>
      </c>
      <c r="J622" s="129">
        <f>ROUND(I622*H622,2)</f>
        <v>2306.62</v>
      </c>
      <c r="K622" s="126" t="s">
        <v>230</v>
      </c>
      <c r="L622" s="29"/>
      <c r="M622" s="130" t="s">
        <v>1</v>
      </c>
      <c r="N622" s="131" t="s">
        <v>39</v>
      </c>
      <c r="O622" s="132">
        <v>0</v>
      </c>
      <c r="P622" s="132">
        <f>O622*H622</f>
        <v>0</v>
      </c>
      <c r="Q622" s="132">
        <v>0</v>
      </c>
      <c r="R622" s="132">
        <f>Q622*H622</f>
        <v>0</v>
      </c>
      <c r="S622" s="132">
        <v>0</v>
      </c>
      <c r="T622" s="133">
        <f>S622*H622</f>
        <v>0</v>
      </c>
      <c r="AR622" s="134" t="s">
        <v>106</v>
      </c>
      <c r="AT622" s="134" t="s">
        <v>226</v>
      </c>
      <c r="AU622" s="134" t="s">
        <v>82</v>
      </c>
      <c r="AY622" s="17" t="s">
        <v>224</v>
      </c>
      <c r="BE622" s="135">
        <f>IF(N622="základní",J622,0)</f>
        <v>0</v>
      </c>
      <c r="BF622" s="135">
        <f>IF(N622="snížená",J622,0)</f>
        <v>2306.62</v>
      </c>
      <c r="BG622" s="135">
        <f>IF(N622="zákl. přenesená",J622,0)</f>
        <v>0</v>
      </c>
      <c r="BH622" s="135">
        <f>IF(N622="sníž. přenesená",J622,0)</f>
        <v>0</v>
      </c>
      <c r="BI622" s="135">
        <f>IF(N622="nulová",J622,0)</f>
        <v>0</v>
      </c>
      <c r="BJ622" s="17" t="s">
        <v>82</v>
      </c>
      <c r="BK622" s="135">
        <f>ROUND(I622*H622,2)</f>
        <v>2306.62</v>
      </c>
      <c r="BL622" s="17" t="s">
        <v>106</v>
      </c>
      <c r="BM622" s="134" t="s">
        <v>730</v>
      </c>
    </row>
    <row r="623" spans="2:65" s="1" customFormat="1" ht="19.5">
      <c r="B623" s="29"/>
      <c r="D623" s="136" t="s">
        <v>231</v>
      </c>
      <c r="F623" s="137" t="s">
        <v>729</v>
      </c>
      <c r="L623" s="29"/>
      <c r="M623" s="138"/>
      <c r="T623" s="53"/>
      <c r="AT623" s="17" t="s">
        <v>231</v>
      </c>
      <c r="AU623" s="17" t="s">
        <v>82</v>
      </c>
    </row>
    <row r="624" spans="2:65" s="1" customFormat="1">
      <c r="B624" s="29"/>
      <c r="D624" s="139" t="s">
        <v>232</v>
      </c>
      <c r="F624" s="140" t="s">
        <v>731</v>
      </c>
      <c r="L624" s="29"/>
      <c r="M624" s="138"/>
      <c r="T624" s="53"/>
      <c r="AT624" s="17" t="s">
        <v>232</v>
      </c>
      <c r="AU624" s="17" t="s">
        <v>82</v>
      </c>
    </row>
    <row r="625" spans="2:65" s="1" customFormat="1" ht="44.25" customHeight="1">
      <c r="B625" s="123"/>
      <c r="C625" s="124" t="s">
        <v>469</v>
      </c>
      <c r="D625" s="124" t="s">
        <v>226</v>
      </c>
      <c r="E625" s="125" t="s">
        <v>732</v>
      </c>
      <c r="F625" s="126" t="s">
        <v>733</v>
      </c>
      <c r="G625" s="127" t="s">
        <v>272</v>
      </c>
      <c r="H625" s="128">
        <v>30.4</v>
      </c>
      <c r="I625" s="129">
        <v>351</v>
      </c>
      <c r="J625" s="129">
        <f>ROUND(I625*H625,2)</f>
        <v>10670.4</v>
      </c>
      <c r="K625" s="126" t="s">
        <v>230</v>
      </c>
      <c r="L625" s="29"/>
      <c r="M625" s="130" t="s">
        <v>1</v>
      </c>
      <c r="N625" s="131" t="s">
        <v>39</v>
      </c>
      <c r="O625" s="132">
        <v>0</v>
      </c>
      <c r="P625" s="132">
        <f>O625*H625</f>
        <v>0</v>
      </c>
      <c r="Q625" s="132">
        <v>0</v>
      </c>
      <c r="R625" s="132">
        <f>Q625*H625</f>
        <v>0</v>
      </c>
      <c r="S625" s="132">
        <v>0</v>
      </c>
      <c r="T625" s="133">
        <f>S625*H625</f>
        <v>0</v>
      </c>
      <c r="AR625" s="134" t="s">
        <v>106</v>
      </c>
      <c r="AT625" s="134" t="s">
        <v>226</v>
      </c>
      <c r="AU625" s="134" t="s">
        <v>82</v>
      </c>
      <c r="AY625" s="17" t="s">
        <v>224</v>
      </c>
      <c r="BE625" s="135">
        <f>IF(N625="základní",J625,0)</f>
        <v>0</v>
      </c>
      <c r="BF625" s="135">
        <f>IF(N625="snížená",J625,0)</f>
        <v>10670.4</v>
      </c>
      <c r="BG625" s="135">
        <f>IF(N625="zákl. přenesená",J625,0)</f>
        <v>0</v>
      </c>
      <c r="BH625" s="135">
        <f>IF(N625="sníž. přenesená",J625,0)</f>
        <v>0</v>
      </c>
      <c r="BI625" s="135">
        <f>IF(N625="nulová",J625,0)</f>
        <v>0</v>
      </c>
      <c r="BJ625" s="17" t="s">
        <v>82</v>
      </c>
      <c r="BK625" s="135">
        <f>ROUND(I625*H625,2)</f>
        <v>10670.4</v>
      </c>
      <c r="BL625" s="17" t="s">
        <v>106</v>
      </c>
      <c r="BM625" s="134" t="s">
        <v>734</v>
      </c>
    </row>
    <row r="626" spans="2:65" s="1" customFormat="1" ht="19.5">
      <c r="B626" s="29"/>
      <c r="D626" s="136" t="s">
        <v>231</v>
      </c>
      <c r="F626" s="137" t="s">
        <v>733</v>
      </c>
      <c r="L626" s="29"/>
      <c r="M626" s="138"/>
      <c r="T626" s="53"/>
      <c r="AT626" s="17" t="s">
        <v>231</v>
      </c>
      <c r="AU626" s="17" t="s">
        <v>82</v>
      </c>
    </row>
    <row r="627" spans="2:65" s="1" customFormat="1">
      <c r="B627" s="29"/>
      <c r="D627" s="139" t="s">
        <v>232</v>
      </c>
      <c r="F627" s="140" t="s">
        <v>735</v>
      </c>
      <c r="L627" s="29"/>
      <c r="M627" s="138"/>
      <c r="T627" s="53"/>
      <c r="AT627" s="17" t="s">
        <v>232</v>
      </c>
      <c r="AU627" s="17" t="s">
        <v>82</v>
      </c>
    </row>
    <row r="628" spans="2:65" s="13" customFormat="1">
      <c r="B628" s="146"/>
      <c r="D628" s="136" t="s">
        <v>234</v>
      </c>
      <c r="E628" s="147" t="s">
        <v>1</v>
      </c>
      <c r="F628" s="148" t="s">
        <v>736</v>
      </c>
      <c r="H628" s="149">
        <v>30.4</v>
      </c>
      <c r="L628" s="146"/>
      <c r="M628" s="150"/>
      <c r="T628" s="151"/>
      <c r="AT628" s="147" t="s">
        <v>234</v>
      </c>
      <c r="AU628" s="147" t="s">
        <v>82</v>
      </c>
      <c r="AV628" s="13" t="s">
        <v>82</v>
      </c>
      <c r="AW628" s="13" t="s">
        <v>29</v>
      </c>
      <c r="AX628" s="13" t="s">
        <v>73</v>
      </c>
      <c r="AY628" s="147" t="s">
        <v>224</v>
      </c>
    </row>
    <row r="629" spans="2:65" s="14" customFormat="1">
      <c r="B629" s="152"/>
      <c r="D629" s="136" t="s">
        <v>234</v>
      </c>
      <c r="E629" s="153" t="s">
        <v>1</v>
      </c>
      <c r="F629" s="154" t="s">
        <v>239</v>
      </c>
      <c r="H629" s="155">
        <v>30.4</v>
      </c>
      <c r="L629" s="152"/>
      <c r="M629" s="156"/>
      <c r="T629" s="157"/>
      <c r="AT629" s="153" t="s">
        <v>234</v>
      </c>
      <c r="AU629" s="153" t="s">
        <v>82</v>
      </c>
      <c r="AV629" s="14" t="s">
        <v>106</v>
      </c>
      <c r="AW629" s="14" t="s">
        <v>29</v>
      </c>
      <c r="AX629" s="14" t="s">
        <v>78</v>
      </c>
      <c r="AY629" s="153" t="s">
        <v>224</v>
      </c>
    </row>
    <row r="630" spans="2:65" s="1" customFormat="1" ht="33" customHeight="1">
      <c r="B630" s="123"/>
      <c r="C630" s="124" t="s">
        <v>737</v>
      </c>
      <c r="D630" s="124" t="s">
        <v>226</v>
      </c>
      <c r="E630" s="125" t="s">
        <v>738</v>
      </c>
      <c r="F630" s="126" t="s">
        <v>739</v>
      </c>
      <c r="G630" s="127" t="s">
        <v>266</v>
      </c>
      <c r="H630" s="128">
        <v>14.212</v>
      </c>
      <c r="I630" s="129">
        <v>573</v>
      </c>
      <c r="J630" s="129">
        <f>ROUND(I630*H630,2)</f>
        <v>8143.48</v>
      </c>
      <c r="K630" s="126" t="s">
        <v>230</v>
      </c>
      <c r="L630" s="29"/>
      <c r="M630" s="130" t="s">
        <v>1</v>
      </c>
      <c r="N630" s="131" t="s">
        <v>39</v>
      </c>
      <c r="O630" s="132">
        <v>0</v>
      </c>
      <c r="P630" s="132">
        <f>O630*H630</f>
        <v>0</v>
      </c>
      <c r="Q630" s="132">
        <v>0</v>
      </c>
      <c r="R630" s="132">
        <f>Q630*H630</f>
        <v>0</v>
      </c>
      <c r="S630" s="132">
        <v>0</v>
      </c>
      <c r="T630" s="133">
        <f>S630*H630</f>
        <v>0</v>
      </c>
      <c r="AR630" s="134" t="s">
        <v>106</v>
      </c>
      <c r="AT630" s="134" t="s">
        <v>226</v>
      </c>
      <c r="AU630" s="134" t="s">
        <v>82</v>
      </c>
      <c r="AY630" s="17" t="s">
        <v>224</v>
      </c>
      <c r="BE630" s="135">
        <f>IF(N630="základní",J630,0)</f>
        <v>0</v>
      </c>
      <c r="BF630" s="135">
        <f>IF(N630="snížená",J630,0)</f>
        <v>8143.48</v>
      </c>
      <c r="BG630" s="135">
        <f>IF(N630="zákl. přenesená",J630,0)</f>
        <v>0</v>
      </c>
      <c r="BH630" s="135">
        <f>IF(N630="sníž. přenesená",J630,0)</f>
        <v>0</v>
      </c>
      <c r="BI630" s="135">
        <f>IF(N630="nulová",J630,0)</f>
        <v>0</v>
      </c>
      <c r="BJ630" s="17" t="s">
        <v>82</v>
      </c>
      <c r="BK630" s="135">
        <f>ROUND(I630*H630,2)</f>
        <v>8143.48</v>
      </c>
      <c r="BL630" s="17" t="s">
        <v>106</v>
      </c>
      <c r="BM630" s="134" t="s">
        <v>740</v>
      </c>
    </row>
    <row r="631" spans="2:65" s="1" customFormat="1" ht="19.5">
      <c r="B631" s="29"/>
      <c r="D631" s="136" t="s">
        <v>231</v>
      </c>
      <c r="F631" s="137" t="s">
        <v>739</v>
      </c>
      <c r="L631" s="29"/>
      <c r="M631" s="138"/>
      <c r="T631" s="53"/>
      <c r="AT631" s="17" t="s">
        <v>231</v>
      </c>
      <c r="AU631" s="17" t="s">
        <v>82</v>
      </c>
    </row>
    <row r="632" spans="2:65" s="1" customFormat="1">
      <c r="B632" s="29"/>
      <c r="D632" s="139" t="s">
        <v>232</v>
      </c>
      <c r="F632" s="140" t="s">
        <v>741</v>
      </c>
      <c r="L632" s="29"/>
      <c r="M632" s="138"/>
      <c r="T632" s="53"/>
      <c r="AT632" s="17" t="s">
        <v>232</v>
      </c>
      <c r="AU632" s="17" t="s">
        <v>82</v>
      </c>
    </row>
    <row r="633" spans="2:65" s="13" customFormat="1">
      <c r="B633" s="146"/>
      <c r="D633" s="136" t="s">
        <v>234</v>
      </c>
      <c r="E633" s="147" t="s">
        <v>1</v>
      </c>
      <c r="F633" s="148" t="s">
        <v>742</v>
      </c>
      <c r="H633" s="149">
        <v>14.212</v>
      </c>
      <c r="L633" s="146"/>
      <c r="M633" s="150"/>
      <c r="T633" s="151"/>
      <c r="AT633" s="147" t="s">
        <v>234</v>
      </c>
      <c r="AU633" s="147" t="s">
        <v>82</v>
      </c>
      <c r="AV633" s="13" t="s">
        <v>82</v>
      </c>
      <c r="AW633" s="13" t="s">
        <v>29</v>
      </c>
      <c r="AX633" s="13" t="s">
        <v>73</v>
      </c>
      <c r="AY633" s="147" t="s">
        <v>224</v>
      </c>
    </row>
    <row r="634" spans="2:65" s="14" customFormat="1">
      <c r="B634" s="152"/>
      <c r="D634" s="136" t="s">
        <v>234</v>
      </c>
      <c r="E634" s="153" t="s">
        <v>1</v>
      </c>
      <c r="F634" s="154" t="s">
        <v>239</v>
      </c>
      <c r="H634" s="155">
        <v>14.212</v>
      </c>
      <c r="L634" s="152"/>
      <c r="M634" s="156"/>
      <c r="T634" s="157"/>
      <c r="AT634" s="153" t="s">
        <v>234</v>
      </c>
      <c r="AU634" s="153" t="s">
        <v>82</v>
      </c>
      <c r="AV634" s="14" t="s">
        <v>106</v>
      </c>
      <c r="AW634" s="14" t="s">
        <v>29</v>
      </c>
      <c r="AX634" s="14" t="s">
        <v>78</v>
      </c>
      <c r="AY634" s="153" t="s">
        <v>224</v>
      </c>
    </row>
    <row r="635" spans="2:65" s="1" customFormat="1" ht="24.2" customHeight="1">
      <c r="B635" s="123"/>
      <c r="C635" s="124" t="s">
        <v>473</v>
      </c>
      <c r="D635" s="124" t="s">
        <v>226</v>
      </c>
      <c r="E635" s="125" t="s">
        <v>743</v>
      </c>
      <c r="F635" s="126" t="s">
        <v>744</v>
      </c>
      <c r="G635" s="127" t="s">
        <v>266</v>
      </c>
      <c r="H635" s="128">
        <v>57.656999999999996</v>
      </c>
      <c r="I635" s="129">
        <v>1920</v>
      </c>
      <c r="J635" s="129">
        <f>ROUND(I635*H635,2)</f>
        <v>110701.44</v>
      </c>
      <c r="K635" s="126" t="s">
        <v>1</v>
      </c>
      <c r="L635" s="29"/>
      <c r="M635" s="130" t="s">
        <v>1</v>
      </c>
      <c r="N635" s="131" t="s">
        <v>39</v>
      </c>
      <c r="O635" s="132">
        <v>0</v>
      </c>
      <c r="P635" s="132">
        <f>O635*H635</f>
        <v>0</v>
      </c>
      <c r="Q635" s="132">
        <v>0</v>
      </c>
      <c r="R635" s="132">
        <f>Q635*H635</f>
        <v>0</v>
      </c>
      <c r="S635" s="132">
        <v>0</v>
      </c>
      <c r="T635" s="133">
        <f>S635*H635</f>
        <v>0</v>
      </c>
      <c r="AR635" s="134" t="s">
        <v>106</v>
      </c>
      <c r="AT635" s="134" t="s">
        <v>226</v>
      </c>
      <c r="AU635" s="134" t="s">
        <v>82</v>
      </c>
      <c r="AY635" s="17" t="s">
        <v>224</v>
      </c>
      <c r="BE635" s="135">
        <f>IF(N635="základní",J635,0)</f>
        <v>0</v>
      </c>
      <c r="BF635" s="135">
        <f>IF(N635="snížená",J635,0)</f>
        <v>110701.44</v>
      </c>
      <c r="BG635" s="135">
        <f>IF(N635="zákl. přenesená",J635,0)</f>
        <v>0</v>
      </c>
      <c r="BH635" s="135">
        <f>IF(N635="sníž. přenesená",J635,0)</f>
        <v>0</v>
      </c>
      <c r="BI635" s="135">
        <f>IF(N635="nulová",J635,0)</f>
        <v>0</v>
      </c>
      <c r="BJ635" s="17" t="s">
        <v>82</v>
      </c>
      <c r="BK635" s="135">
        <f>ROUND(I635*H635,2)</f>
        <v>110701.44</v>
      </c>
      <c r="BL635" s="17" t="s">
        <v>106</v>
      </c>
      <c r="BM635" s="134" t="s">
        <v>745</v>
      </c>
    </row>
    <row r="636" spans="2:65" s="1" customFormat="1">
      <c r="B636" s="29"/>
      <c r="D636" s="136" t="s">
        <v>231</v>
      </c>
      <c r="F636" s="137" t="s">
        <v>744</v>
      </c>
      <c r="L636" s="29"/>
      <c r="M636" s="138"/>
      <c r="T636" s="53"/>
      <c r="AT636" s="17" t="s">
        <v>231</v>
      </c>
      <c r="AU636" s="17" t="s">
        <v>82</v>
      </c>
    </row>
    <row r="637" spans="2:65" s="12" customFormat="1">
      <c r="B637" s="141"/>
      <c r="D637" s="136" t="s">
        <v>234</v>
      </c>
      <c r="E637" s="142" t="s">
        <v>1</v>
      </c>
      <c r="F637" s="143" t="s">
        <v>387</v>
      </c>
      <c r="H637" s="142" t="s">
        <v>1</v>
      </c>
      <c r="L637" s="141"/>
      <c r="M637" s="144"/>
      <c r="T637" s="145"/>
      <c r="AT637" s="142" t="s">
        <v>234</v>
      </c>
      <c r="AU637" s="142" t="s">
        <v>82</v>
      </c>
      <c r="AV637" s="12" t="s">
        <v>78</v>
      </c>
      <c r="AW637" s="12" t="s">
        <v>29</v>
      </c>
      <c r="AX637" s="12" t="s">
        <v>73</v>
      </c>
      <c r="AY637" s="142" t="s">
        <v>224</v>
      </c>
    </row>
    <row r="638" spans="2:65" s="13" customFormat="1">
      <c r="B638" s="146"/>
      <c r="D638" s="136" t="s">
        <v>234</v>
      </c>
      <c r="E638" s="147" t="s">
        <v>1</v>
      </c>
      <c r="F638" s="148" t="s">
        <v>746</v>
      </c>
      <c r="H638" s="149">
        <v>9.9359999999999999</v>
      </c>
      <c r="L638" s="146"/>
      <c r="M638" s="150"/>
      <c r="T638" s="151"/>
      <c r="AT638" s="147" t="s">
        <v>234</v>
      </c>
      <c r="AU638" s="147" t="s">
        <v>82</v>
      </c>
      <c r="AV638" s="13" t="s">
        <v>82</v>
      </c>
      <c r="AW638" s="13" t="s">
        <v>29</v>
      </c>
      <c r="AX638" s="13" t="s">
        <v>73</v>
      </c>
      <c r="AY638" s="147" t="s">
        <v>224</v>
      </c>
    </row>
    <row r="639" spans="2:65" s="13" customFormat="1">
      <c r="B639" s="146"/>
      <c r="D639" s="136" t="s">
        <v>234</v>
      </c>
      <c r="E639" s="147" t="s">
        <v>1</v>
      </c>
      <c r="F639" s="148" t="s">
        <v>747</v>
      </c>
      <c r="H639" s="149">
        <v>9.9</v>
      </c>
      <c r="L639" s="146"/>
      <c r="M639" s="150"/>
      <c r="T639" s="151"/>
      <c r="AT639" s="147" t="s">
        <v>234</v>
      </c>
      <c r="AU639" s="147" t="s">
        <v>82</v>
      </c>
      <c r="AV639" s="13" t="s">
        <v>82</v>
      </c>
      <c r="AW639" s="13" t="s">
        <v>29</v>
      </c>
      <c r="AX639" s="13" t="s">
        <v>73</v>
      </c>
      <c r="AY639" s="147" t="s">
        <v>224</v>
      </c>
    </row>
    <row r="640" spans="2:65" s="13" customFormat="1">
      <c r="B640" s="146"/>
      <c r="D640" s="136" t="s">
        <v>234</v>
      </c>
      <c r="E640" s="147" t="s">
        <v>1</v>
      </c>
      <c r="F640" s="148" t="s">
        <v>748</v>
      </c>
      <c r="H640" s="149">
        <v>9.4339999999999993</v>
      </c>
      <c r="L640" s="146"/>
      <c r="M640" s="150"/>
      <c r="T640" s="151"/>
      <c r="AT640" s="147" t="s">
        <v>234</v>
      </c>
      <c r="AU640" s="147" t="s">
        <v>82</v>
      </c>
      <c r="AV640" s="13" t="s">
        <v>82</v>
      </c>
      <c r="AW640" s="13" t="s">
        <v>29</v>
      </c>
      <c r="AX640" s="13" t="s">
        <v>73</v>
      </c>
      <c r="AY640" s="147" t="s">
        <v>224</v>
      </c>
    </row>
    <row r="641" spans="2:65" s="12" customFormat="1">
      <c r="B641" s="141"/>
      <c r="D641" s="136" t="s">
        <v>234</v>
      </c>
      <c r="E641" s="142" t="s">
        <v>1</v>
      </c>
      <c r="F641" s="143" t="s">
        <v>390</v>
      </c>
      <c r="H641" s="142" t="s">
        <v>1</v>
      </c>
      <c r="L641" s="141"/>
      <c r="M641" s="144"/>
      <c r="T641" s="145"/>
      <c r="AT641" s="142" t="s">
        <v>234</v>
      </c>
      <c r="AU641" s="142" t="s">
        <v>82</v>
      </c>
      <c r="AV641" s="12" t="s">
        <v>78</v>
      </c>
      <c r="AW641" s="12" t="s">
        <v>29</v>
      </c>
      <c r="AX641" s="12" t="s">
        <v>73</v>
      </c>
      <c r="AY641" s="142" t="s">
        <v>224</v>
      </c>
    </row>
    <row r="642" spans="2:65" s="13" customFormat="1">
      <c r="B642" s="146"/>
      <c r="D642" s="136" t="s">
        <v>234</v>
      </c>
      <c r="E642" s="147" t="s">
        <v>1</v>
      </c>
      <c r="F642" s="148" t="s">
        <v>747</v>
      </c>
      <c r="H642" s="149">
        <v>9.9</v>
      </c>
      <c r="L642" s="146"/>
      <c r="M642" s="150"/>
      <c r="T642" s="151"/>
      <c r="AT642" s="147" t="s">
        <v>234</v>
      </c>
      <c r="AU642" s="147" t="s">
        <v>82</v>
      </c>
      <c r="AV642" s="13" t="s">
        <v>82</v>
      </c>
      <c r="AW642" s="13" t="s">
        <v>29</v>
      </c>
      <c r="AX642" s="13" t="s">
        <v>73</v>
      </c>
      <c r="AY642" s="147" t="s">
        <v>224</v>
      </c>
    </row>
    <row r="643" spans="2:65" s="13" customFormat="1">
      <c r="B643" s="146"/>
      <c r="D643" s="136" t="s">
        <v>234</v>
      </c>
      <c r="E643" s="147" t="s">
        <v>1</v>
      </c>
      <c r="F643" s="148" t="s">
        <v>749</v>
      </c>
      <c r="H643" s="149">
        <v>9.0530000000000008</v>
      </c>
      <c r="L643" s="146"/>
      <c r="M643" s="150"/>
      <c r="T643" s="151"/>
      <c r="AT643" s="147" t="s">
        <v>234</v>
      </c>
      <c r="AU643" s="147" t="s">
        <v>82</v>
      </c>
      <c r="AV643" s="13" t="s">
        <v>82</v>
      </c>
      <c r="AW643" s="13" t="s">
        <v>29</v>
      </c>
      <c r="AX643" s="13" t="s">
        <v>73</v>
      </c>
      <c r="AY643" s="147" t="s">
        <v>224</v>
      </c>
    </row>
    <row r="644" spans="2:65" s="13" customFormat="1">
      <c r="B644" s="146"/>
      <c r="D644" s="136" t="s">
        <v>234</v>
      </c>
      <c r="E644" s="147" t="s">
        <v>1</v>
      </c>
      <c r="F644" s="148" t="s">
        <v>750</v>
      </c>
      <c r="H644" s="149">
        <v>9.4339999999999993</v>
      </c>
      <c r="L644" s="146"/>
      <c r="M644" s="150"/>
      <c r="T644" s="151"/>
      <c r="AT644" s="147" t="s">
        <v>234</v>
      </c>
      <c r="AU644" s="147" t="s">
        <v>82</v>
      </c>
      <c r="AV644" s="13" t="s">
        <v>82</v>
      </c>
      <c r="AW644" s="13" t="s">
        <v>29</v>
      </c>
      <c r="AX644" s="13" t="s">
        <v>73</v>
      </c>
      <c r="AY644" s="147" t="s">
        <v>224</v>
      </c>
    </row>
    <row r="645" spans="2:65" s="14" customFormat="1">
      <c r="B645" s="152"/>
      <c r="D645" s="136" t="s">
        <v>234</v>
      </c>
      <c r="E645" s="153" t="s">
        <v>1</v>
      </c>
      <c r="F645" s="154" t="s">
        <v>239</v>
      </c>
      <c r="H645" s="155">
        <v>57.656999999999996</v>
      </c>
      <c r="L645" s="152"/>
      <c r="M645" s="156"/>
      <c r="T645" s="157"/>
      <c r="AT645" s="153" t="s">
        <v>234</v>
      </c>
      <c r="AU645" s="153" t="s">
        <v>82</v>
      </c>
      <c r="AV645" s="14" t="s">
        <v>106</v>
      </c>
      <c r="AW645" s="14" t="s">
        <v>29</v>
      </c>
      <c r="AX645" s="14" t="s">
        <v>78</v>
      </c>
      <c r="AY645" s="153" t="s">
        <v>224</v>
      </c>
    </row>
    <row r="646" spans="2:65" s="1" customFormat="1" ht="24.2" customHeight="1">
      <c r="B646" s="123"/>
      <c r="C646" s="124" t="s">
        <v>751</v>
      </c>
      <c r="D646" s="124" t="s">
        <v>226</v>
      </c>
      <c r="E646" s="125" t="s">
        <v>752</v>
      </c>
      <c r="F646" s="126" t="s">
        <v>753</v>
      </c>
      <c r="G646" s="127" t="s">
        <v>266</v>
      </c>
      <c r="H646" s="128">
        <v>57.656999999999996</v>
      </c>
      <c r="I646" s="129">
        <v>114</v>
      </c>
      <c r="J646" s="129">
        <f>ROUND(I646*H646,2)</f>
        <v>6572.9</v>
      </c>
      <c r="K646" s="126" t="s">
        <v>230</v>
      </c>
      <c r="L646" s="29"/>
      <c r="M646" s="130" t="s">
        <v>1</v>
      </c>
      <c r="N646" s="131" t="s">
        <v>39</v>
      </c>
      <c r="O646" s="132">
        <v>0</v>
      </c>
      <c r="P646" s="132">
        <f>O646*H646</f>
        <v>0</v>
      </c>
      <c r="Q646" s="132">
        <v>0</v>
      </c>
      <c r="R646" s="132">
        <f>Q646*H646</f>
        <v>0</v>
      </c>
      <c r="S646" s="132">
        <v>0</v>
      </c>
      <c r="T646" s="133">
        <f>S646*H646</f>
        <v>0</v>
      </c>
      <c r="AR646" s="134" t="s">
        <v>106</v>
      </c>
      <c r="AT646" s="134" t="s">
        <v>226</v>
      </c>
      <c r="AU646" s="134" t="s">
        <v>82</v>
      </c>
      <c r="AY646" s="17" t="s">
        <v>224</v>
      </c>
      <c r="BE646" s="135">
        <f>IF(N646="základní",J646,0)</f>
        <v>0</v>
      </c>
      <c r="BF646" s="135">
        <f>IF(N646="snížená",J646,0)</f>
        <v>6572.9</v>
      </c>
      <c r="BG646" s="135">
        <f>IF(N646="zákl. přenesená",J646,0)</f>
        <v>0</v>
      </c>
      <c r="BH646" s="135">
        <f>IF(N646="sníž. přenesená",J646,0)</f>
        <v>0</v>
      </c>
      <c r="BI646" s="135">
        <f>IF(N646="nulová",J646,0)</f>
        <v>0</v>
      </c>
      <c r="BJ646" s="17" t="s">
        <v>82</v>
      </c>
      <c r="BK646" s="135">
        <f>ROUND(I646*H646,2)</f>
        <v>6572.9</v>
      </c>
      <c r="BL646" s="17" t="s">
        <v>106</v>
      </c>
      <c r="BM646" s="134" t="s">
        <v>754</v>
      </c>
    </row>
    <row r="647" spans="2:65" s="1" customFormat="1">
      <c r="B647" s="29"/>
      <c r="D647" s="136" t="s">
        <v>231</v>
      </c>
      <c r="F647" s="137" t="s">
        <v>753</v>
      </c>
      <c r="L647" s="29"/>
      <c r="M647" s="138"/>
      <c r="T647" s="53"/>
      <c r="AT647" s="17" t="s">
        <v>231</v>
      </c>
      <c r="AU647" s="17" t="s">
        <v>82</v>
      </c>
    </row>
    <row r="648" spans="2:65" s="1" customFormat="1">
      <c r="B648" s="29"/>
      <c r="D648" s="139" t="s">
        <v>232</v>
      </c>
      <c r="F648" s="140" t="s">
        <v>755</v>
      </c>
      <c r="L648" s="29"/>
      <c r="M648" s="138"/>
      <c r="T648" s="53"/>
      <c r="AT648" s="17" t="s">
        <v>232</v>
      </c>
      <c r="AU648" s="17" t="s">
        <v>82</v>
      </c>
    </row>
    <row r="649" spans="2:65" s="1" customFormat="1" ht="16.5" customHeight="1">
      <c r="B649" s="123"/>
      <c r="C649" s="124" t="s">
        <v>476</v>
      </c>
      <c r="D649" s="124" t="s">
        <v>226</v>
      </c>
      <c r="E649" s="125" t="s">
        <v>756</v>
      </c>
      <c r="F649" s="126" t="s">
        <v>757</v>
      </c>
      <c r="G649" s="127" t="s">
        <v>266</v>
      </c>
      <c r="H649" s="128">
        <v>57.656999999999996</v>
      </c>
      <c r="I649" s="129">
        <v>796</v>
      </c>
      <c r="J649" s="129">
        <f>ROUND(I649*H649,2)</f>
        <v>45894.97</v>
      </c>
      <c r="K649" s="126" t="s">
        <v>230</v>
      </c>
      <c r="L649" s="29"/>
      <c r="M649" s="130" t="s">
        <v>1</v>
      </c>
      <c r="N649" s="131" t="s">
        <v>39</v>
      </c>
      <c r="O649" s="132">
        <v>0</v>
      </c>
      <c r="P649" s="132">
        <f>O649*H649</f>
        <v>0</v>
      </c>
      <c r="Q649" s="132">
        <v>0</v>
      </c>
      <c r="R649" s="132">
        <f>Q649*H649</f>
        <v>0</v>
      </c>
      <c r="S649" s="132">
        <v>0</v>
      </c>
      <c r="T649" s="133">
        <f>S649*H649</f>
        <v>0</v>
      </c>
      <c r="AR649" s="134" t="s">
        <v>106</v>
      </c>
      <c r="AT649" s="134" t="s">
        <v>226</v>
      </c>
      <c r="AU649" s="134" t="s">
        <v>82</v>
      </c>
      <c r="AY649" s="17" t="s">
        <v>224</v>
      </c>
      <c r="BE649" s="135">
        <f>IF(N649="základní",J649,0)</f>
        <v>0</v>
      </c>
      <c r="BF649" s="135">
        <f>IF(N649="snížená",J649,0)</f>
        <v>45894.97</v>
      </c>
      <c r="BG649" s="135">
        <f>IF(N649="zákl. přenesená",J649,0)</f>
        <v>0</v>
      </c>
      <c r="BH649" s="135">
        <f>IF(N649="sníž. přenesená",J649,0)</f>
        <v>0</v>
      </c>
      <c r="BI649" s="135">
        <f>IF(N649="nulová",J649,0)</f>
        <v>0</v>
      </c>
      <c r="BJ649" s="17" t="s">
        <v>82</v>
      </c>
      <c r="BK649" s="135">
        <f>ROUND(I649*H649,2)</f>
        <v>45894.97</v>
      </c>
      <c r="BL649" s="17" t="s">
        <v>106</v>
      </c>
      <c r="BM649" s="134" t="s">
        <v>758</v>
      </c>
    </row>
    <row r="650" spans="2:65" s="1" customFormat="1">
      <c r="B650" s="29"/>
      <c r="D650" s="136" t="s">
        <v>231</v>
      </c>
      <c r="F650" s="137" t="s">
        <v>757</v>
      </c>
      <c r="L650" s="29"/>
      <c r="M650" s="138"/>
      <c r="T650" s="53"/>
      <c r="AT650" s="17" t="s">
        <v>231</v>
      </c>
      <c r="AU650" s="17" t="s">
        <v>82</v>
      </c>
    </row>
    <row r="651" spans="2:65" s="1" customFormat="1">
      <c r="B651" s="29"/>
      <c r="D651" s="139" t="s">
        <v>232</v>
      </c>
      <c r="F651" s="140" t="s">
        <v>759</v>
      </c>
      <c r="L651" s="29"/>
      <c r="M651" s="138"/>
      <c r="T651" s="53"/>
      <c r="AT651" s="17" t="s">
        <v>232</v>
      </c>
      <c r="AU651" s="17" t="s">
        <v>82</v>
      </c>
    </row>
    <row r="652" spans="2:65" s="1" customFormat="1" ht="16.5" customHeight="1">
      <c r="B652" s="123"/>
      <c r="C652" s="124" t="s">
        <v>760</v>
      </c>
      <c r="D652" s="124" t="s">
        <v>226</v>
      </c>
      <c r="E652" s="125" t="s">
        <v>761</v>
      </c>
      <c r="F652" s="126" t="s">
        <v>762</v>
      </c>
      <c r="G652" s="127" t="s">
        <v>266</v>
      </c>
      <c r="H652" s="128">
        <v>57.656999999999996</v>
      </c>
      <c r="I652" s="129">
        <v>138</v>
      </c>
      <c r="J652" s="129">
        <f>ROUND(I652*H652,2)</f>
        <v>7956.67</v>
      </c>
      <c r="K652" s="126" t="s">
        <v>230</v>
      </c>
      <c r="L652" s="29"/>
      <c r="M652" s="130" t="s">
        <v>1</v>
      </c>
      <c r="N652" s="131" t="s">
        <v>39</v>
      </c>
      <c r="O652" s="132">
        <v>0</v>
      </c>
      <c r="P652" s="132">
        <f>O652*H652</f>
        <v>0</v>
      </c>
      <c r="Q652" s="132">
        <v>0</v>
      </c>
      <c r="R652" s="132">
        <f>Q652*H652</f>
        <v>0</v>
      </c>
      <c r="S652" s="132">
        <v>0</v>
      </c>
      <c r="T652" s="133">
        <f>S652*H652</f>
        <v>0</v>
      </c>
      <c r="AR652" s="134" t="s">
        <v>106</v>
      </c>
      <c r="AT652" s="134" t="s">
        <v>226</v>
      </c>
      <c r="AU652" s="134" t="s">
        <v>82</v>
      </c>
      <c r="AY652" s="17" t="s">
        <v>224</v>
      </c>
      <c r="BE652" s="135">
        <f>IF(N652="základní",J652,0)</f>
        <v>0</v>
      </c>
      <c r="BF652" s="135">
        <f>IF(N652="snížená",J652,0)</f>
        <v>7956.67</v>
      </c>
      <c r="BG652" s="135">
        <f>IF(N652="zákl. přenesená",J652,0)</f>
        <v>0</v>
      </c>
      <c r="BH652" s="135">
        <f>IF(N652="sníž. přenesená",J652,0)</f>
        <v>0</v>
      </c>
      <c r="BI652" s="135">
        <f>IF(N652="nulová",J652,0)</f>
        <v>0</v>
      </c>
      <c r="BJ652" s="17" t="s">
        <v>82</v>
      </c>
      <c r="BK652" s="135">
        <f>ROUND(I652*H652,2)</f>
        <v>7956.67</v>
      </c>
      <c r="BL652" s="17" t="s">
        <v>106</v>
      </c>
      <c r="BM652" s="134" t="s">
        <v>763</v>
      </c>
    </row>
    <row r="653" spans="2:65" s="1" customFormat="1">
      <c r="B653" s="29"/>
      <c r="D653" s="136" t="s">
        <v>231</v>
      </c>
      <c r="F653" s="137" t="s">
        <v>762</v>
      </c>
      <c r="L653" s="29"/>
      <c r="M653" s="138"/>
      <c r="T653" s="53"/>
      <c r="AT653" s="17" t="s">
        <v>231</v>
      </c>
      <c r="AU653" s="17" t="s">
        <v>82</v>
      </c>
    </row>
    <row r="654" spans="2:65" s="1" customFormat="1">
      <c r="B654" s="29"/>
      <c r="D654" s="139" t="s">
        <v>232</v>
      </c>
      <c r="F654" s="140" t="s">
        <v>764</v>
      </c>
      <c r="L654" s="29"/>
      <c r="M654" s="138"/>
      <c r="T654" s="53"/>
      <c r="AT654" s="17" t="s">
        <v>232</v>
      </c>
      <c r="AU654" s="17" t="s">
        <v>82</v>
      </c>
    </row>
    <row r="655" spans="2:65" s="1" customFormat="1" ht="37.9" customHeight="1">
      <c r="B655" s="123"/>
      <c r="C655" s="124" t="s">
        <v>482</v>
      </c>
      <c r="D655" s="124" t="s">
        <v>226</v>
      </c>
      <c r="E655" s="125" t="s">
        <v>765</v>
      </c>
      <c r="F655" s="126" t="s">
        <v>766</v>
      </c>
      <c r="G655" s="127" t="s">
        <v>639</v>
      </c>
      <c r="H655" s="128">
        <v>4</v>
      </c>
      <c r="I655" s="129">
        <v>19800</v>
      </c>
      <c r="J655" s="129">
        <f>ROUND(I655*H655,2)</f>
        <v>79200</v>
      </c>
      <c r="K655" s="126" t="s">
        <v>1</v>
      </c>
      <c r="L655" s="29"/>
      <c r="M655" s="130" t="s">
        <v>1</v>
      </c>
      <c r="N655" s="131" t="s">
        <v>39</v>
      </c>
      <c r="O655" s="132">
        <v>0</v>
      </c>
      <c r="P655" s="132">
        <f>O655*H655</f>
        <v>0</v>
      </c>
      <c r="Q655" s="132">
        <v>0</v>
      </c>
      <c r="R655" s="132">
        <f>Q655*H655</f>
        <v>0</v>
      </c>
      <c r="S655" s="132">
        <v>0</v>
      </c>
      <c r="T655" s="133">
        <f>S655*H655</f>
        <v>0</v>
      </c>
      <c r="AR655" s="134" t="s">
        <v>106</v>
      </c>
      <c r="AT655" s="134" t="s">
        <v>226</v>
      </c>
      <c r="AU655" s="134" t="s">
        <v>82</v>
      </c>
      <c r="AY655" s="17" t="s">
        <v>224</v>
      </c>
      <c r="BE655" s="135">
        <f>IF(N655="základní",J655,0)</f>
        <v>0</v>
      </c>
      <c r="BF655" s="135">
        <f>IF(N655="snížená",J655,0)</f>
        <v>79200</v>
      </c>
      <c r="BG655" s="135">
        <f>IF(N655="zákl. přenesená",J655,0)</f>
        <v>0</v>
      </c>
      <c r="BH655" s="135">
        <f>IF(N655="sníž. přenesená",J655,0)</f>
        <v>0</v>
      </c>
      <c r="BI655" s="135">
        <f>IF(N655="nulová",J655,0)</f>
        <v>0</v>
      </c>
      <c r="BJ655" s="17" t="s">
        <v>82</v>
      </c>
      <c r="BK655" s="135">
        <f>ROUND(I655*H655,2)</f>
        <v>79200</v>
      </c>
      <c r="BL655" s="17" t="s">
        <v>106</v>
      </c>
      <c r="BM655" s="134" t="s">
        <v>767</v>
      </c>
    </row>
    <row r="656" spans="2:65" s="1" customFormat="1" ht="19.5">
      <c r="B656" s="29"/>
      <c r="D656" s="136" t="s">
        <v>231</v>
      </c>
      <c r="F656" s="137" t="s">
        <v>766</v>
      </c>
      <c r="L656" s="29"/>
      <c r="M656" s="138"/>
      <c r="T656" s="53"/>
      <c r="AT656" s="17" t="s">
        <v>231</v>
      </c>
      <c r="AU656" s="17" t="s">
        <v>82</v>
      </c>
    </row>
    <row r="657" spans="2:65" s="11" customFormat="1" ht="22.9" customHeight="1">
      <c r="B657" s="112"/>
      <c r="D657" s="113" t="s">
        <v>72</v>
      </c>
      <c r="E657" s="121" t="s">
        <v>109</v>
      </c>
      <c r="F657" s="121" t="s">
        <v>768</v>
      </c>
      <c r="J657" s="122">
        <f>BK657</f>
        <v>56310.09</v>
      </c>
      <c r="L657" s="112"/>
      <c r="M657" s="116"/>
      <c r="P657" s="117">
        <f>SUM(P658:P674)</f>
        <v>0</v>
      </c>
      <c r="R657" s="117">
        <f>SUM(R658:R674)</f>
        <v>0</v>
      </c>
      <c r="T657" s="118">
        <f>SUM(T658:T674)</f>
        <v>0</v>
      </c>
      <c r="AR657" s="113" t="s">
        <v>78</v>
      </c>
      <c r="AT657" s="119" t="s">
        <v>72</v>
      </c>
      <c r="AU657" s="119" t="s">
        <v>78</v>
      </c>
      <c r="AY657" s="113" t="s">
        <v>224</v>
      </c>
      <c r="BK657" s="120">
        <f>SUM(BK658:BK674)</f>
        <v>56310.09</v>
      </c>
    </row>
    <row r="658" spans="2:65" s="1" customFormat="1" ht="44.25" customHeight="1">
      <c r="B658" s="123"/>
      <c r="C658" s="124" t="s">
        <v>769</v>
      </c>
      <c r="D658" s="124" t="s">
        <v>226</v>
      </c>
      <c r="E658" s="125" t="s">
        <v>770</v>
      </c>
      <c r="F658" s="126" t="s">
        <v>771</v>
      </c>
      <c r="G658" s="127" t="s">
        <v>266</v>
      </c>
      <c r="H658" s="128">
        <v>74.781000000000006</v>
      </c>
      <c r="I658" s="129">
        <v>226</v>
      </c>
      <c r="J658" s="129">
        <f>ROUND(I658*H658,2)</f>
        <v>16900.509999999998</v>
      </c>
      <c r="K658" s="126" t="s">
        <v>1</v>
      </c>
      <c r="L658" s="29"/>
      <c r="M658" s="130" t="s">
        <v>1</v>
      </c>
      <c r="N658" s="131" t="s">
        <v>39</v>
      </c>
      <c r="O658" s="132">
        <v>0</v>
      </c>
      <c r="P658" s="132">
        <f>O658*H658</f>
        <v>0</v>
      </c>
      <c r="Q658" s="132">
        <v>0</v>
      </c>
      <c r="R658" s="132">
        <f>Q658*H658</f>
        <v>0</v>
      </c>
      <c r="S658" s="132">
        <v>0</v>
      </c>
      <c r="T658" s="133">
        <f>S658*H658</f>
        <v>0</v>
      </c>
      <c r="AR658" s="134" t="s">
        <v>106</v>
      </c>
      <c r="AT658" s="134" t="s">
        <v>226</v>
      </c>
      <c r="AU658" s="134" t="s">
        <v>82</v>
      </c>
      <c r="AY658" s="17" t="s">
        <v>224</v>
      </c>
      <c r="BE658" s="135">
        <f>IF(N658="základní",J658,0)</f>
        <v>0</v>
      </c>
      <c r="BF658" s="135">
        <f>IF(N658="snížená",J658,0)</f>
        <v>16900.509999999998</v>
      </c>
      <c r="BG658" s="135">
        <f>IF(N658="zákl. přenesená",J658,0)</f>
        <v>0</v>
      </c>
      <c r="BH658" s="135">
        <f>IF(N658="sníž. přenesená",J658,0)</f>
        <v>0</v>
      </c>
      <c r="BI658" s="135">
        <f>IF(N658="nulová",J658,0)</f>
        <v>0</v>
      </c>
      <c r="BJ658" s="17" t="s">
        <v>82</v>
      </c>
      <c r="BK658" s="135">
        <f>ROUND(I658*H658,2)</f>
        <v>16900.509999999998</v>
      </c>
      <c r="BL658" s="17" t="s">
        <v>106</v>
      </c>
      <c r="BM658" s="134" t="s">
        <v>772</v>
      </c>
    </row>
    <row r="659" spans="2:65" s="1" customFormat="1" ht="29.25">
      <c r="B659" s="29"/>
      <c r="D659" s="136" t="s">
        <v>231</v>
      </c>
      <c r="F659" s="137" t="s">
        <v>771</v>
      </c>
      <c r="L659" s="29"/>
      <c r="M659" s="138"/>
      <c r="T659" s="53"/>
      <c r="AT659" s="17" t="s">
        <v>231</v>
      </c>
      <c r="AU659" s="17" t="s">
        <v>82</v>
      </c>
    </row>
    <row r="660" spans="2:65" s="12" customFormat="1">
      <c r="B660" s="141"/>
      <c r="D660" s="136" t="s">
        <v>234</v>
      </c>
      <c r="E660" s="142" t="s">
        <v>1</v>
      </c>
      <c r="F660" s="143" t="s">
        <v>247</v>
      </c>
      <c r="H660" s="142" t="s">
        <v>1</v>
      </c>
      <c r="L660" s="141"/>
      <c r="M660" s="144"/>
      <c r="T660" s="145"/>
      <c r="AT660" s="142" t="s">
        <v>234</v>
      </c>
      <c r="AU660" s="142" t="s">
        <v>82</v>
      </c>
      <c r="AV660" s="12" t="s">
        <v>78</v>
      </c>
      <c r="AW660" s="12" t="s">
        <v>29</v>
      </c>
      <c r="AX660" s="12" t="s">
        <v>73</v>
      </c>
      <c r="AY660" s="142" t="s">
        <v>224</v>
      </c>
    </row>
    <row r="661" spans="2:65" s="13" customFormat="1">
      <c r="B661" s="146"/>
      <c r="D661" s="136" t="s">
        <v>234</v>
      </c>
      <c r="E661" s="147" t="s">
        <v>1</v>
      </c>
      <c r="F661" s="148" t="s">
        <v>773</v>
      </c>
      <c r="H661" s="149">
        <v>74.781000000000006</v>
      </c>
      <c r="L661" s="146"/>
      <c r="M661" s="150"/>
      <c r="T661" s="151"/>
      <c r="AT661" s="147" t="s">
        <v>234</v>
      </c>
      <c r="AU661" s="147" t="s">
        <v>82</v>
      </c>
      <c r="AV661" s="13" t="s">
        <v>82</v>
      </c>
      <c r="AW661" s="13" t="s">
        <v>29</v>
      </c>
      <c r="AX661" s="13" t="s">
        <v>73</v>
      </c>
      <c r="AY661" s="147" t="s">
        <v>224</v>
      </c>
    </row>
    <row r="662" spans="2:65" s="14" customFormat="1">
      <c r="B662" s="152"/>
      <c r="D662" s="136" t="s">
        <v>234</v>
      </c>
      <c r="E662" s="153" t="s">
        <v>1</v>
      </c>
      <c r="F662" s="154" t="s">
        <v>239</v>
      </c>
      <c r="H662" s="155">
        <v>74.781000000000006</v>
      </c>
      <c r="L662" s="152"/>
      <c r="M662" s="156"/>
      <c r="T662" s="157"/>
      <c r="AT662" s="153" t="s">
        <v>234</v>
      </c>
      <c r="AU662" s="153" t="s">
        <v>82</v>
      </c>
      <c r="AV662" s="14" t="s">
        <v>106</v>
      </c>
      <c r="AW662" s="14" t="s">
        <v>29</v>
      </c>
      <c r="AX662" s="14" t="s">
        <v>78</v>
      </c>
      <c r="AY662" s="153" t="s">
        <v>224</v>
      </c>
    </row>
    <row r="663" spans="2:65" s="1" customFormat="1" ht="44.25" customHeight="1">
      <c r="B663" s="123"/>
      <c r="C663" s="124" t="s">
        <v>487</v>
      </c>
      <c r="D663" s="124" t="s">
        <v>226</v>
      </c>
      <c r="E663" s="125" t="s">
        <v>774</v>
      </c>
      <c r="F663" s="126" t="s">
        <v>775</v>
      </c>
      <c r="G663" s="127" t="s">
        <v>266</v>
      </c>
      <c r="H663" s="128">
        <v>74.781000000000006</v>
      </c>
      <c r="I663" s="129">
        <v>274</v>
      </c>
      <c r="J663" s="129">
        <f>ROUND(I663*H663,2)</f>
        <v>20489.990000000002</v>
      </c>
      <c r="K663" s="126" t="s">
        <v>230</v>
      </c>
      <c r="L663" s="29"/>
      <c r="M663" s="130" t="s">
        <v>1</v>
      </c>
      <c r="N663" s="131" t="s">
        <v>39</v>
      </c>
      <c r="O663" s="132">
        <v>0</v>
      </c>
      <c r="P663" s="132">
        <f>O663*H663</f>
        <v>0</v>
      </c>
      <c r="Q663" s="132">
        <v>0</v>
      </c>
      <c r="R663" s="132">
        <f>Q663*H663</f>
        <v>0</v>
      </c>
      <c r="S663" s="132">
        <v>0</v>
      </c>
      <c r="T663" s="133">
        <f>S663*H663</f>
        <v>0</v>
      </c>
      <c r="AR663" s="134" t="s">
        <v>106</v>
      </c>
      <c r="AT663" s="134" t="s">
        <v>226</v>
      </c>
      <c r="AU663" s="134" t="s">
        <v>82</v>
      </c>
      <c r="AY663" s="17" t="s">
        <v>224</v>
      </c>
      <c r="BE663" s="135">
        <f>IF(N663="základní",J663,0)</f>
        <v>0</v>
      </c>
      <c r="BF663" s="135">
        <f>IF(N663="snížená",J663,0)</f>
        <v>20489.990000000002</v>
      </c>
      <c r="BG663" s="135">
        <f>IF(N663="zákl. přenesená",J663,0)</f>
        <v>0</v>
      </c>
      <c r="BH663" s="135">
        <f>IF(N663="sníž. přenesená",J663,0)</f>
        <v>0</v>
      </c>
      <c r="BI663" s="135">
        <f>IF(N663="nulová",J663,0)</f>
        <v>0</v>
      </c>
      <c r="BJ663" s="17" t="s">
        <v>82</v>
      </c>
      <c r="BK663" s="135">
        <f>ROUND(I663*H663,2)</f>
        <v>20489.990000000002</v>
      </c>
      <c r="BL663" s="17" t="s">
        <v>106</v>
      </c>
      <c r="BM663" s="134" t="s">
        <v>776</v>
      </c>
    </row>
    <row r="664" spans="2:65" s="1" customFormat="1" ht="29.25">
      <c r="B664" s="29"/>
      <c r="D664" s="136" t="s">
        <v>231</v>
      </c>
      <c r="F664" s="137" t="s">
        <v>775</v>
      </c>
      <c r="L664" s="29"/>
      <c r="M664" s="138"/>
      <c r="T664" s="53"/>
      <c r="AT664" s="17" t="s">
        <v>231</v>
      </c>
      <c r="AU664" s="17" t="s">
        <v>82</v>
      </c>
    </row>
    <row r="665" spans="2:65" s="1" customFormat="1">
      <c r="B665" s="29"/>
      <c r="D665" s="139" t="s">
        <v>232</v>
      </c>
      <c r="F665" s="140" t="s">
        <v>777</v>
      </c>
      <c r="L665" s="29"/>
      <c r="M665" s="138"/>
      <c r="T665" s="53"/>
      <c r="AT665" s="17" t="s">
        <v>232</v>
      </c>
      <c r="AU665" s="17" t="s">
        <v>82</v>
      </c>
    </row>
    <row r="666" spans="2:65" s="12" customFormat="1">
      <c r="B666" s="141"/>
      <c r="D666" s="136" t="s">
        <v>234</v>
      </c>
      <c r="E666" s="142" t="s">
        <v>1</v>
      </c>
      <c r="F666" s="143" t="s">
        <v>247</v>
      </c>
      <c r="H666" s="142" t="s">
        <v>1</v>
      </c>
      <c r="L666" s="141"/>
      <c r="M666" s="144"/>
      <c r="T666" s="145"/>
      <c r="AT666" s="142" t="s">
        <v>234</v>
      </c>
      <c r="AU666" s="142" t="s">
        <v>82</v>
      </c>
      <c r="AV666" s="12" t="s">
        <v>78</v>
      </c>
      <c r="AW666" s="12" t="s">
        <v>29</v>
      </c>
      <c r="AX666" s="12" t="s">
        <v>73</v>
      </c>
      <c r="AY666" s="142" t="s">
        <v>224</v>
      </c>
    </row>
    <row r="667" spans="2:65" s="13" customFormat="1">
      <c r="B667" s="146"/>
      <c r="D667" s="136" t="s">
        <v>234</v>
      </c>
      <c r="E667" s="147" t="s">
        <v>1</v>
      </c>
      <c r="F667" s="148" t="s">
        <v>773</v>
      </c>
      <c r="H667" s="149">
        <v>74.781000000000006</v>
      </c>
      <c r="L667" s="146"/>
      <c r="M667" s="150"/>
      <c r="T667" s="151"/>
      <c r="AT667" s="147" t="s">
        <v>234</v>
      </c>
      <c r="AU667" s="147" t="s">
        <v>82</v>
      </c>
      <c r="AV667" s="13" t="s">
        <v>82</v>
      </c>
      <c r="AW667" s="13" t="s">
        <v>29</v>
      </c>
      <c r="AX667" s="13" t="s">
        <v>73</v>
      </c>
      <c r="AY667" s="147" t="s">
        <v>224</v>
      </c>
    </row>
    <row r="668" spans="2:65" s="14" customFormat="1">
      <c r="B668" s="152"/>
      <c r="D668" s="136" t="s">
        <v>234</v>
      </c>
      <c r="E668" s="153" t="s">
        <v>1</v>
      </c>
      <c r="F668" s="154" t="s">
        <v>239</v>
      </c>
      <c r="H668" s="155">
        <v>74.781000000000006</v>
      </c>
      <c r="L668" s="152"/>
      <c r="M668" s="156"/>
      <c r="T668" s="157"/>
      <c r="AT668" s="153" t="s">
        <v>234</v>
      </c>
      <c r="AU668" s="153" t="s">
        <v>82</v>
      </c>
      <c r="AV668" s="14" t="s">
        <v>106</v>
      </c>
      <c r="AW668" s="14" t="s">
        <v>29</v>
      </c>
      <c r="AX668" s="14" t="s">
        <v>78</v>
      </c>
      <c r="AY668" s="153" t="s">
        <v>224</v>
      </c>
    </row>
    <row r="669" spans="2:65" s="1" customFormat="1" ht="37.9" customHeight="1">
      <c r="B669" s="123"/>
      <c r="C669" s="124" t="s">
        <v>778</v>
      </c>
      <c r="D669" s="124" t="s">
        <v>226</v>
      </c>
      <c r="E669" s="125" t="s">
        <v>779</v>
      </c>
      <c r="F669" s="126" t="s">
        <v>780</v>
      </c>
      <c r="G669" s="127" t="s">
        <v>266</v>
      </c>
      <c r="H669" s="128">
        <v>74.781000000000006</v>
      </c>
      <c r="I669" s="129">
        <v>253</v>
      </c>
      <c r="J669" s="129">
        <f>ROUND(I669*H669,2)</f>
        <v>18919.59</v>
      </c>
      <c r="K669" s="126" t="s">
        <v>230</v>
      </c>
      <c r="L669" s="29"/>
      <c r="M669" s="130" t="s">
        <v>1</v>
      </c>
      <c r="N669" s="131" t="s">
        <v>39</v>
      </c>
      <c r="O669" s="132">
        <v>0</v>
      </c>
      <c r="P669" s="132">
        <f>O669*H669</f>
        <v>0</v>
      </c>
      <c r="Q669" s="132">
        <v>0</v>
      </c>
      <c r="R669" s="132">
        <f>Q669*H669</f>
        <v>0</v>
      </c>
      <c r="S669" s="132">
        <v>0</v>
      </c>
      <c r="T669" s="133">
        <f>S669*H669</f>
        <v>0</v>
      </c>
      <c r="AR669" s="134" t="s">
        <v>106</v>
      </c>
      <c r="AT669" s="134" t="s">
        <v>226</v>
      </c>
      <c r="AU669" s="134" t="s">
        <v>82</v>
      </c>
      <c r="AY669" s="17" t="s">
        <v>224</v>
      </c>
      <c r="BE669" s="135">
        <f>IF(N669="základní",J669,0)</f>
        <v>0</v>
      </c>
      <c r="BF669" s="135">
        <f>IF(N669="snížená",J669,0)</f>
        <v>18919.59</v>
      </c>
      <c r="BG669" s="135">
        <f>IF(N669="zákl. přenesená",J669,0)</f>
        <v>0</v>
      </c>
      <c r="BH669" s="135">
        <f>IF(N669="sníž. přenesená",J669,0)</f>
        <v>0</v>
      </c>
      <c r="BI669" s="135">
        <f>IF(N669="nulová",J669,0)</f>
        <v>0</v>
      </c>
      <c r="BJ669" s="17" t="s">
        <v>82</v>
      </c>
      <c r="BK669" s="135">
        <f>ROUND(I669*H669,2)</f>
        <v>18919.59</v>
      </c>
      <c r="BL669" s="17" t="s">
        <v>106</v>
      </c>
      <c r="BM669" s="134" t="s">
        <v>781</v>
      </c>
    </row>
    <row r="670" spans="2:65" s="1" customFormat="1" ht="29.25">
      <c r="B670" s="29"/>
      <c r="D670" s="136" t="s">
        <v>231</v>
      </c>
      <c r="F670" s="137" t="s">
        <v>780</v>
      </c>
      <c r="L670" s="29"/>
      <c r="M670" s="138"/>
      <c r="T670" s="53"/>
      <c r="AT670" s="17" t="s">
        <v>231</v>
      </c>
      <c r="AU670" s="17" t="s">
        <v>82</v>
      </c>
    </row>
    <row r="671" spans="2:65" s="1" customFormat="1">
      <c r="B671" s="29"/>
      <c r="D671" s="139" t="s">
        <v>232</v>
      </c>
      <c r="F671" s="140" t="s">
        <v>782</v>
      </c>
      <c r="L671" s="29"/>
      <c r="M671" s="138"/>
      <c r="T671" s="53"/>
      <c r="AT671" s="17" t="s">
        <v>232</v>
      </c>
      <c r="AU671" s="17" t="s">
        <v>82</v>
      </c>
    </row>
    <row r="672" spans="2:65" s="12" customFormat="1">
      <c r="B672" s="141"/>
      <c r="D672" s="136" t="s">
        <v>234</v>
      </c>
      <c r="E672" s="142" t="s">
        <v>1</v>
      </c>
      <c r="F672" s="143" t="s">
        <v>247</v>
      </c>
      <c r="H672" s="142" t="s">
        <v>1</v>
      </c>
      <c r="L672" s="141"/>
      <c r="M672" s="144"/>
      <c r="T672" s="145"/>
      <c r="AT672" s="142" t="s">
        <v>234</v>
      </c>
      <c r="AU672" s="142" t="s">
        <v>82</v>
      </c>
      <c r="AV672" s="12" t="s">
        <v>78</v>
      </c>
      <c r="AW672" s="12" t="s">
        <v>29</v>
      </c>
      <c r="AX672" s="12" t="s">
        <v>73</v>
      </c>
      <c r="AY672" s="142" t="s">
        <v>224</v>
      </c>
    </row>
    <row r="673" spans="2:65" s="13" customFormat="1">
      <c r="B673" s="146"/>
      <c r="D673" s="136" t="s">
        <v>234</v>
      </c>
      <c r="E673" s="147" t="s">
        <v>1</v>
      </c>
      <c r="F673" s="148" t="s">
        <v>773</v>
      </c>
      <c r="H673" s="149">
        <v>74.781000000000006</v>
      </c>
      <c r="L673" s="146"/>
      <c r="M673" s="150"/>
      <c r="T673" s="151"/>
      <c r="AT673" s="147" t="s">
        <v>234</v>
      </c>
      <c r="AU673" s="147" t="s">
        <v>82</v>
      </c>
      <c r="AV673" s="13" t="s">
        <v>82</v>
      </c>
      <c r="AW673" s="13" t="s">
        <v>29</v>
      </c>
      <c r="AX673" s="13" t="s">
        <v>73</v>
      </c>
      <c r="AY673" s="147" t="s">
        <v>224</v>
      </c>
    </row>
    <row r="674" spans="2:65" s="14" customFormat="1">
      <c r="B674" s="152"/>
      <c r="D674" s="136" t="s">
        <v>234</v>
      </c>
      <c r="E674" s="153" t="s">
        <v>1</v>
      </c>
      <c r="F674" s="154" t="s">
        <v>239</v>
      </c>
      <c r="H674" s="155">
        <v>74.781000000000006</v>
      </c>
      <c r="L674" s="152"/>
      <c r="M674" s="156"/>
      <c r="T674" s="157"/>
      <c r="AT674" s="153" t="s">
        <v>234</v>
      </c>
      <c r="AU674" s="153" t="s">
        <v>82</v>
      </c>
      <c r="AV674" s="14" t="s">
        <v>106</v>
      </c>
      <c r="AW674" s="14" t="s">
        <v>29</v>
      </c>
      <c r="AX674" s="14" t="s">
        <v>78</v>
      </c>
      <c r="AY674" s="153" t="s">
        <v>224</v>
      </c>
    </row>
    <row r="675" spans="2:65" s="11" customFormat="1" ht="22.9" customHeight="1">
      <c r="B675" s="112"/>
      <c r="D675" s="113" t="s">
        <v>72</v>
      </c>
      <c r="E675" s="121" t="s">
        <v>112</v>
      </c>
      <c r="F675" s="121" t="s">
        <v>783</v>
      </c>
      <c r="J675" s="122">
        <f>BK675</f>
        <v>1634115.6800000002</v>
      </c>
      <c r="L675" s="112"/>
      <c r="M675" s="116"/>
      <c r="P675" s="117">
        <f>SUM(P676:P810)</f>
        <v>0</v>
      </c>
      <c r="R675" s="117">
        <f>SUM(R676:R810)</f>
        <v>0</v>
      </c>
      <c r="T675" s="118">
        <f>SUM(T676:T810)</f>
        <v>0</v>
      </c>
      <c r="AR675" s="113" t="s">
        <v>78</v>
      </c>
      <c r="AT675" s="119" t="s">
        <v>72</v>
      </c>
      <c r="AU675" s="119" t="s">
        <v>78</v>
      </c>
      <c r="AY675" s="113" t="s">
        <v>224</v>
      </c>
      <c r="BK675" s="120">
        <f>SUM(BK676:BK810)</f>
        <v>1634115.6800000002</v>
      </c>
    </row>
    <row r="676" spans="2:65" s="1" customFormat="1" ht="44.25" customHeight="1">
      <c r="B676" s="123"/>
      <c r="C676" s="124" t="s">
        <v>494</v>
      </c>
      <c r="D676" s="124" t="s">
        <v>226</v>
      </c>
      <c r="E676" s="125" t="s">
        <v>784</v>
      </c>
      <c r="F676" s="126" t="s">
        <v>785</v>
      </c>
      <c r="G676" s="127" t="s">
        <v>266</v>
      </c>
      <c r="H676" s="128">
        <v>40.698</v>
      </c>
      <c r="I676" s="129">
        <v>280</v>
      </c>
      <c r="J676" s="129">
        <f>ROUND(I676*H676,2)</f>
        <v>11395.44</v>
      </c>
      <c r="K676" s="126" t="s">
        <v>230</v>
      </c>
      <c r="L676" s="29"/>
      <c r="M676" s="130" t="s">
        <v>1</v>
      </c>
      <c r="N676" s="131" t="s">
        <v>39</v>
      </c>
      <c r="O676" s="132">
        <v>0</v>
      </c>
      <c r="P676" s="132">
        <f>O676*H676</f>
        <v>0</v>
      </c>
      <c r="Q676" s="132">
        <v>0</v>
      </c>
      <c r="R676" s="132">
        <f>Q676*H676</f>
        <v>0</v>
      </c>
      <c r="S676" s="132">
        <v>0</v>
      </c>
      <c r="T676" s="133">
        <f>S676*H676</f>
        <v>0</v>
      </c>
      <c r="AR676" s="134" t="s">
        <v>106</v>
      </c>
      <c r="AT676" s="134" t="s">
        <v>226</v>
      </c>
      <c r="AU676" s="134" t="s">
        <v>82</v>
      </c>
      <c r="AY676" s="17" t="s">
        <v>224</v>
      </c>
      <c r="BE676" s="135">
        <f>IF(N676="základní",J676,0)</f>
        <v>0</v>
      </c>
      <c r="BF676" s="135">
        <f>IF(N676="snížená",J676,0)</f>
        <v>11395.44</v>
      </c>
      <c r="BG676" s="135">
        <f>IF(N676="zákl. přenesená",J676,0)</f>
        <v>0</v>
      </c>
      <c r="BH676" s="135">
        <f>IF(N676="sníž. přenesená",J676,0)</f>
        <v>0</v>
      </c>
      <c r="BI676" s="135">
        <f>IF(N676="nulová",J676,0)</f>
        <v>0</v>
      </c>
      <c r="BJ676" s="17" t="s">
        <v>82</v>
      </c>
      <c r="BK676" s="135">
        <f>ROUND(I676*H676,2)</f>
        <v>11395.44</v>
      </c>
      <c r="BL676" s="17" t="s">
        <v>106</v>
      </c>
      <c r="BM676" s="134" t="s">
        <v>786</v>
      </c>
    </row>
    <row r="677" spans="2:65" s="1" customFormat="1" ht="29.25">
      <c r="B677" s="29"/>
      <c r="D677" s="136" t="s">
        <v>231</v>
      </c>
      <c r="F677" s="137" t="s">
        <v>785</v>
      </c>
      <c r="L677" s="29"/>
      <c r="M677" s="138"/>
      <c r="T677" s="53"/>
      <c r="AT677" s="17" t="s">
        <v>231</v>
      </c>
      <c r="AU677" s="17" t="s">
        <v>82</v>
      </c>
    </row>
    <row r="678" spans="2:65" s="1" customFormat="1">
      <c r="B678" s="29"/>
      <c r="D678" s="139" t="s">
        <v>232</v>
      </c>
      <c r="F678" s="140" t="s">
        <v>787</v>
      </c>
      <c r="L678" s="29"/>
      <c r="M678" s="138"/>
      <c r="T678" s="53"/>
      <c r="AT678" s="17" t="s">
        <v>232</v>
      </c>
      <c r="AU678" s="17" t="s">
        <v>82</v>
      </c>
    </row>
    <row r="679" spans="2:65" s="13" customFormat="1">
      <c r="B679" s="146"/>
      <c r="D679" s="136" t="s">
        <v>234</v>
      </c>
      <c r="E679" s="147" t="s">
        <v>1</v>
      </c>
      <c r="F679" s="148" t="s">
        <v>788</v>
      </c>
      <c r="H679" s="149">
        <v>40.698</v>
      </c>
      <c r="L679" s="146"/>
      <c r="M679" s="150"/>
      <c r="T679" s="151"/>
      <c r="AT679" s="147" t="s">
        <v>234</v>
      </c>
      <c r="AU679" s="147" t="s">
        <v>82</v>
      </c>
      <c r="AV679" s="13" t="s">
        <v>82</v>
      </c>
      <c r="AW679" s="13" t="s">
        <v>29</v>
      </c>
      <c r="AX679" s="13" t="s">
        <v>73</v>
      </c>
      <c r="AY679" s="147" t="s">
        <v>224</v>
      </c>
    </row>
    <row r="680" spans="2:65" s="14" customFormat="1">
      <c r="B680" s="152"/>
      <c r="D680" s="136" t="s">
        <v>234</v>
      </c>
      <c r="E680" s="153" t="s">
        <v>1</v>
      </c>
      <c r="F680" s="154" t="s">
        <v>239</v>
      </c>
      <c r="H680" s="155">
        <v>40.698</v>
      </c>
      <c r="L680" s="152"/>
      <c r="M680" s="156"/>
      <c r="T680" s="157"/>
      <c r="AT680" s="153" t="s">
        <v>234</v>
      </c>
      <c r="AU680" s="153" t="s">
        <v>82</v>
      </c>
      <c r="AV680" s="14" t="s">
        <v>106</v>
      </c>
      <c r="AW680" s="14" t="s">
        <v>29</v>
      </c>
      <c r="AX680" s="14" t="s">
        <v>78</v>
      </c>
      <c r="AY680" s="153" t="s">
        <v>224</v>
      </c>
    </row>
    <row r="681" spans="2:65" s="1" customFormat="1" ht="44.25" customHeight="1">
      <c r="B681" s="123"/>
      <c r="C681" s="124" t="s">
        <v>789</v>
      </c>
      <c r="D681" s="124" t="s">
        <v>226</v>
      </c>
      <c r="E681" s="125" t="s">
        <v>790</v>
      </c>
      <c r="F681" s="126" t="s">
        <v>791</v>
      </c>
      <c r="G681" s="127" t="s">
        <v>266</v>
      </c>
      <c r="H681" s="128">
        <v>1315.2660000000001</v>
      </c>
      <c r="I681" s="129">
        <v>366</v>
      </c>
      <c r="J681" s="129">
        <f>ROUND(I681*H681,2)</f>
        <v>481387.36</v>
      </c>
      <c r="K681" s="126" t="s">
        <v>230</v>
      </c>
      <c r="L681" s="29"/>
      <c r="M681" s="130" t="s">
        <v>1</v>
      </c>
      <c r="N681" s="131" t="s">
        <v>39</v>
      </c>
      <c r="O681" s="132">
        <v>0</v>
      </c>
      <c r="P681" s="132">
        <f>O681*H681</f>
        <v>0</v>
      </c>
      <c r="Q681" s="132">
        <v>0</v>
      </c>
      <c r="R681" s="132">
        <f>Q681*H681</f>
        <v>0</v>
      </c>
      <c r="S681" s="132">
        <v>0</v>
      </c>
      <c r="T681" s="133">
        <f>S681*H681</f>
        <v>0</v>
      </c>
      <c r="AR681" s="134" t="s">
        <v>106</v>
      </c>
      <c r="AT681" s="134" t="s">
        <v>226</v>
      </c>
      <c r="AU681" s="134" t="s">
        <v>82</v>
      </c>
      <c r="AY681" s="17" t="s">
        <v>224</v>
      </c>
      <c r="BE681" s="135">
        <f>IF(N681="základní",J681,0)</f>
        <v>0</v>
      </c>
      <c r="BF681" s="135">
        <f>IF(N681="snížená",J681,0)</f>
        <v>481387.36</v>
      </c>
      <c r="BG681" s="135">
        <f>IF(N681="zákl. přenesená",J681,0)</f>
        <v>0</v>
      </c>
      <c r="BH681" s="135">
        <f>IF(N681="sníž. přenesená",J681,0)</f>
        <v>0</v>
      </c>
      <c r="BI681" s="135">
        <f>IF(N681="nulová",J681,0)</f>
        <v>0</v>
      </c>
      <c r="BJ681" s="17" t="s">
        <v>82</v>
      </c>
      <c r="BK681" s="135">
        <f>ROUND(I681*H681,2)</f>
        <v>481387.36</v>
      </c>
      <c r="BL681" s="17" t="s">
        <v>106</v>
      </c>
      <c r="BM681" s="134" t="s">
        <v>792</v>
      </c>
    </row>
    <row r="682" spans="2:65" s="1" customFormat="1" ht="29.25">
      <c r="B682" s="29"/>
      <c r="D682" s="136" t="s">
        <v>231</v>
      </c>
      <c r="F682" s="137" t="s">
        <v>791</v>
      </c>
      <c r="L682" s="29"/>
      <c r="M682" s="138"/>
      <c r="T682" s="53"/>
      <c r="AT682" s="17" t="s">
        <v>231</v>
      </c>
      <c r="AU682" s="17" t="s">
        <v>82</v>
      </c>
    </row>
    <row r="683" spans="2:65" s="1" customFormat="1">
      <c r="B683" s="29"/>
      <c r="D683" s="139" t="s">
        <v>232</v>
      </c>
      <c r="F683" s="140" t="s">
        <v>793</v>
      </c>
      <c r="L683" s="29"/>
      <c r="M683" s="138"/>
      <c r="T683" s="53"/>
      <c r="AT683" s="17" t="s">
        <v>232</v>
      </c>
      <c r="AU683" s="17" t="s">
        <v>82</v>
      </c>
    </row>
    <row r="684" spans="2:65" s="13" customFormat="1">
      <c r="B684" s="146"/>
      <c r="D684" s="136" t="s">
        <v>234</v>
      </c>
      <c r="E684" s="147" t="s">
        <v>1</v>
      </c>
      <c r="F684" s="148" t="s">
        <v>794</v>
      </c>
      <c r="H684" s="149">
        <v>412.51400000000001</v>
      </c>
      <c r="L684" s="146"/>
      <c r="M684" s="150"/>
      <c r="T684" s="151"/>
      <c r="AT684" s="147" t="s">
        <v>234</v>
      </c>
      <c r="AU684" s="147" t="s">
        <v>82</v>
      </c>
      <c r="AV684" s="13" t="s">
        <v>82</v>
      </c>
      <c r="AW684" s="13" t="s">
        <v>29</v>
      </c>
      <c r="AX684" s="13" t="s">
        <v>73</v>
      </c>
      <c r="AY684" s="147" t="s">
        <v>224</v>
      </c>
    </row>
    <row r="685" spans="2:65" s="13" customFormat="1">
      <c r="B685" s="146"/>
      <c r="D685" s="136" t="s">
        <v>234</v>
      </c>
      <c r="E685" s="147" t="s">
        <v>1</v>
      </c>
      <c r="F685" s="148" t="s">
        <v>795</v>
      </c>
      <c r="H685" s="149">
        <v>-32.082000000000001</v>
      </c>
      <c r="L685" s="146"/>
      <c r="M685" s="150"/>
      <c r="T685" s="151"/>
      <c r="AT685" s="147" t="s">
        <v>234</v>
      </c>
      <c r="AU685" s="147" t="s">
        <v>82</v>
      </c>
      <c r="AV685" s="13" t="s">
        <v>82</v>
      </c>
      <c r="AW685" s="13" t="s">
        <v>29</v>
      </c>
      <c r="AX685" s="13" t="s">
        <v>73</v>
      </c>
      <c r="AY685" s="147" t="s">
        <v>224</v>
      </c>
    </row>
    <row r="686" spans="2:65" s="13" customFormat="1">
      <c r="B686" s="146"/>
      <c r="D686" s="136" t="s">
        <v>234</v>
      </c>
      <c r="E686" s="147" t="s">
        <v>1</v>
      </c>
      <c r="F686" s="148" t="s">
        <v>796</v>
      </c>
      <c r="H686" s="149">
        <v>-33.610999999999997</v>
      </c>
      <c r="L686" s="146"/>
      <c r="M686" s="150"/>
      <c r="T686" s="151"/>
      <c r="AT686" s="147" t="s">
        <v>234</v>
      </c>
      <c r="AU686" s="147" t="s">
        <v>82</v>
      </c>
      <c r="AV686" s="13" t="s">
        <v>82</v>
      </c>
      <c r="AW686" s="13" t="s">
        <v>29</v>
      </c>
      <c r="AX686" s="13" t="s">
        <v>73</v>
      </c>
      <c r="AY686" s="147" t="s">
        <v>224</v>
      </c>
    </row>
    <row r="687" spans="2:65" s="13" customFormat="1">
      <c r="B687" s="146"/>
      <c r="D687" s="136" t="s">
        <v>234</v>
      </c>
      <c r="E687" s="147" t="s">
        <v>1</v>
      </c>
      <c r="F687" s="148" t="s">
        <v>797</v>
      </c>
      <c r="H687" s="149">
        <v>-29.663</v>
      </c>
      <c r="L687" s="146"/>
      <c r="M687" s="150"/>
      <c r="T687" s="151"/>
      <c r="AT687" s="147" t="s">
        <v>234</v>
      </c>
      <c r="AU687" s="147" t="s">
        <v>82</v>
      </c>
      <c r="AV687" s="13" t="s">
        <v>82</v>
      </c>
      <c r="AW687" s="13" t="s">
        <v>29</v>
      </c>
      <c r="AX687" s="13" t="s">
        <v>73</v>
      </c>
      <c r="AY687" s="147" t="s">
        <v>224</v>
      </c>
    </row>
    <row r="688" spans="2:65" s="13" customFormat="1">
      <c r="B688" s="146"/>
      <c r="D688" s="136" t="s">
        <v>234</v>
      </c>
      <c r="E688" s="147" t="s">
        <v>1</v>
      </c>
      <c r="F688" s="148" t="s">
        <v>798</v>
      </c>
      <c r="H688" s="149">
        <v>-46.62</v>
      </c>
      <c r="L688" s="146"/>
      <c r="M688" s="150"/>
      <c r="T688" s="151"/>
      <c r="AT688" s="147" t="s">
        <v>234</v>
      </c>
      <c r="AU688" s="147" t="s">
        <v>82</v>
      </c>
      <c r="AV688" s="13" t="s">
        <v>82</v>
      </c>
      <c r="AW688" s="13" t="s">
        <v>29</v>
      </c>
      <c r="AX688" s="13" t="s">
        <v>73</v>
      </c>
      <c r="AY688" s="147" t="s">
        <v>224</v>
      </c>
    </row>
    <row r="689" spans="2:65" s="13" customFormat="1">
      <c r="B689" s="146"/>
      <c r="D689" s="136" t="s">
        <v>234</v>
      </c>
      <c r="E689" s="147" t="s">
        <v>1</v>
      </c>
      <c r="F689" s="148" t="s">
        <v>799</v>
      </c>
      <c r="H689" s="149">
        <v>61.716000000000001</v>
      </c>
      <c r="L689" s="146"/>
      <c r="M689" s="150"/>
      <c r="T689" s="151"/>
      <c r="AT689" s="147" t="s">
        <v>234</v>
      </c>
      <c r="AU689" s="147" t="s">
        <v>82</v>
      </c>
      <c r="AV689" s="13" t="s">
        <v>82</v>
      </c>
      <c r="AW689" s="13" t="s">
        <v>29</v>
      </c>
      <c r="AX689" s="13" t="s">
        <v>73</v>
      </c>
      <c r="AY689" s="147" t="s">
        <v>224</v>
      </c>
    </row>
    <row r="690" spans="2:65" s="13" customFormat="1">
      <c r="B690" s="146"/>
      <c r="D690" s="136" t="s">
        <v>234</v>
      </c>
      <c r="E690" s="147" t="s">
        <v>1</v>
      </c>
      <c r="F690" s="148" t="s">
        <v>800</v>
      </c>
      <c r="H690" s="149">
        <v>1034.9179999999999</v>
      </c>
      <c r="L690" s="146"/>
      <c r="M690" s="150"/>
      <c r="T690" s="151"/>
      <c r="AT690" s="147" t="s">
        <v>234</v>
      </c>
      <c r="AU690" s="147" t="s">
        <v>82</v>
      </c>
      <c r="AV690" s="13" t="s">
        <v>82</v>
      </c>
      <c r="AW690" s="13" t="s">
        <v>29</v>
      </c>
      <c r="AX690" s="13" t="s">
        <v>73</v>
      </c>
      <c r="AY690" s="147" t="s">
        <v>224</v>
      </c>
    </row>
    <row r="691" spans="2:65" s="13" customFormat="1">
      <c r="B691" s="146"/>
      <c r="D691" s="136" t="s">
        <v>234</v>
      </c>
      <c r="E691" s="147" t="s">
        <v>1</v>
      </c>
      <c r="F691" s="148" t="s">
        <v>801</v>
      </c>
      <c r="H691" s="149">
        <v>-13.025</v>
      </c>
      <c r="L691" s="146"/>
      <c r="M691" s="150"/>
      <c r="T691" s="151"/>
      <c r="AT691" s="147" t="s">
        <v>234</v>
      </c>
      <c r="AU691" s="147" t="s">
        <v>82</v>
      </c>
      <c r="AV691" s="13" t="s">
        <v>82</v>
      </c>
      <c r="AW691" s="13" t="s">
        <v>29</v>
      </c>
      <c r="AX691" s="13" t="s">
        <v>73</v>
      </c>
      <c r="AY691" s="147" t="s">
        <v>224</v>
      </c>
    </row>
    <row r="692" spans="2:65" s="13" customFormat="1">
      <c r="B692" s="146"/>
      <c r="D692" s="136" t="s">
        <v>234</v>
      </c>
      <c r="E692" s="147" t="s">
        <v>1</v>
      </c>
      <c r="F692" s="148" t="s">
        <v>802</v>
      </c>
      <c r="H692" s="149">
        <v>-61.726999999999997</v>
      </c>
      <c r="L692" s="146"/>
      <c r="M692" s="150"/>
      <c r="T692" s="151"/>
      <c r="AT692" s="147" t="s">
        <v>234</v>
      </c>
      <c r="AU692" s="147" t="s">
        <v>82</v>
      </c>
      <c r="AV692" s="13" t="s">
        <v>82</v>
      </c>
      <c r="AW692" s="13" t="s">
        <v>29</v>
      </c>
      <c r="AX692" s="13" t="s">
        <v>73</v>
      </c>
      <c r="AY692" s="147" t="s">
        <v>224</v>
      </c>
    </row>
    <row r="693" spans="2:65" s="13" customFormat="1">
      <c r="B693" s="146"/>
      <c r="D693" s="136" t="s">
        <v>234</v>
      </c>
      <c r="E693" s="147" t="s">
        <v>1</v>
      </c>
      <c r="F693" s="148" t="s">
        <v>803</v>
      </c>
      <c r="H693" s="149">
        <v>-11.611000000000001</v>
      </c>
      <c r="L693" s="146"/>
      <c r="M693" s="150"/>
      <c r="T693" s="151"/>
      <c r="AT693" s="147" t="s">
        <v>234</v>
      </c>
      <c r="AU693" s="147" t="s">
        <v>82</v>
      </c>
      <c r="AV693" s="13" t="s">
        <v>82</v>
      </c>
      <c r="AW693" s="13" t="s">
        <v>29</v>
      </c>
      <c r="AX693" s="13" t="s">
        <v>73</v>
      </c>
      <c r="AY693" s="147" t="s">
        <v>224</v>
      </c>
    </row>
    <row r="694" spans="2:65" s="13" customFormat="1">
      <c r="B694" s="146"/>
      <c r="D694" s="136" t="s">
        <v>234</v>
      </c>
      <c r="E694" s="147" t="s">
        <v>1</v>
      </c>
      <c r="F694" s="148" t="s">
        <v>804</v>
      </c>
      <c r="H694" s="149">
        <v>-30.741</v>
      </c>
      <c r="L694" s="146"/>
      <c r="M694" s="150"/>
      <c r="T694" s="151"/>
      <c r="AT694" s="147" t="s">
        <v>234</v>
      </c>
      <c r="AU694" s="147" t="s">
        <v>82</v>
      </c>
      <c r="AV694" s="13" t="s">
        <v>82</v>
      </c>
      <c r="AW694" s="13" t="s">
        <v>29</v>
      </c>
      <c r="AX694" s="13" t="s">
        <v>73</v>
      </c>
      <c r="AY694" s="147" t="s">
        <v>224</v>
      </c>
    </row>
    <row r="695" spans="2:65" s="13" customFormat="1">
      <c r="B695" s="146"/>
      <c r="D695" s="136" t="s">
        <v>234</v>
      </c>
      <c r="E695" s="147" t="s">
        <v>1</v>
      </c>
      <c r="F695" s="148" t="s">
        <v>805</v>
      </c>
      <c r="H695" s="149">
        <v>65.197999999999993</v>
      </c>
      <c r="L695" s="146"/>
      <c r="M695" s="150"/>
      <c r="T695" s="151"/>
      <c r="AT695" s="147" t="s">
        <v>234</v>
      </c>
      <c r="AU695" s="147" t="s">
        <v>82</v>
      </c>
      <c r="AV695" s="13" t="s">
        <v>82</v>
      </c>
      <c r="AW695" s="13" t="s">
        <v>29</v>
      </c>
      <c r="AX695" s="13" t="s">
        <v>73</v>
      </c>
      <c r="AY695" s="147" t="s">
        <v>224</v>
      </c>
    </row>
    <row r="696" spans="2:65" s="14" customFormat="1">
      <c r="B696" s="152"/>
      <c r="D696" s="136" t="s">
        <v>234</v>
      </c>
      <c r="E696" s="153" t="s">
        <v>1</v>
      </c>
      <c r="F696" s="154" t="s">
        <v>239</v>
      </c>
      <c r="H696" s="155">
        <v>1315.2659999999998</v>
      </c>
      <c r="L696" s="152"/>
      <c r="M696" s="156"/>
      <c r="T696" s="157"/>
      <c r="AT696" s="153" t="s">
        <v>234</v>
      </c>
      <c r="AU696" s="153" t="s">
        <v>82</v>
      </c>
      <c r="AV696" s="14" t="s">
        <v>106</v>
      </c>
      <c r="AW696" s="14" t="s">
        <v>29</v>
      </c>
      <c r="AX696" s="14" t="s">
        <v>78</v>
      </c>
      <c r="AY696" s="153" t="s">
        <v>224</v>
      </c>
    </row>
    <row r="697" spans="2:65" s="1" customFormat="1" ht="24.2" customHeight="1">
      <c r="B697" s="123"/>
      <c r="C697" s="124" t="s">
        <v>500</v>
      </c>
      <c r="D697" s="124" t="s">
        <v>226</v>
      </c>
      <c r="E697" s="125" t="s">
        <v>806</v>
      </c>
      <c r="F697" s="126" t="s">
        <v>807</v>
      </c>
      <c r="G697" s="127" t="s">
        <v>272</v>
      </c>
      <c r="H697" s="128">
        <v>200</v>
      </c>
      <c r="I697" s="129">
        <v>62</v>
      </c>
      <c r="J697" s="129">
        <f>ROUND(I697*H697,2)</f>
        <v>12400</v>
      </c>
      <c r="K697" s="126" t="s">
        <v>1</v>
      </c>
      <c r="L697" s="29"/>
      <c r="M697" s="130" t="s">
        <v>1</v>
      </c>
      <c r="N697" s="131" t="s">
        <v>39</v>
      </c>
      <c r="O697" s="132">
        <v>0</v>
      </c>
      <c r="P697" s="132">
        <f>O697*H697</f>
        <v>0</v>
      </c>
      <c r="Q697" s="132">
        <v>0</v>
      </c>
      <c r="R697" s="132">
        <f>Q697*H697</f>
        <v>0</v>
      </c>
      <c r="S697" s="132">
        <v>0</v>
      </c>
      <c r="T697" s="133">
        <f>S697*H697</f>
        <v>0</v>
      </c>
      <c r="AR697" s="134" t="s">
        <v>106</v>
      </c>
      <c r="AT697" s="134" t="s">
        <v>226</v>
      </c>
      <c r="AU697" s="134" t="s">
        <v>82</v>
      </c>
      <c r="AY697" s="17" t="s">
        <v>224</v>
      </c>
      <c r="BE697" s="135">
        <f>IF(N697="základní",J697,0)</f>
        <v>0</v>
      </c>
      <c r="BF697" s="135">
        <f>IF(N697="snížená",J697,0)</f>
        <v>12400</v>
      </c>
      <c r="BG697" s="135">
        <f>IF(N697="zákl. přenesená",J697,0)</f>
        <v>0</v>
      </c>
      <c r="BH697" s="135">
        <f>IF(N697="sníž. přenesená",J697,0)</f>
        <v>0</v>
      </c>
      <c r="BI697" s="135">
        <f>IF(N697="nulová",J697,0)</f>
        <v>0</v>
      </c>
      <c r="BJ697" s="17" t="s">
        <v>82</v>
      </c>
      <c r="BK697" s="135">
        <f>ROUND(I697*H697,2)</f>
        <v>12400</v>
      </c>
      <c r="BL697" s="17" t="s">
        <v>106</v>
      </c>
      <c r="BM697" s="134" t="s">
        <v>808</v>
      </c>
    </row>
    <row r="698" spans="2:65" s="1" customFormat="1" ht="19.5">
      <c r="B698" s="29"/>
      <c r="D698" s="136" t="s">
        <v>231</v>
      </c>
      <c r="F698" s="137" t="s">
        <v>807</v>
      </c>
      <c r="L698" s="29"/>
      <c r="M698" s="138"/>
      <c r="T698" s="53"/>
      <c r="AT698" s="17" t="s">
        <v>231</v>
      </c>
      <c r="AU698" s="17" t="s">
        <v>82</v>
      </c>
    </row>
    <row r="699" spans="2:65" s="1" customFormat="1" ht="24.2" customHeight="1">
      <c r="B699" s="123"/>
      <c r="C699" s="124" t="s">
        <v>809</v>
      </c>
      <c r="D699" s="124" t="s">
        <v>226</v>
      </c>
      <c r="E699" s="125" t="s">
        <v>810</v>
      </c>
      <c r="F699" s="126" t="s">
        <v>811</v>
      </c>
      <c r="G699" s="127" t="s">
        <v>266</v>
      </c>
      <c r="H699" s="128">
        <v>46.46</v>
      </c>
      <c r="I699" s="129">
        <v>2500</v>
      </c>
      <c r="J699" s="129">
        <f>ROUND(I699*H699,2)</f>
        <v>116150</v>
      </c>
      <c r="K699" s="126" t="s">
        <v>1</v>
      </c>
      <c r="L699" s="29"/>
      <c r="M699" s="130" t="s">
        <v>1</v>
      </c>
      <c r="N699" s="131" t="s">
        <v>39</v>
      </c>
      <c r="O699" s="132">
        <v>0</v>
      </c>
      <c r="P699" s="132">
        <f>O699*H699</f>
        <v>0</v>
      </c>
      <c r="Q699" s="132">
        <v>0</v>
      </c>
      <c r="R699" s="132">
        <f>Q699*H699</f>
        <v>0</v>
      </c>
      <c r="S699" s="132">
        <v>0</v>
      </c>
      <c r="T699" s="133">
        <f>S699*H699</f>
        <v>0</v>
      </c>
      <c r="AR699" s="134" t="s">
        <v>106</v>
      </c>
      <c r="AT699" s="134" t="s">
        <v>226</v>
      </c>
      <c r="AU699" s="134" t="s">
        <v>82</v>
      </c>
      <c r="AY699" s="17" t="s">
        <v>224</v>
      </c>
      <c r="BE699" s="135">
        <f>IF(N699="základní",J699,0)</f>
        <v>0</v>
      </c>
      <c r="BF699" s="135">
        <f>IF(N699="snížená",J699,0)</f>
        <v>116150</v>
      </c>
      <c r="BG699" s="135">
        <f>IF(N699="zákl. přenesená",J699,0)</f>
        <v>0</v>
      </c>
      <c r="BH699" s="135">
        <f>IF(N699="sníž. přenesená",J699,0)</f>
        <v>0</v>
      </c>
      <c r="BI699" s="135">
        <f>IF(N699="nulová",J699,0)</f>
        <v>0</v>
      </c>
      <c r="BJ699" s="17" t="s">
        <v>82</v>
      </c>
      <c r="BK699" s="135">
        <f>ROUND(I699*H699,2)</f>
        <v>116150</v>
      </c>
      <c r="BL699" s="17" t="s">
        <v>106</v>
      </c>
      <c r="BM699" s="134" t="s">
        <v>812</v>
      </c>
    </row>
    <row r="700" spans="2:65" s="1" customFormat="1">
      <c r="B700" s="29"/>
      <c r="D700" s="136" t="s">
        <v>231</v>
      </c>
      <c r="F700" s="137" t="s">
        <v>811</v>
      </c>
      <c r="L700" s="29"/>
      <c r="M700" s="138"/>
      <c r="T700" s="53"/>
      <c r="AT700" s="17" t="s">
        <v>231</v>
      </c>
      <c r="AU700" s="17" t="s">
        <v>82</v>
      </c>
    </row>
    <row r="701" spans="2:65" s="12" customFormat="1">
      <c r="B701" s="141"/>
      <c r="D701" s="136" t="s">
        <v>234</v>
      </c>
      <c r="E701" s="142" t="s">
        <v>1</v>
      </c>
      <c r="F701" s="143" t="s">
        <v>813</v>
      </c>
      <c r="H701" s="142" t="s">
        <v>1</v>
      </c>
      <c r="L701" s="141"/>
      <c r="M701" s="144"/>
      <c r="T701" s="145"/>
      <c r="AT701" s="142" t="s">
        <v>234</v>
      </c>
      <c r="AU701" s="142" t="s">
        <v>82</v>
      </c>
      <c r="AV701" s="12" t="s">
        <v>78</v>
      </c>
      <c r="AW701" s="12" t="s">
        <v>29</v>
      </c>
      <c r="AX701" s="12" t="s">
        <v>73</v>
      </c>
      <c r="AY701" s="142" t="s">
        <v>224</v>
      </c>
    </row>
    <row r="702" spans="2:65" s="13" customFormat="1">
      <c r="B702" s="146"/>
      <c r="D702" s="136" t="s">
        <v>234</v>
      </c>
      <c r="E702" s="147" t="s">
        <v>1</v>
      </c>
      <c r="F702" s="148" t="s">
        <v>814</v>
      </c>
      <c r="H702" s="149">
        <v>46.46</v>
      </c>
      <c r="L702" s="146"/>
      <c r="M702" s="150"/>
      <c r="T702" s="151"/>
      <c r="AT702" s="147" t="s">
        <v>234</v>
      </c>
      <c r="AU702" s="147" t="s">
        <v>82</v>
      </c>
      <c r="AV702" s="13" t="s">
        <v>82</v>
      </c>
      <c r="AW702" s="13" t="s">
        <v>29</v>
      </c>
      <c r="AX702" s="13" t="s">
        <v>73</v>
      </c>
      <c r="AY702" s="147" t="s">
        <v>224</v>
      </c>
    </row>
    <row r="703" spans="2:65" s="14" customFormat="1">
      <c r="B703" s="152"/>
      <c r="D703" s="136" t="s">
        <v>234</v>
      </c>
      <c r="E703" s="153" t="s">
        <v>1</v>
      </c>
      <c r="F703" s="154" t="s">
        <v>239</v>
      </c>
      <c r="H703" s="155">
        <v>46.46</v>
      </c>
      <c r="L703" s="152"/>
      <c r="M703" s="156"/>
      <c r="T703" s="157"/>
      <c r="AT703" s="153" t="s">
        <v>234</v>
      </c>
      <c r="AU703" s="153" t="s">
        <v>82</v>
      </c>
      <c r="AV703" s="14" t="s">
        <v>106</v>
      </c>
      <c r="AW703" s="14" t="s">
        <v>29</v>
      </c>
      <c r="AX703" s="14" t="s">
        <v>78</v>
      </c>
      <c r="AY703" s="153" t="s">
        <v>224</v>
      </c>
    </row>
    <row r="704" spans="2:65" s="1" customFormat="1" ht="33" customHeight="1">
      <c r="B704" s="123"/>
      <c r="C704" s="124" t="s">
        <v>506</v>
      </c>
      <c r="D704" s="124" t="s">
        <v>226</v>
      </c>
      <c r="E704" s="125" t="s">
        <v>815</v>
      </c>
      <c r="F704" s="126" t="s">
        <v>816</v>
      </c>
      <c r="G704" s="127" t="s">
        <v>229</v>
      </c>
      <c r="H704" s="128">
        <v>6.5149999999999997</v>
      </c>
      <c r="I704" s="129">
        <v>5460</v>
      </c>
      <c r="J704" s="129">
        <f>ROUND(I704*H704,2)</f>
        <v>35571.9</v>
      </c>
      <c r="K704" s="126" t="s">
        <v>230</v>
      </c>
      <c r="L704" s="29"/>
      <c r="M704" s="130" t="s">
        <v>1</v>
      </c>
      <c r="N704" s="131" t="s">
        <v>39</v>
      </c>
      <c r="O704" s="132">
        <v>0</v>
      </c>
      <c r="P704" s="132">
        <f>O704*H704</f>
        <v>0</v>
      </c>
      <c r="Q704" s="132">
        <v>0</v>
      </c>
      <c r="R704" s="132">
        <f>Q704*H704</f>
        <v>0</v>
      </c>
      <c r="S704" s="132">
        <v>0</v>
      </c>
      <c r="T704" s="133">
        <f>S704*H704</f>
        <v>0</v>
      </c>
      <c r="AR704" s="134" t="s">
        <v>106</v>
      </c>
      <c r="AT704" s="134" t="s">
        <v>226</v>
      </c>
      <c r="AU704" s="134" t="s">
        <v>82</v>
      </c>
      <c r="AY704" s="17" t="s">
        <v>224</v>
      </c>
      <c r="BE704" s="135">
        <f>IF(N704="základní",J704,0)</f>
        <v>0</v>
      </c>
      <c r="BF704" s="135">
        <f>IF(N704="snížená",J704,0)</f>
        <v>35571.9</v>
      </c>
      <c r="BG704" s="135">
        <f>IF(N704="zákl. přenesená",J704,0)</f>
        <v>0</v>
      </c>
      <c r="BH704" s="135">
        <f>IF(N704="sníž. přenesená",J704,0)</f>
        <v>0</v>
      </c>
      <c r="BI704" s="135">
        <f>IF(N704="nulová",J704,0)</f>
        <v>0</v>
      </c>
      <c r="BJ704" s="17" t="s">
        <v>82</v>
      </c>
      <c r="BK704" s="135">
        <f>ROUND(I704*H704,2)</f>
        <v>35571.9</v>
      </c>
      <c r="BL704" s="17" t="s">
        <v>106</v>
      </c>
      <c r="BM704" s="134" t="s">
        <v>817</v>
      </c>
    </row>
    <row r="705" spans="2:65" s="1" customFormat="1" ht="19.5">
      <c r="B705" s="29"/>
      <c r="D705" s="136" t="s">
        <v>231</v>
      </c>
      <c r="F705" s="137" t="s">
        <v>816</v>
      </c>
      <c r="L705" s="29"/>
      <c r="M705" s="138"/>
      <c r="T705" s="53"/>
      <c r="AT705" s="17" t="s">
        <v>231</v>
      </c>
      <c r="AU705" s="17" t="s">
        <v>82</v>
      </c>
    </row>
    <row r="706" spans="2:65" s="1" customFormat="1">
      <c r="B706" s="29"/>
      <c r="D706" s="139" t="s">
        <v>232</v>
      </c>
      <c r="F706" s="140" t="s">
        <v>818</v>
      </c>
      <c r="L706" s="29"/>
      <c r="M706" s="138"/>
      <c r="T706" s="53"/>
      <c r="AT706" s="17" t="s">
        <v>232</v>
      </c>
      <c r="AU706" s="17" t="s">
        <v>82</v>
      </c>
    </row>
    <row r="707" spans="2:65" s="12" customFormat="1">
      <c r="B707" s="141"/>
      <c r="D707" s="136" t="s">
        <v>234</v>
      </c>
      <c r="E707" s="142" t="s">
        <v>1</v>
      </c>
      <c r="F707" s="143" t="s">
        <v>819</v>
      </c>
      <c r="H707" s="142" t="s">
        <v>1</v>
      </c>
      <c r="L707" s="141"/>
      <c r="M707" s="144"/>
      <c r="T707" s="145"/>
      <c r="AT707" s="142" t="s">
        <v>234</v>
      </c>
      <c r="AU707" s="142" t="s">
        <v>82</v>
      </c>
      <c r="AV707" s="12" t="s">
        <v>78</v>
      </c>
      <c r="AW707" s="12" t="s">
        <v>29</v>
      </c>
      <c r="AX707" s="12" t="s">
        <v>73</v>
      </c>
      <c r="AY707" s="142" t="s">
        <v>224</v>
      </c>
    </row>
    <row r="708" spans="2:65" s="13" customFormat="1">
      <c r="B708" s="146"/>
      <c r="D708" s="136" t="s">
        <v>234</v>
      </c>
      <c r="E708" s="147" t="s">
        <v>1</v>
      </c>
      <c r="F708" s="148" t="s">
        <v>820</v>
      </c>
      <c r="H708" s="149">
        <v>2.2200000000000002</v>
      </c>
      <c r="L708" s="146"/>
      <c r="M708" s="150"/>
      <c r="T708" s="151"/>
      <c r="AT708" s="147" t="s">
        <v>234</v>
      </c>
      <c r="AU708" s="147" t="s">
        <v>82</v>
      </c>
      <c r="AV708" s="13" t="s">
        <v>82</v>
      </c>
      <c r="AW708" s="13" t="s">
        <v>29</v>
      </c>
      <c r="AX708" s="13" t="s">
        <v>73</v>
      </c>
      <c r="AY708" s="147" t="s">
        <v>224</v>
      </c>
    </row>
    <row r="709" spans="2:65" s="13" customFormat="1">
      <c r="B709" s="146"/>
      <c r="D709" s="136" t="s">
        <v>234</v>
      </c>
      <c r="E709" s="147" t="s">
        <v>1</v>
      </c>
      <c r="F709" s="148" t="s">
        <v>821</v>
      </c>
      <c r="H709" s="149">
        <v>2.1640000000000001</v>
      </c>
      <c r="L709" s="146"/>
      <c r="M709" s="150"/>
      <c r="T709" s="151"/>
      <c r="AT709" s="147" t="s">
        <v>234</v>
      </c>
      <c r="AU709" s="147" t="s">
        <v>82</v>
      </c>
      <c r="AV709" s="13" t="s">
        <v>82</v>
      </c>
      <c r="AW709" s="13" t="s">
        <v>29</v>
      </c>
      <c r="AX709" s="13" t="s">
        <v>73</v>
      </c>
      <c r="AY709" s="147" t="s">
        <v>224</v>
      </c>
    </row>
    <row r="710" spans="2:65" s="12" customFormat="1">
      <c r="B710" s="141"/>
      <c r="D710" s="136" t="s">
        <v>234</v>
      </c>
      <c r="E710" s="142" t="s">
        <v>1</v>
      </c>
      <c r="F710" s="143" t="s">
        <v>822</v>
      </c>
      <c r="H710" s="142" t="s">
        <v>1</v>
      </c>
      <c r="L710" s="141"/>
      <c r="M710" s="144"/>
      <c r="T710" s="145"/>
      <c r="AT710" s="142" t="s">
        <v>234</v>
      </c>
      <c r="AU710" s="142" t="s">
        <v>82</v>
      </c>
      <c r="AV710" s="12" t="s">
        <v>78</v>
      </c>
      <c r="AW710" s="12" t="s">
        <v>29</v>
      </c>
      <c r="AX710" s="12" t="s">
        <v>73</v>
      </c>
      <c r="AY710" s="142" t="s">
        <v>224</v>
      </c>
    </row>
    <row r="711" spans="2:65" s="13" customFormat="1">
      <c r="B711" s="146"/>
      <c r="D711" s="136" t="s">
        <v>234</v>
      </c>
      <c r="E711" s="147" t="s">
        <v>1</v>
      </c>
      <c r="F711" s="148" t="s">
        <v>823</v>
      </c>
      <c r="H711" s="149">
        <v>0.27900000000000003</v>
      </c>
      <c r="L711" s="146"/>
      <c r="M711" s="150"/>
      <c r="T711" s="151"/>
      <c r="AT711" s="147" t="s">
        <v>234</v>
      </c>
      <c r="AU711" s="147" t="s">
        <v>82</v>
      </c>
      <c r="AV711" s="13" t="s">
        <v>82</v>
      </c>
      <c r="AW711" s="13" t="s">
        <v>29</v>
      </c>
      <c r="AX711" s="13" t="s">
        <v>73</v>
      </c>
      <c r="AY711" s="147" t="s">
        <v>224</v>
      </c>
    </row>
    <row r="712" spans="2:65" s="13" customFormat="1">
      <c r="B712" s="146"/>
      <c r="D712" s="136" t="s">
        <v>234</v>
      </c>
      <c r="E712" s="147" t="s">
        <v>1</v>
      </c>
      <c r="F712" s="148" t="s">
        <v>824</v>
      </c>
      <c r="H712" s="149">
        <v>0.25800000000000001</v>
      </c>
      <c r="L712" s="146"/>
      <c r="M712" s="150"/>
      <c r="T712" s="151"/>
      <c r="AT712" s="147" t="s">
        <v>234</v>
      </c>
      <c r="AU712" s="147" t="s">
        <v>82</v>
      </c>
      <c r="AV712" s="13" t="s">
        <v>82</v>
      </c>
      <c r="AW712" s="13" t="s">
        <v>29</v>
      </c>
      <c r="AX712" s="13" t="s">
        <v>73</v>
      </c>
      <c r="AY712" s="147" t="s">
        <v>224</v>
      </c>
    </row>
    <row r="713" spans="2:65" s="12" customFormat="1">
      <c r="B713" s="141"/>
      <c r="D713" s="136" t="s">
        <v>234</v>
      </c>
      <c r="E713" s="142" t="s">
        <v>1</v>
      </c>
      <c r="F713" s="143" t="s">
        <v>825</v>
      </c>
      <c r="H713" s="142" t="s">
        <v>1</v>
      </c>
      <c r="L713" s="141"/>
      <c r="M713" s="144"/>
      <c r="T713" s="145"/>
      <c r="AT713" s="142" t="s">
        <v>234</v>
      </c>
      <c r="AU713" s="142" t="s">
        <v>82</v>
      </c>
      <c r="AV713" s="12" t="s">
        <v>78</v>
      </c>
      <c r="AW713" s="12" t="s">
        <v>29</v>
      </c>
      <c r="AX713" s="12" t="s">
        <v>73</v>
      </c>
      <c r="AY713" s="142" t="s">
        <v>224</v>
      </c>
    </row>
    <row r="714" spans="2:65" s="13" customFormat="1">
      <c r="B714" s="146"/>
      <c r="D714" s="136" t="s">
        <v>234</v>
      </c>
      <c r="E714" s="147" t="s">
        <v>1</v>
      </c>
      <c r="F714" s="148" t="s">
        <v>826</v>
      </c>
      <c r="H714" s="149">
        <v>1.5940000000000001</v>
      </c>
      <c r="L714" s="146"/>
      <c r="M714" s="150"/>
      <c r="T714" s="151"/>
      <c r="AT714" s="147" t="s">
        <v>234</v>
      </c>
      <c r="AU714" s="147" t="s">
        <v>82</v>
      </c>
      <c r="AV714" s="13" t="s">
        <v>82</v>
      </c>
      <c r="AW714" s="13" t="s">
        <v>29</v>
      </c>
      <c r="AX714" s="13" t="s">
        <v>73</v>
      </c>
      <c r="AY714" s="147" t="s">
        <v>224</v>
      </c>
    </row>
    <row r="715" spans="2:65" s="14" customFormat="1">
      <c r="B715" s="152"/>
      <c r="D715" s="136" t="s">
        <v>234</v>
      </c>
      <c r="E715" s="153" t="s">
        <v>1</v>
      </c>
      <c r="F715" s="154" t="s">
        <v>239</v>
      </c>
      <c r="H715" s="155">
        <v>6.5150000000000006</v>
      </c>
      <c r="L715" s="152"/>
      <c r="M715" s="156"/>
      <c r="T715" s="157"/>
      <c r="AT715" s="153" t="s">
        <v>234</v>
      </c>
      <c r="AU715" s="153" t="s">
        <v>82</v>
      </c>
      <c r="AV715" s="14" t="s">
        <v>106</v>
      </c>
      <c r="AW715" s="14" t="s">
        <v>29</v>
      </c>
      <c r="AX715" s="14" t="s">
        <v>78</v>
      </c>
      <c r="AY715" s="153" t="s">
        <v>224</v>
      </c>
    </row>
    <row r="716" spans="2:65" s="1" customFormat="1" ht="33" customHeight="1">
      <c r="B716" s="123"/>
      <c r="C716" s="124" t="s">
        <v>827</v>
      </c>
      <c r="D716" s="124" t="s">
        <v>226</v>
      </c>
      <c r="E716" s="125" t="s">
        <v>828</v>
      </c>
      <c r="F716" s="126" t="s">
        <v>829</v>
      </c>
      <c r="G716" s="127" t="s">
        <v>229</v>
      </c>
      <c r="H716" s="128">
        <v>51.255000000000003</v>
      </c>
      <c r="I716" s="129">
        <v>4980</v>
      </c>
      <c r="J716" s="129">
        <f>ROUND(I716*H716,2)</f>
        <v>255249.9</v>
      </c>
      <c r="K716" s="126" t="s">
        <v>230</v>
      </c>
      <c r="L716" s="29"/>
      <c r="M716" s="130" t="s">
        <v>1</v>
      </c>
      <c r="N716" s="131" t="s">
        <v>39</v>
      </c>
      <c r="O716" s="132">
        <v>0</v>
      </c>
      <c r="P716" s="132">
        <f>O716*H716</f>
        <v>0</v>
      </c>
      <c r="Q716" s="132">
        <v>0</v>
      </c>
      <c r="R716" s="132">
        <f>Q716*H716</f>
        <v>0</v>
      </c>
      <c r="S716" s="132">
        <v>0</v>
      </c>
      <c r="T716" s="133">
        <f>S716*H716</f>
        <v>0</v>
      </c>
      <c r="AR716" s="134" t="s">
        <v>106</v>
      </c>
      <c r="AT716" s="134" t="s">
        <v>226</v>
      </c>
      <c r="AU716" s="134" t="s">
        <v>82</v>
      </c>
      <c r="AY716" s="17" t="s">
        <v>224</v>
      </c>
      <c r="BE716" s="135">
        <f>IF(N716="základní",J716,0)</f>
        <v>0</v>
      </c>
      <c r="BF716" s="135">
        <f>IF(N716="snížená",J716,0)</f>
        <v>255249.9</v>
      </c>
      <c r="BG716" s="135">
        <f>IF(N716="zákl. přenesená",J716,0)</f>
        <v>0</v>
      </c>
      <c r="BH716" s="135">
        <f>IF(N716="sníž. přenesená",J716,0)</f>
        <v>0</v>
      </c>
      <c r="BI716" s="135">
        <f>IF(N716="nulová",J716,0)</f>
        <v>0</v>
      </c>
      <c r="BJ716" s="17" t="s">
        <v>82</v>
      </c>
      <c r="BK716" s="135">
        <f>ROUND(I716*H716,2)</f>
        <v>255249.9</v>
      </c>
      <c r="BL716" s="17" t="s">
        <v>106</v>
      </c>
      <c r="BM716" s="134" t="s">
        <v>830</v>
      </c>
    </row>
    <row r="717" spans="2:65" s="1" customFormat="1" ht="19.5">
      <c r="B717" s="29"/>
      <c r="D717" s="136" t="s">
        <v>231</v>
      </c>
      <c r="F717" s="137" t="s">
        <v>829</v>
      </c>
      <c r="L717" s="29"/>
      <c r="M717" s="138"/>
      <c r="T717" s="53"/>
      <c r="AT717" s="17" t="s">
        <v>231</v>
      </c>
      <c r="AU717" s="17" t="s">
        <v>82</v>
      </c>
    </row>
    <row r="718" spans="2:65" s="1" customFormat="1">
      <c r="B718" s="29"/>
      <c r="D718" s="139" t="s">
        <v>232</v>
      </c>
      <c r="F718" s="140" t="s">
        <v>831</v>
      </c>
      <c r="L718" s="29"/>
      <c r="M718" s="138"/>
      <c r="T718" s="53"/>
      <c r="AT718" s="17" t="s">
        <v>232</v>
      </c>
      <c r="AU718" s="17" t="s">
        <v>82</v>
      </c>
    </row>
    <row r="719" spans="2:65" s="13" customFormat="1">
      <c r="B719" s="146"/>
      <c r="D719" s="136" t="s">
        <v>234</v>
      </c>
      <c r="E719" s="147" t="s">
        <v>1</v>
      </c>
      <c r="F719" s="148" t="s">
        <v>832</v>
      </c>
      <c r="H719" s="149">
        <v>50.045000000000002</v>
      </c>
      <c r="L719" s="146"/>
      <c r="M719" s="150"/>
      <c r="T719" s="151"/>
      <c r="AT719" s="147" t="s">
        <v>234</v>
      </c>
      <c r="AU719" s="147" t="s">
        <v>82</v>
      </c>
      <c r="AV719" s="13" t="s">
        <v>82</v>
      </c>
      <c r="AW719" s="13" t="s">
        <v>29</v>
      </c>
      <c r="AX719" s="13" t="s">
        <v>73</v>
      </c>
      <c r="AY719" s="147" t="s">
        <v>224</v>
      </c>
    </row>
    <row r="720" spans="2:65" s="13" customFormat="1">
      <c r="B720" s="146"/>
      <c r="D720" s="136" t="s">
        <v>234</v>
      </c>
      <c r="E720" s="147" t="s">
        <v>1</v>
      </c>
      <c r="F720" s="148" t="s">
        <v>833</v>
      </c>
      <c r="H720" s="149">
        <v>1.21</v>
      </c>
      <c r="L720" s="146"/>
      <c r="M720" s="150"/>
      <c r="T720" s="151"/>
      <c r="AT720" s="147" t="s">
        <v>234</v>
      </c>
      <c r="AU720" s="147" t="s">
        <v>82</v>
      </c>
      <c r="AV720" s="13" t="s">
        <v>82</v>
      </c>
      <c r="AW720" s="13" t="s">
        <v>29</v>
      </c>
      <c r="AX720" s="13" t="s">
        <v>73</v>
      </c>
      <c r="AY720" s="147" t="s">
        <v>224</v>
      </c>
    </row>
    <row r="721" spans="2:65" s="14" customFormat="1">
      <c r="B721" s="152"/>
      <c r="D721" s="136" t="s">
        <v>234</v>
      </c>
      <c r="E721" s="153" t="s">
        <v>1</v>
      </c>
      <c r="F721" s="154" t="s">
        <v>239</v>
      </c>
      <c r="H721" s="155">
        <v>51.255000000000003</v>
      </c>
      <c r="L721" s="152"/>
      <c r="M721" s="156"/>
      <c r="T721" s="157"/>
      <c r="AT721" s="153" t="s">
        <v>234</v>
      </c>
      <c r="AU721" s="153" t="s">
        <v>82</v>
      </c>
      <c r="AV721" s="14" t="s">
        <v>106</v>
      </c>
      <c r="AW721" s="14" t="s">
        <v>29</v>
      </c>
      <c r="AX721" s="14" t="s">
        <v>78</v>
      </c>
      <c r="AY721" s="153" t="s">
        <v>224</v>
      </c>
    </row>
    <row r="722" spans="2:65" s="1" customFormat="1" ht="33" customHeight="1">
      <c r="B722" s="123"/>
      <c r="C722" s="124" t="s">
        <v>510</v>
      </c>
      <c r="D722" s="124" t="s">
        <v>226</v>
      </c>
      <c r="E722" s="125" t="s">
        <v>834</v>
      </c>
      <c r="F722" s="126" t="s">
        <v>835</v>
      </c>
      <c r="G722" s="127" t="s">
        <v>229</v>
      </c>
      <c r="H722" s="128">
        <v>0.71</v>
      </c>
      <c r="I722" s="129">
        <v>5150</v>
      </c>
      <c r="J722" s="129">
        <f>ROUND(I722*H722,2)</f>
        <v>3656.5</v>
      </c>
      <c r="K722" s="126" t="s">
        <v>230</v>
      </c>
      <c r="L722" s="29"/>
      <c r="M722" s="130" t="s">
        <v>1</v>
      </c>
      <c r="N722" s="131" t="s">
        <v>39</v>
      </c>
      <c r="O722" s="132">
        <v>0</v>
      </c>
      <c r="P722" s="132">
        <f>O722*H722</f>
        <v>0</v>
      </c>
      <c r="Q722" s="132">
        <v>0</v>
      </c>
      <c r="R722" s="132">
        <f>Q722*H722</f>
        <v>0</v>
      </c>
      <c r="S722" s="132">
        <v>0</v>
      </c>
      <c r="T722" s="133">
        <f>S722*H722</f>
        <v>0</v>
      </c>
      <c r="AR722" s="134" t="s">
        <v>106</v>
      </c>
      <c r="AT722" s="134" t="s">
        <v>226</v>
      </c>
      <c r="AU722" s="134" t="s">
        <v>82</v>
      </c>
      <c r="AY722" s="17" t="s">
        <v>224</v>
      </c>
      <c r="BE722" s="135">
        <f>IF(N722="základní",J722,0)</f>
        <v>0</v>
      </c>
      <c r="BF722" s="135">
        <f>IF(N722="snížená",J722,0)</f>
        <v>3656.5</v>
      </c>
      <c r="BG722" s="135">
        <f>IF(N722="zákl. přenesená",J722,0)</f>
        <v>0</v>
      </c>
      <c r="BH722" s="135">
        <f>IF(N722="sníž. přenesená",J722,0)</f>
        <v>0</v>
      </c>
      <c r="BI722" s="135">
        <f>IF(N722="nulová",J722,0)</f>
        <v>0</v>
      </c>
      <c r="BJ722" s="17" t="s">
        <v>82</v>
      </c>
      <c r="BK722" s="135">
        <f>ROUND(I722*H722,2)</f>
        <v>3656.5</v>
      </c>
      <c r="BL722" s="17" t="s">
        <v>106</v>
      </c>
      <c r="BM722" s="134" t="s">
        <v>836</v>
      </c>
    </row>
    <row r="723" spans="2:65" s="1" customFormat="1" ht="19.5">
      <c r="B723" s="29"/>
      <c r="D723" s="136" t="s">
        <v>231</v>
      </c>
      <c r="F723" s="137" t="s">
        <v>835</v>
      </c>
      <c r="L723" s="29"/>
      <c r="M723" s="138"/>
      <c r="T723" s="53"/>
      <c r="AT723" s="17" t="s">
        <v>231</v>
      </c>
      <c r="AU723" s="17" t="s">
        <v>82</v>
      </c>
    </row>
    <row r="724" spans="2:65" s="1" customFormat="1">
      <c r="B724" s="29"/>
      <c r="D724" s="139" t="s">
        <v>232</v>
      </c>
      <c r="F724" s="140" t="s">
        <v>837</v>
      </c>
      <c r="L724" s="29"/>
      <c r="M724" s="138"/>
      <c r="T724" s="53"/>
      <c r="AT724" s="17" t="s">
        <v>232</v>
      </c>
      <c r="AU724" s="17" t="s">
        <v>82</v>
      </c>
    </row>
    <row r="725" spans="2:65" s="12" customFormat="1">
      <c r="B725" s="141"/>
      <c r="D725" s="136" t="s">
        <v>234</v>
      </c>
      <c r="E725" s="142" t="s">
        <v>1</v>
      </c>
      <c r="F725" s="143" t="s">
        <v>838</v>
      </c>
      <c r="H725" s="142" t="s">
        <v>1</v>
      </c>
      <c r="L725" s="141"/>
      <c r="M725" s="144"/>
      <c r="T725" s="145"/>
      <c r="AT725" s="142" t="s">
        <v>234</v>
      </c>
      <c r="AU725" s="142" t="s">
        <v>82</v>
      </c>
      <c r="AV725" s="12" t="s">
        <v>78</v>
      </c>
      <c r="AW725" s="12" t="s">
        <v>29</v>
      </c>
      <c r="AX725" s="12" t="s">
        <v>73</v>
      </c>
      <c r="AY725" s="142" t="s">
        <v>224</v>
      </c>
    </row>
    <row r="726" spans="2:65" s="13" customFormat="1">
      <c r="B726" s="146"/>
      <c r="D726" s="136" t="s">
        <v>234</v>
      </c>
      <c r="E726" s="147" t="s">
        <v>1</v>
      </c>
      <c r="F726" s="148" t="s">
        <v>839</v>
      </c>
      <c r="H726" s="149">
        <v>0.71</v>
      </c>
      <c r="L726" s="146"/>
      <c r="M726" s="150"/>
      <c r="T726" s="151"/>
      <c r="AT726" s="147" t="s">
        <v>234</v>
      </c>
      <c r="AU726" s="147" t="s">
        <v>82</v>
      </c>
      <c r="AV726" s="13" t="s">
        <v>82</v>
      </c>
      <c r="AW726" s="13" t="s">
        <v>29</v>
      </c>
      <c r="AX726" s="13" t="s">
        <v>73</v>
      </c>
      <c r="AY726" s="147" t="s">
        <v>224</v>
      </c>
    </row>
    <row r="727" spans="2:65" s="14" customFormat="1">
      <c r="B727" s="152"/>
      <c r="D727" s="136" t="s">
        <v>234</v>
      </c>
      <c r="E727" s="153" t="s">
        <v>1</v>
      </c>
      <c r="F727" s="154" t="s">
        <v>239</v>
      </c>
      <c r="H727" s="155">
        <v>0.71</v>
      </c>
      <c r="L727" s="152"/>
      <c r="M727" s="156"/>
      <c r="T727" s="157"/>
      <c r="AT727" s="153" t="s">
        <v>234</v>
      </c>
      <c r="AU727" s="153" t="s">
        <v>82</v>
      </c>
      <c r="AV727" s="14" t="s">
        <v>106</v>
      </c>
      <c r="AW727" s="14" t="s">
        <v>29</v>
      </c>
      <c r="AX727" s="14" t="s">
        <v>78</v>
      </c>
      <c r="AY727" s="153" t="s">
        <v>224</v>
      </c>
    </row>
    <row r="728" spans="2:65" s="1" customFormat="1" ht="44.25" customHeight="1">
      <c r="B728" s="123"/>
      <c r="C728" s="124" t="s">
        <v>840</v>
      </c>
      <c r="D728" s="124" t="s">
        <v>226</v>
      </c>
      <c r="E728" s="125" t="s">
        <v>841</v>
      </c>
      <c r="F728" s="126" t="s">
        <v>842</v>
      </c>
      <c r="G728" s="127" t="s">
        <v>229</v>
      </c>
      <c r="H728" s="128">
        <v>6.5149999999999997</v>
      </c>
      <c r="I728" s="129">
        <v>387</v>
      </c>
      <c r="J728" s="129">
        <f>ROUND(I728*H728,2)</f>
        <v>2521.31</v>
      </c>
      <c r="K728" s="126" t="s">
        <v>230</v>
      </c>
      <c r="L728" s="29"/>
      <c r="M728" s="130" t="s">
        <v>1</v>
      </c>
      <c r="N728" s="131" t="s">
        <v>39</v>
      </c>
      <c r="O728" s="132">
        <v>0</v>
      </c>
      <c r="P728" s="132">
        <f>O728*H728</f>
        <v>0</v>
      </c>
      <c r="Q728" s="132">
        <v>0</v>
      </c>
      <c r="R728" s="132">
        <f>Q728*H728</f>
        <v>0</v>
      </c>
      <c r="S728" s="132">
        <v>0</v>
      </c>
      <c r="T728" s="133">
        <f>S728*H728</f>
        <v>0</v>
      </c>
      <c r="AR728" s="134" t="s">
        <v>106</v>
      </c>
      <c r="AT728" s="134" t="s">
        <v>226</v>
      </c>
      <c r="AU728" s="134" t="s">
        <v>82</v>
      </c>
      <c r="AY728" s="17" t="s">
        <v>224</v>
      </c>
      <c r="BE728" s="135">
        <f>IF(N728="základní",J728,0)</f>
        <v>0</v>
      </c>
      <c r="BF728" s="135">
        <f>IF(N728="snížená",J728,0)</f>
        <v>2521.31</v>
      </c>
      <c r="BG728" s="135">
        <f>IF(N728="zákl. přenesená",J728,0)</f>
        <v>0</v>
      </c>
      <c r="BH728" s="135">
        <f>IF(N728="sníž. přenesená",J728,0)</f>
        <v>0</v>
      </c>
      <c r="BI728" s="135">
        <f>IF(N728="nulová",J728,0)</f>
        <v>0</v>
      </c>
      <c r="BJ728" s="17" t="s">
        <v>82</v>
      </c>
      <c r="BK728" s="135">
        <f>ROUND(I728*H728,2)</f>
        <v>2521.31</v>
      </c>
      <c r="BL728" s="17" t="s">
        <v>106</v>
      </c>
      <c r="BM728" s="134" t="s">
        <v>843</v>
      </c>
    </row>
    <row r="729" spans="2:65" s="1" customFormat="1" ht="29.25">
      <c r="B729" s="29"/>
      <c r="D729" s="136" t="s">
        <v>231</v>
      </c>
      <c r="F729" s="137" t="s">
        <v>842</v>
      </c>
      <c r="L729" s="29"/>
      <c r="M729" s="138"/>
      <c r="T729" s="53"/>
      <c r="AT729" s="17" t="s">
        <v>231</v>
      </c>
      <c r="AU729" s="17" t="s">
        <v>82</v>
      </c>
    </row>
    <row r="730" spans="2:65" s="1" customFormat="1">
      <c r="B730" s="29"/>
      <c r="D730" s="139" t="s">
        <v>232</v>
      </c>
      <c r="F730" s="140" t="s">
        <v>844</v>
      </c>
      <c r="L730" s="29"/>
      <c r="M730" s="138"/>
      <c r="T730" s="53"/>
      <c r="AT730" s="17" t="s">
        <v>232</v>
      </c>
      <c r="AU730" s="17" t="s">
        <v>82</v>
      </c>
    </row>
    <row r="731" spans="2:65" s="1" customFormat="1" ht="44.25" customHeight="1">
      <c r="B731" s="123"/>
      <c r="C731" s="124" t="s">
        <v>517</v>
      </c>
      <c r="D731" s="124" t="s">
        <v>226</v>
      </c>
      <c r="E731" s="125" t="s">
        <v>845</v>
      </c>
      <c r="F731" s="126" t="s">
        <v>846</v>
      </c>
      <c r="G731" s="127" t="s">
        <v>229</v>
      </c>
      <c r="H731" s="128">
        <v>0.71</v>
      </c>
      <c r="I731" s="129">
        <v>194</v>
      </c>
      <c r="J731" s="129">
        <f>ROUND(I731*H731,2)</f>
        <v>137.74</v>
      </c>
      <c r="K731" s="126" t="s">
        <v>230</v>
      </c>
      <c r="L731" s="29"/>
      <c r="M731" s="130" t="s">
        <v>1</v>
      </c>
      <c r="N731" s="131" t="s">
        <v>39</v>
      </c>
      <c r="O731" s="132">
        <v>0</v>
      </c>
      <c r="P731" s="132">
        <f>O731*H731</f>
        <v>0</v>
      </c>
      <c r="Q731" s="132">
        <v>0</v>
      </c>
      <c r="R731" s="132">
        <f>Q731*H731</f>
        <v>0</v>
      </c>
      <c r="S731" s="132">
        <v>0</v>
      </c>
      <c r="T731" s="133">
        <f>S731*H731</f>
        <v>0</v>
      </c>
      <c r="AR731" s="134" t="s">
        <v>106</v>
      </c>
      <c r="AT731" s="134" t="s">
        <v>226</v>
      </c>
      <c r="AU731" s="134" t="s">
        <v>82</v>
      </c>
      <c r="AY731" s="17" t="s">
        <v>224</v>
      </c>
      <c r="BE731" s="135">
        <f>IF(N731="základní",J731,0)</f>
        <v>0</v>
      </c>
      <c r="BF731" s="135">
        <f>IF(N731="snížená",J731,0)</f>
        <v>137.74</v>
      </c>
      <c r="BG731" s="135">
        <f>IF(N731="zákl. přenesená",J731,0)</f>
        <v>0</v>
      </c>
      <c r="BH731" s="135">
        <f>IF(N731="sníž. přenesená",J731,0)</f>
        <v>0</v>
      </c>
      <c r="BI731" s="135">
        <f>IF(N731="nulová",J731,0)</f>
        <v>0</v>
      </c>
      <c r="BJ731" s="17" t="s">
        <v>82</v>
      </c>
      <c r="BK731" s="135">
        <f>ROUND(I731*H731,2)</f>
        <v>137.74</v>
      </c>
      <c r="BL731" s="17" t="s">
        <v>106</v>
      </c>
      <c r="BM731" s="134" t="s">
        <v>847</v>
      </c>
    </row>
    <row r="732" spans="2:65" s="1" customFormat="1" ht="29.25">
      <c r="B732" s="29"/>
      <c r="D732" s="136" t="s">
        <v>231</v>
      </c>
      <c r="F732" s="137" t="s">
        <v>846</v>
      </c>
      <c r="L732" s="29"/>
      <c r="M732" s="138"/>
      <c r="T732" s="53"/>
      <c r="AT732" s="17" t="s">
        <v>231</v>
      </c>
      <c r="AU732" s="17" t="s">
        <v>82</v>
      </c>
    </row>
    <row r="733" spans="2:65" s="1" customFormat="1">
      <c r="B733" s="29"/>
      <c r="D733" s="139" t="s">
        <v>232</v>
      </c>
      <c r="F733" s="140" t="s">
        <v>848</v>
      </c>
      <c r="L733" s="29"/>
      <c r="M733" s="138"/>
      <c r="T733" s="53"/>
      <c r="AT733" s="17" t="s">
        <v>232</v>
      </c>
      <c r="AU733" s="17" t="s">
        <v>82</v>
      </c>
    </row>
    <row r="734" spans="2:65" s="1" customFormat="1" ht="24.2" customHeight="1">
      <c r="B734" s="123"/>
      <c r="C734" s="124" t="s">
        <v>849</v>
      </c>
      <c r="D734" s="124" t="s">
        <v>226</v>
      </c>
      <c r="E734" s="125" t="s">
        <v>850</v>
      </c>
      <c r="F734" s="126" t="s">
        <v>851</v>
      </c>
      <c r="G734" s="127" t="s">
        <v>639</v>
      </c>
      <c r="H734" s="128">
        <v>2</v>
      </c>
      <c r="I734" s="129">
        <v>4500</v>
      </c>
      <c r="J734" s="129">
        <f>ROUND(I734*H734,2)</f>
        <v>9000</v>
      </c>
      <c r="K734" s="126" t="s">
        <v>1</v>
      </c>
      <c r="L734" s="29"/>
      <c r="M734" s="130" t="s">
        <v>1</v>
      </c>
      <c r="N734" s="131" t="s">
        <v>39</v>
      </c>
      <c r="O734" s="132">
        <v>0</v>
      </c>
      <c r="P734" s="132">
        <f>O734*H734</f>
        <v>0</v>
      </c>
      <c r="Q734" s="132">
        <v>0</v>
      </c>
      <c r="R734" s="132">
        <f>Q734*H734</f>
        <v>0</v>
      </c>
      <c r="S734" s="132">
        <v>0</v>
      </c>
      <c r="T734" s="133">
        <f>S734*H734</f>
        <v>0</v>
      </c>
      <c r="AR734" s="134" t="s">
        <v>106</v>
      </c>
      <c r="AT734" s="134" t="s">
        <v>226</v>
      </c>
      <c r="AU734" s="134" t="s">
        <v>82</v>
      </c>
      <c r="AY734" s="17" t="s">
        <v>224</v>
      </c>
      <c r="BE734" s="135">
        <f>IF(N734="základní",J734,0)</f>
        <v>0</v>
      </c>
      <c r="BF734" s="135">
        <f>IF(N734="snížená",J734,0)</f>
        <v>9000</v>
      </c>
      <c r="BG734" s="135">
        <f>IF(N734="zákl. přenesená",J734,0)</f>
        <v>0</v>
      </c>
      <c r="BH734" s="135">
        <f>IF(N734="sníž. přenesená",J734,0)</f>
        <v>0</v>
      </c>
      <c r="BI734" s="135">
        <f>IF(N734="nulová",J734,0)</f>
        <v>0</v>
      </c>
      <c r="BJ734" s="17" t="s">
        <v>82</v>
      </c>
      <c r="BK734" s="135">
        <f>ROUND(I734*H734,2)</f>
        <v>9000</v>
      </c>
      <c r="BL734" s="17" t="s">
        <v>106</v>
      </c>
      <c r="BM734" s="134" t="s">
        <v>852</v>
      </c>
    </row>
    <row r="735" spans="2:65" s="1" customFormat="1" ht="19.5">
      <c r="B735" s="29"/>
      <c r="D735" s="136" t="s">
        <v>231</v>
      </c>
      <c r="F735" s="137" t="s">
        <v>851</v>
      </c>
      <c r="L735" s="29"/>
      <c r="M735" s="138"/>
      <c r="T735" s="53"/>
      <c r="AT735" s="17" t="s">
        <v>231</v>
      </c>
      <c r="AU735" s="17" t="s">
        <v>82</v>
      </c>
    </row>
    <row r="736" spans="2:65" s="1" customFormat="1" ht="21.75" customHeight="1">
      <c r="B736" s="123"/>
      <c r="C736" s="124" t="s">
        <v>521</v>
      </c>
      <c r="D736" s="124" t="s">
        <v>226</v>
      </c>
      <c r="E736" s="125" t="s">
        <v>853</v>
      </c>
      <c r="F736" s="126" t="s">
        <v>854</v>
      </c>
      <c r="G736" s="127" t="s">
        <v>253</v>
      </c>
      <c r="H736" s="128">
        <v>0.53700000000000003</v>
      </c>
      <c r="I736" s="129">
        <v>37400</v>
      </c>
      <c r="J736" s="129">
        <f>ROUND(I736*H736,2)</f>
        <v>20083.8</v>
      </c>
      <c r="K736" s="126" t="s">
        <v>230</v>
      </c>
      <c r="L736" s="29"/>
      <c r="M736" s="130" t="s">
        <v>1</v>
      </c>
      <c r="N736" s="131" t="s">
        <v>39</v>
      </c>
      <c r="O736" s="132">
        <v>0</v>
      </c>
      <c r="P736" s="132">
        <f>O736*H736</f>
        <v>0</v>
      </c>
      <c r="Q736" s="132">
        <v>0</v>
      </c>
      <c r="R736" s="132">
        <f>Q736*H736</f>
        <v>0</v>
      </c>
      <c r="S736" s="132">
        <v>0</v>
      </c>
      <c r="T736" s="133">
        <f>S736*H736</f>
        <v>0</v>
      </c>
      <c r="AR736" s="134" t="s">
        <v>106</v>
      </c>
      <c r="AT736" s="134" t="s">
        <v>226</v>
      </c>
      <c r="AU736" s="134" t="s">
        <v>82</v>
      </c>
      <c r="AY736" s="17" t="s">
        <v>224</v>
      </c>
      <c r="BE736" s="135">
        <f>IF(N736="základní",J736,0)</f>
        <v>0</v>
      </c>
      <c r="BF736" s="135">
        <f>IF(N736="snížená",J736,0)</f>
        <v>20083.8</v>
      </c>
      <c r="BG736" s="135">
        <f>IF(N736="zákl. přenesená",J736,0)</f>
        <v>0</v>
      </c>
      <c r="BH736" s="135">
        <f>IF(N736="sníž. přenesená",J736,0)</f>
        <v>0</v>
      </c>
      <c r="BI736" s="135">
        <f>IF(N736="nulová",J736,0)</f>
        <v>0</v>
      </c>
      <c r="BJ736" s="17" t="s">
        <v>82</v>
      </c>
      <c r="BK736" s="135">
        <f>ROUND(I736*H736,2)</f>
        <v>20083.8</v>
      </c>
      <c r="BL736" s="17" t="s">
        <v>106</v>
      </c>
      <c r="BM736" s="134" t="s">
        <v>855</v>
      </c>
    </row>
    <row r="737" spans="2:65" s="1" customFormat="1">
      <c r="B737" s="29"/>
      <c r="D737" s="136" t="s">
        <v>231</v>
      </c>
      <c r="F737" s="137" t="s">
        <v>854</v>
      </c>
      <c r="L737" s="29"/>
      <c r="M737" s="138"/>
      <c r="T737" s="53"/>
      <c r="AT737" s="17" t="s">
        <v>231</v>
      </c>
      <c r="AU737" s="17" t="s">
        <v>82</v>
      </c>
    </row>
    <row r="738" spans="2:65" s="1" customFormat="1">
      <c r="B738" s="29"/>
      <c r="D738" s="139" t="s">
        <v>232</v>
      </c>
      <c r="F738" s="140" t="s">
        <v>856</v>
      </c>
      <c r="L738" s="29"/>
      <c r="M738" s="138"/>
      <c r="T738" s="53"/>
      <c r="AT738" s="17" t="s">
        <v>232</v>
      </c>
      <c r="AU738" s="17" t="s">
        <v>82</v>
      </c>
    </row>
    <row r="739" spans="2:65" s="12" customFormat="1">
      <c r="B739" s="141"/>
      <c r="D739" s="136" t="s">
        <v>234</v>
      </c>
      <c r="E739" s="142" t="s">
        <v>1</v>
      </c>
      <c r="F739" s="143" t="s">
        <v>857</v>
      </c>
      <c r="H739" s="142" t="s">
        <v>1</v>
      </c>
      <c r="L739" s="141"/>
      <c r="M739" s="144"/>
      <c r="T739" s="145"/>
      <c r="AT739" s="142" t="s">
        <v>234</v>
      </c>
      <c r="AU739" s="142" t="s">
        <v>82</v>
      </c>
      <c r="AV739" s="12" t="s">
        <v>78</v>
      </c>
      <c r="AW739" s="12" t="s">
        <v>29</v>
      </c>
      <c r="AX739" s="12" t="s">
        <v>73</v>
      </c>
      <c r="AY739" s="142" t="s">
        <v>224</v>
      </c>
    </row>
    <row r="740" spans="2:65" s="13" customFormat="1">
      <c r="B740" s="146"/>
      <c r="D740" s="136" t="s">
        <v>234</v>
      </c>
      <c r="E740" s="147" t="s">
        <v>1</v>
      </c>
      <c r="F740" s="148" t="s">
        <v>858</v>
      </c>
      <c r="H740" s="149">
        <v>0.35099999999999998</v>
      </c>
      <c r="L740" s="146"/>
      <c r="M740" s="150"/>
      <c r="T740" s="151"/>
      <c r="AT740" s="147" t="s">
        <v>234</v>
      </c>
      <c r="AU740" s="147" t="s">
        <v>82</v>
      </c>
      <c r="AV740" s="13" t="s">
        <v>82</v>
      </c>
      <c r="AW740" s="13" t="s">
        <v>29</v>
      </c>
      <c r="AX740" s="13" t="s">
        <v>73</v>
      </c>
      <c r="AY740" s="147" t="s">
        <v>224</v>
      </c>
    </row>
    <row r="741" spans="2:65" s="12" customFormat="1">
      <c r="B741" s="141"/>
      <c r="D741" s="136" t="s">
        <v>234</v>
      </c>
      <c r="E741" s="142" t="s">
        <v>1</v>
      </c>
      <c r="F741" s="143" t="s">
        <v>825</v>
      </c>
      <c r="H741" s="142" t="s">
        <v>1</v>
      </c>
      <c r="L741" s="141"/>
      <c r="M741" s="144"/>
      <c r="T741" s="145"/>
      <c r="AT741" s="142" t="s">
        <v>234</v>
      </c>
      <c r="AU741" s="142" t="s">
        <v>82</v>
      </c>
      <c r="AV741" s="12" t="s">
        <v>78</v>
      </c>
      <c r="AW741" s="12" t="s">
        <v>29</v>
      </c>
      <c r="AX741" s="12" t="s">
        <v>73</v>
      </c>
      <c r="AY741" s="142" t="s">
        <v>224</v>
      </c>
    </row>
    <row r="742" spans="2:65" s="13" customFormat="1">
      <c r="B742" s="146"/>
      <c r="D742" s="136" t="s">
        <v>234</v>
      </c>
      <c r="E742" s="147" t="s">
        <v>1</v>
      </c>
      <c r="F742" s="148" t="s">
        <v>859</v>
      </c>
      <c r="H742" s="149">
        <v>0.112</v>
      </c>
      <c r="L742" s="146"/>
      <c r="M742" s="150"/>
      <c r="T742" s="151"/>
      <c r="AT742" s="147" t="s">
        <v>234</v>
      </c>
      <c r="AU742" s="147" t="s">
        <v>82</v>
      </c>
      <c r="AV742" s="13" t="s">
        <v>82</v>
      </c>
      <c r="AW742" s="13" t="s">
        <v>29</v>
      </c>
      <c r="AX742" s="13" t="s">
        <v>73</v>
      </c>
      <c r="AY742" s="147" t="s">
        <v>224</v>
      </c>
    </row>
    <row r="743" spans="2:65" s="12" customFormat="1">
      <c r="B743" s="141"/>
      <c r="D743" s="136" t="s">
        <v>234</v>
      </c>
      <c r="E743" s="142" t="s">
        <v>1</v>
      </c>
      <c r="F743" s="143" t="s">
        <v>838</v>
      </c>
      <c r="H743" s="142" t="s">
        <v>1</v>
      </c>
      <c r="L743" s="141"/>
      <c r="M743" s="144"/>
      <c r="T743" s="145"/>
      <c r="AT743" s="142" t="s">
        <v>234</v>
      </c>
      <c r="AU743" s="142" t="s">
        <v>82</v>
      </c>
      <c r="AV743" s="12" t="s">
        <v>78</v>
      </c>
      <c r="AW743" s="12" t="s">
        <v>29</v>
      </c>
      <c r="AX743" s="12" t="s">
        <v>73</v>
      </c>
      <c r="AY743" s="142" t="s">
        <v>224</v>
      </c>
    </row>
    <row r="744" spans="2:65" s="13" customFormat="1">
      <c r="B744" s="146"/>
      <c r="D744" s="136" t="s">
        <v>234</v>
      </c>
      <c r="E744" s="147" t="s">
        <v>1</v>
      </c>
      <c r="F744" s="148" t="s">
        <v>860</v>
      </c>
      <c r="H744" s="149">
        <v>7.3999999999999996E-2</v>
      </c>
      <c r="L744" s="146"/>
      <c r="M744" s="150"/>
      <c r="T744" s="151"/>
      <c r="AT744" s="147" t="s">
        <v>234</v>
      </c>
      <c r="AU744" s="147" t="s">
        <v>82</v>
      </c>
      <c r="AV744" s="13" t="s">
        <v>82</v>
      </c>
      <c r="AW744" s="13" t="s">
        <v>29</v>
      </c>
      <c r="AX744" s="13" t="s">
        <v>73</v>
      </c>
      <c r="AY744" s="147" t="s">
        <v>224</v>
      </c>
    </row>
    <row r="745" spans="2:65" s="14" customFormat="1">
      <c r="B745" s="152"/>
      <c r="D745" s="136" t="s">
        <v>234</v>
      </c>
      <c r="E745" s="153" t="s">
        <v>1</v>
      </c>
      <c r="F745" s="154" t="s">
        <v>239</v>
      </c>
      <c r="H745" s="155">
        <v>0.53699999999999992</v>
      </c>
      <c r="L745" s="152"/>
      <c r="M745" s="156"/>
      <c r="T745" s="157"/>
      <c r="AT745" s="153" t="s">
        <v>234</v>
      </c>
      <c r="AU745" s="153" t="s">
        <v>82</v>
      </c>
      <c r="AV745" s="14" t="s">
        <v>106</v>
      </c>
      <c r="AW745" s="14" t="s">
        <v>29</v>
      </c>
      <c r="AX745" s="14" t="s">
        <v>78</v>
      </c>
      <c r="AY745" s="153" t="s">
        <v>224</v>
      </c>
    </row>
    <row r="746" spans="2:65" s="1" customFormat="1" ht="24.2" customHeight="1">
      <c r="B746" s="123"/>
      <c r="C746" s="124" t="s">
        <v>861</v>
      </c>
      <c r="D746" s="124" t="s">
        <v>226</v>
      </c>
      <c r="E746" s="125" t="s">
        <v>862</v>
      </c>
      <c r="F746" s="126" t="s">
        <v>863</v>
      </c>
      <c r="G746" s="127" t="s">
        <v>266</v>
      </c>
      <c r="H746" s="128">
        <v>241.36</v>
      </c>
      <c r="I746" s="129">
        <v>420</v>
      </c>
      <c r="J746" s="129">
        <f>ROUND(I746*H746,2)</f>
        <v>101371.2</v>
      </c>
      <c r="K746" s="126" t="s">
        <v>230</v>
      </c>
      <c r="L746" s="29"/>
      <c r="M746" s="130" t="s">
        <v>1</v>
      </c>
      <c r="N746" s="131" t="s">
        <v>39</v>
      </c>
      <c r="O746" s="132">
        <v>0</v>
      </c>
      <c r="P746" s="132">
        <f>O746*H746</f>
        <v>0</v>
      </c>
      <c r="Q746" s="132">
        <v>0</v>
      </c>
      <c r="R746" s="132">
        <f>Q746*H746</f>
        <v>0</v>
      </c>
      <c r="S746" s="132">
        <v>0</v>
      </c>
      <c r="T746" s="133">
        <f>S746*H746</f>
        <v>0</v>
      </c>
      <c r="AR746" s="134" t="s">
        <v>106</v>
      </c>
      <c r="AT746" s="134" t="s">
        <v>226</v>
      </c>
      <c r="AU746" s="134" t="s">
        <v>82</v>
      </c>
      <c r="AY746" s="17" t="s">
        <v>224</v>
      </c>
      <c r="BE746" s="135">
        <f>IF(N746="základní",J746,0)</f>
        <v>0</v>
      </c>
      <c r="BF746" s="135">
        <f>IF(N746="snížená",J746,0)</f>
        <v>101371.2</v>
      </c>
      <c r="BG746" s="135">
        <f>IF(N746="zákl. přenesená",J746,0)</f>
        <v>0</v>
      </c>
      <c r="BH746" s="135">
        <f>IF(N746="sníž. přenesená",J746,0)</f>
        <v>0</v>
      </c>
      <c r="BI746" s="135">
        <f>IF(N746="nulová",J746,0)</f>
        <v>0</v>
      </c>
      <c r="BJ746" s="17" t="s">
        <v>82</v>
      </c>
      <c r="BK746" s="135">
        <f>ROUND(I746*H746,2)</f>
        <v>101371.2</v>
      </c>
      <c r="BL746" s="17" t="s">
        <v>106</v>
      </c>
      <c r="BM746" s="134" t="s">
        <v>864</v>
      </c>
    </row>
    <row r="747" spans="2:65" s="1" customFormat="1">
      <c r="B747" s="29"/>
      <c r="D747" s="136" t="s">
        <v>231</v>
      </c>
      <c r="F747" s="137" t="s">
        <v>863</v>
      </c>
      <c r="L747" s="29"/>
      <c r="M747" s="138"/>
      <c r="T747" s="53"/>
      <c r="AT747" s="17" t="s">
        <v>231</v>
      </c>
      <c r="AU747" s="17" t="s">
        <v>82</v>
      </c>
    </row>
    <row r="748" spans="2:65" s="1" customFormat="1">
      <c r="B748" s="29"/>
      <c r="D748" s="139" t="s">
        <v>232</v>
      </c>
      <c r="F748" s="140" t="s">
        <v>865</v>
      </c>
      <c r="L748" s="29"/>
      <c r="M748" s="138"/>
      <c r="T748" s="53"/>
      <c r="AT748" s="17" t="s">
        <v>232</v>
      </c>
      <c r="AU748" s="17" t="s">
        <v>82</v>
      </c>
    </row>
    <row r="749" spans="2:65" s="12" customFormat="1">
      <c r="B749" s="141"/>
      <c r="D749" s="136" t="s">
        <v>234</v>
      </c>
      <c r="E749" s="142" t="s">
        <v>1</v>
      </c>
      <c r="F749" s="143" t="s">
        <v>866</v>
      </c>
      <c r="H749" s="142" t="s">
        <v>1</v>
      </c>
      <c r="L749" s="141"/>
      <c r="M749" s="144"/>
      <c r="T749" s="145"/>
      <c r="AT749" s="142" t="s">
        <v>234</v>
      </c>
      <c r="AU749" s="142" t="s">
        <v>82</v>
      </c>
      <c r="AV749" s="12" t="s">
        <v>78</v>
      </c>
      <c r="AW749" s="12" t="s">
        <v>29</v>
      </c>
      <c r="AX749" s="12" t="s">
        <v>73</v>
      </c>
      <c r="AY749" s="142" t="s">
        <v>224</v>
      </c>
    </row>
    <row r="750" spans="2:65" s="13" customFormat="1">
      <c r="B750" s="146"/>
      <c r="D750" s="136" t="s">
        <v>234</v>
      </c>
      <c r="E750" s="147" t="s">
        <v>1</v>
      </c>
      <c r="F750" s="148" t="s">
        <v>867</v>
      </c>
      <c r="H750" s="149">
        <v>241.36</v>
      </c>
      <c r="L750" s="146"/>
      <c r="M750" s="150"/>
      <c r="T750" s="151"/>
      <c r="AT750" s="147" t="s">
        <v>234</v>
      </c>
      <c r="AU750" s="147" t="s">
        <v>82</v>
      </c>
      <c r="AV750" s="13" t="s">
        <v>82</v>
      </c>
      <c r="AW750" s="13" t="s">
        <v>29</v>
      </c>
      <c r="AX750" s="13" t="s">
        <v>73</v>
      </c>
      <c r="AY750" s="147" t="s">
        <v>224</v>
      </c>
    </row>
    <row r="751" spans="2:65" s="14" customFormat="1">
      <c r="B751" s="152"/>
      <c r="D751" s="136" t="s">
        <v>234</v>
      </c>
      <c r="E751" s="153" t="s">
        <v>1</v>
      </c>
      <c r="F751" s="154" t="s">
        <v>239</v>
      </c>
      <c r="H751" s="155">
        <v>241.36</v>
      </c>
      <c r="L751" s="152"/>
      <c r="M751" s="156"/>
      <c r="T751" s="157"/>
      <c r="AT751" s="153" t="s">
        <v>234</v>
      </c>
      <c r="AU751" s="153" t="s">
        <v>82</v>
      </c>
      <c r="AV751" s="14" t="s">
        <v>106</v>
      </c>
      <c r="AW751" s="14" t="s">
        <v>29</v>
      </c>
      <c r="AX751" s="14" t="s">
        <v>78</v>
      </c>
      <c r="AY751" s="153" t="s">
        <v>224</v>
      </c>
    </row>
    <row r="752" spans="2:65" s="1" customFormat="1" ht="24.2" customHeight="1">
      <c r="B752" s="123"/>
      <c r="C752" s="124" t="s">
        <v>548</v>
      </c>
      <c r="D752" s="124" t="s">
        <v>226</v>
      </c>
      <c r="E752" s="125" t="s">
        <v>868</v>
      </c>
      <c r="F752" s="126" t="s">
        <v>869</v>
      </c>
      <c r="G752" s="127" t="s">
        <v>266</v>
      </c>
      <c r="H752" s="128">
        <v>283.20999999999998</v>
      </c>
      <c r="I752" s="129">
        <v>460</v>
      </c>
      <c r="J752" s="129">
        <f>ROUND(I752*H752,2)</f>
        <v>130276.6</v>
      </c>
      <c r="K752" s="126" t="s">
        <v>230</v>
      </c>
      <c r="L752" s="29"/>
      <c r="M752" s="130" t="s">
        <v>1</v>
      </c>
      <c r="N752" s="131" t="s">
        <v>39</v>
      </c>
      <c r="O752" s="132">
        <v>0</v>
      </c>
      <c r="P752" s="132">
        <f>O752*H752</f>
        <v>0</v>
      </c>
      <c r="Q752" s="132">
        <v>0</v>
      </c>
      <c r="R752" s="132">
        <f>Q752*H752</f>
        <v>0</v>
      </c>
      <c r="S752" s="132">
        <v>0</v>
      </c>
      <c r="T752" s="133">
        <f>S752*H752</f>
        <v>0</v>
      </c>
      <c r="AR752" s="134" t="s">
        <v>106</v>
      </c>
      <c r="AT752" s="134" t="s">
        <v>226</v>
      </c>
      <c r="AU752" s="134" t="s">
        <v>82</v>
      </c>
      <c r="AY752" s="17" t="s">
        <v>224</v>
      </c>
      <c r="BE752" s="135">
        <f>IF(N752="základní",J752,0)</f>
        <v>0</v>
      </c>
      <c r="BF752" s="135">
        <f>IF(N752="snížená",J752,0)</f>
        <v>130276.6</v>
      </c>
      <c r="BG752" s="135">
        <f>IF(N752="zákl. přenesená",J752,0)</f>
        <v>0</v>
      </c>
      <c r="BH752" s="135">
        <f>IF(N752="sníž. přenesená",J752,0)</f>
        <v>0</v>
      </c>
      <c r="BI752" s="135">
        <f>IF(N752="nulová",J752,0)</f>
        <v>0</v>
      </c>
      <c r="BJ752" s="17" t="s">
        <v>82</v>
      </c>
      <c r="BK752" s="135">
        <f>ROUND(I752*H752,2)</f>
        <v>130276.6</v>
      </c>
      <c r="BL752" s="17" t="s">
        <v>106</v>
      </c>
      <c r="BM752" s="134" t="s">
        <v>870</v>
      </c>
    </row>
    <row r="753" spans="2:65" s="1" customFormat="1">
      <c r="B753" s="29"/>
      <c r="D753" s="136" t="s">
        <v>231</v>
      </c>
      <c r="F753" s="137" t="s">
        <v>869</v>
      </c>
      <c r="L753" s="29"/>
      <c r="M753" s="138"/>
      <c r="T753" s="53"/>
      <c r="AT753" s="17" t="s">
        <v>231</v>
      </c>
      <c r="AU753" s="17" t="s">
        <v>82</v>
      </c>
    </row>
    <row r="754" spans="2:65" s="1" customFormat="1">
      <c r="B754" s="29"/>
      <c r="D754" s="139" t="s">
        <v>232</v>
      </c>
      <c r="F754" s="140" t="s">
        <v>871</v>
      </c>
      <c r="L754" s="29"/>
      <c r="M754" s="138"/>
      <c r="T754" s="53"/>
      <c r="AT754" s="17" t="s">
        <v>232</v>
      </c>
      <c r="AU754" s="17" t="s">
        <v>82</v>
      </c>
    </row>
    <row r="755" spans="2:65" s="12" customFormat="1">
      <c r="B755" s="141"/>
      <c r="D755" s="136" t="s">
        <v>234</v>
      </c>
      <c r="E755" s="142" t="s">
        <v>1</v>
      </c>
      <c r="F755" s="143" t="s">
        <v>872</v>
      </c>
      <c r="H755" s="142" t="s">
        <v>1</v>
      </c>
      <c r="L755" s="141"/>
      <c r="M755" s="144"/>
      <c r="T755" s="145"/>
      <c r="AT755" s="142" t="s">
        <v>234</v>
      </c>
      <c r="AU755" s="142" t="s">
        <v>82</v>
      </c>
      <c r="AV755" s="12" t="s">
        <v>78</v>
      </c>
      <c r="AW755" s="12" t="s">
        <v>29</v>
      </c>
      <c r="AX755" s="12" t="s">
        <v>73</v>
      </c>
      <c r="AY755" s="142" t="s">
        <v>224</v>
      </c>
    </row>
    <row r="756" spans="2:65" s="13" customFormat="1">
      <c r="B756" s="146"/>
      <c r="D756" s="136" t="s">
        <v>234</v>
      </c>
      <c r="E756" s="147" t="s">
        <v>1</v>
      </c>
      <c r="F756" s="148" t="s">
        <v>873</v>
      </c>
      <c r="H756" s="149">
        <v>283.20999999999998</v>
      </c>
      <c r="L756" s="146"/>
      <c r="M756" s="150"/>
      <c r="T756" s="151"/>
      <c r="AT756" s="147" t="s">
        <v>234</v>
      </c>
      <c r="AU756" s="147" t="s">
        <v>82</v>
      </c>
      <c r="AV756" s="13" t="s">
        <v>82</v>
      </c>
      <c r="AW756" s="13" t="s">
        <v>29</v>
      </c>
      <c r="AX756" s="13" t="s">
        <v>73</v>
      </c>
      <c r="AY756" s="147" t="s">
        <v>224</v>
      </c>
    </row>
    <row r="757" spans="2:65" s="14" customFormat="1">
      <c r="B757" s="152"/>
      <c r="D757" s="136" t="s">
        <v>234</v>
      </c>
      <c r="E757" s="153" t="s">
        <v>1</v>
      </c>
      <c r="F757" s="154" t="s">
        <v>239</v>
      </c>
      <c r="H757" s="155">
        <v>283.20999999999998</v>
      </c>
      <c r="L757" s="152"/>
      <c r="M757" s="156"/>
      <c r="T757" s="157"/>
      <c r="AT757" s="153" t="s">
        <v>234</v>
      </c>
      <c r="AU757" s="153" t="s">
        <v>82</v>
      </c>
      <c r="AV757" s="14" t="s">
        <v>106</v>
      </c>
      <c r="AW757" s="14" t="s">
        <v>29</v>
      </c>
      <c r="AX757" s="14" t="s">
        <v>78</v>
      </c>
      <c r="AY757" s="153" t="s">
        <v>224</v>
      </c>
    </row>
    <row r="758" spans="2:65" s="1" customFormat="1" ht="24.2" customHeight="1">
      <c r="B758" s="123"/>
      <c r="C758" s="124" t="s">
        <v>874</v>
      </c>
      <c r="D758" s="124" t="s">
        <v>226</v>
      </c>
      <c r="E758" s="125" t="s">
        <v>875</v>
      </c>
      <c r="F758" s="126" t="s">
        <v>876</v>
      </c>
      <c r="G758" s="127" t="s">
        <v>266</v>
      </c>
      <c r="H758" s="128">
        <v>508.48200000000003</v>
      </c>
      <c r="I758" s="129">
        <v>186</v>
      </c>
      <c r="J758" s="129">
        <f>ROUND(I758*H758,2)</f>
        <v>94577.65</v>
      </c>
      <c r="K758" s="126" t="s">
        <v>230</v>
      </c>
      <c r="L758" s="29"/>
      <c r="M758" s="130" t="s">
        <v>1</v>
      </c>
      <c r="N758" s="131" t="s">
        <v>39</v>
      </c>
      <c r="O758" s="132">
        <v>0</v>
      </c>
      <c r="P758" s="132">
        <f>O758*H758</f>
        <v>0</v>
      </c>
      <c r="Q758" s="132">
        <v>0</v>
      </c>
      <c r="R758" s="132">
        <f>Q758*H758</f>
        <v>0</v>
      </c>
      <c r="S758" s="132">
        <v>0</v>
      </c>
      <c r="T758" s="133">
        <f>S758*H758</f>
        <v>0</v>
      </c>
      <c r="AR758" s="134" t="s">
        <v>106</v>
      </c>
      <c r="AT758" s="134" t="s">
        <v>226</v>
      </c>
      <c r="AU758" s="134" t="s">
        <v>82</v>
      </c>
      <c r="AY758" s="17" t="s">
        <v>224</v>
      </c>
      <c r="BE758" s="135">
        <f>IF(N758="základní",J758,0)</f>
        <v>0</v>
      </c>
      <c r="BF758" s="135">
        <f>IF(N758="snížená",J758,0)</f>
        <v>94577.65</v>
      </c>
      <c r="BG758" s="135">
        <f>IF(N758="zákl. přenesená",J758,0)</f>
        <v>0</v>
      </c>
      <c r="BH758" s="135">
        <f>IF(N758="sníž. přenesená",J758,0)</f>
        <v>0</v>
      </c>
      <c r="BI758" s="135">
        <f>IF(N758="nulová",J758,0)</f>
        <v>0</v>
      </c>
      <c r="BJ758" s="17" t="s">
        <v>82</v>
      </c>
      <c r="BK758" s="135">
        <f>ROUND(I758*H758,2)</f>
        <v>94577.65</v>
      </c>
      <c r="BL758" s="17" t="s">
        <v>106</v>
      </c>
      <c r="BM758" s="134" t="s">
        <v>877</v>
      </c>
    </row>
    <row r="759" spans="2:65" s="1" customFormat="1">
      <c r="B759" s="29"/>
      <c r="D759" s="136" t="s">
        <v>231</v>
      </c>
      <c r="F759" s="137" t="s">
        <v>876</v>
      </c>
      <c r="L759" s="29"/>
      <c r="M759" s="138"/>
      <c r="T759" s="53"/>
      <c r="AT759" s="17" t="s">
        <v>231</v>
      </c>
      <c r="AU759" s="17" t="s">
        <v>82</v>
      </c>
    </row>
    <row r="760" spans="2:65" s="1" customFormat="1">
      <c r="B760" s="29"/>
      <c r="D760" s="139" t="s">
        <v>232</v>
      </c>
      <c r="F760" s="140" t="s">
        <v>878</v>
      </c>
      <c r="L760" s="29"/>
      <c r="M760" s="138"/>
      <c r="T760" s="53"/>
      <c r="AT760" s="17" t="s">
        <v>232</v>
      </c>
      <c r="AU760" s="17" t="s">
        <v>82</v>
      </c>
    </row>
    <row r="761" spans="2:65" s="13" customFormat="1">
      <c r="B761" s="146"/>
      <c r="D761" s="136" t="s">
        <v>234</v>
      </c>
      <c r="E761" s="147" t="s">
        <v>1</v>
      </c>
      <c r="F761" s="148" t="s">
        <v>879</v>
      </c>
      <c r="H761" s="149">
        <v>508.48200000000003</v>
      </c>
      <c r="L761" s="146"/>
      <c r="M761" s="150"/>
      <c r="T761" s="151"/>
      <c r="AT761" s="147" t="s">
        <v>234</v>
      </c>
      <c r="AU761" s="147" t="s">
        <v>82</v>
      </c>
      <c r="AV761" s="13" t="s">
        <v>82</v>
      </c>
      <c r="AW761" s="13" t="s">
        <v>29</v>
      </c>
      <c r="AX761" s="13" t="s">
        <v>73</v>
      </c>
      <c r="AY761" s="147" t="s">
        <v>224</v>
      </c>
    </row>
    <row r="762" spans="2:65" s="14" customFormat="1">
      <c r="B762" s="152"/>
      <c r="D762" s="136" t="s">
        <v>234</v>
      </c>
      <c r="E762" s="153" t="s">
        <v>1</v>
      </c>
      <c r="F762" s="154" t="s">
        <v>239</v>
      </c>
      <c r="H762" s="155">
        <v>508.48200000000003</v>
      </c>
      <c r="L762" s="152"/>
      <c r="M762" s="156"/>
      <c r="T762" s="157"/>
      <c r="AT762" s="153" t="s">
        <v>234</v>
      </c>
      <c r="AU762" s="153" t="s">
        <v>82</v>
      </c>
      <c r="AV762" s="14" t="s">
        <v>106</v>
      </c>
      <c r="AW762" s="14" t="s">
        <v>29</v>
      </c>
      <c r="AX762" s="14" t="s">
        <v>78</v>
      </c>
      <c r="AY762" s="153" t="s">
        <v>224</v>
      </c>
    </row>
    <row r="763" spans="2:65" s="1" customFormat="1" ht="24.2" customHeight="1">
      <c r="B763" s="123"/>
      <c r="C763" s="124" t="s">
        <v>557</v>
      </c>
      <c r="D763" s="124" t="s">
        <v>226</v>
      </c>
      <c r="E763" s="125" t="s">
        <v>880</v>
      </c>
      <c r="F763" s="126" t="s">
        <v>881</v>
      </c>
      <c r="G763" s="127" t="s">
        <v>266</v>
      </c>
      <c r="H763" s="128">
        <v>417.18400000000003</v>
      </c>
      <c r="I763" s="129">
        <v>272</v>
      </c>
      <c r="J763" s="129">
        <f>ROUND(I763*H763,2)</f>
        <v>113474.05</v>
      </c>
      <c r="K763" s="126" t="s">
        <v>1</v>
      </c>
      <c r="L763" s="29"/>
      <c r="M763" s="130" t="s">
        <v>1</v>
      </c>
      <c r="N763" s="131" t="s">
        <v>39</v>
      </c>
      <c r="O763" s="132">
        <v>0</v>
      </c>
      <c r="P763" s="132">
        <f>O763*H763</f>
        <v>0</v>
      </c>
      <c r="Q763" s="132">
        <v>0</v>
      </c>
      <c r="R763" s="132">
        <f>Q763*H763</f>
        <v>0</v>
      </c>
      <c r="S763" s="132">
        <v>0</v>
      </c>
      <c r="T763" s="133">
        <f>S763*H763</f>
        <v>0</v>
      </c>
      <c r="AR763" s="134" t="s">
        <v>106</v>
      </c>
      <c r="AT763" s="134" t="s">
        <v>226</v>
      </c>
      <c r="AU763" s="134" t="s">
        <v>82</v>
      </c>
      <c r="AY763" s="17" t="s">
        <v>224</v>
      </c>
      <c r="BE763" s="135">
        <f>IF(N763="základní",J763,0)</f>
        <v>0</v>
      </c>
      <c r="BF763" s="135">
        <f>IF(N763="snížená",J763,0)</f>
        <v>113474.05</v>
      </c>
      <c r="BG763" s="135">
        <f>IF(N763="zákl. přenesená",J763,0)</f>
        <v>0</v>
      </c>
      <c r="BH763" s="135">
        <f>IF(N763="sníž. přenesená",J763,0)</f>
        <v>0</v>
      </c>
      <c r="BI763" s="135">
        <f>IF(N763="nulová",J763,0)</f>
        <v>0</v>
      </c>
      <c r="BJ763" s="17" t="s">
        <v>82</v>
      </c>
      <c r="BK763" s="135">
        <f>ROUND(I763*H763,2)</f>
        <v>113474.05</v>
      </c>
      <c r="BL763" s="17" t="s">
        <v>106</v>
      </c>
      <c r="BM763" s="134" t="s">
        <v>882</v>
      </c>
    </row>
    <row r="764" spans="2:65" s="1" customFormat="1" ht="19.5">
      <c r="B764" s="29"/>
      <c r="D764" s="136" t="s">
        <v>231</v>
      </c>
      <c r="F764" s="137" t="s">
        <v>881</v>
      </c>
      <c r="L764" s="29"/>
      <c r="M764" s="138"/>
      <c r="T764" s="53"/>
      <c r="AT764" s="17" t="s">
        <v>231</v>
      </c>
      <c r="AU764" s="17" t="s">
        <v>82</v>
      </c>
    </row>
    <row r="765" spans="2:65" s="12" customFormat="1">
      <c r="B765" s="141"/>
      <c r="D765" s="136" t="s">
        <v>234</v>
      </c>
      <c r="E765" s="142" t="s">
        <v>1</v>
      </c>
      <c r="F765" s="143" t="s">
        <v>883</v>
      </c>
      <c r="H765" s="142" t="s">
        <v>1</v>
      </c>
      <c r="L765" s="141"/>
      <c r="M765" s="144"/>
      <c r="T765" s="145"/>
      <c r="AT765" s="142" t="s">
        <v>234</v>
      </c>
      <c r="AU765" s="142" t="s">
        <v>82</v>
      </c>
      <c r="AV765" s="12" t="s">
        <v>78</v>
      </c>
      <c r="AW765" s="12" t="s">
        <v>29</v>
      </c>
      <c r="AX765" s="12" t="s">
        <v>73</v>
      </c>
      <c r="AY765" s="142" t="s">
        <v>224</v>
      </c>
    </row>
    <row r="766" spans="2:65" s="13" customFormat="1">
      <c r="B766" s="146"/>
      <c r="D766" s="136" t="s">
        <v>234</v>
      </c>
      <c r="E766" s="147" t="s">
        <v>1</v>
      </c>
      <c r="F766" s="148" t="s">
        <v>884</v>
      </c>
      <c r="H766" s="149">
        <v>429.81299999999999</v>
      </c>
      <c r="L766" s="146"/>
      <c r="M766" s="150"/>
      <c r="T766" s="151"/>
      <c r="AT766" s="147" t="s">
        <v>234</v>
      </c>
      <c r="AU766" s="147" t="s">
        <v>82</v>
      </c>
      <c r="AV766" s="13" t="s">
        <v>82</v>
      </c>
      <c r="AW766" s="13" t="s">
        <v>29</v>
      </c>
      <c r="AX766" s="13" t="s">
        <v>73</v>
      </c>
      <c r="AY766" s="147" t="s">
        <v>224</v>
      </c>
    </row>
    <row r="767" spans="2:65" s="13" customFormat="1">
      <c r="B767" s="146"/>
      <c r="D767" s="136" t="s">
        <v>234</v>
      </c>
      <c r="E767" s="147" t="s">
        <v>1</v>
      </c>
      <c r="F767" s="148" t="s">
        <v>885</v>
      </c>
      <c r="H767" s="149">
        <v>-6.6630000000000003</v>
      </c>
      <c r="L767" s="146"/>
      <c r="M767" s="150"/>
      <c r="T767" s="151"/>
      <c r="AT767" s="147" t="s">
        <v>234</v>
      </c>
      <c r="AU767" s="147" t="s">
        <v>82</v>
      </c>
      <c r="AV767" s="13" t="s">
        <v>82</v>
      </c>
      <c r="AW767" s="13" t="s">
        <v>29</v>
      </c>
      <c r="AX767" s="13" t="s">
        <v>73</v>
      </c>
      <c r="AY767" s="147" t="s">
        <v>224</v>
      </c>
    </row>
    <row r="768" spans="2:65" s="13" customFormat="1">
      <c r="B768" s="146"/>
      <c r="D768" s="136" t="s">
        <v>234</v>
      </c>
      <c r="E768" s="147" t="s">
        <v>1</v>
      </c>
      <c r="F768" s="148" t="s">
        <v>886</v>
      </c>
      <c r="H768" s="149">
        <v>-0.49</v>
      </c>
      <c r="L768" s="146"/>
      <c r="M768" s="150"/>
      <c r="T768" s="151"/>
      <c r="AT768" s="147" t="s">
        <v>234</v>
      </c>
      <c r="AU768" s="147" t="s">
        <v>82</v>
      </c>
      <c r="AV768" s="13" t="s">
        <v>82</v>
      </c>
      <c r="AW768" s="13" t="s">
        <v>29</v>
      </c>
      <c r="AX768" s="13" t="s">
        <v>73</v>
      </c>
      <c r="AY768" s="147" t="s">
        <v>224</v>
      </c>
    </row>
    <row r="769" spans="2:65" s="13" customFormat="1">
      <c r="B769" s="146"/>
      <c r="D769" s="136" t="s">
        <v>234</v>
      </c>
      <c r="E769" s="147" t="s">
        <v>1</v>
      </c>
      <c r="F769" s="148" t="s">
        <v>887</v>
      </c>
      <c r="H769" s="149">
        <v>-5.476</v>
      </c>
      <c r="L769" s="146"/>
      <c r="M769" s="150"/>
      <c r="T769" s="151"/>
      <c r="AT769" s="147" t="s">
        <v>234</v>
      </c>
      <c r="AU769" s="147" t="s">
        <v>82</v>
      </c>
      <c r="AV769" s="13" t="s">
        <v>82</v>
      </c>
      <c r="AW769" s="13" t="s">
        <v>29</v>
      </c>
      <c r="AX769" s="13" t="s">
        <v>73</v>
      </c>
      <c r="AY769" s="147" t="s">
        <v>224</v>
      </c>
    </row>
    <row r="770" spans="2:65" s="14" customFormat="1">
      <c r="B770" s="152"/>
      <c r="D770" s="136" t="s">
        <v>234</v>
      </c>
      <c r="E770" s="153" t="s">
        <v>1</v>
      </c>
      <c r="F770" s="154" t="s">
        <v>239</v>
      </c>
      <c r="H770" s="155">
        <v>417.18399999999997</v>
      </c>
      <c r="L770" s="152"/>
      <c r="M770" s="156"/>
      <c r="T770" s="157"/>
      <c r="AT770" s="153" t="s">
        <v>234</v>
      </c>
      <c r="AU770" s="153" t="s">
        <v>82</v>
      </c>
      <c r="AV770" s="14" t="s">
        <v>106</v>
      </c>
      <c r="AW770" s="14" t="s">
        <v>29</v>
      </c>
      <c r="AX770" s="14" t="s">
        <v>78</v>
      </c>
      <c r="AY770" s="153" t="s">
        <v>224</v>
      </c>
    </row>
    <row r="771" spans="2:65" s="1" customFormat="1" ht="21.75" customHeight="1">
      <c r="B771" s="123"/>
      <c r="C771" s="124" t="s">
        <v>888</v>
      </c>
      <c r="D771" s="124" t="s">
        <v>226</v>
      </c>
      <c r="E771" s="125" t="s">
        <v>889</v>
      </c>
      <c r="F771" s="126" t="s">
        <v>890</v>
      </c>
      <c r="G771" s="127" t="s">
        <v>266</v>
      </c>
      <c r="H771" s="128">
        <v>528.73099999999999</v>
      </c>
      <c r="I771" s="129">
        <v>336</v>
      </c>
      <c r="J771" s="129">
        <f>ROUND(I771*H771,2)</f>
        <v>177653.62</v>
      </c>
      <c r="K771" s="126" t="s">
        <v>230</v>
      </c>
      <c r="L771" s="29"/>
      <c r="M771" s="130" t="s">
        <v>1</v>
      </c>
      <c r="N771" s="131" t="s">
        <v>39</v>
      </c>
      <c r="O771" s="132">
        <v>0</v>
      </c>
      <c r="P771" s="132">
        <f>O771*H771</f>
        <v>0</v>
      </c>
      <c r="Q771" s="132">
        <v>0</v>
      </c>
      <c r="R771" s="132">
        <f>Q771*H771</f>
        <v>0</v>
      </c>
      <c r="S771" s="132">
        <v>0</v>
      </c>
      <c r="T771" s="133">
        <f>S771*H771</f>
        <v>0</v>
      </c>
      <c r="AR771" s="134" t="s">
        <v>106</v>
      </c>
      <c r="AT771" s="134" t="s">
        <v>226</v>
      </c>
      <c r="AU771" s="134" t="s">
        <v>82</v>
      </c>
      <c r="AY771" s="17" t="s">
        <v>224</v>
      </c>
      <c r="BE771" s="135">
        <f>IF(N771="základní",J771,0)</f>
        <v>0</v>
      </c>
      <c r="BF771" s="135">
        <f>IF(N771="snížená",J771,0)</f>
        <v>177653.62</v>
      </c>
      <c r="BG771" s="135">
        <f>IF(N771="zákl. přenesená",J771,0)</f>
        <v>0</v>
      </c>
      <c r="BH771" s="135">
        <f>IF(N771="sníž. přenesená",J771,0)</f>
        <v>0</v>
      </c>
      <c r="BI771" s="135">
        <f>IF(N771="nulová",J771,0)</f>
        <v>0</v>
      </c>
      <c r="BJ771" s="17" t="s">
        <v>82</v>
      </c>
      <c r="BK771" s="135">
        <f>ROUND(I771*H771,2)</f>
        <v>177653.62</v>
      </c>
      <c r="BL771" s="17" t="s">
        <v>106</v>
      </c>
      <c r="BM771" s="134" t="s">
        <v>891</v>
      </c>
    </row>
    <row r="772" spans="2:65" s="1" customFormat="1">
      <c r="B772" s="29"/>
      <c r="D772" s="136" t="s">
        <v>231</v>
      </c>
      <c r="F772" s="137" t="s">
        <v>890</v>
      </c>
      <c r="L772" s="29"/>
      <c r="M772" s="138"/>
      <c r="T772" s="53"/>
      <c r="AT772" s="17" t="s">
        <v>231</v>
      </c>
      <c r="AU772" s="17" t="s">
        <v>82</v>
      </c>
    </row>
    <row r="773" spans="2:65" s="1" customFormat="1">
      <c r="B773" s="29"/>
      <c r="D773" s="139" t="s">
        <v>232</v>
      </c>
      <c r="F773" s="140" t="s">
        <v>892</v>
      </c>
      <c r="L773" s="29"/>
      <c r="M773" s="138"/>
      <c r="T773" s="53"/>
      <c r="AT773" s="17" t="s">
        <v>232</v>
      </c>
      <c r="AU773" s="17" t="s">
        <v>82</v>
      </c>
    </row>
    <row r="774" spans="2:65" s="13" customFormat="1">
      <c r="B774" s="146"/>
      <c r="D774" s="136" t="s">
        <v>234</v>
      </c>
      <c r="E774" s="147" t="s">
        <v>1</v>
      </c>
      <c r="F774" s="148" t="s">
        <v>893</v>
      </c>
      <c r="H774" s="149">
        <v>524.57000000000005</v>
      </c>
      <c r="L774" s="146"/>
      <c r="M774" s="150"/>
      <c r="T774" s="151"/>
      <c r="AT774" s="147" t="s">
        <v>234</v>
      </c>
      <c r="AU774" s="147" t="s">
        <v>82</v>
      </c>
      <c r="AV774" s="13" t="s">
        <v>82</v>
      </c>
      <c r="AW774" s="13" t="s">
        <v>29</v>
      </c>
      <c r="AX774" s="13" t="s">
        <v>73</v>
      </c>
      <c r="AY774" s="147" t="s">
        <v>224</v>
      </c>
    </row>
    <row r="775" spans="2:65" s="12" customFormat="1">
      <c r="B775" s="141"/>
      <c r="D775" s="136" t="s">
        <v>234</v>
      </c>
      <c r="E775" s="142" t="s">
        <v>1</v>
      </c>
      <c r="F775" s="143" t="s">
        <v>838</v>
      </c>
      <c r="H775" s="142" t="s">
        <v>1</v>
      </c>
      <c r="L775" s="141"/>
      <c r="M775" s="144"/>
      <c r="T775" s="145"/>
      <c r="AT775" s="142" t="s">
        <v>234</v>
      </c>
      <c r="AU775" s="142" t="s">
        <v>82</v>
      </c>
      <c r="AV775" s="12" t="s">
        <v>78</v>
      </c>
      <c r="AW775" s="12" t="s">
        <v>29</v>
      </c>
      <c r="AX775" s="12" t="s">
        <v>73</v>
      </c>
      <c r="AY775" s="142" t="s">
        <v>224</v>
      </c>
    </row>
    <row r="776" spans="2:65" s="13" customFormat="1">
      <c r="B776" s="146"/>
      <c r="D776" s="136" t="s">
        <v>234</v>
      </c>
      <c r="E776" s="147" t="s">
        <v>1</v>
      </c>
      <c r="F776" s="148" t="s">
        <v>894</v>
      </c>
      <c r="H776" s="149">
        <v>4.1609999999999996</v>
      </c>
      <c r="L776" s="146"/>
      <c r="M776" s="150"/>
      <c r="T776" s="151"/>
      <c r="AT776" s="147" t="s">
        <v>234</v>
      </c>
      <c r="AU776" s="147" t="s">
        <v>82</v>
      </c>
      <c r="AV776" s="13" t="s">
        <v>82</v>
      </c>
      <c r="AW776" s="13" t="s">
        <v>29</v>
      </c>
      <c r="AX776" s="13" t="s">
        <v>73</v>
      </c>
      <c r="AY776" s="147" t="s">
        <v>224</v>
      </c>
    </row>
    <row r="777" spans="2:65" s="14" customFormat="1">
      <c r="B777" s="152"/>
      <c r="D777" s="136" t="s">
        <v>234</v>
      </c>
      <c r="E777" s="153" t="s">
        <v>1</v>
      </c>
      <c r="F777" s="154" t="s">
        <v>239</v>
      </c>
      <c r="H777" s="155">
        <v>528.73099999999999</v>
      </c>
      <c r="L777" s="152"/>
      <c r="M777" s="156"/>
      <c r="T777" s="157"/>
      <c r="AT777" s="153" t="s">
        <v>234</v>
      </c>
      <c r="AU777" s="153" t="s">
        <v>82</v>
      </c>
      <c r="AV777" s="14" t="s">
        <v>106</v>
      </c>
      <c r="AW777" s="14" t="s">
        <v>29</v>
      </c>
      <c r="AX777" s="14" t="s">
        <v>78</v>
      </c>
      <c r="AY777" s="153" t="s">
        <v>224</v>
      </c>
    </row>
    <row r="778" spans="2:65" s="1" customFormat="1" ht="21.75" customHeight="1">
      <c r="B778" s="123"/>
      <c r="C778" s="124" t="s">
        <v>570</v>
      </c>
      <c r="D778" s="124" t="s">
        <v>226</v>
      </c>
      <c r="E778" s="125" t="s">
        <v>895</v>
      </c>
      <c r="F778" s="126" t="s">
        <v>896</v>
      </c>
      <c r="G778" s="127" t="s">
        <v>266</v>
      </c>
      <c r="H778" s="128">
        <v>48.36</v>
      </c>
      <c r="I778" s="129">
        <v>196</v>
      </c>
      <c r="J778" s="129">
        <f>ROUND(I778*H778,2)</f>
        <v>9478.56</v>
      </c>
      <c r="K778" s="126" t="s">
        <v>230</v>
      </c>
      <c r="L778" s="29"/>
      <c r="M778" s="130" t="s">
        <v>1</v>
      </c>
      <c r="N778" s="131" t="s">
        <v>39</v>
      </c>
      <c r="O778" s="132">
        <v>0</v>
      </c>
      <c r="P778" s="132">
        <f>O778*H778</f>
        <v>0</v>
      </c>
      <c r="Q778" s="132">
        <v>0</v>
      </c>
      <c r="R778" s="132">
        <f>Q778*H778</f>
        <v>0</v>
      </c>
      <c r="S778" s="132">
        <v>0</v>
      </c>
      <c r="T778" s="133">
        <f>S778*H778</f>
        <v>0</v>
      </c>
      <c r="AR778" s="134" t="s">
        <v>106</v>
      </c>
      <c r="AT778" s="134" t="s">
        <v>226</v>
      </c>
      <c r="AU778" s="134" t="s">
        <v>82</v>
      </c>
      <c r="AY778" s="17" t="s">
        <v>224</v>
      </c>
      <c r="BE778" s="135">
        <f>IF(N778="základní",J778,0)</f>
        <v>0</v>
      </c>
      <c r="BF778" s="135">
        <f>IF(N778="snížená",J778,0)</f>
        <v>9478.56</v>
      </c>
      <c r="BG778" s="135">
        <f>IF(N778="zákl. přenesená",J778,0)</f>
        <v>0</v>
      </c>
      <c r="BH778" s="135">
        <f>IF(N778="sníž. přenesená",J778,0)</f>
        <v>0</v>
      </c>
      <c r="BI778" s="135">
        <f>IF(N778="nulová",J778,0)</f>
        <v>0</v>
      </c>
      <c r="BJ778" s="17" t="s">
        <v>82</v>
      </c>
      <c r="BK778" s="135">
        <f>ROUND(I778*H778,2)</f>
        <v>9478.56</v>
      </c>
      <c r="BL778" s="17" t="s">
        <v>106</v>
      </c>
      <c r="BM778" s="134" t="s">
        <v>897</v>
      </c>
    </row>
    <row r="779" spans="2:65" s="1" customFormat="1">
      <c r="B779" s="29"/>
      <c r="D779" s="136" t="s">
        <v>231</v>
      </c>
      <c r="F779" s="137" t="s">
        <v>896</v>
      </c>
      <c r="L779" s="29"/>
      <c r="M779" s="138"/>
      <c r="T779" s="53"/>
      <c r="AT779" s="17" t="s">
        <v>231</v>
      </c>
      <c r="AU779" s="17" t="s">
        <v>82</v>
      </c>
    </row>
    <row r="780" spans="2:65" s="1" customFormat="1">
      <c r="B780" s="29"/>
      <c r="D780" s="139" t="s">
        <v>232</v>
      </c>
      <c r="F780" s="140" t="s">
        <v>898</v>
      </c>
      <c r="L780" s="29"/>
      <c r="M780" s="138"/>
      <c r="T780" s="53"/>
      <c r="AT780" s="17" t="s">
        <v>232</v>
      </c>
      <c r="AU780" s="17" t="s">
        <v>82</v>
      </c>
    </row>
    <row r="781" spans="2:65" s="12" customFormat="1">
      <c r="B781" s="141"/>
      <c r="D781" s="136" t="s">
        <v>234</v>
      </c>
      <c r="E781" s="142" t="s">
        <v>1</v>
      </c>
      <c r="F781" s="143" t="s">
        <v>899</v>
      </c>
      <c r="H781" s="142" t="s">
        <v>1</v>
      </c>
      <c r="L781" s="141"/>
      <c r="M781" s="144"/>
      <c r="T781" s="145"/>
      <c r="AT781" s="142" t="s">
        <v>234</v>
      </c>
      <c r="AU781" s="142" t="s">
        <v>82</v>
      </c>
      <c r="AV781" s="12" t="s">
        <v>78</v>
      </c>
      <c r="AW781" s="12" t="s">
        <v>29</v>
      </c>
      <c r="AX781" s="12" t="s">
        <v>73</v>
      </c>
      <c r="AY781" s="142" t="s">
        <v>224</v>
      </c>
    </row>
    <row r="782" spans="2:65" s="13" customFormat="1">
      <c r="B782" s="146"/>
      <c r="D782" s="136" t="s">
        <v>234</v>
      </c>
      <c r="E782" s="147" t="s">
        <v>1</v>
      </c>
      <c r="F782" s="148" t="s">
        <v>900</v>
      </c>
      <c r="H782" s="149">
        <v>48.36</v>
      </c>
      <c r="L782" s="146"/>
      <c r="M782" s="150"/>
      <c r="T782" s="151"/>
      <c r="AT782" s="147" t="s">
        <v>234</v>
      </c>
      <c r="AU782" s="147" t="s">
        <v>82</v>
      </c>
      <c r="AV782" s="13" t="s">
        <v>82</v>
      </c>
      <c r="AW782" s="13" t="s">
        <v>29</v>
      </c>
      <c r="AX782" s="13" t="s">
        <v>73</v>
      </c>
      <c r="AY782" s="147" t="s">
        <v>224</v>
      </c>
    </row>
    <row r="783" spans="2:65" s="14" customFormat="1">
      <c r="B783" s="152"/>
      <c r="D783" s="136" t="s">
        <v>234</v>
      </c>
      <c r="E783" s="153" t="s">
        <v>1</v>
      </c>
      <c r="F783" s="154" t="s">
        <v>239</v>
      </c>
      <c r="H783" s="155">
        <v>48.36</v>
      </c>
      <c r="L783" s="152"/>
      <c r="M783" s="156"/>
      <c r="T783" s="157"/>
      <c r="AT783" s="153" t="s">
        <v>234</v>
      </c>
      <c r="AU783" s="153" t="s">
        <v>82</v>
      </c>
      <c r="AV783" s="14" t="s">
        <v>106</v>
      </c>
      <c r="AW783" s="14" t="s">
        <v>29</v>
      </c>
      <c r="AX783" s="14" t="s">
        <v>78</v>
      </c>
      <c r="AY783" s="153" t="s">
        <v>224</v>
      </c>
    </row>
    <row r="784" spans="2:65" s="1" customFormat="1" ht="21.75" customHeight="1">
      <c r="B784" s="123"/>
      <c r="C784" s="124" t="s">
        <v>901</v>
      </c>
      <c r="D784" s="124" t="s">
        <v>226</v>
      </c>
      <c r="E784" s="125" t="s">
        <v>895</v>
      </c>
      <c r="F784" s="126" t="s">
        <v>896</v>
      </c>
      <c r="G784" s="127" t="s">
        <v>266</v>
      </c>
      <c r="H784" s="128">
        <v>27.96</v>
      </c>
      <c r="I784" s="129">
        <v>196</v>
      </c>
      <c r="J784" s="129">
        <f>ROUND(I784*H784,2)</f>
        <v>5480.16</v>
      </c>
      <c r="K784" s="126" t="s">
        <v>230</v>
      </c>
      <c r="L784" s="29"/>
      <c r="M784" s="130" t="s">
        <v>1</v>
      </c>
      <c r="N784" s="131" t="s">
        <v>39</v>
      </c>
      <c r="O784" s="132">
        <v>0</v>
      </c>
      <c r="P784" s="132">
        <f>O784*H784</f>
        <v>0</v>
      </c>
      <c r="Q784" s="132">
        <v>0</v>
      </c>
      <c r="R784" s="132">
        <f>Q784*H784</f>
        <v>0</v>
      </c>
      <c r="S784" s="132">
        <v>0</v>
      </c>
      <c r="T784" s="133">
        <f>S784*H784</f>
        <v>0</v>
      </c>
      <c r="AR784" s="134" t="s">
        <v>106</v>
      </c>
      <c r="AT784" s="134" t="s">
        <v>226</v>
      </c>
      <c r="AU784" s="134" t="s">
        <v>82</v>
      </c>
      <c r="AY784" s="17" t="s">
        <v>224</v>
      </c>
      <c r="BE784" s="135">
        <f>IF(N784="základní",J784,0)</f>
        <v>0</v>
      </c>
      <c r="BF784" s="135">
        <f>IF(N784="snížená",J784,0)</f>
        <v>5480.16</v>
      </c>
      <c r="BG784" s="135">
        <f>IF(N784="zákl. přenesená",J784,0)</f>
        <v>0</v>
      </c>
      <c r="BH784" s="135">
        <f>IF(N784="sníž. přenesená",J784,0)</f>
        <v>0</v>
      </c>
      <c r="BI784" s="135">
        <f>IF(N784="nulová",J784,0)</f>
        <v>0</v>
      </c>
      <c r="BJ784" s="17" t="s">
        <v>82</v>
      </c>
      <c r="BK784" s="135">
        <f>ROUND(I784*H784,2)</f>
        <v>5480.16</v>
      </c>
      <c r="BL784" s="17" t="s">
        <v>106</v>
      </c>
      <c r="BM784" s="134" t="s">
        <v>902</v>
      </c>
    </row>
    <row r="785" spans="2:65" s="1" customFormat="1">
      <c r="B785" s="29"/>
      <c r="D785" s="136" t="s">
        <v>231</v>
      </c>
      <c r="F785" s="137" t="s">
        <v>896</v>
      </c>
      <c r="L785" s="29"/>
      <c r="M785" s="138"/>
      <c r="T785" s="53"/>
      <c r="AT785" s="17" t="s">
        <v>231</v>
      </c>
      <c r="AU785" s="17" t="s">
        <v>82</v>
      </c>
    </row>
    <row r="786" spans="2:65" s="1" customFormat="1">
      <c r="B786" s="29"/>
      <c r="D786" s="139" t="s">
        <v>232</v>
      </c>
      <c r="F786" s="140" t="s">
        <v>898</v>
      </c>
      <c r="L786" s="29"/>
      <c r="M786" s="138"/>
      <c r="T786" s="53"/>
      <c r="AT786" s="17" t="s">
        <v>232</v>
      </c>
      <c r="AU786" s="17" t="s">
        <v>82</v>
      </c>
    </row>
    <row r="787" spans="2:65" s="12" customFormat="1">
      <c r="B787" s="141"/>
      <c r="D787" s="136" t="s">
        <v>234</v>
      </c>
      <c r="E787" s="142" t="s">
        <v>1</v>
      </c>
      <c r="F787" s="143" t="s">
        <v>825</v>
      </c>
      <c r="H787" s="142" t="s">
        <v>1</v>
      </c>
      <c r="L787" s="141"/>
      <c r="M787" s="144"/>
      <c r="T787" s="145"/>
      <c r="AT787" s="142" t="s">
        <v>234</v>
      </c>
      <c r="AU787" s="142" t="s">
        <v>82</v>
      </c>
      <c r="AV787" s="12" t="s">
        <v>78</v>
      </c>
      <c r="AW787" s="12" t="s">
        <v>29</v>
      </c>
      <c r="AX787" s="12" t="s">
        <v>73</v>
      </c>
      <c r="AY787" s="142" t="s">
        <v>224</v>
      </c>
    </row>
    <row r="788" spans="2:65" s="13" customFormat="1">
      <c r="B788" s="146"/>
      <c r="D788" s="136" t="s">
        <v>234</v>
      </c>
      <c r="E788" s="147" t="s">
        <v>1</v>
      </c>
      <c r="F788" s="148" t="s">
        <v>903</v>
      </c>
      <c r="H788" s="149">
        <v>27.96</v>
      </c>
      <c r="L788" s="146"/>
      <c r="M788" s="150"/>
      <c r="T788" s="151"/>
      <c r="AT788" s="147" t="s">
        <v>234</v>
      </c>
      <c r="AU788" s="147" t="s">
        <v>82</v>
      </c>
      <c r="AV788" s="13" t="s">
        <v>82</v>
      </c>
      <c r="AW788" s="13" t="s">
        <v>29</v>
      </c>
      <c r="AX788" s="13" t="s">
        <v>73</v>
      </c>
      <c r="AY788" s="147" t="s">
        <v>224</v>
      </c>
    </row>
    <row r="789" spans="2:65" s="14" customFormat="1">
      <c r="B789" s="152"/>
      <c r="D789" s="136" t="s">
        <v>234</v>
      </c>
      <c r="E789" s="153" t="s">
        <v>1</v>
      </c>
      <c r="F789" s="154" t="s">
        <v>239</v>
      </c>
      <c r="H789" s="155">
        <v>27.96</v>
      </c>
      <c r="L789" s="152"/>
      <c r="M789" s="156"/>
      <c r="T789" s="157"/>
      <c r="AT789" s="153" t="s">
        <v>234</v>
      </c>
      <c r="AU789" s="153" t="s">
        <v>82</v>
      </c>
      <c r="AV789" s="14" t="s">
        <v>106</v>
      </c>
      <c r="AW789" s="14" t="s">
        <v>29</v>
      </c>
      <c r="AX789" s="14" t="s">
        <v>78</v>
      </c>
      <c r="AY789" s="153" t="s">
        <v>224</v>
      </c>
    </row>
    <row r="790" spans="2:65" s="1" customFormat="1" ht="24.2" customHeight="1">
      <c r="B790" s="123"/>
      <c r="C790" s="124" t="s">
        <v>574</v>
      </c>
      <c r="D790" s="124" t="s">
        <v>226</v>
      </c>
      <c r="E790" s="125" t="s">
        <v>904</v>
      </c>
      <c r="F790" s="126" t="s">
        <v>905</v>
      </c>
      <c r="G790" s="127" t="s">
        <v>266</v>
      </c>
      <c r="H790" s="128">
        <v>39.54</v>
      </c>
      <c r="I790" s="129">
        <v>391</v>
      </c>
      <c r="J790" s="129">
        <f>ROUND(I790*H790,2)</f>
        <v>15460.14</v>
      </c>
      <c r="K790" s="126" t="s">
        <v>230</v>
      </c>
      <c r="L790" s="29"/>
      <c r="M790" s="130" t="s">
        <v>1</v>
      </c>
      <c r="N790" s="131" t="s">
        <v>39</v>
      </c>
      <c r="O790" s="132">
        <v>0</v>
      </c>
      <c r="P790" s="132">
        <f>O790*H790</f>
        <v>0</v>
      </c>
      <c r="Q790" s="132">
        <v>0</v>
      </c>
      <c r="R790" s="132">
        <f>Q790*H790</f>
        <v>0</v>
      </c>
      <c r="S790" s="132">
        <v>0</v>
      </c>
      <c r="T790" s="133">
        <f>S790*H790</f>
        <v>0</v>
      </c>
      <c r="AR790" s="134" t="s">
        <v>106</v>
      </c>
      <c r="AT790" s="134" t="s">
        <v>226</v>
      </c>
      <c r="AU790" s="134" t="s">
        <v>82</v>
      </c>
      <c r="AY790" s="17" t="s">
        <v>224</v>
      </c>
      <c r="BE790" s="135">
        <f>IF(N790="základní",J790,0)</f>
        <v>0</v>
      </c>
      <c r="BF790" s="135">
        <f>IF(N790="snížená",J790,0)</f>
        <v>15460.14</v>
      </c>
      <c r="BG790" s="135">
        <f>IF(N790="zákl. přenesená",J790,0)</f>
        <v>0</v>
      </c>
      <c r="BH790" s="135">
        <f>IF(N790="sníž. přenesená",J790,0)</f>
        <v>0</v>
      </c>
      <c r="BI790" s="135">
        <f>IF(N790="nulová",J790,0)</f>
        <v>0</v>
      </c>
      <c r="BJ790" s="17" t="s">
        <v>82</v>
      </c>
      <c r="BK790" s="135">
        <f>ROUND(I790*H790,2)</f>
        <v>15460.14</v>
      </c>
      <c r="BL790" s="17" t="s">
        <v>106</v>
      </c>
      <c r="BM790" s="134" t="s">
        <v>906</v>
      </c>
    </row>
    <row r="791" spans="2:65" s="1" customFormat="1">
      <c r="B791" s="29"/>
      <c r="D791" s="136" t="s">
        <v>231</v>
      </c>
      <c r="F791" s="137" t="s">
        <v>905</v>
      </c>
      <c r="L791" s="29"/>
      <c r="M791" s="138"/>
      <c r="T791" s="53"/>
      <c r="AT791" s="17" t="s">
        <v>231</v>
      </c>
      <c r="AU791" s="17" t="s">
        <v>82</v>
      </c>
    </row>
    <row r="792" spans="2:65" s="1" customFormat="1">
      <c r="B792" s="29"/>
      <c r="D792" s="139" t="s">
        <v>232</v>
      </c>
      <c r="F792" s="140" t="s">
        <v>907</v>
      </c>
      <c r="L792" s="29"/>
      <c r="M792" s="138"/>
      <c r="T792" s="53"/>
      <c r="AT792" s="17" t="s">
        <v>232</v>
      </c>
      <c r="AU792" s="17" t="s">
        <v>82</v>
      </c>
    </row>
    <row r="793" spans="2:65" s="12" customFormat="1">
      <c r="B793" s="141"/>
      <c r="D793" s="136" t="s">
        <v>234</v>
      </c>
      <c r="E793" s="142" t="s">
        <v>1</v>
      </c>
      <c r="F793" s="143" t="s">
        <v>908</v>
      </c>
      <c r="H793" s="142" t="s">
        <v>1</v>
      </c>
      <c r="L793" s="141"/>
      <c r="M793" s="144"/>
      <c r="T793" s="145"/>
      <c r="AT793" s="142" t="s">
        <v>234</v>
      </c>
      <c r="AU793" s="142" t="s">
        <v>82</v>
      </c>
      <c r="AV793" s="12" t="s">
        <v>78</v>
      </c>
      <c r="AW793" s="12" t="s">
        <v>29</v>
      </c>
      <c r="AX793" s="12" t="s">
        <v>73</v>
      </c>
      <c r="AY793" s="142" t="s">
        <v>224</v>
      </c>
    </row>
    <row r="794" spans="2:65" s="13" customFormat="1">
      <c r="B794" s="146"/>
      <c r="D794" s="136" t="s">
        <v>234</v>
      </c>
      <c r="E794" s="147" t="s">
        <v>1</v>
      </c>
      <c r="F794" s="148" t="s">
        <v>909</v>
      </c>
      <c r="H794" s="149">
        <v>39.54</v>
      </c>
      <c r="L794" s="146"/>
      <c r="M794" s="150"/>
      <c r="T794" s="151"/>
      <c r="AT794" s="147" t="s">
        <v>234</v>
      </c>
      <c r="AU794" s="147" t="s">
        <v>82</v>
      </c>
      <c r="AV794" s="13" t="s">
        <v>82</v>
      </c>
      <c r="AW794" s="13" t="s">
        <v>29</v>
      </c>
      <c r="AX794" s="13" t="s">
        <v>73</v>
      </c>
      <c r="AY794" s="147" t="s">
        <v>224</v>
      </c>
    </row>
    <row r="795" spans="2:65" s="14" customFormat="1">
      <c r="B795" s="152"/>
      <c r="D795" s="136" t="s">
        <v>234</v>
      </c>
      <c r="E795" s="153" t="s">
        <v>1</v>
      </c>
      <c r="F795" s="154" t="s">
        <v>239</v>
      </c>
      <c r="H795" s="155">
        <v>39.54</v>
      </c>
      <c r="L795" s="152"/>
      <c r="M795" s="156"/>
      <c r="T795" s="157"/>
      <c r="AT795" s="153" t="s">
        <v>234</v>
      </c>
      <c r="AU795" s="153" t="s">
        <v>82</v>
      </c>
      <c r="AV795" s="14" t="s">
        <v>106</v>
      </c>
      <c r="AW795" s="14" t="s">
        <v>29</v>
      </c>
      <c r="AX795" s="14" t="s">
        <v>78</v>
      </c>
      <c r="AY795" s="153" t="s">
        <v>224</v>
      </c>
    </row>
    <row r="796" spans="2:65" s="1" customFormat="1" ht="24.2" customHeight="1">
      <c r="B796" s="123"/>
      <c r="C796" s="124" t="s">
        <v>910</v>
      </c>
      <c r="D796" s="124" t="s">
        <v>226</v>
      </c>
      <c r="E796" s="125" t="s">
        <v>911</v>
      </c>
      <c r="F796" s="126" t="s">
        <v>912</v>
      </c>
      <c r="G796" s="127" t="s">
        <v>266</v>
      </c>
      <c r="H796" s="128">
        <v>686.81200000000001</v>
      </c>
      <c r="I796" s="129">
        <v>20</v>
      </c>
      <c r="J796" s="129">
        <f>ROUND(I796*H796,2)</f>
        <v>13736.24</v>
      </c>
      <c r="K796" s="126" t="s">
        <v>230</v>
      </c>
      <c r="L796" s="29"/>
      <c r="M796" s="130" t="s">
        <v>1</v>
      </c>
      <c r="N796" s="131" t="s">
        <v>39</v>
      </c>
      <c r="O796" s="132">
        <v>0</v>
      </c>
      <c r="P796" s="132">
        <f>O796*H796</f>
        <v>0</v>
      </c>
      <c r="Q796" s="132">
        <v>0</v>
      </c>
      <c r="R796" s="132">
        <f>Q796*H796</f>
        <v>0</v>
      </c>
      <c r="S796" s="132">
        <v>0</v>
      </c>
      <c r="T796" s="133">
        <f>S796*H796</f>
        <v>0</v>
      </c>
      <c r="AR796" s="134" t="s">
        <v>106</v>
      </c>
      <c r="AT796" s="134" t="s">
        <v>226</v>
      </c>
      <c r="AU796" s="134" t="s">
        <v>82</v>
      </c>
      <c r="AY796" s="17" t="s">
        <v>224</v>
      </c>
      <c r="BE796" s="135">
        <f>IF(N796="základní",J796,0)</f>
        <v>0</v>
      </c>
      <c r="BF796" s="135">
        <f>IF(N796="snížená",J796,0)</f>
        <v>13736.24</v>
      </c>
      <c r="BG796" s="135">
        <f>IF(N796="zákl. přenesená",J796,0)</f>
        <v>0</v>
      </c>
      <c r="BH796" s="135">
        <f>IF(N796="sníž. přenesená",J796,0)</f>
        <v>0</v>
      </c>
      <c r="BI796" s="135">
        <f>IF(N796="nulová",J796,0)</f>
        <v>0</v>
      </c>
      <c r="BJ796" s="17" t="s">
        <v>82</v>
      </c>
      <c r="BK796" s="135">
        <f>ROUND(I796*H796,2)</f>
        <v>13736.24</v>
      </c>
      <c r="BL796" s="17" t="s">
        <v>106</v>
      </c>
      <c r="BM796" s="134" t="s">
        <v>913</v>
      </c>
    </row>
    <row r="797" spans="2:65" s="1" customFormat="1" ht="19.5">
      <c r="B797" s="29"/>
      <c r="D797" s="136" t="s">
        <v>231</v>
      </c>
      <c r="F797" s="137" t="s">
        <v>912</v>
      </c>
      <c r="L797" s="29"/>
      <c r="M797" s="138"/>
      <c r="T797" s="53"/>
      <c r="AT797" s="17" t="s">
        <v>231</v>
      </c>
      <c r="AU797" s="17" t="s">
        <v>82</v>
      </c>
    </row>
    <row r="798" spans="2:65" s="1" customFormat="1">
      <c r="B798" s="29"/>
      <c r="D798" s="139" t="s">
        <v>232</v>
      </c>
      <c r="F798" s="140" t="s">
        <v>914</v>
      </c>
      <c r="L798" s="29"/>
      <c r="M798" s="138"/>
      <c r="T798" s="53"/>
      <c r="AT798" s="17" t="s">
        <v>232</v>
      </c>
      <c r="AU798" s="17" t="s">
        <v>82</v>
      </c>
    </row>
    <row r="799" spans="2:65" s="13" customFormat="1">
      <c r="B799" s="146"/>
      <c r="D799" s="136" t="s">
        <v>234</v>
      </c>
      <c r="E799" s="147" t="s">
        <v>1</v>
      </c>
      <c r="F799" s="148" t="s">
        <v>915</v>
      </c>
      <c r="H799" s="149">
        <v>679.64</v>
      </c>
      <c r="L799" s="146"/>
      <c r="M799" s="150"/>
      <c r="T799" s="151"/>
      <c r="AT799" s="147" t="s">
        <v>234</v>
      </c>
      <c r="AU799" s="147" t="s">
        <v>82</v>
      </c>
      <c r="AV799" s="13" t="s">
        <v>82</v>
      </c>
      <c r="AW799" s="13" t="s">
        <v>29</v>
      </c>
      <c r="AX799" s="13" t="s">
        <v>73</v>
      </c>
      <c r="AY799" s="147" t="s">
        <v>224</v>
      </c>
    </row>
    <row r="800" spans="2:65" s="13" customFormat="1">
      <c r="B800" s="146"/>
      <c r="D800" s="136" t="s">
        <v>234</v>
      </c>
      <c r="E800" s="147" t="s">
        <v>1</v>
      </c>
      <c r="F800" s="148" t="s">
        <v>916</v>
      </c>
      <c r="H800" s="149">
        <v>7.1719999999999997</v>
      </c>
      <c r="L800" s="146"/>
      <c r="M800" s="150"/>
      <c r="T800" s="151"/>
      <c r="AT800" s="147" t="s">
        <v>234</v>
      </c>
      <c r="AU800" s="147" t="s">
        <v>82</v>
      </c>
      <c r="AV800" s="13" t="s">
        <v>82</v>
      </c>
      <c r="AW800" s="13" t="s">
        <v>29</v>
      </c>
      <c r="AX800" s="13" t="s">
        <v>73</v>
      </c>
      <c r="AY800" s="147" t="s">
        <v>224</v>
      </c>
    </row>
    <row r="801" spans="2:65" s="14" customFormat="1">
      <c r="B801" s="152"/>
      <c r="D801" s="136" t="s">
        <v>234</v>
      </c>
      <c r="E801" s="153" t="s">
        <v>1</v>
      </c>
      <c r="F801" s="154" t="s">
        <v>239</v>
      </c>
      <c r="H801" s="155">
        <v>686.81200000000001</v>
      </c>
      <c r="L801" s="152"/>
      <c r="M801" s="156"/>
      <c r="T801" s="157"/>
      <c r="AT801" s="153" t="s">
        <v>234</v>
      </c>
      <c r="AU801" s="153" t="s">
        <v>82</v>
      </c>
      <c r="AV801" s="14" t="s">
        <v>106</v>
      </c>
      <c r="AW801" s="14" t="s">
        <v>29</v>
      </c>
      <c r="AX801" s="14" t="s">
        <v>78</v>
      </c>
      <c r="AY801" s="153" t="s">
        <v>224</v>
      </c>
    </row>
    <row r="802" spans="2:65" s="1" customFormat="1" ht="37.9" customHeight="1">
      <c r="B802" s="123"/>
      <c r="C802" s="124" t="s">
        <v>579</v>
      </c>
      <c r="D802" s="124" t="s">
        <v>226</v>
      </c>
      <c r="E802" s="125" t="s">
        <v>917</v>
      </c>
      <c r="F802" s="126" t="s">
        <v>918</v>
      </c>
      <c r="G802" s="127" t="s">
        <v>369</v>
      </c>
      <c r="H802" s="128">
        <v>1</v>
      </c>
      <c r="I802" s="129">
        <v>20250</v>
      </c>
      <c r="J802" s="129">
        <f>ROUND(I802*H802,2)</f>
        <v>20250</v>
      </c>
      <c r="K802" s="126" t="s">
        <v>230</v>
      </c>
      <c r="L802" s="29"/>
      <c r="M802" s="130" t="s">
        <v>1</v>
      </c>
      <c r="N802" s="131" t="s">
        <v>39</v>
      </c>
      <c r="O802" s="132">
        <v>0</v>
      </c>
      <c r="P802" s="132">
        <f>O802*H802</f>
        <v>0</v>
      </c>
      <c r="Q802" s="132">
        <v>0</v>
      </c>
      <c r="R802" s="132">
        <f>Q802*H802</f>
        <v>0</v>
      </c>
      <c r="S802" s="132">
        <v>0</v>
      </c>
      <c r="T802" s="133">
        <f>S802*H802</f>
        <v>0</v>
      </c>
      <c r="AR802" s="134" t="s">
        <v>106</v>
      </c>
      <c r="AT802" s="134" t="s">
        <v>226</v>
      </c>
      <c r="AU802" s="134" t="s">
        <v>82</v>
      </c>
      <c r="AY802" s="17" t="s">
        <v>224</v>
      </c>
      <c r="BE802" s="135">
        <f>IF(N802="základní",J802,0)</f>
        <v>0</v>
      </c>
      <c r="BF802" s="135">
        <f>IF(N802="snížená",J802,0)</f>
        <v>20250</v>
      </c>
      <c r="BG802" s="135">
        <f>IF(N802="zákl. přenesená",J802,0)</f>
        <v>0</v>
      </c>
      <c r="BH802" s="135">
        <f>IF(N802="sníž. přenesená",J802,0)</f>
        <v>0</v>
      </c>
      <c r="BI802" s="135">
        <f>IF(N802="nulová",J802,0)</f>
        <v>0</v>
      </c>
      <c r="BJ802" s="17" t="s">
        <v>82</v>
      </c>
      <c r="BK802" s="135">
        <f>ROUND(I802*H802,2)</f>
        <v>20250</v>
      </c>
      <c r="BL802" s="17" t="s">
        <v>106</v>
      </c>
      <c r="BM802" s="134" t="s">
        <v>919</v>
      </c>
    </row>
    <row r="803" spans="2:65" s="1" customFormat="1" ht="19.5">
      <c r="B803" s="29"/>
      <c r="D803" s="136" t="s">
        <v>231</v>
      </c>
      <c r="F803" s="137" t="s">
        <v>918</v>
      </c>
      <c r="L803" s="29"/>
      <c r="M803" s="138"/>
      <c r="T803" s="53"/>
      <c r="AT803" s="17" t="s">
        <v>231</v>
      </c>
      <c r="AU803" s="17" t="s">
        <v>82</v>
      </c>
    </row>
    <row r="804" spans="2:65" s="1" customFormat="1">
      <c r="B804" s="29"/>
      <c r="D804" s="139" t="s">
        <v>232</v>
      </c>
      <c r="F804" s="140" t="s">
        <v>920</v>
      </c>
      <c r="L804" s="29"/>
      <c r="M804" s="138"/>
      <c r="T804" s="53"/>
      <c r="AT804" s="17" t="s">
        <v>232</v>
      </c>
      <c r="AU804" s="17" t="s">
        <v>82</v>
      </c>
    </row>
    <row r="805" spans="2:65" s="1" customFormat="1" ht="33" customHeight="1">
      <c r="B805" s="123"/>
      <c r="C805" s="124" t="s">
        <v>921</v>
      </c>
      <c r="D805" s="124" t="s">
        <v>226</v>
      </c>
      <c r="E805" s="125" t="s">
        <v>922</v>
      </c>
      <c r="F805" s="126" t="s">
        <v>923</v>
      </c>
      <c r="G805" s="127" t="s">
        <v>266</v>
      </c>
      <c r="H805" s="128">
        <v>13.493</v>
      </c>
      <c r="I805" s="129">
        <v>356</v>
      </c>
      <c r="J805" s="129">
        <f>ROUND(I805*H805,2)</f>
        <v>4803.51</v>
      </c>
      <c r="K805" s="126" t="s">
        <v>230</v>
      </c>
      <c r="L805" s="29"/>
      <c r="M805" s="130" t="s">
        <v>1</v>
      </c>
      <c r="N805" s="131" t="s">
        <v>39</v>
      </c>
      <c r="O805" s="132">
        <v>0</v>
      </c>
      <c r="P805" s="132">
        <f>O805*H805</f>
        <v>0</v>
      </c>
      <c r="Q805" s="132">
        <v>0</v>
      </c>
      <c r="R805" s="132">
        <f>Q805*H805</f>
        <v>0</v>
      </c>
      <c r="S805" s="132">
        <v>0</v>
      </c>
      <c r="T805" s="133">
        <f>S805*H805</f>
        <v>0</v>
      </c>
      <c r="AR805" s="134" t="s">
        <v>106</v>
      </c>
      <c r="AT805" s="134" t="s">
        <v>226</v>
      </c>
      <c r="AU805" s="134" t="s">
        <v>82</v>
      </c>
      <c r="AY805" s="17" t="s">
        <v>224</v>
      </c>
      <c r="BE805" s="135">
        <f>IF(N805="základní",J805,0)</f>
        <v>0</v>
      </c>
      <c r="BF805" s="135">
        <f>IF(N805="snížená",J805,0)</f>
        <v>4803.51</v>
      </c>
      <c r="BG805" s="135">
        <f>IF(N805="zákl. přenesená",J805,0)</f>
        <v>0</v>
      </c>
      <c r="BH805" s="135">
        <f>IF(N805="sníž. přenesená",J805,0)</f>
        <v>0</v>
      </c>
      <c r="BI805" s="135">
        <f>IF(N805="nulová",J805,0)</f>
        <v>0</v>
      </c>
      <c r="BJ805" s="17" t="s">
        <v>82</v>
      </c>
      <c r="BK805" s="135">
        <f>ROUND(I805*H805,2)</f>
        <v>4803.51</v>
      </c>
      <c r="BL805" s="17" t="s">
        <v>106</v>
      </c>
      <c r="BM805" s="134" t="s">
        <v>924</v>
      </c>
    </row>
    <row r="806" spans="2:65" s="1" customFormat="1" ht="19.5">
      <c r="B806" s="29"/>
      <c r="D806" s="136" t="s">
        <v>231</v>
      </c>
      <c r="F806" s="137" t="s">
        <v>923</v>
      </c>
      <c r="L806" s="29"/>
      <c r="M806" s="138"/>
      <c r="T806" s="53"/>
      <c r="AT806" s="17" t="s">
        <v>231</v>
      </c>
      <c r="AU806" s="17" t="s">
        <v>82</v>
      </c>
    </row>
    <row r="807" spans="2:65" s="1" customFormat="1">
      <c r="B807" s="29"/>
      <c r="D807" s="139" t="s">
        <v>232</v>
      </c>
      <c r="F807" s="140" t="s">
        <v>925</v>
      </c>
      <c r="L807" s="29"/>
      <c r="M807" s="138"/>
      <c r="T807" s="53"/>
      <c r="AT807" s="17" t="s">
        <v>232</v>
      </c>
      <c r="AU807" s="17" t="s">
        <v>82</v>
      </c>
    </row>
    <row r="808" spans="2:65" s="12" customFormat="1">
      <c r="B808" s="141"/>
      <c r="D808" s="136" t="s">
        <v>234</v>
      </c>
      <c r="E808" s="142" t="s">
        <v>1</v>
      </c>
      <c r="F808" s="143" t="s">
        <v>926</v>
      </c>
      <c r="H808" s="142" t="s">
        <v>1</v>
      </c>
      <c r="L808" s="141"/>
      <c r="M808" s="144"/>
      <c r="T808" s="145"/>
      <c r="AT808" s="142" t="s">
        <v>234</v>
      </c>
      <c r="AU808" s="142" t="s">
        <v>82</v>
      </c>
      <c r="AV808" s="12" t="s">
        <v>78</v>
      </c>
      <c r="AW808" s="12" t="s">
        <v>29</v>
      </c>
      <c r="AX808" s="12" t="s">
        <v>73</v>
      </c>
      <c r="AY808" s="142" t="s">
        <v>224</v>
      </c>
    </row>
    <row r="809" spans="2:65" s="13" customFormat="1">
      <c r="B809" s="146"/>
      <c r="D809" s="136" t="s">
        <v>234</v>
      </c>
      <c r="E809" s="147" t="s">
        <v>1</v>
      </c>
      <c r="F809" s="148" t="s">
        <v>927</v>
      </c>
      <c r="H809" s="149">
        <v>13.493</v>
      </c>
      <c r="L809" s="146"/>
      <c r="M809" s="150"/>
      <c r="T809" s="151"/>
      <c r="AT809" s="147" t="s">
        <v>234</v>
      </c>
      <c r="AU809" s="147" t="s">
        <v>82</v>
      </c>
      <c r="AV809" s="13" t="s">
        <v>82</v>
      </c>
      <c r="AW809" s="13" t="s">
        <v>29</v>
      </c>
      <c r="AX809" s="13" t="s">
        <v>73</v>
      </c>
      <c r="AY809" s="147" t="s">
        <v>224</v>
      </c>
    </row>
    <row r="810" spans="2:65" s="14" customFormat="1">
      <c r="B810" s="152"/>
      <c r="D810" s="136" t="s">
        <v>234</v>
      </c>
      <c r="E810" s="153" t="s">
        <v>1</v>
      </c>
      <c r="F810" s="154" t="s">
        <v>239</v>
      </c>
      <c r="H810" s="155">
        <v>13.493</v>
      </c>
      <c r="L810" s="152"/>
      <c r="M810" s="156"/>
      <c r="T810" s="157"/>
      <c r="AT810" s="153" t="s">
        <v>234</v>
      </c>
      <c r="AU810" s="153" t="s">
        <v>82</v>
      </c>
      <c r="AV810" s="14" t="s">
        <v>106</v>
      </c>
      <c r="AW810" s="14" t="s">
        <v>29</v>
      </c>
      <c r="AX810" s="14" t="s">
        <v>78</v>
      </c>
      <c r="AY810" s="153" t="s">
        <v>224</v>
      </c>
    </row>
    <row r="811" spans="2:65" s="11" customFormat="1" ht="22.9" customHeight="1">
      <c r="B811" s="112"/>
      <c r="D811" s="113" t="s">
        <v>72</v>
      </c>
      <c r="E811" s="121" t="s">
        <v>280</v>
      </c>
      <c r="F811" s="121" t="s">
        <v>928</v>
      </c>
      <c r="J811" s="122">
        <f>BK811</f>
        <v>2497152.0299999998</v>
      </c>
      <c r="L811" s="112"/>
      <c r="M811" s="116"/>
      <c r="P811" s="117">
        <f>SUM(P812:P939)</f>
        <v>0</v>
      </c>
      <c r="R811" s="117">
        <f>SUM(R812:R939)</f>
        <v>0</v>
      </c>
      <c r="T811" s="118">
        <f>SUM(T812:T939)</f>
        <v>0</v>
      </c>
      <c r="AR811" s="113" t="s">
        <v>78</v>
      </c>
      <c r="AT811" s="119" t="s">
        <v>72</v>
      </c>
      <c r="AU811" s="119" t="s">
        <v>78</v>
      </c>
      <c r="AY811" s="113" t="s">
        <v>224</v>
      </c>
      <c r="BK811" s="120">
        <f>SUM(BK812:BK939)</f>
        <v>2497152.0299999998</v>
      </c>
    </row>
    <row r="812" spans="2:65" s="1" customFormat="1" ht="44.25" customHeight="1">
      <c r="B812" s="123"/>
      <c r="C812" s="124" t="s">
        <v>583</v>
      </c>
      <c r="D812" s="124" t="s">
        <v>226</v>
      </c>
      <c r="E812" s="125" t="s">
        <v>929</v>
      </c>
      <c r="F812" s="126" t="s">
        <v>930</v>
      </c>
      <c r="G812" s="127" t="s">
        <v>266</v>
      </c>
      <c r="H812" s="128">
        <v>334.096</v>
      </c>
      <c r="I812" s="129">
        <v>69.900000000000006</v>
      </c>
      <c r="J812" s="129">
        <f>ROUND(I812*H812,2)</f>
        <v>23353.31</v>
      </c>
      <c r="K812" s="126" t="s">
        <v>230</v>
      </c>
      <c r="L812" s="29"/>
      <c r="M812" s="130" t="s">
        <v>1</v>
      </c>
      <c r="N812" s="131" t="s">
        <v>39</v>
      </c>
      <c r="O812" s="132">
        <v>0</v>
      </c>
      <c r="P812" s="132">
        <f>O812*H812</f>
        <v>0</v>
      </c>
      <c r="Q812" s="132">
        <v>0</v>
      </c>
      <c r="R812" s="132">
        <f>Q812*H812</f>
        <v>0</v>
      </c>
      <c r="S812" s="132">
        <v>0</v>
      </c>
      <c r="T812" s="133">
        <f>S812*H812</f>
        <v>0</v>
      </c>
      <c r="AR812" s="134" t="s">
        <v>106</v>
      </c>
      <c r="AT812" s="134" t="s">
        <v>226</v>
      </c>
      <c r="AU812" s="134" t="s">
        <v>82</v>
      </c>
      <c r="AY812" s="17" t="s">
        <v>224</v>
      </c>
      <c r="BE812" s="135">
        <f>IF(N812="základní",J812,0)</f>
        <v>0</v>
      </c>
      <c r="BF812" s="135">
        <f>IF(N812="snížená",J812,0)</f>
        <v>23353.31</v>
      </c>
      <c r="BG812" s="135">
        <f>IF(N812="zákl. přenesená",J812,0)</f>
        <v>0</v>
      </c>
      <c r="BH812" s="135">
        <f>IF(N812="sníž. přenesená",J812,0)</f>
        <v>0</v>
      </c>
      <c r="BI812" s="135">
        <f>IF(N812="nulová",J812,0)</f>
        <v>0</v>
      </c>
      <c r="BJ812" s="17" t="s">
        <v>82</v>
      </c>
      <c r="BK812" s="135">
        <f>ROUND(I812*H812,2)</f>
        <v>23353.31</v>
      </c>
      <c r="BL812" s="17" t="s">
        <v>106</v>
      </c>
      <c r="BM812" s="134" t="s">
        <v>931</v>
      </c>
    </row>
    <row r="813" spans="2:65" s="1" customFormat="1" ht="29.25">
      <c r="B813" s="29"/>
      <c r="D813" s="136" t="s">
        <v>231</v>
      </c>
      <c r="F813" s="137" t="s">
        <v>930</v>
      </c>
      <c r="L813" s="29"/>
      <c r="M813" s="138"/>
      <c r="T813" s="53"/>
      <c r="AT813" s="17" t="s">
        <v>231</v>
      </c>
      <c r="AU813" s="17" t="s">
        <v>82</v>
      </c>
    </row>
    <row r="814" spans="2:65" s="1" customFormat="1">
      <c r="B814" s="29"/>
      <c r="D814" s="139" t="s">
        <v>232</v>
      </c>
      <c r="F814" s="140" t="s">
        <v>932</v>
      </c>
      <c r="L814" s="29"/>
      <c r="M814" s="138"/>
      <c r="T814" s="53"/>
      <c r="AT814" s="17" t="s">
        <v>232</v>
      </c>
      <c r="AU814" s="17" t="s">
        <v>82</v>
      </c>
    </row>
    <row r="815" spans="2:65" s="13" customFormat="1">
      <c r="B815" s="146"/>
      <c r="D815" s="136" t="s">
        <v>234</v>
      </c>
      <c r="E815" s="147" t="s">
        <v>1</v>
      </c>
      <c r="F815" s="148" t="s">
        <v>933</v>
      </c>
      <c r="H815" s="149">
        <v>334.096</v>
      </c>
      <c r="L815" s="146"/>
      <c r="M815" s="150"/>
      <c r="T815" s="151"/>
      <c r="AT815" s="147" t="s">
        <v>234</v>
      </c>
      <c r="AU815" s="147" t="s">
        <v>82</v>
      </c>
      <c r="AV815" s="13" t="s">
        <v>82</v>
      </c>
      <c r="AW815" s="13" t="s">
        <v>29</v>
      </c>
      <c r="AX815" s="13" t="s">
        <v>73</v>
      </c>
      <c r="AY815" s="147" t="s">
        <v>224</v>
      </c>
    </row>
    <row r="816" spans="2:65" s="14" customFormat="1">
      <c r="B816" s="152"/>
      <c r="D816" s="136" t="s">
        <v>234</v>
      </c>
      <c r="E816" s="153" t="s">
        <v>1</v>
      </c>
      <c r="F816" s="154" t="s">
        <v>239</v>
      </c>
      <c r="H816" s="155">
        <v>334.096</v>
      </c>
      <c r="L816" s="152"/>
      <c r="M816" s="156"/>
      <c r="T816" s="157"/>
      <c r="AT816" s="153" t="s">
        <v>234</v>
      </c>
      <c r="AU816" s="153" t="s">
        <v>82</v>
      </c>
      <c r="AV816" s="14" t="s">
        <v>106</v>
      </c>
      <c r="AW816" s="14" t="s">
        <v>29</v>
      </c>
      <c r="AX816" s="14" t="s">
        <v>78</v>
      </c>
      <c r="AY816" s="153" t="s">
        <v>224</v>
      </c>
    </row>
    <row r="817" spans="2:65" s="1" customFormat="1" ht="49.15" customHeight="1">
      <c r="B817" s="123"/>
      <c r="C817" s="124" t="s">
        <v>934</v>
      </c>
      <c r="D817" s="124" t="s">
        <v>226</v>
      </c>
      <c r="E817" s="125" t="s">
        <v>935</v>
      </c>
      <c r="F817" s="126" t="s">
        <v>936</v>
      </c>
      <c r="G817" s="127" t="s">
        <v>266</v>
      </c>
      <c r="H817" s="128">
        <v>30402.736000000001</v>
      </c>
      <c r="I817" s="129">
        <v>2.16</v>
      </c>
      <c r="J817" s="129">
        <f>ROUND(I817*H817,2)</f>
        <v>65669.91</v>
      </c>
      <c r="K817" s="126" t="s">
        <v>230</v>
      </c>
      <c r="L817" s="29"/>
      <c r="M817" s="130" t="s">
        <v>1</v>
      </c>
      <c r="N817" s="131" t="s">
        <v>39</v>
      </c>
      <c r="O817" s="132">
        <v>0</v>
      </c>
      <c r="P817" s="132">
        <f>O817*H817</f>
        <v>0</v>
      </c>
      <c r="Q817" s="132">
        <v>0</v>
      </c>
      <c r="R817" s="132">
        <f>Q817*H817</f>
        <v>0</v>
      </c>
      <c r="S817" s="132">
        <v>0</v>
      </c>
      <c r="T817" s="133">
        <f>S817*H817</f>
        <v>0</v>
      </c>
      <c r="AR817" s="134" t="s">
        <v>106</v>
      </c>
      <c r="AT817" s="134" t="s">
        <v>226</v>
      </c>
      <c r="AU817" s="134" t="s">
        <v>82</v>
      </c>
      <c r="AY817" s="17" t="s">
        <v>224</v>
      </c>
      <c r="BE817" s="135">
        <f>IF(N817="základní",J817,0)</f>
        <v>0</v>
      </c>
      <c r="BF817" s="135">
        <f>IF(N817="snížená",J817,0)</f>
        <v>65669.91</v>
      </c>
      <c r="BG817" s="135">
        <f>IF(N817="zákl. přenesená",J817,0)</f>
        <v>0</v>
      </c>
      <c r="BH817" s="135">
        <f>IF(N817="sníž. přenesená",J817,0)</f>
        <v>0</v>
      </c>
      <c r="BI817" s="135">
        <f>IF(N817="nulová",J817,0)</f>
        <v>0</v>
      </c>
      <c r="BJ817" s="17" t="s">
        <v>82</v>
      </c>
      <c r="BK817" s="135">
        <f>ROUND(I817*H817,2)</f>
        <v>65669.91</v>
      </c>
      <c r="BL817" s="17" t="s">
        <v>106</v>
      </c>
      <c r="BM817" s="134" t="s">
        <v>937</v>
      </c>
    </row>
    <row r="818" spans="2:65" s="1" customFormat="1" ht="29.25">
      <c r="B818" s="29"/>
      <c r="D818" s="136" t="s">
        <v>231</v>
      </c>
      <c r="F818" s="137" t="s">
        <v>936</v>
      </c>
      <c r="L818" s="29"/>
      <c r="M818" s="138"/>
      <c r="T818" s="53"/>
      <c r="AT818" s="17" t="s">
        <v>231</v>
      </c>
      <c r="AU818" s="17" t="s">
        <v>82</v>
      </c>
    </row>
    <row r="819" spans="2:65" s="1" customFormat="1">
      <c r="B819" s="29"/>
      <c r="D819" s="139" t="s">
        <v>232</v>
      </c>
      <c r="F819" s="140" t="s">
        <v>938</v>
      </c>
      <c r="L819" s="29"/>
      <c r="M819" s="138"/>
      <c r="T819" s="53"/>
      <c r="AT819" s="17" t="s">
        <v>232</v>
      </c>
      <c r="AU819" s="17" t="s">
        <v>82</v>
      </c>
    </row>
    <row r="820" spans="2:65" s="13" customFormat="1">
      <c r="B820" s="146"/>
      <c r="D820" s="136" t="s">
        <v>234</v>
      </c>
      <c r="E820" s="147" t="s">
        <v>1</v>
      </c>
      <c r="F820" s="148" t="s">
        <v>939</v>
      </c>
      <c r="H820" s="149">
        <v>30402.736000000001</v>
      </c>
      <c r="L820" s="146"/>
      <c r="M820" s="150"/>
      <c r="T820" s="151"/>
      <c r="AT820" s="147" t="s">
        <v>234</v>
      </c>
      <c r="AU820" s="147" t="s">
        <v>82</v>
      </c>
      <c r="AV820" s="13" t="s">
        <v>82</v>
      </c>
      <c r="AW820" s="13" t="s">
        <v>29</v>
      </c>
      <c r="AX820" s="13" t="s">
        <v>73</v>
      </c>
      <c r="AY820" s="147" t="s">
        <v>224</v>
      </c>
    </row>
    <row r="821" spans="2:65" s="14" customFormat="1">
      <c r="B821" s="152"/>
      <c r="D821" s="136" t="s">
        <v>234</v>
      </c>
      <c r="E821" s="153" t="s">
        <v>1</v>
      </c>
      <c r="F821" s="154" t="s">
        <v>239</v>
      </c>
      <c r="H821" s="155">
        <v>30402.736000000001</v>
      </c>
      <c r="L821" s="152"/>
      <c r="M821" s="156"/>
      <c r="T821" s="157"/>
      <c r="AT821" s="153" t="s">
        <v>234</v>
      </c>
      <c r="AU821" s="153" t="s">
        <v>82</v>
      </c>
      <c r="AV821" s="14" t="s">
        <v>106</v>
      </c>
      <c r="AW821" s="14" t="s">
        <v>29</v>
      </c>
      <c r="AX821" s="14" t="s">
        <v>78</v>
      </c>
      <c r="AY821" s="153" t="s">
        <v>224</v>
      </c>
    </row>
    <row r="822" spans="2:65" s="1" customFormat="1" ht="44.25" customHeight="1">
      <c r="B822" s="123"/>
      <c r="C822" s="124" t="s">
        <v>596</v>
      </c>
      <c r="D822" s="124" t="s">
        <v>226</v>
      </c>
      <c r="E822" s="125" t="s">
        <v>940</v>
      </c>
      <c r="F822" s="126" t="s">
        <v>941</v>
      </c>
      <c r="G822" s="127" t="s">
        <v>266</v>
      </c>
      <c r="H822" s="128">
        <v>334.096</v>
      </c>
      <c r="I822" s="129">
        <v>46.5</v>
      </c>
      <c r="J822" s="129">
        <f>ROUND(I822*H822,2)</f>
        <v>15535.46</v>
      </c>
      <c r="K822" s="126" t="s">
        <v>230</v>
      </c>
      <c r="L822" s="29"/>
      <c r="M822" s="130" t="s">
        <v>1</v>
      </c>
      <c r="N822" s="131" t="s">
        <v>39</v>
      </c>
      <c r="O822" s="132">
        <v>0</v>
      </c>
      <c r="P822" s="132">
        <f>O822*H822</f>
        <v>0</v>
      </c>
      <c r="Q822" s="132">
        <v>0</v>
      </c>
      <c r="R822" s="132">
        <f>Q822*H822</f>
        <v>0</v>
      </c>
      <c r="S822" s="132">
        <v>0</v>
      </c>
      <c r="T822" s="133">
        <f>S822*H822</f>
        <v>0</v>
      </c>
      <c r="AR822" s="134" t="s">
        <v>106</v>
      </c>
      <c r="AT822" s="134" t="s">
        <v>226</v>
      </c>
      <c r="AU822" s="134" t="s">
        <v>82</v>
      </c>
      <c r="AY822" s="17" t="s">
        <v>224</v>
      </c>
      <c r="BE822" s="135">
        <f>IF(N822="základní",J822,0)</f>
        <v>0</v>
      </c>
      <c r="BF822" s="135">
        <f>IF(N822="snížená",J822,0)</f>
        <v>15535.46</v>
      </c>
      <c r="BG822" s="135">
        <f>IF(N822="zákl. přenesená",J822,0)</f>
        <v>0</v>
      </c>
      <c r="BH822" s="135">
        <f>IF(N822="sníž. přenesená",J822,0)</f>
        <v>0</v>
      </c>
      <c r="BI822" s="135">
        <f>IF(N822="nulová",J822,0)</f>
        <v>0</v>
      </c>
      <c r="BJ822" s="17" t="s">
        <v>82</v>
      </c>
      <c r="BK822" s="135">
        <f>ROUND(I822*H822,2)</f>
        <v>15535.46</v>
      </c>
      <c r="BL822" s="17" t="s">
        <v>106</v>
      </c>
      <c r="BM822" s="134" t="s">
        <v>942</v>
      </c>
    </row>
    <row r="823" spans="2:65" s="1" customFormat="1" ht="29.25">
      <c r="B823" s="29"/>
      <c r="D823" s="136" t="s">
        <v>231</v>
      </c>
      <c r="F823" s="137" t="s">
        <v>941</v>
      </c>
      <c r="L823" s="29"/>
      <c r="M823" s="138"/>
      <c r="T823" s="53"/>
      <c r="AT823" s="17" t="s">
        <v>231</v>
      </c>
      <c r="AU823" s="17" t="s">
        <v>82</v>
      </c>
    </row>
    <row r="824" spans="2:65" s="1" customFormat="1">
      <c r="B824" s="29"/>
      <c r="D824" s="139" t="s">
        <v>232</v>
      </c>
      <c r="F824" s="140" t="s">
        <v>943</v>
      </c>
      <c r="L824" s="29"/>
      <c r="M824" s="138"/>
      <c r="T824" s="53"/>
      <c r="AT824" s="17" t="s">
        <v>232</v>
      </c>
      <c r="AU824" s="17" t="s">
        <v>82</v>
      </c>
    </row>
    <row r="825" spans="2:65" s="1" customFormat="1" ht="24.2" customHeight="1">
      <c r="B825" s="123"/>
      <c r="C825" s="124" t="s">
        <v>944</v>
      </c>
      <c r="D825" s="124" t="s">
        <v>226</v>
      </c>
      <c r="E825" s="125" t="s">
        <v>945</v>
      </c>
      <c r="F825" s="126" t="s">
        <v>946</v>
      </c>
      <c r="G825" s="127" t="s">
        <v>266</v>
      </c>
      <c r="H825" s="128">
        <v>334.096</v>
      </c>
      <c r="I825" s="129">
        <v>23.1</v>
      </c>
      <c r="J825" s="129">
        <f>ROUND(I825*H825,2)</f>
        <v>7717.62</v>
      </c>
      <c r="K825" s="126" t="s">
        <v>230</v>
      </c>
      <c r="L825" s="29"/>
      <c r="M825" s="130" t="s">
        <v>1</v>
      </c>
      <c r="N825" s="131" t="s">
        <v>39</v>
      </c>
      <c r="O825" s="132">
        <v>0</v>
      </c>
      <c r="P825" s="132">
        <f>O825*H825</f>
        <v>0</v>
      </c>
      <c r="Q825" s="132">
        <v>0</v>
      </c>
      <c r="R825" s="132">
        <f>Q825*H825</f>
        <v>0</v>
      </c>
      <c r="S825" s="132">
        <v>0</v>
      </c>
      <c r="T825" s="133">
        <f>S825*H825</f>
        <v>0</v>
      </c>
      <c r="AR825" s="134" t="s">
        <v>106</v>
      </c>
      <c r="AT825" s="134" t="s">
        <v>226</v>
      </c>
      <c r="AU825" s="134" t="s">
        <v>82</v>
      </c>
      <c r="AY825" s="17" t="s">
        <v>224</v>
      </c>
      <c r="BE825" s="135">
        <f>IF(N825="základní",J825,0)</f>
        <v>0</v>
      </c>
      <c r="BF825" s="135">
        <f>IF(N825="snížená",J825,0)</f>
        <v>7717.62</v>
      </c>
      <c r="BG825" s="135">
        <f>IF(N825="zákl. přenesená",J825,0)</f>
        <v>0</v>
      </c>
      <c r="BH825" s="135">
        <f>IF(N825="sníž. přenesená",J825,0)</f>
        <v>0</v>
      </c>
      <c r="BI825" s="135">
        <f>IF(N825="nulová",J825,0)</f>
        <v>0</v>
      </c>
      <c r="BJ825" s="17" t="s">
        <v>82</v>
      </c>
      <c r="BK825" s="135">
        <f>ROUND(I825*H825,2)</f>
        <v>7717.62</v>
      </c>
      <c r="BL825" s="17" t="s">
        <v>106</v>
      </c>
      <c r="BM825" s="134" t="s">
        <v>947</v>
      </c>
    </row>
    <row r="826" spans="2:65" s="1" customFormat="1" ht="19.5">
      <c r="B826" s="29"/>
      <c r="D826" s="136" t="s">
        <v>231</v>
      </c>
      <c r="F826" s="137" t="s">
        <v>946</v>
      </c>
      <c r="L826" s="29"/>
      <c r="M826" s="138"/>
      <c r="T826" s="53"/>
      <c r="AT826" s="17" t="s">
        <v>231</v>
      </c>
      <c r="AU826" s="17" t="s">
        <v>82</v>
      </c>
    </row>
    <row r="827" spans="2:65" s="1" customFormat="1">
      <c r="B827" s="29"/>
      <c r="D827" s="139" t="s">
        <v>232</v>
      </c>
      <c r="F827" s="140" t="s">
        <v>948</v>
      </c>
      <c r="L827" s="29"/>
      <c r="M827" s="138"/>
      <c r="T827" s="53"/>
      <c r="AT827" s="17" t="s">
        <v>232</v>
      </c>
      <c r="AU827" s="17" t="s">
        <v>82</v>
      </c>
    </row>
    <row r="828" spans="2:65" s="1" customFormat="1" ht="33" customHeight="1">
      <c r="B828" s="123"/>
      <c r="C828" s="124" t="s">
        <v>600</v>
      </c>
      <c r="D828" s="124" t="s">
        <v>226</v>
      </c>
      <c r="E828" s="125" t="s">
        <v>949</v>
      </c>
      <c r="F828" s="126" t="s">
        <v>950</v>
      </c>
      <c r="G828" s="127" t="s">
        <v>266</v>
      </c>
      <c r="H828" s="128">
        <v>30402.736000000001</v>
      </c>
      <c r="I828" s="129">
        <v>0.37</v>
      </c>
      <c r="J828" s="129">
        <f>ROUND(I828*H828,2)</f>
        <v>11249.01</v>
      </c>
      <c r="K828" s="126" t="s">
        <v>230</v>
      </c>
      <c r="L828" s="29"/>
      <c r="M828" s="130" t="s">
        <v>1</v>
      </c>
      <c r="N828" s="131" t="s">
        <v>39</v>
      </c>
      <c r="O828" s="132">
        <v>0</v>
      </c>
      <c r="P828" s="132">
        <f>O828*H828</f>
        <v>0</v>
      </c>
      <c r="Q828" s="132">
        <v>0</v>
      </c>
      <c r="R828" s="132">
        <f>Q828*H828</f>
        <v>0</v>
      </c>
      <c r="S828" s="132">
        <v>0</v>
      </c>
      <c r="T828" s="133">
        <f>S828*H828</f>
        <v>0</v>
      </c>
      <c r="AR828" s="134" t="s">
        <v>106</v>
      </c>
      <c r="AT828" s="134" t="s">
        <v>226</v>
      </c>
      <c r="AU828" s="134" t="s">
        <v>82</v>
      </c>
      <c r="AY828" s="17" t="s">
        <v>224</v>
      </c>
      <c r="BE828" s="135">
        <f>IF(N828="základní",J828,0)</f>
        <v>0</v>
      </c>
      <c r="BF828" s="135">
        <f>IF(N828="snížená",J828,0)</f>
        <v>11249.01</v>
      </c>
      <c r="BG828" s="135">
        <f>IF(N828="zákl. přenesená",J828,0)</f>
        <v>0</v>
      </c>
      <c r="BH828" s="135">
        <f>IF(N828="sníž. přenesená",J828,0)</f>
        <v>0</v>
      </c>
      <c r="BI828" s="135">
        <f>IF(N828="nulová",J828,0)</f>
        <v>0</v>
      </c>
      <c r="BJ828" s="17" t="s">
        <v>82</v>
      </c>
      <c r="BK828" s="135">
        <f>ROUND(I828*H828,2)</f>
        <v>11249.01</v>
      </c>
      <c r="BL828" s="17" t="s">
        <v>106</v>
      </c>
      <c r="BM828" s="134" t="s">
        <v>951</v>
      </c>
    </row>
    <row r="829" spans="2:65" s="1" customFormat="1" ht="19.5">
      <c r="B829" s="29"/>
      <c r="D829" s="136" t="s">
        <v>231</v>
      </c>
      <c r="F829" s="137" t="s">
        <v>950</v>
      </c>
      <c r="L829" s="29"/>
      <c r="M829" s="138"/>
      <c r="T829" s="53"/>
      <c r="AT829" s="17" t="s">
        <v>231</v>
      </c>
      <c r="AU829" s="17" t="s">
        <v>82</v>
      </c>
    </row>
    <row r="830" spans="2:65" s="1" customFormat="1">
      <c r="B830" s="29"/>
      <c r="D830" s="139" t="s">
        <v>232</v>
      </c>
      <c r="F830" s="140" t="s">
        <v>952</v>
      </c>
      <c r="L830" s="29"/>
      <c r="M830" s="138"/>
      <c r="T830" s="53"/>
      <c r="AT830" s="17" t="s">
        <v>232</v>
      </c>
      <c r="AU830" s="17" t="s">
        <v>82</v>
      </c>
    </row>
    <row r="831" spans="2:65" s="1" customFormat="1" ht="24.2" customHeight="1">
      <c r="B831" s="123"/>
      <c r="C831" s="124" t="s">
        <v>953</v>
      </c>
      <c r="D831" s="124" t="s">
        <v>226</v>
      </c>
      <c r="E831" s="125" t="s">
        <v>954</v>
      </c>
      <c r="F831" s="126" t="s">
        <v>955</v>
      </c>
      <c r="G831" s="127" t="s">
        <v>266</v>
      </c>
      <c r="H831" s="128">
        <v>334.096</v>
      </c>
      <c r="I831" s="129">
        <v>15.6</v>
      </c>
      <c r="J831" s="129">
        <f>ROUND(I831*H831,2)</f>
        <v>5211.8999999999996</v>
      </c>
      <c r="K831" s="126" t="s">
        <v>230</v>
      </c>
      <c r="L831" s="29"/>
      <c r="M831" s="130" t="s">
        <v>1</v>
      </c>
      <c r="N831" s="131" t="s">
        <v>39</v>
      </c>
      <c r="O831" s="132">
        <v>0</v>
      </c>
      <c r="P831" s="132">
        <f>O831*H831</f>
        <v>0</v>
      </c>
      <c r="Q831" s="132">
        <v>0</v>
      </c>
      <c r="R831" s="132">
        <f>Q831*H831</f>
        <v>0</v>
      </c>
      <c r="S831" s="132">
        <v>0</v>
      </c>
      <c r="T831" s="133">
        <f>S831*H831</f>
        <v>0</v>
      </c>
      <c r="AR831" s="134" t="s">
        <v>106</v>
      </c>
      <c r="AT831" s="134" t="s">
        <v>226</v>
      </c>
      <c r="AU831" s="134" t="s">
        <v>82</v>
      </c>
      <c r="AY831" s="17" t="s">
        <v>224</v>
      </c>
      <c r="BE831" s="135">
        <f>IF(N831="základní",J831,0)</f>
        <v>0</v>
      </c>
      <c r="BF831" s="135">
        <f>IF(N831="snížená",J831,0)</f>
        <v>5211.8999999999996</v>
      </c>
      <c r="BG831" s="135">
        <f>IF(N831="zákl. přenesená",J831,0)</f>
        <v>0</v>
      </c>
      <c r="BH831" s="135">
        <f>IF(N831="sníž. přenesená",J831,0)</f>
        <v>0</v>
      </c>
      <c r="BI831" s="135">
        <f>IF(N831="nulová",J831,0)</f>
        <v>0</v>
      </c>
      <c r="BJ831" s="17" t="s">
        <v>82</v>
      </c>
      <c r="BK831" s="135">
        <f>ROUND(I831*H831,2)</f>
        <v>5211.8999999999996</v>
      </c>
      <c r="BL831" s="17" t="s">
        <v>106</v>
      </c>
      <c r="BM831" s="134" t="s">
        <v>956</v>
      </c>
    </row>
    <row r="832" spans="2:65" s="1" customFormat="1" ht="19.5">
      <c r="B832" s="29"/>
      <c r="D832" s="136" t="s">
        <v>231</v>
      </c>
      <c r="F832" s="137" t="s">
        <v>955</v>
      </c>
      <c r="L832" s="29"/>
      <c r="M832" s="138"/>
      <c r="T832" s="53"/>
      <c r="AT832" s="17" t="s">
        <v>231</v>
      </c>
      <c r="AU832" s="17" t="s">
        <v>82</v>
      </c>
    </row>
    <row r="833" spans="2:65" s="1" customFormat="1">
      <c r="B833" s="29"/>
      <c r="D833" s="139" t="s">
        <v>232</v>
      </c>
      <c r="F833" s="140" t="s">
        <v>957</v>
      </c>
      <c r="L833" s="29"/>
      <c r="M833" s="138"/>
      <c r="T833" s="53"/>
      <c r="AT833" s="17" t="s">
        <v>232</v>
      </c>
      <c r="AU833" s="17" t="s">
        <v>82</v>
      </c>
    </row>
    <row r="834" spans="2:65" s="1" customFormat="1" ht="37.9" customHeight="1">
      <c r="B834" s="123"/>
      <c r="C834" s="124" t="s">
        <v>605</v>
      </c>
      <c r="D834" s="124" t="s">
        <v>226</v>
      </c>
      <c r="E834" s="125" t="s">
        <v>958</v>
      </c>
      <c r="F834" s="126" t="s">
        <v>959</v>
      </c>
      <c r="G834" s="127" t="s">
        <v>266</v>
      </c>
      <c r="H834" s="128">
        <v>991.67200000000003</v>
      </c>
      <c r="I834" s="129">
        <v>145</v>
      </c>
      <c r="J834" s="129">
        <f>ROUND(I834*H834,2)</f>
        <v>143792.44</v>
      </c>
      <c r="K834" s="126" t="s">
        <v>230</v>
      </c>
      <c r="L834" s="29"/>
      <c r="M834" s="130" t="s">
        <v>1</v>
      </c>
      <c r="N834" s="131" t="s">
        <v>39</v>
      </c>
      <c r="O834" s="132">
        <v>0</v>
      </c>
      <c r="P834" s="132">
        <f>O834*H834</f>
        <v>0</v>
      </c>
      <c r="Q834" s="132">
        <v>0</v>
      </c>
      <c r="R834" s="132">
        <f>Q834*H834</f>
        <v>0</v>
      </c>
      <c r="S834" s="132">
        <v>0</v>
      </c>
      <c r="T834" s="133">
        <f>S834*H834</f>
        <v>0</v>
      </c>
      <c r="AR834" s="134" t="s">
        <v>106</v>
      </c>
      <c r="AT834" s="134" t="s">
        <v>226</v>
      </c>
      <c r="AU834" s="134" t="s">
        <v>82</v>
      </c>
      <c r="AY834" s="17" t="s">
        <v>224</v>
      </c>
      <c r="BE834" s="135">
        <f>IF(N834="základní",J834,0)</f>
        <v>0</v>
      </c>
      <c r="BF834" s="135">
        <f>IF(N834="snížená",J834,0)</f>
        <v>143792.44</v>
      </c>
      <c r="BG834" s="135">
        <f>IF(N834="zákl. přenesená",J834,0)</f>
        <v>0</v>
      </c>
      <c r="BH834" s="135">
        <f>IF(N834="sníž. přenesená",J834,0)</f>
        <v>0</v>
      </c>
      <c r="BI834" s="135">
        <f>IF(N834="nulová",J834,0)</f>
        <v>0</v>
      </c>
      <c r="BJ834" s="17" t="s">
        <v>82</v>
      </c>
      <c r="BK834" s="135">
        <f>ROUND(I834*H834,2)</f>
        <v>143792.44</v>
      </c>
      <c r="BL834" s="17" t="s">
        <v>106</v>
      </c>
      <c r="BM834" s="134" t="s">
        <v>960</v>
      </c>
    </row>
    <row r="835" spans="2:65" s="1" customFormat="1" ht="19.5">
      <c r="B835" s="29"/>
      <c r="D835" s="136" t="s">
        <v>231</v>
      </c>
      <c r="F835" s="137" t="s">
        <v>959</v>
      </c>
      <c r="L835" s="29"/>
      <c r="M835" s="138"/>
      <c r="T835" s="53"/>
      <c r="AT835" s="17" t="s">
        <v>231</v>
      </c>
      <c r="AU835" s="17" t="s">
        <v>82</v>
      </c>
    </row>
    <row r="836" spans="2:65" s="1" customFormat="1">
      <c r="B836" s="29"/>
      <c r="D836" s="139" t="s">
        <v>232</v>
      </c>
      <c r="F836" s="140" t="s">
        <v>961</v>
      </c>
      <c r="L836" s="29"/>
      <c r="M836" s="138"/>
      <c r="T836" s="53"/>
      <c r="AT836" s="17" t="s">
        <v>232</v>
      </c>
      <c r="AU836" s="17" t="s">
        <v>82</v>
      </c>
    </row>
    <row r="837" spans="2:65" s="13" customFormat="1">
      <c r="B837" s="146"/>
      <c r="D837" s="136" t="s">
        <v>234</v>
      </c>
      <c r="E837" s="147" t="s">
        <v>1</v>
      </c>
      <c r="F837" s="148" t="s">
        <v>962</v>
      </c>
      <c r="H837" s="149">
        <v>991.67200000000003</v>
      </c>
      <c r="L837" s="146"/>
      <c r="M837" s="150"/>
      <c r="T837" s="151"/>
      <c r="AT837" s="147" t="s">
        <v>234</v>
      </c>
      <c r="AU837" s="147" t="s">
        <v>82</v>
      </c>
      <c r="AV837" s="13" t="s">
        <v>82</v>
      </c>
      <c r="AW837" s="13" t="s">
        <v>29</v>
      </c>
      <c r="AX837" s="13" t="s">
        <v>73</v>
      </c>
      <c r="AY837" s="147" t="s">
        <v>224</v>
      </c>
    </row>
    <row r="838" spans="2:65" s="14" customFormat="1">
      <c r="B838" s="152"/>
      <c r="D838" s="136" t="s">
        <v>234</v>
      </c>
      <c r="E838" s="153" t="s">
        <v>1</v>
      </c>
      <c r="F838" s="154" t="s">
        <v>239</v>
      </c>
      <c r="H838" s="155">
        <v>991.67200000000003</v>
      </c>
      <c r="L838" s="152"/>
      <c r="M838" s="156"/>
      <c r="T838" s="157"/>
      <c r="AT838" s="153" t="s">
        <v>234</v>
      </c>
      <c r="AU838" s="153" t="s">
        <v>82</v>
      </c>
      <c r="AV838" s="14" t="s">
        <v>106</v>
      </c>
      <c r="AW838" s="14" t="s">
        <v>29</v>
      </c>
      <c r="AX838" s="14" t="s">
        <v>78</v>
      </c>
      <c r="AY838" s="153" t="s">
        <v>224</v>
      </c>
    </row>
    <row r="839" spans="2:65" s="1" customFormat="1" ht="16.5" customHeight="1">
      <c r="B839" s="123"/>
      <c r="C839" s="124" t="s">
        <v>963</v>
      </c>
      <c r="D839" s="124" t="s">
        <v>226</v>
      </c>
      <c r="E839" s="125" t="s">
        <v>964</v>
      </c>
      <c r="F839" s="126" t="s">
        <v>965</v>
      </c>
      <c r="G839" s="127" t="s">
        <v>639</v>
      </c>
      <c r="H839" s="128">
        <v>32</v>
      </c>
      <c r="I839" s="129">
        <v>1780</v>
      </c>
      <c r="J839" s="129">
        <f>ROUND(I839*H839,2)</f>
        <v>56960</v>
      </c>
      <c r="K839" s="126" t="s">
        <v>1</v>
      </c>
      <c r="L839" s="29"/>
      <c r="M839" s="130" t="s">
        <v>1</v>
      </c>
      <c r="N839" s="131" t="s">
        <v>39</v>
      </c>
      <c r="O839" s="132">
        <v>0</v>
      </c>
      <c r="P839" s="132">
        <f>O839*H839</f>
        <v>0</v>
      </c>
      <c r="Q839" s="132">
        <v>0</v>
      </c>
      <c r="R839" s="132">
        <f>Q839*H839</f>
        <v>0</v>
      </c>
      <c r="S839" s="132">
        <v>0</v>
      </c>
      <c r="T839" s="133">
        <f>S839*H839</f>
        <v>0</v>
      </c>
      <c r="AR839" s="134" t="s">
        <v>106</v>
      </c>
      <c r="AT839" s="134" t="s">
        <v>226</v>
      </c>
      <c r="AU839" s="134" t="s">
        <v>82</v>
      </c>
      <c r="AY839" s="17" t="s">
        <v>224</v>
      </c>
      <c r="BE839" s="135">
        <f>IF(N839="základní",J839,0)</f>
        <v>0</v>
      </c>
      <c r="BF839" s="135">
        <f>IF(N839="snížená",J839,0)</f>
        <v>56960</v>
      </c>
      <c r="BG839" s="135">
        <f>IF(N839="zákl. přenesená",J839,0)</f>
        <v>0</v>
      </c>
      <c r="BH839" s="135">
        <f>IF(N839="sníž. přenesená",J839,0)</f>
        <v>0</v>
      </c>
      <c r="BI839" s="135">
        <f>IF(N839="nulová",J839,0)</f>
        <v>0</v>
      </c>
      <c r="BJ839" s="17" t="s">
        <v>82</v>
      </c>
      <c r="BK839" s="135">
        <f>ROUND(I839*H839,2)</f>
        <v>56960</v>
      </c>
      <c r="BL839" s="17" t="s">
        <v>106</v>
      </c>
      <c r="BM839" s="134" t="s">
        <v>966</v>
      </c>
    </row>
    <row r="840" spans="2:65" s="1" customFormat="1">
      <c r="B840" s="29"/>
      <c r="D840" s="136" t="s">
        <v>231</v>
      </c>
      <c r="F840" s="137" t="s">
        <v>965</v>
      </c>
      <c r="L840" s="29"/>
      <c r="M840" s="138"/>
      <c r="T840" s="53"/>
      <c r="AT840" s="17" t="s">
        <v>231</v>
      </c>
      <c r="AU840" s="17" t="s">
        <v>82</v>
      </c>
    </row>
    <row r="841" spans="2:65" s="13" customFormat="1">
      <c r="B841" s="146"/>
      <c r="D841" s="136" t="s">
        <v>234</v>
      </c>
      <c r="E841" s="147" t="s">
        <v>1</v>
      </c>
      <c r="F841" s="148" t="s">
        <v>967</v>
      </c>
      <c r="H841" s="149">
        <v>32</v>
      </c>
      <c r="L841" s="146"/>
      <c r="M841" s="150"/>
      <c r="T841" s="151"/>
      <c r="AT841" s="147" t="s">
        <v>234</v>
      </c>
      <c r="AU841" s="147" t="s">
        <v>82</v>
      </c>
      <c r="AV841" s="13" t="s">
        <v>82</v>
      </c>
      <c r="AW841" s="13" t="s">
        <v>29</v>
      </c>
      <c r="AX841" s="13" t="s">
        <v>73</v>
      </c>
      <c r="AY841" s="147" t="s">
        <v>224</v>
      </c>
    </row>
    <row r="842" spans="2:65" s="14" customFormat="1">
      <c r="B842" s="152"/>
      <c r="D842" s="136" t="s">
        <v>234</v>
      </c>
      <c r="E842" s="153" t="s">
        <v>1</v>
      </c>
      <c r="F842" s="154" t="s">
        <v>239</v>
      </c>
      <c r="H842" s="155">
        <v>32</v>
      </c>
      <c r="L842" s="152"/>
      <c r="M842" s="156"/>
      <c r="T842" s="157"/>
      <c r="AT842" s="153" t="s">
        <v>234</v>
      </c>
      <c r="AU842" s="153" t="s">
        <v>82</v>
      </c>
      <c r="AV842" s="14" t="s">
        <v>106</v>
      </c>
      <c r="AW842" s="14" t="s">
        <v>29</v>
      </c>
      <c r="AX842" s="14" t="s">
        <v>78</v>
      </c>
      <c r="AY842" s="153" t="s">
        <v>224</v>
      </c>
    </row>
    <row r="843" spans="2:65" s="1" customFormat="1" ht="24.2" customHeight="1">
      <c r="B843" s="123"/>
      <c r="C843" s="124" t="s">
        <v>609</v>
      </c>
      <c r="D843" s="124" t="s">
        <v>226</v>
      </c>
      <c r="E843" s="125" t="s">
        <v>968</v>
      </c>
      <c r="F843" s="126" t="s">
        <v>969</v>
      </c>
      <c r="G843" s="127" t="s">
        <v>369</v>
      </c>
      <c r="H843" s="128">
        <v>1</v>
      </c>
      <c r="I843" s="129">
        <v>404500</v>
      </c>
      <c r="J843" s="129">
        <f>ROUND(I843*H843,2)</f>
        <v>404500</v>
      </c>
      <c r="K843" s="126" t="s">
        <v>1</v>
      </c>
      <c r="L843" s="29"/>
      <c r="M843" s="130" t="s">
        <v>1</v>
      </c>
      <c r="N843" s="131" t="s">
        <v>39</v>
      </c>
      <c r="O843" s="132">
        <v>0</v>
      </c>
      <c r="P843" s="132">
        <f>O843*H843</f>
        <v>0</v>
      </c>
      <c r="Q843" s="132">
        <v>0</v>
      </c>
      <c r="R843" s="132">
        <f>Q843*H843</f>
        <v>0</v>
      </c>
      <c r="S843" s="132">
        <v>0</v>
      </c>
      <c r="T843" s="133">
        <f>S843*H843</f>
        <v>0</v>
      </c>
      <c r="AR843" s="134" t="s">
        <v>106</v>
      </c>
      <c r="AT843" s="134" t="s">
        <v>226</v>
      </c>
      <c r="AU843" s="134" t="s">
        <v>82</v>
      </c>
      <c r="AY843" s="17" t="s">
        <v>224</v>
      </c>
      <c r="BE843" s="135">
        <f>IF(N843="základní",J843,0)</f>
        <v>0</v>
      </c>
      <c r="BF843" s="135">
        <f>IF(N843="snížená",J843,0)</f>
        <v>404500</v>
      </c>
      <c r="BG843" s="135">
        <f>IF(N843="zákl. přenesená",J843,0)</f>
        <v>0</v>
      </c>
      <c r="BH843" s="135">
        <f>IF(N843="sníž. přenesená",J843,0)</f>
        <v>0</v>
      </c>
      <c r="BI843" s="135">
        <f>IF(N843="nulová",J843,0)</f>
        <v>0</v>
      </c>
      <c r="BJ843" s="17" t="s">
        <v>82</v>
      </c>
      <c r="BK843" s="135">
        <f>ROUND(I843*H843,2)</f>
        <v>404500</v>
      </c>
      <c r="BL843" s="17" t="s">
        <v>106</v>
      </c>
      <c r="BM843" s="134" t="s">
        <v>970</v>
      </c>
    </row>
    <row r="844" spans="2:65" s="1" customFormat="1" ht="19.5">
      <c r="B844" s="29"/>
      <c r="D844" s="136" t="s">
        <v>231</v>
      </c>
      <c r="F844" s="137" t="s">
        <v>969</v>
      </c>
      <c r="L844" s="29"/>
      <c r="M844" s="138"/>
      <c r="T844" s="53"/>
      <c r="AT844" s="17" t="s">
        <v>231</v>
      </c>
      <c r="AU844" s="17" t="s">
        <v>82</v>
      </c>
    </row>
    <row r="845" spans="2:65" s="1" customFormat="1" ht="44.25" customHeight="1">
      <c r="B845" s="123"/>
      <c r="C845" s="124" t="s">
        <v>971</v>
      </c>
      <c r="D845" s="124" t="s">
        <v>226</v>
      </c>
      <c r="E845" s="125" t="s">
        <v>972</v>
      </c>
      <c r="F845" s="126" t="s">
        <v>973</v>
      </c>
      <c r="G845" s="127" t="s">
        <v>266</v>
      </c>
      <c r="H845" s="128">
        <v>40.497</v>
      </c>
      <c r="I845" s="129">
        <v>174</v>
      </c>
      <c r="J845" s="129">
        <f>ROUND(I845*H845,2)</f>
        <v>7046.48</v>
      </c>
      <c r="K845" s="126" t="s">
        <v>230</v>
      </c>
      <c r="L845" s="29"/>
      <c r="M845" s="130" t="s">
        <v>1</v>
      </c>
      <c r="N845" s="131" t="s">
        <v>39</v>
      </c>
      <c r="O845" s="132">
        <v>0</v>
      </c>
      <c r="P845" s="132">
        <f>O845*H845</f>
        <v>0</v>
      </c>
      <c r="Q845" s="132">
        <v>0</v>
      </c>
      <c r="R845" s="132">
        <f>Q845*H845</f>
        <v>0</v>
      </c>
      <c r="S845" s="132">
        <v>0</v>
      </c>
      <c r="T845" s="133">
        <f>S845*H845</f>
        <v>0</v>
      </c>
      <c r="AR845" s="134" t="s">
        <v>106</v>
      </c>
      <c r="AT845" s="134" t="s">
        <v>226</v>
      </c>
      <c r="AU845" s="134" t="s">
        <v>82</v>
      </c>
      <c r="AY845" s="17" t="s">
        <v>224</v>
      </c>
      <c r="BE845" s="135">
        <f>IF(N845="základní",J845,0)</f>
        <v>0</v>
      </c>
      <c r="BF845" s="135">
        <f>IF(N845="snížená",J845,0)</f>
        <v>7046.48</v>
      </c>
      <c r="BG845" s="135">
        <f>IF(N845="zákl. přenesená",J845,0)</f>
        <v>0</v>
      </c>
      <c r="BH845" s="135">
        <f>IF(N845="sníž. přenesená",J845,0)</f>
        <v>0</v>
      </c>
      <c r="BI845" s="135">
        <f>IF(N845="nulová",J845,0)</f>
        <v>0</v>
      </c>
      <c r="BJ845" s="17" t="s">
        <v>82</v>
      </c>
      <c r="BK845" s="135">
        <f>ROUND(I845*H845,2)</f>
        <v>7046.48</v>
      </c>
      <c r="BL845" s="17" t="s">
        <v>106</v>
      </c>
      <c r="BM845" s="134" t="s">
        <v>974</v>
      </c>
    </row>
    <row r="846" spans="2:65" s="1" customFormat="1" ht="29.25">
      <c r="B846" s="29"/>
      <c r="D846" s="136" t="s">
        <v>231</v>
      </c>
      <c r="F846" s="137" t="s">
        <v>973</v>
      </c>
      <c r="L846" s="29"/>
      <c r="M846" s="138"/>
      <c r="T846" s="53"/>
      <c r="AT846" s="17" t="s">
        <v>231</v>
      </c>
      <c r="AU846" s="17" t="s">
        <v>82</v>
      </c>
    </row>
    <row r="847" spans="2:65" s="1" customFormat="1">
      <c r="B847" s="29"/>
      <c r="D847" s="139" t="s">
        <v>232</v>
      </c>
      <c r="F847" s="140" t="s">
        <v>975</v>
      </c>
      <c r="L847" s="29"/>
      <c r="M847" s="138"/>
      <c r="T847" s="53"/>
      <c r="AT847" s="17" t="s">
        <v>232</v>
      </c>
      <c r="AU847" s="17" t="s">
        <v>82</v>
      </c>
    </row>
    <row r="848" spans="2:65" s="12" customFormat="1">
      <c r="B848" s="141"/>
      <c r="D848" s="136" t="s">
        <v>234</v>
      </c>
      <c r="E848" s="142" t="s">
        <v>1</v>
      </c>
      <c r="F848" s="143" t="s">
        <v>976</v>
      </c>
      <c r="H848" s="142" t="s">
        <v>1</v>
      </c>
      <c r="L848" s="141"/>
      <c r="M848" s="144"/>
      <c r="T848" s="145"/>
      <c r="AT848" s="142" t="s">
        <v>234</v>
      </c>
      <c r="AU848" s="142" t="s">
        <v>82</v>
      </c>
      <c r="AV848" s="12" t="s">
        <v>78</v>
      </c>
      <c r="AW848" s="12" t="s">
        <v>29</v>
      </c>
      <c r="AX848" s="12" t="s">
        <v>73</v>
      </c>
      <c r="AY848" s="142" t="s">
        <v>224</v>
      </c>
    </row>
    <row r="849" spans="2:65" s="13" customFormat="1">
      <c r="B849" s="146"/>
      <c r="D849" s="136" t="s">
        <v>234</v>
      </c>
      <c r="E849" s="147" t="s">
        <v>1</v>
      </c>
      <c r="F849" s="148" t="s">
        <v>977</v>
      </c>
      <c r="H849" s="149">
        <v>2.7280000000000002</v>
      </c>
      <c r="L849" s="146"/>
      <c r="M849" s="150"/>
      <c r="T849" s="151"/>
      <c r="AT849" s="147" t="s">
        <v>234</v>
      </c>
      <c r="AU849" s="147" t="s">
        <v>82</v>
      </c>
      <c r="AV849" s="13" t="s">
        <v>82</v>
      </c>
      <c r="AW849" s="13" t="s">
        <v>29</v>
      </c>
      <c r="AX849" s="13" t="s">
        <v>73</v>
      </c>
      <c r="AY849" s="147" t="s">
        <v>224</v>
      </c>
    </row>
    <row r="850" spans="2:65" s="13" customFormat="1">
      <c r="B850" s="146"/>
      <c r="D850" s="136" t="s">
        <v>234</v>
      </c>
      <c r="E850" s="147" t="s">
        <v>1</v>
      </c>
      <c r="F850" s="148" t="s">
        <v>978</v>
      </c>
      <c r="H850" s="149">
        <v>3.3380000000000001</v>
      </c>
      <c r="L850" s="146"/>
      <c r="M850" s="150"/>
      <c r="T850" s="151"/>
      <c r="AT850" s="147" t="s">
        <v>234</v>
      </c>
      <c r="AU850" s="147" t="s">
        <v>82</v>
      </c>
      <c r="AV850" s="13" t="s">
        <v>82</v>
      </c>
      <c r="AW850" s="13" t="s">
        <v>29</v>
      </c>
      <c r="AX850" s="13" t="s">
        <v>73</v>
      </c>
      <c r="AY850" s="147" t="s">
        <v>224</v>
      </c>
    </row>
    <row r="851" spans="2:65" s="13" customFormat="1">
      <c r="B851" s="146"/>
      <c r="D851" s="136" t="s">
        <v>234</v>
      </c>
      <c r="E851" s="147" t="s">
        <v>1</v>
      </c>
      <c r="F851" s="148" t="s">
        <v>979</v>
      </c>
      <c r="H851" s="149">
        <v>2.9420000000000002</v>
      </c>
      <c r="L851" s="146"/>
      <c r="M851" s="150"/>
      <c r="T851" s="151"/>
      <c r="AT851" s="147" t="s">
        <v>234</v>
      </c>
      <c r="AU851" s="147" t="s">
        <v>82</v>
      </c>
      <c r="AV851" s="13" t="s">
        <v>82</v>
      </c>
      <c r="AW851" s="13" t="s">
        <v>29</v>
      </c>
      <c r="AX851" s="13" t="s">
        <v>73</v>
      </c>
      <c r="AY851" s="147" t="s">
        <v>224</v>
      </c>
    </row>
    <row r="852" spans="2:65" s="13" customFormat="1">
      <c r="B852" s="146"/>
      <c r="D852" s="136" t="s">
        <v>234</v>
      </c>
      <c r="E852" s="147" t="s">
        <v>1</v>
      </c>
      <c r="F852" s="148" t="s">
        <v>980</v>
      </c>
      <c r="H852" s="149">
        <v>3.5920000000000001</v>
      </c>
      <c r="L852" s="146"/>
      <c r="M852" s="150"/>
      <c r="T852" s="151"/>
      <c r="AT852" s="147" t="s">
        <v>234</v>
      </c>
      <c r="AU852" s="147" t="s">
        <v>82</v>
      </c>
      <c r="AV852" s="13" t="s">
        <v>82</v>
      </c>
      <c r="AW852" s="13" t="s">
        <v>29</v>
      </c>
      <c r="AX852" s="13" t="s">
        <v>73</v>
      </c>
      <c r="AY852" s="147" t="s">
        <v>224</v>
      </c>
    </row>
    <row r="853" spans="2:65" s="13" customFormat="1">
      <c r="B853" s="146"/>
      <c r="D853" s="136" t="s">
        <v>234</v>
      </c>
      <c r="E853" s="147" t="s">
        <v>1</v>
      </c>
      <c r="F853" s="148" t="s">
        <v>981</v>
      </c>
      <c r="H853" s="149">
        <v>3.2839999999999998</v>
      </c>
      <c r="L853" s="146"/>
      <c r="M853" s="150"/>
      <c r="T853" s="151"/>
      <c r="AT853" s="147" t="s">
        <v>234</v>
      </c>
      <c r="AU853" s="147" t="s">
        <v>82</v>
      </c>
      <c r="AV853" s="13" t="s">
        <v>82</v>
      </c>
      <c r="AW853" s="13" t="s">
        <v>29</v>
      </c>
      <c r="AX853" s="13" t="s">
        <v>73</v>
      </c>
      <c r="AY853" s="147" t="s">
        <v>224</v>
      </c>
    </row>
    <row r="854" spans="2:65" s="13" customFormat="1">
      <c r="B854" s="146"/>
      <c r="D854" s="136" t="s">
        <v>234</v>
      </c>
      <c r="E854" s="147" t="s">
        <v>1</v>
      </c>
      <c r="F854" s="148" t="s">
        <v>982</v>
      </c>
      <c r="H854" s="149">
        <v>7.1970000000000001</v>
      </c>
      <c r="L854" s="146"/>
      <c r="M854" s="150"/>
      <c r="T854" s="151"/>
      <c r="AT854" s="147" t="s">
        <v>234</v>
      </c>
      <c r="AU854" s="147" t="s">
        <v>82</v>
      </c>
      <c r="AV854" s="13" t="s">
        <v>82</v>
      </c>
      <c r="AW854" s="13" t="s">
        <v>29</v>
      </c>
      <c r="AX854" s="13" t="s">
        <v>73</v>
      </c>
      <c r="AY854" s="147" t="s">
        <v>224</v>
      </c>
    </row>
    <row r="855" spans="2:65" s="13" customFormat="1">
      <c r="B855" s="146"/>
      <c r="D855" s="136" t="s">
        <v>234</v>
      </c>
      <c r="E855" s="147" t="s">
        <v>1</v>
      </c>
      <c r="F855" s="148" t="s">
        <v>983</v>
      </c>
      <c r="H855" s="149">
        <v>3.1379999999999999</v>
      </c>
      <c r="L855" s="146"/>
      <c r="M855" s="150"/>
      <c r="T855" s="151"/>
      <c r="AT855" s="147" t="s">
        <v>234</v>
      </c>
      <c r="AU855" s="147" t="s">
        <v>82</v>
      </c>
      <c r="AV855" s="13" t="s">
        <v>82</v>
      </c>
      <c r="AW855" s="13" t="s">
        <v>29</v>
      </c>
      <c r="AX855" s="13" t="s">
        <v>73</v>
      </c>
      <c r="AY855" s="147" t="s">
        <v>224</v>
      </c>
    </row>
    <row r="856" spans="2:65" s="13" customFormat="1">
      <c r="B856" s="146"/>
      <c r="D856" s="136" t="s">
        <v>234</v>
      </c>
      <c r="E856" s="147" t="s">
        <v>1</v>
      </c>
      <c r="F856" s="148" t="s">
        <v>984</v>
      </c>
      <c r="H856" s="149">
        <v>7.58</v>
      </c>
      <c r="L856" s="146"/>
      <c r="M856" s="150"/>
      <c r="T856" s="151"/>
      <c r="AT856" s="147" t="s">
        <v>234</v>
      </c>
      <c r="AU856" s="147" t="s">
        <v>82</v>
      </c>
      <c r="AV856" s="13" t="s">
        <v>82</v>
      </c>
      <c r="AW856" s="13" t="s">
        <v>29</v>
      </c>
      <c r="AX856" s="13" t="s">
        <v>73</v>
      </c>
      <c r="AY856" s="147" t="s">
        <v>224</v>
      </c>
    </row>
    <row r="857" spans="2:65" s="13" customFormat="1">
      <c r="B857" s="146"/>
      <c r="D857" s="136" t="s">
        <v>234</v>
      </c>
      <c r="E857" s="147" t="s">
        <v>1</v>
      </c>
      <c r="F857" s="148" t="s">
        <v>985</v>
      </c>
      <c r="H857" s="149">
        <v>6.6980000000000004</v>
      </c>
      <c r="L857" s="146"/>
      <c r="M857" s="150"/>
      <c r="T857" s="151"/>
      <c r="AT857" s="147" t="s">
        <v>234</v>
      </c>
      <c r="AU857" s="147" t="s">
        <v>82</v>
      </c>
      <c r="AV857" s="13" t="s">
        <v>82</v>
      </c>
      <c r="AW857" s="13" t="s">
        <v>29</v>
      </c>
      <c r="AX857" s="13" t="s">
        <v>73</v>
      </c>
      <c r="AY857" s="147" t="s">
        <v>224</v>
      </c>
    </row>
    <row r="858" spans="2:65" s="14" customFormat="1">
      <c r="B858" s="152"/>
      <c r="D858" s="136" t="s">
        <v>234</v>
      </c>
      <c r="E858" s="153" t="s">
        <v>1</v>
      </c>
      <c r="F858" s="154" t="s">
        <v>239</v>
      </c>
      <c r="H858" s="155">
        <v>40.497</v>
      </c>
      <c r="L858" s="152"/>
      <c r="M858" s="156"/>
      <c r="T858" s="157"/>
      <c r="AT858" s="153" t="s">
        <v>234</v>
      </c>
      <c r="AU858" s="153" t="s">
        <v>82</v>
      </c>
      <c r="AV858" s="14" t="s">
        <v>106</v>
      </c>
      <c r="AW858" s="14" t="s">
        <v>29</v>
      </c>
      <c r="AX858" s="14" t="s">
        <v>78</v>
      </c>
      <c r="AY858" s="153" t="s">
        <v>224</v>
      </c>
    </row>
    <row r="859" spans="2:65" s="1" customFormat="1" ht="24.2" customHeight="1">
      <c r="B859" s="123"/>
      <c r="C859" s="124" t="s">
        <v>613</v>
      </c>
      <c r="D859" s="124" t="s">
        <v>226</v>
      </c>
      <c r="E859" s="125" t="s">
        <v>986</v>
      </c>
      <c r="F859" s="126" t="s">
        <v>987</v>
      </c>
      <c r="G859" s="127" t="s">
        <v>266</v>
      </c>
      <c r="H859" s="128">
        <v>17.844000000000001</v>
      </c>
      <c r="I859" s="129">
        <v>455</v>
      </c>
      <c r="J859" s="129">
        <f>ROUND(I859*H859,2)</f>
        <v>8119.02</v>
      </c>
      <c r="K859" s="126" t="s">
        <v>1</v>
      </c>
      <c r="L859" s="29"/>
      <c r="M859" s="130" t="s">
        <v>1</v>
      </c>
      <c r="N859" s="131" t="s">
        <v>39</v>
      </c>
      <c r="O859" s="132">
        <v>0</v>
      </c>
      <c r="P859" s="132">
        <f>O859*H859</f>
        <v>0</v>
      </c>
      <c r="Q859" s="132">
        <v>0</v>
      </c>
      <c r="R859" s="132">
        <f>Q859*H859</f>
        <v>0</v>
      </c>
      <c r="S859" s="132">
        <v>0</v>
      </c>
      <c r="T859" s="133">
        <f>S859*H859</f>
        <v>0</v>
      </c>
      <c r="AR859" s="134" t="s">
        <v>106</v>
      </c>
      <c r="AT859" s="134" t="s">
        <v>226</v>
      </c>
      <c r="AU859" s="134" t="s">
        <v>82</v>
      </c>
      <c r="AY859" s="17" t="s">
        <v>224</v>
      </c>
      <c r="BE859" s="135">
        <f>IF(N859="základní",J859,0)</f>
        <v>0</v>
      </c>
      <c r="BF859" s="135">
        <f>IF(N859="snížená",J859,0)</f>
        <v>8119.02</v>
      </c>
      <c r="BG859" s="135">
        <f>IF(N859="zákl. přenesená",J859,0)</f>
        <v>0</v>
      </c>
      <c r="BH859" s="135">
        <f>IF(N859="sníž. přenesená",J859,0)</f>
        <v>0</v>
      </c>
      <c r="BI859" s="135">
        <f>IF(N859="nulová",J859,0)</f>
        <v>0</v>
      </c>
      <c r="BJ859" s="17" t="s">
        <v>82</v>
      </c>
      <c r="BK859" s="135">
        <f>ROUND(I859*H859,2)</f>
        <v>8119.02</v>
      </c>
      <c r="BL859" s="17" t="s">
        <v>106</v>
      </c>
      <c r="BM859" s="134" t="s">
        <v>988</v>
      </c>
    </row>
    <row r="860" spans="2:65" s="1" customFormat="1" ht="19.5">
      <c r="B860" s="29"/>
      <c r="D860" s="136" t="s">
        <v>231</v>
      </c>
      <c r="F860" s="137" t="s">
        <v>987</v>
      </c>
      <c r="L860" s="29"/>
      <c r="M860" s="138"/>
      <c r="T860" s="53"/>
      <c r="AT860" s="17" t="s">
        <v>231</v>
      </c>
      <c r="AU860" s="17" t="s">
        <v>82</v>
      </c>
    </row>
    <row r="861" spans="2:65" s="13" customFormat="1">
      <c r="B861" s="146"/>
      <c r="D861" s="136" t="s">
        <v>234</v>
      </c>
      <c r="E861" s="147" t="s">
        <v>1</v>
      </c>
      <c r="F861" s="148" t="s">
        <v>989</v>
      </c>
      <c r="H861" s="149">
        <v>7.1769999999999996</v>
      </c>
      <c r="L861" s="146"/>
      <c r="M861" s="150"/>
      <c r="T861" s="151"/>
      <c r="AT861" s="147" t="s">
        <v>234</v>
      </c>
      <c r="AU861" s="147" t="s">
        <v>82</v>
      </c>
      <c r="AV861" s="13" t="s">
        <v>82</v>
      </c>
      <c r="AW861" s="13" t="s">
        <v>29</v>
      </c>
      <c r="AX861" s="13" t="s">
        <v>73</v>
      </c>
      <c r="AY861" s="147" t="s">
        <v>224</v>
      </c>
    </row>
    <row r="862" spans="2:65" s="13" customFormat="1">
      <c r="B862" s="146"/>
      <c r="D862" s="136" t="s">
        <v>234</v>
      </c>
      <c r="E862" s="147" t="s">
        <v>1</v>
      </c>
      <c r="F862" s="148" t="s">
        <v>990</v>
      </c>
      <c r="H862" s="149">
        <v>7.9669999999999996</v>
      </c>
      <c r="L862" s="146"/>
      <c r="M862" s="150"/>
      <c r="T862" s="151"/>
      <c r="AT862" s="147" t="s">
        <v>234</v>
      </c>
      <c r="AU862" s="147" t="s">
        <v>82</v>
      </c>
      <c r="AV862" s="13" t="s">
        <v>82</v>
      </c>
      <c r="AW862" s="13" t="s">
        <v>29</v>
      </c>
      <c r="AX862" s="13" t="s">
        <v>73</v>
      </c>
      <c r="AY862" s="147" t="s">
        <v>224</v>
      </c>
    </row>
    <row r="863" spans="2:65" s="13" customFormat="1">
      <c r="B863" s="146"/>
      <c r="D863" s="136" t="s">
        <v>234</v>
      </c>
      <c r="E863" s="147" t="s">
        <v>1</v>
      </c>
      <c r="F863" s="148" t="s">
        <v>991</v>
      </c>
      <c r="H863" s="149">
        <v>2.7</v>
      </c>
      <c r="L863" s="146"/>
      <c r="M863" s="150"/>
      <c r="T863" s="151"/>
      <c r="AT863" s="147" t="s">
        <v>234</v>
      </c>
      <c r="AU863" s="147" t="s">
        <v>82</v>
      </c>
      <c r="AV863" s="13" t="s">
        <v>82</v>
      </c>
      <c r="AW863" s="13" t="s">
        <v>29</v>
      </c>
      <c r="AX863" s="13" t="s">
        <v>73</v>
      </c>
      <c r="AY863" s="147" t="s">
        <v>224</v>
      </c>
    </row>
    <row r="864" spans="2:65" s="14" customFormat="1">
      <c r="B864" s="152"/>
      <c r="D864" s="136" t="s">
        <v>234</v>
      </c>
      <c r="E864" s="153" t="s">
        <v>1</v>
      </c>
      <c r="F864" s="154" t="s">
        <v>239</v>
      </c>
      <c r="H864" s="155">
        <v>17.843999999999998</v>
      </c>
      <c r="L864" s="152"/>
      <c r="M864" s="156"/>
      <c r="T864" s="157"/>
      <c r="AT864" s="153" t="s">
        <v>234</v>
      </c>
      <c r="AU864" s="153" t="s">
        <v>82</v>
      </c>
      <c r="AV864" s="14" t="s">
        <v>106</v>
      </c>
      <c r="AW864" s="14" t="s">
        <v>29</v>
      </c>
      <c r="AX864" s="14" t="s">
        <v>78</v>
      </c>
      <c r="AY864" s="153" t="s">
        <v>224</v>
      </c>
    </row>
    <row r="865" spans="2:65" s="1" customFormat="1" ht="33" customHeight="1">
      <c r="B865" s="123"/>
      <c r="C865" s="124" t="s">
        <v>992</v>
      </c>
      <c r="D865" s="124" t="s">
        <v>226</v>
      </c>
      <c r="E865" s="125" t="s">
        <v>993</v>
      </c>
      <c r="F865" s="126" t="s">
        <v>994</v>
      </c>
      <c r="G865" s="127" t="s">
        <v>639</v>
      </c>
      <c r="H865" s="128">
        <v>2</v>
      </c>
      <c r="I865" s="129">
        <v>3850</v>
      </c>
      <c r="J865" s="129">
        <f>ROUND(I865*H865,2)</f>
        <v>7700</v>
      </c>
      <c r="K865" s="126" t="s">
        <v>230</v>
      </c>
      <c r="L865" s="29"/>
      <c r="M865" s="130" t="s">
        <v>1</v>
      </c>
      <c r="N865" s="131" t="s">
        <v>39</v>
      </c>
      <c r="O865" s="132">
        <v>0</v>
      </c>
      <c r="P865" s="132">
        <f>O865*H865</f>
        <v>0</v>
      </c>
      <c r="Q865" s="132">
        <v>0</v>
      </c>
      <c r="R865" s="132">
        <f>Q865*H865</f>
        <v>0</v>
      </c>
      <c r="S865" s="132">
        <v>0</v>
      </c>
      <c r="T865" s="133">
        <f>S865*H865</f>
        <v>0</v>
      </c>
      <c r="AR865" s="134" t="s">
        <v>106</v>
      </c>
      <c r="AT865" s="134" t="s">
        <v>226</v>
      </c>
      <c r="AU865" s="134" t="s">
        <v>82</v>
      </c>
      <c r="AY865" s="17" t="s">
        <v>224</v>
      </c>
      <c r="BE865" s="135">
        <f>IF(N865="základní",J865,0)</f>
        <v>0</v>
      </c>
      <c r="BF865" s="135">
        <f>IF(N865="snížená",J865,0)</f>
        <v>7700</v>
      </c>
      <c r="BG865" s="135">
        <f>IF(N865="zákl. přenesená",J865,0)</f>
        <v>0</v>
      </c>
      <c r="BH865" s="135">
        <f>IF(N865="sníž. přenesená",J865,0)</f>
        <v>0</v>
      </c>
      <c r="BI865" s="135">
        <f>IF(N865="nulová",J865,0)</f>
        <v>0</v>
      </c>
      <c r="BJ865" s="17" t="s">
        <v>82</v>
      </c>
      <c r="BK865" s="135">
        <f>ROUND(I865*H865,2)</f>
        <v>7700</v>
      </c>
      <c r="BL865" s="17" t="s">
        <v>106</v>
      </c>
      <c r="BM865" s="134" t="s">
        <v>995</v>
      </c>
    </row>
    <row r="866" spans="2:65" s="1" customFormat="1" ht="19.5">
      <c r="B866" s="29"/>
      <c r="D866" s="136" t="s">
        <v>231</v>
      </c>
      <c r="F866" s="137" t="s">
        <v>994</v>
      </c>
      <c r="L866" s="29"/>
      <c r="M866" s="138"/>
      <c r="T866" s="53"/>
      <c r="AT866" s="17" t="s">
        <v>231</v>
      </c>
      <c r="AU866" s="17" t="s">
        <v>82</v>
      </c>
    </row>
    <row r="867" spans="2:65" s="1" customFormat="1">
      <c r="B867" s="29"/>
      <c r="D867" s="139" t="s">
        <v>232</v>
      </c>
      <c r="F867" s="140" t="s">
        <v>996</v>
      </c>
      <c r="L867" s="29"/>
      <c r="M867" s="138"/>
      <c r="T867" s="53"/>
      <c r="AT867" s="17" t="s">
        <v>232</v>
      </c>
      <c r="AU867" s="17" t="s">
        <v>82</v>
      </c>
    </row>
    <row r="868" spans="2:65" s="1" customFormat="1" ht="37.9" customHeight="1">
      <c r="B868" s="123"/>
      <c r="C868" s="124" t="s">
        <v>616</v>
      </c>
      <c r="D868" s="124" t="s">
        <v>226</v>
      </c>
      <c r="E868" s="125" t="s">
        <v>997</v>
      </c>
      <c r="F868" s="126" t="s">
        <v>998</v>
      </c>
      <c r="G868" s="127" t="s">
        <v>639</v>
      </c>
      <c r="H868" s="128">
        <v>59.825000000000003</v>
      </c>
      <c r="I868" s="129">
        <v>57</v>
      </c>
      <c r="J868" s="129">
        <f>ROUND(I868*H868,2)</f>
        <v>3410.03</v>
      </c>
      <c r="K868" s="126" t="s">
        <v>230</v>
      </c>
      <c r="L868" s="29"/>
      <c r="M868" s="130" t="s">
        <v>1</v>
      </c>
      <c r="N868" s="131" t="s">
        <v>39</v>
      </c>
      <c r="O868" s="132">
        <v>0</v>
      </c>
      <c r="P868" s="132">
        <f>O868*H868</f>
        <v>0</v>
      </c>
      <c r="Q868" s="132">
        <v>0</v>
      </c>
      <c r="R868" s="132">
        <f>Q868*H868</f>
        <v>0</v>
      </c>
      <c r="S868" s="132">
        <v>0</v>
      </c>
      <c r="T868" s="133">
        <f>S868*H868</f>
        <v>0</v>
      </c>
      <c r="AR868" s="134" t="s">
        <v>106</v>
      </c>
      <c r="AT868" s="134" t="s">
        <v>226</v>
      </c>
      <c r="AU868" s="134" t="s">
        <v>82</v>
      </c>
      <c r="AY868" s="17" t="s">
        <v>224</v>
      </c>
      <c r="BE868" s="135">
        <f>IF(N868="základní",J868,0)</f>
        <v>0</v>
      </c>
      <c r="BF868" s="135">
        <f>IF(N868="snížená",J868,0)</f>
        <v>3410.03</v>
      </c>
      <c r="BG868" s="135">
        <f>IF(N868="zákl. přenesená",J868,0)</f>
        <v>0</v>
      </c>
      <c r="BH868" s="135">
        <f>IF(N868="sníž. přenesená",J868,0)</f>
        <v>0</v>
      </c>
      <c r="BI868" s="135">
        <f>IF(N868="nulová",J868,0)</f>
        <v>0</v>
      </c>
      <c r="BJ868" s="17" t="s">
        <v>82</v>
      </c>
      <c r="BK868" s="135">
        <f>ROUND(I868*H868,2)</f>
        <v>3410.03</v>
      </c>
      <c r="BL868" s="17" t="s">
        <v>106</v>
      </c>
      <c r="BM868" s="134" t="s">
        <v>999</v>
      </c>
    </row>
    <row r="869" spans="2:65" s="1" customFormat="1" ht="19.5">
      <c r="B869" s="29"/>
      <c r="D869" s="136" t="s">
        <v>231</v>
      </c>
      <c r="F869" s="137" t="s">
        <v>998</v>
      </c>
      <c r="L869" s="29"/>
      <c r="M869" s="138"/>
      <c r="T869" s="53"/>
      <c r="AT869" s="17" t="s">
        <v>231</v>
      </c>
      <c r="AU869" s="17" t="s">
        <v>82</v>
      </c>
    </row>
    <row r="870" spans="2:65" s="1" customFormat="1">
      <c r="B870" s="29"/>
      <c r="D870" s="139" t="s">
        <v>232</v>
      </c>
      <c r="F870" s="140" t="s">
        <v>1000</v>
      </c>
      <c r="L870" s="29"/>
      <c r="M870" s="138"/>
      <c r="T870" s="53"/>
      <c r="AT870" s="17" t="s">
        <v>232</v>
      </c>
      <c r="AU870" s="17" t="s">
        <v>82</v>
      </c>
    </row>
    <row r="871" spans="2:65" s="13" customFormat="1">
      <c r="B871" s="146"/>
      <c r="D871" s="136" t="s">
        <v>234</v>
      </c>
      <c r="E871" s="147" t="s">
        <v>1</v>
      </c>
      <c r="F871" s="148" t="s">
        <v>1001</v>
      </c>
      <c r="H871" s="149">
        <v>59.825000000000003</v>
      </c>
      <c r="L871" s="146"/>
      <c r="M871" s="150"/>
      <c r="T871" s="151"/>
      <c r="AT871" s="147" t="s">
        <v>234</v>
      </c>
      <c r="AU871" s="147" t="s">
        <v>82</v>
      </c>
      <c r="AV871" s="13" t="s">
        <v>82</v>
      </c>
      <c r="AW871" s="13" t="s">
        <v>29</v>
      </c>
      <c r="AX871" s="13" t="s">
        <v>73</v>
      </c>
      <c r="AY871" s="147" t="s">
        <v>224</v>
      </c>
    </row>
    <row r="872" spans="2:65" s="14" customFormat="1">
      <c r="B872" s="152"/>
      <c r="D872" s="136" t="s">
        <v>234</v>
      </c>
      <c r="E872" s="153" t="s">
        <v>1</v>
      </c>
      <c r="F872" s="154" t="s">
        <v>239</v>
      </c>
      <c r="H872" s="155">
        <v>59.825000000000003</v>
      </c>
      <c r="L872" s="152"/>
      <c r="M872" s="156"/>
      <c r="T872" s="157"/>
      <c r="AT872" s="153" t="s">
        <v>234</v>
      </c>
      <c r="AU872" s="153" t="s">
        <v>82</v>
      </c>
      <c r="AV872" s="14" t="s">
        <v>106</v>
      </c>
      <c r="AW872" s="14" t="s">
        <v>29</v>
      </c>
      <c r="AX872" s="14" t="s">
        <v>78</v>
      </c>
      <c r="AY872" s="153" t="s">
        <v>224</v>
      </c>
    </row>
    <row r="873" spans="2:65" s="1" customFormat="1" ht="49.15" customHeight="1">
      <c r="B873" s="123"/>
      <c r="C873" s="124" t="s">
        <v>1002</v>
      </c>
      <c r="D873" s="124" t="s">
        <v>226</v>
      </c>
      <c r="E873" s="125" t="s">
        <v>1003</v>
      </c>
      <c r="F873" s="126" t="s">
        <v>1004</v>
      </c>
      <c r="G873" s="127" t="s">
        <v>639</v>
      </c>
      <c r="H873" s="128">
        <v>52</v>
      </c>
      <c r="I873" s="129">
        <v>224</v>
      </c>
      <c r="J873" s="129">
        <f>ROUND(I873*H873,2)</f>
        <v>11648</v>
      </c>
      <c r="K873" s="126" t="s">
        <v>230</v>
      </c>
      <c r="L873" s="29"/>
      <c r="M873" s="130" t="s">
        <v>1</v>
      </c>
      <c r="N873" s="131" t="s">
        <v>39</v>
      </c>
      <c r="O873" s="132">
        <v>0</v>
      </c>
      <c r="P873" s="132">
        <f>O873*H873</f>
        <v>0</v>
      </c>
      <c r="Q873" s="132">
        <v>0</v>
      </c>
      <c r="R873" s="132">
        <f>Q873*H873</f>
        <v>0</v>
      </c>
      <c r="S873" s="132">
        <v>0</v>
      </c>
      <c r="T873" s="133">
        <f>S873*H873</f>
        <v>0</v>
      </c>
      <c r="AR873" s="134" t="s">
        <v>106</v>
      </c>
      <c r="AT873" s="134" t="s">
        <v>226</v>
      </c>
      <c r="AU873" s="134" t="s">
        <v>82</v>
      </c>
      <c r="AY873" s="17" t="s">
        <v>224</v>
      </c>
      <c r="BE873" s="135">
        <f>IF(N873="základní",J873,0)</f>
        <v>0</v>
      </c>
      <c r="BF873" s="135">
        <f>IF(N873="snížená",J873,0)</f>
        <v>11648</v>
      </c>
      <c r="BG873" s="135">
        <f>IF(N873="zákl. přenesená",J873,0)</f>
        <v>0</v>
      </c>
      <c r="BH873" s="135">
        <f>IF(N873="sníž. přenesená",J873,0)</f>
        <v>0</v>
      </c>
      <c r="BI873" s="135">
        <f>IF(N873="nulová",J873,0)</f>
        <v>0</v>
      </c>
      <c r="BJ873" s="17" t="s">
        <v>82</v>
      </c>
      <c r="BK873" s="135">
        <f>ROUND(I873*H873,2)</f>
        <v>11648</v>
      </c>
      <c r="BL873" s="17" t="s">
        <v>106</v>
      </c>
      <c r="BM873" s="134" t="s">
        <v>1005</v>
      </c>
    </row>
    <row r="874" spans="2:65" s="1" customFormat="1" ht="29.25">
      <c r="B874" s="29"/>
      <c r="D874" s="136" t="s">
        <v>231</v>
      </c>
      <c r="F874" s="137" t="s">
        <v>1004</v>
      </c>
      <c r="L874" s="29"/>
      <c r="M874" s="138"/>
      <c r="T874" s="53"/>
      <c r="AT874" s="17" t="s">
        <v>231</v>
      </c>
      <c r="AU874" s="17" t="s">
        <v>82</v>
      </c>
    </row>
    <row r="875" spans="2:65" s="1" customFormat="1">
      <c r="B875" s="29"/>
      <c r="D875" s="139" t="s">
        <v>232</v>
      </c>
      <c r="F875" s="140" t="s">
        <v>1006</v>
      </c>
      <c r="L875" s="29"/>
      <c r="M875" s="138"/>
      <c r="T875" s="53"/>
      <c r="AT875" s="17" t="s">
        <v>232</v>
      </c>
      <c r="AU875" s="17" t="s">
        <v>82</v>
      </c>
    </row>
    <row r="876" spans="2:65" s="12" customFormat="1">
      <c r="B876" s="141"/>
      <c r="D876" s="136" t="s">
        <v>234</v>
      </c>
      <c r="E876" s="142" t="s">
        <v>1</v>
      </c>
      <c r="F876" s="143" t="s">
        <v>1007</v>
      </c>
      <c r="H876" s="142" t="s">
        <v>1</v>
      </c>
      <c r="L876" s="141"/>
      <c r="M876" s="144"/>
      <c r="T876" s="145"/>
      <c r="AT876" s="142" t="s">
        <v>234</v>
      </c>
      <c r="AU876" s="142" t="s">
        <v>82</v>
      </c>
      <c r="AV876" s="12" t="s">
        <v>78</v>
      </c>
      <c r="AW876" s="12" t="s">
        <v>29</v>
      </c>
      <c r="AX876" s="12" t="s">
        <v>73</v>
      </c>
      <c r="AY876" s="142" t="s">
        <v>224</v>
      </c>
    </row>
    <row r="877" spans="2:65" s="13" customFormat="1">
      <c r="B877" s="146"/>
      <c r="D877" s="136" t="s">
        <v>234</v>
      </c>
      <c r="E877" s="147" t="s">
        <v>1</v>
      </c>
      <c r="F877" s="148" t="s">
        <v>385</v>
      </c>
      <c r="H877" s="149">
        <v>52</v>
      </c>
      <c r="L877" s="146"/>
      <c r="M877" s="150"/>
      <c r="T877" s="151"/>
      <c r="AT877" s="147" t="s">
        <v>234</v>
      </c>
      <c r="AU877" s="147" t="s">
        <v>82</v>
      </c>
      <c r="AV877" s="13" t="s">
        <v>82</v>
      </c>
      <c r="AW877" s="13" t="s">
        <v>29</v>
      </c>
      <c r="AX877" s="13" t="s">
        <v>73</v>
      </c>
      <c r="AY877" s="147" t="s">
        <v>224</v>
      </c>
    </row>
    <row r="878" spans="2:65" s="14" customFormat="1">
      <c r="B878" s="152"/>
      <c r="D878" s="136" t="s">
        <v>234</v>
      </c>
      <c r="E878" s="153" t="s">
        <v>1</v>
      </c>
      <c r="F878" s="154" t="s">
        <v>239</v>
      </c>
      <c r="H878" s="155">
        <v>52</v>
      </c>
      <c r="L878" s="152"/>
      <c r="M878" s="156"/>
      <c r="T878" s="157"/>
      <c r="AT878" s="153" t="s">
        <v>234</v>
      </c>
      <c r="AU878" s="153" t="s">
        <v>82</v>
      </c>
      <c r="AV878" s="14" t="s">
        <v>106</v>
      </c>
      <c r="AW878" s="14" t="s">
        <v>29</v>
      </c>
      <c r="AX878" s="14" t="s">
        <v>78</v>
      </c>
      <c r="AY878" s="153" t="s">
        <v>224</v>
      </c>
    </row>
    <row r="879" spans="2:65" s="1" customFormat="1" ht="16.5" customHeight="1">
      <c r="B879" s="123"/>
      <c r="C879" s="164" t="s">
        <v>620</v>
      </c>
      <c r="D879" s="164" t="s">
        <v>1008</v>
      </c>
      <c r="E879" s="165" t="s">
        <v>1009</v>
      </c>
      <c r="F879" s="166" t="s">
        <v>1007</v>
      </c>
      <c r="G879" s="167" t="s">
        <v>253</v>
      </c>
      <c r="H879" s="168">
        <v>0.34200000000000003</v>
      </c>
      <c r="I879" s="169">
        <v>38800</v>
      </c>
      <c r="J879" s="169">
        <f>ROUND(I879*H879,2)</f>
        <v>13269.6</v>
      </c>
      <c r="K879" s="166" t="s">
        <v>1</v>
      </c>
      <c r="L879" s="170"/>
      <c r="M879" s="171" t="s">
        <v>1</v>
      </c>
      <c r="N879" s="172" t="s">
        <v>39</v>
      </c>
      <c r="O879" s="132">
        <v>0</v>
      </c>
      <c r="P879" s="132">
        <f>O879*H879</f>
        <v>0</v>
      </c>
      <c r="Q879" s="132">
        <v>0</v>
      </c>
      <c r="R879" s="132">
        <f>Q879*H879</f>
        <v>0</v>
      </c>
      <c r="S879" s="132">
        <v>0</v>
      </c>
      <c r="T879" s="133">
        <f>S879*H879</f>
        <v>0</v>
      </c>
      <c r="AR879" s="134" t="s">
        <v>118</v>
      </c>
      <c r="AT879" s="134" t="s">
        <v>1008</v>
      </c>
      <c r="AU879" s="134" t="s">
        <v>82</v>
      </c>
      <c r="AY879" s="17" t="s">
        <v>224</v>
      </c>
      <c r="BE879" s="135">
        <f>IF(N879="základní",J879,0)</f>
        <v>0</v>
      </c>
      <c r="BF879" s="135">
        <f>IF(N879="snížená",J879,0)</f>
        <v>13269.6</v>
      </c>
      <c r="BG879" s="135">
        <f>IF(N879="zákl. přenesená",J879,0)</f>
        <v>0</v>
      </c>
      <c r="BH879" s="135">
        <f>IF(N879="sníž. přenesená",J879,0)</f>
        <v>0</v>
      </c>
      <c r="BI879" s="135">
        <f>IF(N879="nulová",J879,0)</f>
        <v>0</v>
      </c>
      <c r="BJ879" s="17" t="s">
        <v>82</v>
      </c>
      <c r="BK879" s="135">
        <f>ROUND(I879*H879,2)</f>
        <v>13269.6</v>
      </c>
      <c r="BL879" s="17" t="s">
        <v>106</v>
      </c>
      <c r="BM879" s="134" t="s">
        <v>1010</v>
      </c>
    </row>
    <row r="880" spans="2:65" s="1" customFormat="1">
      <c r="B880" s="29"/>
      <c r="D880" s="136" t="s">
        <v>231</v>
      </c>
      <c r="F880" s="137" t="s">
        <v>1007</v>
      </c>
      <c r="L880" s="29"/>
      <c r="M880" s="138"/>
      <c r="T880" s="53"/>
      <c r="AT880" s="17" t="s">
        <v>231</v>
      </c>
      <c r="AU880" s="17" t="s">
        <v>82</v>
      </c>
    </row>
    <row r="881" spans="2:65" s="1" customFormat="1" ht="24.2" customHeight="1">
      <c r="B881" s="123"/>
      <c r="C881" s="124" t="s">
        <v>1011</v>
      </c>
      <c r="D881" s="124" t="s">
        <v>226</v>
      </c>
      <c r="E881" s="125" t="s">
        <v>1012</v>
      </c>
      <c r="F881" s="126" t="s">
        <v>1013</v>
      </c>
      <c r="G881" s="127" t="s">
        <v>639</v>
      </c>
      <c r="H881" s="128">
        <v>6</v>
      </c>
      <c r="I881" s="129">
        <v>203</v>
      </c>
      <c r="J881" s="129">
        <f>ROUND(I881*H881,2)</f>
        <v>1218</v>
      </c>
      <c r="K881" s="126" t="s">
        <v>230</v>
      </c>
      <c r="L881" s="29"/>
      <c r="M881" s="130" t="s">
        <v>1</v>
      </c>
      <c r="N881" s="131" t="s">
        <v>39</v>
      </c>
      <c r="O881" s="132">
        <v>0</v>
      </c>
      <c r="P881" s="132">
        <f>O881*H881</f>
        <v>0</v>
      </c>
      <c r="Q881" s="132">
        <v>0</v>
      </c>
      <c r="R881" s="132">
        <f>Q881*H881</f>
        <v>0</v>
      </c>
      <c r="S881" s="132">
        <v>0</v>
      </c>
      <c r="T881" s="133">
        <f>S881*H881</f>
        <v>0</v>
      </c>
      <c r="AR881" s="134" t="s">
        <v>106</v>
      </c>
      <c r="AT881" s="134" t="s">
        <v>226</v>
      </c>
      <c r="AU881" s="134" t="s">
        <v>82</v>
      </c>
      <c r="AY881" s="17" t="s">
        <v>224</v>
      </c>
      <c r="BE881" s="135">
        <f>IF(N881="základní",J881,0)</f>
        <v>0</v>
      </c>
      <c r="BF881" s="135">
        <f>IF(N881="snížená",J881,0)</f>
        <v>1218</v>
      </c>
      <c r="BG881" s="135">
        <f>IF(N881="zákl. přenesená",J881,0)</f>
        <v>0</v>
      </c>
      <c r="BH881" s="135">
        <f>IF(N881="sníž. přenesená",J881,0)</f>
        <v>0</v>
      </c>
      <c r="BI881" s="135">
        <f>IF(N881="nulová",J881,0)</f>
        <v>0</v>
      </c>
      <c r="BJ881" s="17" t="s">
        <v>82</v>
      </c>
      <c r="BK881" s="135">
        <f>ROUND(I881*H881,2)</f>
        <v>1218</v>
      </c>
      <c r="BL881" s="17" t="s">
        <v>106</v>
      </c>
      <c r="BM881" s="134" t="s">
        <v>1014</v>
      </c>
    </row>
    <row r="882" spans="2:65" s="1" customFormat="1" ht="19.5">
      <c r="B882" s="29"/>
      <c r="D882" s="136" t="s">
        <v>231</v>
      </c>
      <c r="F882" s="137" t="s">
        <v>1013</v>
      </c>
      <c r="L882" s="29"/>
      <c r="M882" s="138"/>
      <c r="T882" s="53"/>
      <c r="AT882" s="17" t="s">
        <v>231</v>
      </c>
      <c r="AU882" s="17" t="s">
        <v>82</v>
      </c>
    </row>
    <row r="883" spans="2:65" s="1" customFormat="1">
      <c r="B883" s="29"/>
      <c r="D883" s="139" t="s">
        <v>232</v>
      </c>
      <c r="F883" s="140" t="s">
        <v>1015</v>
      </c>
      <c r="L883" s="29"/>
      <c r="M883" s="138"/>
      <c r="T883" s="53"/>
      <c r="AT883" s="17" t="s">
        <v>232</v>
      </c>
      <c r="AU883" s="17" t="s">
        <v>82</v>
      </c>
    </row>
    <row r="884" spans="2:65" s="13" customFormat="1">
      <c r="B884" s="146"/>
      <c r="D884" s="136" t="s">
        <v>234</v>
      </c>
      <c r="E884" s="147" t="s">
        <v>1</v>
      </c>
      <c r="F884" s="148" t="s">
        <v>112</v>
      </c>
      <c r="H884" s="149">
        <v>6</v>
      </c>
      <c r="L884" s="146"/>
      <c r="M884" s="150"/>
      <c r="T884" s="151"/>
      <c r="AT884" s="147" t="s">
        <v>234</v>
      </c>
      <c r="AU884" s="147" t="s">
        <v>82</v>
      </c>
      <c r="AV884" s="13" t="s">
        <v>82</v>
      </c>
      <c r="AW884" s="13" t="s">
        <v>29</v>
      </c>
      <c r="AX884" s="13" t="s">
        <v>73</v>
      </c>
      <c r="AY884" s="147" t="s">
        <v>224</v>
      </c>
    </row>
    <row r="885" spans="2:65" s="14" customFormat="1">
      <c r="B885" s="152"/>
      <c r="D885" s="136" t="s">
        <v>234</v>
      </c>
      <c r="E885" s="153" t="s">
        <v>1</v>
      </c>
      <c r="F885" s="154" t="s">
        <v>239</v>
      </c>
      <c r="H885" s="155">
        <v>6</v>
      </c>
      <c r="L885" s="152"/>
      <c r="M885" s="156"/>
      <c r="T885" s="157"/>
      <c r="AT885" s="153" t="s">
        <v>234</v>
      </c>
      <c r="AU885" s="153" t="s">
        <v>82</v>
      </c>
      <c r="AV885" s="14" t="s">
        <v>106</v>
      </c>
      <c r="AW885" s="14" t="s">
        <v>29</v>
      </c>
      <c r="AX885" s="14" t="s">
        <v>78</v>
      </c>
      <c r="AY885" s="153" t="s">
        <v>224</v>
      </c>
    </row>
    <row r="886" spans="2:65" s="1" customFormat="1" ht="21.75" customHeight="1">
      <c r="B886" s="123"/>
      <c r="C886" s="164" t="s">
        <v>623</v>
      </c>
      <c r="D886" s="164" t="s">
        <v>1008</v>
      </c>
      <c r="E886" s="165" t="s">
        <v>1016</v>
      </c>
      <c r="F886" s="166" t="s">
        <v>1017</v>
      </c>
      <c r="G886" s="167" t="s">
        <v>639</v>
      </c>
      <c r="H886" s="168">
        <v>3</v>
      </c>
      <c r="I886" s="169">
        <v>1110</v>
      </c>
      <c r="J886" s="169">
        <f>ROUND(I886*H886,2)</f>
        <v>3330</v>
      </c>
      <c r="K886" s="166" t="s">
        <v>230</v>
      </c>
      <c r="L886" s="170"/>
      <c r="M886" s="171" t="s">
        <v>1</v>
      </c>
      <c r="N886" s="172" t="s">
        <v>39</v>
      </c>
      <c r="O886" s="132">
        <v>0</v>
      </c>
      <c r="P886" s="132">
        <f>O886*H886</f>
        <v>0</v>
      </c>
      <c r="Q886" s="132">
        <v>0</v>
      </c>
      <c r="R886" s="132">
        <f>Q886*H886</f>
        <v>0</v>
      </c>
      <c r="S886" s="132">
        <v>0</v>
      </c>
      <c r="T886" s="133">
        <f>S886*H886</f>
        <v>0</v>
      </c>
      <c r="AR886" s="134" t="s">
        <v>118</v>
      </c>
      <c r="AT886" s="134" t="s">
        <v>1008</v>
      </c>
      <c r="AU886" s="134" t="s">
        <v>82</v>
      </c>
      <c r="AY886" s="17" t="s">
        <v>224</v>
      </c>
      <c r="BE886" s="135">
        <f>IF(N886="základní",J886,0)</f>
        <v>0</v>
      </c>
      <c r="BF886" s="135">
        <f>IF(N886="snížená",J886,0)</f>
        <v>3330</v>
      </c>
      <c r="BG886" s="135">
        <f>IF(N886="zákl. přenesená",J886,0)</f>
        <v>0</v>
      </c>
      <c r="BH886" s="135">
        <f>IF(N886="sníž. přenesená",J886,0)</f>
        <v>0</v>
      </c>
      <c r="BI886" s="135">
        <f>IF(N886="nulová",J886,0)</f>
        <v>0</v>
      </c>
      <c r="BJ886" s="17" t="s">
        <v>82</v>
      </c>
      <c r="BK886" s="135">
        <f>ROUND(I886*H886,2)</f>
        <v>3330</v>
      </c>
      <c r="BL886" s="17" t="s">
        <v>106</v>
      </c>
      <c r="BM886" s="134" t="s">
        <v>1018</v>
      </c>
    </row>
    <row r="887" spans="2:65" s="1" customFormat="1">
      <c r="B887" s="29"/>
      <c r="D887" s="136" t="s">
        <v>231</v>
      </c>
      <c r="F887" s="137" t="s">
        <v>1017</v>
      </c>
      <c r="L887" s="29"/>
      <c r="M887" s="138"/>
      <c r="T887" s="53"/>
      <c r="AT887" s="17" t="s">
        <v>231</v>
      </c>
      <c r="AU887" s="17" t="s">
        <v>82</v>
      </c>
    </row>
    <row r="888" spans="2:65" s="1" customFormat="1" ht="24.2" customHeight="1">
      <c r="B888" s="123"/>
      <c r="C888" s="164" t="s">
        <v>1019</v>
      </c>
      <c r="D888" s="164" t="s">
        <v>1008</v>
      </c>
      <c r="E888" s="165" t="s">
        <v>1020</v>
      </c>
      <c r="F888" s="166" t="s">
        <v>1021</v>
      </c>
      <c r="G888" s="167" t="s">
        <v>639</v>
      </c>
      <c r="H888" s="168">
        <v>1</v>
      </c>
      <c r="I888" s="169">
        <v>2190</v>
      </c>
      <c r="J888" s="169">
        <f>ROUND(I888*H888,2)</f>
        <v>2190</v>
      </c>
      <c r="K888" s="166" t="s">
        <v>230</v>
      </c>
      <c r="L888" s="170"/>
      <c r="M888" s="171" t="s">
        <v>1</v>
      </c>
      <c r="N888" s="172" t="s">
        <v>39</v>
      </c>
      <c r="O888" s="132">
        <v>0</v>
      </c>
      <c r="P888" s="132">
        <f>O888*H888</f>
        <v>0</v>
      </c>
      <c r="Q888" s="132">
        <v>0</v>
      </c>
      <c r="R888" s="132">
        <f>Q888*H888</f>
        <v>0</v>
      </c>
      <c r="S888" s="132">
        <v>0</v>
      </c>
      <c r="T888" s="133">
        <f>S888*H888</f>
        <v>0</v>
      </c>
      <c r="AR888" s="134" t="s">
        <v>118</v>
      </c>
      <c r="AT888" s="134" t="s">
        <v>1008</v>
      </c>
      <c r="AU888" s="134" t="s">
        <v>82</v>
      </c>
      <c r="AY888" s="17" t="s">
        <v>224</v>
      </c>
      <c r="BE888" s="135">
        <f>IF(N888="základní",J888,0)</f>
        <v>0</v>
      </c>
      <c r="BF888" s="135">
        <f>IF(N888="snížená",J888,0)</f>
        <v>2190</v>
      </c>
      <c r="BG888" s="135">
        <f>IF(N888="zákl. přenesená",J888,0)</f>
        <v>0</v>
      </c>
      <c r="BH888" s="135">
        <f>IF(N888="sníž. přenesená",J888,0)</f>
        <v>0</v>
      </c>
      <c r="BI888" s="135">
        <f>IF(N888="nulová",J888,0)</f>
        <v>0</v>
      </c>
      <c r="BJ888" s="17" t="s">
        <v>82</v>
      </c>
      <c r="BK888" s="135">
        <f>ROUND(I888*H888,2)</f>
        <v>2190</v>
      </c>
      <c r="BL888" s="17" t="s">
        <v>106</v>
      </c>
      <c r="BM888" s="134" t="s">
        <v>1022</v>
      </c>
    </row>
    <row r="889" spans="2:65" s="1" customFormat="1">
      <c r="B889" s="29"/>
      <c r="D889" s="136" t="s">
        <v>231</v>
      </c>
      <c r="F889" s="137" t="s">
        <v>1021</v>
      </c>
      <c r="L889" s="29"/>
      <c r="M889" s="138"/>
      <c r="T889" s="53"/>
      <c r="AT889" s="17" t="s">
        <v>231</v>
      </c>
      <c r="AU889" s="17" t="s">
        <v>82</v>
      </c>
    </row>
    <row r="890" spans="2:65" s="1" customFormat="1" ht="21.75" customHeight="1">
      <c r="B890" s="123"/>
      <c r="C890" s="164" t="s">
        <v>627</v>
      </c>
      <c r="D890" s="164" t="s">
        <v>1008</v>
      </c>
      <c r="E890" s="165" t="s">
        <v>1023</v>
      </c>
      <c r="F890" s="166" t="s">
        <v>1024</v>
      </c>
      <c r="G890" s="167" t="s">
        <v>639</v>
      </c>
      <c r="H890" s="168">
        <v>2</v>
      </c>
      <c r="I890" s="169">
        <v>1559</v>
      </c>
      <c r="J890" s="169">
        <f>ROUND(I890*H890,2)</f>
        <v>3118</v>
      </c>
      <c r="K890" s="166" t="s">
        <v>230</v>
      </c>
      <c r="L890" s="170"/>
      <c r="M890" s="171" t="s">
        <v>1</v>
      </c>
      <c r="N890" s="172" t="s">
        <v>39</v>
      </c>
      <c r="O890" s="132">
        <v>0</v>
      </c>
      <c r="P890" s="132">
        <f>O890*H890</f>
        <v>0</v>
      </c>
      <c r="Q890" s="132">
        <v>0</v>
      </c>
      <c r="R890" s="132">
        <f>Q890*H890</f>
        <v>0</v>
      </c>
      <c r="S890" s="132">
        <v>0</v>
      </c>
      <c r="T890" s="133">
        <f>S890*H890</f>
        <v>0</v>
      </c>
      <c r="AR890" s="134" t="s">
        <v>118</v>
      </c>
      <c r="AT890" s="134" t="s">
        <v>1008</v>
      </c>
      <c r="AU890" s="134" t="s">
        <v>82</v>
      </c>
      <c r="AY890" s="17" t="s">
        <v>224</v>
      </c>
      <c r="BE890" s="135">
        <f>IF(N890="základní",J890,0)</f>
        <v>0</v>
      </c>
      <c r="BF890" s="135">
        <f>IF(N890="snížená",J890,0)</f>
        <v>3118</v>
      </c>
      <c r="BG890" s="135">
        <f>IF(N890="zákl. přenesená",J890,0)</f>
        <v>0</v>
      </c>
      <c r="BH890" s="135">
        <f>IF(N890="sníž. přenesená",J890,0)</f>
        <v>0</v>
      </c>
      <c r="BI890" s="135">
        <f>IF(N890="nulová",J890,0)</f>
        <v>0</v>
      </c>
      <c r="BJ890" s="17" t="s">
        <v>82</v>
      </c>
      <c r="BK890" s="135">
        <f>ROUND(I890*H890,2)</f>
        <v>3118</v>
      </c>
      <c r="BL890" s="17" t="s">
        <v>106</v>
      </c>
      <c r="BM890" s="134" t="s">
        <v>1025</v>
      </c>
    </row>
    <row r="891" spans="2:65" s="1" customFormat="1">
      <c r="B891" s="29"/>
      <c r="D891" s="136" t="s">
        <v>231</v>
      </c>
      <c r="F891" s="137" t="s">
        <v>1024</v>
      </c>
      <c r="L891" s="29"/>
      <c r="M891" s="138"/>
      <c r="T891" s="53"/>
      <c r="AT891" s="17" t="s">
        <v>231</v>
      </c>
      <c r="AU891" s="17" t="s">
        <v>82</v>
      </c>
    </row>
    <row r="892" spans="2:65" s="1" customFormat="1" ht="37.9" customHeight="1">
      <c r="B892" s="123"/>
      <c r="C892" s="124" t="s">
        <v>1026</v>
      </c>
      <c r="D892" s="124" t="s">
        <v>226</v>
      </c>
      <c r="E892" s="125" t="s">
        <v>1027</v>
      </c>
      <c r="F892" s="126" t="s">
        <v>1028</v>
      </c>
      <c r="G892" s="127" t="s">
        <v>639</v>
      </c>
      <c r="H892" s="128">
        <v>320</v>
      </c>
      <c r="I892" s="129">
        <v>145</v>
      </c>
      <c r="J892" s="129">
        <f>ROUND(I892*H892,2)</f>
        <v>46400</v>
      </c>
      <c r="K892" s="126" t="s">
        <v>1</v>
      </c>
      <c r="L892" s="29"/>
      <c r="M892" s="130" t="s">
        <v>1</v>
      </c>
      <c r="N892" s="131" t="s">
        <v>39</v>
      </c>
      <c r="O892" s="132">
        <v>0</v>
      </c>
      <c r="P892" s="132">
        <f>O892*H892</f>
        <v>0</v>
      </c>
      <c r="Q892" s="132">
        <v>0</v>
      </c>
      <c r="R892" s="132">
        <f>Q892*H892</f>
        <v>0</v>
      </c>
      <c r="S892" s="132">
        <v>0</v>
      </c>
      <c r="T892" s="133">
        <f>S892*H892</f>
        <v>0</v>
      </c>
      <c r="AR892" s="134" t="s">
        <v>106</v>
      </c>
      <c r="AT892" s="134" t="s">
        <v>226</v>
      </c>
      <c r="AU892" s="134" t="s">
        <v>82</v>
      </c>
      <c r="AY892" s="17" t="s">
        <v>224</v>
      </c>
      <c r="BE892" s="135">
        <f>IF(N892="základní",J892,0)</f>
        <v>0</v>
      </c>
      <c r="BF892" s="135">
        <f>IF(N892="snížená",J892,0)</f>
        <v>46400</v>
      </c>
      <c r="BG892" s="135">
        <f>IF(N892="zákl. přenesená",J892,0)</f>
        <v>0</v>
      </c>
      <c r="BH892" s="135">
        <f>IF(N892="sníž. přenesená",J892,0)</f>
        <v>0</v>
      </c>
      <c r="BI892" s="135">
        <f>IF(N892="nulová",J892,0)</f>
        <v>0</v>
      </c>
      <c r="BJ892" s="17" t="s">
        <v>82</v>
      </c>
      <c r="BK892" s="135">
        <f>ROUND(I892*H892,2)</f>
        <v>46400</v>
      </c>
      <c r="BL892" s="17" t="s">
        <v>106</v>
      </c>
      <c r="BM892" s="134" t="s">
        <v>1029</v>
      </c>
    </row>
    <row r="893" spans="2:65" s="1" customFormat="1" ht="19.5">
      <c r="B893" s="29"/>
      <c r="D893" s="136" t="s">
        <v>231</v>
      </c>
      <c r="F893" s="137" t="s">
        <v>1028</v>
      </c>
      <c r="L893" s="29"/>
      <c r="M893" s="138"/>
      <c r="T893" s="53"/>
      <c r="AT893" s="17" t="s">
        <v>231</v>
      </c>
      <c r="AU893" s="17" t="s">
        <v>82</v>
      </c>
    </row>
    <row r="894" spans="2:65" s="1" customFormat="1" ht="37.9" customHeight="1">
      <c r="B894" s="123"/>
      <c r="C894" s="124" t="s">
        <v>640</v>
      </c>
      <c r="D894" s="124" t="s">
        <v>226</v>
      </c>
      <c r="E894" s="125" t="s">
        <v>1030</v>
      </c>
      <c r="F894" s="126" t="s">
        <v>1031</v>
      </c>
      <c r="G894" s="127" t="s">
        <v>639</v>
      </c>
      <c r="H894" s="128">
        <v>1</v>
      </c>
      <c r="I894" s="129">
        <v>35000</v>
      </c>
      <c r="J894" s="129">
        <f>ROUND(I894*H894,2)</f>
        <v>35000</v>
      </c>
      <c r="K894" s="126" t="s">
        <v>1</v>
      </c>
      <c r="L894" s="29"/>
      <c r="M894" s="130" t="s">
        <v>1</v>
      </c>
      <c r="N894" s="131" t="s">
        <v>39</v>
      </c>
      <c r="O894" s="132">
        <v>0</v>
      </c>
      <c r="P894" s="132">
        <f>O894*H894</f>
        <v>0</v>
      </c>
      <c r="Q894" s="132">
        <v>0</v>
      </c>
      <c r="R894" s="132">
        <f>Q894*H894</f>
        <v>0</v>
      </c>
      <c r="S894" s="132">
        <v>0</v>
      </c>
      <c r="T894" s="133">
        <f>S894*H894</f>
        <v>0</v>
      </c>
      <c r="AR894" s="134" t="s">
        <v>106</v>
      </c>
      <c r="AT894" s="134" t="s">
        <v>226</v>
      </c>
      <c r="AU894" s="134" t="s">
        <v>82</v>
      </c>
      <c r="AY894" s="17" t="s">
        <v>224</v>
      </c>
      <c r="BE894" s="135">
        <f>IF(N894="základní",J894,0)</f>
        <v>0</v>
      </c>
      <c r="BF894" s="135">
        <f>IF(N894="snížená",J894,0)</f>
        <v>35000</v>
      </c>
      <c r="BG894" s="135">
        <f>IF(N894="zákl. přenesená",J894,0)</f>
        <v>0</v>
      </c>
      <c r="BH894" s="135">
        <f>IF(N894="sníž. přenesená",J894,0)</f>
        <v>0</v>
      </c>
      <c r="BI894" s="135">
        <f>IF(N894="nulová",J894,0)</f>
        <v>0</v>
      </c>
      <c r="BJ894" s="17" t="s">
        <v>82</v>
      </c>
      <c r="BK894" s="135">
        <f>ROUND(I894*H894,2)</f>
        <v>35000</v>
      </c>
      <c r="BL894" s="17" t="s">
        <v>106</v>
      </c>
      <c r="BM894" s="134" t="s">
        <v>1032</v>
      </c>
    </row>
    <row r="895" spans="2:65" s="1" customFormat="1" ht="19.5">
      <c r="B895" s="29"/>
      <c r="D895" s="136" t="s">
        <v>231</v>
      </c>
      <c r="F895" s="137" t="s">
        <v>1031</v>
      </c>
      <c r="L895" s="29"/>
      <c r="M895" s="138"/>
      <c r="T895" s="53"/>
      <c r="AT895" s="17" t="s">
        <v>231</v>
      </c>
      <c r="AU895" s="17" t="s">
        <v>82</v>
      </c>
    </row>
    <row r="896" spans="2:65" s="1" customFormat="1" ht="37.9" customHeight="1">
      <c r="B896" s="123"/>
      <c r="C896" s="124" t="s">
        <v>1033</v>
      </c>
      <c r="D896" s="124" t="s">
        <v>226</v>
      </c>
      <c r="E896" s="125" t="s">
        <v>1034</v>
      </c>
      <c r="F896" s="126" t="s">
        <v>1035</v>
      </c>
      <c r="G896" s="127" t="s">
        <v>369</v>
      </c>
      <c r="H896" s="128">
        <v>1</v>
      </c>
      <c r="I896" s="129">
        <v>18500</v>
      </c>
      <c r="J896" s="129">
        <f>ROUND(I896*H896,2)</f>
        <v>18500</v>
      </c>
      <c r="K896" s="126" t="s">
        <v>1</v>
      </c>
      <c r="L896" s="29"/>
      <c r="M896" s="130" t="s">
        <v>1</v>
      </c>
      <c r="N896" s="131" t="s">
        <v>39</v>
      </c>
      <c r="O896" s="132">
        <v>0</v>
      </c>
      <c r="P896" s="132">
        <f>O896*H896</f>
        <v>0</v>
      </c>
      <c r="Q896" s="132">
        <v>0</v>
      </c>
      <c r="R896" s="132">
        <f>Q896*H896</f>
        <v>0</v>
      </c>
      <c r="S896" s="132">
        <v>0</v>
      </c>
      <c r="T896" s="133">
        <f>S896*H896</f>
        <v>0</v>
      </c>
      <c r="AR896" s="134" t="s">
        <v>106</v>
      </c>
      <c r="AT896" s="134" t="s">
        <v>226</v>
      </c>
      <c r="AU896" s="134" t="s">
        <v>82</v>
      </c>
      <c r="AY896" s="17" t="s">
        <v>224</v>
      </c>
      <c r="BE896" s="135">
        <f>IF(N896="základní",J896,0)</f>
        <v>0</v>
      </c>
      <c r="BF896" s="135">
        <f>IF(N896="snížená",J896,0)</f>
        <v>18500</v>
      </c>
      <c r="BG896" s="135">
        <f>IF(N896="zákl. přenesená",J896,0)</f>
        <v>0</v>
      </c>
      <c r="BH896" s="135">
        <f>IF(N896="sníž. přenesená",J896,0)</f>
        <v>0</v>
      </c>
      <c r="BI896" s="135">
        <f>IF(N896="nulová",J896,0)</f>
        <v>0</v>
      </c>
      <c r="BJ896" s="17" t="s">
        <v>82</v>
      </c>
      <c r="BK896" s="135">
        <f>ROUND(I896*H896,2)</f>
        <v>18500</v>
      </c>
      <c r="BL896" s="17" t="s">
        <v>106</v>
      </c>
      <c r="BM896" s="134" t="s">
        <v>1036</v>
      </c>
    </row>
    <row r="897" spans="2:65" s="1" customFormat="1" ht="29.25">
      <c r="B897" s="29"/>
      <c r="D897" s="136" t="s">
        <v>231</v>
      </c>
      <c r="F897" s="137" t="s">
        <v>1035</v>
      </c>
      <c r="L897" s="29"/>
      <c r="M897" s="138"/>
      <c r="T897" s="53"/>
      <c r="AT897" s="17" t="s">
        <v>231</v>
      </c>
      <c r="AU897" s="17" t="s">
        <v>82</v>
      </c>
    </row>
    <row r="898" spans="2:65" s="1" customFormat="1" ht="37.9" customHeight="1">
      <c r="B898" s="123"/>
      <c r="C898" s="124" t="s">
        <v>644</v>
      </c>
      <c r="D898" s="124" t="s">
        <v>226</v>
      </c>
      <c r="E898" s="125" t="s">
        <v>1037</v>
      </c>
      <c r="F898" s="126" t="s">
        <v>1038</v>
      </c>
      <c r="G898" s="127" t="s">
        <v>639</v>
      </c>
      <c r="H898" s="128">
        <v>14</v>
      </c>
      <c r="I898" s="129">
        <v>3980</v>
      </c>
      <c r="J898" s="129">
        <f>ROUND(I898*H898,2)</f>
        <v>55720</v>
      </c>
      <c r="K898" s="126" t="s">
        <v>1</v>
      </c>
      <c r="L898" s="29"/>
      <c r="M898" s="130" t="s">
        <v>1</v>
      </c>
      <c r="N898" s="131" t="s">
        <v>39</v>
      </c>
      <c r="O898" s="132">
        <v>0</v>
      </c>
      <c r="P898" s="132">
        <f>O898*H898</f>
        <v>0</v>
      </c>
      <c r="Q898" s="132">
        <v>0</v>
      </c>
      <c r="R898" s="132">
        <f>Q898*H898</f>
        <v>0</v>
      </c>
      <c r="S898" s="132">
        <v>0</v>
      </c>
      <c r="T898" s="133">
        <f>S898*H898</f>
        <v>0</v>
      </c>
      <c r="AR898" s="134" t="s">
        <v>106</v>
      </c>
      <c r="AT898" s="134" t="s">
        <v>226</v>
      </c>
      <c r="AU898" s="134" t="s">
        <v>82</v>
      </c>
      <c r="AY898" s="17" t="s">
        <v>224</v>
      </c>
      <c r="BE898" s="135">
        <f>IF(N898="základní",J898,0)</f>
        <v>0</v>
      </c>
      <c r="BF898" s="135">
        <f>IF(N898="snížená",J898,0)</f>
        <v>55720</v>
      </c>
      <c r="BG898" s="135">
        <f>IF(N898="zákl. přenesená",J898,0)</f>
        <v>0</v>
      </c>
      <c r="BH898" s="135">
        <f>IF(N898="sníž. přenesená",J898,0)</f>
        <v>0</v>
      </c>
      <c r="BI898" s="135">
        <f>IF(N898="nulová",J898,0)</f>
        <v>0</v>
      </c>
      <c r="BJ898" s="17" t="s">
        <v>82</v>
      </c>
      <c r="BK898" s="135">
        <f>ROUND(I898*H898,2)</f>
        <v>55720</v>
      </c>
      <c r="BL898" s="17" t="s">
        <v>106</v>
      </c>
      <c r="BM898" s="134" t="s">
        <v>1039</v>
      </c>
    </row>
    <row r="899" spans="2:65" s="1" customFormat="1" ht="19.5">
      <c r="B899" s="29"/>
      <c r="D899" s="136" t="s">
        <v>231</v>
      </c>
      <c r="F899" s="137" t="s">
        <v>1038</v>
      </c>
      <c r="L899" s="29"/>
      <c r="M899" s="138"/>
      <c r="T899" s="53"/>
      <c r="AT899" s="17" t="s">
        <v>231</v>
      </c>
      <c r="AU899" s="17" t="s">
        <v>82</v>
      </c>
    </row>
    <row r="900" spans="2:65" s="1" customFormat="1" ht="37.9" customHeight="1">
      <c r="B900" s="123"/>
      <c r="C900" s="124" t="s">
        <v>1040</v>
      </c>
      <c r="D900" s="124" t="s">
        <v>226</v>
      </c>
      <c r="E900" s="125" t="s">
        <v>1041</v>
      </c>
      <c r="F900" s="126" t="s">
        <v>1042</v>
      </c>
      <c r="G900" s="127" t="s">
        <v>639</v>
      </c>
      <c r="H900" s="128">
        <v>14</v>
      </c>
      <c r="I900" s="129">
        <v>3980</v>
      </c>
      <c r="J900" s="129">
        <f>ROUND(I900*H900,2)</f>
        <v>55720</v>
      </c>
      <c r="K900" s="126" t="s">
        <v>1</v>
      </c>
      <c r="L900" s="29"/>
      <c r="M900" s="130" t="s">
        <v>1</v>
      </c>
      <c r="N900" s="131" t="s">
        <v>39</v>
      </c>
      <c r="O900" s="132">
        <v>0</v>
      </c>
      <c r="P900" s="132">
        <f>O900*H900</f>
        <v>0</v>
      </c>
      <c r="Q900" s="132">
        <v>0</v>
      </c>
      <c r="R900" s="132">
        <f>Q900*H900</f>
        <v>0</v>
      </c>
      <c r="S900" s="132">
        <v>0</v>
      </c>
      <c r="T900" s="133">
        <f>S900*H900</f>
        <v>0</v>
      </c>
      <c r="AR900" s="134" t="s">
        <v>106</v>
      </c>
      <c r="AT900" s="134" t="s">
        <v>226</v>
      </c>
      <c r="AU900" s="134" t="s">
        <v>82</v>
      </c>
      <c r="AY900" s="17" t="s">
        <v>224</v>
      </c>
      <c r="BE900" s="135">
        <f>IF(N900="základní",J900,0)</f>
        <v>0</v>
      </c>
      <c r="BF900" s="135">
        <f>IF(N900="snížená",J900,0)</f>
        <v>55720</v>
      </c>
      <c r="BG900" s="135">
        <f>IF(N900="zákl. přenesená",J900,0)</f>
        <v>0</v>
      </c>
      <c r="BH900" s="135">
        <f>IF(N900="sníž. přenesená",J900,0)</f>
        <v>0</v>
      </c>
      <c r="BI900" s="135">
        <f>IF(N900="nulová",J900,0)</f>
        <v>0</v>
      </c>
      <c r="BJ900" s="17" t="s">
        <v>82</v>
      </c>
      <c r="BK900" s="135">
        <f>ROUND(I900*H900,2)</f>
        <v>55720</v>
      </c>
      <c r="BL900" s="17" t="s">
        <v>106</v>
      </c>
      <c r="BM900" s="134" t="s">
        <v>1043</v>
      </c>
    </row>
    <row r="901" spans="2:65" s="1" customFormat="1" ht="19.5">
      <c r="B901" s="29"/>
      <c r="D901" s="136" t="s">
        <v>231</v>
      </c>
      <c r="F901" s="137" t="s">
        <v>1042</v>
      </c>
      <c r="L901" s="29"/>
      <c r="M901" s="138"/>
      <c r="T901" s="53"/>
      <c r="AT901" s="17" t="s">
        <v>231</v>
      </c>
      <c r="AU901" s="17" t="s">
        <v>82</v>
      </c>
    </row>
    <row r="902" spans="2:65" s="1" customFormat="1" ht="24.2" customHeight="1">
      <c r="B902" s="123"/>
      <c r="C902" s="124" t="s">
        <v>656</v>
      </c>
      <c r="D902" s="124" t="s">
        <v>226</v>
      </c>
      <c r="E902" s="125" t="s">
        <v>1044</v>
      </c>
      <c r="F902" s="126" t="s">
        <v>1045</v>
      </c>
      <c r="G902" s="127" t="s">
        <v>369</v>
      </c>
      <c r="H902" s="128">
        <v>1</v>
      </c>
      <c r="I902" s="129">
        <v>4500</v>
      </c>
      <c r="J902" s="129">
        <f>ROUND(I902*H902,2)</f>
        <v>4500</v>
      </c>
      <c r="K902" s="126" t="s">
        <v>1</v>
      </c>
      <c r="L902" s="29"/>
      <c r="M902" s="130" t="s">
        <v>1</v>
      </c>
      <c r="N902" s="131" t="s">
        <v>39</v>
      </c>
      <c r="O902" s="132">
        <v>0</v>
      </c>
      <c r="P902" s="132">
        <f>O902*H902</f>
        <v>0</v>
      </c>
      <c r="Q902" s="132">
        <v>0</v>
      </c>
      <c r="R902" s="132">
        <f>Q902*H902</f>
        <v>0</v>
      </c>
      <c r="S902" s="132">
        <v>0</v>
      </c>
      <c r="T902" s="133">
        <f>S902*H902</f>
        <v>0</v>
      </c>
      <c r="AR902" s="134" t="s">
        <v>106</v>
      </c>
      <c r="AT902" s="134" t="s">
        <v>226</v>
      </c>
      <c r="AU902" s="134" t="s">
        <v>82</v>
      </c>
      <c r="AY902" s="17" t="s">
        <v>224</v>
      </c>
      <c r="BE902" s="135">
        <f>IF(N902="základní",J902,0)</f>
        <v>0</v>
      </c>
      <c r="BF902" s="135">
        <f>IF(N902="snížená",J902,0)</f>
        <v>4500</v>
      </c>
      <c r="BG902" s="135">
        <f>IF(N902="zákl. přenesená",J902,0)</f>
        <v>0</v>
      </c>
      <c r="BH902" s="135">
        <f>IF(N902="sníž. přenesená",J902,0)</f>
        <v>0</v>
      </c>
      <c r="BI902" s="135">
        <f>IF(N902="nulová",J902,0)</f>
        <v>0</v>
      </c>
      <c r="BJ902" s="17" t="s">
        <v>82</v>
      </c>
      <c r="BK902" s="135">
        <f>ROUND(I902*H902,2)</f>
        <v>4500</v>
      </c>
      <c r="BL902" s="17" t="s">
        <v>106</v>
      </c>
      <c r="BM902" s="134" t="s">
        <v>1046</v>
      </c>
    </row>
    <row r="903" spans="2:65" s="1" customFormat="1" ht="19.5">
      <c r="B903" s="29"/>
      <c r="D903" s="136" t="s">
        <v>231</v>
      </c>
      <c r="F903" s="137" t="s">
        <v>1045</v>
      </c>
      <c r="L903" s="29"/>
      <c r="M903" s="138"/>
      <c r="T903" s="53"/>
      <c r="AT903" s="17" t="s">
        <v>231</v>
      </c>
      <c r="AU903" s="17" t="s">
        <v>82</v>
      </c>
    </row>
    <row r="904" spans="2:65" s="1" customFormat="1" ht="37.9" customHeight="1">
      <c r="B904" s="123"/>
      <c r="C904" s="124" t="s">
        <v>1047</v>
      </c>
      <c r="D904" s="124" t="s">
        <v>226</v>
      </c>
      <c r="E904" s="125" t="s">
        <v>1048</v>
      </c>
      <c r="F904" s="126" t="s">
        <v>1049</v>
      </c>
      <c r="G904" s="127" t="s">
        <v>369</v>
      </c>
      <c r="H904" s="128">
        <v>1</v>
      </c>
      <c r="I904" s="129">
        <v>60720</v>
      </c>
      <c r="J904" s="129">
        <f>ROUND(I904*H904,2)</f>
        <v>60720</v>
      </c>
      <c r="K904" s="126" t="s">
        <v>1</v>
      </c>
      <c r="L904" s="29"/>
      <c r="M904" s="130" t="s">
        <v>1</v>
      </c>
      <c r="N904" s="131" t="s">
        <v>39</v>
      </c>
      <c r="O904" s="132">
        <v>0</v>
      </c>
      <c r="P904" s="132">
        <f>O904*H904</f>
        <v>0</v>
      </c>
      <c r="Q904" s="132">
        <v>0</v>
      </c>
      <c r="R904" s="132">
        <f>Q904*H904</f>
        <v>0</v>
      </c>
      <c r="S904" s="132">
        <v>0</v>
      </c>
      <c r="T904" s="133">
        <f>S904*H904</f>
        <v>0</v>
      </c>
      <c r="AR904" s="134" t="s">
        <v>106</v>
      </c>
      <c r="AT904" s="134" t="s">
        <v>226</v>
      </c>
      <c r="AU904" s="134" t="s">
        <v>82</v>
      </c>
      <c r="AY904" s="17" t="s">
        <v>224</v>
      </c>
      <c r="BE904" s="135">
        <f>IF(N904="základní",J904,0)</f>
        <v>0</v>
      </c>
      <c r="BF904" s="135">
        <f>IF(N904="snížená",J904,0)</f>
        <v>60720</v>
      </c>
      <c r="BG904" s="135">
        <f>IF(N904="zákl. přenesená",J904,0)</f>
        <v>0</v>
      </c>
      <c r="BH904" s="135">
        <f>IF(N904="sníž. přenesená",J904,0)</f>
        <v>0</v>
      </c>
      <c r="BI904" s="135">
        <f>IF(N904="nulová",J904,0)</f>
        <v>0</v>
      </c>
      <c r="BJ904" s="17" t="s">
        <v>82</v>
      </c>
      <c r="BK904" s="135">
        <f>ROUND(I904*H904,2)</f>
        <v>60720</v>
      </c>
      <c r="BL904" s="17" t="s">
        <v>106</v>
      </c>
      <c r="BM904" s="134" t="s">
        <v>1050</v>
      </c>
    </row>
    <row r="905" spans="2:65" s="1" customFormat="1" ht="19.5">
      <c r="B905" s="29"/>
      <c r="D905" s="136" t="s">
        <v>231</v>
      </c>
      <c r="F905" s="137" t="s">
        <v>1049</v>
      </c>
      <c r="L905" s="29"/>
      <c r="M905" s="138"/>
      <c r="T905" s="53"/>
      <c r="AT905" s="17" t="s">
        <v>231</v>
      </c>
      <c r="AU905" s="17" t="s">
        <v>82</v>
      </c>
    </row>
    <row r="906" spans="2:65" s="1" customFormat="1" ht="37.9" customHeight="1">
      <c r="B906" s="123"/>
      <c r="C906" s="124" t="s">
        <v>666</v>
      </c>
      <c r="D906" s="124" t="s">
        <v>226</v>
      </c>
      <c r="E906" s="125" t="s">
        <v>1051</v>
      </c>
      <c r="F906" s="126" t="s">
        <v>1052</v>
      </c>
      <c r="G906" s="127" t="s">
        <v>639</v>
      </c>
      <c r="H906" s="128">
        <v>14</v>
      </c>
      <c r="I906" s="129">
        <v>7410</v>
      </c>
      <c r="J906" s="129">
        <f>ROUND(I906*H906,2)</f>
        <v>103740</v>
      </c>
      <c r="K906" s="126" t="s">
        <v>1</v>
      </c>
      <c r="L906" s="29"/>
      <c r="M906" s="130" t="s">
        <v>1</v>
      </c>
      <c r="N906" s="131" t="s">
        <v>39</v>
      </c>
      <c r="O906" s="132">
        <v>0</v>
      </c>
      <c r="P906" s="132">
        <f>O906*H906</f>
        <v>0</v>
      </c>
      <c r="Q906" s="132">
        <v>0</v>
      </c>
      <c r="R906" s="132">
        <f>Q906*H906</f>
        <v>0</v>
      </c>
      <c r="S906" s="132">
        <v>0</v>
      </c>
      <c r="T906" s="133">
        <f>S906*H906</f>
        <v>0</v>
      </c>
      <c r="AR906" s="134" t="s">
        <v>106</v>
      </c>
      <c r="AT906" s="134" t="s">
        <v>226</v>
      </c>
      <c r="AU906" s="134" t="s">
        <v>82</v>
      </c>
      <c r="AY906" s="17" t="s">
        <v>224</v>
      </c>
      <c r="BE906" s="135">
        <f>IF(N906="základní",J906,0)</f>
        <v>0</v>
      </c>
      <c r="BF906" s="135">
        <f>IF(N906="snížená",J906,0)</f>
        <v>103740</v>
      </c>
      <c r="BG906" s="135">
        <f>IF(N906="zákl. přenesená",J906,0)</f>
        <v>0</v>
      </c>
      <c r="BH906" s="135">
        <f>IF(N906="sníž. přenesená",J906,0)</f>
        <v>0</v>
      </c>
      <c r="BI906" s="135">
        <f>IF(N906="nulová",J906,0)</f>
        <v>0</v>
      </c>
      <c r="BJ906" s="17" t="s">
        <v>82</v>
      </c>
      <c r="BK906" s="135">
        <f>ROUND(I906*H906,2)</f>
        <v>103740</v>
      </c>
      <c r="BL906" s="17" t="s">
        <v>106</v>
      </c>
      <c r="BM906" s="134" t="s">
        <v>1053</v>
      </c>
    </row>
    <row r="907" spans="2:65" s="1" customFormat="1" ht="19.5">
      <c r="B907" s="29"/>
      <c r="D907" s="136" t="s">
        <v>231</v>
      </c>
      <c r="F907" s="137" t="s">
        <v>1052</v>
      </c>
      <c r="L907" s="29"/>
      <c r="M907" s="138"/>
      <c r="T907" s="53"/>
      <c r="AT907" s="17" t="s">
        <v>231</v>
      </c>
      <c r="AU907" s="17" t="s">
        <v>82</v>
      </c>
    </row>
    <row r="908" spans="2:65" s="1" customFormat="1" ht="33" customHeight="1">
      <c r="B908" s="123"/>
      <c r="C908" s="124" t="s">
        <v>1054</v>
      </c>
      <c r="D908" s="124" t="s">
        <v>226</v>
      </c>
      <c r="E908" s="125" t="s">
        <v>1055</v>
      </c>
      <c r="F908" s="126" t="s">
        <v>1056</v>
      </c>
      <c r="G908" s="127" t="s">
        <v>272</v>
      </c>
      <c r="H908" s="128">
        <v>40.799999999999997</v>
      </c>
      <c r="I908" s="129">
        <v>2485</v>
      </c>
      <c r="J908" s="129">
        <f>ROUND(I908*H908,2)</f>
        <v>101388</v>
      </c>
      <c r="K908" s="126" t="s">
        <v>1</v>
      </c>
      <c r="L908" s="29"/>
      <c r="M908" s="130" t="s">
        <v>1</v>
      </c>
      <c r="N908" s="131" t="s">
        <v>39</v>
      </c>
      <c r="O908" s="132">
        <v>0</v>
      </c>
      <c r="P908" s="132">
        <f>O908*H908</f>
        <v>0</v>
      </c>
      <c r="Q908" s="132">
        <v>0</v>
      </c>
      <c r="R908" s="132">
        <f>Q908*H908</f>
        <v>0</v>
      </c>
      <c r="S908" s="132">
        <v>0</v>
      </c>
      <c r="T908" s="133">
        <f>S908*H908</f>
        <v>0</v>
      </c>
      <c r="AR908" s="134" t="s">
        <v>106</v>
      </c>
      <c r="AT908" s="134" t="s">
        <v>226</v>
      </c>
      <c r="AU908" s="134" t="s">
        <v>82</v>
      </c>
      <c r="AY908" s="17" t="s">
        <v>224</v>
      </c>
      <c r="BE908" s="135">
        <f>IF(N908="základní",J908,0)</f>
        <v>0</v>
      </c>
      <c r="BF908" s="135">
        <f>IF(N908="snížená",J908,0)</f>
        <v>101388</v>
      </c>
      <c r="BG908" s="135">
        <f>IF(N908="zákl. přenesená",J908,0)</f>
        <v>0</v>
      </c>
      <c r="BH908" s="135">
        <f>IF(N908="sníž. přenesená",J908,0)</f>
        <v>0</v>
      </c>
      <c r="BI908" s="135">
        <f>IF(N908="nulová",J908,0)</f>
        <v>0</v>
      </c>
      <c r="BJ908" s="17" t="s">
        <v>82</v>
      </c>
      <c r="BK908" s="135">
        <f>ROUND(I908*H908,2)</f>
        <v>101388</v>
      </c>
      <c r="BL908" s="17" t="s">
        <v>106</v>
      </c>
      <c r="BM908" s="134" t="s">
        <v>1057</v>
      </c>
    </row>
    <row r="909" spans="2:65" s="1" customFormat="1" ht="19.5">
      <c r="B909" s="29"/>
      <c r="D909" s="136" t="s">
        <v>231</v>
      </c>
      <c r="F909" s="137" t="s">
        <v>1056</v>
      </c>
      <c r="L909" s="29"/>
      <c r="M909" s="138"/>
      <c r="T909" s="53"/>
      <c r="AT909" s="17" t="s">
        <v>231</v>
      </c>
      <c r="AU909" s="17" t="s">
        <v>82</v>
      </c>
    </row>
    <row r="910" spans="2:65" s="1" customFormat="1" ht="33" customHeight="1">
      <c r="B910" s="123"/>
      <c r="C910" s="124" t="s">
        <v>670</v>
      </c>
      <c r="D910" s="124" t="s">
        <v>226</v>
      </c>
      <c r="E910" s="125" t="s">
        <v>1058</v>
      </c>
      <c r="F910" s="126" t="s">
        <v>1059</v>
      </c>
      <c r="G910" s="127" t="s">
        <v>272</v>
      </c>
      <c r="H910" s="128">
        <v>55.5</v>
      </c>
      <c r="I910" s="129">
        <v>2185</v>
      </c>
      <c r="J910" s="129">
        <f>ROUND(I910*H910,2)</f>
        <v>121267.5</v>
      </c>
      <c r="K910" s="126" t="s">
        <v>1</v>
      </c>
      <c r="L910" s="29"/>
      <c r="M910" s="130" t="s">
        <v>1</v>
      </c>
      <c r="N910" s="131" t="s">
        <v>39</v>
      </c>
      <c r="O910" s="132">
        <v>0</v>
      </c>
      <c r="P910" s="132">
        <f>O910*H910</f>
        <v>0</v>
      </c>
      <c r="Q910" s="132">
        <v>0</v>
      </c>
      <c r="R910" s="132">
        <f>Q910*H910</f>
        <v>0</v>
      </c>
      <c r="S910" s="132">
        <v>0</v>
      </c>
      <c r="T910" s="133">
        <f>S910*H910</f>
        <v>0</v>
      </c>
      <c r="AR910" s="134" t="s">
        <v>106</v>
      </c>
      <c r="AT910" s="134" t="s">
        <v>226</v>
      </c>
      <c r="AU910" s="134" t="s">
        <v>82</v>
      </c>
      <c r="AY910" s="17" t="s">
        <v>224</v>
      </c>
      <c r="BE910" s="135">
        <f>IF(N910="základní",J910,0)</f>
        <v>0</v>
      </c>
      <c r="BF910" s="135">
        <f>IF(N910="snížená",J910,0)</f>
        <v>121267.5</v>
      </c>
      <c r="BG910" s="135">
        <f>IF(N910="zákl. přenesená",J910,0)</f>
        <v>0</v>
      </c>
      <c r="BH910" s="135">
        <f>IF(N910="sníž. přenesená",J910,0)</f>
        <v>0</v>
      </c>
      <c r="BI910" s="135">
        <f>IF(N910="nulová",J910,0)</f>
        <v>0</v>
      </c>
      <c r="BJ910" s="17" t="s">
        <v>82</v>
      </c>
      <c r="BK910" s="135">
        <f>ROUND(I910*H910,2)</f>
        <v>121267.5</v>
      </c>
      <c r="BL910" s="17" t="s">
        <v>106</v>
      </c>
      <c r="BM910" s="134" t="s">
        <v>1060</v>
      </c>
    </row>
    <row r="911" spans="2:65" s="1" customFormat="1" ht="19.5">
      <c r="B911" s="29"/>
      <c r="D911" s="136" t="s">
        <v>231</v>
      </c>
      <c r="F911" s="137" t="s">
        <v>1059</v>
      </c>
      <c r="L911" s="29"/>
      <c r="M911" s="138"/>
      <c r="T911" s="53"/>
      <c r="AT911" s="17" t="s">
        <v>231</v>
      </c>
      <c r="AU911" s="17" t="s">
        <v>82</v>
      </c>
    </row>
    <row r="912" spans="2:65" s="1" customFormat="1" ht="37.9" customHeight="1">
      <c r="B912" s="123"/>
      <c r="C912" s="124" t="s">
        <v>1061</v>
      </c>
      <c r="D912" s="124" t="s">
        <v>226</v>
      </c>
      <c r="E912" s="125" t="s">
        <v>1062</v>
      </c>
      <c r="F912" s="126" t="s">
        <v>1063</v>
      </c>
      <c r="G912" s="127" t="s">
        <v>272</v>
      </c>
      <c r="H912" s="128">
        <v>55.8</v>
      </c>
      <c r="I912" s="129">
        <v>1780</v>
      </c>
      <c r="J912" s="129">
        <f>ROUND(I912*H912,2)</f>
        <v>99324</v>
      </c>
      <c r="K912" s="126" t="s">
        <v>1</v>
      </c>
      <c r="L912" s="29"/>
      <c r="M912" s="130" t="s">
        <v>1</v>
      </c>
      <c r="N912" s="131" t="s">
        <v>39</v>
      </c>
      <c r="O912" s="132">
        <v>0</v>
      </c>
      <c r="P912" s="132">
        <f>O912*H912</f>
        <v>0</v>
      </c>
      <c r="Q912" s="132">
        <v>0</v>
      </c>
      <c r="R912" s="132">
        <f>Q912*H912</f>
        <v>0</v>
      </c>
      <c r="S912" s="132">
        <v>0</v>
      </c>
      <c r="T912" s="133">
        <f>S912*H912</f>
        <v>0</v>
      </c>
      <c r="AR912" s="134" t="s">
        <v>106</v>
      </c>
      <c r="AT912" s="134" t="s">
        <v>226</v>
      </c>
      <c r="AU912" s="134" t="s">
        <v>82</v>
      </c>
      <c r="AY912" s="17" t="s">
        <v>224</v>
      </c>
      <c r="BE912" s="135">
        <f>IF(N912="základní",J912,0)</f>
        <v>0</v>
      </c>
      <c r="BF912" s="135">
        <f>IF(N912="snížená",J912,0)</f>
        <v>99324</v>
      </c>
      <c r="BG912" s="135">
        <f>IF(N912="zákl. přenesená",J912,0)</f>
        <v>0</v>
      </c>
      <c r="BH912" s="135">
        <f>IF(N912="sníž. přenesená",J912,0)</f>
        <v>0</v>
      </c>
      <c r="BI912" s="135">
        <f>IF(N912="nulová",J912,0)</f>
        <v>0</v>
      </c>
      <c r="BJ912" s="17" t="s">
        <v>82</v>
      </c>
      <c r="BK912" s="135">
        <f>ROUND(I912*H912,2)</f>
        <v>99324</v>
      </c>
      <c r="BL912" s="17" t="s">
        <v>106</v>
      </c>
      <c r="BM912" s="134" t="s">
        <v>1064</v>
      </c>
    </row>
    <row r="913" spans="2:65" s="1" customFormat="1" ht="19.5">
      <c r="B913" s="29"/>
      <c r="D913" s="136" t="s">
        <v>231</v>
      </c>
      <c r="F913" s="137" t="s">
        <v>1063</v>
      </c>
      <c r="L913" s="29"/>
      <c r="M913" s="138"/>
      <c r="T913" s="53"/>
      <c r="AT913" s="17" t="s">
        <v>231</v>
      </c>
      <c r="AU913" s="17" t="s">
        <v>82</v>
      </c>
    </row>
    <row r="914" spans="2:65" s="1" customFormat="1" ht="37.9" customHeight="1">
      <c r="B914" s="123"/>
      <c r="C914" s="124" t="s">
        <v>675</v>
      </c>
      <c r="D914" s="124" t="s">
        <v>226</v>
      </c>
      <c r="E914" s="125" t="s">
        <v>1065</v>
      </c>
      <c r="F914" s="126" t="s">
        <v>1066</v>
      </c>
      <c r="G914" s="127" t="s">
        <v>272</v>
      </c>
      <c r="H914" s="128">
        <v>70.5</v>
      </c>
      <c r="I914" s="129">
        <v>1570</v>
      </c>
      <c r="J914" s="129">
        <f>ROUND(I914*H914,2)</f>
        <v>110685</v>
      </c>
      <c r="K914" s="126" t="s">
        <v>1</v>
      </c>
      <c r="L914" s="29"/>
      <c r="M914" s="130" t="s">
        <v>1</v>
      </c>
      <c r="N914" s="131" t="s">
        <v>39</v>
      </c>
      <c r="O914" s="132">
        <v>0</v>
      </c>
      <c r="P914" s="132">
        <f>O914*H914</f>
        <v>0</v>
      </c>
      <c r="Q914" s="132">
        <v>0</v>
      </c>
      <c r="R914" s="132">
        <f>Q914*H914</f>
        <v>0</v>
      </c>
      <c r="S914" s="132">
        <v>0</v>
      </c>
      <c r="T914" s="133">
        <f>S914*H914</f>
        <v>0</v>
      </c>
      <c r="AR914" s="134" t="s">
        <v>106</v>
      </c>
      <c r="AT914" s="134" t="s">
        <v>226</v>
      </c>
      <c r="AU914" s="134" t="s">
        <v>82</v>
      </c>
      <c r="AY914" s="17" t="s">
        <v>224</v>
      </c>
      <c r="BE914" s="135">
        <f>IF(N914="základní",J914,0)</f>
        <v>0</v>
      </c>
      <c r="BF914" s="135">
        <f>IF(N914="snížená",J914,0)</f>
        <v>110685</v>
      </c>
      <c r="BG914" s="135">
        <f>IF(N914="zákl. přenesená",J914,0)</f>
        <v>0</v>
      </c>
      <c r="BH914" s="135">
        <f>IF(N914="sníž. přenesená",J914,0)</f>
        <v>0</v>
      </c>
      <c r="BI914" s="135">
        <f>IF(N914="nulová",J914,0)</f>
        <v>0</v>
      </c>
      <c r="BJ914" s="17" t="s">
        <v>82</v>
      </c>
      <c r="BK914" s="135">
        <f>ROUND(I914*H914,2)</f>
        <v>110685</v>
      </c>
      <c r="BL914" s="17" t="s">
        <v>106</v>
      </c>
      <c r="BM914" s="134" t="s">
        <v>1067</v>
      </c>
    </row>
    <row r="915" spans="2:65" s="1" customFormat="1" ht="19.5">
      <c r="B915" s="29"/>
      <c r="D915" s="136" t="s">
        <v>231</v>
      </c>
      <c r="F915" s="137" t="s">
        <v>1066</v>
      </c>
      <c r="L915" s="29"/>
      <c r="M915" s="138"/>
      <c r="T915" s="53"/>
      <c r="AT915" s="17" t="s">
        <v>231</v>
      </c>
      <c r="AU915" s="17" t="s">
        <v>82</v>
      </c>
    </row>
    <row r="916" spans="2:65" s="1" customFormat="1" ht="37.9" customHeight="1">
      <c r="B916" s="123"/>
      <c r="C916" s="124" t="s">
        <v>1068</v>
      </c>
      <c r="D916" s="124" t="s">
        <v>226</v>
      </c>
      <c r="E916" s="125" t="s">
        <v>1069</v>
      </c>
      <c r="F916" s="126" t="s">
        <v>1070</v>
      </c>
      <c r="G916" s="127" t="s">
        <v>272</v>
      </c>
      <c r="H916" s="128">
        <v>15</v>
      </c>
      <c r="I916" s="129">
        <v>2485</v>
      </c>
      <c r="J916" s="129">
        <f>ROUND(I916*H916,2)</f>
        <v>37275</v>
      </c>
      <c r="K916" s="126" t="s">
        <v>1</v>
      </c>
      <c r="L916" s="29"/>
      <c r="M916" s="130" t="s">
        <v>1</v>
      </c>
      <c r="N916" s="131" t="s">
        <v>39</v>
      </c>
      <c r="O916" s="132">
        <v>0</v>
      </c>
      <c r="P916" s="132">
        <f>O916*H916</f>
        <v>0</v>
      </c>
      <c r="Q916" s="132">
        <v>0</v>
      </c>
      <c r="R916" s="132">
        <f>Q916*H916</f>
        <v>0</v>
      </c>
      <c r="S916" s="132">
        <v>0</v>
      </c>
      <c r="T916" s="133">
        <f>S916*H916</f>
        <v>0</v>
      </c>
      <c r="AR916" s="134" t="s">
        <v>106</v>
      </c>
      <c r="AT916" s="134" t="s">
        <v>226</v>
      </c>
      <c r="AU916" s="134" t="s">
        <v>82</v>
      </c>
      <c r="AY916" s="17" t="s">
        <v>224</v>
      </c>
      <c r="BE916" s="135">
        <f>IF(N916="základní",J916,0)</f>
        <v>0</v>
      </c>
      <c r="BF916" s="135">
        <f>IF(N916="snížená",J916,0)</f>
        <v>37275</v>
      </c>
      <c r="BG916" s="135">
        <f>IF(N916="zákl. přenesená",J916,0)</f>
        <v>0</v>
      </c>
      <c r="BH916" s="135">
        <f>IF(N916="sníž. přenesená",J916,0)</f>
        <v>0</v>
      </c>
      <c r="BI916" s="135">
        <f>IF(N916="nulová",J916,0)</f>
        <v>0</v>
      </c>
      <c r="BJ916" s="17" t="s">
        <v>82</v>
      </c>
      <c r="BK916" s="135">
        <f>ROUND(I916*H916,2)</f>
        <v>37275</v>
      </c>
      <c r="BL916" s="17" t="s">
        <v>106</v>
      </c>
      <c r="BM916" s="134" t="s">
        <v>1071</v>
      </c>
    </row>
    <row r="917" spans="2:65" s="1" customFormat="1" ht="19.5">
      <c r="B917" s="29"/>
      <c r="D917" s="136" t="s">
        <v>231</v>
      </c>
      <c r="F917" s="137" t="s">
        <v>1070</v>
      </c>
      <c r="L917" s="29"/>
      <c r="M917" s="138"/>
      <c r="T917" s="53"/>
      <c r="AT917" s="17" t="s">
        <v>231</v>
      </c>
      <c r="AU917" s="17" t="s">
        <v>82</v>
      </c>
    </row>
    <row r="918" spans="2:65" s="1" customFormat="1" ht="37.9" customHeight="1">
      <c r="B918" s="123"/>
      <c r="C918" s="124" t="s">
        <v>681</v>
      </c>
      <c r="D918" s="124" t="s">
        <v>226</v>
      </c>
      <c r="E918" s="125" t="s">
        <v>1072</v>
      </c>
      <c r="F918" s="126" t="s">
        <v>1073</v>
      </c>
      <c r="G918" s="127" t="s">
        <v>272</v>
      </c>
      <c r="H918" s="128">
        <v>15</v>
      </c>
      <c r="I918" s="129">
        <v>2485</v>
      </c>
      <c r="J918" s="129">
        <f>ROUND(I918*H918,2)</f>
        <v>37275</v>
      </c>
      <c r="K918" s="126" t="s">
        <v>1</v>
      </c>
      <c r="L918" s="29"/>
      <c r="M918" s="130" t="s">
        <v>1</v>
      </c>
      <c r="N918" s="131" t="s">
        <v>39</v>
      </c>
      <c r="O918" s="132">
        <v>0</v>
      </c>
      <c r="P918" s="132">
        <f>O918*H918</f>
        <v>0</v>
      </c>
      <c r="Q918" s="132">
        <v>0</v>
      </c>
      <c r="R918" s="132">
        <f>Q918*H918</f>
        <v>0</v>
      </c>
      <c r="S918" s="132">
        <v>0</v>
      </c>
      <c r="T918" s="133">
        <f>S918*H918</f>
        <v>0</v>
      </c>
      <c r="AR918" s="134" t="s">
        <v>106</v>
      </c>
      <c r="AT918" s="134" t="s">
        <v>226</v>
      </c>
      <c r="AU918" s="134" t="s">
        <v>82</v>
      </c>
      <c r="AY918" s="17" t="s">
        <v>224</v>
      </c>
      <c r="BE918" s="135">
        <f>IF(N918="základní",J918,0)</f>
        <v>0</v>
      </c>
      <c r="BF918" s="135">
        <f>IF(N918="snížená",J918,0)</f>
        <v>37275</v>
      </c>
      <c r="BG918" s="135">
        <f>IF(N918="zákl. přenesená",J918,0)</f>
        <v>0</v>
      </c>
      <c r="BH918" s="135">
        <f>IF(N918="sníž. přenesená",J918,0)</f>
        <v>0</v>
      </c>
      <c r="BI918" s="135">
        <f>IF(N918="nulová",J918,0)</f>
        <v>0</v>
      </c>
      <c r="BJ918" s="17" t="s">
        <v>82</v>
      </c>
      <c r="BK918" s="135">
        <f>ROUND(I918*H918,2)</f>
        <v>37275</v>
      </c>
      <c r="BL918" s="17" t="s">
        <v>106</v>
      </c>
      <c r="BM918" s="134" t="s">
        <v>1074</v>
      </c>
    </row>
    <row r="919" spans="2:65" s="1" customFormat="1" ht="19.5">
      <c r="B919" s="29"/>
      <c r="D919" s="136" t="s">
        <v>231</v>
      </c>
      <c r="F919" s="137" t="s">
        <v>1073</v>
      </c>
      <c r="L919" s="29"/>
      <c r="M919" s="138"/>
      <c r="T919" s="53"/>
      <c r="AT919" s="17" t="s">
        <v>231</v>
      </c>
      <c r="AU919" s="17" t="s">
        <v>82</v>
      </c>
    </row>
    <row r="920" spans="2:65" s="1" customFormat="1" ht="37.9" customHeight="1">
      <c r="B920" s="123"/>
      <c r="C920" s="124" t="s">
        <v>1075</v>
      </c>
      <c r="D920" s="124" t="s">
        <v>226</v>
      </c>
      <c r="E920" s="125" t="s">
        <v>1076</v>
      </c>
      <c r="F920" s="126" t="s">
        <v>1077</v>
      </c>
      <c r="G920" s="127" t="s">
        <v>272</v>
      </c>
      <c r="H920" s="128">
        <v>15</v>
      </c>
      <c r="I920" s="129">
        <v>2185</v>
      </c>
      <c r="J920" s="129">
        <f>ROUND(I920*H920,2)</f>
        <v>32775</v>
      </c>
      <c r="K920" s="126" t="s">
        <v>1</v>
      </c>
      <c r="L920" s="29"/>
      <c r="M920" s="130" t="s">
        <v>1</v>
      </c>
      <c r="N920" s="131" t="s">
        <v>39</v>
      </c>
      <c r="O920" s="132">
        <v>0</v>
      </c>
      <c r="P920" s="132">
        <f>O920*H920</f>
        <v>0</v>
      </c>
      <c r="Q920" s="132">
        <v>0</v>
      </c>
      <c r="R920" s="132">
        <f>Q920*H920</f>
        <v>0</v>
      </c>
      <c r="S920" s="132">
        <v>0</v>
      </c>
      <c r="T920" s="133">
        <f>S920*H920</f>
        <v>0</v>
      </c>
      <c r="AR920" s="134" t="s">
        <v>106</v>
      </c>
      <c r="AT920" s="134" t="s">
        <v>226</v>
      </c>
      <c r="AU920" s="134" t="s">
        <v>82</v>
      </c>
      <c r="AY920" s="17" t="s">
        <v>224</v>
      </c>
      <c r="BE920" s="135">
        <f>IF(N920="základní",J920,0)</f>
        <v>0</v>
      </c>
      <c r="BF920" s="135">
        <f>IF(N920="snížená",J920,0)</f>
        <v>32775</v>
      </c>
      <c r="BG920" s="135">
        <f>IF(N920="zákl. přenesená",J920,0)</f>
        <v>0</v>
      </c>
      <c r="BH920" s="135">
        <f>IF(N920="sníž. přenesená",J920,0)</f>
        <v>0</v>
      </c>
      <c r="BI920" s="135">
        <f>IF(N920="nulová",J920,0)</f>
        <v>0</v>
      </c>
      <c r="BJ920" s="17" t="s">
        <v>82</v>
      </c>
      <c r="BK920" s="135">
        <f>ROUND(I920*H920,2)</f>
        <v>32775</v>
      </c>
      <c r="BL920" s="17" t="s">
        <v>106</v>
      </c>
      <c r="BM920" s="134" t="s">
        <v>1078</v>
      </c>
    </row>
    <row r="921" spans="2:65" s="1" customFormat="1" ht="19.5">
      <c r="B921" s="29"/>
      <c r="D921" s="136" t="s">
        <v>231</v>
      </c>
      <c r="F921" s="137" t="s">
        <v>1077</v>
      </c>
      <c r="L921" s="29"/>
      <c r="M921" s="138"/>
      <c r="T921" s="53"/>
      <c r="AT921" s="17" t="s">
        <v>231</v>
      </c>
      <c r="AU921" s="17" t="s">
        <v>82</v>
      </c>
    </row>
    <row r="922" spans="2:65" s="1" customFormat="1" ht="37.9" customHeight="1">
      <c r="B922" s="123"/>
      <c r="C922" s="124" t="s">
        <v>692</v>
      </c>
      <c r="D922" s="124" t="s">
        <v>226</v>
      </c>
      <c r="E922" s="125" t="s">
        <v>1079</v>
      </c>
      <c r="F922" s="126" t="s">
        <v>1080</v>
      </c>
      <c r="G922" s="127" t="s">
        <v>272</v>
      </c>
      <c r="H922" s="128">
        <v>15</v>
      </c>
      <c r="I922" s="129">
        <v>2185</v>
      </c>
      <c r="J922" s="129">
        <f>ROUND(I922*H922,2)</f>
        <v>32775</v>
      </c>
      <c r="K922" s="126" t="s">
        <v>1</v>
      </c>
      <c r="L922" s="29"/>
      <c r="M922" s="130" t="s">
        <v>1</v>
      </c>
      <c r="N922" s="131" t="s">
        <v>39</v>
      </c>
      <c r="O922" s="132">
        <v>0</v>
      </c>
      <c r="P922" s="132">
        <f>O922*H922</f>
        <v>0</v>
      </c>
      <c r="Q922" s="132">
        <v>0</v>
      </c>
      <c r="R922" s="132">
        <f>Q922*H922</f>
        <v>0</v>
      </c>
      <c r="S922" s="132">
        <v>0</v>
      </c>
      <c r="T922" s="133">
        <f>S922*H922</f>
        <v>0</v>
      </c>
      <c r="AR922" s="134" t="s">
        <v>106</v>
      </c>
      <c r="AT922" s="134" t="s">
        <v>226</v>
      </c>
      <c r="AU922" s="134" t="s">
        <v>82</v>
      </c>
      <c r="AY922" s="17" t="s">
        <v>224</v>
      </c>
      <c r="BE922" s="135">
        <f>IF(N922="základní",J922,0)</f>
        <v>0</v>
      </c>
      <c r="BF922" s="135">
        <f>IF(N922="snížená",J922,0)</f>
        <v>32775</v>
      </c>
      <c r="BG922" s="135">
        <f>IF(N922="zákl. přenesená",J922,0)</f>
        <v>0</v>
      </c>
      <c r="BH922" s="135">
        <f>IF(N922="sníž. přenesená",J922,0)</f>
        <v>0</v>
      </c>
      <c r="BI922" s="135">
        <f>IF(N922="nulová",J922,0)</f>
        <v>0</v>
      </c>
      <c r="BJ922" s="17" t="s">
        <v>82</v>
      </c>
      <c r="BK922" s="135">
        <f>ROUND(I922*H922,2)</f>
        <v>32775</v>
      </c>
      <c r="BL922" s="17" t="s">
        <v>106</v>
      </c>
      <c r="BM922" s="134" t="s">
        <v>1081</v>
      </c>
    </row>
    <row r="923" spans="2:65" s="1" customFormat="1" ht="19.5">
      <c r="B923" s="29"/>
      <c r="D923" s="136" t="s">
        <v>231</v>
      </c>
      <c r="F923" s="137" t="s">
        <v>1080</v>
      </c>
      <c r="L923" s="29"/>
      <c r="M923" s="138"/>
      <c r="T923" s="53"/>
      <c r="AT923" s="17" t="s">
        <v>231</v>
      </c>
      <c r="AU923" s="17" t="s">
        <v>82</v>
      </c>
    </row>
    <row r="924" spans="2:65" s="1" customFormat="1" ht="33" customHeight="1">
      <c r="B924" s="123"/>
      <c r="C924" s="124" t="s">
        <v>1082</v>
      </c>
      <c r="D924" s="124" t="s">
        <v>226</v>
      </c>
      <c r="E924" s="125" t="s">
        <v>1083</v>
      </c>
      <c r="F924" s="126" t="s">
        <v>1084</v>
      </c>
      <c r="G924" s="127" t="s">
        <v>639</v>
      </c>
      <c r="H924" s="128">
        <v>14</v>
      </c>
      <c r="I924" s="129">
        <v>28500</v>
      </c>
      <c r="J924" s="129">
        <f>ROUND(I924*H924,2)</f>
        <v>399000</v>
      </c>
      <c r="K924" s="126" t="s">
        <v>1</v>
      </c>
      <c r="L924" s="29"/>
      <c r="M924" s="130" t="s">
        <v>1</v>
      </c>
      <c r="N924" s="131" t="s">
        <v>39</v>
      </c>
      <c r="O924" s="132">
        <v>0</v>
      </c>
      <c r="P924" s="132">
        <f>O924*H924</f>
        <v>0</v>
      </c>
      <c r="Q924" s="132">
        <v>0</v>
      </c>
      <c r="R924" s="132">
        <f>Q924*H924</f>
        <v>0</v>
      </c>
      <c r="S924" s="132">
        <v>0</v>
      </c>
      <c r="T924" s="133">
        <f>S924*H924</f>
        <v>0</v>
      </c>
      <c r="AR924" s="134" t="s">
        <v>106</v>
      </c>
      <c r="AT924" s="134" t="s">
        <v>226</v>
      </c>
      <c r="AU924" s="134" t="s">
        <v>82</v>
      </c>
      <c r="AY924" s="17" t="s">
        <v>224</v>
      </c>
      <c r="BE924" s="135">
        <f>IF(N924="základní",J924,0)</f>
        <v>0</v>
      </c>
      <c r="BF924" s="135">
        <f>IF(N924="snížená",J924,0)</f>
        <v>399000</v>
      </c>
      <c r="BG924" s="135">
        <f>IF(N924="zákl. přenesená",J924,0)</f>
        <v>0</v>
      </c>
      <c r="BH924" s="135">
        <f>IF(N924="sníž. přenesená",J924,0)</f>
        <v>0</v>
      </c>
      <c r="BI924" s="135">
        <f>IF(N924="nulová",J924,0)</f>
        <v>0</v>
      </c>
      <c r="BJ924" s="17" t="s">
        <v>82</v>
      </c>
      <c r="BK924" s="135">
        <f>ROUND(I924*H924,2)</f>
        <v>399000</v>
      </c>
      <c r="BL924" s="17" t="s">
        <v>106</v>
      </c>
      <c r="BM924" s="134" t="s">
        <v>1085</v>
      </c>
    </row>
    <row r="925" spans="2:65" s="1" customFormat="1" ht="19.5">
      <c r="B925" s="29"/>
      <c r="D925" s="136" t="s">
        <v>231</v>
      </c>
      <c r="F925" s="137" t="s">
        <v>1084</v>
      </c>
      <c r="L925" s="29"/>
      <c r="M925" s="138"/>
      <c r="T925" s="53"/>
      <c r="AT925" s="17" t="s">
        <v>231</v>
      </c>
      <c r="AU925" s="17" t="s">
        <v>82</v>
      </c>
    </row>
    <row r="926" spans="2:65" s="1" customFormat="1" ht="37.9" customHeight="1">
      <c r="B926" s="123"/>
      <c r="C926" s="124" t="s">
        <v>698</v>
      </c>
      <c r="D926" s="124" t="s">
        <v>226</v>
      </c>
      <c r="E926" s="125" t="s">
        <v>1086</v>
      </c>
      <c r="F926" s="126" t="s">
        <v>1087</v>
      </c>
      <c r="G926" s="127" t="s">
        <v>639</v>
      </c>
      <c r="H926" s="128">
        <v>320</v>
      </c>
      <c r="I926" s="129">
        <v>1000</v>
      </c>
      <c r="J926" s="129">
        <f>ROUND(I926*H926,2)</f>
        <v>320000</v>
      </c>
      <c r="K926" s="126" t="s">
        <v>1</v>
      </c>
      <c r="L926" s="29"/>
      <c r="M926" s="130" t="s">
        <v>1</v>
      </c>
      <c r="N926" s="131" t="s">
        <v>39</v>
      </c>
      <c r="O926" s="132">
        <v>0</v>
      </c>
      <c r="P926" s="132">
        <f>O926*H926</f>
        <v>0</v>
      </c>
      <c r="Q926" s="132">
        <v>0</v>
      </c>
      <c r="R926" s="132">
        <f>Q926*H926</f>
        <v>0</v>
      </c>
      <c r="S926" s="132">
        <v>0</v>
      </c>
      <c r="T926" s="133">
        <f>S926*H926</f>
        <v>0</v>
      </c>
      <c r="AR926" s="134" t="s">
        <v>106</v>
      </c>
      <c r="AT926" s="134" t="s">
        <v>226</v>
      </c>
      <c r="AU926" s="134" t="s">
        <v>82</v>
      </c>
      <c r="AY926" s="17" t="s">
        <v>224</v>
      </c>
      <c r="BE926" s="135">
        <f>IF(N926="základní",J926,0)</f>
        <v>0</v>
      </c>
      <c r="BF926" s="135">
        <f>IF(N926="snížená",J926,0)</f>
        <v>320000</v>
      </c>
      <c r="BG926" s="135">
        <f>IF(N926="zákl. přenesená",J926,0)</f>
        <v>0</v>
      </c>
      <c r="BH926" s="135">
        <f>IF(N926="sníž. přenesená",J926,0)</f>
        <v>0</v>
      </c>
      <c r="BI926" s="135">
        <f>IF(N926="nulová",J926,0)</f>
        <v>0</v>
      </c>
      <c r="BJ926" s="17" t="s">
        <v>82</v>
      </c>
      <c r="BK926" s="135">
        <f>ROUND(I926*H926,2)</f>
        <v>320000</v>
      </c>
      <c r="BL926" s="17" t="s">
        <v>106</v>
      </c>
      <c r="BM926" s="134" t="s">
        <v>1088</v>
      </c>
    </row>
    <row r="927" spans="2:65" s="1" customFormat="1" ht="29.25">
      <c r="B927" s="29"/>
      <c r="D927" s="136" t="s">
        <v>231</v>
      </c>
      <c r="F927" s="137" t="s">
        <v>1087</v>
      </c>
      <c r="L927" s="29"/>
      <c r="M927" s="138"/>
      <c r="T927" s="53"/>
      <c r="AT927" s="17" t="s">
        <v>231</v>
      </c>
      <c r="AU927" s="17" t="s">
        <v>82</v>
      </c>
    </row>
    <row r="928" spans="2:65" s="13" customFormat="1">
      <c r="B928" s="146"/>
      <c r="D928" s="136" t="s">
        <v>234</v>
      </c>
      <c r="E928" s="147" t="s">
        <v>1</v>
      </c>
      <c r="F928" s="148" t="s">
        <v>1089</v>
      </c>
      <c r="H928" s="149">
        <v>320</v>
      </c>
      <c r="L928" s="146"/>
      <c r="M928" s="150"/>
      <c r="T928" s="151"/>
      <c r="AT928" s="147" t="s">
        <v>234</v>
      </c>
      <c r="AU928" s="147" t="s">
        <v>82</v>
      </c>
      <c r="AV928" s="13" t="s">
        <v>82</v>
      </c>
      <c r="AW928" s="13" t="s">
        <v>29</v>
      </c>
      <c r="AX928" s="13" t="s">
        <v>73</v>
      </c>
      <c r="AY928" s="147" t="s">
        <v>224</v>
      </c>
    </row>
    <row r="929" spans="2:65" s="14" customFormat="1">
      <c r="B929" s="152"/>
      <c r="D929" s="136" t="s">
        <v>234</v>
      </c>
      <c r="E929" s="153" t="s">
        <v>1</v>
      </c>
      <c r="F929" s="154" t="s">
        <v>239</v>
      </c>
      <c r="H929" s="155">
        <v>320</v>
      </c>
      <c r="L929" s="152"/>
      <c r="M929" s="156"/>
      <c r="T929" s="157"/>
      <c r="AT929" s="153" t="s">
        <v>234</v>
      </c>
      <c r="AU929" s="153" t="s">
        <v>82</v>
      </c>
      <c r="AV929" s="14" t="s">
        <v>106</v>
      </c>
      <c r="AW929" s="14" t="s">
        <v>29</v>
      </c>
      <c r="AX929" s="14" t="s">
        <v>78</v>
      </c>
      <c r="AY929" s="153" t="s">
        <v>224</v>
      </c>
    </row>
    <row r="930" spans="2:65" s="1" customFormat="1" ht="37.9" customHeight="1">
      <c r="B930" s="123"/>
      <c r="C930" s="124" t="s">
        <v>1090</v>
      </c>
      <c r="D930" s="124" t="s">
        <v>226</v>
      </c>
      <c r="E930" s="125" t="s">
        <v>1091</v>
      </c>
      <c r="F930" s="126" t="s">
        <v>1092</v>
      </c>
      <c r="G930" s="127" t="s">
        <v>639</v>
      </c>
      <c r="H930" s="128">
        <v>2</v>
      </c>
      <c r="I930" s="129">
        <v>90.9</v>
      </c>
      <c r="J930" s="129">
        <f>ROUND(I930*H930,2)</f>
        <v>181.8</v>
      </c>
      <c r="K930" s="126" t="s">
        <v>230</v>
      </c>
      <c r="L930" s="29"/>
      <c r="M930" s="130" t="s">
        <v>1</v>
      </c>
      <c r="N930" s="131" t="s">
        <v>39</v>
      </c>
      <c r="O930" s="132">
        <v>0</v>
      </c>
      <c r="P930" s="132">
        <f>O930*H930</f>
        <v>0</v>
      </c>
      <c r="Q930" s="132">
        <v>0</v>
      </c>
      <c r="R930" s="132">
        <f>Q930*H930</f>
        <v>0</v>
      </c>
      <c r="S930" s="132">
        <v>0</v>
      </c>
      <c r="T930" s="133">
        <f>S930*H930</f>
        <v>0</v>
      </c>
      <c r="AR930" s="134" t="s">
        <v>106</v>
      </c>
      <c r="AT930" s="134" t="s">
        <v>226</v>
      </c>
      <c r="AU930" s="134" t="s">
        <v>82</v>
      </c>
      <c r="AY930" s="17" t="s">
        <v>224</v>
      </c>
      <c r="BE930" s="135">
        <f>IF(N930="základní",J930,0)</f>
        <v>0</v>
      </c>
      <c r="BF930" s="135">
        <f>IF(N930="snížená",J930,0)</f>
        <v>181.8</v>
      </c>
      <c r="BG930" s="135">
        <f>IF(N930="zákl. přenesená",J930,0)</f>
        <v>0</v>
      </c>
      <c r="BH930" s="135">
        <f>IF(N930="sníž. přenesená",J930,0)</f>
        <v>0</v>
      </c>
      <c r="BI930" s="135">
        <f>IF(N930="nulová",J930,0)</f>
        <v>0</v>
      </c>
      <c r="BJ930" s="17" t="s">
        <v>82</v>
      </c>
      <c r="BK930" s="135">
        <f>ROUND(I930*H930,2)</f>
        <v>181.8</v>
      </c>
      <c r="BL930" s="17" t="s">
        <v>106</v>
      </c>
      <c r="BM930" s="134" t="s">
        <v>1093</v>
      </c>
    </row>
    <row r="931" spans="2:65" s="1" customFormat="1" ht="19.5">
      <c r="B931" s="29"/>
      <c r="D931" s="136" t="s">
        <v>231</v>
      </c>
      <c r="F931" s="137" t="s">
        <v>1092</v>
      </c>
      <c r="L931" s="29"/>
      <c r="M931" s="138"/>
      <c r="T931" s="53"/>
      <c r="AT931" s="17" t="s">
        <v>231</v>
      </c>
      <c r="AU931" s="17" t="s">
        <v>82</v>
      </c>
    </row>
    <row r="932" spans="2:65" s="1" customFormat="1">
      <c r="B932" s="29"/>
      <c r="D932" s="139" t="s">
        <v>232</v>
      </c>
      <c r="F932" s="140" t="s">
        <v>1094</v>
      </c>
      <c r="L932" s="29"/>
      <c r="M932" s="138"/>
      <c r="T932" s="53"/>
      <c r="AT932" s="17" t="s">
        <v>232</v>
      </c>
      <c r="AU932" s="17" t="s">
        <v>82</v>
      </c>
    </row>
    <row r="933" spans="2:65" s="1" customFormat="1" ht="33" customHeight="1">
      <c r="B933" s="123"/>
      <c r="C933" s="124" t="s">
        <v>703</v>
      </c>
      <c r="D933" s="124" t="s">
        <v>226</v>
      </c>
      <c r="E933" s="125" t="s">
        <v>1095</v>
      </c>
      <c r="F933" s="126" t="s">
        <v>1096</v>
      </c>
      <c r="G933" s="127" t="s">
        <v>272</v>
      </c>
      <c r="H933" s="128">
        <v>125</v>
      </c>
      <c r="I933" s="129">
        <v>61.3</v>
      </c>
      <c r="J933" s="129">
        <f>ROUND(I933*H933,2)</f>
        <v>7662.5</v>
      </c>
      <c r="K933" s="126" t="s">
        <v>230</v>
      </c>
      <c r="L933" s="29"/>
      <c r="M933" s="130" t="s">
        <v>1</v>
      </c>
      <c r="N933" s="131" t="s">
        <v>39</v>
      </c>
      <c r="O933" s="132">
        <v>0</v>
      </c>
      <c r="P933" s="132">
        <f>O933*H933</f>
        <v>0</v>
      </c>
      <c r="Q933" s="132">
        <v>0</v>
      </c>
      <c r="R933" s="132">
        <f>Q933*H933</f>
        <v>0</v>
      </c>
      <c r="S933" s="132">
        <v>0</v>
      </c>
      <c r="T933" s="133">
        <f>S933*H933</f>
        <v>0</v>
      </c>
      <c r="AR933" s="134" t="s">
        <v>106</v>
      </c>
      <c r="AT933" s="134" t="s">
        <v>226</v>
      </c>
      <c r="AU933" s="134" t="s">
        <v>82</v>
      </c>
      <c r="AY933" s="17" t="s">
        <v>224</v>
      </c>
      <c r="BE933" s="135">
        <f>IF(N933="základní",J933,0)</f>
        <v>0</v>
      </c>
      <c r="BF933" s="135">
        <f>IF(N933="snížená",J933,0)</f>
        <v>7662.5</v>
      </c>
      <c r="BG933" s="135">
        <f>IF(N933="zákl. přenesená",J933,0)</f>
        <v>0</v>
      </c>
      <c r="BH933" s="135">
        <f>IF(N933="sníž. přenesená",J933,0)</f>
        <v>0</v>
      </c>
      <c r="BI933" s="135">
        <f>IF(N933="nulová",J933,0)</f>
        <v>0</v>
      </c>
      <c r="BJ933" s="17" t="s">
        <v>82</v>
      </c>
      <c r="BK933" s="135">
        <f>ROUND(I933*H933,2)</f>
        <v>7662.5</v>
      </c>
      <c r="BL933" s="17" t="s">
        <v>106</v>
      </c>
      <c r="BM933" s="134" t="s">
        <v>1097</v>
      </c>
    </row>
    <row r="934" spans="2:65" s="1" customFormat="1" ht="19.5">
      <c r="B934" s="29"/>
      <c r="D934" s="136" t="s">
        <v>231</v>
      </c>
      <c r="F934" s="137" t="s">
        <v>1096</v>
      </c>
      <c r="L934" s="29"/>
      <c r="M934" s="138"/>
      <c r="T934" s="53"/>
      <c r="AT934" s="17" t="s">
        <v>231</v>
      </c>
      <c r="AU934" s="17" t="s">
        <v>82</v>
      </c>
    </row>
    <row r="935" spans="2:65" s="1" customFormat="1">
      <c r="B935" s="29"/>
      <c r="D935" s="139" t="s">
        <v>232</v>
      </c>
      <c r="F935" s="140" t="s">
        <v>1098</v>
      </c>
      <c r="L935" s="29"/>
      <c r="M935" s="138"/>
      <c r="T935" s="53"/>
      <c r="AT935" s="17" t="s">
        <v>232</v>
      </c>
      <c r="AU935" s="17" t="s">
        <v>82</v>
      </c>
    </row>
    <row r="936" spans="2:65" s="1" customFormat="1" ht="33" customHeight="1">
      <c r="B936" s="123"/>
      <c r="C936" s="124" t="s">
        <v>1099</v>
      </c>
      <c r="D936" s="124" t="s">
        <v>226</v>
      </c>
      <c r="E936" s="125" t="s">
        <v>1100</v>
      </c>
      <c r="F936" s="126" t="s">
        <v>1101</v>
      </c>
      <c r="G936" s="127" t="s">
        <v>272</v>
      </c>
      <c r="H936" s="128">
        <v>174.976</v>
      </c>
      <c r="I936" s="129">
        <v>126.9</v>
      </c>
      <c r="J936" s="129">
        <f>ROUND(I936*H936,2)</f>
        <v>22204.45</v>
      </c>
      <c r="K936" s="126" t="s">
        <v>1</v>
      </c>
      <c r="L936" s="29"/>
      <c r="M936" s="130" t="s">
        <v>1</v>
      </c>
      <c r="N936" s="131" t="s">
        <v>39</v>
      </c>
      <c r="O936" s="132">
        <v>0</v>
      </c>
      <c r="P936" s="132">
        <f>O936*H936</f>
        <v>0</v>
      </c>
      <c r="Q936" s="132">
        <v>0</v>
      </c>
      <c r="R936" s="132">
        <f>Q936*H936</f>
        <v>0</v>
      </c>
      <c r="S936" s="132">
        <v>0</v>
      </c>
      <c r="T936" s="133">
        <f>S936*H936</f>
        <v>0</v>
      </c>
      <c r="AR936" s="134" t="s">
        <v>106</v>
      </c>
      <c r="AT936" s="134" t="s">
        <v>226</v>
      </c>
      <c r="AU936" s="134" t="s">
        <v>82</v>
      </c>
      <c r="AY936" s="17" t="s">
        <v>224</v>
      </c>
      <c r="BE936" s="135">
        <f>IF(N936="základní",J936,0)</f>
        <v>0</v>
      </c>
      <c r="BF936" s="135">
        <f>IF(N936="snížená",J936,0)</f>
        <v>22204.45</v>
      </c>
      <c r="BG936" s="135">
        <f>IF(N936="zákl. přenesená",J936,0)</f>
        <v>0</v>
      </c>
      <c r="BH936" s="135">
        <f>IF(N936="sníž. přenesená",J936,0)</f>
        <v>0</v>
      </c>
      <c r="BI936" s="135">
        <f>IF(N936="nulová",J936,0)</f>
        <v>0</v>
      </c>
      <c r="BJ936" s="17" t="s">
        <v>82</v>
      </c>
      <c r="BK936" s="135">
        <f>ROUND(I936*H936,2)</f>
        <v>22204.45</v>
      </c>
      <c r="BL936" s="17" t="s">
        <v>106</v>
      </c>
      <c r="BM936" s="134" t="s">
        <v>1102</v>
      </c>
    </row>
    <row r="937" spans="2:65" s="1" customFormat="1" ht="19.5">
      <c r="B937" s="29"/>
      <c r="D937" s="136" t="s">
        <v>231</v>
      </c>
      <c r="F937" s="137" t="s">
        <v>1101</v>
      </c>
      <c r="L937" s="29"/>
      <c r="M937" s="138"/>
      <c r="T937" s="53"/>
      <c r="AT937" s="17" t="s">
        <v>231</v>
      </c>
      <c r="AU937" s="17" t="s">
        <v>82</v>
      </c>
    </row>
    <row r="938" spans="2:65" s="13" customFormat="1">
      <c r="B938" s="146"/>
      <c r="D938" s="136" t="s">
        <v>234</v>
      </c>
      <c r="E938" s="147" t="s">
        <v>1</v>
      </c>
      <c r="F938" s="148" t="s">
        <v>1103</v>
      </c>
      <c r="H938" s="149">
        <v>174.976</v>
      </c>
      <c r="L938" s="146"/>
      <c r="M938" s="150"/>
      <c r="T938" s="151"/>
      <c r="AT938" s="147" t="s">
        <v>234</v>
      </c>
      <c r="AU938" s="147" t="s">
        <v>82</v>
      </c>
      <c r="AV938" s="13" t="s">
        <v>82</v>
      </c>
      <c r="AW938" s="13" t="s">
        <v>29</v>
      </c>
      <c r="AX938" s="13" t="s">
        <v>73</v>
      </c>
      <c r="AY938" s="147" t="s">
        <v>224</v>
      </c>
    </row>
    <row r="939" spans="2:65" s="14" customFormat="1">
      <c r="B939" s="152"/>
      <c r="D939" s="136" t="s">
        <v>234</v>
      </c>
      <c r="E939" s="153" t="s">
        <v>1</v>
      </c>
      <c r="F939" s="154" t="s">
        <v>239</v>
      </c>
      <c r="H939" s="155">
        <v>174.976</v>
      </c>
      <c r="L939" s="152"/>
      <c r="M939" s="156"/>
      <c r="T939" s="157"/>
      <c r="AT939" s="153" t="s">
        <v>234</v>
      </c>
      <c r="AU939" s="153" t="s">
        <v>82</v>
      </c>
      <c r="AV939" s="14" t="s">
        <v>106</v>
      </c>
      <c r="AW939" s="14" t="s">
        <v>29</v>
      </c>
      <c r="AX939" s="14" t="s">
        <v>78</v>
      </c>
      <c r="AY939" s="153" t="s">
        <v>224</v>
      </c>
    </row>
    <row r="940" spans="2:65" s="11" customFormat="1" ht="22.9" customHeight="1">
      <c r="B940" s="112"/>
      <c r="D940" s="113" t="s">
        <v>72</v>
      </c>
      <c r="E940" s="121" t="s">
        <v>1104</v>
      </c>
      <c r="F940" s="121" t="s">
        <v>1105</v>
      </c>
      <c r="J940" s="122">
        <f>BK940</f>
        <v>1244403.75</v>
      </c>
      <c r="L940" s="112"/>
      <c r="M940" s="116"/>
      <c r="P940" s="117">
        <f>SUM(P941:P943)</f>
        <v>0</v>
      </c>
      <c r="R940" s="117">
        <f>SUM(R941:R943)</f>
        <v>0</v>
      </c>
      <c r="T940" s="118">
        <f>SUM(T941:T943)</f>
        <v>0</v>
      </c>
      <c r="AR940" s="113" t="s">
        <v>78</v>
      </c>
      <c r="AT940" s="119" t="s">
        <v>72</v>
      </c>
      <c r="AU940" s="119" t="s">
        <v>78</v>
      </c>
      <c r="AY940" s="113" t="s">
        <v>224</v>
      </c>
      <c r="BK940" s="120">
        <f>SUM(BK941:BK943)</f>
        <v>1244403.75</v>
      </c>
    </row>
    <row r="941" spans="2:65" s="1" customFormat="1" ht="62.65" customHeight="1">
      <c r="B941" s="123"/>
      <c r="C941" s="124" t="s">
        <v>708</v>
      </c>
      <c r="D941" s="124" t="s">
        <v>226</v>
      </c>
      <c r="E941" s="125" t="s">
        <v>1106</v>
      </c>
      <c r="F941" s="126" t="s">
        <v>1107</v>
      </c>
      <c r="G941" s="127" t="s">
        <v>253</v>
      </c>
      <c r="H941" s="128">
        <v>2783.9009999999998</v>
      </c>
      <c r="I941" s="129">
        <v>447</v>
      </c>
      <c r="J941" s="129">
        <f>ROUND(I941*H941,2)</f>
        <v>1244403.75</v>
      </c>
      <c r="K941" s="126" t="s">
        <v>230</v>
      </c>
      <c r="L941" s="29"/>
      <c r="M941" s="130" t="s">
        <v>1</v>
      </c>
      <c r="N941" s="131" t="s">
        <v>39</v>
      </c>
      <c r="O941" s="132">
        <v>0</v>
      </c>
      <c r="P941" s="132">
        <f>O941*H941</f>
        <v>0</v>
      </c>
      <c r="Q941" s="132">
        <v>0</v>
      </c>
      <c r="R941" s="132">
        <f>Q941*H941</f>
        <v>0</v>
      </c>
      <c r="S941" s="132">
        <v>0</v>
      </c>
      <c r="T941" s="133">
        <f>S941*H941</f>
        <v>0</v>
      </c>
      <c r="AR941" s="134" t="s">
        <v>106</v>
      </c>
      <c r="AT941" s="134" t="s">
        <v>226</v>
      </c>
      <c r="AU941" s="134" t="s">
        <v>82</v>
      </c>
      <c r="AY941" s="17" t="s">
        <v>224</v>
      </c>
      <c r="BE941" s="135">
        <f>IF(N941="základní",J941,0)</f>
        <v>0</v>
      </c>
      <c r="BF941" s="135">
        <f>IF(N941="snížená",J941,0)</f>
        <v>1244403.75</v>
      </c>
      <c r="BG941" s="135">
        <f>IF(N941="zákl. přenesená",J941,0)</f>
        <v>0</v>
      </c>
      <c r="BH941" s="135">
        <f>IF(N941="sníž. přenesená",J941,0)</f>
        <v>0</v>
      </c>
      <c r="BI941" s="135">
        <f>IF(N941="nulová",J941,0)</f>
        <v>0</v>
      </c>
      <c r="BJ941" s="17" t="s">
        <v>82</v>
      </c>
      <c r="BK941" s="135">
        <f>ROUND(I941*H941,2)</f>
        <v>1244403.75</v>
      </c>
      <c r="BL941" s="17" t="s">
        <v>106</v>
      </c>
      <c r="BM941" s="134" t="s">
        <v>1108</v>
      </c>
    </row>
    <row r="942" spans="2:65" s="1" customFormat="1" ht="39">
      <c r="B942" s="29"/>
      <c r="D942" s="136" t="s">
        <v>231</v>
      </c>
      <c r="F942" s="137" t="s">
        <v>1107</v>
      </c>
      <c r="L942" s="29"/>
      <c r="M942" s="138"/>
      <c r="T942" s="53"/>
      <c r="AT942" s="17" t="s">
        <v>231</v>
      </c>
      <c r="AU942" s="17" t="s">
        <v>82</v>
      </c>
    </row>
    <row r="943" spans="2:65" s="1" customFormat="1">
      <c r="B943" s="29"/>
      <c r="D943" s="139" t="s">
        <v>232</v>
      </c>
      <c r="F943" s="140" t="s">
        <v>1109</v>
      </c>
      <c r="L943" s="29"/>
      <c r="M943" s="138"/>
      <c r="T943" s="53"/>
      <c r="AT943" s="17" t="s">
        <v>232</v>
      </c>
      <c r="AU943" s="17" t="s">
        <v>82</v>
      </c>
    </row>
    <row r="944" spans="2:65" s="11" customFormat="1" ht="25.9" customHeight="1">
      <c r="B944" s="112"/>
      <c r="D944" s="113" t="s">
        <v>72</v>
      </c>
      <c r="E944" s="114" t="s">
        <v>1110</v>
      </c>
      <c r="F944" s="114" t="s">
        <v>1111</v>
      </c>
      <c r="J944" s="115">
        <f>BK944</f>
        <v>45656108.360000007</v>
      </c>
      <c r="L944" s="112"/>
      <c r="M944" s="116"/>
      <c r="P944" s="117">
        <f>P945+P1043+P1158+P1277+P1293+P1296+P1404+P1447+P1561+P1575+P1646+P1730+P1798+P1850+P1878+P1917+P1931</f>
        <v>0</v>
      </c>
      <c r="R944" s="117">
        <f>R945+R1043+R1158+R1277+R1293+R1296+R1404+R1447+R1561+R1575+R1646+R1730+R1798+R1850+R1878+R1917+R1931</f>
        <v>0</v>
      </c>
      <c r="T944" s="118">
        <f>T945+T1043+T1158+T1277+T1293+T1296+T1404+T1447+T1561+T1575+T1646+T1730+T1798+T1850+T1878+T1917+T1931</f>
        <v>0</v>
      </c>
      <c r="AR944" s="113" t="s">
        <v>82</v>
      </c>
      <c r="AT944" s="119" t="s">
        <v>72</v>
      </c>
      <c r="AU944" s="119" t="s">
        <v>73</v>
      </c>
      <c r="AY944" s="113" t="s">
        <v>224</v>
      </c>
      <c r="BK944" s="120">
        <f>BK945+BK1043+BK1158+BK1277+BK1293+BK1296+BK1404+BK1447+BK1561+BK1575+BK1646+BK1730+BK1798+BK1850+BK1878+BK1917+BK1931</f>
        <v>45656108.360000007</v>
      </c>
    </row>
    <row r="945" spans="2:65" s="11" customFormat="1" ht="22.9" customHeight="1">
      <c r="B945" s="112"/>
      <c r="D945" s="113" t="s">
        <v>72</v>
      </c>
      <c r="E945" s="121" t="s">
        <v>1112</v>
      </c>
      <c r="F945" s="121" t="s">
        <v>1113</v>
      </c>
      <c r="J945" s="122">
        <f>BK945</f>
        <v>910870.17000000016</v>
      </c>
      <c r="L945" s="112"/>
      <c r="M945" s="116"/>
      <c r="P945" s="117">
        <f>SUM(P946:P1042)</f>
        <v>0</v>
      </c>
      <c r="R945" s="117">
        <f>SUM(R946:R1042)</f>
        <v>0</v>
      </c>
      <c r="T945" s="118">
        <f>SUM(T946:T1042)</f>
        <v>0</v>
      </c>
      <c r="AR945" s="113" t="s">
        <v>82</v>
      </c>
      <c r="AT945" s="119" t="s">
        <v>72</v>
      </c>
      <c r="AU945" s="119" t="s">
        <v>78</v>
      </c>
      <c r="AY945" s="113" t="s">
        <v>224</v>
      </c>
      <c r="BK945" s="120">
        <f>SUM(BK946:BK1042)</f>
        <v>910870.17000000016</v>
      </c>
    </row>
    <row r="946" spans="2:65" s="1" customFormat="1" ht="37.9" customHeight="1">
      <c r="B946" s="123"/>
      <c r="C946" s="124" t="s">
        <v>1114</v>
      </c>
      <c r="D946" s="124" t="s">
        <v>226</v>
      </c>
      <c r="E946" s="125" t="s">
        <v>1115</v>
      </c>
      <c r="F946" s="126" t="s">
        <v>1116</v>
      </c>
      <c r="G946" s="127" t="s">
        <v>266</v>
      </c>
      <c r="H946" s="128">
        <v>508.48200000000003</v>
      </c>
      <c r="I946" s="129">
        <v>12.2</v>
      </c>
      <c r="J946" s="129">
        <f>ROUND(I946*H946,2)</f>
        <v>6203.48</v>
      </c>
      <c r="K946" s="126" t="s">
        <v>230</v>
      </c>
      <c r="L946" s="29"/>
      <c r="M946" s="130" t="s">
        <v>1</v>
      </c>
      <c r="N946" s="131" t="s">
        <v>39</v>
      </c>
      <c r="O946" s="132">
        <v>0</v>
      </c>
      <c r="P946" s="132">
        <f>O946*H946</f>
        <v>0</v>
      </c>
      <c r="Q946" s="132">
        <v>0</v>
      </c>
      <c r="R946" s="132">
        <f>Q946*H946</f>
        <v>0</v>
      </c>
      <c r="S946" s="132">
        <v>0</v>
      </c>
      <c r="T946" s="133">
        <f>S946*H946</f>
        <v>0</v>
      </c>
      <c r="AR946" s="134" t="s">
        <v>277</v>
      </c>
      <c r="AT946" s="134" t="s">
        <v>226</v>
      </c>
      <c r="AU946" s="134" t="s">
        <v>82</v>
      </c>
      <c r="AY946" s="17" t="s">
        <v>224</v>
      </c>
      <c r="BE946" s="135">
        <f>IF(N946="základní",J946,0)</f>
        <v>0</v>
      </c>
      <c r="BF946" s="135">
        <f>IF(N946="snížená",J946,0)</f>
        <v>6203.48</v>
      </c>
      <c r="BG946" s="135">
        <f>IF(N946="zákl. přenesená",J946,0)</f>
        <v>0</v>
      </c>
      <c r="BH946" s="135">
        <f>IF(N946="sníž. přenesená",J946,0)</f>
        <v>0</v>
      </c>
      <c r="BI946" s="135">
        <f>IF(N946="nulová",J946,0)</f>
        <v>0</v>
      </c>
      <c r="BJ946" s="17" t="s">
        <v>82</v>
      </c>
      <c r="BK946" s="135">
        <f>ROUND(I946*H946,2)</f>
        <v>6203.48</v>
      </c>
      <c r="BL946" s="17" t="s">
        <v>277</v>
      </c>
      <c r="BM946" s="134" t="s">
        <v>1117</v>
      </c>
    </row>
    <row r="947" spans="2:65" s="1" customFormat="1" ht="19.5">
      <c r="B947" s="29"/>
      <c r="D947" s="136" t="s">
        <v>231</v>
      </c>
      <c r="F947" s="137" t="s">
        <v>1116</v>
      </c>
      <c r="L947" s="29"/>
      <c r="M947" s="138"/>
      <c r="T947" s="53"/>
      <c r="AT947" s="17" t="s">
        <v>231</v>
      </c>
      <c r="AU947" s="17" t="s">
        <v>82</v>
      </c>
    </row>
    <row r="948" spans="2:65" s="1" customFormat="1">
      <c r="B948" s="29"/>
      <c r="D948" s="139" t="s">
        <v>232</v>
      </c>
      <c r="F948" s="140" t="s">
        <v>1118</v>
      </c>
      <c r="L948" s="29"/>
      <c r="M948" s="138"/>
      <c r="T948" s="53"/>
      <c r="AT948" s="17" t="s">
        <v>232</v>
      </c>
      <c r="AU948" s="17" t="s">
        <v>82</v>
      </c>
    </row>
    <row r="949" spans="2:65" s="13" customFormat="1">
      <c r="B949" s="146"/>
      <c r="D949" s="136" t="s">
        <v>234</v>
      </c>
      <c r="E949" s="147" t="s">
        <v>1</v>
      </c>
      <c r="F949" s="148" t="s">
        <v>879</v>
      </c>
      <c r="H949" s="149">
        <v>508.48200000000003</v>
      </c>
      <c r="L949" s="146"/>
      <c r="M949" s="150"/>
      <c r="T949" s="151"/>
      <c r="AT949" s="147" t="s">
        <v>234</v>
      </c>
      <c r="AU949" s="147" t="s">
        <v>82</v>
      </c>
      <c r="AV949" s="13" t="s">
        <v>82</v>
      </c>
      <c r="AW949" s="13" t="s">
        <v>29</v>
      </c>
      <c r="AX949" s="13" t="s">
        <v>73</v>
      </c>
      <c r="AY949" s="147" t="s">
        <v>224</v>
      </c>
    </row>
    <row r="950" spans="2:65" s="14" customFormat="1">
      <c r="B950" s="152"/>
      <c r="D950" s="136" t="s">
        <v>234</v>
      </c>
      <c r="E950" s="153" t="s">
        <v>1</v>
      </c>
      <c r="F950" s="154" t="s">
        <v>239</v>
      </c>
      <c r="H950" s="155">
        <v>508.48200000000003</v>
      </c>
      <c r="L950" s="152"/>
      <c r="M950" s="156"/>
      <c r="T950" s="157"/>
      <c r="AT950" s="153" t="s">
        <v>234</v>
      </c>
      <c r="AU950" s="153" t="s">
        <v>82</v>
      </c>
      <c r="AV950" s="14" t="s">
        <v>106</v>
      </c>
      <c r="AW950" s="14" t="s">
        <v>29</v>
      </c>
      <c r="AX950" s="14" t="s">
        <v>78</v>
      </c>
      <c r="AY950" s="153" t="s">
        <v>224</v>
      </c>
    </row>
    <row r="951" spans="2:65" s="1" customFormat="1" ht="16.5" customHeight="1">
      <c r="B951" s="123"/>
      <c r="C951" s="164" t="s">
        <v>718</v>
      </c>
      <c r="D951" s="164" t="s">
        <v>1008</v>
      </c>
      <c r="E951" s="165" t="s">
        <v>1119</v>
      </c>
      <c r="F951" s="166" t="s">
        <v>1120</v>
      </c>
      <c r="G951" s="167" t="s">
        <v>1121</v>
      </c>
      <c r="H951" s="168">
        <v>162.714</v>
      </c>
      <c r="I951" s="169">
        <v>63.6</v>
      </c>
      <c r="J951" s="169">
        <f>ROUND(I951*H951,2)</f>
        <v>10348.61</v>
      </c>
      <c r="K951" s="166" t="s">
        <v>230</v>
      </c>
      <c r="L951" s="170"/>
      <c r="M951" s="171" t="s">
        <v>1</v>
      </c>
      <c r="N951" s="172" t="s">
        <v>39</v>
      </c>
      <c r="O951" s="132">
        <v>0</v>
      </c>
      <c r="P951" s="132">
        <f>O951*H951</f>
        <v>0</v>
      </c>
      <c r="Q951" s="132">
        <v>0</v>
      </c>
      <c r="R951" s="132">
        <f>Q951*H951</f>
        <v>0</v>
      </c>
      <c r="S951" s="132">
        <v>0</v>
      </c>
      <c r="T951" s="133">
        <f>S951*H951</f>
        <v>0</v>
      </c>
      <c r="AR951" s="134" t="s">
        <v>332</v>
      </c>
      <c r="AT951" s="134" t="s">
        <v>1008</v>
      </c>
      <c r="AU951" s="134" t="s">
        <v>82</v>
      </c>
      <c r="AY951" s="17" t="s">
        <v>224</v>
      </c>
      <c r="BE951" s="135">
        <f>IF(N951="základní",J951,0)</f>
        <v>0</v>
      </c>
      <c r="BF951" s="135">
        <f>IF(N951="snížená",J951,0)</f>
        <v>10348.61</v>
      </c>
      <c r="BG951" s="135">
        <f>IF(N951="zákl. přenesená",J951,0)</f>
        <v>0</v>
      </c>
      <c r="BH951" s="135">
        <f>IF(N951="sníž. přenesená",J951,0)</f>
        <v>0</v>
      </c>
      <c r="BI951" s="135">
        <f>IF(N951="nulová",J951,0)</f>
        <v>0</v>
      </c>
      <c r="BJ951" s="17" t="s">
        <v>82</v>
      </c>
      <c r="BK951" s="135">
        <f>ROUND(I951*H951,2)</f>
        <v>10348.61</v>
      </c>
      <c r="BL951" s="17" t="s">
        <v>277</v>
      </c>
      <c r="BM951" s="134" t="s">
        <v>1122</v>
      </c>
    </row>
    <row r="952" spans="2:65" s="1" customFormat="1">
      <c r="B952" s="29"/>
      <c r="D952" s="136" t="s">
        <v>231</v>
      </c>
      <c r="F952" s="137" t="s">
        <v>1120</v>
      </c>
      <c r="L952" s="29"/>
      <c r="M952" s="138"/>
      <c r="T952" s="53"/>
      <c r="AT952" s="17" t="s">
        <v>231</v>
      </c>
      <c r="AU952" s="17" t="s">
        <v>82</v>
      </c>
    </row>
    <row r="953" spans="2:65" s="13" customFormat="1">
      <c r="B953" s="146"/>
      <c r="D953" s="136" t="s">
        <v>234</v>
      </c>
      <c r="E953" s="147" t="s">
        <v>1</v>
      </c>
      <c r="F953" s="148" t="s">
        <v>1123</v>
      </c>
      <c r="H953" s="149">
        <v>162.714</v>
      </c>
      <c r="L953" s="146"/>
      <c r="M953" s="150"/>
      <c r="T953" s="151"/>
      <c r="AT953" s="147" t="s">
        <v>234</v>
      </c>
      <c r="AU953" s="147" t="s">
        <v>82</v>
      </c>
      <c r="AV953" s="13" t="s">
        <v>82</v>
      </c>
      <c r="AW953" s="13" t="s">
        <v>29</v>
      </c>
      <c r="AX953" s="13" t="s">
        <v>73</v>
      </c>
      <c r="AY953" s="147" t="s">
        <v>224</v>
      </c>
    </row>
    <row r="954" spans="2:65" s="14" customFormat="1">
      <c r="B954" s="152"/>
      <c r="D954" s="136" t="s">
        <v>234</v>
      </c>
      <c r="E954" s="153" t="s">
        <v>1</v>
      </c>
      <c r="F954" s="154" t="s">
        <v>239</v>
      </c>
      <c r="H954" s="155">
        <v>162.714</v>
      </c>
      <c r="L954" s="152"/>
      <c r="M954" s="156"/>
      <c r="T954" s="157"/>
      <c r="AT954" s="153" t="s">
        <v>234</v>
      </c>
      <c r="AU954" s="153" t="s">
        <v>82</v>
      </c>
      <c r="AV954" s="14" t="s">
        <v>106</v>
      </c>
      <c r="AW954" s="14" t="s">
        <v>29</v>
      </c>
      <c r="AX954" s="14" t="s">
        <v>78</v>
      </c>
      <c r="AY954" s="153" t="s">
        <v>224</v>
      </c>
    </row>
    <row r="955" spans="2:65" s="1" customFormat="1" ht="33" customHeight="1">
      <c r="B955" s="123"/>
      <c r="C955" s="124" t="s">
        <v>1124</v>
      </c>
      <c r="D955" s="124" t="s">
        <v>226</v>
      </c>
      <c r="E955" s="125" t="s">
        <v>1125</v>
      </c>
      <c r="F955" s="126" t="s">
        <v>1126</v>
      </c>
      <c r="G955" s="127" t="s">
        <v>266</v>
      </c>
      <c r="H955" s="128">
        <v>110.559</v>
      </c>
      <c r="I955" s="129">
        <v>26.7</v>
      </c>
      <c r="J955" s="129">
        <f>ROUND(I955*H955,2)</f>
        <v>2951.93</v>
      </c>
      <c r="K955" s="126" t="s">
        <v>230</v>
      </c>
      <c r="L955" s="29"/>
      <c r="M955" s="130" t="s">
        <v>1</v>
      </c>
      <c r="N955" s="131" t="s">
        <v>39</v>
      </c>
      <c r="O955" s="132">
        <v>0</v>
      </c>
      <c r="P955" s="132">
        <f>O955*H955</f>
        <v>0</v>
      </c>
      <c r="Q955" s="132">
        <v>0</v>
      </c>
      <c r="R955" s="132">
        <f>Q955*H955</f>
        <v>0</v>
      </c>
      <c r="S955" s="132">
        <v>0</v>
      </c>
      <c r="T955" s="133">
        <f>S955*H955</f>
        <v>0</v>
      </c>
      <c r="AR955" s="134" t="s">
        <v>277</v>
      </c>
      <c r="AT955" s="134" t="s">
        <v>226</v>
      </c>
      <c r="AU955" s="134" t="s">
        <v>82</v>
      </c>
      <c r="AY955" s="17" t="s">
        <v>224</v>
      </c>
      <c r="BE955" s="135">
        <f>IF(N955="základní",J955,0)</f>
        <v>0</v>
      </c>
      <c r="BF955" s="135">
        <f>IF(N955="snížená",J955,0)</f>
        <v>2951.93</v>
      </c>
      <c r="BG955" s="135">
        <f>IF(N955="zákl. přenesená",J955,0)</f>
        <v>0</v>
      </c>
      <c r="BH955" s="135">
        <f>IF(N955="sníž. přenesená",J955,0)</f>
        <v>0</v>
      </c>
      <c r="BI955" s="135">
        <f>IF(N955="nulová",J955,0)</f>
        <v>0</v>
      </c>
      <c r="BJ955" s="17" t="s">
        <v>82</v>
      </c>
      <c r="BK955" s="135">
        <f>ROUND(I955*H955,2)</f>
        <v>2951.93</v>
      </c>
      <c r="BL955" s="17" t="s">
        <v>277</v>
      </c>
      <c r="BM955" s="134" t="s">
        <v>1127</v>
      </c>
    </row>
    <row r="956" spans="2:65" s="1" customFormat="1" ht="19.5">
      <c r="B956" s="29"/>
      <c r="D956" s="136" t="s">
        <v>231</v>
      </c>
      <c r="F956" s="137" t="s">
        <v>1126</v>
      </c>
      <c r="L956" s="29"/>
      <c r="M956" s="138"/>
      <c r="T956" s="53"/>
      <c r="AT956" s="17" t="s">
        <v>231</v>
      </c>
      <c r="AU956" s="17" t="s">
        <v>82</v>
      </c>
    </row>
    <row r="957" spans="2:65" s="1" customFormat="1">
      <c r="B957" s="29"/>
      <c r="D957" s="139" t="s">
        <v>232</v>
      </c>
      <c r="F957" s="140" t="s">
        <v>1128</v>
      </c>
      <c r="L957" s="29"/>
      <c r="M957" s="138"/>
      <c r="T957" s="53"/>
      <c r="AT957" s="17" t="s">
        <v>232</v>
      </c>
      <c r="AU957" s="17" t="s">
        <v>82</v>
      </c>
    </row>
    <row r="958" spans="2:65" s="13" customFormat="1">
      <c r="B958" s="146"/>
      <c r="D958" s="136" t="s">
        <v>234</v>
      </c>
      <c r="E958" s="147" t="s">
        <v>1</v>
      </c>
      <c r="F958" s="148" t="s">
        <v>1129</v>
      </c>
      <c r="H958" s="149">
        <v>97.278999999999996</v>
      </c>
      <c r="L958" s="146"/>
      <c r="M958" s="150"/>
      <c r="T958" s="151"/>
      <c r="AT958" s="147" t="s">
        <v>234</v>
      </c>
      <c r="AU958" s="147" t="s">
        <v>82</v>
      </c>
      <c r="AV958" s="13" t="s">
        <v>82</v>
      </c>
      <c r="AW958" s="13" t="s">
        <v>29</v>
      </c>
      <c r="AX958" s="13" t="s">
        <v>73</v>
      </c>
      <c r="AY958" s="147" t="s">
        <v>224</v>
      </c>
    </row>
    <row r="959" spans="2:65" s="13" customFormat="1">
      <c r="B959" s="146"/>
      <c r="D959" s="136" t="s">
        <v>234</v>
      </c>
      <c r="E959" s="147" t="s">
        <v>1</v>
      </c>
      <c r="F959" s="148" t="s">
        <v>1130</v>
      </c>
      <c r="H959" s="149">
        <v>13.28</v>
      </c>
      <c r="L959" s="146"/>
      <c r="M959" s="150"/>
      <c r="T959" s="151"/>
      <c r="AT959" s="147" t="s">
        <v>234</v>
      </c>
      <c r="AU959" s="147" t="s">
        <v>82</v>
      </c>
      <c r="AV959" s="13" t="s">
        <v>82</v>
      </c>
      <c r="AW959" s="13" t="s">
        <v>29</v>
      </c>
      <c r="AX959" s="13" t="s">
        <v>73</v>
      </c>
      <c r="AY959" s="147" t="s">
        <v>224</v>
      </c>
    </row>
    <row r="960" spans="2:65" s="14" customFormat="1">
      <c r="B960" s="152"/>
      <c r="D960" s="136" t="s">
        <v>234</v>
      </c>
      <c r="E960" s="153" t="s">
        <v>1</v>
      </c>
      <c r="F960" s="154" t="s">
        <v>239</v>
      </c>
      <c r="H960" s="155">
        <v>110.559</v>
      </c>
      <c r="L960" s="152"/>
      <c r="M960" s="156"/>
      <c r="T960" s="157"/>
      <c r="AT960" s="153" t="s">
        <v>234</v>
      </c>
      <c r="AU960" s="153" t="s">
        <v>82</v>
      </c>
      <c r="AV960" s="14" t="s">
        <v>106</v>
      </c>
      <c r="AW960" s="14" t="s">
        <v>29</v>
      </c>
      <c r="AX960" s="14" t="s">
        <v>78</v>
      </c>
      <c r="AY960" s="153" t="s">
        <v>224</v>
      </c>
    </row>
    <row r="961" spans="2:65" s="1" customFormat="1" ht="16.5" customHeight="1">
      <c r="B961" s="123"/>
      <c r="C961" s="164" t="s">
        <v>723</v>
      </c>
      <c r="D961" s="164" t="s">
        <v>1008</v>
      </c>
      <c r="E961" s="165" t="s">
        <v>1119</v>
      </c>
      <c r="F961" s="166" t="s">
        <v>1120</v>
      </c>
      <c r="G961" s="167" t="s">
        <v>1121</v>
      </c>
      <c r="H961" s="168">
        <v>37.590000000000003</v>
      </c>
      <c r="I961" s="169">
        <v>63.6</v>
      </c>
      <c r="J961" s="169">
        <f>ROUND(I961*H961,2)</f>
        <v>2390.7199999999998</v>
      </c>
      <c r="K961" s="166" t="s">
        <v>230</v>
      </c>
      <c r="L961" s="170"/>
      <c r="M961" s="171" t="s">
        <v>1</v>
      </c>
      <c r="N961" s="172" t="s">
        <v>39</v>
      </c>
      <c r="O961" s="132">
        <v>0</v>
      </c>
      <c r="P961" s="132">
        <f>O961*H961</f>
        <v>0</v>
      </c>
      <c r="Q961" s="132">
        <v>0</v>
      </c>
      <c r="R961" s="132">
        <f>Q961*H961</f>
        <v>0</v>
      </c>
      <c r="S961" s="132">
        <v>0</v>
      </c>
      <c r="T961" s="133">
        <f>S961*H961</f>
        <v>0</v>
      </c>
      <c r="AR961" s="134" t="s">
        <v>332</v>
      </c>
      <c r="AT961" s="134" t="s">
        <v>1008</v>
      </c>
      <c r="AU961" s="134" t="s">
        <v>82</v>
      </c>
      <c r="AY961" s="17" t="s">
        <v>224</v>
      </c>
      <c r="BE961" s="135">
        <f>IF(N961="základní",J961,0)</f>
        <v>0</v>
      </c>
      <c r="BF961" s="135">
        <f>IF(N961="snížená",J961,0)</f>
        <v>2390.7199999999998</v>
      </c>
      <c r="BG961" s="135">
        <f>IF(N961="zákl. přenesená",J961,0)</f>
        <v>0</v>
      </c>
      <c r="BH961" s="135">
        <f>IF(N961="sníž. přenesená",J961,0)</f>
        <v>0</v>
      </c>
      <c r="BI961" s="135">
        <f>IF(N961="nulová",J961,0)</f>
        <v>0</v>
      </c>
      <c r="BJ961" s="17" t="s">
        <v>82</v>
      </c>
      <c r="BK961" s="135">
        <f>ROUND(I961*H961,2)</f>
        <v>2390.7199999999998</v>
      </c>
      <c r="BL961" s="17" t="s">
        <v>277</v>
      </c>
      <c r="BM961" s="134" t="s">
        <v>1131</v>
      </c>
    </row>
    <row r="962" spans="2:65" s="1" customFormat="1">
      <c r="B962" s="29"/>
      <c r="D962" s="136" t="s">
        <v>231</v>
      </c>
      <c r="F962" s="137" t="s">
        <v>1120</v>
      </c>
      <c r="L962" s="29"/>
      <c r="M962" s="138"/>
      <c r="T962" s="53"/>
      <c r="AT962" s="17" t="s">
        <v>231</v>
      </c>
      <c r="AU962" s="17" t="s">
        <v>82</v>
      </c>
    </row>
    <row r="963" spans="2:65" s="13" customFormat="1">
      <c r="B963" s="146"/>
      <c r="D963" s="136" t="s">
        <v>234</v>
      </c>
      <c r="E963" s="147" t="s">
        <v>1</v>
      </c>
      <c r="F963" s="148" t="s">
        <v>1132</v>
      </c>
      <c r="H963" s="149">
        <v>37.590000000000003</v>
      </c>
      <c r="L963" s="146"/>
      <c r="M963" s="150"/>
      <c r="T963" s="151"/>
      <c r="AT963" s="147" t="s">
        <v>234</v>
      </c>
      <c r="AU963" s="147" t="s">
        <v>82</v>
      </c>
      <c r="AV963" s="13" t="s">
        <v>82</v>
      </c>
      <c r="AW963" s="13" t="s">
        <v>29</v>
      </c>
      <c r="AX963" s="13" t="s">
        <v>73</v>
      </c>
      <c r="AY963" s="147" t="s">
        <v>224</v>
      </c>
    </row>
    <row r="964" spans="2:65" s="14" customFormat="1">
      <c r="B964" s="152"/>
      <c r="D964" s="136" t="s">
        <v>234</v>
      </c>
      <c r="E964" s="153" t="s">
        <v>1</v>
      </c>
      <c r="F964" s="154" t="s">
        <v>239</v>
      </c>
      <c r="H964" s="155">
        <v>37.590000000000003</v>
      </c>
      <c r="L964" s="152"/>
      <c r="M964" s="156"/>
      <c r="T964" s="157"/>
      <c r="AT964" s="153" t="s">
        <v>234</v>
      </c>
      <c r="AU964" s="153" t="s">
        <v>82</v>
      </c>
      <c r="AV964" s="14" t="s">
        <v>106</v>
      </c>
      <c r="AW964" s="14" t="s">
        <v>29</v>
      </c>
      <c r="AX964" s="14" t="s">
        <v>78</v>
      </c>
      <c r="AY964" s="153" t="s">
        <v>224</v>
      </c>
    </row>
    <row r="965" spans="2:65" s="1" customFormat="1" ht="49.15" customHeight="1">
      <c r="B965" s="123"/>
      <c r="C965" s="124" t="s">
        <v>1133</v>
      </c>
      <c r="D965" s="124" t="s">
        <v>226</v>
      </c>
      <c r="E965" s="125" t="s">
        <v>1134</v>
      </c>
      <c r="F965" s="126" t="s">
        <v>1135</v>
      </c>
      <c r="G965" s="127" t="s">
        <v>266</v>
      </c>
      <c r="H965" s="128">
        <v>132.32</v>
      </c>
      <c r="I965" s="129">
        <v>407</v>
      </c>
      <c r="J965" s="129">
        <f>ROUND(I965*H965,2)</f>
        <v>53854.239999999998</v>
      </c>
      <c r="K965" s="126" t="s">
        <v>230</v>
      </c>
      <c r="L965" s="29"/>
      <c r="M965" s="130" t="s">
        <v>1</v>
      </c>
      <c r="N965" s="131" t="s">
        <v>39</v>
      </c>
      <c r="O965" s="132">
        <v>0</v>
      </c>
      <c r="P965" s="132">
        <f>O965*H965</f>
        <v>0</v>
      </c>
      <c r="Q965" s="132">
        <v>0</v>
      </c>
      <c r="R965" s="132">
        <f>Q965*H965</f>
        <v>0</v>
      </c>
      <c r="S965" s="132">
        <v>0</v>
      </c>
      <c r="T965" s="133">
        <f>S965*H965</f>
        <v>0</v>
      </c>
      <c r="AR965" s="134" t="s">
        <v>277</v>
      </c>
      <c r="AT965" s="134" t="s">
        <v>226</v>
      </c>
      <c r="AU965" s="134" t="s">
        <v>82</v>
      </c>
      <c r="AY965" s="17" t="s">
        <v>224</v>
      </c>
      <c r="BE965" s="135">
        <f>IF(N965="základní",J965,0)</f>
        <v>0</v>
      </c>
      <c r="BF965" s="135">
        <f>IF(N965="snížená",J965,0)</f>
        <v>53854.239999999998</v>
      </c>
      <c r="BG965" s="135">
        <f>IF(N965="zákl. přenesená",J965,0)</f>
        <v>0</v>
      </c>
      <c r="BH965" s="135">
        <f>IF(N965="sníž. přenesená",J965,0)</f>
        <v>0</v>
      </c>
      <c r="BI965" s="135">
        <f>IF(N965="nulová",J965,0)</f>
        <v>0</v>
      </c>
      <c r="BJ965" s="17" t="s">
        <v>82</v>
      </c>
      <c r="BK965" s="135">
        <f>ROUND(I965*H965,2)</f>
        <v>53854.239999999998</v>
      </c>
      <c r="BL965" s="17" t="s">
        <v>277</v>
      </c>
      <c r="BM965" s="134" t="s">
        <v>1136</v>
      </c>
    </row>
    <row r="966" spans="2:65" s="1" customFormat="1" ht="29.25">
      <c r="B966" s="29"/>
      <c r="D966" s="136" t="s">
        <v>231</v>
      </c>
      <c r="F966" s="137" t="s">
        <v>1135</v>
      </c>
      <c r="L966" s="29"/>
      <c r="M966" s="138"/>
      <c r="T966" s="53"/>
      <c r="AT966" s="17" t="s">
        <v>231</v>
      </c>
      <c r="AU966" s="17" t="s">
        <v>82</v>
      </c>
    </row>
    <row r="967" spans="2:65" s="1" customFormat="1">
      <c r="B967" s="29"/>
      <c r="D967" s="139" t="s">
        <v>232</v>
      </c>
      <c r="F967" s="140" t="s">
        <v>1137</v>
      </c>
      <c r="L967" s="29"/>
      <c r="M967" s="138"/>
      <c r="T967" s="53"/>
      <c r="AT967" s="17" t="s">
        <v>232</v>
      </c>
      <c r="AU967" s="17" t="s">
        <v>82</v>
      </c>
    </row>
    <row r="968" spans="2:65" s="13" customFormat="1">
      <c r="B968" s="146"/>
      <c r="D968" s="136" t="s">
        <v>234</v>
      </c>
      <c r="E968" s="147" t="s">
        <v>1</v>
      </c>
      <c r="F968" s="148" t="s">
        <v>1138</v>
      </c>
      <c r="H968" s="149">
        <v>115.53</v>
      </c>
      <c r="L968" s="146"/>
      <c r="M968" s="150"/>
      <c r="T968" s="151"/>
      <c r="AT968" s="147" t="s">
        <v>234</v>
      </c>
      <c r="AU968" s="147" t="s">
        <v>82</v>
      </c>
      <c r="AV968" s="13" t="s">
        <v>82</v>
      </c>
      <c r="AW968" s="13" t="s">
        <v>29</v>
      </c>
      <c r="AX968" s="13" t="s">
        <v>73</v>
      </c>
      <c r="AY968" s="147" t="s">
        <v>224</v>
      </c>
    </row>
    <row r="969" spans="2:65" s="13" customFormat="1">
      <c r="B969" s="146"/>
      <c r="D969" s="136" t="s">
        <v>234</v>
      </c>
      <c r="E969" s="147" t="s">
        <v>1</v>
      </c>
      <c r="F969" s="148" t="s">
        <v>1139</v>
      </c>
      <c r="H969" s="149">
        <v>16.79</v>
      </c>
      <c r="L969" s="146"/>
      <c r="M969" s="150"/>
      <c r="T969" s="151"/>
      <c r="AT969" s="147" t="s">
        <v>234</v>
      </c>
      <c r="AU969" s="147" t="s">
        <v>82</v>
      </c>
      <c r="AV969" s="13" t="s">
        <v>82</v>
      </c>
      <c r="AW969" s="13" t="s">
        <v>29</v>
      </c>
      <c r="AX969" s="13" t="s">
        <v>73</v>
      </c>
      <c r="AY969" s="147" t="s">
        <v>224</v>
      </c>
    </row>
    <row r="970" spans="2:65" s="14" customFormat="1">
      <c r="B970" s="152"/>
      <c r="D970" s="136" t="s">
        <v>234</v>
      </c>
      <c r="E970" s="153" t="s">
        <v>1</v>
      </c>
      <c r="F970" s="154" t="s">
        <v>239</v>
      </c>
      <c r="H970" s="155">
        <v>132.32</v>
      </c>
      <c r="L970" s="152"/>
      <c r="M970" s="156"/>
      <c r="T970" s="157"/>
      <c r="AT970" s="153" t="s">
        <v>234</v>
      </c>
      <c r="AU970" s="153" t="s">
        <v>82</v>
      </c>
      <c r="AV970" s="14" t="s">
        <v>106</v>
      </c>
      <c r="AW970" s="14" t="s">
        <v>29</v>
      </c>
      <c r="AX970" s="14" t="s">
        <v>78</v>
      </c>
      <c r="AY970" s="153" t="s">
        <v>224</v>
      </c>
    </row>
    <row r="971" spans="2:65" s="1" customFormat="1" ht="49.15" customHeight="1">
      <c r="B971" s="123"/>
      <c r="C971" s="124" t="s">
        <v>730</v>
      </c>
      <c r="D971" s="124" t="s">
        <v>226</v>
      </c>
      <c r="E971" s="125" t="s">
        <v>1140</v>
      </c>
      <c r="F971" s="126" t="s">
        <v>1141</v>
      </c>
      <c r="G971" s="127" t="s">
        <v>266</v>
      </c>
      <c r="H971" s="128">
        <v>431.62799999999999</v>
      </c>
      <c r="I971" s="129">
        <v>425</v>
      </c>
      <c r="J971" s="129">
        <f>ROUND(I971*H971,2)</f>
        <v>183441.9</v>
      </c>
      <c r="K971" s="126" t="s">
        <v>230</v>
      </c>
      <c r="L971" s="29"/>
      <c r="M971" s="130" t="s">
        <v>1</v>
      </c>
      <c r="N971" s="131" t="s">
        <v>39</v>
      </c>
      <c r="O971" s="132">
        <v>0</v>
      </c>
      <c r="P971" s="132">
        <f>O971*H971</f>
        <v>0</v>
      </c>
      <c r="Q971" s="132">
        <v>0</v>
      </c>
      <c r="R971" s="132">
        <f>Q971*H971</f>
        <v>0</v>
      </c>
      <c r="S971" s="132">
        <v>0</v>
      </c>
      <c r="T971" s="133">
        <f>S971*H971</f>
        <v>0</v>
      </c>
      <c r="AR971" s="134" t="s">
        <v>277</v>
      </c>
      <c r="AT971" s="134" t="s">
        <v>226</v>
      </c>
      <c r="AU971" s="134" t="s">
        <v>82</v>
      </c>
      <c r="AY971" s="17" t="s">
        <v>224</v>
      </c>
      <c r="BE971" s="135">
        <f>IF(N971="základní",J971,0)</f>
        <v>0</v>
      </c>
      <c r="BF971" s="135">
        <f>IF(N971="snížená",J971,0)</f>
        <v>183441.9</v>
      </c>
      <c r="BG971" s="135">
        <f>IF(N971="zákl. přenesená",J971,0)</f>
        <v>0</v>
      </c>
      <c r="BH971" s="135">
        <f>IF(N971="sníž. přenesená",J971,0)</f>
        <v>0</v>
      </c>
      <c r="BI971" s="135">
        <f>IF(N971="nulová",J971,0)</f>
        <v>0</v>
      </c>
      <c r="BJ971" s="17" t="s">
        <v>82</v>
      </c>
      <c r="BK971" s="135">
        <f>ROUND(I971*H971,2)</f>
        <v>183441.9</v>
      </c>
      <c r="BL971" s="17" t="s">
        <v>277</v>
      </c>
      <c r="BM971" s="134" t="s">
        <v>1142</v>
      </c>
    </row>
    <row r="972" spans="2:65" s="1" customFormat="1" ht="29.25">
      <c r="B972" s="29"/>
      <c r="D972" s="136" t="s">
        <v>231</v>
      </c>
      <c r="F972" s="137" t="s">
        <v>1141</v>
      </c>
      <c r="L972" s="29"/>
      <c r="M972" s="138"/>
      <c r="T972" s="53"/>
      <c r="AT972" s="17" t="s">
        <v>231</v>
      </c>
      <c r="AU972" s="17" t="s">
        <v>82</v>
      </c>
    </row>
    <row r="973" spans="2:65" s="1" customFormat="1">
      <c r="B973" s="29"/>
      <c r="D973" s="139" t="s">
        <v>232</v>
      </c>
      <c r="F973" s="140" t="s">
        <v>1143</v>
      </c>
      <c r="L973" s="29"/>
      <c r="M973" s="138"/>
      <c r="T973" s="53"/>
      <c r="AT973" s="17" t="s">
        <v>232</v>
      </c>
      <c r="AU973" s="17" t="s">
        <v>82</v>
      </c>
    </row>
    <row r="974" spans="2:65" s="1" customFormat="1" ht="24.2" customHeight="1">
      <c r="B974" s="123"/>
      <c r="C974" s="124" t="s">
        <v>1144</v>
      </c>
      <c r="D974" s="124" t="s">
        <v>226</v>
      </c>
      <c r="E974" s="125" t="s">
        <v>1145</v>
      </c>
      <c r="F974" s="126" t="s">
        <v>1146</v>
      </c>
      <c r="G974" s="127" t="s">
        <v>266</v>
      </c>
      <c r="H974" s="128">
        <v>1016.9640000000001</v>
      </c>
      <c r="I974" s="129">
        <v>127</v>
      </c>
      <c r="J974" s="129">
        <f>ROUND(I974*H974,2)</f>
        <v>129154.43</v>
      </c>
      <c r="K974" s="126" t="s">
        <v>230</v>
      </c>
      <c r="L974" s="29"/>
      <c r="M974" s="130" t="s">
        <v>1</v>
      </c>
      <c r="N974" s="131" t="s">
        <v>39</v>
      </c>
      <c r="O974" s="132">
        <v>0</v>
      </c>
      <c r="P974" s="132">
        <f>O974*H974</f>
        <v>0</v>
      </c>
      <c r="Q974" s="132">
        <v>0</v>
      </c>
      <c r="R974" s="132">
        <f>Q974*H974</f>
        <v>0</v>
      </c>
      <c r="S974" s="132">
        <v>0</v>
      </c>
      <c r="T974" s="133">
        <f>S974*H974</f>
        <v>0</v>
      </c>
      <c r="AR974" s="134" t="s">
        <v>277</v>
      </c>
      <c r="AT974" s="134" t="s">
        <v>226</v>
      </c>
      <c r="AU974" s="134" t="s">
        <v>82</v>
      </c>
      <c r="AY974" s="17" t="s">
        <v>224</v>
      </c>
      <c r="BE974" s="135">
        <f>IF(N974="základní",J974,0)</f>
        <v>0</v>
      </c>
      <c r="BF974" s="135">
        <f>IF(N974="snížená",J974,0)</f>
        <v>129154.43</v>
      </c>
      <c r="BG974" s="135">
        <f>IF(N974="zákl. přenesená",J974,0)</f>
        <v>0</v>
      </c>
      <c r="BH974" s="135">
        <f>IF(N974="sníž. přenesená",J974,0)</f>
        <v>0</v>
      </c>
      <c r="BI974" s="135">
        <f>IF(N974="nulová",J974,0)</f>
        <v>0</v>
      </c>
      <c r="BJ974" s="17" t="s">
        <v>82</v>
      </c>
      <c r="BK974" s="135">
        <f>ROUND(I974*H974,2)</f>
        <v>129154.43</v>
      </c>
      <c r="BL974" s="17" t="s">
        <v>277</v>
      </c>
      <c r="BM974" s="134" t="s">
        <v>1147</v>
      </c>
    </row>
    <row r="975" spans="2:65" s="1" customFormat="1" ht="19.5">
      <c r="B975" s="29"/>
      <c r="D975" s="136" t="s">
        <v>231</v>
      </c>
      <c r="F975" s="137" t="s">
        <v>1146</v>
      </c>
      <c r="L975" s="29"/>
      <c r="M975" s="138"/>
      <c r="T975" s="53"/>
      <c r="AT975" s="17" t="s">
        <v>231</v>
      </c>
      <c r="AU975" s="17" t="s">
        <v>82</v>
      </c>
    </row>
    <row r="976" spans="2:65" s="1" customFormat="1">
      <c r="B976" s="29"/>
      <c r="D976" s="139" t="s">
        <v>232</v>
      </c>
      <c r="F976" s="140" t="s">
        <v>1148</v>
      </c>
      <c r="L976" s="29"/>
      <c r="M976" s="138"/>
      <c r="T976" s="53"/>
      <c r="AT976" s="17" t="s">
        <v>232</v>
      </c>
      <c r="AU976" s="17" t="s">
        <v>82</v>
      </c>
    </row>
    <row r="977" spans="2:65" s="13" customFormat="1">
      <c r="B977" s="146"/>
      <c r="D977" s="136" t="s">
        <v>234</v>
      </c>
      <c r="E977" s="147" t="s">
        <v>1</v>
      </c>
      <c r="F977" s="148" t="s">
        <v>1149</v>
      </c>
      <c r="H977" s="149">
        <v>1016.9640000000001</v>
      </c>
      <c r="L977" s="146"/>
      <c r="M977" s="150"/>
      <c r="T977" s="151"/>
      <c r="AT977" s="147" t="s">
        <v>234</v>
      </c>
      <c r="AU977" s="147" t="s">
        <v>82</v>
      </c>
      <c r="AV977" s="13" t="s">
        <v>82</v>
      </c>
      <c r="AW977" s="13" t="s">
        <v>29</v>
      </c>
      <c r="AX977" s="13" t="s">
        <v>73</v>
      </c>
      <c r="AY977" s="147" t="s">
        <v>224</v>
      </c>
    </row>
    <row r="978" spans="2:65" s="14" customFormat="1">
      <c r="B978" s="152"/>
      <c r="D978" s="136" t="s">
        <v>234</v>
      </c>
      <c r="E978" s="153" t="s">
        <v>1</v>
      </c>
      <c r="F978" s="154" t="s">
        <v>239</v>
      </c>
      <c r="H978" s="155">
        <v>1016.9640000000001</v>
      </c>
      <c r="L978" s="152"/>
      <c r="M978" s="156"/>
      <c r="T978" s="157"/>
      <c r="AT978" s="153" t="s">
        <v>234</v>
      </c>
      <c r="AU978" s="153" t="s">
        <v>82</v>
      </c>
      <c r="AV978" s="14" t="s">
        <v>106</v>
      </c>
      <c r="AW978" s="14" t="s">
        <v>29</v>
      </c>
      <c r="AX978" s="14" t="s">
        <v>78</v>
      </c>
      <c r="AY978" s="153" t="s">
        <v>224</v>
      </c>
    </row>
    <row r="979" spans="2:65" s="1" customFormat="1" ht="55.5" customHeight="1">
      <c r="B979" s="123"/>
      <c r="C979" s="164" t="s">
        <v>734</v>
      </c>
      <c r="D979" s="164" t="s">
        <v>1008</v>
      </c>
      <c r="E979" s="165" t="s">
        <v>1150</v>
      </c>
      <c r="F979" s="166" t="s">
        <v>1151</v>
      </c>
      <c r="G979" s="167" t="s">
        <v>266</v>
      </c>
      <c r="H979" s="168">
        <v>592.63599999999997</v>
      </c>
      <c r="I979" s="169">
        <v>213</v>
      </c>
      <c r="J979" s="169">
        <f>ROUND(I979*H979,2)</f>
        <v>126231.47</v>
      </c>
      <c r="K979" s="166" t="s">
        <v>230</v>
      </c>
      <c r="L979" s="170"/>
      <c r="M979" s="171" t="s">
        <v>1</v>
      </c>
      <c r="N979" s="172" t="s">
        <v>39</v>
      </c>
      <c r="O979" s="132">
        <v>0</v>
      </c>
      <c r="P979" s="132">
        <f>O979*H979</f>
        <v>0</v>
      </c>
      <c r="Q979" s="132">
        <v>0</v>
      </c>
      <c r="R979" s="132">
        <f>Q979*H979</f>
        <v>0</v>
      </c>
      <c r="S979" s="132">
        <v>0</v>
      </c>
      <c r="T979" s="133">
        <f>S979*H979</f>
        <v>0</v>
      </c>
      <c r="AR979" s="134" t="s">
        <v>332</v>
      </c>
      <c r="AT979" s="134" t="s">
        <v>1008</v>
      </c>
      <c r="AU979" s="134" t="s">
        <v>82</v>
      </c>
      <c r="AY979" s="17" t="s">
        <v>224</v>
      </c>
      <c r="BE979" s="135">
        <f>IF(N979="základní",J979,0)</f>
        <v>0</v>
      </c>
      <c r="BF979" s="135">
        <f>IF(N979="snížená",J979,0)</f>
        <v>126231.47</v>
      </c>
      <c r="BG979" s="135">
        <f>IF(N979="zákl. přenesená",J979,0)</f>
        <v>0</v>
      </c>
      <c r="BH979" s="135">
        <f>IF(N979="sníž. přenesená",J979,0)</f>
        <v>0</v>
      </c>
      <c r="BI979" s="135">
        <f>IF(N979="nulová",J979,0)</f>
        <v>0</v>
      </c>
      <c r="BJ979" s="17" t="s">
        <v>82</v>
      </c>
      <c r="BK979" s="135">
        <f>ROUND(I979*H979,2)</f>
        <v>126231.47</v>
      </c>
      <c r="BL979" s="17" t="s">
        <v>277</v>
      </c>
      <c r="BM979" s="134" t="s">
        <v>1152</v>
      </c>
    </row>
    <row r="980" spans="2:65" s="1" customFormat="1" ht="39">
      <c r="B980" s="29"/>
      <c r="D980" s="136" t="s">
        <v>231</v>
      </c>
      <c r="F980" s="137" t="s">
        <v>1151</v>
      </c>
      <c r="L980" s="29"/>
      <c r="M980" s="138"/>
      <c r="T980" s="53"/>
      <c r="AT980" s="17" t="s">
        <v>231</v>
      </c>
      <c r="AU980" s="17" t="s">
        <v>82</v>
      </c>
    </row>
    <row r="981" spans="2:65" s="13" customFormat="1">
      <c r="B981" s="146"/>
      <c r="D981" s="136" t="s">
        <v>234</v>
      </c>
      <c r="E981" s="147" t="s">
        <v>1</v>
      </c>
      <c r="F981" s="148" t="s">
        <v>1153</v>
      </c>
      <c r="H981" s="149">
        <v>592.63599999999997</v>
      </c>
      <c r="L981" s="146"/>
      <c r="M981" s="150"/>
      <c r="T981" s="151"/>
      <c r="AT981" s="147" t="s">
        <v>234</v>
      </c>
      <c r="AU981" s="147" t="s">
        <v>82</v>
      </c>
      <c r="AV981" s="13" t="s">
        <v>82</v>
      </c>
      <c r="AW981" s="13" t="s">
        <v>29</v>
      </c>
      <c r="AX981" s="13" t="s">
        <v>73</v>
      </c>
      <c r="AY981" s="147" t="s">
        <v>224</v>
      </c>
    </row>
    <row r="982" spans="2:65" s="14" customFormat="1">
      <c r="B982" s="152"/>
      <c r="D982" s="136" t="s">
        <v>234</v>
      </c>
      <c r="E982" s="153" t="s">
        <v>1</v>
      </c>
      <c r="F982" s="154" t="s">
        <v>239</v>
      </c>
      <c r="H982" s="155">
        <v>592.63599999999997</v>
      </c>
      <c r="L982" s="152"/>
      <c r="M982" s="156"/>
      <c r="T982" s="157"/>
      <c r="AT982" s="153" t="s">
        <v>234</v>
      </c>
      <c r="AU982" s="153" t="s">
        <v>82</v>
      </c>
      <c r="AV982" s="14" t="s">
        <v>106</v>
      </c>
      <c r="AW982" s="14" t="s">
        <v>29</v>
      </c>
      <c r="AX982" s="14" t="s">
        <v>78</v>
      </c>
      <c r="AY982" s="153" t="s">
        <v>224</v>
      </c>
    </row>
    <row r="983" spans="2:65" s="1" customFormat="1" ht="55.5" customHeight="1">
      <c r="B983" s="123"/>
      <c r="C983" s="164" t="s">
        <v>1154</v>
      </c>
      <c r="D983" s="164" t="s">
        <v>1008</v>
      </c>
      <c r="E983" s="165" t="s">
        <v>1155</v>
      </c>
      <c r="F983" s="166" t="s">
        <v>1156</v>
      </c>
      <c r="G983" s="167" t="s">
        <v>266</v>
      </c>
      <c r="H983" s="168">
        <v>592.63599999999997</v>
      </c>
      <c r="I983" s="169">
        <v>243</v>
      </c>
      <c r="J983" s="169">
        <f>ROUND(I983*H983,2)</f>
        <v>144010.54999999999</v>
      </c>
      <c r="K983" s="166" t="s">
        <v>230</v>
      </c>
      <c r="L983" s="170"/>
      <c r="M983" s="171" t="s">
        <v>1</v>
      </c>
      <c r="N983" s="172" t="s">
        <v>39</v>
      </c>
      <c r="O983" s="132">
        <v>0</v>
      </c>
      <c r="P983" s="132">
        <f>O983*H983</f>
        <v>0</v>
      </c>
      <c r="Q983" s="132">
        <v>0</v>
      </c>
      <c r="R983" s="132">
        <f>Q983*H983</f>
        <v>0</v>
      </c>
      <c r="S983" s="132">
        <v>0</v>
      </c>
      <c r="T983" s="133">
        <f>S983*H983</f>
        <v>0</v>
      </c>
      <c r="AR983" s="134" t="s">
        <v>332</v>
      </c>
      <c r="AT983" s="134" t="s">
        <v>1008</v>
      </c>
      <c r="AU983" s="134" t="s">
        <v>82</v>
      </c>
      <c r="AY983" s="17" t="s">
        <v>224</v>
      </c>
      <c r="BE983" s="135">
        <f>IF(N983="základní",J983,0)</f>
        <v>0</v>
      </c>
      <c r="BF983" s="135">
        <f>IF(N983="snížená",J983,0)</f>
        <v>144010.54999999999</v>
      </c>
      <c r="BG983" s="135">
        <f>IF(N983="zákl. přenesená",J983,0)</f>
        <v>0</v>
      </c>
      <c r="BH983" s="135">
        <f>IF(N983="sníž. přenesená",J983,0)</f>
        <v>0</v>
      </c>
      <c r="BI983" s="135">
        <f>IF(N983="nulová",J983,0)</f>
        <v>0</v>
      </c>
      <c r="BJ983" s="17" t="s">
        <v>82</v>
      </c>
      <c r="BK983" s="135">
        <f>ROUND(I983*H983,2)</f>
        <v>144010.54999999999</v>
      </c>
      <c r="BL983" s="17" t="s">
        <v>277</v>
      </c>
      <c r="BM983" s="134" t="s">
        <v>1157</v>
      </c>
    </row>
    <row r="984" spans="2:65" s="1" customFormat="1" ht="39">
      <c r="B984" s="29"/>
      <c r="D984" s="136" t="s">
        <v>231</v>
      </c>
      <c r="F984" s="137" t="s">
        <v>1156</v>
      </c>
      <c r="L984" s="29"/>
      <c r="M984" s="138"/>
      <c r="T984" s="53"/>
      <c r="AT984" s="17" t="s">
        <v>231</v>
      </c>
      <c r="AU984" s="17" t="s">
        <v>82</v>
      </c>
    </row>
    <row r="985" spans="2:65" s="13" customFormat="1">
      <c r="B985" s="146"/>
      <c r="D985" s="136" t="s">
        <v>234</v>
      </c>
      <c r="E985" s="147" t="s">
        <v>1</v>
      </c>
      <c r="F985" s="148" t="s">
        <v>1153</v>
      </c>
      <c r="H985" s="149">
        <v>592.63599999999997</v>
      </c>
      <c r="L985" s="146"/>
      <c r="M985" s="150"/>
      <c r="T985" s="151"/>
      <c r="AT985" s="147" t="s">
        <v>234</v>
      </c>
      <c r="AU985" s="147" t="s">
        <v>82</v>
      </c>
      <c r="AV985" s="13" t="s">
        <v>82</v>
      </c>
      <c r="AW985" s="13" t="s">
        <v>29</v>
      </c>
      <c r="AX985" s="13" t="s">
        <v>73</v>
      </c>
      <c r="AY985" s="147" t="s">
        <v>224</v>
      </c>
    </row>
    <row r="986" spans="2:65" s="14" customFormat="1">
      <c r="B986" s="152"/>
      <c r="D986" s="136" t="s">
        <v>234</v>
      </c>
      <c r="E986" s="153" t="s">
        <v>1</v>
      </c>
      <c r="F986" s="154" t="s">
        <v>239</v>
      </c>
      <c r="H986" s="155">
        <v>592.63599999999997</v>
      </c>
      <c r="L986" s="152"/>
      <c r="M986" s="156"/>
      <c r="T986" s="157"/>
      <c r="AT986" s="153" t="s">
        <v>234</v>
      </c>
      <c r="AU986" s="153" t="s">
        <v>82</v>
      </c>
      <c r="AV986" s="14" t="s">
        <v>106</v>
      </c>
      <c r="AW986" s="14" t="s">
        <v>29</v>
      </c>
      <c r="AX986" s="14" t="s">
        <v>78</v>
      </c>
      <c r="AY986" s="153" t="s">
        <v>224</v>
      </c>
    </row>
    <row r="987" spans="2:65" s="1" customFormat="1" ht="24.2" customHeight="1">
      <c r="B987" s="123"/>
      <c r="C987" s="124" t="s">
        <v>740</v>
      </c>
      <c r="D987" s="124" t="s">
        <v>226</v>
      </c>
      <c r="E987" s="125" t="s">
        <v>1145</v>
      </c>
      <c r="F987" s="126" t="s">
        <v>1146</v>
      </c>
      <c r="G987" s="127" t="s">
        <v>266</v>
      </c>
      <c r="H987" s="128">
        <v>59.317</v>
      </c>
      <c r="I987" s="129">
        <v>127</v>
      </c>
      <c r="J987" s="129">
        <f>ROUND(I987*H987,2)</f>
        <v>7533.26</v>
      </c>
      <c r="K987" s="126" t="s">
        <v>230</v>
      </c>
      <c r="L987" s="29"/>
      <c r="M987" s="130" t="s">
        <v>1</v>
      </c>
      <c r="N987" s="131" t="s">
        <v>39</v>
      </c>
      <c r="O987" s="132">
        <v>0</v>
      </c>
      <c r="P987" s="132">
        <f>O987*H987</f>
        <v>0</v>
      </c>
      <c r="Q987" s="132">
        <v>0</v>
      </c>
      <c r="R987" s="132">
        <f>Q987*H987</f>
        <v>0</v>
      </c>
      <c r="S987" s="132">
        <v>0</v>
      </c>
      <c r="T987" s="133">
        <f>S987*H987</f>
        <v>0</v>
      </c>
      <c r="AR987" s="134" t="s">
        <v>277</v>
      </c>
      <c r="AT987" s="134" t="s">
        <v>226</v>
      </c>
      <c r="AU987" s="134" t="s">
        <v>82</v>
      </c>
      <c r="AY987" s="17" t="s">
        <v>224</v>
      </c>
      <c r="BE987" s="135">
        <f>IF(N987="základní",J987,0)</f>
        <v>0</v>
      </c>
      <c r="BF987" s="135">
        <f>IF(N987="snížená",J987,0)</f>
        <v>7533.26</v>
      </c>
      <c r="BG987" s="135">
        <f>IF(N987="zákl. přenesená",J987,0)</f>
        <v>0</v>
      </c>
      <c r="BH987" s="135">
        <f>IF(N987="sníž. přenesená",J987,0)</f>
        <v>0</v>
      </c>
      <c r="BI987" s="135">
        <f>IF(N987="nulová",J987,0)</f>
        <v>0</v>
      </c>
      <c r="BJ987" s="17" t="s">
        <v>82</v>
      </c>
      <c r="BK987" s="135">
        <f>ROUND(I987*H987,2)</f>
        <v>7533.26</v>
      </c>
      <c r="BL987" s="17" t="s">
        <v>277</v>
      </c>
      <c r="BM987" s="134" t="s">
        <v>1158</v>
      </c>
    </row>
    <row r="988" spans="2:65" s="1" customFormat="1" ht="19.5">
      <c r="B988" s="29"/>
      <c r="D988" s="136" t="s">
        <v>231</v>
      </c>
      <c r="F988" s="137" t="s">
        <v>1146</v>
      </c>
      <c r="L988" s="29"/>
      <c r="M988" s="138"/>
      <c r="T988" s="53"/>
      <c r="AT988" s="17" t="s">
        <v>231</v>
      </c>
      <c r="AU988" s="17" t="s">
        <v>82</v>
      </c>
    </row>
    <row r="989" spans="2:65" s="1" customFormat="1">
      <c r="B989" s="29"/>
      <c r="D989" s="139" t="s">
        <v>232</v>
      </c>
      <c r="F989" s="140" t="s">
        <v>1148</v>
      </c>
      <c r="L989" s="29"/>
      <c r="M989" s="138"/>
      <c r="T989" s="53"/>
      <c r="AT989" s="17" t="s">
        <v>232</v>
      </c>
      <c r="AU989" s="17" t="s">
        <v>82</v>
      </c>
    </row>
    <row r="990" spans="2:65" s="12" customFormat="1">
      <c r="B990" s="141"/>
      <c r="D990" s="136" t="s">
        <v>234</v>
      </c>
      <c r="E990" s="142" t="s">
        <v>1</v>
      </c>
      <c r="F990" s="143" t="s">
        <v>838</v>
      </c>
      <c r="H990" s="142" t="s">
        <v>1</v>
      </c>
      <c r="L990" s="141"/>
      <c r="M990" s="144"/>
      <c r="T990" s="145"/>
      <c r="AT990" s="142" t="s">
        <v>234</v>
      </c>
      <c r="AU990" s="142" t="s">
        <v>82</v>
      </c>
      <c r="AV990" s="12" t="s">
        <v>78</v>
      </c>
      <c r="AW990" s="12" t="s">
        <v>29</v>
      </c>
      <c r="AX990" s="12" t="s">
        <v>73</v>
      </c>
      <c r="AY990" s="142" t="s">
        <v>224</v>
      </c>
    </row>
    <row r="991" spans="2:65" s="13" customFormat="1">
      <c r="B991" s="146"/>
      <c r="D991" s="136" t="s">
        <v>234</v>
      </c>
      <c r="E991" s="147" t="s">
        <v>1</v>
      </c>
      <c r="F991" s="148" t="s">
        <v>1159</v>
      </c>
      <c r="H991" s="149">
        <v>8.2750000000000004</v>
      </c>
      <c r="L991" s="146"/>
      <c r="M991" s="150"/>
      <c r="T991" s="151"/>
      <c r="AT991" s="147" t="s">
        <v>234</v>
      </c>
      <c r="AU991" s="147" t="s">
        <v>82</v>
      </c>
      <c r="AV991" s="13" t="s">
        <v>82</v>
      </c>
      <c r="AW991" s="13" t="s">
        <v>29</v>
      </c>
      <c r="AX991" s="13" t="s">
        <v>73</v>
      </c>
      <c r="AY991" s="147" t="s">
        <v>224</v>
      </c>
    </row>
    <row r="992" spans="2:65" s="12" customFormat="1">
      <c r="B992" s="141"/>
      <c r="D992" s="136" t="s">
        <v>234</v>
      </c>
      <c r="E992" s="142" t="s">
        <v>1</v>
      </c>
      <c r="F992" s="143" t="s">
        <v>1160</v>
      </c>
      <c r="H992" s="142" t="s">
        <v>1</v>
      </c>
      <c r="L992" s="141"/>
      <c r="M992" s="144"/>
      <c r="T992" s="145"/>
      <c r="AT992" s="142" t="s">
        <v>234</v>
      </c>
      <c r="AU992" s="142" t="s">
        <v>82</v>
      </c>
      <c r="AV992" s="12" t="s">
        <v>78</v>
      </c>
      <c r="AW992" s="12" t="s">
        <v>29</v>
      </c>
      <c r="AX992" s="12" t="s">
        <v>73</v>
      </c>
      <c r="AY992" s="142" t="s">
        <v>224</v>
      </c>
    </row>
    <row r="993" spans="2:65" s="13" customFormat="1">
      <c r="B993" s="146"/>
      <c r="D993" s="136" t="s">
        <v>234</v>
      </c>
      <c r="E993" s="147" t="s">
        <v>1</v>
      </c>
      <c r="F993" s="148" t="s">
        <v>1161</v>
      </c>
      <c r="H993" s="149">
        <v>51.042000000000002</v>
      </c>
      <c r="L993" s="146"/>
      <c r="M993" s="150"/>
      <c r="T993" s="151"/>
      <c r="AT993" s="147" t="s">
        <v>234</v>
      </c>
      <c r="AU993" s="147" t="s">
        <v>82</v>
      </c>
      <c r="AV993" s="13" t="s">
        <v>82</v>
      </c>
      <c r="AW993" s="13" t="s">
        <v>29</v>
      </c>
      <c r="AX993" s="13" t="s">
        <v>73</v>
      </c>
      <c r="AY993" s="147" t="s">
        <v>224</v>
      </c>
    </row>
    <row r="994" spans="2:65" s="14" customFormat="1">
      <c r="B994" s="152"/>
      <c r="D994" s="136" t="s">
        <v>234</v>
      </c>
      <c r="E994" s="153" t="s">
        <v>1</v>
      </c>
      <c r="F994" s="154" t="s">
        <v>239</v>
      </c>
      <c r="H994" s="155">
        <v>59.317</v>
      </c>
      <c r="L994" s="152"/>
      <c r="M994" s="156"/>
      <c r="T994" s="157"/>
      <c r="AT994" s="153" t="s">
        <v>234</v>
      </c>
      <c r="AU994" s="153" t="s">
        <v>82</v>
      </c>
      <c r="AV994" s="14" t="s">
        <v>106</v>
      </c>
      <c r="AW994" s="14" t="s">
        <v>29</v>
      </c>
      <c r="AX994" s="14" t="s">
        <v>78</v>
      </c>
      <c r="AY994" s="153" t="s">
        <v>224</v>
      </c>
    </row>
    <row r="995" spans="2:65" s="1" customFormat="1" ht="55.5" customHeight="1">
      <c r="B995" s="123"/>
      <c r="C995" s="164" t="s">
        <v>1162</v>
      </c>
      <c r="D995" s="164" t="s">
        <v>1008</v>
      </c>
      <c r="E995" s="165" t="s">
        <v>1155</v>
      </c>
      <c r="F995" s="166" t="s">
        <v>1156</v>
      </c>
      <c r="G995" s="167" t="s">
        <v>266</v>
      </c>
      <c r="H995" s="168">
        <v>69.134</v>
      </c>
      <c r="I995" s="169">
        <v>243</v>
      </c>
      <c r="J995" s="169">
        <f>ROUND(I995*H995,2)</f>
        <v>16799.560000000001</v>
      </c>
      <c r="K995" s="166" t="s">
        <v>230</v>
      </c>
      <c r="L995" s="170"/>
      <c r="M995" s="171" t="s">
        <v>1</v>
      </c>
      <c r="N995" s="172" t="s">
        <v>39</v>
      </c>
      <c r="O995" s="132">
        <v>0</v>
      </c>
      <c r="P995" s="132">
        <f>O995*H995</f>
        <v>0</v>
      </c>
      <c r="Q995" s="132">
        <v>0</v>
      </c>
      <c r="R995" s="132">
        <f>Q995*H995</f>
        <v>0</v>
      </c>
      <c r="S995" s="132">
        <v>0</v>
      </c>
      <c r="T995" s="133">
        <f>S995*H995</f>
        <v>0</v>
      </c>
      <c r="AR995" s="134" t="s">
        <v>332</v>
      </c>
      <c r="AT995" s="134" t="s">
        <v>1008</v>
      </c>
      <c r="AU995" s="134" t="s">
        <v>82</v>
      </c>
      <c r="AY995" s="17" t="s">
        <v>224</v>
      </c>
      <c r="BE995" s="135">
        <f>IF(N995="základní",J995,0)</f>
        <v>0</v>
      </c>
      <c r="BF995" s="135">
        <f>IF(N995="snížená",J995,0)</f>
        <v>16799.560000000001</v>
      </c>
      <c r="BG995" s="135">
        <f>IF(N995="zákl. přenesená",J995,0)</f>
        <v>0</v>
      </c>
      <c r="BH995" s="135">
        <f>IF(N995="sníž. přenesená",J995,0)</f>
        <v>0</v>
      </c>
      <c r="BI995" s="135">
        <f>IF(N995="nulová",J995,0)</f>
        <v>0</v>
      </c>
      <c r="BJ995" s="17" t="s">
        <v>82</v>
      </c>
      <c r="BK995" s="135">
        <f>ROUND(I995*H995,2)</f>
        <v>16799.560000000001</v>
      </c>
      <c r="BL995" s="17" t="s">
        <v>277</v>
      </c>
      <c r="BM995" s="134" t="s">
        <v>1163</v>
      </c>
    </row>
    <row r="996" spans="2:65" s="1" customFormat="1" ht="39">
      <c r="B996" s="29"/>
      <c r="D996" s="136" t="s">
        <v>231</v>
      </c>
      <c r="F996" s="137" t="s">
        <v>1156</v>
      </c>
      <c r="L996" s="29"/>
      <c r="M996" s="138"/>
      <c r="T996" s="53"/>
      <c r="AT996" s="17" t="s">
        <v>231</v>
      </c>
      <c r="AU996" s="17" t="s">
        <v>82</v>
      </c>
    </row>
    <row r="997" spans="2:65" s="13" customFormat="1">
      <c r="B997" s="146"/>
      <c r="D997" s="136" t="s">
        <v>234</v>
      </c>
      <c r="E997" s="147" t="s">
        <v>1</v>
      </c>
      <c r="F997" s="148" t="s">
        <v>1164</v>
      </c>
      <c r="H997" s="149">
        <v>69.134</v>
      </c>
      <c r="L997" s="146"/>
      <c r="M997" s="150"/>
      <c r="T997" s="151"/>
      <c r="AT997" s="147" t="s">
        <v>234</v>
      </c>
      <c r="AU997" s="147" t="s">
        <v>82</v>
      </c>
      <c r="AV997" s="13" t="s">
        <v>82</v>
      </c>
      <c r="AW997" s="13" t="s">
        <v>29</v>
      </c>
      <c r="AX997" s="13" t="s">
        <v>73</v>
      </c>
      <c r="AY997" s="147" t="s">
        <v>224</v>
      </c>
    </row>
    <row r="998" spans="2:65" s="14" customFormat="1">
      <c r="B998" s="152"/>
      <c r="D998" s="136" t="s">
        <v>234</v>
      </c>
      <c r="E998" s="153" t="s">
        <v>1</v>
      </c>
      <c r="F998" s="154" t="s">
        <v>239</v>
      </c>
      <c r="H998" s="155">
        <v>69.134</v>
      </c>
      <c r="L998" s="152"/>
      <c r="M998" s="156"/>
      <c r="T998" s="157"/>
      <c r="AT998" s="153" t="s">
        <v>234</v>
      </c>
      <c r="AU998" s="153" t="s">
        <v>82</v>
      </c>
      <c r="AV998" s="14" t="s">
        <v>106</v>
      </c>
      <c r="AW998" s="14" t="s">
        <v>29</v>
      </c>
      <c r="AX998" s="14" t="s">
        <v>78</v>
      </c>
      <c r="AY998" s="153" t="s">
        <v>224</v>
      </c>
    </row>
    <row r="999" spans="2:65" s="1" customFormat="1" ht="24.2" customHeight="1">
      <c r="B999" s="123"/>
      <c r="C999" s="124" t="s">
        <v>745</v>
      </c>
      <c r="D999" s="124" t="s">
        <v>226</v>
      </c>
      <c r="E999" s="125" t="s">
        <v>1165</v>
      </c>
      <c r="F999" s="126" t="s">
        <v>1166</v>
      </c>
      <c r="G999" s="127" t="s">
        <v>266</v>
      </c>
      <c r="H999" s="128">
        <v>221.11799999999999</v>
      </c>
      <c r="I999" s="129">
        <v>146</v>
      </c>
      <c r="J999" s="129">
        <f>ROUND(I999*H999,2)</f>
        <v>32283.23</v>
      </c>
      <c r="K999" s="126" t="s">
        <v>230</v>
      </c>
      <c r="L999" s="29"/>
      <c r="M999" s="130" t="s">
        <v>1</v>
      </c>
      <c r="N999" s="131" t="s">
        <v>39</v>
      </c>
      <c r="O999" s="132">
        <v>0</v>
      </c>
      <c r="P999" s="132">
        <f>O999*H999</f>
        <v>0</v>
      </c>
      <c r="Q999" s="132">
        <v>0</v>
      </c>
      <c r="R999" s="132">
        <f>Q999*H999</f>
        <v>0</v>
      </c>
      <c r="S999" s="132">
        <v>0</v>
      </c>
      <c r="T999" s="133">
        <f>S999*H999</f>
        <v>0</v>
      </c>
      <c r="AR999" s="134" t="s">
        <v>277</v>
      </c>
      <c r="AT999" s="134" t="s">
        <v>226</v>
      </c>
      <c r="AU999" s="134" t="s">
        <v>82</v>
      </c>
      <c r="AY999" s="17" t="s">
        <v>224</v>
      </c>
      <c r="BE999" s="135">
        <f>IF(N999="základní",J999,0)</f>
        <v>0</v>
      </c>
      <c r="BF999" s="135">
        <f>IF(N999="snížená",J999,0)</f>
        <v>32283.23</v>
      </c>
      <c r="BG999" s="135">
        <f>IF(N999="zákl. přenesená",J999,0)</f>
        <v>0</v>
      </c>
      <c r="BH999" s="135">
        <f>IF(N999="sníž. přenesená",J999,0)</f>
        <v>0</v>
      </c>
      <c r="BI999" s="135">
        <f>IF(N999="nulová",J999,0)</f>
        <v>0</v>
      </c>
      <c r="BJ999" s="17" t="s">
        <v>82</v>
      </c>
      <c r="BK999" s="135">
        <f>ROUND(I999*H999,2)</f>
        <v>32283.23</v>
      </c>
      <c r="BL999" s="17" t="s">
        <v>277</v>
      </c>
      <c r="BM999" s="134" t="s">
        <v>1167</v>
      </c>
    </row>
    <row r="1000" spans="2:65" s="1" customFormat="1" ht="19.5">
      <c r="B1000" s="29"/>
      <c r="D1000" s="136" t="s">
        <v>231</v>
      </c>
      <c r="F1000" s="137" t="s">
        <v>1166</v>
      </c>
      <c r="L1000" s="29"/>
      <c r="M1000" s="138"/>
      <c r="T1000" s="53"/>
      <c r="AT1000" s="17" t="s">
        <v>231</v>
      </c>
      <c r="AU1000" s="17" t="s">
        <v>82</v>
      </c>
    </row>
    <row r="1001" spans="2:65" s="1" customFormat="1">
      <c r="B1001" s="29"/>
      <c r="D1001" s="139" t="s">
        <v>232</v>
      </c>
      <c r="F1001" s="140" t="s">
        <v>1168</v>
      </c>
      <c r="L1001" s="29"/>
      <c r="M1001" s="138"/>
      <c r="T1001" s="53"/>
      <c r="AT1001" s="17" t="s">
        <v>232</v>
      </c>
      <c r="AU1001" s="17" t="s">
        <v>82</v>
      </c>
    </row>
    <row r="1002" spans="2:65" s="13" customFormat="1">
      <c r="B1002" s="146"/>
      <c r="D1002" s="136" t="s">
        <v>234</v>
      </c>
      <c r="E1002" s="147" t="s">
        <v>1</v>
      </c>
      <c r="F1002" s="148" t="s">
        <v>1169</v>
      </c>
      <c r="H1002" s="149">
        <v>221.11799999999999</v>
      </c>
      <c r="L1002" s="146"/>
      <c r="M1002" s="150"/>
      <c r="T1002" s="151"/>
      <c r="AT1002" s="147" t="s">
        <v>234</v>
      </c>
      <c r="AU1002" s="147" t="s">
        <v>82</v>
      </c>
      <c r="AV1002" s="13" t="s">
        <v>82</v>
      </c>
      <c r="AW1002" s="13" t="s">
        <v>29</v>
      </c>
      <c r="AX1002" s="13" t="s">
        <v>73</v>
      </c>
      <c r="AY1002" s="147" t="s">
        <v>224</v>
      </c>
    </row>
    <row r="1003" spans="2:65" s="14" customFormat="1">
      <c r="B1003" s="152"/>
      <c r="D1003" s="136" t="s">
        <v>234</v>
      </c>
      <c r="E1003" s="153" t="s">
        <v>1</v>
      </c>
      <c r="F1003" s="154" t="s">
        <v>239</v>
      </c>
      <c r="H1003" s="155">
        <v>221.11799999999999</v>
      </c>
      <c r="L1003" s="152"/>
      <c r="M1003" s="156"/>
      <c r="T1003" s="157"/>
      <c r="AT1003" s="153" t="s">
        <v>234</v>
      </c>
      <c r="AU1003" s="153" t="s">
        <v>82</v>
      </c>
      <c r="AV1003" s="14" t="s">
        <v>106</v>
      </c>
      <c r="AW1003" s="14" t="s">
        <v>29</v>
      </c>
      <c r="AX1003" s="14" t="s">
        <v>78</v>
      </c>
      <c r="AY1003" s="153" t="s">
        <v>224</v>
      </c>
    </row>
    <row r="1004" spans="2:65" s="1" customFormat="1" ht="55.5" customHeight="1">
      <c r="B1004" s="123"/>
      <c r="C1004" s="164" t="s">
        <v>1170</v>
      </c>
      <c r="D1004" s="164" t="s">
        <v>1008</v>
      </c>
      <c r="E1004" s="165" t="s">
        <v>1150</v>
      </c>
      <c r="F1004" s="166" t="s">
        <v>1151</v>
      </c>
      <c r="G1004" s="167" t="s">
        <v>266</v>
      </c>
      <c r="H1004" s="168">
        <v>134.99299999999999</v>
      </c>
      <c r="I1004" s="169">
        <v>213</v>
      </c>
      <c r="J1004" s="169">
        <f>ROUND(I1004*H1004,2)</f>
        <v>28753.51</v>
      </c>
      <c r="K1004" s="166" t="s">
        <v>230</v>
      </c>
      <c r="L1004" s="170"/>
      <c r="M1004" s="171" t="s">
        <v>1</v>
      </c>
      <c r="N1004" s="172" t="s">
        <v>39</v>
      </c>
      <c r="O1004" s="132">
        <v>0</v>
      </c>
      <c r="P1004" s="132">
        <f>O1004*H1004</f>
        <v>0</v>
      </c>
      <c r="Q1004" s="132">
        <v>0</v>
      </c>
      <c r="R1004" s="132">
        <f>Q1004*H1004</f>
        <v>0</v>
      </c>
      <c r="S1004" s="132">
        <v>0</v>
      </c>
      <c r="T1004" s="133">
        <f>S1004*H1004</f>
        <v>0</v>
      </c>
      <c r="AR1004" s="134" t="s">
        <v>332</v>
      </c>
      <c r="AT1004" s="134" t="s">
        <v>1008</v>
      </c>
      <c r="AU1004" s="134" t="s">
        <v>82</v>
      </c>
      <c r="AY1004" s="17" t="s">
        <v>224</v>
      </c>
      <c r="BE1004" s="135">
        <f>IF(N1004="základní",J1004,0)</f>
        <v>0</v>
      </c>
      <c r="BF1004" s="135">
        <f>IF(N1004="snížená",J1004,0)</f>
        <v>28753.51</v>
      </c>
      <c r="BG1004" s="135">
        <f>IF(N1004="zákl. přenesená",J1004,0)</f>
        <v>0</v>
      </c>
      <c r="BH1004" s="135">
        <f>IF(N1004="sníž. přenesená",J1004,0)</f>
        <v>0</v>
      </c>
      <c r="BI1004" s="135">
        <f>IF(N1004="nulová",J1004,0)</f>
        <v>0</v>
      </c>
      <c r="BJ1004" s="17" t="s">
        <v>82</v>
      </c>
      <c r="BK1004" s="135">
        <f>ROUND(I1004*H1004,2)</f>
        <v>28753.51</v>
      </c>
      <c r="BL1004" s="17" t="s">
        <v>277</v>
      </c>
      <c r="BM1004" s="134" t="s">
        <v>1171</v>
      </c>
    </row>
    <row r="1005" spans="2:65" s="1" customFormat="1" ht="39">
      <c r="B1005" s="29"/>
      <c r="D1005" s="136" t="s">
        <v>231</v>
      </c>
      <c r="F1005" s="137" t="s">
        <v>1151</v>
      </c>
      <c r="L1005" s="29"/>
      <c r="M1005" s="138"/>
      <c r="T1005" s="53"/>
      <c r="AT1005" s="17" t="s">
        <v>231</v>
      </c>
      <c r="AU1005" s="17" t="s">
        <v>82</v>
      </c>
    </row>
    <row r="1006" spans="2:65" s="13" customFormat="1">
      <c r="B1006" s="146"/>
      <c r="D1006" s="136" t="s">
        <v>234</v>
      </c>
      <c r="E1006" s="147" t="s">
        <v>1</v>
      </c>
      <c r="F1006" s="148" t="s">
        <v>1172</v>
      </c>
      <c r="H1006" s="149">
        <v>134.99299999999999</v>
      </c>
      <c r="L1006" s="146"/>
      <c r="M1006" s="150"/>
      <c r="T1006" s="151"/>
      <c r="AT1006" s="147" t="s">
        <v>234</v>
      </c>
      <c r="AU1006" s="147" t="s">
        <v>82</v>
      </c>
      <c r="AV1006" s="13" t="s">
        <v>82</v>
      </c>
      <c r="AW1006" s="13" t="s">
        <v>29</v>
      </c>
      <c r="AX1006" s="13" t="s">
        <v>73</v>
      </c>
      <c r="AY1006" s="147" t="s">
        <v>224</v>
      </c>
    </row>
    <row r="1007" spans="2:65" s="14" customFormat="1">
      <c r="B1007" s="152"/>
      <c r="D1007" s="136" t="s">
        <v>234</v>
      </c>
      <c r="E1007" s="153" t="s">
        <v>1</v>
      </c>
      <c r="F1007" s="154" t="s">
        <v>239</v>
      </c>
      <c r="H1007" s="155">
        <v>134.99299999999999</v>
      </c>
      <c r="L1007" s="152"/>
      <c r="M1007" s="156"/>
      <c r="T1007" s="157"/>
      <c r="AT1007" s="153" t="s">
        <v>234</v>
      </c>
      <c r="AU1007" s="153" t="s">
        <v>82</v>
      </c>
      <c r="AV1007" s="14" t="s">
        <v>106</v>
      </c>
      <c r="AW1007" s="14" t="s">
        <v>29</v>
      </c>
      <c r="AX1007" s="14" t="s">
        <v>78</v>
      </c>
      <c r="AY1007" s="153" t="s">
        <v>224</v>
      </c>
    </row>
    <row r="1008" spans="2:65" s="1" customFormat="1" ht="55.5" customHeight="1">
      <c r="B1008" s="123"/>
      <c r="C1008" s="164" t="s">
        <v>754</v>
      </c>
      <c r="D1008" s="164" t="s">
        <v>1008</v>
      </c>
      <c r="E1008" s="165" t="s">
        <v>1155</v>
      </c>
      <c r="F1008" s="166" t="s">
        <v>1156</v>
      </c>
      <c r="G1008" s="167" t="s">
        <v>266</v>
      </c>
      <c r="H1008" s="168">
        <v>134.99299999999999</v>
      </c>
      <c r="I1008" s="169">
        <v>243</v>
      </c>
      <c r="J1008" s="169">
        <f>ROUND(I1008*H1008,2)</f>
        <v>32803.300000000003</v>
      </c>
      <c r="K1008" s="166" t="s">
        <v>230</v>
      </c>
      <c r="L1008" s="170"/>
      <c r="M1008" s="171" t="s">
        <v>1</v>
      </c>
      <c r="N1008" s="172" t="s">
        <v>39</v>
      </c>
      <c r="O1008" s="132">
        <v>0</v>
      </c>
      <c r="P1008" s="132">
        <f>O1008*H1008</f>
        <v>0</v>
      </c>
      <c r="Q1008" s="132">
        <v>0</v>
      </c>
      <c r="R1008" s="132">
        <f>Q1008*H1008</f>
        <v>0</v>
      </c>
      <c r="S1008" s="132">
        <v>0</v>
      </c>
      <c r="T1008" s="133">
        <f>S1008*H1008</f>
        <v>0</v>
      </c>
      <c r="AR1008" s="134" t="s">
        <v>332</v>
      </c>
      <c r="AT1008" s="134" t="s">
        <v>1008</v>
      </c>
      <c r="AU1008" s="134" t="s">
        <v>82</v>
      </c>
      <c r="AY1008" s="17" t="s">
        <v>224</v>
      </c>
      <c r="BE1008" s="135">
        <f>IF(N1008="základní",J1008,0)</f>
        <v>0</v>
      </c>
      <c r="BF1008" s="135">
        <f>IF(N1008="snížená",J1008,0)</f>
        <v>32803.300000000003</v>
      </c>
      <c r="BG1008" s="135">
        <f>IF(N1008="zákl. přenesená",J1008,0)</f>
        <v>0</v>
      </c>
      <c r="BH1008" s="135">
        <f>IF(N1008="sníž. přenesená",J1008,0)</f>
        <v>0</v>
      </c>
      <c r="BI1008" s="135">
        <f>IF(N1008="nulová",J1008,0)</f>
        <v>0</v>
      </c>
      <c r="BJ1008" s="17" t="s">
        <v>82</v>
      </c>
      <c r="BK1008" s="135">
        <f>ROUND(I1008*H1008,2)</f>
        <v>32803.300000000003</v>
      </c>
      <c r="BL1008" s="17" t="s">
        <v>277</v>
      </c>
      <c r="BM1008" s="134" t="s">
        <v>1173</v>
      </c>
    </row>
    <row r="1009" spans="2:65" s="1" customFormat="1" ht="39">
      <c r="B1009" s="29"/>
      <c r="D1009" s="136" t="s">
        <v>231</v>
      </c>
      <c r="F1009" s="137" t="s">
        <v>1156</v>
      </c>
      <c r="L1009" s="29"/>
      <c r="M1009" s="138"/>
      <c r="T1009" s="53"/>
      <c r="AT1009" s="17" t="s">
        <v>231</v>
      </c>
      <c r="AU1009" s="17" t="s">
        <v>82</v>
      </c>
    </row>
    <row r="1010" spans="2:65" s="13" customFormat="1">
      <c r="B1010" s="146"/>
      <c r="D1010" s="136" t="s">
        <v>234</v>
      </c>
      <c r="E1010" s="147" t="s">
        <v>1</v>
      </c>
      <c r="F1010" s="148" t="s">
        <v>1172</v>
      </c>
      <c r="H1010" s="149">
        <v>134.99299999999999</v>
      </c>
      <c r="L1010" s="146"/>
      <c r="M1010" s="150"/>
      <c r="T1010" s="151"/>
      <c r="AT1010" s="147" t="s">
        <v>234</v>
      </c>
      <c r="AU1010" s="147" t="s">
        <v>82</v>
      </c>
      <c r="AV1010" s="13" t="s">
        <v>82</v>
      </c>
      <c r="AW1010" s="13" t="s">
        <v>29</v>
      </c>
      <c r="AX1010" s="13" t="s">
        <v>73</v>
      </c>
      <c r="AY1010" s="147" t="s">
        <v>224</v>
      </c>
    </row>
    <row r="1011" spans="2:65" s="14" customFormat="1">
      <c r="B1011" s="152"/>
      <c r="D1011" s="136" t="s">
        <v>234</v>
      </c>
      <c r="E1011" s="153" t="s">
        <v>1</v>
      </c>
      <c r="F1011" s="154" t="s">
        <v>239</v>
      </c>
      <c r="H1011" s="155">
        <v>134.99299999999999</v>
      </c>
      <c r="L1011" s="152"/>
      <c r="M1011" s="156"/>
      <c r="T1011" s="157"/>
      <c r="AT1011" s="153" t="s">
        <v>234</v>
      </c>
      <c r="AU1011" s="153" t="s">
        <v>82</v>
      </c>
      <c r="AV1011" s="14" t="s">
        <v>106</v>
      </c>
      <c r="AW1011" s="14" t="s">
        <v>29</v>
      </c>
      <c r="AX1011" s="14" t="s">
        <v>78</v>
      </c>
      <c r="AY1011" s="153" t="s">
        <v>224</v>
      </c>
    </row>
    <row r="1012" spans="2:65" s="1" customFormat="1" ht="24.2" customHeight="1">
      <c r="B1012" s="123"/>
      <c r="C1012" s="124" t="s">
        <v>1174</v>
      </c>
      <c r="D1012" s="124" t="s">
        <v>226</v>
      </c>
      <c r="E1012" s="125" t="s">
        <v>1165</v>
      </c>
      <c r="F1012" s="126" t="s">
        <v>1166</v>
      </c>
      <c r="G1012" s="127" t="s">
        <v>266</v>
      </c>
      <c r="H1012" s="128">
        <v>97.201999999999998</v>
      </c>
      <c r="I1012" s="129">
        <v>146</v>
      </c>
      <c r="J1012" s="129">
        <f>ROUND(I1012*H1012,2)</f>
        <v>14191.49</v>
      </c>
      <c r="K1012" s="126" t="s">
        <v>230</v>
      </c>
      <c r="L1012" s="29"/>
      <c r="M1012" s="130" t="s">
        <v>1</v>
      </c>
      <c r="N1012" s="131" t="s">
        <v>39</v>
      </c>
      <c r="O1012" s="132">
        <v>0</v>
      </c>
      <c r="P1012" s="132">
        <f>O1012*H1012</f>
        <v>0</v>
      </c>
      <c r="Q1012" s="132">
        <v>0</v>
      </c>
      <c r="R1012" s="132">
        <f>Q1012*H1012</f>
        <v>0</v>
      </c>
      <c r="S1012" s="132">
        <v>0</v>
      </c>
      <c r="T1012" s="133">
        <f>S1012*H1012</f>
        <v>0</v>
      </c>
      <c r="AR1012" s="134" t="s">
        <v>277</v>
      </c>
      <c r="AT1012" s="134" t="s">
        <v>226</v>
      </c>
      <c r="AU1012" s="134" t="s">
        <v>82</v>
      </c>
      <c r="AY1012" s="17" t="s">
        <v>224</v>
      </c>
      <c r="BE1012" s="135">
        <f>IF(N1012="základní",J1012,0)</f>
        <v>0</v>
      </c>
      <c r="BF1012" s="135">
        <f>IF(N1012="snížená",J1012,0)</f>
        <v>14191.49</v>
      </c>
      <c r="BG1012" s="135">
        <f>IF(N1012="zákl. přenesená",J1012,0)</f>
        <v>0</v>
      </c>
      <c r="BH1012" s="135">
        <f>IF(N1012="sníž. přenesená",J1012,0)</f>
        <v>0</v>
      </c>
      <c r="BI1012" s="135">
        <f>IF(N1012="nulová",J1012,0)</f>
        <v>0</v>
      </c>
      <c r="BJ1012" s="17" t="s">
        <v>82</v>
      </c>
      <c r="BK1012" s="135">
        <f>ROUND(I1012*H1012,2)</f>
        <v>14191.49</v>
      </c>
      <c r="BL1012" s="17" t="s">
        <v>277</v>
      </c>
      <c r="BM1012" s="134" t="s">
        <v>1175</v>
      </c>
    </row>
    <row r="1013" spans="2:65" s="1" customFormat="1" ht="19.5">
      <c r="B1013" s="29"/>
      <c r="D1013" s="136" t="s">
        <v>231</v>
      </c>
      <c r="F1013" s="137" t="s">
        <v>1166</v>
      </c>
      <c r="L1013" s="29"/>
      <c r="M1013" s="138"/>
      <c r="T1013" s="53"/>
      <c r="AT1013" s="17" t="s">
        <v>231</v>
      </c>
      <c r="AU1013" s="17" t="s">
        <v>82</v>
      </c>
    </row>
    <row r="1014" spans="2:65" s="1" customFormat="1">
      <c r="B1014" s="29"/>
      <c r="D1014" s="139" t="s">
        <v>232</v>
      </c>
      <c r="F1014" s="140" t="s">
        <v>1168</v>
      </c>
      <c r="L1014" s="29"/>
      <c r="M1014" s="138"/>
      <c r="T1014" s="53"/>
      <c r="AT1014" s="17" t="s">
        <v>232</v>
      </c>
      <c r="AU1014" s="17" t="s">
        <v>82</v>
      </c>
    </row>
    <row r="1015" spans="2:65" s="12" customFormat="1">
      <c r="B1015" s="141"/>
      <c r="D1015" s="136" t="s">
        <v>234</v>
      </c>
      <c r="E1015" s="142" t="s">
        <v>1</v>
      </c>
      <c r="F1015" s="143" t="s">
        <v>1176</v>
      </c>
      <c r="H1015" s="142" t="s">
        <v>1</v>
      </c>
      <c r="L1015" s="141"/>
      <c r="M1015" s="144"/>
      <c r="T1015" s="145"/>
      <c r="AT1015" s="142" t="s">
        <v>234</v>
      </c>
      <c r="AU1015" s="142" t="s">
        <v>82</v>
      </c>
      <c r="AV1015" s="12" t="s">
        <v>78</v>
      </c>
      <c r="AW1015" s="12" t="s">
        <v>29</v>
      </c>
      <c r="AX1015" s="12" t="s">
        <v>73</v>
      </c>
      <c r="AY1015" s="142" t="s">
        <v>224</v>
      </c>
    </row>
    <row r="1016" spans="2:65" s="13" customFormat="1">
      <c r="B1016" s="146"/>
      <c r="D1016" s="136" t="s">
        <v>234</v>
      </c>
      <c r="E1016" s="147" t="s">
        <v>1</v>
      </c>
      <c r="F1016" s="148" t="s">
        <v>1177</v>
      </c>
      <c r="H1016" s="149">
        <v>35.845999999999997</v>
      </c>
      <c r="L1016" s="146"/>
      <c r="M1016" s="150"/>
      <c r="T1016" s="151"/>
      <c r="AT1016" s="147" t="s">
        <v>234</v>
      </c>
      <c r="AU1016" s="147" t="s">
        <v>82</v>
      </c>
      <c r="AV1016" s="13" t="s">
        <v>82</v>
      </c>
      <c r="AW1016" s="13" t="s">
        <v>29</v>
      </c>
      <c r="AX1016" s="13" t="s">
        <v>73</v>
      </c>
      <c r="AY1016" s="147" t="s">
        <v>224</v>
      </c>
    </row>
    <row r="1017" spans="2:65" s="13" customFormat="1">
      <c r="B1017" s="146"/>
      <c r="D1017" s="136" t="s">
        <v>234</v>
      </c>
      <c r="E1017" s="147" t="s">
        <v>1</v>
      </c>
      <c r="F1017" s="148" t="s">
        <v>1178</v>
      </c>
      <c r="H1017" s="149">
        <v>14.337999999999999</v>
      </c>
      <c r="L1017" s="146"/>
      <c r="M1017" s="150"/>
      <c r="T1017" s="151"/>
      <c r="AT1017" s="147" t="s">
        <v>234</v>
      </c>
      <c r="AU1017" s="147" t="s">
        <v>82</v>
      </c>
      <c r="AV1017" s="13" t="s">
        <v>82</v>
      </c>
      <c r="AW1017" s="13" t="s">
        <v>29</v>
      </c>
      <c r="AX1017" s="13" t="s">
        <v>73</v>
      </c>
      <c r="AY1017" s="147" t="s">
        <v>224</v>
      </c>
    </row>
    <row r="1018" spans="2:65" s="12" customFormat="1">
      <c r="B1018" s="141"/>
      <c r="D1018" s="136" t="s">
        <v>234</v>
      </c>
      <c r="E1018" s="142" t="s">
        <v>1</v>
      </c>
      <c r="F1018" s="143" t="s">
        <v>1179</v>
      </c>
      <c r="H1018" s="142" t="s">
        <v>1</v>
      </c>
      <c r="L1018" s="141"/>
      <c r="M1018" s="144"/>
      <c r="T1018" s="145"/>
      <c r="AT1018" s="142" t="s">
        <v>234</v>
      </c>
      <c r="AU1018" s="142" t="s">
        <v>82</v>
      </c>
      <c r="AV1018" s="12" t="s">
        <v>78</v>
      </c>
      <c r="AW1018" s="12" t="s">
        <v>29</v>
      </c>
      <c r="AX1018" s="12" t="s">
        <v>73</v>
      </c>
      <c r="AY1018" s="142" t="s">
        <v>224</v>
      </c>
    </row>
    <row r="1019" spans="2:65" s="13" customFormat="1">
      <c r="B1019" s="146"/>
      <c r="D1019" s="136" t="s">
        <v>234</v>
      </c>
      <c r="E1019" s="147" t="s">
        <v>1</v>
      </c>
      <c r="F1019" s="148" t="s">
        <v>1180</v>
      </c>
      <c r="H1019" s="149">
        <v>23.327000000000002</v>
      </c>
      <c r="L1019" s="146"/>
      <c r="M1019" s="150"/>
      <c r="T1019" s="151"/>
      <c r="AT1019" s="147" t="s">
        <v>234</v>
      </c>
      <c r="AU1019" s="147" t="s">
        <v>82</v>
      </c>
      <c r="AV1019" s="13" t="s">
        <v>82</v>
      </c>
      <c r="AW1019" s="13" t="s">
        <v>29</v>
      </c>
      <c r="AX1019" s="13" t="s">
        <v>73</v>
      </c>
      <c r="AY1019" s="147" t="s">
        <v>224</v>
      </c>
    </row>
    <row r="1020" spans="2:65" s="12" customFormat="1">
      <c r="B1020" s="141"/>
      <c r="D1020" s="136" t="s">
        <v>234</v>
      </c>
      <c r="E1020" s="142" t="s">
        <v>1</v>
      </c>
      <c r="F1020" s="143" t="s">
        <v>1181</v>
      </c>
      <c r="H1020" s="142" t="s">
        <v>1</v>
      </c>
      <c r="L1020" s="141"/>
      <c r="M1020" s="144"/>
      <c r="T1020" s="145"/>
      <c r="AT1020" s="142" t="s">
        <v>234</v>
      </c>
      <c r="AU1020" s="142" t="s">
        <v>82</v>
      </c>
      <c r="AV1020" s="12" t="s">
        <v>78</v>
      </c>
      <c r="AW1020" s="12" t="s">
        <v>29</v>
      </c>
      <c r="AX1020" s="12" t="s">
        <v>73</v>
      </c>
      <c r="AY1020" s="142" t="s">
        <v>224</v>
      </c>
    </row>
    <row r="1021" spans="2:65" s="13" customFormat="1">
      <c r="B1021" s="146"/>
      <c r="D1021" s="136" t="s">
        <v>234</v>
      </c>
      <c r="E1021" s="147" t="s">
        <v>1</v>
      </c>
      <c r="F1021" s="148" t="s">
        <v>1182</v>
      </c>
      <c r="H1021" s="149">
        <v>23.690999999999999</v>
      </c>
      <c r="L1021" s="146"/>
      <c r="M1021" s="150"/>
      <c r="T1021" s="151"/>
      <c r="AT1021" s="147" t="s">
        <v>234</v>
      </c>
      <c r="AU1021" s="147" t="s">
        <v>82</v>
      </c>
      <c r="AV1021" s="13" t="s">
        <v>82</v>
      </c>
      <c r="AW1021" s="13" t="s">
        <v>29</v>
      </c>
      <c r="AX1021" s="13" t="s">
        <v>73</v>
      </c>
      <c r="AY1021" s="147" t="s">
        <v>224</v>
      </c>
    </row>
    <row r="1022" spans="2:65" s="14" customFormat="1">
      <c r="B1022" s="152"/>
      <c r="D1022" s="136" t="s">
        <v>234</v>
      </c>
      <c r="E1022" s="153" t="s">
        <v>1</v>
      </c>
      <c r="F1022" s="154" t="s">
        <v>239</v>
      </c>
      <c r="H1022" s="155">
        <v>97.201999999999998</v>
      </c>
      <c r="L1022" s="152"/>
      <c r="M1022" s="156"/>
      <c r="T1022" s="157"/>
      <c r="AT1022" s="153" t="s">
        <v>234</v>
      </c>
      <c r="AU1022" s="153" t="s">
        <v>82</v>
      </c>
      <c r="AV1022" s="14" t="s">
        <v>106</v>
      </c>
      <c r="AW1022" s="14" t="s">
        <v>29</v>
      </c>
      <c r="AX1022" s="14" t="s">
        <v>78</v>
      </c>
      <c r="AY1022" s="153" t="s">
        <v>224</v>
      </c>
    </row>
    <row r="1023" spans="2:65" s="1" customFormat="1" ht="55.5" customHeight="1">
      <c r="B1023" s="123"/>
      <c r="C1023" s="164" t="s">
        <v>758</v>
      </c>
      <c r="D1023" s="164" t="s">
        <v>1008</v>
      </c>
      <c r="E1023" s="165" t="s">
        <v>1155</v>
      </c>
      <c r="F1023" s="166" t="s">
        <v>1156</v>
      </c>
      <c r="G1023" s="167" t="s">
        <v>266</v>
      </c>
      <c r="H1023" s="168">
        <v>116.642</v>
      </c>
      <c r="I1023" s="169">
        <v>243</v>
      </c>
      <c r="J1023" s="169">
        <f>ROUND(I1023*H1023,2)</f>
        <v>28344.01</v>
      </c>
      <c r="K1023" s="166" t="s">
        <v>230</v>
      </c>
      <c r="L1023" s="170"/>
      <c r="M1023" s="171" t="s">
        <v>1</v>
      </c>
      <c r="N1023" s="172" t="s">
        <v>39</v>
      </c>
      <c r="O1023" s="132">
        <v>0</v>
      </c>
      <c r="P1023" s="132">
        <f>O1023*H1023</f>
        <v>0</v>
      </c>
      <c r="Q1023" s="132">
        <v>0</v>
      </c>
      <c r="R1023" s="132">
        <f>Q1023*H1023</f>
        <v>0</v>
      </c>
      <c r="S1023" s="132">
        <v>0</v>
      </c>
      <c r="T1023" s="133">
        <f>S1023*H1023</f>
        <v>0</v>
      </c>
      <c r="AR1023" s="134" t="s">
        <v>332</v>
      </c>
      <c r="AT1023" s="134" t="s">
        <v>1008</v>
      </c>
      <c r="AU1023" s="134" t="s">
        <v>82</v>
      </c>
      <c r="AY1023" s="17" t="s">
        <v>224</v>
      </c>
      <c r="BE1023" s="135">
        <f>IF(N1023="základní",J1023,0)</f>
        <v>0</v>
      </c>
      <c r="BF1023" s="135">
        <f>IF(N1023="snížená",J1023,0)</f>
        <v>28344.01</v>
      </c>
      <c r="BG1023" s="135">
        <f>IF(N1023="zákl. přenesená",J1023,0)</f>
        <v>0</v>
      </c>
      <c r="BH1023" s="135">
        <f>IF(N1023="sníž. přenesená",J1023,0)</f>
        <v>0</v>
      </c>
      <c r="BI1023" s="135">
        <f>IF(N1023="nulová",J1023,0)</f>
        <v>0</v>
      </c>
      <c r="BJ1023" s="17" t="s">
        <v>82</v>
      </c>
      <c r="BK1023" s="135">
        <f>ROUND(I1023*H1023,2)</f>
        <v>28344.01</v>
      </c>
      <c r="BL1023" s="17" t="s">
        <v>277</v>
      </c>
      <c r="BM1023" s="134" t="s">
        <v>1183</v>
      </c>
    </row>
    <row r="1024" spans="2:65" s="1" customFormat="1" ht="39">
      <c r="B1024" s="29"/>
      <c r="D1024" s="136" t="s">
        <v>231</v>
      </c>
      <c r="F1024" s="137" t="s">
        <v>1156</v>
      </c>
      <c r="L1024" s="29"/>
      <c r="M1024" s="138"/>
      <c r="T1024" s="53"/>
      <c r="AT1024" s="17" t="s">
        <v>231</v>
      </c>
      <c r="AU1024" s="17" t="s">
        <v>82</v>
      </c>
    </row>
    <row r="1025" spans="2:65" s="13" customFormat="1">
      <c r="B1025" s="146"/>
      <c r="D1025" s="136" t="s">
        <v>234</v>
      </c>
      <c r="E1025" s="147" t="s">
        <v>1</v>
      </c>
      <c r="F1025" s="148" t="s">
        <v>1184</v>
      </c>
      <c r="H1025" s="149">
        <v>116.642</v>
      </c>
      <c r="L1025" s="146"/>
      <c r="M1025" s="150"/>
      <c r="T1025" s="151"/>
      <c r="AT1025" s="147" t="s">
        <v>234</v>
      </c>
      <c r="AU1025" s="147" t="s">
        <v>82</v>
      </c>
      <c r="AV1025" s="13" t="s">
        <v>82</v>
      </c>
      <c r="AW1025" s="13" t="s">
        <v>29</v>
      </c>
      <c r="AX1025" s="13" t="s">
        <v>73</v>
      </c>
      <c r="AY1025" s="147" t="s">
        <v>224</v>
      </c>
    </row>
    <row r="1026" spans="2:65" s="14" customFormat="1">
      <c r="B1026" s="152"/>
      <c r="D1026" s="136" t="s">
        <v>234</v>
      </c>
      <c r="E1026" s="153" t="s">
        <v>1</v>
      </c>
      <c r="F1026" s="154" t="s">
        <v>239</v>
      </c>
      <c r="H1026" s="155">
        <v>116.642</v>
      </c>
      <c r="L1026" s="152"/>
      <c r="M1026" s="156"/>
      <c r="T1026" s="157"/>
      <c r="AT1026" s="153" t="s">
        <v>234</v>
      </c>
      <c r="AU1026" s="153" t="s">
        <v>82</v>
      </c>
      <c r="AV1026" s="14" t="s">
        <v>106</v>
      </c>
      <c r="AW1026" s="14" t="s">
        <v>29</v>
      </c>
      <c r="AX1026" s="14" t="s">
        <v>78</v>
      </c>
      <c r="AY1026" s="153" t="s">
        <v>224</v>
      </c>
    </row>
    <row r="1027" spans="2:65" s="1" customFormat="1" ht="24.2" customHeight="1">
      <c r="B1027" s="123"/>
      <c r="C1027" s="124" t="s">
        <v>1185</v>
      </c>
      <c r="D1027" s="124" t="s">
        <v>226</v>
      </c>
      <c r="E1027" s="125" t="s">
        <v>1186</v>
      </c>
      <c r="F1027" s="126" t="s">
        <v>1187</v>
      </c>
      <c r="G1027" s="127" t="s">
        <v>266</v>
      </c>
      <c r="H1027" s="128">
        <v>609.13699999999994</v>
      </c>
      <c r="I1027" s="129">
        <v>63.9</v>
      </c>
      <c r="J1027" s="129">
        <f>ROUND(I1027*H1027,2)</f>
        <v>38923.85</v>
      </c>
      <c r="K1027" s="126" t="s">
        <v>230</v>
      </c>
      <c r="L1027" s="29"/>
      <c r="M1027" s="130" t="s">
        <v>1</v>
      </c>
      <c r="N1027" s="131" t="s">
        <v>39</v>
      </c>
      <c r="O1027" s="132">
        <v>0</v>
      </c>
      <c r="P1027" s="132">
        <f>O1027*H1027</f>
        <v>0</v>
      </c>
      <c r="Q1027" s="132">
        <v>0</v>
      </c>
      <c r="R1027" s="132">
        <f>Q1027*H1027</f>
        <v>0</v>
      </c>
      <c r="S1027" s="132">
        <v>0</v>
      </c>
      <c r="T1027" s="133">
        <f>S1027*H1027</f>
        <v>0</v>
      </c>
      <c r="AR1027" s="134" t="s">
        <v>277</v>
      </c>
      <c r="AT1027" s="134" t="s">
        <v>226</v>
      </c>
      <c r="AU1027" s="134" t="s">
        <v>82</v>
      </c>
      <c r="AY1027" s="17" t="s">
        <v>224</v>
      </c>
      <c r="BE1027" s="135">
        <f>IF(N1027="základní",J1027,0)</f>
        <v>0</v>
      </c>
      <c r="BF1027" s="135">
        <f>IF(N1027="snížená",J1027,0)</f>
        <v>38923.85</v>
      </c>
      <c r="BG1027" s="135">
        <f>IF(N1027="zákl. přenesená",J1027,0)</f>
        <v>0</v>
      </c>
      <c r="BH1027" s="135">
        <f>IF(N1027="sníž. přenesená",J1027,0)</f>
        <v>0</v>
      </c>
      <c r="BI1027" s="135">
        <f>IF(N1027="nulová",J1027,0)</f>
        <v>0</v>
      </c>
      <c r="BJ1027" s="17" t="s">
        <v>82</v>
      </c>
      <c r="BK1027" s="135">
        <f>ROUND(I1027*H1027,2)</f>
        <v>38923.85</v>
      </c>
      <c r="BL1027" s="17" t="s">
        <v>277</v>
      </c>
      <c r="BM1027" s="134" t="s">
        <v>1188</v>
      </c>
    </row>
    <row r="1028" spans="2:65" s="1" customFormat="1" ht="19.5">
      <c r="B1028" s="29"/>
      <c r="D1028" s="136" t="s">
        <v>231</v>
      </c>
      <c r="F1028" s="137" t="s">
        <v>1187</v>
      </c>
      <c r="L1028" s="29"/>
      <c r="M1028" s="138"/>
      <c r="T1028" s="53"/>
      <c r="AT1028" s="17" t="s">
        <v>231</v>
      </c>
      <c r="AU1028" s="17" t="s">
        <v>82</v>
      </c>
    </row>
    <row r="1029" spans="2:65" s="1" customFormat="1">
      <c r="B1029" s="29"/>
      <c r="D1029" s="139" t="s">
        <v>232</v>
      </c>
      <c r="F1029" s="140" t="s">
        <v>1189</v>
      </c>
      <c r="L1029" s="29"/>
      <c r="M1029" s="138"/>
      <c r="T1029" s="53"/>
      <c r="AT1029" s="17" t="s">
        <v>232</v>
      </c>
      <c r="AU1029" s="17" t="s">
        <v>82</v>
      </c>
    </row>
    <row r="1030" spans="2:65" s="13" customFormat="1">
      <c r="B1030" s="146"/>
      <c r="D1030" s="136" t="s">
        <v>234</v>
      </c>
      <c r="E1030" s="147" t="s">
        <v>1</v>
      </c>
      <c r="F1030" s="148" t="s">
        <v>1190</v>
      </c>
      <c r="H1030" s="149">
        <v>508.48200000000003</v>
      </c>
      <c r="L1030" s="146"/>
      <c r="M1030" s="150"/>
      <c r="T1030" s="151"/>
      <c r="AT1030" s="147" t="s">
        <v>234</v>
      </c>
      <c r="AU1030" s="147" t="s">
        <v>82</v>
      </c>
      <c r="AV1030" s="13" t="s">
        <v>82</v>
      </c>
      <c r="AW1030" s="13" t="s">
        <v>29</v>
      </c>
      <c r="AX1030" s="13" t="s">
        <v>73</v>
      </c>
      <c r="AY1030" s="147" t="s">
        <v>224</v>
      </c>
    </row>
    <row r="1031" spans="2:65" s="12" customFormat="1">
      <c r="B1031" s="141"/>
      <c r="D1031" s="136" t="s">
        <v>234</v>
      </c>
      <c r="E1031" s="142" t="s">
        <v>1</v>
      </c>
      <c r="F1031" s="143" t="s">
        <v>1191</v>
      </c>
      <c r="H1031" s="142" t="s">
        <v>1</v>
      </c>
      <c r="L1031" s="141"/>
      <c r="M1031" s="144"/>
      <c r="T1031" s="145"/>
      <c r="AT1031" s="142" t="s">
        <v>234</v>
      </c>
      <c r="AU1031" s="142" t="s">
        <v>82</v>
      </c>
      <c r="AV1031" s="12" t="s">
        <v>78</v>
      </c>
      <c r="AW1031" s="12" t="s">
        <v>29</v>
      </c>
      <c r="AX1031" s="12" t="s">
        <v>73</v>
      </c>
      <c r="AY1031" s="142" t="s">
        <v>224</v>
      </c>
    </row>
    <row r="1032" spans="2:65" s="13" customFormat="1">
      <c r="B1032" s="146"/>
      <c r="D1032" s="136" t="s">
        <v>234</v>
      </c>
      <c r="E1032" s="147" t="s">
        <v>1</v>
      </c>
      <c r="F1032" s="148" t="s">
        <v>1192</v>
      </c>
      <c r="H1032" s="149">
        <v>9.266</v>
      </c>
      <c r="L1032" s="146"/>
      <c r="M1032" s="150"/>
      <c r="T1032" s="151"/>
      <c r="AT1032" s="147" t="s">
        <v>234</v>
      </c>
      <c r="AU1032" s="147" t="s">
        <v>82</v>
      </c>
      <c r="AV1032" s="13" t="s">
        <v>82</v>
      </c>
      <c r="AW1032" s="13" t="s">
        <v>29</v>
      </c>
      <c r="AX1032" s="13" t="s">
        <v>73</v>
      </c>
      <c r="AY1032" s="147" t="s">
        <v>224</v>
      </c>
    </row>
    <row r="1033" spans="2:65" s="12" customFormat="1">
      <c r="B1033" s="141"/>
      <c r="D1033" s="136" t="s">
        <v>234</v>
      </c>
      <c r="E1033" s="142" t="s">
        <v>1</v>
      </c>
      <c r="F1033" s="143" t="s">
        <v>1160</v>
      </c>
      <c r="H1033" s="142" t="s">
        <v>1</v>
      </c>
      <c r="L1033" s="141"/>
      <c r="M1033" s="144"/>
      <c r="T1033" s="145"/>
      <c r="AT1033" s="142" t="s">
        <v>234</v>
      </c>
      <c r="AU1033" s="142" t="s">
        <v>82</v>
      </c>
      <c r="AV1033" s="12" t="s">
        <v>78</v>
      </c>
      <c r="AW1033" s="12" t="s">
        <v>29</v>
      </c>
      <c r="AX1033" s="12" t="s">
        <v>73</v>
      </c>
      <c r="AY1033" s="142" t="s">
        <v>224</v>
      </c>
    </row>
    <row r="1034" spans="2:65" s="13" customFormat="1">
      <c r="B1034" s="146"/>
      <c r="D1034" s="136" t="s">
        <v>234</v>
      </c>
      <c r="E1034" s="147" t="s">
        <v>1</v>
      </c>
      <c r="F1034" s="148" t="s">
        <v>1193</v>
      </c>
      <c r="H1034" s="149">
        <v>91.388999999999996</v>
      </c>
      <c r="L1034" s="146"/>
      <c r="M1034" s="150"/>
      <c r="T1034" s="151"/>
      <c r="AT1034" s="147" t="s">
        <v>234</v>
      </c>
      <c r="AU1034" s="147" t="s">
        <v>82</v>
      </c>
      <c r="AV1034" s="13" t="s">
        <v>82</v>
      </c>
      <c r="AW1034" s="13" t="s">
        <v>29</v>
      </c>
      <c r="AX1034" s="13" t="s">
        <v>73</v>
      </c>
      <c r="AY1034" s="147" t="s">
        <v>224</v>
      </c>
    </row>
    <row r="1035" spans="2:65" s="14" customFormat="1">
      <c r="B1035" s="152"/>
      <c r="D1035" s="136" t="s">
        <v>234</v>
      </c>
      <c r="E1035" s="153" t="s">
        <v>1</v>
      </c>
      <c r="F1035" s="154" t="s">
        <v>239</v>
      </c>
      <c r="H1035" s="155">
        <v>609.13700000000006</v>
      </c>
      <c r="L1035" s="152"/>
      <c r="M1035" s="156"/>
      <c r="T1035" s="157"/>
      <c r="AT1035" s="153" t="s">
        <v>234</v>
      </c>
      <c r="AU1035" s="153" t="s">
        <v>82</v>
      </c>
      <c r="AV1035" s="14" t="s">
        <v>106</v>
      </c>
      <c r="AW1035" s="14" t="s">
        <v>29</v>
      </c>
      <c r="AX1035" s="14" t="s">
        <v>78</v>
      </c>
      <c r="AY1035" s="153" t="s">
        <v>224</v>
      </c>
    </row>
    <row r="1036" spans="2:65" s="1" customFormat="1" ht="16.5" customHeight="1">
      <c r="B1036" s="123"/>
      <c r="C1036" s="164" t="s">
        <v>763</v>
      </c>
      <c r="D1036" s="164" t="s">
        <v>1008</v>
      </c>
      <c r="E1036" s="165" t="s">
        <v>1194</v>
      </c>
      <c r="F1036" s="166" t="s">
        <v>1195</v>
      </c>
      <c r="G1036" s="167" t="s">
        <v>266</v>
      </c>
      <c r="H1036" s="168">
        <v>639.59400000000005</v>
      </c>
      <c r="I1036" s="169">
        <v>57.55</v>
      </c>
      <c r="J1036" s="169">
        <f>ROUND(I1036*H1036,2)</f>
        <v>36808.629999999997</v>
      </c>
      <c r="K1036" s="166" t="s">
        <v>230</v>
      </c>
      <c r="L1036" s="170"/>
      <c r="M1036" s="171" t="s">
        <v>1</v>
      </c>
      <c r="N1036" s="172" t="s">
        <v>39</v>
      </c>
      <c r="O1036" s="132">
        <v>0</v>
      </c>
      <c r="P1036" s="132">
        <f>O1036*H1036</f>
        <v>0</v>
      </c>
      <c r="Q1036" s="132">
        <v>0</v>
      </c>
      <c r="R1036" s="132">
        <f>Q1036*H1036</f>
        <v>0</v>
      </c>
      <c r="S1036" s="132">
        <v>0</v>
      </c>
      <c r="T1036" s="133">
        <f>S1036*H1036</f>
        <v>0</v>
      </c>
      <c r="AR1036" s="134" t="s">
        <v>332</v>
      </c>
      <c r="AT1036" s="134" t="s">
        <v>1008</v>
      </c>
      <c r="AU1036" s="134" t="s">
        <v>82</v>
      </c>
      <c r="AY1036" s="17" t="s">
        <v>224</v>
      </c>
      <c r="BE1036" s="135">
        <f>IF(N1036="základní",J1036,0)</f>
        <v>0</v>
      </c>
      <c r="BF1036" s="135">
        <f>IF(N1036="snížená",J1036,0)</f>
        <v>36808.629999999997</v>
      </c>
      <c r="BG1036" s="135">
        <f>IF(N1036="zákl. přenesená",J1036,0)</f>
        <v>0</v>
      </c>
      <c r="BH1036" s="135">
        <f>IF(N1036="sníž. přenesená",J1036,0)</f>
        <v>0</v>
      </c>
      <c r="BI1036" s="135">
        <f>IF(N1036="nulová",J1036,0)</f>
        <v>0</v>
      </c>
      <c r="BJ1036" s="17" t="s">
        <v>82</v>
      </c>
      <c r="BK1036" s="135">
        <f>ROUND(I1036*H1036,2)</f>
        <v>36808.629999999997</v>
      </c>
      <c r="BL1036" s="17" t="s">
        <v>277</v>
      </c>
      <c r="BM1036" s="134" t="s">
        <v>1196</v>
      </c>
    </row>
    <row r="1037" spans="2:65" s="1" customFormat="1">
      <c r="B1037" s="29"/>
      <c r="D1037" s="136" t="s">
        <v>231</v>
      </c>
      <c r="F1037" s="137" t="s">
        <v>1195</v>
      </c>
      <c r="L1037" s="29"/>
      <c r="M1037" s="138"/>
      <c r="T1037" s="53"/>
      <c r="AT1037" s="17" t="s">
        <v>231</v>
      </c>
      <c r="AU1037" s="17" t="s">
        <v>82</v>
      </c>
    </row>
    <row r="1038" spans="2:65" s="13" customFormat="1">
      <c r="B1038" s="146"/>
      <c r="D1038" s="136" t="s">
        <v>234</v>
      </c>
      <c r="E1038" s="147" t="s">
        <v>1</v>
      </c>
      <c r="F1038" s="148" t="s">
        <v>1197</v>
      </c>
      <c r="H1038" s="149">
        <v>639.59400000000005</v>
      </c>
      <c r="L1038" s="146"/>
      <c r="M1038" s="150"/>
      <c r="T1038" s="151"/>
      <c r="AT1038" s="147" t="s">
        <v>234</v>
      </c>
      <c r="AU1038" s="147" t="s">
        <v>82</v>
      </c>
      <c r="AV1038" s="13" t="s">
        <v>82</v>
      </c>
      <c r="AW1038" s="13" t="s">
        <v>29</v>
      </c>
      <c r="AX1038" s="13" t="s">
        <v>73</v>
      </c>
      <c r="AY1038" s="147" t="s">
        <v>224</v>
      </c>
    </row>
    <row r="1039" spans="2:65" s="14" customFormat="1">
      <c r="B1039" s="152"/>
      <c r="D1039" s="136" t="s">
        <v>234</v>
      </c>
      <c r="E1039" s="153" t="s">
        <v>1</v>
      </c>
      <c r="F1039" s="154" t="s">
        <v>239</v>
      </c>
      <c r="H1039" s="155">
        <v>639.59400000000005</v>
      </c>
      <c r="L1039" s="152"/>
      <c r="M1039" s="156"/>
      <c r="T1039" s="157"/>
      <c r="AT1039" s="153" t="s">
        <v>234</v>
      </c>
      <c r="AU1039" s="153" t="s">
        <v>82</v>
      </c>
      <c r="AV1039" s="14" t="s">
        <v>106</v>
      </c>
      <c r="AW1039" s="14" t="s">
        <v>29</v>
      </c>
      <c r="AX1039" s="14" t="s">
        <v>78</v>
      </c>
      <c r="AY1039" s="153" t="s">
        <v>224</v>
      </c>
    </row>
    <row r="1040" spans="2:65" s="1" customFormat="1" ht="49.15" customHeight="1">
      <c r="B1040" s="123"/>
      <c r="C1040" s="124" t="s">
        <v>1198</v>
      </c>
      <c r="D1040" s="124" t="s">
        <v>226</v>
      </c>
      <c r="E1040" s="125" t="s">
        <v>1199</v>
      </c>
      <c r="F1040" s="126" t="s">
        <v>1200</v>
      </c>
      <c r="G1040" s="127" t="s">
        <v>1201</v>
      </c>
      <c r="H1040" s="128">
        <v>8950.2819999999992</v>
      </c>
      <c r="I1040" s="129">
        <v>1.77</v>
      </c>
      <c r="J1040" s="129">
        <f>ROUND(I1040*H1040,2)</f>
        <v>15842</v>
      </c>
      <c r="K1040" s="126" t="s">
        <v>230</v>
      </c>
      <c r="L1040" s="29"/>
      <c r="M1040" s="130" t="s">
        <v>1</v>
      </c>
      <c r="N1040" s="131" t="s">
        <v>39</v>
      </c>
      <c r="O1040" s="132">
        <v>0</v>
      </c>
      <c r="P1040" s="132">
        <f>O1040*H1040</f>
        <v>0</v>
      </c>
      <c r="Q1040" s="132">
        <v>0</v>
      </c>
      <c r="R1040" s="132">
        <f>Q1040*H1040</f>
        <v>0</v>
      </c>
      <c r="S1040" s="132">
        <v>0</v>
      </c>
      <c r="T1040" s="133">
        <f>S1040*H1040</f>
        <v>0</v>
      </c>
      <c r="AR1040" s="134" t="s">
        <v>277</v>
      </c>
      <c r="AT1040" s="134" t="s">
        <v>226</v>
      </c>
      <c r="AU1040" s="134" t="s">
        <v>82</v>
      </c>
      <c r="AY1040" s="17" t="s">
        <v>224</v>
      </c>
      <c r="BE1040" s="135">
        <f>IF(N1040="základní",J1040,0)</f>
        <v>0</v>
      </c>
      <c r="BF1040" s="135">
        <f>IF(N1040="snížená",J1040,0)</f>
        <v>15842</v>
      </c>
      <c r="BG1040" s="135">
        <f>IF(N1040="zákl. přenesená",J1040,0)</f>
        <v>0</v>
      </c>
      <c r="BH1040" s="135">
        <f>IF(N1040="sníž. přenesená",J1040,0)</f>
        <v>0</v>
      </c>
      <c r="BI1040" s="135">
        <f>IF(N1040="nulová",J1040,0)</f>
        <v>0</v>
      </c>
      <c r="BJ1040" s="17" t="s">
        <v>82</v>
      </c>
      <c r="BK1040" s="135">
        <f>ROUND(I1040*H1040,2)</f>
        <v>15842</v>
      </c>
      <c r="BL1040" s="17" t="s">
        <v>277</v>
      </c>
      <c r="BM1040" s="134" t="s">
        <v>1202</v>
      </c>
    </row>
    <row r="1041" spans="2:65" s="1" customFormat="1" ht="29.25">
      <c r="B1041" s="29"/>
      <c r="D1041" s="136" t="s">
        <v>231</v>
      </c>
      <c r="F1041" s="137" t="s">
        <v>1200</v>
      </c>
      <c r="L1041" s="29"/>
      <c r="M1041" s="138"/>
      <c r="T1041" s="53"/>
      <c r="AT1041" s="17" t="s">
        <v>231</v>
      </c>
      <c r="AU1041" s="17" t="s">
        <v>82</v>
      </c>
    </row>
    <row r="1042" spans="2:65" s="1" customFormat="1">
      <c r="B1042" s="29"/>
      <c r="D1042" s="139" t="s">
        <v>232</v>
      </c>
      <c r="F1042" s="140" t="s">
        <v>1203</v>
      </c>
      <c r="L1042" s="29"/>
      <c r="M1042" s="138"/>
      <c r="T1042" s="53"/>
      <c r="AT1042" s="17" t="s">
        <v>232</v>
      </c>
      <c r="AU1042" s="17" t="s">
        <v>82</v>
      </c>
    </row>
    <row r="1043" spans="2:65" s="11" customFormat="1" ht="22.9" customHeight="1">
      <c r="B1043" s="112"/>
      <c r="D1043" s="113" t="s">
        <v>72</v>
      </c>
      <c r="E1043" s="121" t="s">
        <v>1204</v>
      </c>
      <c r="F1043" s="121" t="s">
        <v>1205</v>
      </c>
      <c r="J1043" s="122">
        <f>BK1043</f>
        <v>1526660.76</v>
      </c>
      <c r="L1043" s="112"/>
      <c r="M1043" s="116"/>
      <c r="P1043" s="117">
        <f>SUM(P1044:P1157)</f>
        <v>0</v>
      </c>
      <c r="R1043" s="117">
        <f>SUM(R1044:R1157)</f>
        <v>0</v>
      </c>
      <c r="T1043" s="118">
        <f>SUM(T1044:T1157)</f>
        <v>0</v>
      </c>
      <c r="AR1043" s="113" t="s">
        <v>82</v>
      </c>
      <c r="AT1043" s="119" t="s">
        <v>72</v>
      </c>
      <c r="AU1043" s="119" t="s">
        <v>78</v>
      </c>
      <c r="AY1043" s="113" t="s">
        <v>224</v>
      </c>
      <c r="BK1043" s="120">
        <f>SUM(BK1044:BK1157)</f>
        <v>1526660.76</v>
      </c>
    </row>
    <row r="1044" spans="2:65" s="1" customFormat="1" ht="37.9" customHeight="1">
      <c r="B1044" s="123"/>
      <c r="C1044" s="124" t="s">
        <v>767</v>
      </c>
      <c r="D1044" s="124" t="s">
        <v>226</v>
      </c>
      <c r="E1044" s="125" t="s">
        <v>1206</v>
      </c>
      <c r="F1044" s="126" t="s">
        <v>1207</v>
      </c>
      <c r="G1044" s="127" t="s">
        <v>266</v>
      </c>
      <c r="H1044" s="128">
        <v>508.291</v>
      </c>
      <c r="I1044" s="129">
        <v>14.8</v>
      </c>
      <c r="J1044" s="129">
        <f>ROUND(I1044*H1044,2)</f>
        <v>7522.71</v>
      </c>
      <c r="K1044" s="126" t="s">
        <v>230</v>
      </c>
      <c r="L1044" s="29"/>
      <c r="M1044" s="130" t="s">
        <v>1</v>
      </c>
      <c r="N1044" s="131" t="s">
        <v>39</v>
      </c>
      <c r="O1044" s="132">
        <v>0</v>
      </c>
      <c r="P1044" s="132">
        <f>O1044*H1044</f>
        <v>0</v>
      </c>
      <c r="Q1044" s="132">
        <v>0</v>
      </c>
      <c r="R1044" s="132">
        <f>Q1044*H1044</f>
        <v>0</v>
      </c>
      <c r="S1044" s="132">
        <v>0</v>
      </c>
      <c r="T1044" s="133">
        <f>S1044*H1044</f>
        <v>0</v>
      </c>
      <c r="AR1044" s="134" t="s">
        <v>277</v>
      </c>
      <c r="AT1044" s="134" t="s">
        <v>226</v>
      </c>
      <c r="AU1044" s="134" t="s">
        <v>82</v>
      </c>
      <c r="AY1044" s="17" t="s">
        <v>224</v>
      </c>
      <c r="BE1044" s="135">
        <f>IF(N1044="základní",J1044,0)</f>
        <v>0</v>
      </c>
      <c r="BF1044" s="135">
        <f>IF(N1044="snížená",J1044,0)</f>
        <v>7522.71</v>
      </c>
      <c r="BG1044" s="135">
        <f>IF(N1044="zákl. přenesená",J1044,0)</f>
        <v>0</v>
      </c>
      <c r="BH1044" s="135">
        <f>IF(N1044="sníž. přenesená",J1044,0)</f>
        <v>0</v>
      </c>
      <c r="BI1044" s="135">
        <f>IF(N1044="nulová",J1044,0)</f>
        <v>0</v>
      </c>
      <c r="BJ1044" s="17" t="s">
        <v>82</v>
      </c>
      <c r="BK1044" s="135">
        <f>ROUND(I1044*H1044,2)</f>
        <v>7522.71</v>
      </c>
      <c r="BL1044" s="17" t="s">
        <v>277</v>
      </c>
      <c r="BM1044" s="134" t="s">
        <v>1208</v>
      </c>
    </row>
    <row r="1045" spans="2:65" s="1" customFormat="1" ht="19.5">
      <c r="B1045" s="29"/>
      <c r="D1045" s="136" t="s">
        <v>231</v>
      </c>
      <c r="F1045" s="137" t="s">
        <v>1207</v>
      </c>
      <c r="L1045" s="29"/>
      <c r="M1045" s="138"/>
      <c r="T1045" s="53"/>
      <c r="AT1045" s="17" t="s">
        <v>231</v>
      </c>
      <c r="AU1045" s="17" t="s">
        <v>82</v>
      </c>
    </row>
    <row r="1046" spans="2:65" s="1" customFormat="1">
      <c r="B1046" s="29"/>
      <c r="D1046" s="139" t="s">
        <v>232</v>
      </c>
      <c r="F1046" s="140" t="s">
        <v>1209</v>
      </c>
      <c r="L1046" s="29"/>
      <c r="M1046" s="138"/>
      <c r="T1046" s="53"/>
      <c r="AT1046" s="17" t="s">
        <v>232</v>
      </c>
      <c r="AU1046" s="17" t="s">
        <v>82</v>
      </c>
    </row>
    <row r="1047" spans="2:65" s="12" customFormat="1">
      <c r="B1047" s="141"/>
      <c r="D1047" s="136" t="s">
        <v>234</v>
      </c>
      <c r="E1047" s="142" t="s">
        <v>1</v>
      </c>
      <c r="F1047" s="143" t="s">
        <v>883</v>
      </c>
      <c r="H1047" s="142" t="s">
        <v>1</v>
      </c>
      <c r="L1047" s="141"/>
      <c r="M1047" s="144"/>
      <c r="T1047" s="145"/>
      <c r="AT1047" s="142" t="s">
        <v>234</v>
      </c>
      <c r="AU1047" s="142" t="s">
        <v>82</v>
      </c>
      <c r="AV1047" s="12" t="s">
        <v>78</v>
      </c>
      <c r="AW1047" s="12" t="s">
        <v>29</v>
      </c>
      <c r="AX1047" s="12" t="s">
        <v>73</v>
      </c>
      <c r="AY1047" s="142" t="s">
        <v>224</v>
      </c>
    </row>
    <row r="1048" spans="2:65" s="13" customFormat="1">
      <c r="B1048" s="146"/>
      <c r="D1048" s="136" t="s">
        <v>234</v>
      </c>
      <c r="E1048" s="147" t="s">
        <v>1</v>
      </c>
      <c r="F1048" s="148" t="s">
        <v>884</v>
      </c>
      <c r="H1048" s="149">
        <v>429.81299999999999</v>
      </c>
      <c r="L1048" s="146"/>
      <c r="M1048" s="150"/>
      <c r="T1048" s="151"/>
      <c r="AT1048" s="147" t="s">
        <v>234</v>
      </c>
      <c r="AU1048" s="147" t="s">
        <v>82</v>
      </c>
      <c r="AV1048" s="13" t="s">
        <v>82</v>
      </c>
      <c r="AW1048" s="13" t="s">
        <v>29</v>
      </c>
      <c r="AX1048" s="13" t="s">
        <v>73</v>
      </c>
      <c r="AY1048" s="147" t="s">
        <v>224</v>
      </c>
    </row>
    <row r="1049" spans="2:65" s="13" customFormat="1">
      <c r="B1049" s="146"/>
      <c r="D1049" s="136" t="s">
        <v>234</v>
      </c>
      <c r="E1049" s="147" t="s">
        <v>1</v>
      </c>
      <c r="F1049" s="148" t="s">
        <v>885</v>
      </c>
      <c r="H1049" s="149">
        <v>-6.6630000000000003</v>
      </c>
      <c r="L1049" s="146"/>
      <c r="M1049" s="150"/>
      <c r="T1049" s="151"/>
      <c r="AT1049" s="147" t="s">
        <v>234</v>
      </c>
      <c r="AU1049" s="147" t="s">
        <v>82</v>
      </c>
      <c r="AV1049" s="13" t="s">
        <v>82</v>
      </c>
      <c r="AW1049" s="13" t="s">
        <v>29</v>
      </c>
      <c r="AX1049" s="13" t="s">
        <v>73</v>
      </c>
      <c r="AY1049" s="147" t="s">
        <v>224</v>
      </c>
    </row>
    <row r="1050" spans="2:65" s="13" customFormat="1">
      <c r="B1050" s="146"/>
      <c r="D1050" s="136" t="s">
        <v>234</v>
      </c>
      <c r="E1050" s="147" t="s">
        <v>1</v>
      </c>
      <c r="F1050" s="148" t="s">
        <v>1210</v>
      </c>
      <c r="H1050" s="149">
        <v>23.033000000000001</v>
      </c>
      <c r="L1050" s="146"/>
      <c r="M1050" s="150"/>
      <c r="T1050" s="151"/>
      <c r="AT1050" s="147" t="s">
        <v>234</v>
      </c>
      <c r="AU1050" s="147" t="s">
        <v>82</v>
      </c>
      <c r="AV1050" s="13" t="s">
        <v>82</v>
      </c>
      <c r="AW1050" s="13" t="s">
        <v>29</v>
      </c>
      <c r="AX1050" s="13" t="s">
        <v>73</v>
      </c>
      <c r="AY1050" s="147" t="s">
        <v>224</v>
      </c>
    </row>
    <row r="1051" spans="2:65" s="13" customFormat="1">
      <c r="B1051" s="146"/>
      <c r="D1051" s="136" t="s">
        <v>234</v>
      </c>
      <c r="E1051" s="147" t="s">
        <v>1</v>
      </c>
      <c r="F1051" s="148" t="s">
        <v>1211</v>
      </c>
      <c r="H1051" s="149">
        <v>33.012</v>
      </c>
      <c r="L1051" s="146"/>
      <c r="M1051" s="150"/>
      <c r="T1051" s="151"/>
      <c r="AT1051" s="147" t="s">
        <v>234</v>
      </c>
      <c r="AU1051" s="147" t="s">
        <v>82</v>
      </c>
      <c r="AV1051" s="13" t="s">
        <v>82</v>
      </c>
      <c r="AW1051" s="13" t="s">
        <v>29</v>
      </c>
      <c r="AX1051" s="13" t="s">
        <v>73</v>
      </c>
      <c r="AY1051" s="147" t="s">
        <v>224</v>
      </c>
    </row>
    <row r="1052" spans="2:65" s="13" customFormat="1">
      <c r="B1052" s="146"/>
      <c r="D1052" s="136" t="s">
        <v>234</v>
      </c>
      <c r="E1052" s="147" t="s">
        <v>1</v>
      </c>
      <c r="F1052" s="148" t="s">
        <v>746</v>
      </c>
      <c r="H1052" s="149">
        <v>9.9359999999999999</v>
      </c>
      <c r="L1052" s="146"/>
      <c r="M1052" s="150"/>
      <c r="T1052" s="151"/>
      <c r="AT1052" s="147" t="s">
        <v>234</v>
      </c>
      <c r="AU1052" s="147" t="s">
        <v>82</v>
      </c>
      <c r="AV1052" s="13" t="s">
        <v>82</v>
      </c>
      <c r="AW1052" s="13" t="s">
        <v>29</v>
      </c>
      <c r="AX1052" s="13" t="s">
        <v>73</v>
      </c>
      <c r="AY1052" s="147" t="s">
        <v>224</v>
      </c>
    </row>
    <row r="1053" spans="2:65" s="13" customFormat="1">
      <c r="B1053" s="146"/>
      <c r="D1053" s="136" t="s">
        <v>234</v>
      </c>
      <c r="E1053" s="147" t="s">
        <v>1</v>
      </c>
      <c r="F1053" s="148" t="s">
        <v>747</v>
      </c>
      <c r="H1053" s="149">
        <v>9.9</v>
      </c>
      <c r="L1053" s="146"/>
      <c r="M1053" s="150"/>
      <c r="T1053" s="151"/>
      <c r="AT1053" s="147" t="s">
        <v>234</v>
      </c>
      <c r="AU1053" s="147" t="s">
        <v>82</v>
      </c>
      <c r="AV1053" s="13" t="s">
        <v>82</v>
      </c>
      <c r="AW1053" s="13" t="s">
        <v>29</v>
      </c>
      <c r="AX1053" s="13" t="s">
        <v>73</v>
      </c>
      <c r="AY1053" s="147" t="s">
        <v>224</v>
      </c>
    </row>
    <row r="1054" spans="2:65" s="13" customFormat="1">
      <c r="B1054" s="146"/>
      <c r="D1054" s="136" t="s">
        <v>234</v>
      </c>
      <c r="E1054" s="147" t="s">
        <v>1</v>
      </c>
      <c r="F1054" s="148" t="s">
        <v>1212</v>
      </c>
      <c r="H1054" s="149">
        <v>9.26</v>
      </c>
      <c r="L1054" s="146"/>
      <c r="M1054" s="150"/>
      <c r="T1054" s="151"/>
      <c r="AT1054" s="147" t="s">
        <v>234</v>
      </c>
      <c r="AU1054" s="147" t="s">
        <v>82</v>
      </c>
      <c r="AV1054" s="13" t="s">
        <v>82</v>
      </c>
      <c r="AW1054" s="13" t="s">
        <v>29</v>
      </c>
      <c r="AX1054" s="13" t="s">
        <v>73</v>
      </c>
      <c r="AY1054" s="147" t="s">
        <v>224</v>
      </c>
    </row>
    <row r="1055" spans="2:65" s="14" customFormat="1">
      <c r="B1055" s="152"/>
      <c r="D1055" s="136" t="s">
        <v>234</v>
      </c>
      <c r="E1055" s="153" t="s">
        <v>1</v>
      </c>
      <c r="F1055" s="154" t="s">
        <v>239</v>
      </c>
      <c r="H1055" s="155">
        <v>508.29099999999994</v>
      </c>
      <c r="L1055" s="152"/>
      <c r="M1055" s="156"/>
      <c r="T1055" s="157"/>
      <c r="AT1055" s="153" t="s">
        <v>234</v>
      </c>
      <c r="AU1055" s="153" t="s">
        <v>82</v>
      </c>
      <c r="AV1055" s="14" t="s">
        <v>106</v>
      </c>
      <c r="AW1055" s="14" t="s">
        <v>29</v>
      </c>
      <c r="AX1055" s="14" t="s">
        <v>78</v>
      </c>
      <c r="AY1055" s="153" t="s">
        <v>224</v>
      </c>
    </row>
    <row r="1056" spans="2:65" s="1" customFormat="1" ht="16.5" customHeight="1">
      <c r="B1056" s="123"/>
      <c r="C1056" s="164" t="s">
        <v>1213</v>
      </c>
      <c r="D1056" s="164" t="s">
        <v>1008</v>
      </c>
      <c r="E1056" s="165" t="s">
        <v>1119</v>
      </c>
      <c r="F1056" s="166" t="s">
        <v>1120</v>
      </c>
      <c r="G1056" s="167" t="s">
        <v>1121</v>
      </c>
      <c r="H1056" s="168">
        <v>162.65299999999999</v>
      </c>
      <c r="I1056" s="169">
        <v>63.6</v>
      </c>
      <c r="J1056" s="169">
        <f>ROUND(I1056*H1056,2)</f>
        <v>10344.73</v>
      </c>
      <c r="K1056" s="166" t="s">
        <v>230</v>
      </c>
      <c r="L1056" s="170"/>
      <c r="M1056" s="171" t="s">
        <v>1</v>
      </c>
      <c r="N1056" s="172" t="s">
        <v>39</v>
      </c>
      <c r="O1056" s="132">
        <v>0</v>
      </c>
      <c r="P1056" s="132">
        <f>O1056*H1056</f>
        <v>0</v>
      </c>
      <c r="Q1056" s="132">
        <v>0</v>
      </c>
      <c r="R1056" s="132">
        <f>Q1056*H1056</f>
        <v>0</v>
      </c>
      <c r="S1056" s="132">
        <v>0</v>
      </c>
      <c r="T1056" s="133">
        <f>S1056*H1056</f>
        <v>0</v>
      </c>
      <c r="AR1056" s="134" t="s">
        <v>332</v>
      </c>
      <c r="AT1056" s="134" t="s">
        <v>1008</v>
      </c>
      <c r="AU1056" s="134" t="s">
        <v>82</v>
      </c>
      <c r="AY1056" s="17" t="s">
        <v>224</v>
      </c>
      <c r="BE1056" s="135">
        <f>IF(N1056="základní",J1056,0)</f>
        <v>0</v>
      </c>
      <c r="BF1056" s="135">
        <f>IF(N1056="snížená",J1056,0)</f>
        <v>10344.73</v>
      </c>
      <c r="BG1056" s="135">
        <f>IF(N1056="zákl. přenesená",J1056,0)</f>
        <v>0</v>
      </c>
      <c r="BH1056" s="135">
        <f>IF(N1056="sníž. přenesená",J1056,0)</f>
        <v>0</v>
      </c>
      <c r="BI1056" s="135">
        <f>IF(N1056="nulová",J1056,0)</f>
        <v>0</v>
      </c>
      <c r="BJ1056" s="17" t="s">
        <v>82</v>
      </c>
      <c r="BK1056" s="135">
        <f>ROUND(I1056*H1056,2)</f>
        <v>10344.73</v>
      </c>
      <c r="BL1056" s="17" t="s">
        <v>277</v>
      </c>
      <c r="BM1056" s="134" t="s">
        <v>1214</v>
      </c>
    </row>
    <row r="1057" spans="2:65" s="1" customFormat="1">
      <c r="B1057" s="29"/>
      <c r="D1057" s="136" t="s">
        <v>231</v>
      </c>
      <c r="F1057" s="137" t="s">
        <v>1120</v>
      </c>
      <c r="L1057" s="29"/>
      <c r="M1057" s="138"/>
      <c r="T1057" s="53"/>
      <c r="AT1057" s="17" t="s">
        <v>231</v>
      </c>
      <c r="AU1057" s="17" t="s">
        <v>82</v>
      </c>
    </row>
    <row r="1058" spans="2:65" s="13" customFormat="1">
      <c r="B1058" s="146"/>
      <c r="D1058" s="136" t="s">
        <v>234</v>
      </c>
      <c r="E1058" s="147" t="s">
        <v>1</v>
      </c>
      <c r="F1058" s="148" t="s">
        <v>1215</v>
      </c>
      <c r="H1058" s="149">
        <v>162.65299999999999</v>
      </c>
      <c r="L1058" s="146"/>
      <c r="M1058" s="150"/>
      <c r="T1058" s="151"/>
      <c r="AT1058" s="147" t="s">
        <v>234</v>
      </c>
      <c r="AU1058" s="147" t="s">
        <v>82</v>
      </c>
      <c r="AV1058" s="13" t="s">
        <v>82</v>
      </c>
      <c r="AW1058" s="13" t="s">
        <v>29</v>
      </c>
      <c r="AX1058" s="13" t="s">
        <v>73</v>
      </c>
      <c r="AY1058" s="147" t="s">
        <v>224</v>
      </c>
    </row>
    <row r="1059" spans="2:65" s="14" customFormat="1">
      <c r="B1059" s="152"/>
      <c r="D1059" s="136" t="s">
        <v>234</v>
      </c>
      <c r="E1059" s="153" t="s">
        <v>1</v>
      </c>
      <c r="F1059" s="154" t="s">
        <v>239</v>
      </c>
      <c r="H1059" s="155">
        <v>162.65299999999999</v>
      </c>
      <c r="L1059" s="152"/>
      <c r="M1059" s="156"/>
      <c r="T1059" s="157"/>
      <c r="AT1059" s="153" t="s">
        <v>234</v>
      </c>
      <c r="AU1059" s="153" t="s">
        <v>82</v>
      </c>
      <c r="AV1059" s="14" t="s">
        <v>106</v>
      </c>
      <c r="AW1059" s="14" t="s">
        <v>29</v>
      </c>
      <c r="AX1059" s="14" t="s">
        <v>78</v>
      </c>
      <c r="AY1059" s="153" t="s">
        <v>224</v>
      </c>
    </row>
    <row r="1060" spans="2:65" s="1" customFormat="1" ht="24.2" customHeight="1">
      <c r="B1060" s="123"/>
      <c r="C1060" s="124" t="s">
        <v>772</v>
      </c>
      <c r="D1060" s="124" t="s">
        <v>226</v>
      </c>
      <c r="E1060" s="125" t="s">
        <v>1216</v>
      </c>
      <c r="F1060" s="126" t="s">
        <v>1217</v>
      </c>
      <c r="G1060" s="127" t="s">
        <v>266</v>
      </c>
      <c r="H1060" s="128">
        <v>423.15</v>
      </c>
      <c r="I1060" s="129">
        <v>135</v>
      </c>
      <c r="J1060" s="129">
        <f>ROUND(I1060*H1060,2)</f>
        <v>57125.25</v>
      </c>
      <c r="K1060" s="126" t="s">
        <v>230</v>
      </c>
      <c r="L1060" s="29"/>
      <c r="M1060" s="130" t="s">
        <v>1</v>
      </c>
      <c r="N1060" s="131" t="s">
        <v>39</v>
      </c>
      <c r="O1060" s="132">
        <v>0</v>
      </c>
      <c r="P1060" s="132">
        <f>O1060*H1060</f>
        <v>0</v>
      </c>
      <c r="Q1060" s="132">
        <v>0</v>
      </c>
      <c r="R1060" s="132">
        <f>Q1060*H1060</f>
        <v>0</v>
      </c>
      <c r="S1060" s="132">
        <v>0</v>
      </c>
      <c r="T1060" s="133">
        <f>S1060*H1060</f>
        <v>0</v>
      </c>
      <c r="AR1060" s="134" t="s">
        <v>277</v>
      </c>
      <c r="AT1060" s="134" t="s">
        <v>226</v>
      </c>
      <c r="AU1060" s="134" t="s">
        <v>82</v>
      </c>
      <c r="AY1060" s="17" t="s">
        <v>224</v>
      </c>
      <c r="BE1060" s="135">
        <f>IF(N1060="základní",J1060,0)</f>
        <v>0</v>
      </c>
      <c r="BF1060" s="135">
        <f>IF(N1060="snížená",J1060,0)</f>
        <v>57125.25</v>
      </c>
      <c r="BG1060" s="135">
        <f>IF(N1060="zákl. přenesená",J1060,0)</f>
        <v>0</v>
      </c>
      <c r="BH1060" s="135">
        <f>IF(N1060="sníž. přenesená",J1060,0)</f>
        <v>0</v>
      </c>
      <c r="BI1060" s="135">
        <f>IF(N1060="nulová",J1060,0)</f>
        <v>0</v>
      </c>
      <c r="BJ1060" s="17" t="s">
        <v>82</v>
      </c>
      <c r="BK1060" s="135">
        <f>ROUND(I1060*H1060,2)</f>
        <v>57125.25</v>
      </c>
      <c r="BL1060" s="17" t="s">
        <v>277</v>
      </c>
      <c r="BM1060" s="134" t="s">
        <v>1218</v>
      </c>
    </row>
    <row r="1061" spans="2:65" s="1" customFormat="1" ht="19.5">
      <c r="B1061" s="29"/>
      <c r="D1061" s="136" t="s">
        <v>231</v>
      </c>
      <c r="F1061" s="137" t="s">
        <v>1217</v>
      </c>
      <c r="L1061" s="29"/>
      <c r="M1061" s="138"/>
      <c r="T1061" s="53"/>
      <c r="AT1061" s="17" t="s">
        <v>231</v>
      </c>
      <c r="AU1061" s="17" t="s">
        <v>82</v>
      </c>
    </row>
    <row r="1062" spans="2:65" s="1" customFormat="1">
      <c r="B1062" s="29"/>
      <c r="D1062" s="139" t="s">
        <v>232</v>
      </c>
      <c r="F1062" s="140" t="s">
        <v>1219</v>
      </c>
      <c r="L1062" s="29"/>
      <c r="M1062" s="138"/>
      <c r="T1062" s="53"/>
      <c r="AT1062" s="17" t="s">
        <v>232</v>
      </c>
      <c r="AU1062" s="17" t="s">
        <v>82</v>
      </c>
    </row>
    <row r="1063" spans="2:65" s="12" customFormat="1">
      <c r="B1063" s="141"/>
      <c r="D1063" s="136" t="s">
        <v>234</v>
      </c>
      <c r="E1063" s="142" t="s">
        <v>1</v>
      </c>
      <c r="F1063" s="143" t="s">
        <v>883</v>
      </c>
      <c r="H1063" s="142" t="s">
        <v>1</v>
      </c>
      <c r="L1063" s="141"/>
      <c r="M1063" s="144"/>
      <c r="T1063" s="145"/>
      <c r="AT1063" s="142" t="s">
        <v>234</v>
      </c>
      <c r="AU1063" s="142" t="s">
        <v>82</v>
      </c>
      <c r="AV1063" s="12" t="s">
        <v>78</v>
      </c>
      <c r="AW1063" s="12" t="s">
        <v>29</v>
      </c>
      <c r="AX1063" s="12" t="s">
        <v>73</v>
      </c>
      <c r="AY1063" s="142" t="s">
        <v>224</v>
      </c>
    </row>
    <row r="1064" spans="2:65" s="13" customFormat="1">
      <c r="B1064" s="146"/>
      <c r="D1064" s="136" t="s">
        <v>234</v>
      </c>
      <c r="E1064" s="147" t="s">
        <v>1</v>
      </c>
      <c r="F1064" s="148" t="s">
        <v>884</v>
      </c>
      <c r="H1064" s="149">
        <v>429.81299999999999</v>
      </c>
      <c r="L1064" s="146"/>
      <c r="M1064" s="150"/>
      <c r="T1064" s="151"/>
      <c r="AT1064" s="147" t="s">
        <v>234</v>
      </c>
      <c r="AU1064" s="147" t="s">
        <v>82</v>
      </c>
      <c r="AV1064" s="13" t="s">
        <v>82</v>
      </c>
      <c r="AW1064" s="13" t="s">
        <v>29</v>
      </c>
      <c r="AX1064" s="13" t="s">
        <v>73</v>
      </c>
      <c r="AY1064" s="147" t="s">
        <v>224</v>
      </c>
    </row>
    <row r="1065" spans="2:65" s="13" customFormat="1">
      <c r="B1065" s="146"/>
      <c r="D1065" s="136" t="s">
        <v>234</v>
      </c>
      <c r="E1065" s="147" t="s">
        <v>1</v>
      </c>
      <c r="F1065" s="148" t="s">
        <v>885</v>
      </c>
      <c r="H1065" s="149">
        <v>-6.6630000000000003</v>
      </c>
      <c r="L1065" s="146"/>
      <c r="M1065" s="150"/>
      <c r="T1065" s="151"/>
      <c r="AT1065" s="147" t="s">
        <v>234</v>
      </c>
      <c r="AU1065" s="147" t="s">
        <v>82</v>
      </c>
      <c r="AV1065" s="13" t="s">
        <v>82</v>
      </c>
      <c r="AW1065" s="13" t="s">
        <v>29</v>
      </c>
      <c r="AX1065" s="13" t="s">
        <v>73</v>
      </c>
      <c r="AY1065" s="147" t="s">
        <v>224</v>
      </c>
    </row>
    <row r="1066" spans="2:65" s="14" customFormat="1">
      <c r="B1066" s="152"/>
      <c r="D1066" s="136" t="s">
        <v>234</v>
      </c>
      <c r="E1066" s="153" t="s">
        <v>1</v>
      </c>
      <c r="F1066" s="154" t="s">
        <v>239</v>
      </c>
      <c r="H1066" s="155">
        <v>423.15</v>
      </c>
      <c r="L1066" s="152"/>
      <c r="M1066" s="156"/>
      <c r="T1066" s="157"/>
      <c r="AT1066" s="153" t="s">
        <v>234</v>
      </c>
      <c r="AU1066" s="153" t="s">
        <v>82</v>
      </c>
      <c r="AV1066" s="14" t="s">
        <v>106</v>
      </c>
      <c r="AW1066" s="14" t="s">
        <v>29</v>
      </c>
      <c r="AX1066" s="14" t="s">
        <v>78</v>
      </c>
      <c r="AY1066" s="153" t="s">
        <v>224</v>
      </c>
    </row>
    <row r="1067" spans="2:65" s="1" customFormat="1" ht="24.2" customHeight="1">
      <c r="B1067" s="123"/>
      <c r="C1067" s="164" t="s">
        <v>1220</v>
      </c>
      <c r="D1067" s="164" t="s">
        <v>1008</v>
      </c>
      <c r="E1067" s="165" t="s">
        <v>1221</v>
      </c>
      <c r="F1067" s="166" t="s">
        <v>1222</v>
      </c>
      <c r="G1067" s="167" t="s">
        <v>266</v>
      </c>
      <c r="H1067" s="168">
        <v>493.18099999999998</v>
      </c>
      <c r="I1067" s="169">
        <v>155.5</v>
      </c>
      <c r="J1067" s="169">
        <f>ROUND(I1067*H1067,2)</f>
        <v>76689.649999999994</v>
      </c>
      <c r="K1067" s="166" t="s">
        <v>1</v>
      </c>
      <c r="L1067" s="170"/>
      <c r="M1067" s="171" t="s">
        <v>1</v>
      </c>
      <c r="N1067" s="172" t="s">
        <v>39</v>
      </c>
      <c r="O1067" s="132">
        <v>0</v>
      </c>
      <c r="P1067" s="132">
        <f>O1067*H1067</f>
        <v>0</v>
      </c>
      <c r="Q1067" s="132">
        <v>0</v>
      </c>
      <c r="R1067" s="132">
        <f>Q1067*H1067</f>
        <v>0</v>
      </c>
      <c r="S1067" s="132">
        <v>0</v>
      </c>
      <c r="T1067" s="133">
        <f>S1067*H1067</f>
        <v>0</v>
      </c>
      <c r="AR1067" s="134" t="s">
        <v>332</v>
      </c>
      <c r="AT1067" s="134" t="s">
        <v>1008</v>
      </c>
      <c r="AU1067" s="134" t="s">
        <v>82</v>
      </c>
      <c r="AY1067" s="17" t="s">
        <v>224</v>
      </c>
      <c r="BE1067" s="135">
        <f>IF(N1067="základní",J1067,0)</f>
        <v>0</v>
      </c>
      <c r="BF1067" s="135">
        <f>IF(N1067="snížená",J1067,0)</f>
        <v>76689.649999999994</v>
      </c>
      <c r="BG1067" s="135">
        <f>IF(N1067="zákl. přenesená",J1067,0)</f>
        <v>0</v>
      </c>
      <c r="BH1067" s="135">
        <f>IF(N1067="sníž. přenesená",J1067,0)</f>
        <v>0</v>
      </c>
      <c r="BI1067" s="135">
        <f>IF(N1067="nulová",J1067,0)</f>
        <v>0</v>
      </c>
      <c r="BJ1067" s="17" t="s">
        <v>82</v>
      </c>
      <c r="BK1067" s="135">
        <f>ROUND(I1067*H1067,2)</f>
        <v>76689.649999999994</v>
      </c>
      <c r="BL1067" s="17" t="s">
        <v>277</v>
      </c>
      <c r="BM1067" s="134" t="s">
        <v>1223</v>
      </c>
    </row>
    <row r="1068" spans="2:65" s="1" customFormat="1" ht="19.5">
      <c r="B1068" s="29"/>
      <c r="D1068" s="136" t="s">
        <v>231</v>
      </c>
      <c r="F1068" s="137" t="s">
        <v>1222</v>
      </c>
      <c r="L1068" s="29"/>
      <c r="M1068" s="138"/>
      <c r="T1068" s="53"/>
      <c r="AT1068" s="17" t="s">
        <v>231</v>
      </c>
      <c r="AU1068" s="17" t="s">
        <v>82</v>
      </c>
    </row>
    <row r="1069" spans="2:65" s="13" customFormat="1">
      <c r="B1069" s="146"/>
      <c r="D1069" s="136" t="s">
        <v>234</v>
      </c>
      <c r="E1069" s="147" t="s">
        <v>1</v>
      </c>
      <c r="F1069" s="148" t="s">
        <v>1224</v>
      </c>
      <c r="H1069" s="149">
        <v>493.18099999999998</v>
      </c>
      <c r="L1069" s="146"/>
      <c r="M1069" s="150"/>
      <c r="T1069" s="151"/>
      <c r="AT1069" s="147" t="s">
        <v>234</v>
      </c>
      <c r="AU1069" s="147" t="s">
        <v>82</v>
      </c>
      <c r="AV1069" s="13" t="s">
        <v>82</v>
      </c>
      <c r="AW1069" s="13" t="s">
        <v>29</v>
      </c>
      <c r="AX1069" s="13" t="s">
        <v>73</v>
      </c>
      <c r="AY1069" s="147" t="s">
        <v>224</v>
      </c>
    </row>
    <row r="1070" spans="2:65" s="14" customFormat="1">
      <c r="B1070" s="152"/>
      <c r="D1070" s="136" t="s">
        <v>234</v>
      </c>
      <c r="E1070" s="153" t="s">
        <v>1</v>
      </c>
      <c r="F1070" s="154" t="s">
        <v>239</v>
      </c>
      <c r="H1070" s="155">
        <v>493.18099999999998</v>
      </c>
      <c r="L1070" s="152"/>
      <c r="M1070" s="156"/>
      <c r="T1070" s="157"/>
      <c r="AT1070" s="153" t="s">
        <v>234</v>
      </c>
      <c r="AU1070" s="153" t="s">
        <v>82</v>
      </c>
      <c r="AV1070" s="14" t="s">
        <v>106</v>
      </c>
      <c r="AW1070" s="14" t="s">
        <v>29</v>
      </c>
      <c r="AX1070" s="14" t="s">
        <v>78</v>
      </c>
      <c r="AY1070" s="153" t="s">
        <v>224</v>
      </c>
    </row>
    <row r="1071" spans="2:65" s="1" customFormat="1" ht="24.2" customHeight="1">
      <c r="B1071" s="123"/>
      <c r="C1071" s="124" t="s">
        <v>776</v>
      </c>
      <c r="D1071" s="124" t="s">
        <v>226</v>
      </c>
      <c r="E1071" s="125" t="s">
        <v>1225</v>
      </c>
      <c r="F1071" s="126" t="s">
        <v>1226</v>
      </c>
      <c r="G1071" s="127" t="s">
        <v>266</v>
      </c>
      <c r="H1071" s="128">
        <v>423.15</v>
      </c>
      <c r="I1071" s="129">
        <v>214</v>
      </c>
      <c r="J1071" s="129">
        <f>ROUND(I1071*H1071,2)</f>
        <v>90554.1</v>
      </c>
      <c r="K1071" s="126" t="s">
        <v>230</v>
      </c>
      <c r="L1071" s="29"/>
      <c r="M1071" s="130" t="s">
        <v>1</v>
      </c>
      <c r="N1071" s="131" t="s">
        <v>39</v>
      </c>
      <c r="O1071" s="132">
        <v>0</v>
      </c>
      <c r="P1071" s="132">
        <f>O1071*H1071</f>
        <v>0</v>
      </c>
      <c r="Q1071" s="132">
        <v>0</v>
      </c>
      <c r="R1071" s="132">
        <f>Q1071*H1071</f>
        <v>0</v>
      </c>
      <c r="S1071" s="132">
        <v>0</v>
      </c>
      <c r="T1071" s="133">
        <f>S1071*H1071</f>
        <v>0</v>
      </c>
      <c r="AR1071" s="134" t="s">
        <v>277</v>
      </c>
      <c r="AT1071" s="134" t="s">
        <v>226</v>
      </c>
      <c r="AU1071" s="134" t="s">
        <v>82</v>
      </c>
      <c r="AY1071" s="17" t="s">
        <v>224</v>
      </c>
      <c r="BE1071" s="135">
        <f>IF(N1071="základní",J1071,0)</f>
        <v>0</v>
      </c>
      <c r="BF1071" s="135">
        <f>IF(N1071="snížená",J1071,0)</f>
        <v>90554.1</v>
      </c>
      <c r="BG1071" s="135">
        <f>IF(N1071="zákl. přenesená",J1071,0)</f>
        <v>0</v>
      </c>
      <c r="BH1071" s="135">
        <f>IF(N1071="sníž. přenesená",J1071,0)</f>
        <v>0</v>
      </c>
      <c r="BI1071" s="135">
        <f>IF(N1071="nulová",J1071,0)</f>
        <v>0</v>
      </c>
      <c r="BJ1071" s="17" t="s">
        <v>82</v>
      </c>
      <c r="BK1071" s="135">
        <f>ROUND(I1071*H1071,2)</f>
        <v>90554.1</v>
      </c>
      <c r="BL1071" s="17" t="s">
        <v>277</v>
      </c>
      <c r="BM1071" s="134" t="s">
        <v>1227</v>
      </c>
    </row>
    <row r="1072" spans="2:65" s="1" customFormat="1" ht="19.5">
      <c r="B1072" s="29"/>
      <c r="D1072" s="136" t="s">
        <v>231</v>
      </c>
      <c r="F1072" s="137" t="s">
        <v>1226</v>
      </c>
      <c r="L1072" s="29"/>
      <c r="M1072" s="138"/>
      <c r="T1072" s="53"/>
      <c r="AT1072" s="17" t="s">
        <v>231</v>
      </c>
      <c r="AU1072" s="17" t="s">
        <v>82</v>
      </c>
    </row>
    <row r="1073" spans="2:65" s="1" customFormat="1">
      <c r="B1073" s="29"/>
      <c r="D1073" s="139" t="s">
        <v>232</v>
      </c>
      <c r="F1073" s="140" t="s">
        <v>1228</v>
      </c>
      <c r="L1073" s="29"/>
      <c r="M1073" s="138"/>
      <c r="T1073" s="53"/>
      <c r="AT1073" s="17" t="s">
        <v>232</v>
      </c>
      <c r="AU1073" s="17" t="s">
        <v>82</v>
      </c>
    </row>
    <row r="1074" spans="2:65" s="12" customFormat="1">
      <c r="B1074" s="141"/>
      <c r="D1074" s="136" t="s">
        <v>234</v>
      </c>
      <c r="E1074" s="142" t="s">
        <v>1</v>
      </c>
      <c r="F1074" s="143" t="s">
        <v>883</v>
      </c>
      <c r="H1074" s="142" t="s">
        <v>1</v>
      </c>
      <c r="L1074" s="141"/>
      <c r="M1074" s="144"/>
      <c r="T1074" s="145"/>
      <c r="AT1074" s="142" t="s">
        <v>234</v>
      </c>
      <c r="AU1074" s="142" t="s">
        <v>82</v>
      </c>
      <c r="AV1074" s="12" t="s">
        <v>78</v>
      </c>
      <c r="AW1074" s="12" t="s">
        <v>29</v>
      </c>
      <c r="AX1074" s="12" t="s">
        <v>73</v>
      </c>
      <c r="AY1074" s="142" t="s">
        <v>224</v>
      </c>
    </row>
    <row r="1075" spans="2:65" s="13" customFormat="1">
      <c r="B1075" s="146"/>
      <c r="D1075" s="136" t="s">
        <v>234</v>
      </c>
      <c r="E1075" s="147" t="s">
        <v>1</v>
      </c>
      <c r="F1075" s="148" t="s">
        <v>884</v>
      </c>
      <c r="H1075" s="149">
        <v>429.81299999999999</v>
      </c>
      <c r="L1075" s="146"/>
      <c r="M1075" s="150"/>
      <c r="T1075" s="151"/>
      <c r="AT1075" s="147" t="s">
        <v>234</v>
      </c>
      <c r="AU1075" s="147" t="s">
        <v>82</v>
      </c>
      <c r="AV1075" s="13" t="s">
        <v>82</v>
      </c>
      <c r="AW1075" s="13" t="s">
        <v>29</v>
      </c>
      <c r="AX1075" s="13" t="s">
        <v>73</v>
      </c>
      <c r="AY1075" s="147" t="s">
        <v>224</v>
      </c>
    </row>
    <row r="1076" spans="2:65" s="13" customFormat="1">
      <c r="B1076" s="146"/>
      <c r="D1076" s="136" t="s">
        <v>234</v>
      </c>
      <c r="E1076" s="147" t="s">
        <v>1</v>
      </c>
      <c r="F1076" s="148" t="s">
        <v>885</v>
      </c>
      <c r="H1076" s="149">
        <v>-6.6630000000000003</v>
      </c>
      <c r="L1076" s="146"/>
      <c r="M1076" s="150"/>
      <c r="T1076" s="151"/>
      <c r="AT1076" s="147" t="s">
        <v>234</v>
      </c>
      <c r="AU1076" s="147" t="s">
        <v>82</v>
      </c>
      <c r="AV1076" s="13" t="s">
        <v>82</v>
      </c>
      <c r="AW1076" s="13" t="s">
        <v>29</v>
      </c>
      <c r="AX1076" s="13" t="s">
        <v>73</v>
      </c>
      <c r="AY1076" s="147" t="s">
        <v>224</v>
      </c>
    </row>
    <row r="1077" spans="2:65" s="14" customFormat="1">
      <c r="B1077" s="152"/>
      <c r="D1077" s="136" t="s">
        <v>234</v>
      </c>
      <c r="E1077" s="153" t="s">
        <v>1</v>
      </c>
      <c r="F1077" s="154" t="s">
        <v>239</v>
      </c>
      <c r="H1077" s="155">
        <v>423.15</v>
      </c>
      <c r="L1077" s="152"/>
      <c r="M1077" s="156"/>
      <c r="T1077" s="157"/>
      <c r="AT1077" s="153" t="s">
        <v>234</v>
      </c>
      <c r="AU1077" s="153" t="s">
        <v>82</v>
      </c>
      <c r="AV1077" s="14" t="s">
        <v>106</v>
      </c>
      <c r="AW1077" s="14" t="s">
        <v>29</v>
      </c>
      <c r="AX1077" s="14" t="s">
        <v>78</v>
      </c>
      <c r="AY1077" s="153" t="s">
        <v>224</v>
      </c>
    </row>
    <row r="1078" spans="2:65" s="1" customFormat="1" ht="33" customHeight="1">
      <c r="B1078" s="123"/>
      <c r="C1078" s="164" t="s">
        <v>1229</v>
      </c>
      <c r="D1078" s="164" t="s">
        <v>1008</v>
      </c>
      <c r="E1078" s="165" t="s">
        <v>1230</v>
      </c>
      <c r="F1078" s="166" t="s">
        <v>1231</v>
      </c>
      <c r="G1078" s="167" t="s">
        <v>266</v>
      </c>
      <c r="H1078" s="168">
        <v>493.18099999999998</v>
      </c>
      <c r="I1078" s="169">
        <v>452</v>
      </c>
      <c r="J1078" s="169">
        <f>ROUND(I1078*H1078,2)</f>
        <v>222917.81</v>
      </c>
      <c r="K1078" s="166" t="s">
        <v>230</v>
      </c>
      <c r="L1078" s="170"/>
      <c r="M1078" s="171" t="s">
        <v>1</v>
      </c>
      <c r="N1078" s="172" t="s">
        <v>39</v>
      </c>
      <c r="O1078" s="132">
        <v>0</v>
      </c>
      <c r="P1078" s="132">
        <f>O1078*H1078</f>
        <v>0</v>
      </c>
      <c r="Q1078" s="132">
        <v>0</v>
      </c>
      <c r="R1078" s="132">
        <f>Q1078*H1078</f>
        <v>0</v>
      </c>
      <c r="S1078" s="132">
        <v>0</v>
      </c>
      <c r="T1078" s="133">
        <f>S1078*H1078</f>
        <v>0</v>
      </c>
      <c r="AR1078" s="134" t="s">
        <v>332</v>
      </c>
      <c r="AT1078" s="134" t="s">
        <v>1008</v>
      </c>
      <c r="AU1078" s="134" t="s">
        <v>82</v>
      </c>
      <c r="AY1078" s="17" t="s">
        <v>224</v>
      </c>
      <c r="BE1078" s="135">
        <f>IF(N1078="základní",J1078,0)</f>
        <v>0</v>
      </c>
      <c r="BF1078" s="135">
        <f>IF(N1078="snížená",J1078,0)</f>
        <v>222917.81</v>
      </c>
      <c r="BG1078" s="135">
        <f>IF(N1078="zákl. přenesená",J1078,0)</f>
        <v>0</v>
      </c>
      <c r="BH1078" s="135">
        <f>IF(N1078="sníž. přenesená",J1078,0)</f>
        <v>0</v>
      </c>
      <c r="BI1078" s="135">
        <f>IF(N1078="nulová",J1078,0)</f>
        <v>0</v>
      </c>
      <c r="BJ1078" s="17" t="s">
        <v>82</v>
      </c>
      <c r="BK1078" s="135">
        <f>ROUND(I1078*H1078,2)</f>
        <v>222917.81</v>
      </c>
      <c r="BL1078" s="17" t="s">
        <v>277</v>
      </c>
      <c r="BM1078" s="134" t="s">
        <v>1232</v>
      </c>
    </row>
    <row r="1079" spans="2:65" s="1" customFormat="1" ht="19.5">
      <c r="B1079" s="29"/>
      <c r="D1079" s="136" t="s">
        <v>231</v>
      </c>
      <c r="F1079" s="137" t="s">
        <v>1231</v>
      </c>
      <c r="L1079" s="29"/>
      <c r="M1079" s="138"/>
      <c r="T1079" s="53"/>
      <c r="AT1079" s="17" t="s">
        <v>231</v>
      </c>
      <c r="AU1079" s="17" t="s">
        <v>82</v>
      </c>
    </row>
    <row r="1080" spans="2:65" s="13" customFormat="1">
      <c r="B1080" s="146"/>
      <c r="D1080" s="136" t="s">
        <v>234</v>
      </c>
      <c r="E1080" s="147" t="s">
        <v>1</v>
      </c>
      <c r="F1080" s="148" t="s">
        <v>1224</v>
      </c>
      <c r="H1080" s="149">
        <v>493.18099999999998</v>
      </c>
      <c r="L1080" s="146"/>
      <c r="M1080" s="150"/>
      <c r="T1080" s="151"/>
      <c r="AT1080" s="147" t="s">
        <v>234</v>
      </c>
      <c r="AU1080" s="147" t="s">
        <v>82</v>
      </c>
      <c r="AV1080" s="13" t="s">
        <v>82</v>
      </c>
      <c r="AW1080" s="13" t="s">
        <v>29</v>
      </c>
      <c r="AX1080" s="13" t="s">
        <v>73</v>
      </c>
      <c r="AY1080" s="147" t="s">
        <v>224</v>
      </c>
    </row>
    <row r="1081" spans="2:65" s="14" customFormat="1">
      <c r="B1081" s="152"/>
      <c r="D1081" s="136" t="s">
        <v>234</v>
      </c>
      <c r="E1081" s="153" t="s">
        <v>1</v>
      </c>
      <c r="F1081" s="154" t="s">
        <v>239</v>
      </c>
      <c r="H1081" s="155">
        <v>493.18099999999998</v>
      </c>
      <c r="L1081" s="152"/>
      <c r="M1081" s="156"/>
      <c r="T1081" s="157"/>
      <c r="AT1081" s="153" t="s">
        <v>234</v>
      </c>
      <c r="AU1081" s="153" t="s">
        <v>82</v>
      </c>
      <c r="AV1081" s="14" t="s">
        <v>106</v>
      </c>
      <c r="AW1081" s="14" t="s">
        <v>29</v>
      </c>
      <c r="AX1081" s="14" t="s">
        <v>78</v>
      </c>
      <c r="AY1081" s="153" t="s">
        <v>224</v>
      </c>
    </row>
    <row r="1082" spans="2:65" s="1" customFormat="1" ht="33" customHeight="1">
      <c r="B1082" s="123"/>
      <c r="C1082" s="124" t="s">
        <v>781</v>
      </c>
      <c r="D1082" s="124" t="s">
        <v>226</v>
      </c>
      <c r="E1082" s="125" t="s">
        <v>1233</v>
      </c>
      <c r="F1082" s="126" t="s">
        <v>1234</v>
      </c>
      <c r="G1082" s="127" t="s">
        <v>266</v>
      </c>
      <c r="H1082" s="128">
        <v>452.24599999999998</v>
      </c>
      <c r="I1082" s="129">
        <v>52.3</v>
      </c>
      <c r="J1082" s="129">
        <f>ROUND(I1082*H1082,2)</f>
        <v>23652.47</v>
      </c>
      <c r="K1082" s="126" t="s">
        <v>230</v>
      </c>
      <c r="L1082" s="29"/>
      <c r="M1082" s="130" t="s">
        <v>1</v>
      </c>
      <c r="N1082" s="131" t="s">
        <v>39</v>
      </c>
      <c r="O1082" s="132">
        <v>0</v>
      </c>
      <c r="P1082" s="132">
        <f>O1082*H1082</f>
        <v>0</v>
      </c>
      <c r="Q1082" s="132">
        <v>0</v>
      </c>
      <c r="R1082" s="132">
        <f>Q1082*H1082</f>
        <v>0</v>
      </c>
      <c r="S1082" s="132">
        <v>0</v>
      </c>
      <c r="T1082" s="133">
        <f>S1082*H1082</f>
        <v>0</v>
      </c>
      <c r="AR1082" s="134" t="s">
        <v>277</v>
      </c>
      <c r="AT1082" s="134" t="s">
        <v>226</v>
      </c>
      <c r="AU1082" s="134" t="s">
        <v>82</v>
      </c>
      <c r="AY1082" s="17" t="s">
        <v>224</v>
      </c>
      <c r="BE1082" s="135">
        <f>IF(N1082="základní",J1082,0)</f>
        <v>0</v>
      </c>
      <c r="BF1082" s="135">
        <f>IF(N1082="snížená",J1082,0)</f>
        <v>23652.47</v>
      </c>
      <c r="BG1082" s="135">
        <f>IF(N1082="zákl. přenesená",J1082,0)</f>
        <v>0</v>
      </c>
      <c r="BH1082" s="135">
        <f>IF(N1082="sníž. přenesená",J1082,0)</f>
        <v>0</v>
      </c>
      <c r="BI1082" s="135">
        <f>IF(N1082="nulová",J1082,0)</f>
        <v>0</v>
      </c>
      <c r="BJ1082" s="17" t="s">
        <v>82</v>
      </c>
      <c r="BK1082" s="135">
        <f>ROUND(I1082*H1082,2)</f>
        <v>23652.47</v>
      </c>
      <c r="BL1082" s="17" t="s">
        <v>277</v>
      </c>
      <c r="BM1082" s="134" t="s">
        <v>1235</v>
      </c>
    </row>
    <row r="1083" spans="2:65" s="1" customFormat="1" ht="19.5">
      <c r="B1083" s="29"/>
      <c r="D1083" s="136" t="s">
        <v>231</v>
      </c>
      <c r="F1083" s="137" t="s">
        <v>1234</v>
      </c>
      <c r="L1083" s="29"/>
      <c r="M1083" s="138"/>
      <c r="T1083" s="53"/>
      <c r="AT1083" s="17" t="s">
        <v>231</v>
      </c>
      <c r="AU1083" s="17" t="s">
        <v>82</v>
      </c>
    </row>
    <row r="1084" spans="2:65" s="1" customFormat="1">
      <c r="B1084" s="29"/>
      <c r="D1084" s="139" t="s">
        <v>232</v>
      </c>
      <c r="F1084" s="140" t="s">
        <v>1236</v>
      </c>
      <c r="L1084" s="29"/>
      <c r="M1084" s="138"/>
      <c r="T1084" s="53"/>
      <c r="AT1084" s="17" t="s">
        <v>232</v>
      </c>
      <c r="AU1084" s="17" t="s">
        <v>82</v>
      </c>
    </row>
    <row r="1085" spans="2:65" s="12" customFormat="1">
      <c r="B1085" s="141"/>
      <c r="D1085" s="136" t="s">
        <v>234</v>
      </c>
      <c r="E1085" s="142" t="s">
        <v>1</v>
      </c>
      <c r="F1085" s="143" t="s">
        <v>883</v>
      </c>
      <c r="H1085" s="142" t="s">
        <v>1</v>
      </c>
      <c r="L1085" s="141"/>
      <c r="M1085" s="144"/>
      <c r="T1085" s="145"/>
      <c r="AT1085" s="142" t="s">
        <v>234</v>
      </c>
      <c r="AU1085" s="142" t="s">
        <v>82</v>
      </c>
      <c r="AV1085" s="12" t="s">
        <v>78</v>
      </c>
      <c r="AW1085" s="12" t="s">
        <v>29</v>
      </c>
      <c r="AX1085" s="12" t="s">
        <v>73</v>
      </c>
      <c r="AY1085" s="142" t="s">
        <v>224</v>
      </c>
    </row>
    <row r="1086" spans="2:65" s="13" customFormat="1">
      <c r="B1086" s="146"/>
      <c r="D1086" s="136" t="s">
        <v>234</v>
      </c>
      <c r="E1086" s="147" t="s">
        <v>1</v>
      </c>
      <c r="F1086" s="148" t="s">
        <v>884</v>
      </c>
      <c r="H1086" s="149">
        <v>429.81299999999999</v>
      </c>
      <c r="L1086" s="146"/>
      <c r="M1086" s="150"/>
      <c r="T1086" s="151"/>
      <c r="AT1086" s="147" t="s">
        <v>234</v>
      </c>
      <c r="AU1086" s="147" t="s">
        <v>82</v>
      </c>
      <c r="AV1086" s="13" t="s">
        <v>82</v>
      </c>
      <c r="AW1086" s="13" t="s">
        <v>29</v>
      </c>
      <c r="AX1086" s="13" t="s">
        <v>73</v>
      </c>
      <c r="AY1086" s="147" t="s">
        <v>224</v>
      </c>
    </row>
    <row r="1087" spans="2:65" s="13" customFormat="1">
      <c r="B1087" s="146"/>
      <c r="D1087" s="136" t="s">
        <v>234</v>
      </c>
      <c r="E1087" s="147" t="s">
        <v>1</v>
      </c>
      <c r="F1087" s="148" t="s">
        <v>885</v>
      </c>
      <c r="H1087" s="149">
        <v>-6.6630000000000003</v>
      </c>
      <c r="L1087" s="146"/>
      <c r="M1087" s="150"/>
      <c r="T1087" s="151"/>
      <c r="AT1087" s="147" t="s">
        <v>234</v>
      </c>
      <c r="AU1087" s="147" t="s">
        <v>82</v>
      </c>
      <c r="AV1087" s="13" t="s">
        <v>82</v>
      </c>
      <c r="AW1087" s="13" t="s">
        <v>29</v>
      </c>
      <c r="AX1087" s="13" t="s">
        <v>73</v>
      </c>
      <c r="AY1087" s="147" t="s">
        <v>224</v>
      </c>
    </row>
    <row r="1088" spans="2:65" s="13" customFormat="1">
      <c r="B1088" s="146"/>
      <c r="D1088" s="136" t="s">
        <v>234</v>
      </c>
      <c r="E1088" s="147" t="s">
        <v>1</v>
      </c>
      <c r="F1088" s="148" t="s">
        <v>746</v>
      </c>
      <c r="H1088" s="149">
        <v>9.9359999999999999</v>
      </c>
      <c r="L1088" s="146"/>
      <c r="M1088" s="150"/>
      <c r="T1088" s="151"/>
      <c r="AT1088" s="147" t="s">
        <v>234</v>
      </c>
      <c r="AU1088" s="147" t="s">
        <v>82</v>
      </c>
      <c r="AV1088" s="13" t="s">
        <v>82</v>
      </c>
      <c r="AW1088" s="13" t="s">
        <v>29</v>
      </c>
      <c r="AX1088" s="13" t="s">
        <v>73</v>
      </c>
      <c r="AY1088" s="147" t="s">
        <v>224</v>
      </c>
    </row>
    <row r="1089" spans="2:65" s="13" customFormat="1">
      <c r="B1089" s="146"/>
      <c r="D1089" s="136" t="s">
        <v>234</v>
      </c>
      <c r="E1089" s="147" t="s">
        <v>1</v>
      </c>
      <c r="F1089" s="148" t="s">
        <v>747</v>
      </c>
      <c r="H1089" s="149">
        <v>9.9</v>
      </c>
      <c r="L1089" s="146"/>
      <c r="M1089" s="150"/>
      <c r="T1089" s="151"/>
      <c r="AT1089" s="147" t="s">
        <v>234</v>
      </c>
      <c r="AU1089" s="147" t="s">
        <v>82</v>
      </c>
      <c r="AV1089" s="13" t="s">
        <v>82</v>
      </c>
      <c r="AW1089" s="13" t="s">
        <v>29</v>
      </c>
      <c r="AX1089" s="13" t="s">
        <v>73</v>
      </c>
      <c r="AY1089" s="147" t="s">
        <v>224</v>
      </c>
    </row>
    <row r="1090" spans="2:65" s="13" customFormat="1">
      <c r="B1090" s="146"/>
      <c r="D1090" s="136" t="s">
        <v>234</v>
      </c>
      <c r="E1090" s="147" t="s">
        <v>1</v>
      </c>
      <c r="F1090" s="148" t="s">
        <v>1212</v>
      </c>
      <c r="H1090" s="149">
        <v>9.26</v>
      </c>
      <c r="L1090" s="146"/>
      <c r="M1090" s="150"/>
      <c r="T1090" s="151"/>
      <c r="AT1090" s="147" t="s">
        <v>234</v>
      </c>
      <c r="AU1090" s="147" t="s">
        <v>82</v>
      </c>
      <c r="AV1090" s="13" t="s">
        <v>82</v>
      </c>
      <c r="AW1090" s="13" t="s">
        <v>29</v>
      </c>
      <c r="AX1090" s="13" t="s">
        <v>73</v>
      </c>
      <c r="AY1090" s="147" t="s">
        <v>224</v>
      </c>
    </row>
    <row r="1091" spans="2:65" s="14" customFormat="1">
      <c r="B1091" s="152"/>
      <c r="D1091" s="136" t="s">
        <v>234</v>
      </c>
      <c r="E1091" s="153" t="s">
        <v>1</v>
      </c>
      <c r="F1091" s="154" t="s">
        <v>239</v>
      </c>
      <c r="H1091" s="155">
        <v>452.24599999999992</v>
      </c>
      <c r="L1091" s="152"/>
      <c r="M1091" s="156"/>
      <c r="T1091" s="157"/>
      <c r="AT1091" s="153" t="s">
        <v>234</v>
      </c>
      <c r="AU1091" s="153" t="s">
        <v>82</v>
      </c>
      <c r="AV1091" s="14" t="s">
        <v>106</v>
      </c>
      <c r="AW1091" s="14" t="s">
        <v>29</v>
      </c>
      <c r="AX1091" s="14" t="s">
        <v>78</v>
      </c>
      <c r="AY1091" s="153" t="s">
        <v>224</v>
      </c>
    </row>
    <row r="1092" spans="2:65" s="1" customFormat="1" ht="16.5" customHeight="1">
      <c r="B1092" s="123"/>
      <c r="C1092" s="164" t="s">
        <v>1237</v>
      </c>
      <c r="D1092" s="164" t="s">
        <v>1008</v>
      </c>
      <c r="E1092" s="165" t="s">
        <v>1194</v>
      </c>
      <c r="F1092" s="166" t="s">
        <v>1195</v>
      </c>
      <c r="G1092" s="167" t="s">
        <v>266</v>
      </c>
      <c r="H1092" s="168">
        <v>522.34400000000005</v>
      </c>
      <c r="I1092" s="169">
        <v>50.04</v>
      </c>
      <c r="J1092" s="169">
        <f>ROUND(I1092*H1092,2)</f>
        <v>26138.09</v>
      </c>
      <c r="K1092" s="166" t="s">
        <v>230</v>
      </c>
      <c r="L1092" s="170"/>
      <c r="M1092" s="171" t="s">
        <v>1</v>
      </c>
      <c r="N1092" s="172" t="s">
        <v>39</v>
      </c>
      <c r="O1092" s="132">
        <v>0</v>
      </c>
      <c r="P1092" s="132">
        <f>O1092*H1092</f>
        <v>0</v>
      </c>
      <c r="Q1092" s="132">
        <v>0</v>
      </c>
      <c r="R1092" s="132">
        <f>Q1092*H1092</f>
        <v>0</v>
      </c>
      <c r="S1092" s="132">
        <v>0</v>
      </c>
      <c r="T1092" s="133">
        <f>S1092*H1092</f>
        <v>0</v>
      </c>
      <c r="AR1092" s="134" t="s">
        <v>332</v>
      </c>
      <c r="AT1092" s="134" t="s">
        <v>1008</v>
      </c>
      <c r="AU1092" s="134" t="s">
        <v>82</v>
      </c>
      <c r="AY1092" s="17" t="s">
        <v>224</v>
      </c>
      <c r="BE1092" s="135">
        <f>IF(N1092="základní",J1092,0)</f>
        <v>0</v>
      </c>
      <c r="BF1092" s="135">
        <f>IF(N1092="snížená",J1092,0)</f>
        <v>26138.09</v>
      </c>
      <c r="BG1092" s="135">
        <f>IF(N1092="zákl. přenesená",J1092,0)</f>
        <v>0</v>
      </c>
      <c r="BH1092" s="135">
        <f>IF(N1092="sníž. přenesená",J1092,0)</f>
        <v>0</v>
      </c>
      <c r="BI1092" s="135">
        <f>IF(N1092="nulová",J1092,0)</f>
        <v>0</v>
      </c>
      <c r="BJ1092" s="17" t="s">
        <v>82</v>
      </c>
      <c r="BK1092" s="135">
        <f>ROUND(I1092*H1092,2)</f>
        <v>26138.09</v>
      </c>
      <c r="BL1092" s="17" t="s">
        <v>277</v>
      </c>
      <c r="BM1092" s="134" t="s">
        <v>1238</v>
      </c>
    </row>
    <row r="1093" spans="2:65" s="1" customFormat="1">
      <c r="B1093" s="29"/>
      <c r="D1093" s="136" t="s">
        <v>231</v>
      </c>
      <c r="F1093" s="137" t="s">
        <v>1195</v>
      </c>
      <c r="L1093" s="29"/>
      <c r="M1093" s="138"/>
      <c r="T1093" s="53"/>
      <c r="AT1093" s="17" t="s">
        <v>231</v>
      </c>
      <c r="AU1093" s="17" t="s">
        <v>82</v>
      </c>
    </row>
    <row r="1094" spans="2:65" s="13" customFormat="1">
      <c r="B1094" s="146"/>
      <c r="D1094" s="136" t="s">
        <v>234</v>
      </c>
      <c r="E1094" s="147" t="s">
        <v>1</v>
      </c>
      <c r="F1094" s="148" t="s">
        <v>1239</v>
      </c>
      <c r="H1094" s="149">
        <v>522.34400000000005</v>
      </c>
      <c r="L1094" s="146"/>
      <c r="M1094" s="150"/>
      <c r="T1094" s="151"/>
      <c r="AT1094" s="147" t="s">
        <v>234</v>
      </c>
      <c r="AU1094" s="147" t="s">
        <v>82</v>
      </c>
      <c r="AV1094" s="13" t="s">
        <v>82</v>
      </c>
      <c r="AW1094" s="13" t="s">
        <v>29</v>
      </c>
      <c r="AX1094" s="13" t="s">
        <v>73</v>
      </c>
      <c r="AY1094" s="147" t="s">
        <v>224</v>
      </c>
    </row>
    <row r="1095" spans="2:65" s="14" customFormat="1">
      <c r="B1095" s="152"/>
      <c r="D1095" s="136" t="s">
        <v>234</v>
      </c>
      <c r="E1095" s="153" t="s">
        <v>1</v>
      </c>
      <c r="F1095" s="154" t="s">
        <v>239</v>
      </c>
      <c r="H1095" s="155">
        <v>522.34400000000005</v>
      </c>
      <c r="L1095" s="152"/>
      <c r="M1095" s="156"/>
      <c r="T1095" s="157"/>
      <c r="AT1095" s="153" t="s">
        <v>234</v>
      </c>
      <c r="AU1095" s="153" t="s">
        <v>82</v>
      </c>
      <c r="AV1095" s="14" t="s">
        <v>106</v>
      </c>
      <c r="AW1095" s="14" t="s">
        <v>29</v>
      </c>
      <c r="AX1095" s="14" t="s">
        <v>78</v>
      </c>
      <c r="AY1095" s="153" t="s">
        <v>224</v>
      </c>
    </row>
    <row r="1096" spans="2:65" s="1" customFormat="1" ht="33" customHeight="1">
      <c r="B1096" s="123"/>
      <c r="C1096" s="124" t="s">
        <v>786</v>
      </c>
      <c r="D1096" s="124" t="s">
        <v>226</v>
      </c>
      <c r="E1096" s="125" t="s">
        <v>1240</v>
      </c>
      <c r="F1096" s="126" t="s">
        <v>1241</v>
      </c>
      <c r="G1096" s="127" t="s">
        <v>266</v>
      </c>
      <c r="H1096" s="128">
        <v>452.24599999999998</v>
      </c>
      <c r="I1096" s="129">
        <v>63.9</v>
      </c>
      <c r="J1096" s="129">
        <f>ROUND(I1096*H1096,2)</f>
        <v>28898.52</v>
      </c>
      <c r="K1096" s="126" t="s">
        <v>230</v>
      </c>
      <c r="L1096" s="29"/>
      <c r="M1096" s="130" t="s">
        <v>1</v>
      </c>
      <c r="N1096" s="131" t="s">
        <v>39</v>
      </c>
      <c r="O1096" s="132">
        <v>0</v>
      </c>
      <c r="P1096" s="132">
        <f>O1096*H1096</f>
        <v>0</v>
      </c>
      <c r="Q1096" s="132">
        <v>0</v>
      </c>
      <c r="R1096" s="132">
        <f>Q1096*H1096</f>
        <v>0</v>
      </c>
      <c r="S1096" s="132">
        <v>0</v>
      </c>
      <c r="T1096" s="133">
        <f>S1096*H1096</f>
        <v>0</v>
      </c>
      <c r="AR1096" s="134" t="s">
        <v>277</v>
      </c>
      <c r="AT1096" s="134" t="s">
        <v>226</v>
      </c>
      <c r="AU1096" s="134" t="s">
        <v>82</v>
      </c>
      <c r="AY1096" s="17" t="s">
        <v>224</v>
      </c>
      <c r="BE1096" s="135">
        <f>IF(N1096="základní",J1096,0)</f>
        <v>0</v>
      </c>
      <c r="BF1096" s="135">
        <f>IF(N1096="snížená",J1096,0)</f>
        <v>28898.52</v>
      </c>
      <c r="BG1096" s="135">
        <f>IF(N1096="zákl. přenesená",J1096,0)</f>
        <v>0</v>
      </c>
      <c r="BH1096" s="135">
        <f>IF(N1096="sníž. přenesená",J1096,0)</f>
        <v>0</v>
      </c>
      <c r="BI1096" s="135">
        <f>IF(N1096="nulová",J1096,0)</f>
        <v>0</v>
      </c>
      <c r="BJ1096" s="17" t="s">
        <v>82</v>
      </c>
      <c r="BK1096" s="135">
        <f>ROUND(I1096*H1096,2)</f>
        <v>28898.52</v>
      </c>
      <c r="BL1096" s="17" t="s">
        <v>277</v>
      </c>
      <c r="BM1096" s="134" t="s">
        <v>1242</v>
      </c>
    </row>
    <row r="1097" spans="2:65" s="1" customFormat="1" ht="19.5">
      <c r="B1097" s="29"/>
      <c r="D1097" s="136" t="s">
        <v>231</v>
      </c>
      <c r="F1097" s="137" t="s">
        <v>1241</v>
      </c>
      <c r="L1097" s="29"/>
      <c r="M1097" s="138"/>
      <c r="T1097" s="53"/>
      <c r="AT1097" s="17" t="s">
        <v>231</v>
      </c>
      <c r="AU1097" s="17" t="s">
        <v>82</v>
      </c>
    </row>
    <row r="1098" spans="2:65" s="1" customFormat="1">
      <c r="B1098" s="29"/>
      <c r="D1098" s="139" t="s">
        <v>232</v>
      </c>
      <c r="F1098" s="140" t="s">
        <v>1243</v>
      </c>
      <c r="L1098" s="29"/>
      <c r="M1098" s="138"/>
      <c r="T1098" s="53"/>
      <c r="AT1098" s="17" t="s">
        <v>232</v>
      </c>
      <c r="AU1098" s="17" t="s">
        <v>82</v>
      </c>
    </row>
    <row r="1099" spans="2:65" s="1" customFormat="1" ht="16.5" customHeight="1">
      <c r="B1099" s="123"/>
      <c r="C1099" s="164" t="s">
        <v>1244</v>
      </c>
      <c r="D1099" s="164" t="s">
        <v>1008</v>
      </c>
      <c r="E1099" s="165" t="s">
        <v>1245</v>
      </c>
      <c r="F1099" s="166" t="s">
        <v>1246</v>
      </c>
      <c r="G1099" s="167" t="s">
        <v>266</v>
      </c>
      <c r="H1099" s="168">
        <v>452.24599999999998</v>
      </c>
      <c r="I1099" s="169">
        <v>26.4</v>
      </c>
      <c r="J1099" s="169">
        <f>ROUND(I1099*H1099,2)</f>
        <v>11939.29</v>
      </c>
      <c r="K1099" s="166" t="s">
        <v>1</v>
      </c>
      <c r="L1099" s="170"/>
      <c r="M1099" s="171" t="s">
        <v>1</v>
      </c>
      <c r="N1099" s="172" t="s">
        <v>39</v>
      </c>
      <c r="O1099" s="132">
        <v>0</v>
      </c>
      <c r="P1099" s="132">
        <f>O1099*H1099</f>
        <v>0</v>
      </c>
      <c r="Q1099" s="132">
        <v>0</v>
      </c>
      <c r="R1099" s="132">
        <f>Q1099*H1099</f>
        <v>0</v>
      </c>
      <c r="S1099" s="132">
        <v>0</v>
      </c>
      <c r="T1099" s="133">
        <f>S1099*H1099</f>
        <v>0</v>
      </c>
      <c r="AR1099" s="134" t="s">
        <v>332</v>
      </c>
      <c r="AT1099" s="134" t="s">
        <v>1008</v>
      </c>
      <c r="AU1099" s="134" t="s">
        <v>82</v>
      </c>
      <c r="AY1099" s="17" t="s">
        <v>224</v>
      </c>
      <c r="BE1099" s="135">
        <f>IF(N1099="základní",J1099,0)</f>
        <v>0</v>
      </c>
      <c r="BF1099" s="135">
        <f>IF(N1099="snížená",J1099,0)</f>
        <v>11939.29</v>
      </c>
      <c r="BG1099" s="135">
        <f>IF(N1099="zákl. přenesená",J1099,0)</f>
        <v>0</v>
      </c>
      <c r="BH1099" s="135">
        <f>IF(N1099="sníž. přenesená",J1099,0)</f>
        <v>0</v>
      </c>
      <c r="BI1099" s="135">
        <f>IF(N1099="nulová",J1099,0)</f>
        <v>0</v>
      </c>
      <c r="BJ1099" s="17" t="s">
        <v>82</v>
      </c>
      <c r="BK1099" s="135">
        <f>ROUND(I1099*H1099,2)</f>
        <v>11939.29</v>
      </c>
      <c r="BL1099" s="17" t="s">
        <v>277</v>
      </c>
      <c r="BM1099" s="134" t="s">
        <v>1247</v>
      </c>
    </row>
    <row r="1100" spans="2:65" s="1" customFormat="1">
      <c r="B1100" s="29"/>
      <c r="D1100" s="136" t="s">
        <v>231</v>
      </c>
      <c r="F1100" s="137" t="s">
        <v>1246</v>
      </c>
      <c r="L1100" s="29"/>
      <c r="M1100" s="138"/>
      <c r="T1100" s="53"/>
      <c r="AT1100" s="17" t="s">
        <v>231</v>
      </c>
      <c r="AU1100" s="17" t="s">
        <v>82</v>
      </c>
    </row>
    <row r="1101" spans="2:65" s="1" customFormat="1" ht="37.9" customHeight="1">
      <c r="B1101" s="123"/>
      <c r="C1101" s="124" t="s">
        <v>792</v>
      </c>
      <c r="D1101" s="124" t="s">
        <v>226</v>
      </c>
      <c r="E1101" s="125" t="s">
        <v>1248</v>
      </c>
      <c r="F1101" s="126" t="s">
        <v>1249</v>
      </c>
      <c r="G1101" s="127" t="s">
        <v>266</v>
      </c>
      <c r="H1101" s="128">
        <v>424.6</v>
      </c>
      <c r="I1101" s="129">
        <v>41.1</v>
      </c>
      <c r="J1101" s="129">
        <f>ROUND(I1101*H1101,2)</f>
        <v>17451.060000000001</v>
      </c>
      <c r="K1101" s="126" t="s">
        <v>230</v>
      </c>
      <c r="L1101" s="29"/>
      <c r="M1101" s="130" t="s">
        <v>1</v>
      </c>
      <c r="N1101" s="131" t="s">
        <v>39</v>
      </c>
      <c r="O1101" s="132">
        <v>0</v>
      </c>
      <c r="P1101" s="132">
        <f>O1101*H1101</f>
        <v>0</v>
      </c>
      <c r="Q1101" s="132">
        <v>0</v>
      </c>
      <c r="R1101" s="132">
        <f>Q1101*H1101</f>
        <v>0</v>
      </c>
      <c r="S1101" s="132">
        <v>0</v>
      </c>
      <c r="T1101" s="133">
        <f>S1101*H1101</f>
        <v>0</v>
      </c>
      <c r="AR1101" s="134" t="s">
        <v>277</v>
      </c>
      <c r="AT1101" s="134" t="s">
        <v>226</v>
      </c>
      <c r="AU1101" s="134" t="s">
        <v>82</v>
      </c>
      <c r="AY1101" s="17" t="s">
        <v>224</v>
      </c>
      <c r="BE1101" s="135">
        <f>IF(N1101="základní",J1101,0)</f>
        <v>0</v>
      </c>
      <c r="BF1101" s="135">
        <f>IF(N1101="snížená",J1101,0)</f>
        <v>17451.060000000001</v>
      </c>
      <c r="BG1101" s="135">
        <f>IF(N1101="zákl. přenesená",J1101,0)</f>
        <v>0</v>
      </c>
      <c r="BH1101" s="135">
        <f>IF(N1101="sníž. přenesená",J1101,0)</f>
        <v>0</v>
      </c>
      <c r="BI1101" s="135">
        <f>IF(N1101="nulová",J1101,0)</f>
        <v>0</v>
      </c>
      <c r="BJ1101" s="17" t="s">
        <v>82</v>
      </c>
      <c r="BK1101" s="135">
        <f>ROUND(I1101*H1101,2)</f>
        <v>17451.060000000001</v>
      </c>
      <c r="BL1101" s="17" t="s">
        <v>277</v>
      </c>
      <c r="BM1101" s="134" t="s">
        <v>1250</v>
      </c>
    </row>
    <row r="1102" spans="2:65" s="1" customFormat="1" ht="29.25">
      <c r="B1102" s="29"/>
      <c r="D1102" s="136" t="s">
        <v>231</v>
      </c>
      <c r="F1102" s="137" t="s">
        <v>1249</v>
      </c>
      <c r="L1102" s="29"/>
      <c r="M1102" s="138"/>
      <c r="T1102" s="53"/>
      <c r="AT1102" s="17" t="s">
        <v>231</v>
      </c>
      <c r="AU1102" s="17" t="s">
        <v>82</v>
      </c>
    </row>
    <row r="1103" spans="2:65" s="1" customFormat="1">
      <c r="B1103" s="29"/>
      <c r="D1103" s="139" t="s">
        <v>232</v>
      </c>
      <c r="F1103" s="140" t="s">
        <v>1251</v>
      </c>
      <c r="L1103" s="29"/>
      <c r="M1103" s="138"/>
      <c r="T1103" s="53"/>
      <c r="AT1103" s="17" t="s">
        <v>232</v>
      </c>
      <c r="AU1103" s="17" t="s">
        <v>82</v>
      </c>
    </row>
    <row r="1104" spans="2:65" s="12" customFormat="1">
      <c r="B1104" s="141"/>
      <c r="D1104" s="136" t="s">
        <v>234</v>
      </c>
      <c r="E1104" s="142" t="s">
        <v>1</v>
      </c>
      <c r="F1104" s="143" t="s">
        <v>883</v>
      </c>
      <c r="H1104" s="142" t="s">
        <v>1</v>
      </c>
      <c r="L1104" s="141"/>
      <c r="M1104" s="144"/>
      <c r="T1104" s="145"/>
      <c r="AT1104" s="142" t="s">
        <v>234</v>
      </c>
      <c r="AU1104" s="142" t="s">
        <v>82</v>
      </c>
      <c r="AV1104" s="12" t="s">
        <v>78</v>
      </c>
      <c r="AW1104" s="12" t="s">
        <v>29</v>
      </c>
      <c r="AX1104" s="12" t="s">
        <v>73</v>
      </c>
      <c r="AY1104" s="142" t="s">
        <v>224</v>
      </c>
    </row>
    <row r="1105" spans="2:65" s="13" customFormat="1">
      <c r="B1105" s="146"/>
      <c r="D1105" s="136" t="s">
        <v>234</v>
      </c>
      <c r="E1105" s="147" t="s">
        <v>1</v>
      </c>
      <c r="F1105" s="148" t="s">
        <v>1252</v>
      </c>
      <c r="H1105" s="149">
        <v>431.26299999999998</v>
      </c>
      <c r="L1105" s="146"/>
      <c r="M1105" s="150"/>
      <c r="T1105" s="151"/>
      <c r="AT1105" s="147" t="s">
        <v>234</v>
      </c>
      <c r="AU1105" s="147" t="s">
        <v>82</v>
      </c>
      <c r="AV1105" s="13" t="s">
        <v>82</v>
      </c>
      <c r="AW1105" s="13" t="s">
        <v>29</v>
      </c>
      <c r="AX1105" s="13" t="s">
        <v>73</v>
      </c>
      <c r="AY1105" s="147" t="s">
        <v>224</v>
      </c>
    </row>
    <row r="1106" spans="2:65" s="13" customFormat="1">
      <c r="B1106" s="146"/>
      <c r="D1106" s="136" t="s">
        <v>234</v>
      </c>
      <c r="E1106" s="147" t="s">
        <v>1</v>
      </c>
      <c r="F1106" s="148" t="s">
        <v>885</v>
      </c>
      <c r="H1106" s="149">
        <v>-6.6630000000000003</v>
      </c>
      <c r="L1106" s="146"/>
      <c r="M1106" s="150"/>
      <c r="T1106" s="151"/>
      <c r="AT1106" s="147" t="s">
        <v>234</v>
      </c>
      <c r="AU1106" s="147" t="s">
        <v>82</v>
      </c>
      <c r="AV1106" s="13" t="s">
        <v>82</v>
      </c>
      <c r="AW1106" s="13" t="s">
        <v>29</v>
      </c>
      <c r="AX1106" s="13" t="s">
        <v>73</v>
      </c>
      <c r="AY1106" s="147" t="s">
        <v>224</v>
      </c>
    </row>
    <row r="1107" spans="2:65" s="14" customFormat="1">
      <c r="B1107" s="152"/>
      <c r="D1107" s="136" t="s">
        <v>234</v>
      </c>
      <c r="E1107" s="153" t="s">
        <v>1</v>
      </c>
      <c r="F1107" s="154" t="s">
        <v>239</v>
      </c>
      <c r="H1107" s="155">
        <v>424.59999999999997</v>
      </c>
      <c r="L1107" s="152"/>
      <c r="M1107" s="156"/>
      <c r="T1107" s="157"/>
      <c r="AT1107" s="153" t="s">
        <v>234</v>
      </c>
      <c r="AU1107" s="153" t="s">
        <v>82</v>
      </c>
      <c r="AV1107" s="14" t="s">
        <v>106</v>
      </c>
      <c r="AW1107" s="14" t="s">
        <v>29</v>
      </c>
      <c r="AX1107" s="14" t="s">
        <v>78</v>
      </c>
      <c r="AY1107" s="153" t="s">
        <v>224</v>
      </c>
    </row>
    <row r="1108" spans="2:65" s="1" customFormat="1" ht="44.25" customHeight="1">
      <c r="B1108" s="123"/>
      <c r="C1108" s="164" t="s">
        <v>1253</v>
      </c>
      <c r="D1108" s="164" t="s">
        <v>1008</v>
      </c>
      <c r="E1108" s="165" t="s">
        <v>1254</v>
      </c>
      <c r="F1108" s="166" t="s">
        <v>1255</v>
      </c>
      <c r="G1108" s="167" t="s">
        <v>266</v>
      </c>
      <c r="H1108" s="168">
        <v>424.6</v>
      </c>
      <c r="I1108" s="169">
        <v>815.47</v>
      </c>
      <c r="J1108" s="169">
        <f>ROUND(I1108*H1108,2)</f>
        <v>346248.56</v>
      </c>
      <c r="K1108" s="166" t="s">
        <v>1</v>
      </c>
      <c r="L1108" s="170"/>
      <c r="M1108" s="171" t="s">
        <v>1</v>
      </c>
      <c r="N1108" s="172" t="s">
        <v>39</v>
      </c>
      <c r="O1108" s="132">
        <v>0</v>
      </c>
      <c r="P1108" s="132">
        <f>O1108*H1108</f>
        <v>0</v>
      </c>
      <c r="Q1108" s="132">
        <v>0</v>
      </c>
      <c r="R1108" s="132">
        <f>Q1108*H1108</f>
        <v>0</v>
      </c>
      <c r="S1108" s="132">
        <v>0</v>
      </c>
      <c r="T1108" s="133">
        <f>S1108*H1108</f>
        <v>0</v>
      </c>
      <c r="AR1108" s="134" t="s">
        <v>332</v>
      </c>
      <c r="AT1108" s="134" t="s">
        <v>1008</v>
      </c>
      <c r="AU1108" s="134" t="s">
        <v>82</v>
      </c>
      <c r="AY1108" s="17" t="s">
        <v>224</v>
      </c>
      <c r="BE1108" s="135">
        <f>IF(N1108="základní",J1108,0)</f>
        <v>0</v>
      </c>
      <c r="BF1108" s="135">
        <f>IF(N1108="snížená",J1108,0)</f>
        <v>346248.56</v>
      </c>
      <c r="BG1108" s="135">
        <f>IF(N1108="zákl. přenesená",J1108,0)</f>
        <v>0</v>
      </c>
      <c r="BH1108" s="135">
        <f>IF(N1108="sníž. přenesená",J1108,0)</f>
        <v>0</v>
      </c>
      <c r="BI1108" s="135">
        <f>IF(N1108="nulová",J1108,0)</f>
        <v>0</v>
      </c>
      <c r="BJ1108" s="17" t="s">
        <v>82</v>
      </c>
      <c r="BK1108" s="135">
        <f>ROUND(I1108*H1108,2)</f>
        <v>346248.56</v>
      </c>
      <c r="BL1108" s="17" t="s">
        <v>277</v>
      </c>
      <c r="BM1108" s="134" t="s">
        <v>1256</v>
      </c>
    </row>
    <row r="1109" spans="2:65" s="1" customFormat="1" ht="29.25">
      <c r="B1109" s="29"/>
      <c r="D1109" s="136" t="s">
        <v>231</v>
      </c>
      <c r="F1109" s="137" t="s">
        <v>1255</v>
      </c>
      <c r="L1109" s="29"/>
      <c r="M1109" s="138"/>
      <c r="T1109" s="53"/>
      <c r="AT1109" s="17" t="s">
        <v>231</v>
      </c>
      <c r="AU1109" s="17" t="s">
        <v>82</v>
      </c>
    </row>
    <row r="1110" spans="2:65" s="1" customFormat="1" ht="33" customHeight="1">
      <c r="B1110" s="123"/>
      <c r="C1110" s="124" t="s">
        <v>808</v>
      </c>
      <c r="D1110" s="124" t="s">
        <v>226</v>
      </c>
      <c r="E1110" s="125" t="s">
        <v>1257</v>
      </c>
      <c r="F1110" s="126" t="s">
        <v>1258</v>
      </c>
      <c r="G1110" s="127" t="s">
        <v>266</v>
      </c>
      <c r="H1110" s="128">
        <v>240</v>
      </c>
      <c r="I1110" s="129">
        <v>60.4</v>
      </c>
      <c r="J1110" s="129">
        <f>ROUND(I1110*H1110,2)</f>
        <v>14496</v>
      </c>
      <c r="K1110" s="126" t="s">
        <v>230</v>
      </c>
      <c r="L1110" s="29"/>
      <c r="M1110" s="130" t="s">
        <v>1</v>
      </c>
      <c r="N1110" s="131" t="s">
        <v>39</v>
      </c>
      <c r="O1110" s="132">
        <v>0</v>
      </c>
      <c r="P1110" s="132">
        <f>O1110*H1110</f>
        <v>0</v>
      </c>
      <c r="Q1110" s="132">
        <v>0</v>
      </c>
      <c r="R1110" s="132">
        <f>Q1110*H1110</f>
        <v>0</v>
      </c>
      <c r="S1110" s="132">
        <v>0</v>
      </c>
      <c r="T1110" s="133">
        <f>S1110*H1110</f>
        <v>0</v>
      </c>
      <c r="AR1110" s="134" t="s">
        <v>277</v>
      </c>
      <c r="AT1110" s="134" t="s">
        <v>226</v>
      </c>
      <c r="AU1110" s="134" t="s">
        <v>82</v>
      </c>
      <c r="AY1110" s="17" t="s">
        <v>224</v>
      </c>
      <c r="BE1110" s="135">
        <f>IF(N1110="základní",J1110,0)</f>
        <v>0</v>
      </c>
      <c r="BF1110" s="135">
        <f>IF(N1110="snížená",J1110,0)</f>
        <v>14496</v>
      </c>
      <c r="BG1110" s="135">
        <f>IF(N1110="zákl. přenesená",J1110,0)</f>
        <v>0</v>
      </c>
      <c r="BH1110" s="135">
        <f>IF(N1110="sníž. přenesená",J1110,0)</f>
        <v>0</v>
      </c>
      <c r="BI1110" s="135">
        <f>IF(N1110="nulová",J1110,0)</f>
        <v>0</v>
      </c>
      <c r="BJ1110" s="17" t="s">
        <v>82</v>
      </c>
      <c r="BK1110" s="135">
        <f>ROUND(I1110*H1110,2)</f>
        <v>14496</v>
      </c>
      <c r="BL1110" s="17" t="s">
        <v>277</v>
      </c>
      <c r="BM1110" s="134" t="s">
        <v>1259</v>
      </c>
    </row>
    <row r="1111" spans="2:65" s="1" customFormat="1" ht="19.5">
      <c r="B1111" s="29"/>
      <c r="D1111" s="136" t="s">
        <v>231</v>
      </c>
      <c r="F1111" s="137" t="s">
        <v>1258</v>
      </c>
      <c r="L1111" s="29"/>
      <c r="M1111" s="138"/>
      <c r="T1111" s="53"/>
      <c r="AT1111" s="17" t="s">
        <v>231</v>
      </c>
      <c r="AU1111" s="17" t="s">
        <v>82</v>
      </c>
    </row>
    <row r="1112" spans="2:65" s="1" customFormat="1">
      <c r="B1112" s="29"/>
      <c r="D1112" s="139" t="s">
        <v>232</v>
      </c>
      <c r="F1112" s="140" t="s">
        <v>1260</v>
      </c>
      <c r="L1112" s="29"/>
      <c r="M1112" s="138"/>
      <c r="T1112" s="53"/>
      <c r="AT1112" s="17" t="s">
        <v>232</v>
      </c>
      <c r="AU1112" s="17" t="s">
        <v>82</v>
      </c>
    </row>
    <row r="1113" spans="2:65" s="1" customFormat="1" ht="24.2" customHeight="1">
      <c r="B1113" s="123"/>
      <c r="C1113" s="164" t="s">
        <v>1261</v>
      </c>
      <c r="D1113" s="164" t="s">
        <v>1008</v>
      </c>
      <c r="E1113" s="165" t="s">
        <v>1262</v>
      </c>
      <c r="F1113" s="166" t="s">
        <v>1263</v>
      </c>
      <c r="G1113" s="167" t="s">
        <v>229</v>
      </c>
      <c r="H1113" s="168">
        <v>19.2</v>
      </c>
      <c r="I1113" s="169">
        <v>2690</v>
      </c>
      <c r="J1113" s="169">
        <f>ROUND(I1113*H1113,2)</f>
        <v>51648</v>
      </c>
      <c r="K1113" s="166" t="s">
        <v>230</v>
      </c>
      <c r="L1113" s="170"/>
      <c r="M1113" s="171" t="s">
        <v>1</v>
      </c>
      <c r="N1113" s="172" t="s">
        <v>39</v>
      </c>
      <c r="O1113" s="132">
        <v>0</v>
      </c>
      <c r="P1113" s="132">
        <f>O1113*H1113</f>
        <v>0</v>
      </c>
      <c r="Q1113" s="132">
        <v>0</v>
      </c>
      <c r="R1113" s="132">
        <f>Q1113*H1113</f>
        <v>0</v>
      </c>
      <c r="S1113" s="132">
        <v>0</v>
      </c>
      <c r="T1113" s="133">
        <f>S1113*H1113</f>
        <v>0</v>
      </c>
      <c r="AR1113" s="134" t="s">
        <v>332</v>
      </c>
      <c r="AT1113" s="134" t="s">
        <v>1008</v>
      </c>
      <c r="AU1113" s="134" t="s">
        <v>82</v>
      </c>
      <c r="AY1113" s="17" t="s">
        <v>224</v>
      </c>
      <c r="BE1113" s="135">
        <f>IF(N1113="základní",J1113,0)</f>
        <v>0</v>
      </c>
      <c r="BF1113" s="135">
        <f>IF(N1113="snížená",J1113,0)</f>
        <v>51648</v>
      </c>
      <c r="BG1113" s="135">
        <f>IF(N1113="zákl. přenesená",J1113,0)</f>
        <v>0</v>
      </c>
      <c r="BH1113" s="135">
        <f>IF(N1113="sníž. přenesená",J1113,0)</f>
        <v>0</v>
      </c>
      <c r="BI1113" s="135">
        <f>IF(N1113="nulová",J1113,0)</f>
        <v>0</v>
      </c>
      <c r="BJ1113" s="17" t="s">
        <v>82</v>
      </c>
      <c r="BK1113" s="135">
        <f>ROUND(I1113*H1113,2)</f>
        <v>51648</v>
      </c>
      <c r="BL1113" s="17" t="s">
        <v>277</v>
      </c>
      <c r="BM1113" s="134" t="s">
        <v>1264</v>
      </c>
    </row>
    <row r="1114" spans="2:65" s="1" customFormat="1">
      <c r="B1114" s="29"/>
      <c r="D1114" s="136" t="s">
        <v>231</v>
      </c>
      <c r="F1114" s="137" t="s">
        <v>1263</v>
      </c>
      <c r="L1114" s="29"/>
      <c r="M1114" s="138"/>
      <c r="T1114" s="53"/>
      <c r="AT1114" s="17" t="s">
        <v>231</v>
      </c>
      <c r="AU1114" s="17" t="s">
        <v>82</v>
      </c>
    </row>
    <row r="1115" spans="2:65" s="13" customFormat="1">
      <c r="B1115" s="146"/>
      <c r="D1115" s="136" t="s">
        <v>234</v>
      </c>
      <c r="E1115" s="147" t="s">
        <v>1</v>
      </c>
      <c r="F1115" s="148" t="s">
        <v>1265</v>
      </c>
      <c r="H1115" s="149">
        <v>19.2</v>
      </c>
      <c r="L1115" s="146"/>
      <c r="M1115" s="150"/>
      <c r="T1115" s="151"/>
      <c r="AT1115" s="147" t="s">
        <v>234</v>
      </c>
      <c r="AU1115" s="147" t="s">
        <v>82</v>
      </c>
      <c r="AV1115" s="13" t="s">
        <v>82</v>
      </c>
      <c r="AW1115" s="13" t="s">
        <v>29</v>
      </c>
      <c r="AX1115" s="13" t="s">
        <v>73</v>
      </c>
      <c r="AY1115" s="147" t="s">
        <v>224</v>
      </c>
    </row>
    <row r="1116" spans="2:65" s="14" customFormat="1">
      <c r="B1116" s="152"/>
      <c r="D1116" s="136" t="s">
        <v>234</v>
      </c>
      <c r="E1116" s="153" t="s">
        <v>1</v>
      </c>
      <c r="F1116" s="154" t="s">
        <v>239</v>
      </c>
      <c r="H1116" s="155">
        <v>19.2</v>
      </c>
      <c r="L1116" s="152"/>
      <c r="M1116" s="156"/>
      <c r="T1116" s="157"/>
      <c r="AT1116" s="153" t="s">
        <v>234</v>
      </c>
      <c r="AU1116" s="153" t="s">
        <v>82</v>
      </c>
      <c r="AV1116" s="14" t="s">
        <v>106</v>
      </c>
      <c r="AW1116" s="14" t="s">
        <v>29</v>
      </c>
      <c r="AX1116" s="14" t="s">
        <v>78</v>
      </c>
      <c r="AY1116" s="153" t="s">
        <v>224</v>
      </c>
    </row>
    <row r="1117" spans="2:65" s="1" customFormat="1" ht="33" customHeight="1">
      <c r="B1117" s="123"/>
      <c r="C1117" s="124" t="s">
        <v>812</v>
      </c>
      <c r="D1117" s="124" t="s">
        <v>226</v>
      </c>
      <c r="E1117" s="125" t="s">
        <v>1266</v>
      </c>
      <c r="F1117" s="126" t="s">
        <v>1267</v>
      </c>
      <c r="G1117" s="127" t="s">
        <v>266</v>
      </c>
      <c r="H1117" s="128">
        <v>240</v>
      </c>
      <c r="I1117" s="129">
        <v>95.2</v>
      </c>
      <c r="J1117" s="129">
        <f>ROUND(I1117*H1117,2)</f>
        <v>22848</v>
      </c>
      <c r="K1117" s="126" t="s">
        <v>230</v>
      </c>
      <c r="L1117" s="29"/>
      <c r="M1117" s="130" t="s">
        <v>1</v>
      </c>
      <c r="N1117" s="131" t="s">
        <v>39</v>
      </c>
      <c r="O1117" s="132">
        <v>0</v>
      </c>
      <c r="P1117" s="132">
        <f>O1117*H1117</f>
        <v>0</v>
      </c>
      <c r="Q1117" s="132">
        <v>0</v>
      </c>
      <c r="R1117" s="132">
        <f>Q1117*H1117</f>
        <v>0</v>
      </c>
      <c r="S1117" s="132">
        <v>0</v>
      </c>
      <c r="T1117" s="133">
        <f>S1117*H1117</f>
        <v>0</v>
      </c>
      <c r="AR1117" s="134" t="s">
        <v>277</v>
      </c>
      <c r="AT1117" s="134" t="s">
        <v>226</v>
      </c>
      <c r="AU1117" s="134" t="s">
        <v>82</v>
      </c>
      <c r="AY1117" s="17" t="s">
        <v>224</v>
      </c>
      <c r="BE1117" s="135">
        <f>IF(N1117="základní",J1117,0)</f>
        <v>0</v>
      </c>
      <c r="BF1117" s="135">
        <f>IF(N1117="snížená",J1117,0)</f>
        <v>22848</v>
      </c>
      <c r="BG1117" s="135">
        <f>IF(N1117="zákl. přenesená",J1117,0)</f>
        <v>0</v>
      </c>
      <c r="BH1117" s="135">
        <f>IF(N1117="sníž. přenesená",J1117,0)</f>
        <v>0</v>
      </c>
      <c r="BI1117" s="135">
        <f>IF(N1117="nulová",J1117,0)</f>
        <v>0</v>
      </c>
      <c r="BJ1117" s="17" t="s">
        <v>82</v>
      </c>
      <c r="BK1117" s="135">
        <f>ROUND(I1117*H1117,2)</f>
        <v>22848</v>
      </c>
      <c r="BL1117" s="17" t="s">
        <v>277</v>
      </c>
      <c r="BM1117" s="134" t="s">
        <v>1268</v>
      </c>
    </row>
    <row r="1118" spans="2:65" s="1" customFormat="1" ht="19.5">
      <c r="B1118" s="29"/>
      <c r="D1118" s="136" t="s">
        <v>231</v>
      </c>
      <c r="F1118" s="137" t="s">
        <v>1267</v>
      </c>
      <c r="L1118" s="29"/>
      <c r="M1118" s="138"/>
      <c r="T1118" s="53"/>
      <c r="AT1118" s="17" t="s">
        <v>231</v>
      </c>
      <c r="AU1118" s="17" t="s">
        <v>82</v>
      </c>
    </row>
    <row r="1119" spans="2:65" s="1" customFormat="1">
      <c r="B1119" s="29"/>
      <c r="D1119" s="139" t="s">
        <v>232</v>
      </c>
      <c r="F1119" s="140" t="s">
        <v>1269</v>
      </c>
      <c r="L1119" s="29"/>
      <c r="M1119" s="138"/>
      <c r="T1119" s="53"/>
      <c r="AT1119" s="17" t="s">
        <v>232</v>
      </c>
      <c r="AU1119" s="17" t="s">
        <v>82</v>
      </c>
    </row>
    <row r="1120" spans="2:65" s="1" customFormat="1" ht="16.5" customHeight="1">
      <c r="B1120" s="123"/>
      <c r="C1120" s="164" t="s">
        <v>1270</v>
      </c>
      <c r="D1120" s="164" t="s">
        <v>1008</v>
      </c>
      <c r="E1120" s="165" t="s">
        <v>1271</v>
      </c>
      <c r="F1120" s="166" t="s">
        <v>1272</v>
      </c>
      <c r="G1120" s="167" t="s">
        <v>266</v>
      </c>
      <c r="H1120" s="168">
        <v>240</v>
      </c>
      <c r="I1120" s="169">
        <v>635</v>
      </c>
      <c r="J1120" s="169">
        <f>ROUND(I1120*H1120,2)</f>
        <v>152400</v>
      </c>
      <c r="K1120" s="166" t="s">
        <v>230</v>
      </c>
      <c r="L1120" s="170"/>
      <c r="M1120" s="171" t="s">
        <v>1</v>
      </c>
      <c r="N1120" s="172" t="s">
        <v>39</v>
      </c>
      <c r="O1120" s="132">
        <v>0</v>
      </c>
      <c r="P1120" s="132">
        <f>O1120*H1120</f>
        <v>0</v>
      </c>
      <c r="Q1120" s="132">
        <v>0</v>
      </c>
      <c r="R1120" s="132">
        <f>Q1120*H1120</f>
        <v>0</v>
      </c>
      <c r="S1120" s="132">
        <v>0</v>
      </c>
      <c r="T1120" s="133">
        <f>S1120*H1120</f>
        <v>0</v>
      </c>
      <c r="AR1120" s="134" t="s">
        <v>332</v>
      </c>
      <c r="AT1120" s="134" t="s">
        <v>1008</v>
      </c>
      <c r="AU1120" s="134" t="s">
        <v>82</v>
      </c>
      <c r="AY1120" s="17" t="s">
        <v>224</v>
      </c>
      <c r="BE1120" s="135">
        <f>IF(N1120="základní",J1120,0)</f>
        <v>0</v>
      </c>
      <c r="BF1120" s="135">
        <f>IF(N1120="snížená",J1120,0)</f>
        <v>152400</v>
      </c>
      <c r="BG1120" s="135">
        <f>IF(N1120="zákl. přenesená",J1120,0)</f>
        <v>0</v>
      </c>
      <c r="BH1120" s="135">
        <f>IF(N1120="sníž. přenesená",J1120,0)</f>
        <v>0</v>
      </c>
      <c r="BI1120" s="135">
        <f>IF(N1120="nulová",J1120,0)</f>
        <v>0</v>
      </c>
      <c r="BJ1120" s="17" t="s">
        <v>82</v>
      </c>
      <c r="BK1120" s="135">
        <f>ROUND(I1120*H1120,2)</f>
        <v>152400</v>
      </c>
      <c r="BL1120" s="17" t="s">
        <v>277</v>
      </c>
      <c r="BM1120" s="134" t="s">
        <v>1273</v>
      </c>
    </row>
    <row r="1121" spans="2:65" s="1" customFormat="1">
      <c r="B1121" s="29"/>
      <c r="D1121" s="136" t="s">
        <v>231</v>
      </c>
      <c r="F1121" s="137" t="s">
        <v>1272</v>
      </c>
      <c r="L1121" s="29"/>
      <c r="M1121" s="138"/>
      <c r="T1121" s="53"/>
      <c r="AT1121" s="17" t="s">
        <v>231</v>
      </c>
      <c r="AU1121" s="17" t="s">
        <v>82</v>
      </c>
    </row>
    <row r="1122" spans="2:65" s="1" customFormat="1" ht="55.5" customHeight="1">
      <c r="B1122" s="123"/>
      <c r="C1122" s="124" t="s">
        <v>817</v>
      </c>
      <c r="D1122" s="124" t="s">
        <v>226</v>
      </c>
      <c r="E1122" s="125" t="s">
        <v>1274</v>
      </c>
      <c r="F1122" s="126" t="s">
        <v>1275</v>
      </c>
      <c r="G1122" s="127" t="s">
        <v>229</v>
      </c>
      <c r="H1122" s="128">
        <v>54</v>
      </c>
      <c r="I1122" s="129">
        <v>408</v>
      </c>
      <c r="J1122" s="129">
        <f>ROUND(I1122*H1122,2)</f>
        <v>22032</v>
      </c>
      <c r="K1122" s="126" t="s">
        <v>230</v>
      </c>
      <c r="L1122" s="29"/>
      <c r="M1122" s="130" t="s">
        <v>1</v>
      </c>
      <c r="N1122" s="131" t="s">
        <v>39</v>
      </c>
      <c r="O1122" s="132">
        <v>0</v>
      </c>
      <c r="P1122" s="132">
        <f>O1122*H1122</f>
        <v>0</v>
      </c>
      <c r="Q1122" s="132">
        <v>0</v>
      </c>
      <c r="R1122" s="132">
        <f>Q1122*H1122</f>
        <v>0</v>
      </c>
      <c r="S1122" s="132">
        <v>0</v>
      </c>
      <c r="T1122" s="133">
        <f>S1122*H1122</f>
        <v>0</v>
      </c>
      <c r="AR1122" s="134" t="s">
        <v>277</v>
      </c>
      <c r="AT1122" s="134" t="s">
        <v>226</v>
      </c>
      <c r="AU1122" s="134" t="s">
        <v>82</v>
      </c>
      <c r="AY1122" s="17" t="s">
        <v>224</v>
      </c>
      <c r="BE1122" s="135">
        <f>IF(N1122="základní",J1122,0)</f>
        <v>0</v>
      </c>
      <c r="BF1122" s="135">
        <f>IF(N1122="snížená",J1122,0)</f>
        <v>22032</v>
      </c>
      <c r="BG1122" s="135">
        <f>IF(N1122="zákl. přenesená",J1122,0)</f>
        <v>0</v>
      </c>
      <c r="BH1122" s="135">
        <f>IF(N1122="sníž. přenesená",J1122,0)</f>
        <v>0</v>
      </c>
      <c r="BI1122" s="135">
        <f>IF(N1122="nulová",J1122,0)</f>
        <v>0</v>
      </c>
      <c r="BJ1122" s="17" t="s">
        <v>82</v>
      </c>
      <c r="BK1122" s="135">
        <f>ROUND(I1122*H1122,2)</f>
        <v>22032</v>
      </c>
      <c r="BL1122" s="17" t="s">
        <v>277</v>
      </c>
      <c r="BM1122" s="134" t="s">
        <v>1276</v>
      </c>
    </row>
    <row r="1123" spans="2:65" s="1" customFormat="1" ht="29.25">
      <c r="B1123" s="29"/>
      <c r="D1123" s="136" t="s">
        <v>231</v>
      </c>
      <c r="F1123" s="137" t="s">
        <v>1275</v>
      </c>
      <c r="L1123" s="29"/>
      <c r="M1123" s="138"/>
      <c r="T1123" s="53"/>
      <c r="AT1123" s="17" t="s">
        <v>231</v>
      </c>
      <c r="AU1123" s="17" t="s">
        <v>82</v>
      </c>
    </row>
    <row r="1124" spans="2:65" s="1" customFormat="1">
      <c r="B1124" s="29"/>
      <c r="D1124" s="139" t="s">
        <v>232</v>
      </c>
      <c r="F1124" s="140" t="s">
        <v>1277</v>
      </c>
      <c r="L1124" s="29"/>
      <c r="M1124" s="138"/>
      <c r="T1124" s="53"/>
      <c r="AT1124" s="17" t="s">
        <v>232</v>
      </c>
      <c r="AU1124" s="17" t="s">
        <v>82</v>
      </c>
    </row>
    <row r="1125" spans="2:65" s="1" customFormat="1" ht="16.5" customHeight="1">
      <c r="B1125" s="123"/>
      <c r="C1125" s="164" t="s">
        <v>1278</v>
      </c>
      <c r="D1125" s="164" t="s">
        <v>1008</v>
      </c>
      <c r="E1125" s="165" t="s">
        <v>1279</v>
      </c>
      <c r="F1125" s="166" t="s">
        <v>1280</v>
      </c>
      <c r="G1125" s="167" t="s">
        <v>253</v>
      </c>
      <c r="H1125" s="168">
        <v>89.23</v>
      </c>
      <c r="I1125" s="169">
        <v>1480</v>
      </c>
      <c r="J1125" s="169">
        <f>ROUND(I1125*H1125,2)</f>
        <v>132060.4</v>
      </c>
      <c r="K1125" s="166" t="s">
        <v>230</v>
      </c>
      <c r="L1125" s="170"/>
      <c r="M1125" s="171" t="s">
        <v>1</v>
      </c>
      <c r="N1125" s="172" t="s">
        <v>39</v>
      </c>
      <c r="O1125" s="132">
        <v>0</v>
      </c>
      <c r="P1125" s="132">
        <f>O1125*H1125</f>
        <v>0</v>
      </c>
      <c r="Q1125" s="132">
        <v>0</v>
      </c>
      <c r="R1125" s="132">
        <f>Q1125*H1125</f>
        <v>0</v>
      </c>
      <c r="S1125" s="132">
        <v>0</v>
      </c>
      <c r="T1125" s="133">
        <f>S1125*H1125</f>
        <v>0</v>
      </c>
      <c r="AR1125" s="134" t="s">
        <v>332</v>
      </c>
      <c r="AT1125" s="134" t="s">
        <v>1008</v>
      </c>
      <c r="AU1125" s="134" t="s">
        <v>82</v>
      </c>
      <c r="AY1125" s="17" t="s">
        <v>224</v>
      </c>
      <c r="BE1125" s="135">
        <f>IF(N1125="základní",J1125,0)</f>
        <v>0</v>
      </c>
      <c r="BF1125" s="135">
        <f>IF(N1125="snížená",J1125,0)</f>
        <v>132060.4</v>
      </c>
      <c r="BG1125" s="135">
        <f>IF(N1125="zákl. přenesená",J1125,0)</f>
        <v>0</v>
      </c>
      <c r="BH1125" s="135">
        <f>IF(N1125="sníž. přenesená",J1125,0)</f>
        <v>0</v>
      </c>
      <c r="BI1125" s="135">
        <f>IF(N1125="nulová",J1125,0)</f>
        <v>0</v>
      </c>
      <c r="BJ1125" s="17" t="s">
        <v>82</v>
      </c>
      <c r="BK1125" s="135">
        <f>ROUND(I1125*H1125,2)</f>
        <v>132060.4</v>
      </c>
      <c r="BL1125" s="17" t="s">
        <v>277</v>
      </c>
      <c r="BM1125" s="134" t="s">
        <v>1281</v>
      </c>
    </row>
    <row r="1126" spans="2:65" s="1" customFormat="1">
      <c r="B1126" s="29"/>
      <c r="D1126" s="136" t="s">
        <v>231</v>
      </c>
      <c r="F1126" s="137" t="s">
        <v>1280</v>
      </c>
      <c r="L1126" s="29"/>
      <c r="M1126" s="138"/>
      <c r="T1126" s="53"/>
      <c r="AT1126" s="17" t="s">
        <v>231</v>
      </c>
      <c r="AU1126" s="17" t="s">
        <v>82</v>
      </c>
    </row>
    <row r="1127" spans="2:65" s="13" customFormat="1">
      <c r="B1127" s="146"/>
      <c r="D1127" s="136" t="s">
        <v>234</v>
      </c>
      <c r="E1127" s="147" t="s">
        <v>1</v>
      </c>
      <c r="F1127" s="148" t="s">
        <v>1282</v>
      </c>
      <c r="H1127" s="149">
        <v>89.23</v>
      </c>
      <c r="L1127" s="146"/>
      <c r="M1127" s="150"/>
      <c r="T1127" s="151"/>
      <c r="AT1127" s="147" t="s">
        <v>234</v>
      </c>
      <c r="AU1127" s="147" t="s">
        <v>82</v>
      </c>
      <c r="AV1127" s="13" t="s">
        <v>82</v>
      </c>
      <c r="AW1127" s="13" t="s">
        <v>29</v>
      </c>
      <c r="AX1127" s="13" t="s">
        <v>73</v>
      </c>
      <c r="AY1127" s="147" t="s">
        <v>224</v>
      </c>
    </row>
    <row r="1128" spans="2:65" s="14" customFormat="1">
      <c r="B1128" s="152"/>
      <c r="D1128" s="136" t="s">
        <v>234</v>
      </c>
      <c r="E1128" s="153" t="s">
        <v>1</v>
      </c>
      <c r="F1128" s="154" t="s">
        <v>239</v>
      </c>
      <c r="H1128" s="155">
        <v>89.23</v>
      </c>
      <c r="L1128" s="152"/>
      <c r="M1128" s="156"/>
      <c r="T1128" s="157"/>
      <c r="AT1128" s="153" t="s">
        <v>234</v>
      </c>
      <c r="AU1128" s="153" t="s">
        <v>82</v>
      </c>
      <c r="AV1128" s="14" t="s">
        <v>106</v>
      </c>
      <c r="AW1128" s="14" t="s">
        <v>29</v>
      </c>
      <c r="AX1128" s="14" t="s">
        <v>78</v>
      </c>
      <c r="AY1128" s="153" t="s">
        <v>224</v>
      </c>
    </row>
    <row r="1129" spans="2:65" s="1" customFormat="1" ht="24.2" customHeight="1">
      <c r="B1129" s="123"/>
      <c r="C1129" s="124" t="s">
        <v>830</v>
      </c>
      <c r="D1129" s="124" t="s">
        <v>226</v>
      </c>
      <c r="E1129" s="125" t="s">
        <v>1283</v>
      </c>
      <c r="F1129" s="126" t="s">
        <v>1284</v>
      </c>
      <c r="G1129" s="127" t="s">
        <v>272</v>
      </c>
      <c r="H1129" s="128">
        <v>74</v>
      </c>
      <c r="I1129" s="129">
        <v>1650</v>
      </c>
      <c r="J1129" s="129">
        <f>ROUND(I1129*H1129,2)</f>
        <v>122100</v>
      </c>
      <c r="K1129" s="126" t="s">
        <v>1</v>
      </c>
      <c r="L1129" s="29"/>
      <c r="M1129" s="130" t="s">
        <v>1</v>
      </c>
      <c r="N1129" s="131" t="s">
        <v>39</v>
      </c>
      <c r="O1129" s="132">
        <v>0</v>
      </c>
      <c r="P1129" s="132">
        <f>O1129*H1129</f>
        <v>0</v>
      </c>
      <c r="Q1129" s="132">
        <v>0</v>
      </c>
      <c r="R1129" s="132">
        <f>Q1129*H1129</f>
        <v>0</v>
      </c>
      <c r="S1129" s="132">
        <v>0</v>
      </c>
      <c r="T1129" s="133">
        <f>S1129*H1129</f>
        <v>0</v>
      </c>
      <c r="AR1129" s="134" t="s">
        <v>277</v>
      </c>
      <c r="AT1129" s="134" t="s">
        <v>226</v>
      </c>
      <c r="AU1129" s="134" t="s">
        <v>82</v>
      </c>
      <c r="AY1129" s="17" t="s">
        <v>224</v>
      </c>
      <c r="BE1129" s="135">
        <f>IF(N1129="základní",J1129,0)</f>
        <v>0</v>
      </c>
      <c r="BF1129" s="135">
        <f>IF(N1129="snížená",J1129,0)</f>
        <v>122100</v>
      </c>
      <c r="BG1129" s="135">
        <f>IF(N1129="zákl. přenesená",J1129,0)</f>
        <v>0</v>
      </c>
      <c r="BH1129" s="135">
        <f>IF(N1129="sníž. přenesená",J1129,0)</f>
        <v>0</v>
      </c>
      <c r="BI1129" s="135">
        <f>IF(N1129="nulová",J1129,0)</f>
        <v>0</v>
      </c>
      <c r="BJ1129" s="17" t="s">
        <v>82</v>
      </c>
      <c r="BK1129" s="135">
        <f>ROUND(I1129*H1129,2)</f>
        <v>122100</v>
      </c>
      <c r="BL1129" s="17" t="s">
        <v>277</v>
      </c>
      <c r="BM1129" s="134" t="s">
        <v>1285</v>
      </c>
    </row>
    <row r="1130" spans="2:65" s="1" customFormat="1" ht="19.5">
      <c r="B1130" s="29"/>
      <c r="D1130" s="136" t="s">
        <v>231</v>
      </c>
      <c r="F1130" s="137" t="s">
        <v>1284</v>
      </c>
      <c r="L1130" s="29"/>
      <c r="M1130" s="138"/>
      <c r="T1130" s="53"/>
      <c r="AT1130" s="17" t="s">
        <v>231</v>
      </c>
      <c r="AU1130" s="17" t="s">
        <v>82</v>
      </c>
    </row>
    <row r="1131" spans="2:65" s="1" customFormat="1" ht="37.9" customHeight="1">
      <c r="B1131" s="123"/>
      <c r="C1131" s="124" t="s">
        <v>1286</v>
      </c>
      <c r="D1131" s="124" t="s">
        <v>226</v>
      </c>
      <c r="E1131" s="125" t="s">
        <v>1287</v>
      </c>
      <c r="F1131" s="126" t="s">
        <v>1288</v>
      </c>
      <c r="G1131" s="127" t="s">
        <v>266</v>
      </c>
      <c r="H1131" s="128">
        <v>85.156999999999996</v>
      </c>
      <c r="I1131" s="129">
        <v>178</v>
      </c>
      <c r="J1131" s="129">
        <f>ROUND(I1131*H1131,2)</f>
        <v>15157.95</v>
      </c>
      <c r="K1131" s="126" t="s">
        <v>230</v>
      </c>
      <c r="L1131" s="29"/>
      <c r="M1131" s="130" t="s">
        <v>1</v>
      </c>
      <c r="N1131" s="131" t="s">
        <v>39</v>
      </c>
      <c r="O1131" s="132">
        <v>0</v>
      </c>
      <c r="P1131" s="132">
        <f>O1131*H1131</f>
        <v>0</v>
      </c>
      <c r="Q1131" s="132">
        <v>0</v>
      </c>
      <c r="R1131" s="132">
        <f>Q1131*H1131</f>
        <v>0</v>
      </c>
      <c r="S1131" s="132">
        <v>0</v>
      </c>
      <c r="T1131" s="133">
        <f>S1131*H1131</f>
        <v>0</v>
      </c>
      <c r="AR1131" s="134" t="s">
        <v>277</v>
      </c>
      <c r="AT1131" s="134" t="s">
        <v>226</v>
      </c>
      <c r="AU1131" s="134" t="s">
        <v>82</v>
      </c>
      <c r="AY1131" s="17" t="s">
        <v>224</v>
      </c>
      <c r="BE1131" s="135">
        <f>IF(N1131="základní",J1131,0)</f>
        <v>0</v>
      </c>
      <c r="BF1131" s="135">
        <f>IF(N1131="snížená",J1131,0)</f>
        <v>15157.95</v>
      </c>
      <c r="BG1131" s="135">
        <f>IF(N1131="zákl. přenesená",J1131,0)</f>
        <v>0</v>
      </c>
      <c r="BH1131" s="135">
        <f>IF(N1131="sníž. přenesená",J1131,0)</f>
        <v>0</v>
      </c>
      <c r="BI1131" s="135">
        <f>IF(N1131="nulová",J1131,0)</f>
        <v>0</v>
      </c>
      <c r="BJ1131" s="17" t="s">
        <v>82</v>
      </c>
      <c r="BK1131" s="135">
        <f>ROUND(I1131*H1131,2)</f>
        <v>15157.95</v>
      </c>
      <c r="BL1131" s="17" t="s">
        <v>277</v>
      </c>
      <c r="BM1131" s="134" t="s">
        <v>1289</v>
      </c>
    </row>
    <row r="1132" spans="2:65" s="1" customFormat="1" ht="29.25">
      <c r="B1132" s="29"/>
      <c r="D1132" s="136" t="s">
        <v>231</v>
      </c>
      <c r="F1132" s="137" t="s">
        <v>1288</v>
      </c>
      <c r="L1132" s="29"/>
      <c r="M1132" s="138"/>
      <c r="T1132" s="53"/>
      <c r="AT1132" s="17" t="s">
        <v>231</v>
      </c>
      <c r="AU1132" s="17" t="s">
        <v>82</v>
      </c>
    </row>
    <row r="1133" spans="2:65" s="1" customFormat="1">
      <c r="B1133" s="29"/>
      <c r="D1133" s="139" t="s">
        <v>232</v>
      </c>
      <c r="F1133" s="140" t="s">
        <v>1290</v>
      </c>
      <c r="L1133" s="29"/>
      <c r="M1133" s="138"/>
      <c r="T1133" s="53"/>
      <c r="AT1133" s="17" t="s">
        <v>232</v>
      </c>
      <c r="AU1133" s="17" t="s">
        <v>82</v>
      </c>
    </row>
    <row r="1134" spans="2:65" s="13" customFormat="1">
      <c r="B1134" s="146"/>
      <c r="D1134" s="136" t="s">
        <v>234</v>
      </c>
      <c r="E1134" s="147" t="s">
        <v>1</v>
      </c>
      <c r="F1134" s="148" t="s">
        <v>1211</v>
      </c>
      <c r="H1134" s="149">
        <v>33.012</v>
      </c>
      <c r="L1134" s="146"/>
      <c r="M1134" s="150"/>
      <c r="T1134" s="151"/>
      <c r="AT1134" s="147" t="s">
        <v>234</v>
      </c>
      <c r="AU1134" s="147" t="s">
        <v>82</v>
      </c>
      <c r="AV1134" s="13" t="s">
        <v>82</v>
      </c>
      <c r="AW1134" s="13" t="s">
        <v>29</v>
      </c>
      <c r="AX1134" s="13" t="s">
        <v>73</v>
      </c>
      <c r="AY1134" s="147" t="s">
        <v>224</v>
      </c>
    </row>
    <row r="1135" spans="2:65" s="13" customFormat="1">
      <c r="B1135" s="146"/>
      <c r="D1135" s="136" t="s">
        <v>234</v>
      </c>
      <c r="E1135" s="147" t="s">
        <v>1</v>
      </c>
      <c r="F1135" s="148" t="s">
        <v>382</v>
      </c>
      <c r="H1135" s="149">
        <v>23.048999999999999</v>
      </c>
      <c r="L1135" s="146"/>
      <c r="M1135" s="150"/>
      <c r="T1135" s="151"/>
      <c r="AT1135" s="147" t="s">
        <v>234</v>
      </c>
      <c r="AU1135" s="147" t="s">
        <v>82</v>
      </c>
      <c r="AV1135" s="13" t="s">
        <v>82</v>
      </c>
      <c r="AW1135" s="13" t="s">
        <v>29</v>
      </c>
      <c r="AX1135" s="13" t="s">
        <v>73</v>
      </c>
      <c r="AY1135" s="147" t="s">
        <v>224</v>
      </c>
    </row>
    <row r="1136" spans="2:65" s="13" customFormat="1">
      <c r="B1136" s="146"/>
      <c r="D1136" s="136" t="s">
        <v>234</v>
      </c>
      <c r="E1136" s="147" t="s">
        <v>1</v>
      </c>
      <c r="F1136" s="148" t="s">
        <v>746</v>
      </c>
      <c r="H1136" s="149">
        <v>9.9359999999999999</v>
      </c>
      <c r="L1136" s="146"/>
      <c r="M1136" s="150"/>
      <c r="T1136" s="151"/>
      <c r="AT1136" s="147" t="s">
        <v>234</v>
      </c>
      <c r="AU1136" s="147" t="s">
        <v>82</v>
      </c>
      <c r="AV1136" s="13" t="s">
        <v>82</v>
      </c>
      <c r="AW1136" s="13" t="s">
        <v>29</v>
      </c>
      <c r="AX1136" s="13" t="s">
        <v>73</v>
      </c>
      <c r="AY1136" s="147" t="s">
        <v>224</v>
      </c>
    </row>
    <row r="1137" spans="2:65" s="13" customFormat="1">
      <c r="B1137" s="146"/>
      <c r="D1137" s="136" t="s">
        <v>234</v>
      </c>
      <c r="E1137" s="147" t="s">
        <v>1</v>
      </c>
      <c r="F1137" s="148" t="s">
        <v>747</v>
      </c>
      <c r="H1137" s="149">
        <v>9.9</v>
      </c>
      <c r="L1137" s="146"/>
      <c r="M1137" s="150"/>
      <c r="T1137" s="151"/>
      <c r="AT1137" s="147" t="s">
        <v>234</v>
      </c>
      <c r="AU1137" s="147" t="s">
        <v>82</v>
      </c>
      <c r="AV1137" s="13" t="s">
        <v>82</v>
      </c>
      <c r="AW1137" s="13" t="s">
        <v>29</v>
      </c>
      <c r="AX1137" s="13" t="s">
        <v>73</v>
      </c>
      <c r="AY1137" s="147" t="s">
        <v>224</v>
      </c>
    </row>
    <row r="1138" spans="2:65" s="13" customFormat="1">
      <c r="B1138" s="146"/>
      <c r="D1138" s="136" t="s">
        <v>234</v>
      </c>
      <c r="E1138" s="147" t="s">
        <v>1</v>
      </c>
      <c r="F1138" s="148" t="s">
        <v>1212</v>
      </c>
      <c r="H1138" s="149">
        <v>9.26</v>
      </c>
      <c r="L1138" s="146"/>
      <c r="M1138" s="150"/>
      <c r="T1138" s="151"/>
      <c r="AT1138" s="147" t="s">
        <v>234</v>
      </c>
      <c r="AU1138" s="147" t="s">
        <v>82</v>
      </c>
      <c r="AV1138" s="13" t="s">
        <v>82</v>
      </c>
      <c r="AW1138" s="13" t="s">
        <v>29</v>
      </c>
      <c r="AX1138" s="13" t="s">
        <v>73</v>
      </c>
      <c r="AY1138" s="147" t="s">
        <v>224</v>
      </c>
    </row>
    <row r="1139" spans="2:65" s="14" customFormat="1">
      <c r="B1139" s="152"/>
      <c r="D1139" s="136" t="s">
        <v>234</v>
      </c>
      <c r="E1139" s="153" t="s">
        <v>1</v>
      </c>
      <c r="F1139" s="154" t="s">
        <v>239</v>
      </c>
      <c r="H1139" s="155">
        <v>85.157000000000011</v>
      </c>
      <c r="L1139" s="152"/>
      <c r="M1139" s="156"/>
      <c r="T1139" s="157"/>
      <c r="AT1139" s="153" t="s">
        <v>234</v>
      </c>
      <c r="AU1139" s="153" t="s">
        <v>82</v>
      </c>
      <c r="AV1139" s="14" t="s">
        <v>106</v>
      </c>
      <c r="AW1139" s="14" t="s">
        <v>29</v>
      </c>
      <c r="AX1139" s="14" t="s">
        <v>78</v>
      </c>
      <c r="AY1139" s="153" t="s">
        <v>224</v>
      </c>
    </row>
    <row r="1140" spans="2:65" s="1" customFormat="1" ht="24.2" customHeight="1">
      <c r="B1140" s="123"/>
      <c r="C1140" s="164" t="s">
        <v>836</v>
      </c>
      <c r="D1140" s="164" t="s">
        <v>1008</v>
      </c>
      <c r="E1140" s="165" t="s">
        <v>1221</v>
      </c>
      <c r="F1140" s="166" t="s">
        <v>1222</v>
      </c>
      <c r="G1140" s="167" t="s">
        <v>266</v>
      </c>
      <c r="H1140" s="168">
        <v>102.188</v>
      </c>
      <c r="I1140" s="169">
        <v>155.5</v>
      </c>
      <c r="J1140" s="169">
        <f>ROUND(I1140*H1140,2)</f>
        <v>15890.23</v>
      </c>
      <c r="K1140" s="166" t="s">
        <v>1</v>
      </c>
      <c r="L1140" s="170"/>
      <c r="M1140" s="171" t="s">
        <v>1</v>
      </c>
      <c r="N1140" s="172" t="s">
        <v>39</v>
      </c>
      <c r="O1140" s="132">
        <v>0</v>
      </c>
      <c r="P1140" s="132">
        <f>O1140*H1140</f>
        <v>0</v>
      </c>
      <c r="Q1140" s="132">
        <v>0</v>
      </c>
      <c r="R1140" s="132">
        <f>Q1140*H1140</f>
        <v>0</v>
      </c>
      <c r="S1140" s="132">
        <v>0</v>
      </c>
      <c r="T1140" s="133">
        <f>S1140*H1140</f>
        <v>0</v>
      </c>
      <c r="AR1140" s="134" t="s">
        <v>332</v>
      </c>
      <c r="AT1140" s="134" t="s">
        <v>1008</v>
      </c>
      <c r="AU1140" s="134" t="s">
        <v>82</v>
      </c>
      <c r="AY1140" s="17" t="s">
        <v>224</v>
      </c>
      <c r="BE1140" s="135">
        <f>IF(N1140="základní",J1140,0)</f>
        <v>0</v>
      </c>
      <c r="BF1140" s="135">
        <f>IF(N1140="snížená",J1140,0)</f>
        <v>15890.23</v>
      </c>
      <c r="BG1140" s="135">
        <f>IF(N1140="zákl. přenesená",J1140,0)</f>
        <v>0</v>
      </c>
      <c r="BH1140" s="135">
        <f>IF(N1140="sníž. přenesená",J1140,0)</f>
        <v>0</v>
      </c>
      <c r="BI1140" s="135">
        <f>IF(N1140="nulová",J1140,0)</f>
        <v>0</v>
      </c>
      <c r="BJ1140" s="17" t="s">
        <v>82</v>
      </c>
      <c r="BK1140" s="135">
        <f>ROUND(I1140*H1140,2)</f>
        <v>15890.23</v>
      </c>
      <c r="BL1140" s="17" t="s">
        <v>277</v>
      </c>
      <c r="BM1140" s="134" t="s">
        <v>1291</v>
      </c>
    </row>
    <row r="1141" spans="2:65" s="1" customFormat="1" ht="19.5">
      <c r="B1141" s="29"/>
      <c r="D1141" s="136" t="s">
        <v>231</v>
      </c>
      <c r="F1141" s="137" t="s">
        <v>1222</v>
      </c>
      <c r="L1141" s="29"/>
      <c r="M1141" s="138"/>
      <c r="T1141" s="53"/>
      <c r="AT1141" s="17" t="s">
        <v>231</v>
      </c>
      <c r="AU1141" s="17" t="s">
        <v>82</v>
      </c>
    </row>
    <row r="1142" spans="2:65" s="13" customFormat="1">
      <c r="B1142" s="146"/>
      <c r="D1142" s="136" t="s">
        <v>234</v>
      </c>
      <c r="E1142" s="147" t="s">
        <v>1</v>
      </c>
      <c r="F1142" s="148" t="s">
        <v>1292</v>
      </c>
      <c r="H1142" s="149">
        <v>102.188</v>
      </c>
      <c r="L1142" s="146"/>
      <c r="M1142" s="150"/>
      <c r="T1142" s="151"/>
      <c r="AT1142" s="147" t="s">
        <v>234</v>
      </c>
      <c r="AU1142" s="147" t="s">
        <v>82</v>
      </c>
      <c r="AV1142" s="13" t="s">
        <v>82</v>
      </c>
      <c r="AW1142" s="13" t="s">
        <v>29</v>
      </c>
      <c r="AX1142" s="13" t="s">
        <v>73</v>
      </c>
      <c r="AY1142" s="147" t="s">
        <v>224</v>
      </c>
    </row>
    <row r="1143" spans="2:65" s="14" customFormat="1">
      <c r="B1143" s="152"/>
      <c r="D1143" s="136" t="s">
        <v>234</v>
      </c>
      <c r="E1143" s="153" t="s">
        <v>1</v>
      </c>
      <c r="F1143" s="154" t="s">
        <v>239</v>
      </c>
      <c r="H1143" s="155">
        <v>102.188</v>
      </c>
      <c r="L1143" s="152"/>
      <c r="M1143" s="156"/>
      <c r="T1143" s="157"/>
      <c r="AT1143" s="153" t="s">
        <v>234</v>
      </c>
      <c r="AU1143" s="153" t="s">
        <v>82</v>
      </c>
      <c r="AV1143" s="14" t="s">
        <v>106</v>
      </c>
      <c r="AW1143" s="14" t="s">
        <v>29</v>
      </c>
      <c r="AX1143" s="14" t="s">
        <v>78</v>
      </c>
      <c r="AY1143" s="153" t="s">
        <v>224</v>
      </c>
    </row>
    <row r="1144" spans="2:65" s="1" customFormat="1" ht="49.15" customHeight="1">
      <c r="B1144" s="123"/>
      <c r="C1144" s="124" t="s">
        <v>1293</v>
      </c>
      <c r="D1144" s="124" t="s">
        <v>226</v>
      </c>
      <c r="E1144" s="125" t="s">
        <v>1294</v>
      </c>
      <c r="F1144" s="126" t="s">
        <v>1295</v>
      </c>
      <c r="G1144" s="127" t="s">
        <v>266</v>
      </c>
      <c r="H1144" s="128">
        <v>29.096</v>
      </c>
      <c r="I1144" s="129">
        <v>225</v>
      </c>
      <c r="J1144" s="129">
        <f>ROUND(I1144*H1144,2)</f>
        <v>6546.6</v>
      </c>
      <c r="K1144" s="126" t="s">
        <v>230</v>
      </c>
      <c r="L1144" s="29"/>
      <c r="M1144" s="130" t="s">
        <v>1</v>
      </c>
      <c r="N1144" s="131" t="s">
        <v>39</v>
      </c>
      <c r="O1144" s="132">
        <v>0</v>
      </c>
      <c r="P1144" s="132">
        <f>O1144*H1144</f>
        <v>0</v>
      </c>
      <c r="Q1144" s="132">
        <v>0</v>
      </c>
      <c r="R1144" s="132">
        <f>Q1144*H1144</f>
        <v>0</v>
      </c>
      <c r="S1144" s="132">
        <v>0</v>
      </c>
      <c r="T1144" s="133">
        <f>S1144*H1144</f>
        <v>0</v>
      </c>
      <c r="AR1144" s="134" t="s">
        <v>277</v>
      </c>
      <c r="AT1144" s="134" t="s">
        <v>226</v>
      </c>
      <c r="AU1144" s="134" t="s">
        <v>82</v>
      </c>
      <c r="AY1144" s="17" t="s">
        <v>224</v>
      </c>
      <c r="BE1144" s="135">
        <f>IF(N1144="základní",J1144,0)</f>
        <v>0</v>
      </c>
      <c r="BF1144" s="135">
        <f>IF(N1144="snížená",J1144,0)</f>
        <v>6546.6</v>
      </c>
      <c r="BG1144" s="135">
        <f>IF(N1144="zákl. přenesená",J1144,0)</f>
        <v>0</v>
      </c>
      <c r="BH1144" s="135">
        <f>IF(N1144="sníž. přenesená",J1144,0)</f>
        <v>0</v>
      </c>
      <c r="BI1144" s="135">
        <f>IF(N1144="nulová",J1144,0)</f>
        <v>0</v>
      </c>
      <c r="BJ1144" s="17" t="s">
        <v>82</v>
      </c>
      <c r="BK1144" s="135">
        <f>ROUND(I1144*H1144,2)</f>
        <v>6546.6</v>
      </c>
      <c r="BL1144" s="17" t="s">
        <v>277</v>
      </c>
      <c r="BM1144" s="134" t="s">
        <v>1296</v>
      </c>
    </row>
    <row r="1145" spans="2:65" s="1" customFormat="1" ht="29.25">
      <c r="B1145" s="29"/>
      <c r="D1145" s="136" t="s">
        <v>231</v>
      </c>
      <c r="F1145" s="137" t="s">
        <v>1295</v>
      </c>
      <c r="L1145" s="29"/>
      <c r="M1145" s="138"/>
      <c r="T1145" s="53"/>
      <c r="AT1145" s="17" t="s">
        <v>231</v>
      </c>
      <c r="AU1145" s="17" t="s">
        <v>82</v>
      </c>
    </row>
    <row r="1146" spans="2:65" s="1" customFormat="1">
      <c r="B1146" s="29"/>
      <c r="D1146" s="139" t="s">
        <v>232</v>
      </c>
      <c r="F1146" s="140" t="s">
        <v>1297</v>
      </c>
      <c r="L1146" s="29"/>
      <c r="M1146" s="138"/>
      <c r="T1146" s="53"/>
      <c r="AT1146" s="17" t="s">
        <v>232</v>
      </c>
      <c r="AU1146" s="17" t="s">
        <v>82</v>
      </c>
    </row>
    <row r="1147" spans="2:65" s="13" customFormat="1">
      <c r="B1147" s="146"/>
      <c r="D1147" s="136" t="s">
        <v>234</v>
      </c>
      <c r="E1147" s="147" t="s">
        <v>1</v>
      </c>
      <c r="F1147" s="148" t="s">
        <v>746</v>
      </c>
      <c r="H1147" s="149">
        <v>9.9359999999999999</v>
      </c>
      <c r="L1147" s="146"/>
      <c r="M1147" s="150"/>
      <c r="T1147" s="151"/>
      <c r="AT1147" s="147" t="s">
        <v>234</v>
      </c>
      <c r="AU1147" s="147" t="s">
        <v>82</v>
      </c>
      <c r="AV1147" s="13" t="s">
        <v>82</v>
      </c>
      <c r="AW1147" s="13" t="s">
        <v>29</v>
      </c>
      <c r="AX1147" s="13" t="s">
        <v>73</v>
      </c>
      <c r="AY1147" s="147" t="s">
        <v>224</v>
      </c>
    </row>
    <row r="1148" spans="2:65" s="13" customFormat="1">
      <c r="B1148" s="146"/>
      <c r="D1148" s="136" t="s">
        <v>234</v>
      </c>
      <c r="E1148" s="147" t="s">
        <v>1</v>
      </c>
      <c r="F1148" s="148" t="s">
        <v>747</v>
      </c>
      <c r="H1148" s="149">
        <v>9.9</v>
      </c>
      <c r="L1148" s="146"/>
      <c r="M1148" s="150"/>
      <c r="T1148" s="151"/>
      <c r="AT1148" s="147" t="s">
        <v>234</v>
      </c>
      <c r="AU1148" s="147" t="s">
        <v>82</v>
      </c>
      <c r="AV1148" s="13" t="s">
        <v>82</v>
      </c>
      <c r="AW1148" s="13" t="s">
        <v>29</v>
      </c>
      <c r="AX1148" s="13" t="s">
        <v>73</v>
      </c>
      <c r="AY1148" s="147" t="s">
        <v>224</v>
      </c>
    </row>
    <row r="1149" spans="2:65" s="13" customFormat="1">
      <c r="B1149" s="146"/>
      <c r="D1149" s="136" t="s">
        <v>234</v>
      </c>
      <c r="E1149" s="147" t="s">
        <v>1</v>
      </c>
      <c r="F1149" s="148" t="s">
        <v>1212</v>
      </c>
      <c r="H1149" s="149">
        <v>9.26</v>
      </c>
      <c r="L1149" s="146"/>
      <c r="M1149" s="150"/>
      <c r="T1149" s="151"/>
      <c r="AT1149" s="147" t="s">
        <v>234</v>
      </c>
      <c r="AU1149" s="147" t="s">
        <v>82</v>
      </c>
      <c r="AV1149" s="13" t="s">
        <v>82</v>
      </c>
      <c r="AW1149" s="13" t="s">
        <v>29</v>
      </c>
      <c r="AX1149" s="13" t="s">
        <v>73</v>
      </c>
      <c r="AY1149" s="147" t="s">
        <v>224</v>
      </c>
    </row>
    <row r="1150" spans="2:65" s="14" customFormat="1">
      <c r="B1150" s="152"/>
      <c r="D1150" s="136" t="s">
        <v>234</v>
      </c>
      <c r="E1150" s="153" t="s">
        <v>1</v>
      </c>
      <c r="F1150" s="154" t="s">
        <v>239</v>
      </c>
      <c r="H1150" s="155">
        <v>29.095999999999997</v>
      </c>
      <c r="L1150" s="152"/>
      <c r="M1150" s="156"/>
      <c r="T1150" s="157"/>
      <c r="AT1150" s="153" t="s">
        <v>234</v>
      </c>
      <c r="AU1150" s="153" t="s">
        <v>82</v>
      </c>
      <c r="AV1150" s="14" t="s">
        <v>106</v>
      </c>
      <c r="AW1150" s="14" t="s">
        <v>29</v>
      </c>
      <c r="AX1150" s="14" t="s">
        <v>78</v>
      </c>
      <c r="AY1150" s="153" t="s">
        <v>224</v>
      </c>
    </row>
    <row r="1151" spans="2:65" s="1" customFormat="1" ht="33" customHeight="1">
      <c r="B1151" s="123"/>
      <c r="C1151" s="164" t="s">
        <v>843</v>
      </c>
      <c r="D1151" s="164" t="s">
        <v>1008</v>
      </c>
      <c r="E1151" s="165" t="s">
        <v>1230</v>
      </c>
      <c r="F1151" s="166" t="s">
        <v>1231</v>
      </c>
      <c r="G1151" s="167" t="s">
        <v>266</v>
      </c>
      <c r="H1151" s="168">
        <v>34.914999999999999</v>
      </c>
      <c r="I1151" s="169">
        <v>452</v>
      </c>
      <c r="J1151" s="169">
        <f>ROUND(I1151*H1151,2)</f>
        <v>15781.58</v>
      </c>
      <c r="K1151" s="166" t="s">
        <v>230</v>
      </c>
      <c r="L1151" s="170"/>
      <c r="M1151" s="171" t="s">
        <v>1</v>
      </c>
      <c r="N1151" s="172" t="s">
        <v>39</v>
      </c>
      <c r="O1151" s="132">
        <v>0</v>
      </c>
      <c r="P1151" s="132">
        <f>O1151*H1151</f>
        <v>0</v>
      </c>
      <c r="Q1151" s="132">
        <v>0</v>
      </c>
      <c r="R1151" s="132">
        <f>Q1151*H1151</f>
        <v>0</v>
      </c>
      <c r="S1151" s="132">
        <v>0</v>
      </c>
      <c r="T1151" s="133">
        <f>S1151*H1151</f>
        <v>0</v>
      </c>
      <c r="AR1151" s="134" t="s">
        <v>332</v>
      </c>
      <c r="AT1151" s="134" t="s">
        <v>1008</v>
      </c>
      <c r="AU1151" s="134" t="s">
        <v>82</v>
      </c>
      <c r="AY1151" s="17" t="s">
        <v>224</v>
      </c>
      <c r="BE1151" s="135">
        <f>IF(N1151="základní",J1151,0)</f>
        <v>0</v>
      </c>
      <c r="BF1151" s="135">
        <f>IF(N1151="snížená",J1151,0)</f>
        <v>15781.58</v>
      </c>
      <c r="BG1151" s="135">
        <f>IF(N1151="zákl. přenesená",J1151,0)</f>
        <v>0</v>
      </c>
      <c r="BH1151" s="135">
        <f>IF(N1151="sníž. přenesená",J1151,0)</f>
        <v>0</v>
      </c>
      <c r="BI1151" s="135">
        <f>IF(N1151="nulová",J1151,0)</f>
        <v>0</v>
      </c>
      <c r="BJ1151" s="17" t="s">
        <v>82</v>
      </c>
      <c r="BK1151" s="135">
        <f>ROUND(I1151*H1151,2)</f>
        <v>15781.58</v>
      </c>
      <c r="BL1151" s="17" t="s">
        <v>277</v>
      </c>
      <c r="BM1151" s="134" t="s">
        <v>1298</v>
      </c>
    </row>
    <row r="1152" spans="2:65" s="1" customFormat="1" ht="19.5">
      <c r="B1152" s="29"/>
      <c r="D1152" s="136" t="s">
        <v>231</v>
      </c>
      <c r="F1152" s="137" t="s">
        <v>1231</v>
      </c>
      <c r="L1152" s="29"/>
      <c r="M1152" s="138"/>
      <c r="T1152" s="53"/>
      <c r="AT1152" s="17" t="s">
        <v>231</v>
      </c>
      <c r="AU1152" s="17" t="s">
        <v>82</v>
      </c>
    </row>
    <row r="1153" spans="2:65" s="13" customFormat="1">
      <c r="B1153" s="146"/>
      <c r="D1153" s="136" t="s">
        <v>234</v>
      </c>
      <c r="E1153" s="147" t="s">
        <v>1</v>
      </c>
      <c r="F1153" s="148" t="s">
        <v>1299</v>
      </c>
      <c r="H1153" s="149">
        <v>34.914999999999999</v>
      </c>
      <c r="L1153" s="146"/>
      <c r="M1153" s="150"/>
      <c r="T1153" s="151"/>
      <c r="AT1153" s="147" t="s">
        <v>234</v>
      </c>
      <c r="AU1153" s="147" t="s">
        <v>82</v>
      </c>
      <c r="AV1153" s="13" t="s">
        <v>82</v>
      </c>
      <c r="AW1153" s="13" t="s">
        <v>29</v>
      </c>
      <c r="AX1153" s="13" t="s">
        <v>73</v>
      </c>
      <c r="AY1153" s="147" t="s">
        <v>224</v>
      </c>
    </row>
    <row r="1154" spans="2:65" s="14" customFormat="1">
      <c r="B1154" s="152"/>
      <c r="D1154" s="136" t="s">
        <v>234</v>
      </c>
      <c r="E1154" s="153" t="s">
        <v>1</v>
      </c>
      <c r="F1154" s="154" t="s">
        <v>239</v>
      </c>
      <c r="H1154" s="155">
        <v>34.914999999999999</v>
      </c>
      <c r="L1154" s="152"/>
      <c r="M1154" s="156"/>
      <c r="T1154" s="157"/>
      <c r="AT1154" s="153" t="s">
        <v>234</v>
      </c>
      <c r="AU1154" s="153" t="s">
        <v>82</v>
      </c>
      <c r="AV1154" s="14" t="s">
        <v>106</v>
      </c>
      <c r="AW1154" s="14" t="s">
        <v>29</v>
      </c>
      <c r="AX1154" s="14" t="s">
        <v>78</v>
      </c>
      <c r="AY1154" s="153" t="s">
        <v>224</v>
      </c>
    </row>
    <row r="1155" spans="2:65" s="1" customFormat="1" ht="49.15" customHeight="1">
      <c r="B1155" s="123"/>
      <c r="C1155" s="124" t="s">
        <v>1300</v>
      </c>
      <c r="D1155" s="124" t="s">
        <v>226</v>
      </c>
      <c r="E1155" s="125" t="s">
        <v>1301</v>
      </c>
      <c r="F1155" s="126" t="s">
        <v>1302</v>
      </c>
      <c r="G1155" s="127" t="s">
        <v>1201</v>
      </c>
      <c r="H1155" s="128">
        <v>14904.43</v>
      </c>
      <c r="I1155" s="129">
        <v>2.4300000000000002</v>
      </c>
      <c r="J1155" s="129">
        <f>ROUND(I1155*H1155,2)</f>
        <v>36217.760000000002</v>
      </c>
      <c r="K1155" s="126" t="s">
        <v>230</v>
      </c>
      <c r="L1155" s="29"/>
      <c r="M1155" s="130" t="s">
        <v>1</v>
      </c>
      <c r="N1155" s="131" t="s">
        <v>39</v>
      </c>
      <c r="O1155" s="132">
        <v>0</v>
      </c>
      <c r="P1155" s="132">
        <f>O1155*H1155</f>
        <v>0</v>
      </c>
      <c r="Q1155" s="132">
        <v>0</v>
      </c>
      <c r="R1155" s="132">
        <f>Q1155*H1155</f>
        <v>0</v>
      </c>
      <c r="S1155" s="132">
        <v>0</v>
      </c>
      <c r="T1155" s="133">
        <f>S1155*H1155</f>
        <v>0</v>
      </c>
      <c r="AR1155" s="134" t="s">
        <v>277</v>
      </c>
      <c r="AT1155" s="134" t="s">
        <v>226</v>
      </c>
      <c r="AU1155" s="134" t="s">
        <v>82</v>
      </c>
      <c r="AY1155" s="17" t="s">
        <v>224</v>
      </c>
      <c r="BE1155" s="135">
        <f>IF(N1155="základní",J1155,0)</f>
        <v>0</v>
      </c>
      <c r="BF1155" s="135">
        <f>IF(N1155="snížená",J1155,0)</f>
        <v>36217.760000000002</v>
      </c>
      <c r="BG1155" s="135">
        <f>IF(N1155="zákl. přenesená",J1155,0)</f>
        <v>0</v>
      </c>
      <c r="BH1155" s="135">
        <f>IF(N1155="sníž. přenesená",J1155,0)</f>
        <v>0</v>
      </c>
      <c r="BI1155" s="135">
        <f>IF(N1155="nulová",J1155,0)</f>
        <v>0</v>
      </c>
      <c r="BJ1155" s="17" t="s">
        <v>82</v>
      </c>
      <c r="BK1155" s="135">
        <f>ROUND(I1155*H1155,2)</f>
        <v>36217.760000000002</v>
      </c>
      <c r="BL1155" s="17" t="s">
        <v>277</v>
      </c>
      <c r="BM1155" s="134" t="s">
        <v>1303</v>
      </c>
    </row>
    <row r="1156" spans="2:65" s="1" customFormat="1" ht="29.25">
      <c r="B1156" s="29"/>
      <c r="D1156" s="136" t="s">
        <v>231</v>
      </c>
      <c r="F1156" s="137" t="s">
        <v>1302</v>
      </c>
      <c r="L1156" s="29"/>
      <c r="M1156" s="138"/>
      <c r="T1156" s="53"/>
      <c r="AT1156" s="17" t="s">
        <v>231</v>
      </c>
      <c r="AU1156" s="17" t="s">
        <v>82</v>
      </c>
    </row>
    <row r="1157" spans="2:65" s="1" customFormat="1">
      <c r="B1157" s="29"/>
      <c r="D1157" s="139" t="s">
        <v>232</v>
      </c>
      <c r="F1157" s="140" t="s">
        <v>1304</v>
      </c>
      <c r="L1157" s="29"/>
      <c r="M1157" s="138"/>
      <c r="T1157" s="53"/>
      <c r="AT1157" s="17" t="s">
        <v>232</v>
      </c>
      <c r="AU1157" s="17" t="s">
        <v>82</v>
      </c>
    </row>
    <row r="1158" spans="2:65" s="11" customFormat="1" ht="22.9" customHeight="1">
      <c r="B1158" s="112"/>
      <c r="D1158" s="113" t="s">
        <v>72</v>
      </c>
      <c r="E1158" s="121" t="s">
        <v>1305</v>
      </c>
      <c r="F1158" s="121" t="s">
        <v>1306</v>
      </c>
      <c r="J1158" s="122">
        <f>BK1158</f>
        <v>1272367.1700000002</v>
      </c>
      <c r="L1158" s="112"/>
      <c r="M1158" s="116"/>
      <c r="P1158" s="117">
        <f>SUM(P1159:P1276)</f>
        <v>0</v>
      </c>
      <c r="R1158" s="117">
        <f>SUM(R1159:R1276)</f>
        <v>0</v>
      </c>
      <c r="T1158" s="118">
        <f>SUM(T1159:T1276)</f>
        <v>0</v>
      </c>
      <c r="AR1158" s="113" t="s">
        <v>82</v>
      </c>
      <c r="AT1158" s="119" t="s">
        <v>72</v>
      </c>
      <c r="AU1158" s="119" t="s">
        <v>78</v>
      </c>
      <c r="AY1158" s="113" t="s">
        <v>224</v>
      </c>
      <c r="BK1158" s="120">
        <f>SUM(BK1159:BK1276)</f>
        <v>1272367.1700000002</v>
      </c>
    </row>
    <row r="1159" spans="2:65" s="1" customFormat="1" ht="33" customHeight="1">
      <c r="B1159" s="123"/>
      <c r="C1159" s="124" t="s">
        <v>847</v>
      </c>
      <c r="D1159" s="124" t="s">
        <v>226</v>
      </c>
      <c r="E1159" s="125" t="s">
        <v>1307</v>
      </c>
      <c r="F1159" s="126" t="s">
        <v>1308</v>
      </c>
      <c r="G1159" s="127" t="s">
        <v>266</v>
      </c>
      <c r="H1159" s="128">
        <v>1404.771</v>
      </c>
      <c r="I1159" s="129">
        <v>50.7</v>
      </c>
      <c r="J1159" s="129">
        <f>ROUND(I1159*H1159,2)</f>
        <v>71221.89</v>
      </c>
      <c r="K1159" s="126" t="s">
        <v>230</v>
      </c>
      <c r="L1159" s="29"/>
      <c r="M1159" s="130" t="s">
        <v>1</v>
      </c>
      <c r="N1159" s="131" t="s">
        <v>39</v>
      </c>
      <c r="O1159" s="132">
        <v>0</v>
      </c>
      <c r="P1159" s="132">
        <f>O1159*H1159</f>
        <v>0</v>
      </c>
      <c r="Q1159" s="132">
        <v>0</v>
      </c>
      <c r="R1159" s="132">
        <f>Q1159*H1159</f>
        <v>0</v>
      </c>
      <c r="S1159" s="132">
        <v>0</v>
      </c>
      <c r="T1159" s="133">
        <f>S1159*H1159</f>
        <v>0</v>
      </c>
      <c r="AR1159" s="134" t="s">
        <v>277</v>
      </c>
      <c r="AT1159" s="134" t="s">
        <v>226</v>
      </c>
      <c r="AU1159" s="134" t="s">
        <v>82</v>
      </c>
      <c r="AY1159" s="17" t="s">
        <v>224</v>
      </c>
      <c r="BE1159" s="135">
        <f>IF(N1159="základní",J1159,0)</f>
        <v>0</v>
      </c>
      <c r="BF1159" s="135">
        <f>IF(N1159="snížená",J1159,0)</f>
        <v>71221.89</v>
      </c>
      <c r="BG1159" s="135">
        <f>IF(N1159="zákl. přenesená",J1159,0)</f>
        <v>0</v>
      </c>
      <c r="BH1159" s="135">
        <f>IF(N1159="sníž. přenesená",J1159,0)</f>
        <v>0</v>
      </c>
      <c r="BI1159" s="135">
        <f>IF(N1159="nulová",J1159,0)</f>
        <v>0</v>
      </c>
      <c r="BJ1159" s="17" t="s">
        <v>82</v>
      </c>
      <c r="BK1159" s="135">
        <f>ROUND(I1159*H1159,2)</f>
        <v>71221.89</v>
      </c>
      <c r="BL1159" s="17" t="s">
        <v>277</v>
      </c>
      <c r="BM1159" s="134" t="s">
        <v>1309</v>
      </c>
    </row>
    <row r="1160" spans="2:65" s="1" customFormat="1" ht="19.5">
      <c r="B1160" s="29"/>
      <c r="D1160" s="136" t="s">
        <v>231</v>
      </c>
      <c r="F1160" s="137" t="s">
        <v>1308</v>
      </c>
      <c r="L1160" s="29"/>
      <c r="M1160" s="138"/>
      <c r="T1160" s="53"/>
      <c r="AT1160" s="17" t="s">
        <v>231</v>
      </c>
      <c r="AU1160" s="17" t="s">
        <v>82</v>
      </c>
    </row>
    <row r="1161" spans="2:65" s="1" customFormat="1">
      <c r="B1161" s="29"/>
      <c r="D1161" s="139" t="s">
        <v>232</v>
      </c>
      <c r="F1161" s="140" t="s">
        <v>1310</v>
      </c>
      <c r="L1161" s="29"/>
      <c r="M1161" s="138"/>
      <c r="T1161" s="53"/>
      <c r="AT1161" s="17" t="s">
        <v>232</v>
      </c>
      <c r="AU1161" s="17" t="s">
        <v>82</v>
      </c>
    </row>
    <row r="1162" spans="2:65" s="12" customFormat="1">
      <c r="B1162" s="141"/>
      <c r="D1162" s="136" t="s">
        <v>234</v>
      </c>
      <c r="E1162" s="142" t="s">
        <v>1</v>
      </c>
      <c r="F1162" s="143" t="s">
        <v>1311</v>
      </c>
      <c r="H1162" s="142" t="s">
        <v>1</v>
      </c>
      <c r="L1162" s="141"/>
      <c r="M1162" s="144"/>
      <c r="T1162" s="145"/>
      <c r="AT1162" s="142" t="s">
        <v>234</v>
      </c>
      <c r="AU1162" s="142" t="s">
        <v>82</v>
      </c>
      <c r="AV1162" s="12" t="s">
        <v>78</v>
      </c>
      <c r="AW1162" s="12" t="s">
        <v>29</v>
      </c>
      <c r="AX1162" s="12" t="s">
        <v>73</v>
      </c>
      <c r="AY1162" s="142" t="s">
        <v>224</v>
      </c>
    </row>
    <row r="1163" spans="2:65" s="13" customFormat="1">
      <c r="B1163" s="146"/>
      <c r="D1163" s="136" t="s">
        <v>234</v>
      </c>
      <c r="E1163" s="147" t="s">
        <v>1</v>
      </c>
      <c r="F1163" s="148" t="s">
        <v>1312</v>
      </c>
      <c r="H1163" s="149">
        <v>329.26</v>
      </c>
      <c r="L1163" s="146"/>
      <c r="M1163" s="150"/>
      <c r="T1163" s="151"/>
      <c r="AT1163" s="147" t="s">
        <v>234</v>
      </c>
      <c r="AU1163" s="147" t="s">
        <v>82</v>
      </c>
      <c r="AV1163" s="13" t="s">
        <v>82</v>
      </c>
      <c r="AW1163" s="13" t="s">
        <v>29</v>
      </c>
      <c r="AX1163" s="13" t="s">
        <v>73</v>
      </c>
      <c r="AY1163" s="147" t="s">
        <v>224</v>
      </c>
    </row>
    <row r="1164" spans="2:65" s="12" customFormat="1">
      <c r="B1164" s="141"/>
      <c r="D1164" s="136" t="s">
        <v>234</v>
      </c>
      <c r="E1164" s="142" t="s">
        <v>1</v>
      </c>
      <c r="F1164" s="143" t="s">
        <v>1313</v>
      </c>
      <c r="H1164" s="142" t="s">
        <v>1</v>
      </c>
      <c r="L1164" s="141"/>
      <c r="M1164" s="144"/>
      <c r="T1164" s="145"/>
      <c r="AT1164" s="142" t="s">
        <v>234</v>
      </c>
      <c r="AU1164" s="142" t="s">
        <v>82</v>
      </c>
      <c r="AV1164" s="12" t="s">
        <v>78</v>
      </c>
      <c r="AW1164" s="12" t="s">
        <v>29</v>
      </c>
      <c r="AX1164" s="12" t="s">
        <v>73</v>
      </c>
      <c r="AY1164" s="142" t="s">
        <v>224</v>
      </c>
    </row>
    <row r="1165" spans="2:65" s="13" customFormat="1">
      <c r="B1165" s="146"/>
      <c r="D1165" s="136" t="s">
        <v>234</v>
      </c>
      <c r="E1165" s="147" t="s">
        <v>1</v>
      </c>
      <c r="F1165" s="148" t="s">
        <v>1314</v>
      </c>
      <c r="H1165" s="149">
        <v>350.38</v>
      </c>
      <c r="L1165" s="146"/>
      <c r="M1165" s="150"/>
      <c r="T1165" s="151"/>
      <c r="AT1165" s="147" t="s">
        <v>234</v>
      </c>
      <c r="AU1165" s="147" t="s">
        <v>82</v>
      </c>
      <c r="AV1165" s="13" t="s">
        <v>82</v>
      </c>
      <c r="AW1165" s="13" t="s">
        <v>29</v>
      </c>
      <c r="AX1165" s="13" t="s">
        <v>73</v>
      </c>
      <c r="AY1165" s="147" t="s">
        <v>224</v>
      </c>
    </row>
    <row r="1166" spans="2:65" s="12" customFormat="1">
      <c r="B1166" s="141"/>
      <c r="D1166" s="136" t="s">
        <v>234</v>
      </c>
      <c r="E1166" s="142" t="s">
        <v>1</v>
      </c>
      <c r="F1166" s="143" t="s">
        <v>1315</v>
      </c>
      <c r="H1166" s="142" t="s">
        <v>1</v>
      </c>
      <c r="L1166" s="141"/>
      <c r="M1166" s="144"/>
      <c r="T1166" s="145"/>
      <c r="AT1166" s="142" t="s">
        <v>234</v>
      </c>
      <c r="AU1166" s="142" t="s">
        <v>82</v>
      </c>
      <c r="AV1166" s="12" t="s">
        <v>78</v>
      </c>
      <c r="AW1166" s="12" t="s">
        <v>29</v>
      </c>
      <c r="AX1166" s="12" t="s">
        <v>73</v>
      </c>
      <c r="AY1166" s="142" t="s">
        <v>224</v>
      </c>
    </row>
    <row r="1167" spans="2:65" s="13" customFormat="1">
      <c r="B1167" s="146"/>
      <c r="D1167" s="136" t="s">
        <v>234</v>
      </c>
      <c r="E1167" s="147" t="s">
        <v>1</v>
      </c>
      <c r="F1167" s="148" t="s">
        <v>1316</v>
      </c>
      <c r="H1167" s="149">
        <v>45.491</v>
      </c>
      <c r="L1167" s="146"/>
      <c r="M1167" s="150"/>
      <c r="T1167" s="151"/>
      <c r="AT1167" s="147" t="s">
        <v>234</v>
      </c>
      <c r="AU1167" s="147" t="s">
        <v>82</v>
      </c>
      <c r="AV1167" s="13" t="s">
        <v>82</v>
      </c>
      <c r="AW1167" s="13" t="s">
        <v>29</v>
      </c>
      <c r="AX1167" s="13" t="s">
        <v>73</v>
      </c>
      <c r="AY1167" s="147" t="s">
        <v>224</v>
      </c>
    </row>
    <row r="1168" spans="2:65" s="12" customFormat="1">
      <c r="B1168" s="141"/>
      <c r="D1168" s="136" t="s">
        <v>234</v>
      </c>
      <c r="E1168" s="142" t="s">
        <v>1</v>
      </c>
      <c r="F1168" s="143" t="s">
        <v>1317</v>
      </c>
      <c r="H1168" s="142" t="s">
        <v>1</v>
      </c>
      <c r="L1168" s="141"/>
      <c r="M1168" s="144"/>
      <c r="T1168" s="145"/>
      <c r="AT1168" s="142" t="s">
        <v>234</v>
      </c>
      <c r="AU1168" s="142" t="s">
        <v>82</v>
      </c>
      <c r="AV1168" s="12" t="s">
        <v>78</v>
      </c>
      <c r="AW1168" s="12" t="s">
        <v>29</v>
      </c>
      <c r="AX1168" s="12" t="s">
        <v>73</v>
      </c>
      <c r="AY1168" s="142" t="s">
        <v>224</v>
      </c>
    </row>
    <row r="1169" spans="2:65" s="13" customFormat="1">
      <c r="B1169" s="146"/>
      <c r="D1169" s="136" t="s">
        <v>234</v>
      </c>
      <c r="E1169" s="147" t="s">
        <v>1</v>
      </c>
      <c r="F1169" s="148" t="s">
        <v>1318</v>
      </c>
      <c r="H1169" s="149">
        <v>679.64</v>
      </c>
      <c r="L1169" s="146"/>
      <c r="M1169" s="150"/>
      <c r="T1169" s="151"/>
      <c r="AT1169" s="147" t="s">
        <v>234</v>
      </c>
      <c r="AU1169" s="147" t="s">
        <v>82</v>
      </c>
      <c r="AV1169" s="13" t="s">
        <v>82</v>
      </c>
      <c r="AW1169" s="13" t="s">
        <v>29</v>
      </c>
      <c r="AX1169" s="13" t="s">
        <v>73</v>
      </c>
      <c r="AY1169" s="147" t="s">
        <v>224</v>
      </c>
    </row>
    <row r="1170" spans="2:65" s="14" customFormat="1">
      <c r="B1170" s="152"/>
      <c r="D1170" s="136" t="s">
        <v>234</v>
      </c>
      <c r="E1170" s="153" t="s">
        <v>1</v>
      </c>
      <c r="F1170" s="154" t="s">
        <v>239</v>
      </c>
      <c r="H1170" s="155">
        <v>1404.771</v>
      </c>
      <c r="L1170" s="152"/>
      <c r="M1170" s="156"/>
      <c r="T1170" s="157"/>
      <c r="AT1170" s="153" t="s">
        <v>234</v>
      </c>
      <c r="AU1170" s="153" t="s">
        <v>82</v>
      </c>
      <c r="AV1170" s="14" t="s">
        <v>106</v>
      </c>
      <c r="AW1170" s="14" t="s">
        <v>29</v>
      </c>
      <c r="AX1170" s="14" t="s">
        <v>78</v>
      </c>
      <c r="AY1170" s="153" t="s">
        <v>224</v>
      </c>
    </row>
    <row r="1171" spans="2:65" s="1" customFormat="1" ht="24.2" customHeight="1">
      <c r="B1171" s="123"/>
      <c r="C1171" s="164" t="s">
        <v>1319</v>
      </c>
      <c r="D1171" s="164" t="s">
        <v>1008</v>
      </c>
      <c r="E1171" s="165" t="s">
        <v>1320</v>
      </c>
      <c r="F1171" s="166" t="s">
        <v>1321</v>
      </c>
      <c r="G1171" s="167" t="s">
        <v>266</v>
      </c>
      <c r="H1171" s="168">
        <v>345.72300000000001</v>
      </c>
      <c r="I1171" s="169">
        <v>204</v>
      </c>
      <c r="J1171" s="169">
        <f>ROUND(I1171*H1171,2)</f>
        <v>70527.490000000005</v>
      </c>
      <c r="K1171" s="166" t="s">
        <v>230</v>
      </c>
      <c r="L1171" s="170"/>
      <c r="M1171" s="171" t="s">
        <v>1</v>
      </c>
      <c r="N1171" s="172" t="s">
        <v>39</v>
      </c>
      <c r="O1171" s="132">
        <v>0</v>
      </c>
      <c r="P1171" s="132">
        <f>O1171*H1171</f>
        <v>0</v>
      </c>
      <c r="Q1171" s="132">
        <v>0</v>
      </c>
      <c r="R1171" s="132">
        <f>Q1171*H1171</f>
        <v>0</v>
      </c>
      <c r="S1171" s="132">
        <v>0</v>
      </c>
      <c r="T1171" s="133">
        <f>S1171*H1171</f>
        <v>0</v>
      </c>
      <c r="AR1171" s="134" t="s">
        <v>332</v>
      </c>
      <c r="AT1171" s="134" t="s">
        <v>1008</v>
      </c>
      <c r="AU1171" s="134" t="s">
        <v>82</v>
      </c>
      <c r="AY1171" s="17" t="s">
        <v>224</v>
      </c>
      <c r="BE1171" s="135">
        <f>IF(N1171="základní",J1171,0)</f>
        <v>0</v>
      </c>
      <c r="BF1171" s="135">
        <f>IF(N1171="snížená",J1171,0)</f>
        <v>70527.490000000005</v>
      </c>
      <c r="BG1171" s="135">
        <f>IF(N1171="zákl. přenesená",J1171,0)</f>
        <v>0</v>
      </c>
      <c r="BH1171" s="135">
        <f>IF(N1171="sníž. přenesená",J1171,0)</f>
        <v>0</v>
      </c>
      <c r="BI1171" s="135">
        <f>IF(N1171="nulová",J1171,0)</f>
        <v>0</v>
      </c>
      <c r="BJ1171" s="17" t="s">
        <v>82</v>
      </c>
      <c r="BK1171" s="135">
        <f>ROUND(I1171*H1171,2)</f>
        <v>70527.490000000005</v>
      </c>
      <c r="BL1171" s="17" t="s">
        <v>277</v>
      </c>
      <c r="BM1171" s="134" t="s">
        <v>1322</v>
      </c>
    </row>
    <row r="1172" spans="2:65" s="1" customFormat="1" ht="19.5">
      <c r="B1172" s="29"/>
      <c r="D1172" s="136" t="s">
        <v>231</v>
      </c>
      <c r="F1172" s="137" t="s">
        <v>1321</v>
      </c>
      <c r="L1172" s="29"/>
      <c r="M1172" s="138"/>
      <c r="T1172" s="53"/>
      <c r="AT1172" s="17" t="s">
        <v>231</v>
      </c>
      <c r="AU1172" s="17" t="s">
        <v>82</v>
      </c>
    </row>
    <row r="1173" spans="2:65" s="13" customFormat="1">
      <c r="B1173" s="146"/>
      <c r="D1173" s="136" t="s">
        <v>234</v>
      </c>
      <c r="E1173" s="147" t="s">
        <v>1</v>
      </c>
      <c r="F1173" s="148" t="s">
        <v>1323</v>
      </c>
      <c r="H1173" s="149">
        <v>345.72300000000001</v>
      </c>
      <c r="L1173" s="146"/>
      <c r="M1173" s="150"/>
      <c r="T1173" s="151"/>
      <c r="AT1173" s="147" t="s">
        <v>234</v>
      </c>
      <c r="AU1173" s="147" t="s">
        <v>82</v>
      </c>
      <c r="AV1173" s="13" t="s">
        <v>82</v>
      </c>
      <c r="AW1173" s="13" t="s">
        <v>29</v>
      </c>
      <c r="AX1173" s="13" t="s">
        <v>73</v>
      </c>
      <c r="AY1173" s="147" t="s">
        <v>224</v>
      </c>
    </row>
    <row r="1174" spans="2:65" s="14" customFormat="1">
      <c r="B1174" s="152"/>
      <c r="D1174" s="136" t="s">
        <v>234</v>
      </c>
      <c r="E1174" s="153" t="s">
        <v>1</v>
      </c>
      <c r="F1174" s="154" t="s">
        <v>239</v>
      </c>
      <c r="H1174" s="155">
        <v>345.72300000000001</v>
      </c>
      <c r="L1174" s="152"/>
      <c r="M1174" s="156"/>
      <c r="T1174" s="157"/>
      <c r="AT1174" s="153" t="s">
        <v>234</v>
      </c>
      <c r="AU1174" s="153" t="s">
        <v>82</v>
      </c>
      <c r="AV1174" s="14" t="s">
        <v>106</v>
      </c>
      <c r="AW1174" s="14" t="s">
        <v>29</v>
      </c>
      <c r="AX1174" s="14" t="s">
        <v>78</v>
      </c>
      <c r="AY1174" s="153" t="s">
        <v>224</v>
      </c>
    </row>
    <row r="1175" spans="2:65" s="1" customFormat="1" ht="24.2" customHeight="1">
      <c r="B1175" s="123"/>
      <c r="C1175" s="164" t="s">
        <v>852</v>
      </c>
      <c r="D1175" s="164" t="s">
        <v>1008</v>
      </c>
      <c r="E1175" s="165" t="s">
        <v>1324</v>
      </c>
      <c r="F1175" s="166" t="s">
        <v>1325</v>
      </c>
      <c r="G1175" s="167" t="s">
        <v>266</v>
      </c>
      <c r="H1175" s="168">
        <v>367.899</v>
      </c>
      <c r="I1175" s="169">
        <v>233</v>
      </c>
      <c r="J1175" s="169">
        <f>ROUND(I1175*H1175,2)</f>
        <v>85720.47</v>
      </c>
      <c r="K1175" s="166" t="s">
        <v>230</v>
      </c>
      <c r="L1175" s="170"/>
      <c r="M1175" s="171" t="s">
        <v>1</v>
      </c>
      <c r="N1175" s="172" t="s">
        <v>39</v>
      </c>
      <c r="O1175" s="132">
        <v>0</v>
      </c>
      <c r="P1175" s="132">
        <f>O1175*H1175</f>
        <v>0</v>
      </c>
      <c r="Q1175" s="132">
        <v>0</v>
      </c>
      <c r="R1175" s="132">
        <f>Q1175*H1175</f>
        <v>0</v>
      </c>
      <c r="S1175" s="132">
        <v>0</v>
      </c>
      <c r="T1175" s="133">
        <f>S1175*H1175</f>
        <v>0</v>
      </c>
      <c r="AR1175" s="134" t="s">
        <v>332</v>
      </c>
      <c r="AT1175" s="134" t="s">
        <v>1008</v>
      </c>
      <c r="AU1175" s="134" t="s">
        <v>82</v>
      </c>
      <c r="AY1175" s="17" t="s">
        <v>224</v>
      </c>
      <c r="BE1175" s="135">
        <f>IF(N1175="základní",J1175,0)</f>
        <v>0</v>
      </c>
      <c r="BF1175" s="135">
        <f>IF(N1175="snížená",J1175,0)</f>
        <v>85720.47</v>
      </c>
      <c r="BG1175" s="135">
        <f>IF(N1175="zákl. přenesená",J1175,0)</f>
        <v>0</v>
      </c>
      <c r="BH1175" s="135">
        <f>IF(N1175="sníž. přenesená",J1175,0)</f>
        <v>0</v>
      </c>
      <c r="BI1175" s="135">
        <f>IF(N1175="nulová",J1175,0)</f>
        <v>0</v>
      </c>
      <c r="BJ1175" s="17" t="s">
        <v>82</v>
      </c>
      <c r="BK1175" s="135">
        <f>ROUND(I1175*H1175,2)</f>
        <v>85720.47</v>
      </c>
      <c r="BL1175" s="17" t="s">
        <v>277</v>
      </c>
      <c r="BM1175" s="134" t="s">
        <v>1326</v>
      </c>
    </row>
    <row r="1176" spans="2:65" s="1" customFormat="1" ht="19.5">
      <c r="B1176" s="29"/>
      <c r="D1176" s="136" t="s">
        <v>231</v>
      </c>
      <c r="F1176" s="137" t="s">
        <v>1325</v>
      </c>
      <c r="L1176" s="29"/>
      <c r="M1176" s="138"/>
      <c r="T1176" s="53"/>
      <c r="AT1176" s="17" t="s">
        <v>231</v>
      </c>
      <c r="AU1176" s="17" t="s">
        <v>82</v>
      </c>
    </row>
    <row r="1177" spans="2:65" s="13" customFormat="1">
      <c r="B1177" s="146"/>
      <c r="D1177" s="136" t="s">
        <v>234</v>
      </c>
      <c r="E1177" s="147" t="s">
        <v>1</v>
      </c>
      <c r="F1177" s="148" t="s">
        <v>1327</v>
      </c>
      <c r="H1177" s="149">
        <v>367.899</v>
      </c>
      <c r="L1177" s="146"/>
      <c r="M1177" s="150"/>
      <c r="T1177" s="151"/>
      <c r="AT1177" s="147" t="s">
        <v>234</v>
      </c>
      <c r="AU1177" s="147" t="s">
        <v>82</v>
      </c>
      <c r="AV1177" s="13" t="s">
        <v>82</v>
      </c>
      <c r="AW1177" s="13" t="s">
        <v>29</v>
      </c>
      <c r="AX1177" s="13" t="s">
        <v>73</v>
      </c>
      <c r="AY1177" s="147" t="s">
        <v>224</v>
      </c>
    </row>
    <row r="1178" spans="2:65" s="14" customFormat="1">
      <c r="B1178" s="152"/>
      <c r="D1178" s="136" t="s">
        <v>234</v>
      </c>
      <c r="E1178" s="153" t="s">
        <v>1</v>
      </c>
      <c r="F1178" s="154" t="s">
        <v>239</v>
      </c>
      <c r="H1178" s="155">
        <v>367.899</v>
      </c>
      <c r="L1178" s="152"/>
      <c r="M1178" s="156"/>
      <c r="T1178" s="157"/>
      <c r="AT1178" s="153" t="s">
        <v>234</v>
      </c>
      <c r="AU1178" s="153" t="s">
        <v>82</v>
      </c>
      <c r="AV1178" s="14" t="s">
        <v>106</v>
      </c>
      <c r="AW1178" s="14" t="s">
        <v>29</v>
      </c>
      <c r="AX1178" s="14" t="s">
        <v>78</v>
      </c>
      <c r="AY1178" s="153" t="s">
        <v>224</v>
      </c>
    </row>
    <row r="1179" spans="2:65" s="1" customFormat="1" ht="24.2" customHeight="1">
      <c r="B1179" s="123"/>
      <c r="C1179" s="164" t="s">
        <v>1328</v>
      </c>
      <c r="D1179" s="164" t="s">
        <v>1008</v>
      </c>
      <c r="E1179" s="165" t="s">
        <v>1329</v>
      </c>
      <c r="F1179" s="166" t="s">
        <v>1330</v>
      </c>
      <c r="G1179" s="167" t="s">
        <v>266</v>
      </c>
      <c r="H1179" s="168">
        <v>693.23299999999995</v>
      </c>
      <c r="I1179" s="169">
        <v>90.8</v>
      </c>
      <c r="J1179" s="169">
        <f>ROUND(I1179*H1179,2)</f>
        <v>62945.56</v>
      </c>
      <c r="K1179" s="166" t="s">
        <v>230</v>
      </c>
      <c r="L1179" s="170"/>
      <c r="M1179" s="171" t="s">
        <v>1</v>
      </c>
      <c r="N1179" s="172" t="s">
        <v>39</v>
      </c>
      <c r="O1179" s="132">
        <v>0</v>
      </c>
      <c r="P1179" s="132">
        <f>O1179*H1179</f>
        <v>0</v>
      </c>
      <c r="Q1179" s="132">
        <v>0</v>
      </c>
      <c r="R1179" s="132">
        <f>Q1179*H1179</f>
        <v>0</v>
      </c>
      <c r="S1179" s="132">
        <v>0</v>
      </c>
      <c r="T1179" s="133">
        <f>S1179*H1179</f>
        <v>0</v>
      </c>
      <c r="AR1179" s="134" t="s">
        <v>332</v>
      </c>
      <c r="AT1179" s="134" t="s">
        <v>1008</v>
      </c>
      <c r="AU1179" s="134" t="s">
        <v>82</v>
      </c>
      <c r="AY1179" s="17" t="s">
        <v>224</v>
      </c>
      <c r="BE1179" s="135">
        <f>IF(N1179="základní",J1179,0)</f>
        <v>0</v>
      </c>
      <c r="BF1179" s="135">
        <f>IF(N1179="snížená",J1179,0)</f>
        <v>62945.56</v>
      </c>
      <c r="BG1179" s="135">
        <f>IF(N1179="zákl. přenesená",J1179,0)</f>
        <v>0</v>
      </c>
      <c r="BH1179" s="135">
        <f>IF(N1179="sníž. přenesená",J1179,0)</f>
        <v>0</v>
      </c>
      <c r="BI1179" s="135">
        <f>IF(N1179="nulová",J1179,0)</f>
        <v>0</v>
      </c>
      <c r="BJ1179" s="17" t="s">
        <v>82</v>
      </c>
      <c r="BK1179" s="135">
        <f>ROUND(I1179*H1179,2)</f>
        <v>62945.56</v>
      </c>
      <c r="BL1179" s="17" t="s">
        <v>277</v>
      </c>
      <c r="BM1179" s="134" t="s">
        <v>1331</v>
      </c>
    </row>
    <row r="1180" spans="2:65" s="1" customFormat="1" ht="19.5">
      <c r="B1180" s="29"/>
      <c r="D1180" s="136" t="s">
        <v>231</v>
      </c>
      <c r="F1180" s="137" t="s">
        <v>1330</v>
      </c>
      <c r="L1180" s="29"/>
      <c r="M1180" s="138"/>
      <c r="T1180" s="53"/>
      <c r="AT1180" s="17" t="s">
        <v>231</v>
      </c>
      <c r="AU1180" s="17" t="s">
        <v>82</v>
      </c>
    </row>
    <row r="1181" spans="2:65" s="13" customFormat="1">
      <c r="B1181" s="146"/>
      <c r="D1181" s="136" t="s">
        <v>234</v>
      </c>
      <c r="E1181" s="147" t="s">
        <v>1</v>
      </c>
      <c r="F1181" s="148" t="s">
        <v>1332</v>
      </c>
      <c r="H1181" s="149">
        <v>693.23299999999995</v>
      </c>
      <c r="L1181" s="146"/>
      <c r="M1181" s="150"/>
      <c r="T1181" s="151"/>
      <c r="AT1181" s="147" t="s">
        <v>234</v>
      </c>
      <c r="AU1181" s="147" t="s">
        <v>82</v>
      </c>
      <c r="AV1181" s="13" t="s">
        <v>82</v>
      </c>
      <c r="AW1181" s="13" t="s">
        <v>29</v>
      </c>
      <c r="AX1181" s="13" t="s">
        <v>73</v>
      </c>
      <c r="AY1181" s="147" t="s">
        <v>224</v>
      </c>
    </row>
    <row r="1182" spans="2:65" s="14" customFormat="1">
      <c r="B1182" s="152"/>
      <c r="D1182" s="136" t="s">
        <v>234</v>
      </c>
      <c r="E1182" s="153" t="s">
        <v>1</v>
      </c>
      <c r="F1182" s="154" t="s">
        <v>239</v>
      </c>
      <c r="H1182" s="155">
        <v>693.23299999999995</v>
      </c>
      <c r="L1182" s="152"/>
      <c r="M1182" s="156"/>
      <c r="T1182" s="157"/>
      <c r="AT1182" s="153" t="s">
        <v>234</v>
      </c>
      <c r="AU1182" s="153" t="s">
        <v>82</v>
      </c>
      <c r="AV1182" s="14" t="s">
        <v>106</v>
      </c>
      <c r="AW1182" s="14" t="s">
        <v>29</v>
      </c>
      <c r="AX1182" s="14" t="s">
        <v>78</v>
      </c>
      <c r="AY1182" s="153" t="s">
        <v>224</v>
      </c>
    </row>
    <row r="1183" spans="2:65" s="1" customFormat="1" ht="24.2" customHeight="1">
      <c r="B1183" s="123"/>
      <c r="C1183" s="164" t="s">
        <v>855</v>
      </c>
      <c r="D1183" s="164" t="s">
        <v>1008</v>
      </c>
      <c r="E1183" s="165" t="s">
        <v>1333</v>
      </c>
      <c r="F1183" s="166" t="s">
        <v>1334</v>
      </c>
      <c r="G1183" s="167" t="s">
        <v>266</v>
      </c>
      <c r="H1183" s="168">
        <v>54.588999999999999</v>
      </c>
      <c r="I1183" s="169">
        <v>1750</v>
      </c>
      <c r="J1183" s="169">
        <f>ROUND(I1183*H1183,2)</f>
        <v>95530.75</v>
      </c>
      <c r="K1183" s="166" t="s">
        <v>1</v>
      </c>
      <c r="L1183" s="170"/>
      <c r="M1183" s="171" t="s">
        <v>1</v>
      </c>
      <c r="N1183" s="172" t="s">
        <v>39</v>
      </c>
      <c r="O1183" s="132">
        <v>0</v>
      </c>
      <c r="P1183" s="132">
        <f>O1183*H1183</f>
        <v>0</v>
      </c>
      <c r="Q1183" s="132">
        <v>0</v>
      </c>
      <c r="R1183" s="132">
        <f>Q1183*H1183</f>
        <v>0</v>
      </c>
      <c r="S1183" s="132">
        <v>0</v>
      </c>
      <c r="T1183" s="133">
        <f>S1183*H1183</f>
        <v>0</v>
      </c>
      <c r="AR1183" s="134" t="s">
        <v>332</v>
      </c>
      <c r="AT1183" s="134" t="s">
        <v>1008</v>
      </c>
      <c r="AU1183" s="134" t="s">
        <v>82</v>
      </c>
      <c r="AY1183" s="17" t="s">
        <v>224</v>
      </c>
      <c r="BE1183" s="135">
        <f>IF(N1183="základní",J1183,0)</f>
        <v>0</v>
      </c>
      <c r="BF1183" s="135">
        <f>IF(N1183="snížená",J1183,0)</f>
        <v>95530.75</v>
      </c>
      <c r="BG1183" s="135">
        <f>IF(N1183="zákl. přenesená",J1183,0)</f>
        <v>0</v>
      </c>
      <c r="BH1183" s="135">
        <f>IF(N1183="sníž. přenesená",J1183,0)</f>
        <v>0</v>
      </c>
      <c r="BI1183" s="135">
        <f>IF(N1183="nulová",J1183,0)</f>
        <v>0</v>
      </c>
      <c r="BJ1183" s="17" t="s">
        <v>82</v>
      </c>
      <c r="BK1183" s="135">
        <f>ROUND(I1183*H1183,2)</f>
        <v>95530.75</v>
      </c>
      <c r="BL1183" s="17" t="s">
        <v>277</v>
      </c>
      <c r="BM1183" s="134" t="s">
        <v>1335</v>
      </c>
    </row>
    <row r="1184" spans="2:65" s="1" customFormat="1">
      <c r="B1184" s="29"/>
      <c r="D1184" s="136" t="s">
        <v>231</v>
      </c>
      <c r="F1184" s="137" t="s">
        <v>1334</v>
      </c>
      <c r="L1184" s="29"/>
      <c r="M1184" s="138"/>
      <c r="T1184" s="53"/>
      <c r="AT1184" s="17" t="s">
        <v>231</v>
      </c>
      <c r="AU1184" s="17" t="s">
        <v>82</v>
      </c>
    </row>
    <row r="1185" spans="2:65" s="1" customFormat="1" ht="55.5" customHeight="1">
      <c r="B1185" s="123"/>
      <c r="C1185" s="124" t="s">
        <v>1336</v>
      </c>
      <c r="D1185" s="124" t="s">
        <v>226</v>
      </c>
      <c r="E1185" s="125" t="s">
        <v>1337</v>
      </c>
      <c r="F1185" s="126" t="s">
        <v>1338</v>
      </c>
      <c r="G1185" s="127" t="s">
        <v>272</v>
      </c>
      <c r="H1185" s="128">
        <v>151.19999999999999</v>
      </c>
      <c r="I1185" s="129">
        <v>266</v>
      </c>
      <c r="J1185" s="129">
        <f>ROUND(I1185*H1185,2)</f>
        <v>40219.199999999997</v>
      </c>
      <c r="K1185" s="126" t="s">
        <v>1</v>
      </c>
      <c r="L1185" s="29"/>
      <c r="M1185" s="130" t="s">
        <v>1</v>
      </c>
      <c r="N1185" s="131" t="s">
        <v>39</v>
      </c>
      <c r="O1185" s="132">
        <v>0</v>
      </c>
      <c r="P1185" s="132">
        <f>O1185*H1185</f>
        <v>0</v>
      </c>
      <c r="Q1185" s="132">
        <v>0</v>
      </c>
      <c r="R1185" s="132">
        <f>Q1185*H1185</f>
        <v>0</v>
      </c>
      <c r="S1185" s="132">
        <v>0</v>
      </c>
      <c r="T1185" s="133">
        <f>S1185*H1185</f>
        <v>0</v>
      </c>
      <c r="AR1185" s="134" t="s">
        <v>277</v>
      </c>
      <c r="AT1185" s="134" t="s">
        <v>226</v>
      </c>
      <c r="AU1185" s="134" t="s">
        <v>82</v>
      </c>
      <c r="AY1185" s="17" t="s">
        <v>224</v>
      </c>
      <c r="BE1185" s="135">
        <f>IF(N1185="základní",J1185,0)</f>
        <v>0</v>
      </c>
      <c r="BF1185" s="135">
        <f>IF(N1185="snížená",J1185,0)</f>
        <v>40219.199999999997</v>
      </c>
      <c r="BG1185" s="135">
        <f>IF(N1185="zákl. přenesená",J1185,0)</f>
        <v>0</v>
      </c>
      <c r="BH1185" s="135">
        <f>IF(N1185="sníž. přenesená",J1185,0)</f>
        <v>0</v>
      </c>
      <c r="BI1185" s="135">
        <f>IF(N1185="nulová",J1185,0)</f>
        <v>0</v>
      </c>
      <c r="BJ1185" s="17" t="s">
        <v>82</v>
      </c>
      <c r="BK1185" s="135">
        <f>ROUND(I1185*H1185,2)</f>
        <v>40219.199999999997</v>
      </c>
      <c r="BL1185" s="17" t="s">
        <v>277</v>
      </c>
      <c r="BM1185" s="134" t="s">
        <v>1339</v>
      </c>
    </row>
    <row r="1186" spans="2:65" s="1" customFormat="1" ht="39">
      <c r="B1186" s="29"/>
      <c r="D1186" s="136" t="s">
        <v>231</v>
      </c>
      <c r="F1186" s="137" t="s">
        <v>1338</v>
      </c>
      <c r="L1186" s="29"/>
      <c r="M1186" s="138"/>
      <c r="T1186" s="53"/>
      <c r="AT1186" s="17" t="s">
        <v>231</v>
      </c>
      <c r="AU1186" s="17" t="s">
        <v>82</v>
      </c>
    </row>
    <row r="1187" spans="2:65" s="12" customFormat="1">
      <c r="B1187" s="141"/>
      <c r="D1187" s="136" t="s">
        <v>234</v>
      </c>
      <c r="E1187" s="142" t="s">
        <v>1</v>
      </c>
      <c r="F1187" s="143" t="s">
        <v>1340</v>
      </c>
      <c r="H1187" s="142" t="s">
        <v>1</v>
      </c>
      <c r="L1187" s="141"/>
      <c r="M1187" s="144"/>
      <c r="T1187" s="145"/>
      <c r="AT1187" s="142" t="s">
        <v>234</v>
      </c>
      <c r="AU1187" s="142" t="s">
        <v>82</v>
      </c>
      <c r="AV1187" s="12" t="s">
        <v>78</v>
      </c>
      <c r="AW1187" s="12" t="s">
        <v>29</v>
      </c>
      <c r="AX1187" s="12" t="s">
        <v>73</v>
      </c>
      <c r="AY1187" s="142" t="s">
        <v>224</v>
      </c>
    </row>
    <row r="1188" spans="2:65" s="12" customFormat="1">
      <c r="B1188" s="141"/>
      <c r="D1188" s="136" t="s">
        <v>234</v>
      </c>
      <c r="E1188" s="142" t="s">
        <v>1</v>
      </c>
      <c r="F1188" s="143" t="s">
        <v>1341</v>
      </c>
      <c r="H1188" s="142" t="s">
        <v>1</v>
      </c>
      <c r="L1188" s="141"/>
      <c r="M1188" s="144"/>
      <c r="T1188" s="145"/>
      <c r="AT1188" s="142" t="s">
        <v>234</v>
      </c>
      <c r="AU1188" s="142" t="s">
        <v>82</v>
      </c>
      <c r="AV1188" s="12" t="s">
        <v>78</v>
      </c>
      <c r="AW1188" s="12" t="s">
        <v>29</v>
      </c>
      <c r="AX1188" s="12" t="s">
        <v>73</v>
      </c>
      <c r="AY1188" s="142" t="s">
        <v>224</v>
      </c>
    </row>
    <row r="1189" spans="2:65" s="13" customFormat="1">
      <c r="B1189" s="146"/>
      <c r="D1189" s="136" t="s">
        <v>234</v>
      </c>
      <c r="E1189" s="147" t="s">
        <v>1</v>
      </c>
      <c r="F1189" s="148" t="s">
        <v>1342</v>
      </c>
      <c r="H1189" s="149">
        <v>151.19999999999999</v>
      </c>
      <c r="L1189" s="146"/>
      <c r="M1189" s="150"/>
      <c r="T1189" s="151"/>
      <c r="AT1189" s="147" t="s">
        <v>234</v>
      </c>
      <c r="AU1189" s="147" t="s">
        <v>82</v>
      </c>
      <c r="AV1189" s="13" t="s">
        <v>82</v>
      </c>
      <c r="AW1189" s="13" t="s">
        <v>29</v>
      </c>
      <c r="AX1189" s="13" t="s">
        <v>73</v>
      </c>
      <c r="AY1189" s="147" t="s">
        <v>224</v>
      </c>
    </row>
    <row r="1190" spans="2:65" s="14" customFormat="1">
      <c r="B1190" s="152"/>
      <c r="D1190" s="136" t="s">
        <v>234</v>
      </c>
      <c r="E1190" s="153" t="s">
        <v>1</v>
      </c>
      <c r="F1190" s="154" t="s">
        <v>239</v>
      </c>
      <c r="H1190" s="155">
        <v>151.19999999999999</v>
      </c>
      <c r="L1190" s="152"/>
      <c r="M1190" s="156"/>
      <c r="T1190" s="157"/>
      <c r="AT1190" s="153" t="s">
        <v>234</v>
      </c>
      <c r="AU1190" s="153" t="s">
        <v>82</v>
      </c>
      <c r="AV1190" s="14" t="s">
        <v>106</v>
      </c>
      <c r="AW1190" s="14" t="s">
        <v>29</v>
      </c>
      <c r="AX1190" s="14" t="s">
        <v>78</v>
      </c>
      <c r="AY1190" s="153" t="s">
        <v>224</v>
      </c>
    </row>
    <row r="1191" spans="2:65" s="1" customFormat="1" ht="16.5" customHeight="1">
      <c r="B1191" s="123"/>
      <c r="C1191" s="164" t="s">
        <v>864</v>
      </c>
      <c r="D1191" s="164" t="s">
        <v>1008</v>
      </c>
      <c r="E1191" s="165" t="s">
        <v>1343</v>
      </c>
      <c r="F1191" s="166" t="s">
        <v>1344</v>
      </c>
      <c r="G1191" s="167" t="s">
        <v>272</v>
      </c>
      <c r="H1191" s="168">
        <v>181.44</v>
      </c>
      <c r="I1191" s="169">
        <v>85</v>
      </c>
      <c r="J1191" s="169">
        <f>ROUND(I1191*H1191,2)</f>
        <v>15422.4</v>
      </c>
      <c r="K1191" s="166" t="s">
        <v>1</v>
      </c>
      <c r="L1191" s="170"/>
      <c r="M1191" s="171" t="s">
        <v>1</v>
      </c>
      <c r="N1191" s="172" t="s">
        <v>39</v>
      </c>
      <c r="O1191" s="132">
        <v>0</v>
      </c>
      <c r="P1191" s="132">
        <f>O1191*H1191</f>
        <v>0</v>
      </c>
      <c r="Q1191" s="132">
        <v>0</v>
      </c>
      <c r="R1191" s="132">
        <f>Q1191*H1191</f>
        <v>0</v>
      </c>
      <c r="S1191" s="132">
        <v>0</v>
      </c>
      <c r="T1191" s="133">
        <f>S1191*H1191</f>
        <v>0</v>
      </c>
      <c r="AR1191" s="134" t="s">
        <v>332</v>
      </c>
      <c r="AT1191" s="134" t="s">
        <v>1008</v>
      </c>
      <c r="AU1191" s="134" t="s">
        <v>82</v>
      </c>
      <c r="AY1191" s="17" t="s">
        <v>224</v>
      </c>
      <c r="BE1191" s="135">
        <f>IF(N1191="základní",J1191,0)</f>
        <v>0</v>
      </c>
      <c r="BF1191" s="135">
        <f>IF(N1191="snížená",J1191,0)</f>
        <v>15422.4</v>
      </c>
      <c r="BG1191" s="135">
        <f>IF(N1191="zákl. přenesená",J1191,0)</f>
        <v>0</v>
      </c>
      <c r="BH1191" s="135">
        <f>IF(N1191="sníž. přenesená",J1191,0)</f>
        <v>0</v>
      </c>
      <c r="BI1191" s="135">
        <f>IF(N1191="nulová",J1191,0)</f>
        <v>0</v>
      </c>
      <c r="BJ1191" s="17" t="s">
        <v>82</v>
      </c>
      <c r="BK1191" s="135">
        <f>ROUND(I1191*H1191,2)</f>
        <v>15422.4</v>
      </c>
      <c r="BL1191" s="17" t="s">
        <v>277</v>
      </c>
      <c r="BM1191" s="134" t="s">
        <v>1345</v>
      </c>
    </row>
    <row r="1192" spans="2:65" s="1" customFormat="1">
      <c r="B1192" s="29"/>
      <c r="D1192" s="136" t="s">
        <v>231</v>
      </c>
      <c r="F1192" s="137" t="s">
        <v>1344</v>
      </c>
      <c r="L1192" s="29"/>
      <c r="M1192" s="138"/>
      <c r="T1192" s="53"/>
      <c r="AT1192" s="17" t="s">
        <v>231</v>
      </c>
      <c r="AU1192" s="17" t="s">
        <v>82</v>
      </c>
    </row>
    <row r="1193" spans="2:65" s="1" customFormat="1" ht="37.9" customHeight="1">
      <c r="B1193" s="123"/>
      <c r="C1193" s="124" t="s">
        <v>1346</v>
      </c>
      <c r="D1193" s="124" t="s">
        <v>226</v>
      </c>
      <c r="E1193" s="125" t="s">
        <v>1347</v>
      </c>
      <c r="F1193" s="126" t="s">
        <v>1348</v>
      </c>
      <c r="G1193" s="127" t="s">
        <v>266</v>
      </c>
      <c r="H1193" s="128">
        <v>126.499</v>
      </c>
      <c r="I1193" s="129">
        <v>232</v>
      </c>
      <c r="J1193" s="129">
        <f>ROUND(I1193*H1193,2)</f>
        <v>29347.77</v>
      </c>
      <c r="K1193" s="126" t="s">
        <v>230</v>
      </c>
      <c r="L1193" s="29"/>
      <c r="M1193" s="130" t="s">
        <v>1</v>
      </c>
      <c r="N1193" s="131" t="s">
        <v>39</v>
      </c>
      <c r="O1193" s="132">
        <v>0</v>
      </c>
      <c r="P1193" s="132">
        <f>O1193*H1193</f>
        <v>0</v>
      </c>
      <c r="Q1193" s="132">
        <v>0</v>
      </c>
      <c r="R1193" s="132">
        <f>Q1193*H1193</f>
        <v>0</v>
      </c>
      <c r="S1193" s="132">
        <v>0</v>
      </c>
      <c r="T1193" s="133">
        <f>S1193*H1193</f>
        <v>0</v>
      </c>
      <c r="AR1193" s="134" t="s">
        <v>277</v>
      </c>
      <c r="AT1193" s="134" t="s">
        <v>226</v>
      </c>
      <c r="AU1193" s="134" t="s">
        <v>82</v>
      </c>
      <c r="AY1193" s="17" t="s">
        <v>224</v>
      </c>
      <c r="BE1193" s="135">
        <f>IF(N1193="základní",J1193,0)</f>
        <v>0</v>
      </c>
      <c r="BF1193" s="135">
        <f>IF(N1193="snížená",J1193,0)</f>
        <v>29347.77</v>
      </c>
      <c r="BG1193" s="135">
        <f>IF(N1193="zákl. přenesená",J1193,0)</f>
        <v>0</v>
      </c>
      <c r="BH1193" s="135">
        <f>IF(N1193="sníž. přenesená",J1193,0)</f>
        <v>0</v>
      </c>
      <c r="BI1193" s="135">
        <f>IF(N1193="nulová",J1193,0)</f>
        <v>0</v>
      </c>
      <c r="BJ1193" s="17" t="s">
        <v>82</v>
      </c>
      <c r="BK1193" s="135">
        <f>ROUND(I1193*H1193,2)</f>
        <v>29347.77</v>
      </c>
      <c r="BL1193" s="17" t="s">
        <v>277</v>
      </c>
      <c r="BM1193" s="134" t="s">
        <v>1349</v>
      </c>
    </row>
    <row r="1194" spans="2:65" s="1" customFormat="1" ht="29.25">
      <c r="B1194" s="29"/>
      <c r="D1194" s="136" t="s">
        <v>231</v>
      </c>
      <c r="F1194" s="137" t="s">
        <v>1348</v>
      </c>
      <c r="L1194" s="29"/>
      <c r="M1194" s="138"/>
      <c r="T1194" s="53"/>
      <c r="AT1194" s="17" t="s">
        <v>231</v>
      </c>
      <c r="AU1194" s="17" t="s">
        <v>82</v>
      </c>
    </row>
    <row r="1195" spans="2:65" s="1" customFormat="1">
      <c r="B1195" s="29"/>
      <c r="D1195" s="139" t="s">
        <v>232</v>
      </c>
      <c r="F1195" s="140" t="s">
        <v>1350</v>
      </c>
      <c r="L1195" s="29"/>
      <c r="M1195" s="138"/>
      <c r="T1195" s="53"/>
      <c r="AT1195" s="17" t="s">
        <v>232</v>
      </c>
      <c r="AU1195" s="17" t="s">
        <v>82</v>
      </c>
    </row>
    <row r="1196" spans="2:65" s="12" customFormat="1">
      <c r="B1196" s="141"/>
      <c r="D1196" s="136" t="s">
        <v>234</v>
      </c>
      <c r="E1196" s="142" t="s">
        <v>1</v>
      </c>
      <c r="F1196" s="143" t="s">
        <v>1351</v>
      </c>
      <c r="H1196" s="142" t="s">
        <v>1</v>
      </c>
      <c r="L1196" s="141"/>
      <c r="M1196" s="144"/>
      <c r="T1196" s="145"/>
      <c r="AT1196" s="142" t="s">
        <v>234</v>
      </c>
      <c r="AU1196" s="142" t="s">
        <v>82</v>
      </c>
      <c r="AV1196" s="12" t="s">
        <v>78</v>
      </c>
      <c r="AW1196" s="12" t="s">
        <v>29</v>
      </c>
      <c r="AX1196" s="12" t="s">
        <v>73</v>
      </c>
      <c r="AY1196" s="142" t="s">
        <v>224</v>
      </c>
    </row>
    <row r="1197" spans="2:65" s="13" customFormat="1">
      <c r="B1197" s="146"/>
      <c r="D1197" s="136" t="s">
        <v>234</v>
      </c>
      <c r="E1197" s="147" t="s">
        <v>1</v>
      </c>
      <c r="F1197" s="148" t="s">
        <v>1352</v>
      </c>
      <c r="H1197" s="149">
        <v>97.822000000000003</v>
      </c>
      <c r="L1197" s="146"/>
      <c r="M1197" s="150"/>
      <c r="T1197" s="151"/>
      <c r="AT1197" s="147" t="s">
        <v>234</v>
      </c>
      <c r="AU1197" s="147" t="s">
        <v>82</v>
      </c>
      <c r="AV1197" s="13" t="s">
        <v>82</v>
      </c>
      <c r="AW1197" s="13" t="s">
        <v>29</v>
      </c>
      <c r="AX1197" s="13" t="s">
        <v>73</v>
      </c>
      <c r="AY1197" s="147" t="s">
        <v>224</v>
      </c>
    </row>
    <row r="1198" spans="2:65" s="12" customFormat="1">
      <c r="B1198" s="141"/>
      <c r="D1198" s="136" t="s">
        <v>234</v>
      </c>
      <c r="E1198" s="142" t="s">
        <v>1</v>
      </c>
      <c r="F1198" s="143" t="s">
        <v>1176</v>
      </c>
      <c r="H1198" s="142" t="s">
        <v>1</v>
      </c>
      <c r="L1198" s="141"/>
      <c r="M1198" s="144"/>
      <c r="T1198" s="145"/>
      <c r="AT1198" s="142" t="s">
        <v>234</v>
      </c>
      <c r="AU1198" s="142" t="s">
        <v>82</v>
      </c>
      <c r="AV1198" s="12" t="s">
        <v>78</v>
      </c>
      <c r="AW1198" s="12" t="s">
        <v>29</v>
      </c>
      <c r="AX1198" s="12" t="s">
        <v>73</v>
      </c>
      <c r="AY1198" s="142" t="s">
        <v>224</v>
      </c>
    </row>
    <row r="1199" spans="2:65" s="13" customFormat="1">
      <c r="B1199" s="146"/>
      <c r="D1199" s="136" t="s">
        <v>234</v>
      </c>
      <c r="E1199" s="147" t="s">
        <v>1</v>
      </c>
      <c r="F1199" s="148" t="s">
        <v>1353</v>
      </c>
      <c r="H1199" s="149">
        <v>28.677</v>
      </c>
      <c r="L1199" s="146"/>
      <c r="M1199" s="150"/>
      <c r="T1199" s="151"/>
      <c r="AT1199" s="147" t="s">
        <v>234</v>
      </c>
      <c r="AU1199" s="147" t="s">
        <v>82</v>
      </c>
      <c r="AV1199" s="13" t="s">
        <v>82</v>
      </c>
      <c r="AW1199" s="13" t="s">
        <v>29</v>
      </c>
      <c r="AX1199" s="13" t="s">
        <v>73</v>
      </c>
      <c r="AY1199" s="147" t="s">
        <v>224</v>
      </c>
    </row>
    <row r="1200" spans="2:65" s="14" customFormat="1">
      <c r="B1200" s="152"/>
      <c r="D1200" s="136" t="s">
        <v>234</v>
      </c>
      <c r="E1200" s="153" t="s">
        <v>1</v>
      </c>
      <c r="F1200" s="154" t="s">
        <v>239</v>
      </c>
      <c r="H1200" s="155">
        <v>126.499</v>
      </c>
      <c r="L1200" s="152"/>
      <c r="M1200" s="156"/>
      <c r="T1200" s="157"/>
      <c r="AT1200" s="153" t="s">
        <v>234</v>
      </c>
      <c r="AU1200" s="153" t="s">
        <v>82</v>
      </c>
      <c r="AV1200" s="14" t="s">
        <v>106</v>
      </c>
      <c r="AW1200" s="14" t="s">
        <v>29</v>
      </c>
      <c r="AX1200" s="14" t="s">
        <v>78</v>
      </c>
      <c r="AY1200" s="153" t="s">
        <v>224</v>
      </c>
    </row>
    <row r="1201" spans="2:65" s="1" customFormat="1" ht="24.2" customHeight="1">
      <c r="B1201" s="123"/>
      <c r="C1201" s="164" t="s">
        <v>870</v>
      </c>
      <c r="D1201" s="164" t="s">
        <v>1008</v>
      </c>
      <c r="E1201" s="165" t="s">
        <v>1354</v>
      </c>
      <c r="F1201" s="166" t="s">
        <v>1355</v>
      </c>
      <c r="G1201" s="167" t="s">
        <v>266</v>
      </c>
      <c r="H1201" s="168">
        <v>30.111000000000001</v>
      </c>
      <c r="I1201" s="169">
        <v>236</v>
      </c>
      <c r="J1201" s="169">
        <f>ROUND(I1201*H1201,2)</f>
        <v>7106.2</v>
      </c>
      <c r="K1201" s="166" t="s">
        <v>230</v>
      </c>
      <c r="L1201" s="170"/>
      <c r="M1201" s="171" t="s">
        <v>1</v>
      </c>
      <c r="N1201" s="172" t="s">
        <v>39</v>
      </c>
      <c r="O1201" s="132">
        <v>0</v>
      </c>
      <c r="P1201" s="132">
        <f>O1201*H1201</f>
        <v>0</v>
      </c>
      <c r="Q1201" s="132">
        <v>0</v>
      </c>
      <c r="R1201" s="132">
        <f>Q1201*H1201</f>
        <v>0</v>
      </c>
      <c r="S1201" s="132">
        <v>0</v>
      </c>
      <c r="T1201" s="133">
        <f>S1201*H1201</f>
        <v>0</v>
      </c>
      <c r="AR1201" s="134" t="s">
        <v>332</v>
      </c>
      <c r="AT1201" s="134" t="s">
        <v>1008</v>
      </c>
      <c r="AU1201" s="134" t="s">
        <v>82</v>
      </c>
      <c r="AY1201" s="17" t="s">
        <v>224</v>
      </c>
      <c r="BE1201" s="135">
        <f>IF(N1201="základní",J1201,0)</f>
        <v>0</v>
      </c>
      <c r="BF1201" s="135">
        <f>IF(N1201="snížená",J1201,0)</f>
        <v>7106.2</v>
      </c>
      <c r="BG1201" s="135">
        <f>IF(N1201="zákl. přenesená",J1201,0)</f>
        <v>0</v>
      </c>
      <c r="BH1201" s="135">
        <f>IF(N1201="sníž. přenesená",J1201,0)</f>
        <v>0</v>
      </c>
      <c r="BI1201" s="135">
        <f>IF(N1201="nulová",J1201,0)</f>
        <v>0</v>
      </c>
      <c r="BJ1201" s="17" t="s">
        <v>82</v>
      </c>
      <c r="BK1201" s="135">
        <f>ROUND(I1201*H1201,2)</f>
        <v>7106.2</v>
      </c>
      <c r="BL1201" s="17" t="s">
        <v>277</v>
      </c>
      <c r="BM1201" s="134" t="s">
        <v>1356</v>
      </c>
    </row>
    <row r="1202" spans="2:65" s="1" customFormat="1" ht="19.5">
      <c r="B1202" s="29"/>
      <c r="D1202" s="136" t="s">
        <v>231</v>
      </c>
      <c r="F1202" s="137" t="s">
        <v>1355</v>
      </c>
      <c r="L1202" s="29"/>
      <c r="M1202" s="138"/>
      <c r="T1202" s="53"/>
      <c r="AT1202" s="17" t="s">
        <v>231</v>
      </c>
      <c r="AU1202" s="17" t="s">
        <v>82</v>
      </c>
    </row>
    <row r="1203" spans="2:65" s="13" customFormat="1">
      <c r="B1203" s="146"/>
      <c r="D1203" s="136" t="s">
        <v>234</v>
      </c>
      <c r="E1203" s="147" t="s">
        <v>1</v>
      </c>
      <c r="F1203" s="148" t="s">
        <v>1357</v>
      </c>
      <c r="H1203" s="149">
        <v>30.111000000000001</v>
      </c>
      <c r="L1203" s="146"/>
      <c r="M1203" s="150"/>
      <c r="T1203" s="151"/>
      <c r="AT1203" s="147" t="s">
        <v>234</v>
      </c>
      <c r="AU1203" s="147" t="s">
        <v>82</v>
      </c>
      <c r="AV1203" s="13" t="s">
        <v>82</v>
      </c>
      <c r="AW1203" s="13" t="s">
        <v>29</v>
      </c>
      <c r="AX1203" s="13" t="s">
        <v>73</v>
      </c>
      <c r="AY1203" s="147" t="s">
        <v>224</v>
      </c>
    </row>
    <row r="1204" spans="2:65" s="14" customFormat="1">
      <c r="B1204" s="152"/>
      <c r="D1204" s="136" t="s">
        <v>234</v>
      </c>
      <c r="E1204" s="153" t="s">
        <v>1</v>
      </c>
      <c r="F1204" s="154" t="s">
        <v>239</v>
      </c>
      <c r="H1204" s="155">
        <v>30.111000000000001</v>
      </c>
      <c r="L1204" s="152"/>
      <c r="M1204" s="156"/>
      <c r="T1204" s="157"/>
      <c r="AT1204" s="153" t="s">
        <v>234</v>
      </c>
      <c r="AU1204" s="153" t="s">
        <v>82</v>
      </c>
      <c r="AV1204" s="14" t="s">
        <v>106</v>
      </c>
      <c r="AW1204" s="14" t="s">
        <v>29</v>
      </c>
      <c r="AX1204" s="14" t="s">
        <v>78</v>
      </c>
      <c r="AY1204" s="153" t="s">
        <v>224</v>
      </c>
    </row>
    <row r="1205" spans="2:65" s="1" customFormat="1" ht="24.2" customHeight="1">
      <c r="B1205" s="123"/>
      <c r="C1205" s="164" t="s">
        <v>1358</v>
      </c>
      <c r="D1205" s="164" t="s">
        <v>1008</v>
      </c>
      <c r="E1205" s="165" t="s">
        <v>1359</v>
      </c>
      <c r="F1205" s="166" t="s">
        <v>1360</v>
      </c>
      <c r="G1205" s="167" t="s">
        <v>266</v>
      </c>
      <c r="H1205" s="168">
        <v>102.71299999999999</v>
      </c>
      <c r="I1205" s="169">
        <v>373</v>
      </c>
      <c r="J1205" s="169">
        <f>ROUND(I1205*H1205,2)</f>
        <v>38311.949999999997</v>
      </c>
      <c r="K1205" s="166" t="s">
        <v>1</v>
      </c>
      <c r="L1205" s="170"/>
      <c r="M1205" s="171" t="s">
        <v>1</v>
      </c>
      <c r="N1205" s="172" t="s">
        <v>39</v>
      </c>
      <c r="O1205" s="132">
        <v>0</v>
      </c>
      <c r="P1205" s="132">
        <f>O1205*H1205</f>
        <v>0</v>
      </c>
      <c r="Q1205" s="132">
        <v>0</v>
      </c>
      <c r="R1205" s="132">
        <f>Q1205*H1205</f>
        <v>0</v>
      </c>
      <c r="S1205" s="132">
        <v>0</v>
      </c>
      <c r="T1205" s="133">
        <f>S1205*H1205</f>
        <v>0</v>
      </c>
      <c r="AR1205" s="134" t="s">
        <v>332</v>
      </c>
      <c r="AT1205" s="134" t="s">
        <v>1008</v>
      </c>
      <c r="AU1205" s="134" t="s">
        <v>82</v>
      </c>
      <c r="AY1205" s="17" t="s">
        <v>224</v>
      </c>
      <c r="BE1205" s="135">
        <f>IF(N1205="základní",J1205,0)</f>
        <v>0</v>
      </c>
      <c r="BF1205" s="135">
        <f>IF(N1205="snížená",J1205,0)</f>
        <v>38311.949999999997</v>
      </c>
      <c r="BG1205" s="135">
        <f>IF(N1205="zákl. přenesená",J1205,0)</f>
        <v>0</v>
      </c>
      <c r="BH1205" s="135">
        <f>IF(N1205="sníž. přenesená",J1205,0)</f>
        <v>0</v>
      </c>
      <c r="BI1205" s="135">
        <f>IF(N1205="nulová",J1205,0)</f>
        <v>0</v>
      </c>
      <c r="BJ1205" s="17" t="s">
        <v>82</v>
      </c>
      <c r="BK1205" s="135">
        <f>ROUND(I1205*H1205,2)</f>
        <v>38311.949999999997</v>
      </c>
      <c r="BL1205" s="17" t="s">
        <v>277</v>
      </c>
      <c r="BM1205" s="134" t="s">
        <v>1361</v>
      </c>
    </row>
    <row r="1206" spans="2:65" s="1" customFormat="1" ht="19.5">
      <c r="B1206" s="29"/>
      <c r="D1206" s="136" t="s">
        <v>231</v>
      </c>
      <c r="F1206" s="137" t="s">
        <v>1360</v>
      </c>
      <c r="L1206" s="29"/>
      <c r="M1206" s="138"/>
      <c r="T1206" s="53"/>
      <c r="AT1206" s="17" t="s">
        <v>231</v>
      </c>
      <c r="AU1206" s="17" t="s">
        <v>82</v>
      </c>
    </row>
    <row r="1207" spans="2:65" s="13" customFormat="1">
      <c r="B1207" s="146"/>
      <c r="D1207" s="136" t="s">
        <v>234</v>
      </c>
      <c r="E1207" s="147" t="s">
        <v>1</v>
      </c>
      <c r="F1207" s="148" t="s">
        <v>1362</v>
      </c>
      <c r="H1207" s="149">
        <v>102.71299999999999</v>
      </c>
      <c r="L1207" s="146"/>
      <c r="M1207" s="150"/>
      <c r="T1207" s="151"/>
      <c r="AT1207" s="147" t="s">
        <v>234</v>
      </c>
      <c r="AU1207" s="147" t="s">
        <v>82</v>
      </c>
      <c r="AV1207" s="13" t="s">
        <v>82</v>
      </c>
      <c r="AW1207" s="13" t="s">
        <v>29</v>
      </c>
      <c r="AX1207" s="13" t="s">
        <v>73</v>
      </c>
      <c r="AY1207" s="147" t="s">
        <v>224</v>
      </c>
    </row>
    <row r="1208" spans="2:65" s="14" customFormat="1">
      <c r="B1208" s="152"/>
      <c r="D1208" s="136" t="s">
        <v>234</v>
      </c>
      <c r="E1208" s="153" t="s">
        <v>1</v>
      </c>
      <c r="F1208" s="154" t="s">
        <v>239</v>
      </c>
      <c r="H1208" s="155">
        <v>102.71299999999999</v>
      </c>
      <c r="L1208" s="152"/>
      <c r="M1208" s="156"/>
      <c r="T1208" s="157"/>
      <c r="AT1208" s="153" t="s">
        <v>234</v>
      </c>
      <c r="AU1208" s="153" t="s">
        <v>82</v>
      </c>
      <c r="AV1208" s="14" t="s">
        <v>106</v>
      </c>
      <c r="AW1208" s="14" t="s">
        <v>29</v>
      </c>
      <c r="AX1208" s="14" t="s">
        <v>78</v>
      </c>
      <c r="AY1208" s="153" t="s">
        <v>224</v>
      </c>
    </row>
    <row r="1209" spans="2:65" s="1" customFormat="1" ht="37.9" customHeight="1">
      <c r="B1209" s="123"/>
      <c r="C1209" s="124" t="s">
        <v>877</v>
      </c>
      <c r="D1209" s="124" t="s">
        <v>226</v>
      </c>
      <c r="E1209" s="125" t="s">
        <v>1363</v>
      </c>
      <c r="F1209" s="126" t="s">
        <v>1364</v>
      </c>
      <c r="G1209" s="127" t="s">
        <v>266</v>
      </c>
      <c r="H1209" s="128">
        <v>484.541</v>
      </c>
      <c r="I1209" s="129">
        <v>111</v>
      </c>
      <c r="J1209" s="129">
        <f>ROUND(I1209*H1209,2)</f>
        <v>53784.05</v>
      </c>
      <c r="K1209" s="126" t="s">
        <v>230</v>
      </c>
      <c r="L1209" s="29"/>
      <c r="M1209" s="130" t="s">
        <v>1</v>
      </c>
      <c r="N1209" s="131" t="s">
        <v>39</v>
      </c>
      <c r="O1209" s="132">
        <v>0</v>
      </c>
      <c r="P1209" s="132">
        <f>O1209*H1209</f>
        <v>0</v>
      </c>
      <c r="Q1209" s="132">
        <v>0</v>
      </c>
      <c r="R1209" s="132">
        <f>Q1209*H1209</f>
        <v>0</v>
      </c>
      <c r="S1209" s="132">
        <v>0</v>
      </c>
      <c r="T1209" s="133">
        <f>S1209*H1209</f>
        <v>0</v>
      </c>
      <c r="AR1209" s="134" t="s">
        <v>277</v>
      </c>
      <c r="AT1209" s="134" t="s">
        <v>226</v>
      </c>
      <c r="AU1209" s="134" t="s">
        <v>82</v>
      </c>
      <c r="AY1209" s="17" t="s">
        <v>224</v>
      </c>
      <c r="BE1209" s="135">
        <f>IF(N1209="základní",J1209,0)</f>
        <v>0</v>
      </c>
      <c r="BF1209" s="135">
        <f>IF(N1209="snížená",J1209,0)</f>
        <v>53784.05</v>
      </c>
      <c r="BG1209" s="135">
        <f>IF(N1209="zákl. přenesená",J1209,0)</f>
        <v>0</v>
      </c>
      <c r="BH1209" s="135">
        <f>IF(N1209="sníž. přenesená",J1209,0)</f>
        <v>0</v>
      </c>
      <c r="BI1209" s="135">
        <f>IF(N1209="nulová",J1209,0)</f>
        <v>0</v>
      </c>
      <c r="BJ1209" s="17" t="s">
        <v>82</v>
      </c>
      <c r="BK1209" s="135">
        <f>ROUND(I1209*H1209,2)</f>
        <v>53784.05</v>
      </c>
      <c r="BL1209" s="17" t="s">
        <v>277</v>
      </c>
      <c r="BM1209" s="134" t="s">
        <v>1365</v>
      </c>
    </row>
    <row r="1210" spans="2:65" s="1" customFormat="1" ht="29.25">
      <c r="B1210" s="29"/>
      <c r="D1210" s="136" t="s">
        <v>231</v>
      </c>
      <c r="F1210" s="137" t="s">
        <v>1364</v>
      </c>
      <c r="L1210" s="29"/>
      <c r="M1210" s="138"/>
      <c r="T1210" s="53"/>
      <c r="AT1210" s="17" t="s">
        <v>231</v>
      </c>
      <c r="AU1210" s="17" t="s">
        <v>82</v>
      </c>
    </row>
    <row r="1211" spans="2:65" s="1" customFormat="1">
      <c r="B1211" s="29"/>
      <c r="D1211" s="139" t="s">
        <v>232</v>
      </c>
      <c r="F1211" s="140" t="s">
        <v>1366</v>
      </c>
      <c r="L1211" s="29"/>
      <c r="M1211" s="138"/>
      <c r="T1211" s="53"/>
      <c r="AT1211" s="17" t="s">
        <v>232</v>
      </c>
      <c r="AU1211" s="17" t="s">
        <v>82</v>
      </c>
    </row>
    <row r="1212" spans="2:65" s="12" customFormat="1">
      <c r="B1212" s="141"/>
      <c r="D1212" s="136" t="s">
        <v>234</v>
      </c>
      <c r="E1212" s="142" t="s">
        <v>1</v>
      </c>
      <c r="F1212" s="143" t="s">
        <v>883</v>
      </c>
      <c r="H1212" s="142" t="s">
        <v>1</v>
      </c>
      <c r="L1212" s="141"/>
      <c r="M1212" s="144"/>
      <c r="T1212" s="145"/>
      <c r="AT1212" s="142" t="s">
        <v>234</v>
      </c>
      <c r="AU1212" s="142" t="s">
        <v>82</v>
      </c>
      <c r="AV1212" s="12" t="s">
        <v>78</v>
      </c>
      <c r="AW1212" s="12" t="s">
        <v>29</v>
      </c>
      <c r="AX1212" s="12" t="s">
        <v>73</v>
      </c>
      <c r="AY1212" s="142" t="s">
        <v>224</v>
      </c>
    </row>
    <row r="1213" spans="2:65" s="13" customFormat="1">
      <c r="B1213" s="146"/>
      <c r="D1213" s="136" t="s">
        <v>234</v>
      </c>
      <c r="E1213" s="147" t="s">
        <v>1</v>
      </c>
      <c r="F1213" s="148" t="s">
        <v>884</v>
      </c>
      <c r="H1213" s="149">
        <v>429.81299999999999</v>
      </c>
      <c r="L1213" s="146"/>
      <c r="M1213" s="150"/>
      <c r="T1213" s="151"/>
      <c r="AT1213" s="147" t="s">
        <v>234</v>
      </c>
      <c r="AU1213" s="147" t="s">
        <v>82</v>
      </c>
      <c r="AV1213" s="13" t="s">
        <v>82</v>
      </c>
      <c r="AW1213" s="13" t="s">
        <v>29</v>
      </c>
      <c r="AX1213" s="13" t="s">
        <v>73</v>
      </c>
      <c r="AY1213" s="147" t="s">
        <v>224</v>
      </c>
    </row>
    <row r="1214" spans="2:65" s="13" customFormat="1">
      <c r="B1214" s="146"/>
      <c r="D1214" s="136" t="s">
        <v>234</v>
      </c>
      <c r="E1214" s="147" t="s">
        <v>1</v>
      </c>
      <c r="F1214" s="148" t="s">
        <v>885</v>
      </c>
      <c r="H1214" s="149">
        <v>-6.6630000000000003</v>
      </c>
      <c r="L1214" s="146"/>
      <c r="M1214" s="150"/>
      <c r="T1214" s="151"/>
      <c r="AT1214" s="147" t="s">
        <v>234</v>
      </c>
      <c r="AU1214" s="147" t="s">
        <v>82</v>
      </c>
      <c r="AV1214" s="13" t="s">
        <v>82</v>
      </c>
      <c r="AW1214" s="13" t="s">
        <v>29</v>
      </c>
      <c r="AX1214" s="13" t="s">
        <v>73</v>
      </c>
      <c r="AY1214" s="147" t="s">
        <v>224</v>
      </c>
    </row>
    <row r="1215" spans="2:65" s="13" customFormat="1">
      <c r="B1215" s="146"/>
      <c r="D1215" s="136" t="s">
        <v>234</v>
      </c>
      <c r="E1215" s="147" t="s">
        <v>1</v>
      </c>
      <c r="F1215" s="148" t="s">
        <v>886</v>
      </c>
      <c r="H1215" s="149">
        <v>-0.49</v>
      </c>
      <c r="L1215" s="146"/>
      <c r="M1215" s="150"/>
      <c r="T1215" s="151"/>
      <c r="AT1215" s="147" t="s">
        <v>234</v>
      </c>
      <c r="AU1215" s="147" t="s">
        <v>82</v>
      </c>
      <c r="AV1215" s="13" t="s">
        <v>82</v>
      </c>
      <c r="AW1215" s="13" t="s">
        <v>29</v>
      </c>
      <c r="AX1215" s="13" t="s">
        <v>73</v>
      </c>
      <c r="AY1215" s="147" t="s">
        <v>224</v>
      </c>
    </row>
    <row r="1216" spans="2:65" s="13" customFormat="1">
      <c r="B1216" s="146"/>
      <c r="D1216" s="136" t="s">
        <v>234</v>
      </c>
      <c r="E1216" s="147" t="s">
        <v>1</v>
      </c>
      <c r="F1216" s="148" t="s">
        <v>887</v>
      </c>
      <c r="H1216" s="149">
        <v>-5.476</v>
      </c>
      <c r="L1216" s="146"/>
      <c r="M1216" s="150"/>
      <c r="T1216" s="151"/>
      <c r="AT1216" s="147" t="s">
        <v>234</v>
      </c>
      <c r="AU1216" s="147" t="s">
        <v>82</v>
      </c>
      <c r="AV1216" s="13" t="s">
        <v>82</v>
      </c>
      <c r="AW1216" s="13" t="s">
        <v>29</v>
      </c>
      <c r="AX1216" s="13" t="s">
        <v>73</v>
      </c>
      <c r="AY1216" s="147" t="s">
        <v>224</v>
      </c>
    </row>
    <row r="1217" spans="2:65" s="13" customFormat="1">
      <c r="B1217" s="146"/>
      <c r="D1217" s="136" t="s">
        <v>234</v>
      </c>
      <c r="E1217" s="147" t="s">
        <v>1</v>
      </c>
      <c r="F1217" s="148" t="s">
        <v>1367</v>
      </c>
      <c r="H1217" s="149">
        <v>38.261000000000003</v>
      </c>
      <c r="L1217" s="146"/>
      <c r="M1217" s="150"/>
      <c r="T1217" s="151"/>
      <c r="AT1217" s="147" t="s">
        <v>234</v>
      </c>
      <c r="AU1217" s="147" t="s">
        <v>82</v>
      </c>
      <c r="AV1217" s="13" t="s">
        <v>82</v>
      </c>
      <c r="AW1217" s="13" t="s">
        <v>29</v>
      </c>
      <c r="AX1217" s="13" t="s">
        <v>73</v>
      </c>
      <c r="AY1217" s="147" t="s">
        <v>224</v>
      </c>
    </row>
    <row r="1218" spans="2:65" s="13" customFormat="1">
      <c r="B1218" s="146"/>
      <c r="D1218" s="136" t="s">
        <v>234</v>
      </c>
      <c r="E1218" s="147" t="s">
        <v>1</v>
      </c>
      <c r="F1218" s="148" t="s">
        <v>746</v>
      </c>
      <c r="H1218" s="149">
        <v>9.9359999999999999</v>
      </c>
      <c r="L1218" s="146"/>
      <c r="M1218" s="150"/>
      <c r="T1218" s="151"/>
      <c r="AT1218" s="147" t="s">
        <v>234</v>
      </c>
      <c r="AU1218" s="147" t="s">
        <v>82</v>
      </c>
      <c r="AV1218" s="13" t="s">
        <v>82</v>
      </c>
      <c r="AW1218" s="13" t="s">
        <v>29</v>
      </c>
      <c r="AX1218" s="13" t="s">
        <v>73</v>
      </c>
      <c r="AY1218" s="147" t="s">
        <v>224</v>
      </c>
    </row>
    <row r="1219" spans="2:65" s="13" customFormat="1">
      <c r="B1219" s="146"/>
      <c r="D1219" s="136" t="s">
        <v>234</v>
      </c>
      <c r="E1219" s="147" t="s">
        <v>1</v>
      </c>
      <c r="F1219" s="148" t="s">
        <v>747</v>
      </c>
      <c r="H1219" s="149">
        <v>9.9</v>
      </c>
      <c r="L1219" s="146"/>
      <c r="M1219" s="150"/>
      <c r="T1219" s="151"/>
      <c r="AT1219" s="147" t="s">
        <v>234</v>
      </c>
      <c r="AU1219" s="147" t="s">
        <v>82</v>
      </c>
      <c r="AV1219" s="13" t="s">
        <v>82</v>
      </c>
      <c r="AW1219" s="13" t="s">
        <v>29</v>
      </c>
      <c r="AX1219" s="13" t="s">
        <v>73</v>
      </c>
      <c r="AY1219" s="147" t="s">
        <v>224</v>
      </c>
    </row>
    <row r="1220" spans="2:65" s="13" customFormat="1">
      <c r="B1220" s="146"/>
      <c r="D1220" s="136" t="s">
        <v>234</v>
      </c>
      <c r="E1220" s="147" t="s">
        <v>1</v>
      </c>
      <c r="F1220" s="148" t="s">
        <v>1212</v>
      </c>
      <c r="H1220" s="149">
        <v>9.26</v>
      </c>
      <c r="L1220" s="146"/>
      <c r="M1220" s="150"/>
      <c r="T1220" s="151"/>
      <c r="AT1220" s="147" t="s">
        <v>234</v>
      </c>
      <c r="AU1220" s="147" t="s">
        <v>82</v>
      </c>
      <c r="AV1220" s="13" t="s">
        <v>82</v>
      </c>
      <c r="AW1220" s="13" t="s">
        <v>29</v>
      </c>
      <c r="AX1220" s="13" t="s">
        <v>73</v>
      </c>
      <c r="AY1220" s="147" t="s">
        <v>224</v>
      </c>
    </row>
    <row r="1221" spans="2:65" s="14" customFormat="1">
      <c r="B1221" s="152"/>
      <c r="D1221" s="136" t="s">
        <v>234</v>
      </c>
      <c r="E1221" s="153" t="s">
        <v>1</v>
      </c>
      <c r="F1221" s="154" t="s">
        <v>239</v>
      </c>
      <c r="H1221" s="155">
        <v>484.54099999999994</v>
      </c>
      <c r="L1221" s="152"/>
      <c r="M1221" s="156"/>
      <c r="T1221" s="157"/>
      <c r="AT1221" s="153" t="s">
        <v>234</v>
      </c>
      <c r="AU1221" s="153" t="s">
        <v>82</v>
      </c>
      <c r="AV1221" s="14" t="s">
        <v>106</v>
      </c>
      <c r="AW1221" s="14" t="s">
        <v>29</v>
      </c>
      <c r="AX1221" s="14" t="s">
        <v>78</v>
      </c>
      <c r="AY1221" s="153" t="s">
        <v>224</v>
      </c>
    </row>
    <row r="1222" spans="2:65" s="1" customFormat="1" ht="21.75" customHeight="1">
      <c r="B1222" s="123"/>
      <c r="C1222" s="164" t="s">
        <v>1368</v>
      </c>
      <c r="D1222" s="164" t="s">
        <v>1008</v>
      </c>
      <c r="E1222" s="165" t="s">
        <v>1369</v>
      </c>
      <c r="F1222" s="166" t="s">
        <v>1370</v>
      </c>
      <c r="G1222" s="167" t="s">
        <v>266</v>
      </c>
      <c r="H1222" s="168">
        <v>494.23200000000003</v>
      </c>
      <c r="I1222" s="169">
        <v>325</v>
      </c>
      <c r="J1222" s="169">
        <f>ROUND(I1222*H1222,2)</f>
        <v>160625.4</v>
      </c>
      <c r="K1222" s="166" t="s">
        <v>1</v>
      </c>
      <c r="L1222" s="170"/>
      <c r="M1222" s="171" t="s">
        <v>1</v>
      </c>
      <c r="N1222" s="172" t="s">
        <v>39</v>
      </c>
      <c r="O1222" s="132">
        <v>0</v>
      </c>
      <c r="P1222" s="132">
        <f>O1222*H1222</f>
        <v>0</v>
      </c>
      <c r="Q1222" s="132">
        <v>0</v>
      </c>
      <c r="R1222" s="132">
        <f>Q1222*H1222</f>
        <v>0</v>
      </c>
      <c r="S1222" s="132">
        <v>0</v>
      </c>
      <c r="T1222" s="133">
        <f>S1222*H1222</f>
        <v>0</v>
      </c>
      <c r="AR1222" s="134" t="s">
        <v>332</v>
      </c>
      <c r="AT1222" s="134" t="s">
        <v>1008</v>
      </c>
      <c r="AU1222" s="134" t="s">
        <v>82</v>
      </c>
      <c r="AY1222" s="17" t="s">
        <v>224</v>
      </c>
      <c r="BE1222" s="135">
        <f>IF(N1222="základní",J1222,0)</f>
        <v>0</v>
      </c>
      <c r="BF1222" s="135">
        <f>IF(N1222="snížená",J1222,0)</f>
        <v>160625.4</v>
      </c>
      <c r="BG1222" s="135">
        <f>IF(N1222="zákl. přenesená",J1222,0)</f>
        <v>0</v>
      </c>
      <c r="BH1222" s="135">
        <f>IF(N1222="sníž. přenesená",J1222,0)</f>
        <v>0</v>
      </c>
      <c r="BI1222" s="135">
        <f>IF(N1222="nulová",J1222,0)</f>
        <v>0</v>
      </c>
      <c r="BJ1222" s="17" t="s">
        <v>82</v>
      </c>
      <c r="BK1222" s="135">
        <f>ROUND(I1222*H1222,2)</f>
        <v>160625.4</v>
      </c>
      <c r="BL1222" s="17" t="s">
        <v>277</v>
      </c>
      <c r="BM1222" s="134" t="s">
        <v>1371</v>
      </c>
    </row>
    <row r="1223" spans="2:65" s="1" customFormat="1">
      <c r="B1223" s="29"/>
      <c r="D1223" s="136" t="s">
        <v>231</v>
      </c>
      <c r="F1223" s="137" t="s">
        <v>1370</v>
      </c>
      <c r="L1223" s="29"/>
      <c r="M1223" s="138"/>
      <c r="T1223" s="53"/>
      <c r="AT1223" s="17" t="s">
        <v>231</v>
      </c>
      <c r="AU1223" s="17" t="s">
        <v>82</v>
      </c>
    </row>
    <row r="1224" spans="2:65" s="13" customFormat="1">
      <c r="B1224" s="146"/>
      <c r="D1224" s="136" t="s">
        <v>234</v>
      </c>
      <c r="E1224" s="147" t="s">
        <v>1</v>
      </c>
      <c r="F1224" s="148" t="s">
        <v>1372</v>
      </c>
      <c r="H1224" s="149">
        <v>494.23200000000003</v>
      </c>
      <c r="L1224" s="146"/>
      <c r="M1224" s="150"/>
      <c r="T1224" s="151"/>
      <c r="AT1224" s="147" t="s">
        <v>234</v>
      </c>
      <c r="AU1224" s="147" t="s">
        <v>82</v>
      </c>
      <c r="AV1224" s="13" t="s">
        <v>82</v>
      </c>
      <c r="AW1224" s="13" t="s">
        <v>29</v>
      </c>
      <c r="AX1224" s="13" t="s">
        <v>73</v>
      </c>
      <c r="AY1224" s="147" t="s">
        <v>224</v>
      </c>
    </row>
    <row r="1225" spans="2:65" s="14" customFormat="1">
      <c r="B1225" s="152"/>
      <c r="D1225" s="136" t="s">
        <v>234</v>
      </c>
      <c r="E1225" s="153" t="s">
        <v>1</v>
      </c>
      <c r="F1225" s="154" t="s">
        <v>239</v>
      </c>
      <c r="H1225" s="155">
        <v>494.23200000000003</v>
      </c>
      <c r="L1225" s="152"/>
      <c r="M1225" s="156"/>
      <c r="T1225" s="157"/>
      <c r="AT1225" s="153" t="s">
        <v>234</v>
      </c>
      <c r="AU1225" s="153" t="s">
        <v>82</v>
      </c>
      <c r="AV1225" s="14" t="s">
        <v>106</v>
      </c>
      <c r="AW1225" s="14" t="s">
        <v>29</v>
      </c>
      <c r="AX1225" s="14" t="s">
        <v>78</v>
      </c>
      <c r="AY1225" s="153" t="s">
        <v>224</v>
      </c>
    </row>
    <row r="1226" spans="2:65" s="1" customFormat="1" ht="37.9" customHeight="1">
      <c r="B1226" s="123"/>
      <c r="C1226" s="124" t="s">
        <v>882</v>
      </c>
      <c r="D1226" s="124" t="s">
        <v>226</v>
      </c>
      <c r="E1226" s="125" t="s">
        <v>1363</v>
      </c>
      <c r="F1226" s="126" t="s">
        <v>1364</v>
      </c>
      <c r="G1226" s="127" t="s">
        <v>266</v>
      </c>
      <c r="H1226" s="128">
        <v>34.107999999999997</v>
      </c>
      <c r="I1226" s="129">
        <v>111</v>
      </c>
      <c r="J1226" s="129">
        <f>ROUND(I1226*H1226,2)</f>
        <v>3785.99</v>
      </c>
      <c r="K1226" s="126" t="s">
        <v>230</v>
      </c>
      <c r="L1226" s="29"/>
      <c r="M1226" s="130" t="s">
        <v>1</v>
      </c>
      <c r="N1226" s="131" t="s">
        <v>39</v>
      </c>
      <c r="O1226" s="132">
        <v>0</v>
      </c>
      <c r="P1226" s="132">
        <f>O1226*H1226</f>
        <v>0</v>
      </c>
      <c r="Q1226" s="132">
        <v>0</v>
      </c>
      <c r="R1226" s="132">
        <f>Q1226*H1226</f>
        <v>0</v>
      </c>
      <c r="S1226" s="132">
        <v>0</v>
      </c>
      <c r="T1226" s="133">
        <f>S1226*H1226</f>
        <v>0</v>
      </c>
      <c r="AR1226" s="134" t="s">
        <v>277</v>
      </c>
      <c r="AT1226" s="134" t="s">
        <v>226</v>
      </c>
      <c r="AU1226" s="134" t="s">
        <v>82</v>
      </c>
      <c r="AY1226" s="17" t="s">
        <v>224</v>
      </c>
      <c r="BE1226" s="135">
        <f>IF(N1226="základní",J1226,0)</f>
        <v>0</v>
      </c>
      <c r="BF1226" s="135">
        <f>IF(N1226="snížená",J1226,0)</f>
        <v>3785.99</v>
      </c>
      <c r="BG1226" s="135">
        <f>IF(N1226="zákl. přenesená",J1226,0)</f>
        <v>0</v>
      </c>
      <c r="BH1226" s="135">
        <f>IF(N1226="sníž. přenesená",J1226,0)</f>
        <v>0</v>
      </c>
      <c r="BI1226" s="135">
        <f>IF(N1226="nulová",J1226,0)</f>
        <v>0</v>
      </c>
      <c r="BJ1226" s="17" t="s">
        <v>82</v>
      </c>
      <c r="BK1226" s="135">
        <f>ROUND(I1226*H1226,2)</f>
        <v>3785.99</v>
      </c>
      <c r="BL1226" s="17" t="s">
        <v>277</v>
      </c>
      <c r="BM1226" s="134" t="s">
        <v>1373</v>
      </c>
    </row>
    <row r="1227" spans="2:65" s="1" customFormat="1" ht="29.25">
      <c r="B1227" s="29"/>
      <c r="D1227" s="136" t="s">
        <v>231</v>
      </c>
      <c r="F1227" s="137" t="s">
        <v>1364</v>
      </c>
      <c r="L1227" s="29"/>
      <c r="M1227" s="138"/>
      <c r="T1227" s="53"/>
      <c r="AT1227" s="17" t="s">
        <v>231</v>
      </c>
      <c r="AU1227" s="17" t="s">
        <v>82</v>
      </c>
    </row>
    <row r="1228" spans="2:65" s="1" customFormat="1">
      <c r="B1228" s="29"/>
      <c r="D1228" s="139" t="s">
        <v>232</v>
      </c>
      <c r="F1228" s="140" t="s">
        <v>1366</v>
      </c>
      <c r="L1228" s="29"/>
      <c r="M1228" s="138"/>
      <c r="T1228" s="53"/>
      <c r="AT1228" s="17" t="s">
        <v>232</v>
      </c>
      <c r="AU1228" s="17" t="s">
        <v>82</v>
      </c>
    </row>
    <row r="1229" spans="2:65" s="12" customFormat="1">
      <c r="B1229" s="141"/>
      <c r="D1229" s="136" t="s">
        <v>234</v>
      </c>
      <c r="E1229" s="142" t="s">
        <v>1</v>
      </c>
      <c r="F1229" s="143" t="s">
        <v>1374</v>
      </c>
      <c r="H1229" s="142" t="s">
        <v>1</v>
      </c>
      <c r="L1229" s="141"/>
      <c r="M1229" s="144"/>
      <c r="T1229" s="145"/>
      <c r="AT1229" s="142" t="s">
        <v>234</v>
      </c>
      <c r="AU1229" s="142" t="s">
        <v>82</v>
      </c>
      <c r="AV1229" s="12" t="s">
        <v>78</v>
      </c>
      <c r="AW1229" s="12" t="s">
        <v>29</v>
      </c>
      <c r="AX1229" s="12" t="s">
        <v>73</v>
      </c>
      <c r="AY1229" s="142" t="s">
        <v>224</v>
      </c>
    </row>
    <row r="1230" spans="2:65" s="13" customFormat="1">
      <c r="B1230" s="146"/>
      <c r="D1230" s="136" t="s">
        <v>234</v>
      </c>
      <c r="E1230" s="147" t="s">
        <v>1</v>
      </c>
      <c r="F1230" s="148" t="s">
        <v>1375</v>
      </c>
      <c r="H1230" s="149">
        <v>29.245999999999999</v>
      </c>
      <c r="L1230" s="146"/>
      <c r="M1230" s="150"/>
      <c r="T1230" s="151"/>
      <c r="AT1230" s="147" t="s">
        <v>234</v>
      </c>
      <c r="AU1230" s="147" t="s">
        <v>82</v>
      </c>
      <c r="AV1230" s="13" t="s">
        <v>82</v>
      </c>
      <c r="AW1230" s="13" t="s">
        <v>29</v>
      </c>
      <c r="AX1230" s="13" t="s">
        <v>73</v>
      </c>
      <c r="AY1230" s="147" t="s">
        <v>224</v>
      </c>
    </row>
    <row r="1231" spans="2:65" s="13" customFormat="1">
      <c r="B1231" s="146"/>
      <c r="D1231" s="136" t="s">
        <v>234</v>
      </c>
      <c r="E1231" s="147" t="s">
        <v>1</v>
      </c>
      <c r="F1231" s="148" t="s">
        <v>1376</v>
      </c>
      <c r="H1231" s="149">
        <v>4.8620000000000001</v>
      </c>
      <c r="L1231" s="146"/>
      <c r="M1231" s="150"/>
      <c r="T1231" s="151"/>
      <c r="AT1231" s="147" t="s">
        <v>234</v>
      </c>
      <c r="AU1231" s="147" t="s">
        <v>82</v>
      </c>
      <c r="AV1231" s="13" t="s">
        <v>82</v>
      </c>
      <c r="AW1231" s="13" t="s">
        <v>29</v>
      </c>
      <c r="AX1231" s="13" t="s">
        <v>73</v>
      </c>
      <c r="AY1231" s="147" t="s">
        <v>224</v>
      </c>
    </row>
    <row r="1232" spans="2:65" s="14" customFormat="1">
      <c r="B1232" s="152"/>
      <c r="D1232" s="136" t="s">
        <v>234</v>
      </c>
      <c r="E1232" s="153" t="s">
        <v>1</v>
      </c>
      <c r="F1232" s="154" t="s">
        <v>239</v>
      </c>
      <c r="H1232" s="155">
        <v>34.107999999999997</v>
      </c>
      <c r="L1232" s="152"/>
      <c r="M1232" s="156"/>
      <c r="T1232" s="157"/>
      <c r="AT1232" s="153" t="s">
        <v>234</v>
      </c>
      <c r="AU1232" s="153" t="s">
        <v>82</v>
      </c>
      <c r="AV1232" s="14" t="s">
        <v>106</v>
      </c>
      <c r="AW1232" s="14" t="s">
        <v>29</v>
      </c>
      <c r="AX1232" s="14" t="s">
        <v>78</v>
      </c>
      <c r="AY1232" s="153" t="s">
        <v>224</v>
      </c>
    </row>
    <row r="1233" spans="2:65" s="1" customFormat="1" ht="21.75" customHeight="1">
      <c r="B1233" s="123"/>
      <c r="C1233" s="164" t="s">
        <v>1377</v>
      </c>
      <c r="D1233" s="164" t="s">
        <v>1008</v>
      </c>
      <c r="E1233" s="165" t="s">
        <v>1378</v>
      </c>
      <c r="F1233" s="166" t="s">
        <v>1379</v>
      </c>
      <c r="G1233" s="167" t="s">
        <v>266</v>
      </c>
      <c r="H1233" s="168">
        <v>35.813000000000002</v>
      </c>
      <c r="I1233" s="169">
        <v>1870</v>
      </c>
      <c r="J1233" s="169">
        <f>ROUND(I1233*H1233,2)</f>
        <v>66970.31</v>
      </c>
      <c r="K1233" s="166" t="s">
        <v>1</v>
      </c>
      <c r="L1233" s="170"/>
      <c r="M1233" s="171" t="s">
        <v>1</v>
      </c>
      <c r="N1233" s="172" t="s">
        <v>39</v>
      </c>
      <c r="O1233" s="132">
        <v>0</v>
      </c>
      <c r="P1233" s="132">
        <f>O1233*H1233</f>
        <v>0</v>
      </c>
      <c r="Q1233" s="132">
        <v>0</v>
      </c>
      <c r="R1233" s="132">
        <f>Q1233*H1233</f>
        <v>0</v>
      </c>
      <c r="S1233" s="132">
        <v>0</v>
      </c>
      <c r="T1233" s="133">
        <f>S1233*H1233</f>
        <v>0</v>
      </c>
      <c r="AR1233" s="134" t="s">
        <v>332</v>
      </c>
      <c r="AT1233" s="134" t="s">
        <v>1008</v>
      </c>
      <c r="AU1233" s="134" t="s">
        <v>82</v>
      </c>
      <c r="AY1233" s="17" t="s">
        <v>224</v>
      </c>
      <c r="BE1233" s="135">
        <f>IF(N1233="základní",J1233,0)</f>
        <v>0</v>
      </c>
      <c r="BF1233" s="135">
        <f>IF(N1233="snížená",J1233,0)</f>
        <v>66970.31</v>
      </c>
      <c r="BG1233" s="135">
        <f>IF(N1233="zákl. přenesená",J1233,0)</f>
        <v>0</v>
      </c>
      <c r="BH1233" s="135">
        <f>IF(N1233="sníž. přenesená",J1233,0)</f>
        <v>0</v>
      </c>
      <c r="BI1233" s="135">
        <f>IF(N1233="nulová",J1233,0)</f>
        <v>0</v>
      </c>
      <c r="BJ1233" s="17" t="s">
        <v>82</v>
      </c>
      <c r="BK1233" s="135">
        <f>ROUND(I1233*H1233,2)</f>
        <v>66970.31</v>
      </c>
      <c r="BL1233" s="17" t="s">
        <v>277</v>
      </c>
      <c r="BM1233" s="134" t="s">
        <v>1380</v>
      </c>
    </row>
    <row r="1234" spans="2:65" s="1" customFormat="1">
      <c r="B1234" s="29"/>
      <c r="D1234" s="136" t="s">
        <v>231</v>
      </c>
      <c r="F1234" s="137" t="s">
        <v>1379</v>
      </c>
      <c r="L1234" s="29"/>
      <c r="M1234" s="138"/>
      <c r="T1234" s="53"/>
      <c r="AT1234" s="17" t="s">
        <v>231</v>
      </c>
      <c r="AU1234" s="17" t="s">
        <v>82</v>
      </c>
    </row>
    <row r="1235" spans="2:65" s="13" customFormat="1">
      <c r="B1235" s="146"/>
      <c r="D1235" s="136" t="s">
        <v>234</v>
      </c>
      <c r="E1235" s="147" t="s">
        <v>1</v>
      </c>
      <c r="F1235" s="148" t="s">
        <v>1381</v>
      </c>
      <c r="H1235" s="149">
        <v>35.813000000000002</v>
      </c>
      <c r="L1235" s="146"/>
      <c r="M1235" s="150"/>
      <c r="T1235" s="151"/>
      <c r="AT1235" s="147" t="s">
        <v>234</v>
      </c>
      <c r="AU1235" s="147" t="s">
        <v>82</v>
      </c>
      <c r="AV1235" s="13" t="s">
        <v>82</v>
      </c>
      <c r="AW1235" s="13" t="s">
        <v>29</v>
      </c>
      <c r="AX1235" s="13" t="s">
        <v>73</v>
      </c>
      <c r="AY1235" s="147" t="s">
        <v>224</v>
      </c>
    </row>
    <row r="1236" spans="2:65" s="14" customFormat="1">
      <c r="B1236" s="152"/>
      <c r="D1236" s="136" t="s">
        <v>234</v>
      </c>
      <c r="E1236" s="153" t="s">
        <v>1</v>
      </c>
      <c r="F1236" s="154" t="s">
        <v>239</v>
      </c>
      <c r="H1236" s="155">
        <v>35.813000000000002</v>
      </c>
      <c r="L1236" s="152"/>
      <c r="M1236" s="156"/>
      <c r="T1236" s="157"/>
      <c r="AT1236" s="153" t="s">
        <v>234</v>
      </c>
      <c r="AU1236" s="153" t="s">
        <v>82</v>
      </c>
      <c r="AV1236" s="14" t="s">
        <v>106</v>
      </c>
      <c r="AW1236" s="14" t="s">
        <v>29</v>
      </c>
      <c r="AX1236" s="14" t="s">
        <v>78</v>
      </c>
      <c r="AY1236" s="153" t="s">
        <v>224</v>
      </c>
    </row>
    <row r="1237" spans="2:65" s="1" customFormat="1" ht="37.9" customHeight="1">
      <c r="B1237" s="123"/>
      <c r="C1237" s="124" t="s">
        <v>891</v>
      </c>
      <c r="D1237" s="124" t="s">
        <v>226</v>
      </c>
      <c r="E1237" s="125" t="s">
        <v>1382</v>
      </c>
      <c r="F1237" s="126" t="s">
        <v>1383</v>
      </c>
      <c r="G1237" s="127" t="s">
        <v>266</v>
      </c>
      <c r="H1237" s="128">
        <v>417.18400000000003</v>
      </c>
      <c r="I1237" s="129">
        <v>174</v>
      </c>
      <c r="J1237" s="129">
        <f>ROUND(I1237*H1237,2)</f>
        <v>72590.02</v>
      </c>
      <c r="K1237" s="126" t="s">
        <v>230</v>
      </c>
      <c r="L1237" s="29"/>
      <c r="M1237" s="130" t="s">
        <v>1</v>
      </c>
      <c r="N1237" s="131" t="s">
        <v>39</v>
      </c>
      <c r="O1237" s="132">
        <v>0</v>
      </c>
      <c r="P1237" s="132">
        <f>O1237*H1237</f>
        <v>0</v>
      </c>
      <c r="Q1237" s="132">
        <v>0</v>
      </c>
      <c r="R1237" s="132">
        <f>Q1237*H1237</f>
        <v>0</v>
      </c>
      <c r="S1237" s="132">
        <v>0</v>
      </c>
      <c r="T1237" s="133">
        <f>S1237*H1237</f>
        <v>0</v>
      </c>
      <c r="AR1237" s="134" t="s">
        <v>277</v>
      </c>
      <c r="AT1237" s="134" t="s">
        <v>226</v>
      </c>
      <c r="AU1237" s="134" t="s">
        <v>82</v>
      </c>
      <c r="AY1237" s="17" t="s">
        <v>224</v>
      </c>
      <c r="BE1237" s="135">
        <f>IF(N1237="základní",J1237,0)</f>
        <v>0</v>
      </c>
      <c r="BF1237" s="135">
        <f>IF(N1237="snížená",J1237,0)</f>
        <v>72590.02</v>
      </c>
      <c r="BG1237" s="135">
        <f>IF(N1237="zákl. přenesená",J1237,0)</f>
        <v>0</v>
      </c>
      <c r="BH1237" s="135">
        <f>IF(N1237="sníž. přenesená",J1237,0)</f>
        <v>0</v>
      </c>
      <c r="BI1237" s="135">
        <f>IF(N1237="nulová",J1237,0)</f>
        <v>0</v>
      </c>
      <c r="BJ1237" s="17" t="s">
        <v>82</v>
      </c>
      <c r="BK1237" s="135">
        <f>ROUND(I1237*H1237,2)</f>
        <v>72590.02</v>
      </c>
      <c r="BL1237" s="17" t="s">
        <v>277</v>
      </c>
      <c r="BM1237" s="134" t="s">
        <v>1384</v>
      </c>
    </row>
    <row r="1238" spans="2:65" s="1" customFormat="1" ht="19.5">
      <c r="B1238" s="29"/>
      <c r="D1238" s="136" t="s">
        <v>231</v>
      </c>
      <c r="F1238" s="137" t="s">
        <v>1383</v>
      </c>
      <c r="L1238" s="29"/>
      <c r="M1238" s="138"/>
      <c r="T1238" s="53"/>
      <c r="AT1238" s="17" t="s">
        <v>231</v>
      </c>
      <c r="AU1238" s="17" t="s">
        <v>82</v>
      </c>
    </row>
    <row r="1239" spans="2:65" s="1" customFormat="1">
      <c r="B1239" s="29"/>
      <c r="D1239" s="139" t="s">
        <v>232</v>
      </c>
      <c r="F1239" s="140" t="s">
        <v>1385</v>
      </c>
      <c r="L1239" s="29"/>
      <c r="M1239" s="138"/>
      <c r="T1239" s="53"/>
      <c r="AT1239" s="17" t="s">
        <v>232</v>
      </c>
      <c r="AU1239" s="17" t="s">
        <v>82</v>
      </c>
    </row>
    <row r="1240" spans="2:65" s="12" customFormat="1">
      <c r="B1240" s="141"/>
      <c r="D1240" s="136" t="s">
        <v>234</v>
      </c>
      <c r="E1240" s="142" t="s">
        <v>1</v>
      </c>
      <c r="F1240" s="143" t="s">
        <v>883</v>
      </c>
      <c r="H1240" s="142" t="s">
        <v>1</v>
      </c>
      <c r="L1240" s="141"/>
      <c r="M1240" s="144"/>
      <c r="T1240" s="145"/>
      <c r="AT1240" s="142" t="s">
        <v>234</v>
      </c>
      <c r="AU1240" s="142" t="s">
        <v>82</v>
      </c>
      <c r="AV1240" s="12" t="s">
        <v>78</v>
      </c>
      <c r="AW1240" s="12" t="s">
        <v>29</v>
      </c>
      <c r="AX1240" s="12" t="s">
        <v>73</v>
      </c>
      <c r="AY1240" s="142" t="s">
        <v>224</v>
      </c>
    </row>
    <row r="1241" spans="2:65" s="13" customFormat="1">
      <c r="B1241" s="146"/>
      <c r="D1241" s="136" t="s">
        <v>234</v>
      </c>
      <c r="E1241" s="147" t="s">
        <v>1</v>
      </c>
      <c r="F1241" s="148" t="s">
        <v>884</v>
      </c>
      <c r="H1241" s="149">
        <v>429.81299999999999</v>
      </c>
      <c r="L1241" s="146"/>
      <c r="M1241" s="150"/>
      <c r="T1241" s="151"/>
      <c r="AT1241" s="147" t="s">
        <v>234</v>
      </c>
      <c r="AU1241" s="147" t="s">
        <v>82</v>
      </c>
      <c r="AV1241" s="13" t="s">
        <v>82</v>
      </c>
      <c r="AW1241" s="13" t="s">
        <v>29</v>
      </c>
      <c r="AX1241" s="13" t="s">
        <v>73</v>
      </c>
      <c r="AY1241" s="147" t="s">
        <v>224</v>
      </c>
    </row>
    <row r="1242" spans="2:65" s="13" customFormat="1">
      <c r="B1242" s="146"/>
      <c r="D1242" s="136" t="s">
        <v>234</v>
      </c>
      <c r="E1242" s="147" t="s">
        <v>1</v>
      </c>
      <c r="F1242" s="148" t="s">
        <v>885</v>
      </c>
      <c r="H1242" s="149">
        <v>-6.6630000000000003</v>
      </c>
      <c r="L1242" s="146"/>
      <c r="M1242" s="150"/>
      <c r="T1242" s="151"/>
      <c r="AT1242" s="147" t="s">
        <v>234</v>
      </c>
      <c r="AU1242" s="147" t="s">
        <v>82</v>
      </c>
      <c r="AV1242" s="13" t="s">
        <v>82</v>
      </c>
      <c r="AW1242" s="13" t="s">
        <v>29</v>
      </c>
      <c r="AX1242" s="13" t="s">
        <v>73</v>
      </c>
      <c r="AY1242" s="147" t="s">
        <v>224</v>
      </c>
    </row>
    <row r="1243" spans="2:65" s="13" customFormat="1">
      <c r="B1243" s="146"/>
      <c r="D1243" s="136" t="s">
        <v>234</v>
      </c>
      <c r="E1243" s="147" t="s">
        <v>1</v>
      </c>
      <c r="F1243" s="148" t="s">
        <v>886</v>
      </c>
      <c r="H1243" s="149">
        <v>-0.49</v>
      </c>
      <c r="L1243" s="146"/>
      <c r="M1243" s="150"/>
      <c r="T1243" s="151"/>
      <c r="AT1243" s="147" t="s">
        <v>234</v>
      </c>
      <c r="AU1243" s="147" t="s">
        <v>82</v>
      </c>
      <c r="AV1243" s="13" t="s">
        <v>82</v>
      </c>
      <c r="AW1243" s="13" t="s">
        <v>29</v>
      </c>
      <c r="AX1243" s="13" t="s">
        <v>73</v>
      </c>
      <c r="AY1243" s="147" t="s">
        <v>224</v>
      </c>
    </row>
    <row r="1244" spans="2:65" s="13" customFormat="1">
      <c r="B1244" s="146"/>
      <c r="D1244" s="136" t="s">
        <v>234</v>
      </c>
      <c r="E1244" s="147" t="s">
        <v>1</v>
      </c>
      <c r="F1244" s="148" t="s">
        <v>887</v>
      </c>
      <c r="H1244" s="149">
        <v>-5.476</v>
      </c>
      <c r="L1244" s="146"/>
      <c r="M1244" s="150"/>
      <c r="T1244" s="151"/>
      <c r="AT1244" s="147" t="s">
        <v>234</v>
      </c>
      <c r="AU1244" s="147" t="s">
        <v>82</v>
      </c>
      <c r="AV1244" s="13" t="s">
        <v>82</v>
      </c>
      <c r="AW1244" s="13" t="s">
        <v>29</v>
      </c>
      <c r="AX1244" s="13" t="s">
        <v>73</v>
      </c>
      <c r="AY1244" s="147" t="s">
        <v>224</v>
      </c>
    </row>
    <row r="1245" spans="2:65" s="14" customFormat="1">
      <c r="B1245" s="152"/>
      <c r="D1245" s="136" t="s">
        <v>234</v>
      </c>
      <c r="E1245" s="153" t="s">
        <v>1</v>
      </c>
      <c r="F1245" s="154" t="s">
        <v>239</v>
      </c>
      <c r="H1245" s="155">
        <v>417.18399999999997</v>
      </c>
      <c r="L1245" s="152"/>
      <c r="M1245" s="156"/>
      <c r="T1245" s="157"/>
      <c r="AT1245" s="153" t="s">
        <v>234</v>
      </c>
      <c r="AU1245" s="153" t="s">
        <v>82</v>
      </c>
      <c r="AV1245" s="14" t="s">
        <v>106</v>
      </c>
      <c r="AW1245" s="14" t="s">
        <v>29</v>
      </c>
      <c r="AX1245" s="14" t="s">
        <v>78</v>
      </c>
      <c r="AY1245" s="153" t="s">
        <v>224</v>
      </c>
    </row>
    <row r="1246" spans="2:65" s="1" customFormat="1" ht="16.5" customHeight="1">
      <c r="B1246" s="123"/>
      <c r="C1246" s="164" t="s">
        <v>1386</v>
      </c>
      <c r="D1246" s="164" t="s">
        <v>1008</v>
      </c>
      <c r="E1246" s="165" t="s">
        <v>1387</v>
      </c>
      <c r="F1246" s="166" t="s">
        <v>1388</v>
      </c>
      <c r="G1246" s="167" t="s">
        <v>229</v>
      </c>
      <c r="H1246" s="168">
        <v>55.319000000000003</v>
      </c>
      <c r="I1246" s="169">
        <v>4210</v>
      </c>
      <c r="J1246" s="169">
        <f>ROUND(I1246*H1246,2)</f>
        <v>232892.99</v>
      </c>
      <c r="K1246" s="166" t="s">
        <v>230</v>
      </c>
      <c r="L1246" s="170"/>
      <c r="M1246" s="171" t="s">
        <v>1</v>
      </c>
      <c r="N1246" s="172" t="s">
        <v>39</v>
      </c>
      <c r="O1246" s="132">
        <v>0</v>
      </c>
      <c r="P1246" s="132">
        <f>O1246*H1246</f>
        <v>0</v>
      </c>
      <c r="Q1246" s="132">
        <v>0</v>
      </c>
      <c r="R1246" s="132">
        <f>Q1246*H1246</f>
        <v>0</v>
      </c>
      <c r="S1246" s="132">
        <v>0</v>
      </c>
      <c r="T1246" s="133">
        <f>S1246*H1246</f>
        <v>0</v>
      </c>
      <c r="AR1246" s="134" t="s">
        <v>332</v>
      </c>
      <c r="AT1246" s="134" t="s">
        <v>1008</v>
      </c>
      <c r="AU1246" s="134" t="s">
        <v>82</v>
      </c>
      <c r="AY1246" s="17" t="s">
        <v>224</v>
      </c>
      <c r="BE1246" s="135">
        <f>IF(N1246="základní",J1246,0)</f>
        <v>0</v>
      </c>
      <c r="BF1246" s="135">
        <f>IF(N1246="snížená",J1246,0)</f>
        <v>232892.99</v>
      </c>
      <c r="BG1246" s="135">
        <f>IF(N1246="zákl. přenesená",J1246,0)</f>
        <v>0</v>
      </c>
      <c r="BH1246" s="135">
        <f>IF(N1246="sníž. přenesená",J1246,0)</f>
        <v>0</v>
      </c>
      <c r="BI1246" s="135">
        <f>IF(N1246="nulová",J1246,0)</f>
        <v>0</v>
      </c>
      <c r="BJ1246" s="17" t="s">
        <v>82</v>
      </c>
      <c r="BK1246" s="135">
        <f>ROUND(I1246*H1246,2)</f>
        <v>232892.99</v>
      </c>
      <c r="BL1246" s="17" t="s">
        <v>277</v>
      </c>
      <c r="BM1246" s="134" t="s">
        <v>1389</v>
      </c>
    </row>
    <row r="1247" spans="2:65" s="1" customFormat="1">
      <c r="B1247" s="29"/>
      <c r="D1247" s="136" t="s">
        <v>231</v>
      </c>
      <c r="F1247" s="137" t="s">
        <v>1388</v>
      </c>
      <c r="L1247" s="29"/>
      <c r="M1247" s="138"/>
      <c r="T1247" s="53"/>
      <c r="AT1247" s="17" t="s">
        <v>231</v>
      </c>
      <c r="AU1247" s="17" t="s">
        <v>82</v>
      </c>
    </row>
    <row r="1248" spans="2:65" s="1" customFormat="1" ht="37.9" customHeight="1">
      <c r="B1248" s="123"/>
      <c r="C1248" s="124" t="s">
        <v>897</v>
      </c>
      <c r="D1248" s="124" t="s">
        <v>226</v>
      </c>
      <c r="E1248" s="125" t="s">
        <v>1390</v>
      </c>
      <c r="F1248" s="126" t="s">
        <v>1391</v>
      </c>
      <c r="G1248" s="127" t="s">
        <v>272</v>
      </c>
      <c r="H1248" s="128">
        <v>333.34</v>
      </c>
      <c r="I1248" s="129">
        <v>58.1</v>
      </c>
      <c r="J1248" s="129">
        <f>ROUND(I1248*H1248,2)</f>
        <v>19367.05</v>
      </c>
      <c r="K1248" s="126" t="s">
        <v>230</v>
      </c>
      <c r="L1248" s="29"/>
      <c r="M1248" s="130" t="s">
        <v>1</v>
      </c>
      <c r="N1248" s="131" t="s">
        <v>39</v>
      </c>
      <c r="O1248" s="132">
        <v>0</v>
      </c>
      <c r="P1248" s="132">
        <f>O1248*H1248</f>
        <v>0</v>
      </c>
      <c r="Q1248" s="132">
        <v>0</v>
      </c>
      <c r="R1248" s="132">
        <f>Q1248*H1248</f>
        <v>0</v>
      </c>
      <c r="S1248" s="132">
        <v>0</v>
      </c>
      <c r="T1248" s="133">
        <f>S1248*H1248</f>
        <v>0</v>
      </c>
      <c r="AR1248" s="134" t="s">
        <v>277</v>
      </c>
      <c r="AT1248" s="134" t="s">
        <v>226</v>
      </c>
      <c r="AU1248" s="134" t="s">
        <v>82</v>
      </c>
      <c r="AY1248" s="17" t="s">
        <v>224</v>
      </c>
      <c r="BE1248" s="135">
        <f>IF(N1248="základní",J1248,0)</f>
        <v>0</v>
      </c>
      <c r="BF1248" s="135">
        <f>IF(N1248="snížená",J1248,0)</f>
        <v>19367.05</v>
      </c>
      <c r="BG1248" s="135">
        <f>IF(N1248="zákl. přenesená",J1248,0)</f>
        <v>0</v>
      </c>
      <c r="BH1248" s="135">
        <f>IF(N1248="sníž. přenesená",J1248,0)</f>
        <v>0</v>
      </c>
      <c r="BI1248" s="135">
        <f>IF(N1248="nulová",J1248,0)</f>
        <v>0</v>
      </c>
      <c r="BJ1248" s="17" t="s">
        <v>82</v>
      </c>
      <c r="BK1248" s="135">
        <f>ROUND(I1248*H1248,2)</f>
        <v>19367.05</v>
      </c>
      <c r="BL1248" s="17" t="s">
        <v>277</v>
      </c>
      <c r="BM1248" s="134" t="s">
        <v>1392</v>
      </c>
    </row>
    <row r="1249" spans="2:65" s="1" customFormat="1" ht="19.5">
      <c r="B1249" s="29"/>
      <c r="D1249" s="136" t="s">
        <v>231</v>
      </c>
      <c r="F1249" s="137" t="s">
        <v>1391</v>
      </c>
      <c r="L1249" s="29"/>
      <c r="M1249" s="138"/>
      <c r="T1249" s="53"/>
      <c r="AT1249" s="17" t="s">
        <v>231</v>
      </c>
      <c r="AU1249" s="17" t="s">
        <v>82</v>
      </c>
    </row>
    <row r="1250" spans="2:65" s="1" customFormat="1">
      <c r="B1250" s="29"/>
      <c r="D1250" s="139" t="s">
        <v>232</v>
      </c>
      <c r="F1250" s="140" t="s">
        <v>1393</v>
      </c>
      <c r="L1250" s="29"/>
      <c r="M1250" s="138"/>
      <c r="T1250" s="53"/>
      <c r="AT1250" s="17" t="s">
        <v>232</v>
      </c>
      <c r="AU1250" s="17" t="s">
        <v>82</v>
      </c>
    </row>
    <row r="1251" spans="2:65" s="13" customFormat="1">
      <c r="B1251" s="146"/>
      <c r="D1251" s="136" t="s">
        <v>234</v>
      </c>
      <c r="E1251" s="147" t="s">
        <v>1</v>
      </c>
      <c r="F1251" s="148" t="s">
        <v>1394</v>
      </c>
      <c r="H1251" s="149">
        <v>333.34</v>
      </c>
      <c r="L1251" s="146"/>
      <c r="M1251" s="150"/>
      <c r="T1251" s="151"/>
      <c r="AT1251" s="147" t="s">
        <v>234</v>
      </c>
      <c r="AU1251" s="147" t="s">
        <v>82</v>
      </c>
      <c r="AV1251" s="13" t="s">
        <v>82</v>
      </c>
      <c r="AW1251" s="13" t="s">
        <v>29</v>
      </c>
      <c r="AX1251" s="13" t="s">
        <v>73</v>
      </c>
      <c r="AY1251" s="147" t="s">
        <v>224</v>
      </c>
    </row>
    <row r="1252" spans="2:65" s="14" customFormat="1">
      <c r="B1252" s="152"/>
      <c r="D1252" s="136" t="s">
        <v>234</v>
      </c>
      <c r="E1252" s="153" t="s">
        <v>1</v>
      </c>
      <c r="F1252" s="154" t="s">
        <v>239</v>
      </c>
      <c r="H1252" s="155">
        <v>333.34</v>
      </c>
      <c r="L1252" s="152"/>
      <c r="M1252" s="156"/>
      <c r="T1252" s="157"/>
      <c r="AT1252" s="153" t="s">
        <v>234</v>
      </c>
      <c r="AU1252" s="153" t="s">
        <v>82</v>
      </c>
      <c r="AV1252" s="14" t="s">
        <v>106</v>
      </c>
      <c r="AW1252" s="14" t="s">
        <v>29</v>
      </c>
      <c r="AX1252" s="14" t="s">
        <v>78</v>
      </c>
      <c r="AY1252" s="153" t="s">
        <v>224</v>
      </c>
    </row>
    <row r="1253" spans="2:65" s="1" customFormat="1" ht="16.5" customHeight="1">
      <c r="B1253" s="123"/>
      <c r="C1253" s="164" t="s">
        <v>1395</v>
      </c>
      <c r="D1253" s="164" t="s">
        <v>1008</v>
      </c>
      <c r="E1253" s="165" t="s">
        <v>1194</v>
      </c>
      <c r="F1253" s="166" t="s">
        <v>1195</v>
      </c>
      <c r="G1253" s="167" t="s">
        <v>266</v>
      </c>
      <c r="H1253" s="168">
        <v>388.50799999999998</v>
      </c>
      <c r="I1253" s="169">
        <v>57.55</v>
      </c>
      <c r="J1253" s="169">
        <f>ROUND(I1253*H1253,2)</f>
        <v>22358.639999999999</v>
      </c>
      <c r="K1253" s="166" t="s">
        <v>230</v>
      </c>
      <c r="L1253" s="170"/>
      <c r="M1253" s="171" t="s">
        <v>1</v>
      </c>
      <c r="N1253" s="172" t="s">
        <v>39</v>
      </c>
      <c r="O1253" s="132">
        <v>0</v>
      </c>
      <c r="P1253" s="132">
        <f>O1253*H1253</f>
        <v>0</v>
      </c>
      <c r="Q1253" s="132">
        <v>0</v>
      </c>
      <c r="R1253" s="132">
        <f>Q1253*H1253</f>
        <v>0</v>
      </c>
      <c r="S1253" s="132">
        <v>0</v>
      </c>
      <c r="T1253" s="133">
        <f>S1253*H1253</f>
        <v>0</v>
      </c>
      <c r="AR1253" s="134" t="s">
        <v>332</v>
      </c>
      <c r="AT1253" s="134" t="s">
        <v>1008</v>
      </c>
      <c r="AU1253" s="134" t="s">
        <v>82</v>
      </c>
      <c r="AY1253" s="17" t="s">
        <v>224</v>
      </c>
      <c r="BE1253" s="135">
        <f>IF(N1253="základní",J1253,0)</f>
        <v>0</v>
      </c>
      <c r="BF1253" s="135">
        <f>IF(N1253="snížená",J1253,0)</f>
        <v>22358.639999999999</v>
      </c>
      <c r="BG1253" s="135">
        <f>IF(N1253="zákl. přenesená",J1253,0)</f>
        <v>0</v>
      </c>
      <c r="BH1253" s="135">
        <f>IF(N1253="sníž. přenesená",J1253,0)</f>
        <v>0</v>
      </c>
      <c r="BI1253" s="135">
        <f>IF(N1253="nulová",J1253,0)</f>
        <v>0</v>
      </c>
      <c r="BJ1253" s="17" t="s">
        <v>82</v>
      </c>
      <c r="BK1253" s="135">
        <f>ROUND(I1253*H1253,2)</f>
        <v>22358.639999999999</v>
      </c>
      <c r="BL1253" s="17" t="s">
        <v>277</v>
      </c>
      <c r="BM1253" s="134" t="s">
        <v>1396</v>
      </c>
    </row>
    <row r="1254" spans="2:65" s="1" customFormat="1">
      <c r="B1254" s="29"/>
      <c r="D1254" s="136" t="s">
        <v>231</v>
      </c>
      <c r="F1254" s="137" t="s">
        <v>1195</v>
      </c>
      <c r="L1254" s="29"/>
      <c r="M1254" s="138"/>
      <c r="T1254" s="53"/>
      <c r="AT1254" s="17" t="s">
        <v>231</v>
      </c>
      <c r="AU1254" s="17" t="s">
        <v>82</v>
      </c>
    </row>
    <row r="1255" spans="2:65" s="13" customFormat="1">
      <c r="B1255" s="146"/>
      <c r="D1255" s="136" t="s">
        <v>234</v>
      </c>
      <c r="E1255" s="147" t="s">
        <v>1</v>
      </c>
      <c r="F1255" s="148" t="s">
        <v>1397</v>
      </c>
      <c r="H1255" s="149">
        <v>388.50799999999998</v>
      </c>
      <c r="L1255" s="146"/>
      <c r="M1255" s="150"/>
      <c r="T1255" s="151"/>
      <c r="AT1255" s="147" t="s">
        <v>234</v>
      </c>
      <c r="AU1255" s="147" t="s">
        <v>82</v>
      </c>
      <c r="AV1255" s="13" t="s">
        <v>82</v>
      </c>
      <c r="AW1255" s="13" t="s">
        <v>29</v>
      </c>
      <c r="AX1255" s="13" t="s">
        <v>73</v>
      </c>
      <c r="AY1255" s="147" t="s">
        <v>224</v>
      </c>
    </row>
    <row r="1256" spans="2:65" s="14" customFormat="1">
      <c r="B1256" s="152"/>
      <c r="D1256" s="136" t="s">
        <v>234</v>
      </c>
      <c r="E1256" s="153" t="s">
        <v>1</v>
      </c>
      <c r="F1256" s="154" t="s">
        <v>239</v>
      </c>
      <c r="H1256" s="155">
        <v>388.50799999999998</v>
      </c>
      <c r="L1256" s="152"/>
      <c r="M1256" s="156"/>
      <c r="T1256" s="157"/>
      <c r="AT1256" s="153" t="s">
        <v>234</v>
      </c>
      <c r="AU1256" s="153" t="s">
        <v>82</v>
      </c>
      <c r="AV1256" s="14" t="s">
        <v>106</v>
      </c>
      <c r="AW1256" s="14" t="s">
        <v>29</v>
      </c>
      <c r="AX1256" s="14" t="s">
        <v>78</v>
      </c>
      <c r="AY1256" s="153" t="s">
        <v>224</v>
      </c>
    </row>
    <row r="1257" spans="2:65" s="1" customFormat="1" ht="55.5" customHeight="1">
      <c r="B1257" s="123"/>
      <c r="C1257" s="124" t="s">
        <v>902</v>
      </c>
      <c r="D1257" s="124" t="s">
        <v>226</v>
      </c>
      <c r="E1257" s="125" t="s">
        <v>1398</v>
      </c>
      <c r="F1257" s="126" t="s">
        <v>1399</v>
      </c>
      <c r="G1257" s="127" t="s">
        <v>272</v>
      </c>
      <c r="H1257" s="128">
        <v>37.1</v>
      </c>
      <c r="I1257" s="129">
        <v>266</v>
      </c>
      <c r="J1257" s="129">
        <f>ROUND(I1257*H1257,2)</f>
        <v>9868.6</v>
      </c>
      <c r="K1257" s="126" t="s">
        <v>230</v>
      </c>
      <c r="L1257" s="29"/>
      <c r="M1257" s="130" t="s">
        <v>1</v>
      </c>
      <c r="N1257" s="131" t="s">
        <v>39</v>
      </c>
      <c r="O1257" s="132">
        <v>0</v>
      </c>
      <c r="P1257" s="132">
        <f>O1257*H1257</f>
        <v>0</v>
      </c>
      <c r="Q1257" s="132">
        <v>0</v>
      </c>
      <c r="R1257" s="132">
        <f>Q1257*H1257</f>
        <v>0</v>
      </c>
      <c r="S1257" s="132">
        <v>0</v>
      </c>
      <c r="T1257" s="133">
        <f>S1257*H1257</f>
        <v>0</v>
      </c>
      <c r="AR1257" s="134" t="s">
        <v>277</v>
      </c>
      <c r="AT1257" s="134" t="s">
        <v>226</v>
      </c>
      <c r="AU1257" s="134" t="s">
        <v>82</v>
      </c>
      <c r="AY1257" s="17" t="s">
        <v>224</v>
      </c>
      <c r="BE1257" s="135">
        <f>IF(N1257="základní",J1257,0)</f>
        <v>0</v>
      </c>
      <c r="BF1257" s="135">
        <f>IF(N1257="snížená",J1257,0)</f>
        <v>9868.6</v>
      </c>
      <c r="BG1257" s="135">
        <f>IF(N1257="zákl. přenesená",J1257,0)</f>
        <v>0</v>
      </c>
      <c r="BH1257" s="135">
        <f>IF(N1257="sníž. přenesená",J1257,0)</f>
        <v>0</v>
      </c>
      <c r="BI1257" s="135">
        <f>IF(N1257="nulová",J1257,0)</f>
        <v>0</v>
      </c>
      <c r="BJ1257" s="17" t="s">
        <v>82</v>
      </c>
      <c r="BK1257" s="135">
        <f>ROUND(I1257*H1257,2)</f>
        <v>9868.6</v>
      </c>
      <c r="BL1257" s="17" t="s">
        <v>277</v>
      </c>
      <c r="BM1257" s="134" t="s">
        <v>1400</v>
      </c>
    </row>
    <row r="1258" spans="2:65" s="1" customFormat="1" ht="29.25">
      <c r="B1258" s="29"/>
      <c r="D1258" s="136" t="s">
        <v>231</v>
      </c>
      <c r="F1258" s="137" t="s">
        <v>1399</v>
      </c>
      <c r="L1258" s="29"/>
      <c r="M1258" s="138"/>
      <c r="T1258" s="53"/>
      <c r="AT1258" s="17" t="s">
        <v>231</v>
      </c>
      <c r="AU1258" s="17" t="s">
        <v>82</v>
      </c>
    </row>
    <row r="1259" spans="2:65" s="1" customFormat="1">
      <c r="B1259" s="29"/>
      <c r="D1259" s="139" t="s">
        <v>232</v>
      </c>
      <c r="F1259" s="140" t="s">
        <v>1401</v>
      </c>
      <c r="L1259" s="29"/>
      <c r="M1259" s="138"/>
      <c r="T1259" s="53"/>
      <c r="AT1259" s="17" t="s">
        <v>232</v>
      </c>
      <c r="AU1259" s="17" t="s">
        <v>82</v>
      </c>
    </row>
    <row r="1260" spans="2:65" s="12" customFormat="1">
      <c r="B1260" s="141"/>
      <c r="D1260" s="136" t="s">
        <v>234</v>
      </c>
      <c r="E1260" s="142" t="s">
        <v>1</v>
      </c>
      <c r="F1260" s="143" t="s">
        <v>1402</v>
      </c>
      <c r="H1260" s="142" t="s">
        <v>1</v>
      </c>
      <c r="L1260" s="141"/>
      <c r="M1260" s="144"/>
      <c r="T1260" s="145"/>
      <c r="AT1260" s="142" t="s">
        <v>234</v>
      </c>
      <c r="AU1260" s="142" t="s">
        <v>82</v>
      </c>
      <c r="AV1260" s="12" t="s">
        <v>78</v>
      </c>
      <c r="AW1260" s="12" t="s">
        <v>29</v>
      </c>
      <c r="AX1260" s="12" t="s">
        <v>73</v>
      </c>
      <c r="AY1260" s="142" t="s">
        <v>224</v>
      </c>
    </row>
    <row r="1261" spans="2:65" s="13" customFormat="1">
      <c r="B1261" s="146"/>
      <c r="D1261" s="136" t="s">
        <v>234</v>
      </c>
      <c r="E1261" s="147" t="s">
        <v>1</v>
      </c>
      <c r="F1261" s="148" t="s">
        <v>1403</v>
      </c>
      <c r="H1261" s="149">
        <v>37.1</v>
      </c>
      <c r="L1261" s="146"/>
      <c r="M1261" s="150"/>
      <c r="T1261" s="151"/>
      <c r="AT1261" s="147" t="s">
        <v>234</v>
      </c>
      <c r="AU1261" s="147" t="s">
        <v>82</v>
      </c>
      <c r="AV1261" s="13" t="s">
        <v>82</v>
      </c>
      <c r="AW1261" s="13" t="s">
        <v>29</v>
      </c>
      <c r="AX1261" s="13" t="s">
        <v>73</v>
      </c>
      <c r="AY1261" s="147" t="s">
        <v>224</v>
      </c>
    </row>
    <row r="1262" spans="2:65" s="14" customFormat="1">
      <c r="B1262" s="152"/>
      <c r="D1262" s="136" t="s">
        <v>234</v>
      </c>
      <c r="E1262" s="153" t="s">
        <v>1</v>
      </c>
      <c r="F1262" s="154" t="s">
        <v>239</v>
      </c>
      <c r="H1262" s="155">
        <v>37.1</v>
      </c>
      <c r="L1262" s="152"/>
      <c r="M1262" s="156"/>
      <c r="T1262" s="157"/>
      <c r="AT1262" s="153" t="s">
        <v>234</v>
      </c>
      <c r="AU1262" s="153" t="s">
        <v>82</v>
      </c>
      <c r="AV1262" s="14" t="s">
        <v>106</v>
      </c>
      <c r="AW1262" s="14" t="s">
        <v>29</v>
      </c>
      <c r="AX1262" s="14" t="s">
        <v>78</v>
      </c>
      <c r="AY1262" s="153" t="s">
        <v>224</v>
      </c>
    </row>
    <row r="1263" spans="2:65" s="1" customFormat="1" ht="44.25" customHeight="1">
      <c r="B1263" s="123"/>
      <c r="C1263" s="164" t="s">
        <v>1404</v>
      </c>
      <c r="D1263" s="164" t="s">
        <v>1008</v>
      </c>
      <c r="E1263" s="165" t="s">
        <v>1405</v>
      </c>
      <c r="F1263" s="166" t="s">
        <v>1406</v>
      </c>
      <c r="G1263" s="167" t="s">
        <v>272</v>
      </c>
      <c r="H1263" s="168">
        <v>44.52</v>
      </c>
      <c r="I1263" s="169">
        <v>855</v>
      </c>
      <c r="J1263" s="169">
        <f>ROUND(I1263*H1263,2)</f>
        <v>38064.6</v>
      </c>
      <c r="K1263" s="166" t="s">
        <v>1</v>
      </c>
      <c r="L1263" s="170"/>
      <c r="M1263" s="171" t="s">
        <v>1</v>
      </c>
      <c r="N1263" s="172" t="s">
        <v>39</v>
      </c>
      <c r="O1263" s="132">
        <v>0</v>
      </c>
      <c r="P1263" s="132">
        <f>O1263*H1263</f>
        <v>0</v>
      </c>
      <c r="Q1263" s="132">
        <v>0</v>
      </c>
      <c r="R1263" s="132">
        <f>Q1263*H1263</f>
        <v>0</v>
      </c>
      <c r="S1263" s="132">
        <v>0</v>
      </c>
      <c r="T1263" s="133">
        <f>S1263*H1263</f>
        <v>0</v>
      </c>
      <c r="AR1263" s="134" t="s">
        <v>332</v>
      </c>
      <c r="AT1263" s="134" t="s">
        <v>1008</v>
      </c>
      <c r="AU1263" s="134" t="s">
        <v>82</v>
      </c>
      <c r="AY1263" s="17" t="s">
        <v>224</v>
      </c>
      <c r="BE1263" s="135">
        <f>IF(N1263="základní",J1263,0)</f>
        <v>0</v>
      </c>
      <c r="BF1263" s="135">
        <f>IF(N1263="snížená",J1263,0)</f>
        <v>38064.6</v>
      </c>
      <c r="BG1263" s="135">
        <f>IF(N1263="zákl. přenesená",J1263,0)</f>
        <v>0</v>
      </c>
      <c r="BH1263" s="135">
        <f>IF(N1263="sníž. přenesená",J1263,0)</f>
        <v>0</v>
      </c>
      <c r="BI1263" s="135">
        <f>IF(N1263="nulová",J1263,0)</f>
        <v>0</v>
      </c>
      <c r="BJ1263" s="17" t="s">
        <v>82</v>
      </c>
      <c r="BK1263" s="135">
        <f>ROUND(I1263*H1263,2)</f>
        <v>38064.6</v>
      </c>
      <c r="BL1263" s="17" t="s">
        <v>277</v>
      </c>
      <c r="BM1263" s="134" t="s">
        <v>1407</v>
      </c>
    </row>
    <row r="1264" spans="2:65" s="1" customFormat="1" ht="29.25">
      <c r="B1264" s="29"/>
      <c r="D1264" s="136" t="s">
        <v>231</v>
      </c>
      <c r="F1264" s="137" t="s">
        <v>1406</v>
      </c>
      <c r="L1264" s="29"/>
      <c r="M1264" s="138"/>
      <c r="T1264" s="53"/>
      <c r="AT1264" s="17" t="s">
        <v>231</v>
      </c>
      <c r="AU1264" s="17" t="s">
        <v>82</v>
      </c>
    </row>
    <row r="1265" spans="2:65" s="13" customFormat="1">
      <c r="B1265" s="146"/>
      <c r="D1265" s="136" t="s">
        <v>234</v>
      </c>
      <c r="E1265" s="147" t="s">
        <v>1</v>
      </c>
      <c r="F1265" s="148" t="s">
        <v>1408</v>
      </c>
      <c r="H1265" s="149">
        <v>44.52</v>
      </c>
      <c r="L1265" s="146"/>
      <c r="M1265" s="150"/>
      <c r="T1265" s="151"/>
      <c r="AT1265" s="147" t="s">
        <v>234</v>
      </c>
      <c r="AU1265" s="147" t="s">
        <v>82</v>
      </c>
      <c r="AV1265" s="13" t="s">
        <v>82</v>
      </c>
      <c r="AW1265" s="13" t="s">
        <v>29</v>
      </c>
      <c r="AX1265" s="13" t="s">
        <v>73</v>
      </c>
      <c r="AY1265" s="147" t="s">
        <v>224</v>
      </c>
    </row>
    <row r="1266" spans="2:65" s="14" customFormat="1">
      <c r="B1266" s="152"/>
      <c r="D1266" s="136" t="s">
        <v>234</v>
      </c>
      <c r="E1266" s="153" t="s">
        <v>1</v>
      </c>
      <c r="F1266" s="154" t="s">
        <v>239</v>
      </c>
      <c r="H1266" s="155">
        <v>44.52</v>
      </c>
      <c r="L1266" s="152"/>
      <c r="M1266" s="156"/>
      <c r="T1266" s="157"/>
      <c r="AT1266" s="153" t="s">
        <v>234</v>
      </c>
      <c r="AU1266" s="153" t="s">
        <v>82</v>
      </c>
      <c r="AV1266" s="14" t="s">
        <v>106</v>
      </c>
      <c r="AW1266" s="14" t="s">
        <v>29</v>
      </c>
      <c r="AX1266" s="14" t="s">
        <v>78</v>
      </c>
      <c r="AY1266" s="153" t="s">
        <v>224</v>
      </c>
    </row>
    <row r="1267" spans="2:65" s="1" customFormat="1" ht="33" customHeight="1">
      <c r="B1267" s="123"/>
      <c r="C1267" s="124" t="s">
        <v>906</v>
      </c>
      <c r="D1267" s="124" t="s">
        <v>226</v>
      </c>
      <c r="E1267" s="125" t="s">
        <v>1409</v>
      </c>
      <c r="F1267" s="126" t="s">
        <v>1410</v>
      </c>
      <c r="G1267" s="127" t="s">
        <v>639</v>
      </c>
      <c r="H1267" s="128">
        <v>2</v>
      </c>
      <c r="I1267" s="129">
        <v>1080</v>
      </c>
      <c r="J1267" s="129">
        <f>ROUND(I1267*H1267,2)</f>
        <v>2160</v>
      </c>
      <c r="K1267" s="126" t="s">
        <v>1</v>
      </c>
      <c r="L1267" s="29"/>
      <c r="M1267" s="130" t="s">
        <v>1</v>
      </c>
      <c r="N1267" s="131" t="s">
        <v>39</v>
      </c>
      <c r="O1267" s="132">
        <v>0</v>
      </c>
      <c r="P1267" s="132">
        <f>O1267*H1267</f>
        <v>0</v>
      </c>
      <c r="Q1267" s="132">
        <v>0</v>
      </c>
      <c r="R1267" s="132">
        <f>Q1267*H1267</f>
        <v>0</v>
      </c>
      <c r="S1267" s="132">
        <v>0</v>
      </c>
      <c r="T1267" s="133">
        <f>S1267*H1267</f>
        <v>0</v>
      </c>
      <c r="AR1267" s="134" t="s">
        <v>277</v>
      </c>
      <c r="AT1267" s="134" t="s">
        <v>226</v>
      </c>
      <c r="AU1267" s="134" t="s">
        <v>82</v>
      </c>
      <c r="AY1267" s="17" t="s">
        <v>224</v>
      </c>
      <c r="BE1267" s="135">
        <f>IF(N1267="základní",J1267,0)</f>
        <v>0</v>
      </c>
      <c r="BF1267" s="135">
        <f>IF(N1267="snížená",J1267,0)</f>
        <v>2160</v>
      </c>
      <c r="BG1267" s="135">
        <f>IF(N1267="zákl. přenesená",J1267,0)</f>
        <v>0</v>
      </c>
      <c r="BH1267" s="135">
        <f>IF(N1267="sníž. přenesená",J1267,0)</f>
        <v>0</v>
      </c>
      <c r="BI1267" s="135">
        <f>IF(N1267="nulová",J1267,0)</f>
        <v>0</v>
      </c>
      <c r="BJ1267" s="17" t="s">
        <v>82</v>
      </c>
      <c r="BK1267" s="135">
        <f>ROUND(I1267*H1267,2)</f>
        <v>2160</v>
      </c>
      <c r="BL1267" s="17" t="s">
        <v>277</v>
      </c>
      <c r="BM1267" s="134" t="s">
        <v>1411</v>
      </c>
    </row>
    <row r="1268" spans="2:65" s="1" customFormat="1" ht="19.5">
      <c r="B1268" s="29"/>
      <c r="D1268" s="136" t="s">
        <v>231</v>
      </c>
      <c r="F1268" s="137" t="s">
        <v>1410</v>
      </c>
      <c r="L1268" s="29"/>
      <c r="M1268" s="138"/>
      <c r="T1268" s="53"/>
      <c r="AT1268" s="17" t="s">
        <v>231</v>
      </c>
      <c r="AU1268" s="17" t="s">
        <v>82</v>
      </c>
    </row>
    <row r="1269" spans="2:65" s="1" customFormat="1" ht="49.15" customHeight="1">
      <c r="B1269" s="123"/>
      <c r="C1269" s="124" t="s">
        <v>1412</v>
      </c>
      <c r="D1269" s="124" t="s">
        <v>226</v>
      </c>
      <c r="E1269" s="125" t="s">
        <v>1413</v>
      </c>
      <c r="F1269" s="126" t="s">
        <v>1414</v>
      </c>
      <c r="G1269" s="127" t="s">
        <v>272</v>
      </c>
      <c r="H1269" s="128">
        <v>43.83</v>
      </c>
      <c r="I1269" s="129">
        <v>1280</v>
      </c>
      <c r="J1269" s="129">
        <f>ROUND(I1269*H1269,2)</f>
        <v>56102.400000000001</v>
      </c>
      <c r="K1269" s="126" t="s">
        <v>1</v>
      </c>
      <c r="L1269" s="29"/>
      <c r="M1269" s="130" t="s">
        <v>1</v>
      </c>
      <c r="N1269" s="131" t="s">
        <v>39</v>
      </c>
      <c r="O1269" s="132">
        <v>0</v>
      </c>
      <c r="P1269" s="132">
        <f>O1269*H1269</f>
        <v>0</v>
      </c>
      <c r="Q1269" s="132">
        <v>0</v>
      </c>
      <c r="R1269" s="132">
        <f>Q1269*H1269</f>
        <v>0</v>
      </c>
      <c r="S1269" s="132">
        <v>0</v>
      </c>
      <c r="T1269" s="133">
        <f>S1269*H1269</f>
        <v>0</v>
      </c>
      <c r="AR1269" s="134" t="s">
        <v>277</v>
      </c>
      <c r="AT1269" s="134" t="s">
        <v>226</v>
      </c>
      <c r="AU1269" s="134" t="s">
        <v>82</v>
      </c>
      <c r="AY1269" s="17" t="s">
        <v>224</v>
      </c>
      <c r="BE1269" s="135">
        <f>IF(N1269="základní",J1269,0)</f>
        <v>0</v>
      </c>
      <c r="BF1269" s="135">
        <f>IF(N1269="snížená",J1269,0)</f>
        <v>56102.400000000001</v>
      </c>
      <c r="BG1269" s="135">
        <f>IF(N1269="zákl. přenesená",J1269,0)</f>
        <v>0</v>
      </c>
      <c r="BH1269" s="135">
        <f>IF(N1269="sníž. přenesená",J1269,0)</f>
        <v>0</v>
      </c>
      <c r="BI1269" s="135">
        <f>IF(N1269="nulová",J1269,0)</f>
        <v>0</v>
      </c>
      <c r="BJ1269" s="17" t="s">
        <v>82</v>
      </c>
      <c r="BK1269" s="135">
        <f>ROUND(I1269*H1269,2)</f>
        <v>56102.400000000001</v>
      </c>
      <c r="BL1269" s="17" t="s">
        <v>277</v>
      </c>
      <c r="BM1269" s="134" t="s">
        <v>1415</v>
      </c>
    </row>
    <row r="1270" spans="2:65" s="1" customFormat="1" ht="29.25">
      <c r="B1270" s="29"/>
      <c r="D1270" s="136" t="s">
        <v>231</v>
      </c>
      <c r="F1270" s="137" t="s">
        <v>1414</v>
      </c>
      <c r="L1270" s="29"/>
      <c r="M1270" s="138"/>
      <c r="T1270" s="53"/>
      <c r="AT1270" s="17" t="s">
        <v>231</v>
      </c>
      <c r="AU1270" s="17" t="s">
        <v>82</v>
      </c>
    </row>
    <row r="1271" spans="2:65" s="12" customFormat="1">
      <c r="B1271" s="141"/>
      <c r="D1271" s="136" t="s">
        <v>234</v>
      </c>
      <c r="E1271" s="142" t="s">
        <v>1</v>
      </c>
      <c r="F1271" s="143" t="s">
        <v>1416</v>
      </c>
      <c r="H1271" s="142" t="s">
        <v>1</v>
      </c>
      <c r="L1271" s="141"/>
      <c r="M1271" s="144"/>
      <c r="T1271" s="145"/>
      <c r="AT1271" s="142" t="s">
        <v>234</v>
      </c>
      <c r="AU1271" s="142" t="s">
        <v>82</v>
      </c>
      <c r="AV1271" s="12" t="s">
        <v>78</v>
      </c>
      <c r="AW1271" s="12" t="s">
        <v>29</v>
      </c>
      <c r="AX1271" s="12" t="s">
        <v>73</v>
      </c>
      <c r="AY1271" s="142" t="s">
        <v>224</v>
      </c>
    </row>
    <row r="1272" spans="2:65" s="13" customFormat="1">
      <c r="B1272" s="146"/>
      <c r="D1272" s="136" t="s">
        <v>234</v>
      </c>
      <c r="E1272" s="147" t="s">
        <v>1</v>
      </c>
      <c r="F1272" s="148" t="s">
        <v>1417</v>
      </c>
      <c r="H1272" s="149">
        <v>43.83</v>
      </c>
      <c r="L1272" s="146"/>
      <c r="M1272" s="150"/>
      <c r="T1272" s="151"/>
      <c r="AT1272" s="147" t="s">
        <v>234</v>
      </c>
      <c r="AU1272" s="147" t="s">
        <v>82</v>
      </c>
      <c r="AV1272" s="13" t="s">
        <v>82</v>
      </c>
      <c r="AW1272" s="13" t="s">
        <v>29</v>
      </c>
      <c r="AX1272" s="13" t="s">
        <v>73</v>
      </c>
      <c r="AY1272" s="147" t="s">
        <v>224</v>
      </c>
    </row>
    <row r="1273" spans="2:65" s="14" customFormat="1">
      <c r="B1273" s="152"/>
      <c r="D1273" s="136" t="s">
        <v>234</v>
      </c>
      <c r="E1273" s="153" t="s">
        <v>1</v>
      </c>
      <c r="F1273" s="154" t="s">
        <v>239</v>
      </c>
      <c r="H1273" s="155">
        <v>43.83</v>
      </c>
      <c r="L1273" s="152"/>
      <c r="M1273" s="156"/>
      <c r="T1273" s="157"/>
      <c r="AT1273" s="153" t="s">
        <v>234</v>
      </c>
      <c r="AU1273" s="153" t="s">
        <v>82</v>
      </c>
      <c r="AV1273" s="14" t="s">
        <v>106</v>
      </c>
      <c r="AW1273" s="14" t="s">
        <v>29</v>
      </c>
      <c r="AX1273" s="14" t="s">
        <v>78</v>
      </c>
      <c r="AY1273" s="153" t="s">
        <v>224</v>
      </c>
    </row>
    <row r="1274" spans="2:65" s="1" customFormat="1" ht="49.15" customHeight="1">
      <c r="B1274" s="123"/>
      <c r="C1274" s="124" t="s">
        <v>913</v>
      </c>
      <c r="D1274" s="124" t="s">
        <v>226</v>
      </c>
      <c r="E1274" s="125" t="s">
        <v>1418</v>
      </c>
      <c r="F1274" s="126" t="s">
        <v>1419</v>
      </c>
      <c r="G1274" s="127" t="s">
        <v>1201</v>
      </c>
      <c r="H1274" s="128">
        <v>12549.236999999999</v>
      </c>
      <c r="I1274" s="129">
        <v>1.39</v>
      </c>
      <c r="J1274" s="129">
        <f>ROUND(I1274*H1274,2)</f>
        <v>17443.439999999999</v>
      </c>
      <c r="K1274" s="126" t="s">
        <v>230</v>
      </c>
      <c r="L1274" s="29"/>
      <c r="M1274" s="130" t="s">
        <v>1</v>
      </c>
      <c r="N1274" s="131" t="s">
        <v>39</v>
      </c>
      <c r="O1274" s="132">
        <v>0</v>
      </c>
      <c r="P1274" s="132">
        <f>O1274*H1274</f>
        <v>0</v>
      </c>
      <c r="Q1274" s="132">
        <v>0</v>
      </c>
      <c r="R1274" s="132">
        <f>Q1274*H1274</f>
        <v>0</v>
      </c>
      <c r="S1274" s="132">
        <v>0</v>
      </c>
      <c r="T1274" s="133">
        <f>S1274*H1274</f>
        <v>0</v>
      </c>
      <c r="AR1274" s="134" t="s">
        <v>277</v>
      </c>
      <c r="AT1274" s="134" t="s">
        <v>226</v>
      </c>
      <c r="AU1274" s="134" t="s">
        <v>82</v>
      </c>
      <c r="AY1274" s="17" t="s">
        <v>224</v>
      </c>
      <c r="BE1274" s="135">
        <f>IF(N1274="základní",J1274,0)</f>
        <v>0</v>
      </c>
      <c r="BF1274" s="135">
        <f>IF(N1274="snížená",J1274,0)</f>
        <v>17443.439999999999</v>
      </c>
      <c r="BG1274" s="135">
        <f>IF(N1274="zákl. přenesená",J1274,0)</f>
        <v>0</v>
      </c>
      <c r="BH1274" s="135">
        <f>IF(N1274="sníž. přenesená",J1274,0)</f>
        <v>0</v>
      </c>
      <c r="BI1274" s="135">
        <f>IF(N1274="nulová",J1274,0)</f>
        <v>0</v>
      </c>
      <c r="BJ1274" s="17" t="s">
        <v>82</v>
      </c>
      <c r="BK1274" s="135">
        <f>ROUND(I1274*H1274,2)</f>
        <v>17443.439999999999</v>
      </c>
      <c r="BL1274" s="17" t="s">
        <v>277</v>
      </c>
      <c r="BM1274" s="134" t="s">
        <v>1420</v>
      </c>
    </row>
    <row r="1275" spans="2:65" s="1" customFormat="1" ht="29.25">
      <c r="B1275" s="29"/>
      <c r="D1275" s="136" t="s">
        <v>231</v>
      </c>
      <c r="F1275" s="137" t="s">
        <v>1419</v>
      </c>
      <c r="L1275" s="29"/>
      <c r="M1275" s="138"/>
      <c r="T1275" s="53"/>
      <c r="AT1275" s="17" t="s">
        <v>231</v>
      </c>
      <c r="AU1275" s="17" t="s">
        <v>82</v>
      </c>
    </row>
    <row r="1276" spans="2:65" s="1" customFormat="1">
      <c r="B1276" s="29"/>
      <c r="D1276" s="139" t="s">
        <v>232</v>
      </c>
      <c r="F1276" s="140" t="s">
        <v>1421</v>
      </c>
      <c r="L1276" s="29"/>
      <c r="M1276" s="138"/>
      <c r="T1276" s="53"/>
      <c r="AT1276" s="17" t="s">
        <v>232</v>
      </c>
      <c r="AU1276" s="17" t="s">
        <v>82</v>
      </c>
    </row>
    <row r="1277" spans="2:65" s="11" customFormat="1" ht="22.9" customHeight="1">
      <c r="B1277" s="112"/>
      <c r="D1277" s="113" t="s">
        <v>72</v>
      </c>
      <c r="E1277" s="121" t="s">
        <v>1422</v>
      </c>
      <c r="F1277" s="121" t="s">
        <v>1423</v>
      </c>
      <c r="J1277" s="122">
        <f>BK1277</f>
        <v>123197.69</v>
      </c>
      <c r="L1277" s="112"/>
      <c r="M1277" s="116"/>
      <c r="P1277" s="117">
        <f>SUM(P1278:P1292)</f>
        <v>0</v>
      </c>
      <c r="R1277" s="117">
        <f>SUM(R1278:R1292)</f>
        <v>0</v>
      </c>
      <c r="T1277" s="118">
        <f>SUM(T1278:T1292)</f>
        <v>0</v>
      </c>
      <c r="AR1277" s="113" t="s">
        <v>82</v>
      </c>
      <c r="AT1277" s="119" t="s">
        <v>72</v>
      </c>
      <c r="AU1277" s="119" t="s">
        <v>78</v>
      </c>
      <c r="AY1277" s="113" t="s">
        <v>224</v>
      </c>
      <c r="BK1277" s="120">
        <f>SUM(BK1278:BK1292)</f>
        <v>123197.69</v>
      </c>
    </row>
    <row r="1278" spans="2:65" s="1" customFormat="1" ht="24.2" customHeight="1">
      <c r="B1278" s="123"/>
      <c r="C1278" s="124" t="s">
        <v>1424</v>
      </c>
      <c r="D1278" s="124" t="s">
        <v>226</v>
      </c>
      <c r="E1278" s="125" t="s">
        <v>1425</v>
      </c>
      <c r="F1278" s="126" t="s">
        <v>1426</v>
      </c>
      <c r="G1278" s="127" t="s">
        <v>266</v>
      </c>
      <c r="H1278" s="128">
        <v>7.09</v>
      </c>
      <c r="I1278" s="129">
        <v>390</v>
      </c>
      <c r="J1278" s="129">
        <f>ROUND(I1278*H1278,2)</f>
        <v>2765.1</v>
      </c>
      <c r="K1278" s="126" t="s">
        <v>230</v>
      </c>
      <c r="L1278" s="29"/>
      <c r="M1278" s="130" t="s">
        <v>1</v>
      </c>
      <c r="N1278" s="131" t="s">
        <v>39</v>
      </c>
      <c r="O1278" s="132">
        <v>0</v>
      </c>
      <c r="P1278" s="132">
        <f>O1278*H1278</f>
        <v>0</v>
      </c>
      <c r="Q1278" s="132">
        <v>0</v>
      </c>
      <c r="R1278" s="132">
        <f>Q1278*H1278</f>
        <v>0</v>
      </c>
      <c r="S1278" s="132">
        <v>0</v>
      </c>
      <c r="T1278" s="133">
        <f>S1278*H1278</f>
        <v>0</v>
      </c>
      <c r="AR1278" s="134" t="s">
        <v>277</v>
      </c>
      <c r="AT1278" s="134" t="s">
        <v>226</v>
      </c>
      <c r="AU1278" s="134" t="s">
        <v>82</v>
      </c>
      <c r="AY1278" s="17" t="s">
        <v>224</v>
      </c>
      <c r="BE1278" s="135">
        <f>IF(N1278="základní",J1278,0)</f>
        <v>0</v>
      </c>
      <c r="BF1278" s="135">
        <f>IF(N1278="snížená",J1278,0)</f>
        <v>2765.1</v>
      </c>
      <c r="BG1278" s="135">
        <f>IF(N1278="zákl. přenesená",J1278,0)</f>
        <v>0</v>
      </c>
      <c r="BH1278" s="135">
        <f>IF(N1278="sníž. přenesená",J1278,0)</f>
        <v>0</v>
      </c>
      <c r="BI1278" s="135">
        <f>IF(N1278="nulová",J1278,0)</f>
        <v>0</v>
      </c>
      <c r="BJ1278" s="17" t="s">
        <v>82</v>
      </c>
      <c r="BK1278" s="135">
        <f>ROUND(I1278*H1278,2)</f>
        <v>2765.1</v>
      </c>
      <c r="BL1278" s="17" t="s">
        <v>277</v>
      </c>
      <c r="BM1278" s="134" t="s">
        <v>1427</v>
      </c>
    </row>
    <row r="1279" spans="2:65" s="1" customFormat="1" ht="19.5">
      <c r="B1279" s="29"/>
      <c r="D1279" s="136" t="s">
        <v>231</v>
      </c>
      <c r="F1279" s="137" t="s">
        <v>1426</v>
      </c>
      <c r="L1279" s="29"/>
      <c r="M1279" s="138"/>
      <c r="T1279" s="53"/>
      <c r="AT1279" s="17" t="s">
        <v>231</v>
      </c>
      <c r="AU1279" s="17" t="s">
        <v>82</v>
      </c>
    </row>
    <row r="1280" spans="2:65" s="1" customFormat="1">
      <c r="B1280" s="29"/>
      <c r="D1280" s="139" t="s">
        <v>232</v>
      </c>
      <c r="F1280" s="140" t="s">
        <v>1428</v>
      </c>
      <c r="L1280" s="29"/>
      <c r="M1280" s="138"/>
      <c r="T1280" s="53"/>
      <c r="AT1280" s="17" t="s">
        <v>232</v>
      </c>
      <c r="AU1280" s="17" t="s">
        <v>82</v>
      </c>
    </row>
    <row r="1281" spans="2:65" s="13" customFormat="1">
      <c r="B1281" s="146"/>
      <c r="D1281" s="136" t="s">
        <v>234</v>
      </c>
      <c r="E1281" s="147" t="s">
        <v>1</v>
      </c>
      <c r="F1281" s="148" t="s">
        <v>1429</v>
      </c>
      <c r="H1281" s="149">
        <v>7.09</v>
      </c>
      <c r="L1281" s="146"/>
      <c r="M1281" s="150"/>
      <c r="T1281" s="151"/>
      <c r="AT1281" s="147" t="s">
        <v>234</v>
      </c>
      <c r="AU1281" s="147" t="s">
        <v>82</v>
      </c>
      <c r="AV1281" s="13" t="s">
        <v>82</v>
      </c>
      <c r="AW1281" s="13" t="s">
        <v>29</v>
      </c>
      <c r="AX1281" s="13" t="s">
        <v>73</v>
      </c>
      <c r="AY1281" s="147" t="s">
        <v>224</v>
      </c>
    </row>
    <row r="1282" spans="2:65" s="14" customFormat="1">
      <c r="B1282" s="152"/>
      <c r="D1282" s="136" t="s">
        <v>234</v>
      </c>
      <c r="E1282" s="153" t="s">
        <v>1</v>
      </c>
      <c r="F1282" s="154" t="s">
        <v>239</v>
      </c>
      <c r="H1282" s="155">
        <v>7.09</v>
      </c>
      <c r="L1282" s="152"/>
      <c r="M1282" s="156"/>
      <c r="T1282" s="157"/>
      <c r="AT1282" s="153" t="s">
        <v>234</v>
      </c>
      <c r="AU1282" s="153" t="s">
        <v>82</v>
      </c>
      <c r="AV1282" s="14" t="s">
        <v>106</v>
      </c>
      <c r="AW1282" s="14" t="s">
        <v>29</v>
      </c>
      <c r="AX1282" s="14" t="s">
        <v>78</v>
      </c>
      <c r="AY1282" s="153" t="s">
        <v>224</v>
      </c>
    </row>
    <row r="1283" spans="2:65" s="1" customFormat="1" ht="24.2" customHeight="1">
      <c r="B1283" s="123"/>
      <c r="C1283" s="124" t="s">
        <v>919</v>
      </c>
      <c r="D1283" s="124" t="s">
        <v>226</v>
      </c>
      <c r="E1283" s="125" t="s">
        <v>1430</v>
      </c>
      <c r="F1283" s="126" t="s">
        <v>1431</v>
      </c>
      <c r="G1283" s="127" t="s">
        <v>266</v>
      </c>
      <c r="H1283" s="128">
        <v>2.1760000000000002</v>
      </c>
      <c r="I1283" s="129">
        <v>467</v>
      </c>
      <c r="J1283" s="129">
        <f>ROUND(I1283*H1283,2)</f>
        <v>1016.19</v>
      </c>
      <c r="K1283" s="126" t="s">
        <v>230</v>
      </c>
      <c r="L1283" s="29"/>
      <c r="M1283" s="130" t="s">
        <v>1</v>
      </c>
      <c r="N1283" s="131" t="s">
        <v>39</v>
      </c>
      <c r="O1283" s="132">
        <v>0</v>
      </c>
      <c r="P1283" s="132">
        <f>O1283*H1283</f>
        <v>0</v>
      </c>
      <c r="Q1283" s="132">
        <v>0</v>
      </c>
      <c r="R1283" s="132">
        <f>Q1283*H1283</f>
        <v>0</v>
      </c>
      <c r="S1283" s="132">
        <v>0</v>
      </c>
      <c r="T1283" s="133">
        <f>S1283*H1283</f>
        <v>0</v>
      </c>
      <c r="AR1283" s="134" t="s">
        <v>277</v>
      </c>
      <c r="AT1283" s="134" t="s">
        <v>226</v>
      </c>
      <c r="AU1283" s="134" t="s">
        <v>82</v>
      </c>
      <c r="AY1283" s="17" t="s">
        <v>224</v>
      </c>
      <c r="BE1283" s="135">
        <f>IF(N1283="základní",J1283,0)</f>
        <v>0</v>
      </c>
      <c r="BF1283" s="135">
        <f>IF(N1283="snížená",J1283,0)</f>
        <v>1016.19</v>
      </c>
      <c r="BG1283" s="135">
        <f>IF(N1283="zákl. přenesená",J1283,0)</f>
        <v>0</v>
      </c>
      <c r="BH1283" s="135">
        <f>IF(N1283="sníž. přenesená",J1283,0)</f>
        <v>0</v>
      </c>
      <c r="BI1283" s="135">
        <f>IF(N1283="nulová",J1283,0)</f>
        <v>0</v>
      </c>
      <c r="BJ1283" s="17" t="s">
        <v>82</v>
      </c>
      <c r="BK1283" s="135">
        <f>ROUND(I1283*H1283,2)</f>
        <v>1016.19</v>
      </c>
      <c r="BL1283" s="17" t="s">
        <v>277</v>
      </c>
      <c r="BM1283" s="134" t="s">
        <v>1432</v>
      </c>
    </row>
    <row r="1284" spans="2:65" s="1" customFormat="1" ht="19.5">
      <c r="B1284" s="29"/>
      <c r="D1284" s="136" t="s">
        <v>231</v>
      </c>
      <c r="F1284" s="137" t="s">
        <v>1431</v>
      </c>
      <c r="L1284" s="29"/>
      <c r="M1284" s="138"/>
      <c r="T1284" s="53"/>
      <c r="AT1284" s="17" t="s">
        <v>231</v>
      </c>
      <c r="AU1284" s="17" t="s">
        <v>82</v>
      </c>
    </row>
    <row r="1285" spans="2:65" s="1" customFormat="1">
      <c r="B1285" s="29"/>
      <c r="D1285" s="139" t="s">
        <v>232</v>
      </c>
      <c r="F1285" s="140" t="s">
        <v>1433</v>
      </c>
      <c r="L1285" s="29"/>
      <c r="M1285" s="138"/>
      <c r="T1285" s="53"/>
      <c r="AT1285" s="17" t="s">
        <v>232</v>
      </c>
      <c r="AU1285" s="17" t="s">
        <v>82</v>
      </c>
    </row>
    <row r="1286" spans="2:65" s="13" customFormat="1">
      <c r="B1286" s="146"/>
      <c r="D1286" s="136" t="s">
        <v>234</v>
      </c>
      <c r="E1286" s="147" t="s">
        <v>1</v>
      </c>
      <c r="F1286" s="148" t="s">
        <v>1434</v>
      </c>
      <c r="H1286" s="149">
        <v>2.1760000000000002</v>
      </c>
      <c r="L1286" s="146"/>
      <c r="M1286" s="150"/>
      <c r="T1286" s="151"/>
      <c r="AT1286" s="147" t="s">
        <v>234</v>
      </c>
      <c r="AU1286" s="147" t="s">
        <v>82</v>
      </c>
      <c r="AV1286" s="13" t="s">
        <v>82</v>
      </c>
      <c r="AW1286" s="13" t="s">
        <v>29</v>
      </c>
      <c r="AX1286" s="13" t="s">
        <v>73</v>
      </c>
      <c r="AY1286" s="147" t="s">
        <v>224</v>
      </c>
    </row>
    <row r="1287" spans="2:65" s="14" customFormat="1">
      <c r="B1287" s="152"/>
      <c r="D1287" s="136" t="s">
        <v>234</v>
      </c>
      <c r="E1287" s="153" t="s">
        <v>1</v>
      </c>
      <c r="F1287" s="154" t="s">
        <v>239</v>
      </c>
      <c r="H1287" s="155">
        <v>2.1760000000000002</v>
      </c>
      <c r="L1287" s="152"/>
      <c r="M1287" s="156"/>
      <c r="T1287" s="157"/>
      <c r="AT1287" s="153" t="s">
        <v>234</v>
      </c>
      <c r="AU1287" s="153" t="s">
        <v>82</v>
      </c>
      <c r="AV1287" s="14" t="s">
        <v>106</v>
      </c>
      <c r="AW1287" s="14" t="s">
        <v>29</v>
      </c>
      <c r="AX1287" s="14" t="s">
        <v>78</v>
      </c>
      <c r="AY1287" s="153" t="s">
        <v>224</v>
      </c>
    </row>
    <row r="1288" spans="2:65" s="1" customFormat="1" ht="24.2" customHeight="1">
      <c r="B1288" s="123"/>
      <c r="C1288" s="164" t="s">
        <v>1435</v>
      </c>
      <c r="D1288" s="164" t="s">
        <v>1008</v>
      </c>
      <c r="E1288" s="165" t="s">
        <v>1436</v>
      </c>
      <c r="F1288" s="166" t="s">
        <v>1437</v>
      </c>
      <c r="G1288" s="167" t="s">
        <v>266</v>
      </c>
      <c r="H1288" s="168">
        <v>9.7289999999999992</v>
      </c>
      <c r="I1288" s="169">
        <v>12200</v>
      </c>
      <c r="J1288" s="169">
        <f>ROUND(I1288*H1288,2)</f>
        <v>118693.8</v>
      </c>
      <c r="K1288" s="166" t="s">
        <v>1</v>
      </c>
      <c r="L1288" s="170"/>
      <c r="M1288" s="171" t="s">
        <v>1</v>
      </c>
      <c r="N1288" s="172" t="s">
        <v>39</v>
      </c>
      <c r="O1288" s="132">
        <v>0</v>
      </c>
      <c r="P1288" s="132">
        <f>O1288*H1288</f>
        <v>0</v>
      </c>
      <c r="Q1288" s="132">
        <v>0</v>
      </c>
      <c r="R1288" s="132">
        <f>Q1288*H1288</f>
        <v>0</v>
      </c>
      <c r="S1288" s="132">
        <v>0</v>
      </c>
      <c r="T1288" s="133">
        <f>S1288*H1288</f>
        <v>0</v>
      </c>
      <c r="AR1288" s="134" t="s">
        <v>332</v>
      </c>
      <c r="AT1288" s="134" t="s">
        <v>1008</v>
      </c>
      <c r="AU1288" s="134" t="s">
        <v>82</v>
      </c>
      <c r="AY1288" s="17" t="s">
        <v>224</v>
      </c>
      <c r="BE1288" s="135">
        <f>IF(N1288="základní",J1288,0)</f>
        <v>0</v>
      </c>
      <c r="BF1288" s="135">
        <f>IF(N1288="snížená",J1288,0)</f>
        <v>118693.8</v>
      </c>
      <c r="BG1288" s="135">
        <f>IF(N1288="zákl. přenesená",J1288,0)</f>
        <v>0</v>
      </c>
      <c r="BH1288" s="135">
        <f>IF(N1288="sníž. přenesená",J1288,0)</f>
        <v>0</v>
      </c>
      <c r="BI1288" s="135">
        <f>IF(N1288="nulová",J1288,0)</f>
        <v>0</v>
      </c>
      <c r="BJ1288" s="17" t="s">
        <v>82</v>
      </c>
      <c r="BK1288" s="135">
        <f>ROUND(I1288*H1288,2)</f>
        <v>118693.8</v>
      </c>
      <c r="BL1288" s="17" t="s">
        <v>277</v>
      </c>
      <c r="BM1288" s="134" t="s">
        <v>1438</v>
      </c>
    </row>
    <row r="1289" spans="2:65" s="1" customFormat="1">
      <c r="B1289" s="29"/>
      <c r="D1289" s="136" t="s">
        <v>231</v>
      </c>
      <c r="F1289" s="137" t="s">
        <v>1437</v>
      </c>
      <c r="L1289" s="29"/>
      <c r="M1289" s="138"/>
      <c r="T1289" s="53"/>
      <c r="AT1289" s="17" t="s">
        <v>231</v>
      </c>
      <c r="AU1289" s="17" t="s">
        <v>82</v>
      </c>
    </row>
    <row r="1290" spans="2:65" s="1" customFormat="1" ht="49.15" customHeight="1">
      <c r="B1290" s="123"/>
      <c r="C1290" s="124" t="s">
        <v>924</v>
      </c>
      <c r="D1290" s="124" t="s">
        <v>226</v>
      </c>
      <c r="E1290" s="125" t="s">
        <v>1439</v>
      </c>
      <c r="F1290" s="126" t="s">
        <v>1440</v>
      </c>
      <c r="G1290" s="127" t="s">
        <v>1201</v>
      </c>
      <c r="H1290" s="128">
        <v>1224.751</v>
      </c>
      <c r="I1290" s="129">
        <v>0.59</v>
      </c>
      <c r="J1290" s="129">
        <f>ROUND(I1290*H1290,2)</f>
        <v>722.6</v>
      </c>
      <c r="K1290" s="126" t="s">
        <v>230</v>
      </c>
      <c r="L1290" s="29"/>
      <c r="M1290" s="130" t="s">
        <v>1</v>
      </c>
      <c r="N1290" s="131" t="s">
        <v>39</v>
      </c>
      <c r="O1290" s="132">
        <v>0</v>
      </c>
      <c r="P1290" s="132">
        <f>O1290*H1290</f>
        <v>0</v>
      </c>
      <c r="Q1290" s="132">
        <v>0</v>
      </c>
      <c r="R1290" s="132">
        <f>Q1290*H1290</f>
        <v>0</v>
      </c>
      <c r="S1290" s="132">
        <v>0</v>
      </c>
      <c r="T1290" s="133">
        <f>S1290*H1290</f>
        <v>0</v>
      </c>
      <c r="AR1290" s="134" t="s">
        <v>277</v>
      </c>
      <c r="AT1290" s="134" t="s">
        <v>226</v>
      </c>
      <c r="AU1290" s="134" t="s">
        <v>82</v>
      </c>
      <c r="AY1290" s="17" t="s">
        <v>224</v>
      </c>
      <c r="BE1290" s="135">
        <f>IF(N1290="základní",J1290,0)</f>
        <v>0</v>
      </c>
      <c r="BF1290" s="135">
        <f>IF(N1290="snížená",J1290,0)</f>
        <v>722.6</v>
      </c>
      <c r="BG1290" s="135">
        <f>IF(N1290="zákl. přenesená",J1290,0)</f>
        <v>0</v>
      </c>
      <c r="BH1290" s="135">
        <f>IF(N1290="sníž. přenesená",J1290,0)</f>
        <v>0</v>
      </c>
      <c r="BI1290" s="135">
        <f>IF(N1290="nulová",J1290,0)</f>
        <v>0</v>
      </c>
      <c r="BJ1290" s="17" t="s">
        <v>82</v>
      </c>
      <c r="BK1290" s="135">
        <f>ROUND(I1290*H1290,2)</f>
        <v>722.6</v>
      </c>
      <c r="BL1290" s="17" t="s">
        <v>277</v>
      </c>
      <c r="BM1290" s="134" t="s">
        <v>1441</v>
      </c>
    </row>
    <row r="1291" spans="2:65" s="1" customFormat="1" ht="29.25">
      <c r="B1291" s="29"/>
      <c r="D1291" s="136" t="s">
        <v>231</v>
      </c>
      <c r="F1291" s="137" t="s">
        <v>1440</v>
      </c>
      <c r="L1291" s="29"/>
      <c r="M1291" s="138"/>
      <c r="T1291" s="53"/>
      <c r="AT1291" s="17" t="s">
        <v>231</v>
      </c>
      <c r="AU1291" s="17" t="s">
        <v>82</v>
      </c>
    </row>
    <row r="1292" spans="2:65" s="1" customFormat="1">
      <c r="B1292" s="29"/>
      <c r="D1292" s="139" t="s">
        <v>232</v>
      </c>
      <c r="F1292" s="140" t="s">
        <v>1442</v>
      </c>
      <c r="L1292" s="29"/>
      <c r="M1292" s="138"/>
      <c r="T1292" s="53"/>
      <c r="AT1292" s="17" t="s">
        <v>232</v>
      </c>
      <c r="AU1292" s="17" t="s">
        <v>82</v>
      </c>
    </row>
    <row r="1293" spans="2:65" s="11" customFormat="1" ht="22.9" customHeight="1">
      <c r="B1293" s="112"/>
      <c r="D1293" s="113" t="s">
        <v>72</v>
      </c>
      <c r="E1293" s="121" t="s">
        <v>1443</v>
      </c>
      <c r="F1293" s="121" t="s">
        <v>1444</v>
      </c>
      <c r="J1293" s="122">
        <f>BK1293</f>
        <v>0</v>
      </c>
      <c r="L1293" s="112"/>
      <c r="M1293" s="116"/>
      <c r="P1293" s="117">
        <f>SUM(P1294:P1295)</f>
        <v>0</v>
      </c>
      <c r="R1293" s="117">
        <f>SUM(R1294:R1295)</f>
        <v>0</v>
      </c>
      <c r="T1293" s="118">
        <f>SUM(T1294:T1295)</f>
        <v>0</v>
      </c>
      <c r="AR1293" s="113" t="s">
        <v>82</v>
      </c>
      <c r="AT1293" s="119" t="s">
        <v>72</v>
      </c>
      <c r="AU1293" s="119" t="s">
        <v>78</v>
      </c>
      <c r="AY1293" s="113" t="s">
        <v>224</v>
      </c>
      <c r="BK1293" s="120">
        <f>SUM(BK1294:BK1295)</f>
        <v>0</v>
      </c>
    </row>
    <row r="1294" spans="2:65" s="1" customFormat="1" ht="24.2" customHeight="1">
      <c r="B1294" s="123"/>
      <c r="C1294" s="124" t="s">
        <v>1445</v>
      </c>
      <c r="D1294" s="124" t="s">
        <v>226</v>
      </c>
      <c r="E1294" s="125" t="s">
        <v>1443</v>
      </c>
      <c r="F1294" s="126" t="s">
        <v>1446</v>
      </c>
      <c r="G1294" s="127" t="s">
        <v>1</v>
      </c>
      <c r="H1294" s="128">
        <v>0</v>
      </c>
      <c r="I1294" s="129">
        <v>0</v>
      </c>
      <c r="J1294" s="129">
        <f>ROUND(I1294*H1294,2)</f>
        <v>0</v>
      </c>
      <c r="K1294" s="126" t="s">
        <v>1</v>
      </c>
      <c r="L1294" s="29"/>
      <c r="M1294" s="130" t="s">
        <v>1</v>
      </c>
      <c r="N1294" s="131" t="s">
        <v>39</v>
      </c>
      <c r="O1294" s="132">
        <v>0</v>
      </c>
      <c r="P1294" s="132">
        <f>O1294*H1294</f>
        <v>0</v>
      </c>
      <c r="Q1294" s="132">
        <v>0</v>
      </c>
      <c r="R1294" s="132">
        <f>Q1294*H1294</f>
        <v>0</v>
      </c>
      <c r="S1294" s="132">
        <v>0</v>
      </c>
      <c r="T1294" s="133">
        <f>S1294*H1294</f>
        <v>0</v>
      </c>
      <c r="AR1294" s="134" t="s">
        <v>277</v>
      </c>
      <c r="AT1294" s="134" t="s">
        <v>226</v>
      </c>
      <c r="AU1294" s="134" t="s">
        <v>82</v>
      </c>
      <c r="AY1294" s="17" t="s">
        <v>224</v>
      </c>
      <c r="BE1294" s="135">
        <f>IF(N1294="základní",J1294,0)</f>
        <v>0</v>
      </c>
      <c r="BF1294" s="135">
        <f>IF(N1294="snížená",J1294,0)</f>
        <v>0</v>
      </c>
      <c r="BG1294" s="135">
        <f>IF(N1294="zákl. přenesená",J1294,0)</f>
        <v>0</v>
      </c>
      <c r="BH1294" s="135">
        <f>IF(N1294="sníž. přenesená",J1294,0)</f>
        <v>0</v>
      </c>
      <c r="BI1294" s="135">
        <f>IF(N1294="nulová",J1294,0)</f>
        <v>0</v>
      </c>
      <c r="BJ1294" s="17" t="s">
        <v>82</v>
      </c>
      <c r="BK1294" s="135">
        <f>ROUND(I1294*H1294,2)</f>
        <v>0</v>
      </c>
      <c r="BL1294" s="17" t="s">
        <v>277</v>
      </c>
      <c r="BM1294" s="134" t="s">
        <v>1447</v>
      </c>
    </row>
    <row r="1295" spans="2:65" s="1" customFormat="1">
      <c r="B1295" s="29"/>
      <c r="D1295" s="136" t="s">
        <v>231</v>
      </c>
      <c r="F1295" s="137" t="s">
        <v>1446</v>
      </c>
      <c r="L1295" s="29"/>
      <c r="M1295" s="138"/>
      <c r="T1295" s="53"/>
      <c r="AT1295" s="17" t="s">
        <v>231</v>
      </c>
      <c r="AU1295" s="17" t="s">
        <v>82</v>
      </c>
    </row>
    <row r="1296" spans="2:65" s="11" customFormat="1" ht="22.9" customHeight="1">
      <c r="B1296" s="112"/>
      <c r="D1296" s="113" t="s">
        <v>72</v>
      </c>
      <c r="E1296" s="121" t="s">
        <v>1448</v>
      </c>
      <c r="F1296" s="121" t="s">
        <v>1449</v>
      </c>
      <c r="J1296" s="122">
        <f>BK1296</f>
        <v>1321861.79</v>
      </c>
      <c r="L1296" s="112"/>
      <c r="M1296" s="116"/>
      <c r="P1296" s="117">
        <f>SUM(P1297:P1403)</f>
        <v>0</v>
      </c>
      <c r="R1296" s="117">
        <f>SUM(R1297:R1403)</f>
        <v>0</v>
      </c>
      <c r="T1296" s="118">
        <f>SUM(T1297:T1403)</f>
        <v>0</v>
      </c>
      <c r="AR1296" s="113" t="s">
        <v>82</v>
      </c>
      <c r="AT1296" s="119" t="s">
        <v>72</v>
      </c>
      <c r="AU1296" s="119" t="s">
        <v>78</v>
      </c>
      <c r="AY1296" s="113" t="s">
        <v>224</v>
      </c>
      <c r="BK1296" s="120">
        <f>SUM(BK1297:BK1403)</f>
        <v>1321861.79</v>
      </c>
    </row>
    <row r="1297" spans="2:65" s="1" customFormat="1" ht="37.9" customHeight="1">
      <c r="B1297" s="123"/>
      <c r="C1297" s="124" t="s">
        <v>931</v>
      </c>
      <c r="D1297" s="124" t="s">
        <v>226</v>
      </c>
      <c r="E1297" s="125" t="s">
        <v>1450</v>
      </c>
      <c r="F1297" s="126" t="s">
        <v>1451</v>
      </c>
      <c r="G1297" s="127" t="s">
        <v>639</v>
      </c>
      <c r="H1297" s="128">
        <v>1</v>
      </c>
      <c r="I1297" s="129">
        <v>36680</v>
      </c>
      <c r="J1297" s="129">
        <f>ROUND(I1297*H1297,2)</f>
        <v>36680</v>
      </c>
      <c r="K1297" s="126" t="s">
        <v>1</v>
      </c>
      <c r="L1297" s="29"/>
      <c r="M1297" s="130" t="s">
        <v>1</v>
      </c>
      <c r="N1297" s="131" t="s">
        <v>39</v>
      </c>
      <c r="O1297" s="132">
        <v>0</v>
      </c>
      <c r="P1297" s="132">
        <f>O1297*H1297</f>
        <v>0</v>
      </c>
      <c r="Q1297" s="132">
        <v>0</v>
      </c>
      <c r="R1297" s="132">
        <f>Q1297*H1297</f>
        <v>0</v>
      </c>
      <c r="S1297" s="132">
        <v>0</v>
      </c>
      <c r="T1297" s="133">
        <f>S1297*H1297</f>
        <v>0</v>
      </c>
      <c r="AR1297" s="134" t="s">
        <v>277</v>
      </c>
      <c r="AT1297" s="134" t="s">
        <v>226</v>
      </c>
      <c r="AU1297" s="134" t="s">
        <v>82</v>
      </c>
      <c r="AY1297" s="17" t="s">
        <v>224</v>
      </c>
      <c r="BE1297" s="135">
        <f>IF(N1297="základní",J1297,0)</f>
        <v>0</v>
      </c>
      <c r="BF1297" s="135">
        <f>IF(N1297="snížená",J1297,0)</f>
        <v>36680</v>
      </c>
      <c r="BG1297" s="135">
        <f>IF(N1297="zákl. přenesená",J1297,0)</f>
        <v>0</v>
      </c>
      <c r="BH1297" s="135">
        <f>IF(N1297="sníž. přenesená",J1297,0)</f>
        <v>0</v>
      </c>
      <c r="BI1297" s="135">
        <f>IF(N1297="nulová",J1297,0)</f>
        <v>0</v>
      </c>
      <c r="BJ1297" s="17" t="s">
        <v>82</v>
      </c>
      <c r="BK1297" s="135">
        <f>ROUND(I1297*H1297,2)</f>
        <v>36680</v>
      </c>
      <c r="BL1297" s="17" t="s">
        <v>277</v>
      </c>
      <c r="BM1297" s="134" t="s">
        <v>1452</v>
      </c>
    </row>
    <row r="1298" spans="2:65" s="1" customFormat="1" ht="19.5">
      <c r="B1298" s="29"/>
      <c r="D1298" s="136" t="s">
        <v>231</v>
      </c>
      <c r="F1298" s="137" t="s">
        <v>1451</v>
      </c>
      <c r="L1298" s="29"/>
      <c r="M1298" s="138"/>
      <c r="T1298" s="53"/>
      <c r="AT1298" s="17" t="s">
        <v>231</v>
      </c>
      <c r="AU1298" s="17" t="s">
        <v>82</v>
      </c>
    </row>
    <row r="1299" spans="2:65" s="1" customFormat="1" ht="37.9" customHeight="1">
      <c r="B1299" s="123"/>
      <c r="C1299" s="124" t="s">
        <v>1453</v>
      </c>
      <c r="D1299" s="124" t="s">
        <v>226</v>
      </c>
      <c r="E1299" s="125" t="s">
        <v>1454</v>
      </c>
      <c r="F1299" s="126" t="s">
        <v>1455</v>
      </c>
      <c r="G1299" s="127" t="s">
        <v>639</v>
      </c>
      <c r="H1299" s="128">
        <v>1</v>
      </c>
      <c r="I1299" s="129">
        <v>36880</v>
      </c>
      <c r="J1299" s="129">
        <f>ROUND(I1299*H1299,2)</f>
        <v>36880</v>
      </c>
      <c r="K1299" s="126" t="s">
        <v>1</v>
      </c>
      <c r="L1299" s="29"/>
      <c r="M1299" s="130" t="s">
        <v>1</v>
      </c>
      <c r="N1299" s="131" t="s">
        <v>39</v>
      </c>
      <c r="O1299" s="132">
        <v>0</v>
      </c>
      <c r="P1299" s="132">
        <f>O1299*H1299</f>
        <v>0</v>
      </c>
      <c r="Q1299" s="132">
        <v>0</v>
      </c>
      <c r="R1299" s="132">
        <f>Q1299*H1299</f>
        <v>0</v>
      </c>
      <c r="S1299" s="132">
        <v>0</v>
      </c>
      <c r="T1299" s="133">
        <f>S1299*H1299</f>
        <v>0</v>
      </c>
      <c r="AR1299" s="134" t="s">
        <v>277</v>
      </c>
      <c r="AT1299" s="134" t="s">
        <v>226</v>
      </c>
      <c r="AU1299" s="134" t="s">
        <v>82</v>
      </c>
      <c r="AY1299" s="17" t="s">
        <v>224</v>
      </c>
      <c r="BE1299" s="135">
        <f>IF(N1299="základní",J1299,0)</f>
        <v>0</v>
      </c>
      <c r="BF1299" s="135">
        <f>IF(N1299="snížená",J1299,0)</f>
        <v>36880</v>
      </c>
      <c r="BG1299" s="135">
        <f>IF(N1299="zákl. přenesená",J1299,0)</f>
        <v>0</v>
      </c>
      <c r="BH1299" s="135">
        <f>IF(N1299="sníž. přenesená",J1299,0)</f>
        <v>0</v>
      </c>
      <c r="BI1299" s="135">
        <f>IF(N1299="nulová",J1299,0)</f>
        <v>0</v>
      </c>
      <c r="BJ1299" s="17" t="s">
        <v>82</v>
      </c>
      <c r="BK1299" s="135">
        <f>ROUND(I1299*H1299,2)</f>
        <v>36880</v>
      </c>
      <c r="BL1299" s="17" t="s">
        <v>277</v>
      </c>
      <c r="BM1299" s="134" t="s">
        <v>1456</v>
      </c>
    </row>
    <row r="1300" spans="2:65" s="1" customFormat="1" ht="19.5">
      <c r="B1300" s="29"/>
      <c r="D1300" s="136" t="s">
        <v>231</v>
      </c>
      <c r="F1300" s="137" t="s">
        <v>1455</v>
      </c>
      <c r="L1300" s="29"/>
      <c r="M1300" s="138"/>
      <c r="T1300" s="53"/>
      <c r="AT1300" s="17" t="s">
        <v>231</v>
      </c>
      <c r="AU1300" s="17" t="s">
        <v>82</v>
      </c>
    </row>
    <row r="1301" spans="2:65" s="1" customFormat="1" ht="37.9" customHeight="1">
      <c r="B1301" s="123"/>
      <c r="C1301" s="124" t="s">
        <v>937</v>
      </c>
      <c r="D1301" s="124" t="s">
        <v>226</v>
      </c>
      <c r="E1301" s="125" t="s">
        <v>1457</v>
      </c>
      <c r="F1301" s="126" t="s">
        <v>1458</v>
      </c>
      <c r="G1301" s="127" t="s">
        <v>639</v>
      </c>
      <c r="H1301" s="128">
        <v>1</v>
      </c>
      <c r="I1301" s="129">
        <v>36880</v>
      </c>
      <c r="J1301" s="129">
        <f>ROUND(I1301*H1301,2)</f>
        <v>36880</v>
      </c>
      <c r="K1301" s="126" t="s">
        <v>1</v>
      </c>
      <c r="L1301" s="29"/>
      <c r="M1301" s="130" t="s">
        <v>1</v>
      </c>
      <c r="N1301" s="131" t="s">
        <v>39</v>
      </c>
      <c r="O1301" s="132">
        <v>0</v>
      </c>
      <c r="P1301" s="132">
        <f>O1301*H1301</f>
        <v>0</v>
      </c>
      <c r="Q1301" s="132">
        <v>0</v>
      </c>
      <c r="R1301" s="132">
        <f>Q1301*H1301</f>
        <v>0</v>
      </c>
      <c r="S1301" s="132">
        <v>0</v>
      </c>
      <c r="T1301" s="133">
        <f>S1301*H1301</f>
        <v>0</v>
      </c>
      <c r="AR1301" s="134" t="s">
        <v>277</v>
      </c>
      <c r="AT1301" s="134" t="s">
        <v>226</v>
      </c>
      <c r="AU1301" s="134" t="s">
        <v>82</v>
      </c>
      <c r="AY1301" s="17" t="s">
        <v>224</v>
      </c>
      <c r="BE1301" s="135">
        <f>IF(N1301="základní",J1301,0)</f>
        <v>0</v>
      </c>
      <c r="BF1301" s="135">
        <f>IF(N1301="snížená",J1301,0)</f>
        <v>36880</v>
      </c>
      <c r="BG1301" s="135">
        <f>IF(N1301="zákl. přenesená",J1301,0)</f>
        <v>0</v>
      </c>
      <c r="BH1301" s="135">
        <f>IF(N1301="sníž. přenesená",J1301,0)</f>
        <v>0</v>
      </c>
      <c r="BI1301" s="135">
        <f>IF(N1301="nulová",J1301,0)</f>
        <v>0</v>
      </c>
      <c r="BJ1301" s="17" t="s">
        <v>82</v>
      </c>
      <c r="BK1301" s="135">
        <f>ROUND(I1301*H1301,2)</f>
        <v>36880</v>
      </c>
      <c r="BL1301" s="17" t="s">
        <v>277</v>
      </c>
      <c r="BM1301" s="134" t="s">
        <v>1459</v>
      </c>
    </row>
    <row r="1302" spans="2:65" s="1" customFormat="1" ht="19.5">
      <c r="B1302" s="29"/>
      <c r="D1302" s="136" t="s">
        <v>231</v>
      </c>
      <c r="F1302" s="137" t="s">
        <v>1458</v>
      </c>
      <c r="L1302" s="29"/>
      <c r="M1302" s="138"/>
      <c r="T1302" s="53"/>
      <c r="AT1302" s="17" t="s">
        <v>231</v>
      </c>
      <c r="AU1302" s="17" t="s">
        <v>82</v>
      </c>
    </row>
    <row r="1303" spans="2:65" s="1" customFormat="1" ht="37.9" customHeight="1">
      <c r="B1303" s="123"/>
      <c r="C1303" s="124" t="s">
        <v>1460</v>
      </c>
      <c r="D1303" s="124" t="s">
        <v>226</v>
      </c>
      <c r="E1303" s="125" t="s">
        <v>1461</v>
      </c>
      <c r="F1303" s="126" t="s">
        <v>1462</v>
      </c>
      <c r="G1303" s="127" t="s">
        <v>639</v>
      </c>
      <c r="H1303" s="128">
        <v>1</v>
      </c>
      <c r="I1303" s="129">
        <v>36880</v>
      </c>
      <c r="J1303" s="129">
        <f>ROUND(I1303*H1303,2)</f>
        <v>36880</v>
      </c>
      <c r="K1303" s="126" t="s">
        <v>1</v>
      </c>
      <c r="L1303" s="29"/>
      <c r="M1303" s="130" t="s">
        <v>1</v>
      </c>
      <c r="N1303" s="131" t="s">
        <v>39</v>
      </c>
      <c r="O1303" s="132">
        <v>0</v>
      </c>
      <c r="P1303" s="132">
        <f>O1303*H1303</f>
        <v>0</v>
      </c>
      <c r="Q1303" s="132">
        <v>0</v>
      </c>
      <c r="R1303" s="132">
        <f>Q1303*H1303</f>
        <v>0</v>
      </c>
      <c r="S1303" s="132">
        <v>0</v>
      </c>
      <c r="T1303" s="133">
        <f>S1303*H1303</f>
        <v>0</v>
      </c>
      <c r="AR1303" s="134" t="s">
        <v>277</v>
      </c>
      <c r="AT1303" s="134" t="s">
        <v>226</v>
      </c>
      <c r="AU1303" s="134" t="s">
        <v>82</v>
      </c>
      <c r="AY1303" s="17" t="s">
        <v>224</v>
      </c>
      <c r="BE1303" s="135">
        <f>IF(N1303="základní",J1303,0)</f>
        <v>0</v>
      </c>
      <c r="BF1303" s="135">
        <f>IF(N1303="snížená",J1303,0)</f>
        <v>36880</v>
      </c>
      <c r="BG1303" s="135">
        <f>IF(N1303="zákl. přenesená",J1303,0)</f>
        <v>0</v>
      </c>
      <c r="BH1303" s="135">
        <f>IF(N1303="sníž. přenesená",J1303,0)</f>
        <v>0</v>
      </c>
      <c r="BI1303" s="135">
        <f>IF(N1303="nulová",J1303,0)</f>
        <v>0</v>
      </c>
      <c r="BJ1303" s="17" t="s">
        <v>82</v>
      </c>
      <c r="BK1303" s="135">
        <f>ROUND(I1303*H1303,2)</f>
        <v>36880</v>
      </c>
      <c r="BL1303" s="17" t="s">
        <v>277</v>
      </c>
      <c r="BM1303" s="134" t="s">
        <v>1463</v>
      </c>
    </row>
    <row r="1304" spans="2:65" s="1" customFormat="1" ht="19.5">
      <c r="B1304" s="29"/>
      <c r="D1304" s="136" t="s">
        <v>231</v>
      </c>
      <c r="F1304" s="137" t="s">
        <v>1462</v>
      </c>
      <c r="L1304" s="29"/>
      <c r="M1304" s="138"/>
      <c r="T1304" s="53"/>
      <c r="AT1304" s="17" t="s">
        <v>231</v>
      </c>
      <c r="AU1304" s="17" t="s">
        <v>82</v>
      </c>
    </row>
    <row r="1305" spans="2:65" s="1" customFormat="1" ht="37.9" customHeight="1">
      <c r="B1305" s="123"/>
      <c r="C1305" s="124" t="s">
        <v>942</v>
      </c>
      <c r="D1305" s="124" t="s">
        <v>226</v>
      </c>
      <c r="E1305" s="125" t="s">
        <v>1464</v>
      </c>
      <c r="F1305" s="126" t="s">
        <v>1465</v>
      </c>
      <c r="G1305" s="127" t="s">
        <v>639</v>
      </c>
      <c r="H1305" s="128">
        <v>1</v>
      </c>
      <c r="I1305" s="129">
        <v>26265</v>
      </c>
      <c r="J1305" s="129">
        <f>ROUND(I1305*H1305,2)</f>
        <v>26265</v>
      </c>
      <c r="K1305" s="126" t="s">
        <v>1</v>
      </c>
      <c r="L1305" s="29"/>
      <c r="M1305" s="130" t="s">
        <v>1</v>
      </c>
      <c r="N1305" s="131" t="s">
        <v>39</v>
      </c>
      <c r="O1305" s="132">
        <v>0</v>
      </c>
      <c r="P1305" s="132">
        <f>O1305*H1305</f>
        <v>0</v>
      </c>
      <c r="Q1305" s="132">
        <v>0</v>
      </c>
      <c r="R1305" s="132">
        <f>Q1305*H1305</f>
        <v>0</v>
      </c>
      <c r="S1305" s="132">
        <v>0</v>
      </c>
      <c r="T1305" s="133">
        <f>S1305*H1305</f>
        <v>0</v>
      </c>
      <c r="AR1305" s="134" t="s">
        <v>277</v>
      </c>
      <c r="AT1305" s="134" t="s">
        <v>226</v>
      </c>
      <c r="AU1305" s="134" t="s">
        <v>82</v>
      </c>
      <c r="AY1305" s="17" t="s">
        <v>224</v>
      </c>
      <c r="BE1305" s="135">
        <f>IF(N1305="základní",J1305,0)</f>
        <v>0</v>
      </c>
      <c r="BF1305" s="135">
        <f>IF(N1305="snížená",J1305,0)</f>
        <v>26265</v>
      </c>
      <c r="BG1305" s="135">
        <f>IF(N1305="zákl. přenesená",J1305,0)</f>
        <v>0</v>
      </c>
      <c r="BH1305" s="135">
        <f>IF(N1305="sníž. přenesená",J1305,0)</f>
        <v>0</v>
      </c>
      <c r="BI1305" s="135">
        <f>IF(N1305="nulová",J1305,0)</f>
        <v>0</v>
      </c>
      <c r="BJ1305" s="17" t="s">
        <v>82</v>
      </c>
      <c r="BK1305" s="135">
        <f>ROUND(I1305*H1305,2)</f>
        <v>26265</v>
      </c>
      <c r="BL1305" s="17" t="s">
        <v>277</v>
      </c>
      <c r="BM1305" s="134" t="s">
        <v>1466</v>
      </c>
    </row>
    <row r="1306" spans="2:65" s="1" customFormat="1" ht="19.5">
      <c r="B1306" s="29"/>
      <c r="D1306" s="136" t="s">
        <v>231</v>
      </c>
      <c r="F1306" s="137" t="s">
        <v>1465</v>
      </c>
      <c r="L1306" s="29"/>
      <c r="M1306" s="138"/>
      <c r="T1306" s="53"/>
      <c r="AT1306" s="17" t="s">
        <v>231</v>
      </c>
      <c r="AU1306" s="17" t="s">
        <v>82</v>
      </c>
    </row>
    <row r="1307" spans="2:65" s="1" customFormat="1" ht="37.9" customHeight="1">
      <c r="B1307" s="123"/>
      <c r="C1307" s="124" t="s">
        <v>1467</v>
      </c>
      <c r="D1307" s="124" t="s">
        <v>226</v>
      </c>
      <c r="E1307" s="125" t="s">
        <v>1468</v>
      </c>
      <c r="F1307" s="126" t="s">
        <v>1469</v>
      </c>
      <c r="G1307" s="127" t="s">
        <v>639</v>
      </c>
      <c r="H1307" s="128">
        <v>1</v>
      </c>
      <c r="I1307" s="129">
        <v>26265</v>
      </c>
      <c r="J1307" s="129">
        <f>ROUND(I1307*H1307,2)</f>
        <v>26265</v>
      </c>
      <c r="K1307" s="126" t="s">
        <v>1</v>
      </c>
      <c r="L1307" s="29"/>
      <c r="M1307" s="130" t="s">
        <v>1</v>
      </c>
      <c r="N1307" s="131" t="s">
        <v>39</v>
      </c>
      <c r="O1307" s="132">
        <v>0</v>
      </c>
      <c r="P1307" s="132">
        <f>O1307*H1307</f>
        <v>0</v>
      </c>
      <c r="Q1307" s="132">
        <v>0</v>
      </c>
      <c r="R1307" s="132">
        <f>Q1307*H1307</f>
        <v>0</v>
      </c>
      <c r="S1307" s="132">
        <v>0</v>
      </c>
      <c r="T1307" s="133">
        <f>S1307*H1307</f>
        <v>0</v>
      </c>
      <c r="AR1307" s="134" t="s">
        <v>277</v>
      </c>
      <c r="AT1307" s="134" t="s">
        <v>226</v>
      </c>
      <c r="AU1307" s="134" t="s">
        <v>82</v>
      </c>
      <c r="AY1307" s="17" t="s">
        <v>224</v>
      </c>
      <c r="BE1307" s="135">
        <f>IF(N1307="základní",J1307,0)</f>
        <v>0</v>
      </c>
      <c r="BF1307" s="135">
        <f>IF(N1307="snížená",J1307,0)</f>
        <v>26265</v>
      </c>
      <c r="BG1307" s="135">
        <f>IF(N1307="zákl. přenesená",J1307,0)</f>
        <v>0</v>
      </c>
      <c r="BH1307" s="135">
        <f>IF(N1307="sníž. přenesená",J1307,0)</f>
        <v>0</v>
      </c>
      <c r="BI1307" s="135">
        <f>IF(N1307="nulová",J1307,0)</f>
        <v>0</v>
      </c>
      <c r="BJ1307" s="17" t="s">
        <v>82</v>
      </c>
      <c r="BK1307" s="135">
        <f>ROUND(I1307*H1307,2)</f>
        <v>26265</v>
      </c>
      <c r="BL1307" s="17" t="s">
        <v>277</v>
      </c>
      <c r="BM1307" s="134" t="s">
        <v>1470</v>
      </c>
    </row>
    <row r="1308" spans="2:65" s="1" customFormat="1" ht="19.5">
      <c r="B1308" s="29"/>
      <c r="D1308" s="136" t="s">
        <v>231</v>
      </c>
      <c r="F1308" s="137" t="s">
        <v>1469</v>
      </c>
      <c r="L1308" s="29"/>
      <c r="M1308" s="138"/>
      <c r="T1308" s="53"/>
      <c r="AT1308" s="17" t="s">
        <v>231</v>
      </c>
      <c r="AU1308" s="17" t="s">
        <v>82</v>
      </c>
    </row>
    <row r="1309" spans="2:65" s="1" customFormat="1" ht="37.9" customHeight="1">
      <c r="B1309" s="123"/>
      <c r="C1309" s="124" t="s">
        <v>947</v>
      </c>
      <c r="D1309" s="124" t="s">
        <v>226</v>
      </c>
      <c r="E1309" s="125" t="s">
        <v>1471</v>
      </c>
      <c r="F1309" s="126" t="s">
        <v>1472</v>
      </c>
      <c r="G1309" s="127" t="s">
        <v>639</v>
      </c>
      <c r="H1309" s="128">
        <v>1</v>
      </c>
      <c r="I1309" s="129">
        <v>26265</v>
      </c>
      <c r="J1309" s="129">
        <f>ROUND(I1309*H1309,2)</f>
        <v>26265</v>
      </c>
      <c r="K1309" s="126" t="s">
        <v>1</v>
      </c>
      <c r="L1309" s="29"/>
      <c r="M1309" s="130" t="s">
        <v>1</v>
      </c>
      <c r="N1309" s="131" t="s">
        <v>39</v>
      </c>
      <c r="O1309" s="132">
        <v>0</v>
      </c>
      <c r="P1309" s="132">
        <f>O1309*H1309</f>
        <v>0</v>
      </c>
      <c r="Q1309" s="132">
        <v>0</v>
      </c>
      <c r="R1309" s="132">
        <f>Q1309*H1309</f>
        <v>0</v>
      </c>
      <c r="S1309" s="132">
        <v>0</v>
      </c>
      <c r="T1309" s="133">
        <f>S1309*H1309</f>
        <v>0</v>
      </c>
      <c r="AR1309" s="134" t="s">
        <v>277</v>
      </c>
      <c r="AT1309" s="134" t="s">
        <v>226</v>
      </c>
      <c r="AU1309" s="134" t="s">
        <v>82</v>
      </c>
      <c r="AY1309" s="17" t="s">
        <v>224</v>
      </c>
      <c r="BE1309" s="135">
        <f>IF(N1309="základní",J1309,0)</f>
        <v>0</v>
      </c>
      <c r="BF1309" s="135">
        <f>IF(N1309="snížená",J1309,0)</f>
        <v>26265</v>
      </c>
      <c r="BG1309" s="135">
        <f>IF(N1309="zákl. přenesená",J1309,0)</f>
        <v>0</v>
      </c>
      <c r="BH1309" s="135">
        <f>IF(N1309="sníž. přenesená",J1309,0)</f>
        <v>0</v>
      </c>
      <c r="BI1309" s="135">
        <f>IF(N1309="nulová",J1309,0)</f>
        <v>0</v>
      </c>
      <c r="BJ1309" s="17" t="s">
        <v>82</v>
      </c>
      <c r="BK1309" s="135">
        <f>ROUND(I1309*H1309,2)</f>
        <v>26265</v>
      </c>
      <c r="BL1309" s="17" t="s">
        <v>277</v>
      </c>
      <c r="BM1309" s="134" t="s">
        <v>1473</v>
      </c>
    </row>
    <row r="1310" spans="2:65" s="1" customFormat="1" ht="19.5">
      <c r="B1310" s="29"/>
      <c r="D1310" s="136" t="s">
        <v>231</v>
      </c>
      <c r="F1310" s="137" t="s">
        <v>1472</v>
      </c>
      <c r="L1310" s="29"/>
      <c r="M1310" s="138"/>
      <c r="T1310" s="53"/>
      <c r="AT1310" s="17" t="s">
        <v>231</v>
      </c>
      <c r="AU1310" s="17" t="s">
        <v>82</v>
      </c>
    </row>
    <row r="1311" spans="2:65" s="1" customFormat="1" ht="37.9" customHeight="1">
      <c r="B1311" s="123"/>
      <c r="C1311" s="124" t="s">
        <v>1474</v>
      </c>
      <c r="D1311" s="124" t="s">
        <v>226</v>
      </c>
      <c r="E1311" s="125" t="s">
        <v>1475</v>
      </c>
      <c r="F1311" s="126" t="s">
        <v>1476</v>
      </c>
      <c r="G1311" s="127" t="s">
        <v>639</v>
      </c>
      <c r="H1311" s="128">
        <v>1</v>
      </c>
      <c r="I1311" s="129">
        <v>26265</v>
      </c>
      <c r="J1311" s="129">
        <f>ROUND(I1311*H1311,2)</f>
        <v>26265</v>
      </c>
      <c r="K1311" s="126" t="s">
        <v>1</v>
      </c>
      <c r="L1311" s="29"/>
      <c r="M1311" s="130" t="s">
        <v>1</v>
      </c>
      <c r="N1311" s="131" t="s">
        <v>39</v>
      </c>
      <c r="O1311" s="132">
        <v>0</v>
      </c>
      <c r="P1311" s="132">
        <f>O1311*H1311</f>
        <v>0</v>
      </c>
      <c r="Q1311" s="132">
        <v>0</v>
      </c>
      <c r="R1311" s="132">
        <f>Q1311*H1311</f>
        <v>0</v>
      </c>
      <c r="S1311" s="132">
        <v>0</v>
      </c>
      <c r="T1311" s="133">
        <f>S1311*H1311</f>
        <v>0</v>
      </c>
      <c r="AR1311" s="134" t="s">
        <v>277</v>
      </c>
      <c r="AT1311" s="134" t="s">
        <v>226</v>
      </c>
      <c r="AU1311" s="134" t="s">
        <v>82</v>
      </c>
      <c r="AY1311" s="17" t="s">
        <v>224</v>
      </c>
      <c r="BE1311" s="135">
        <f>IF(N1311="základní",J1311,0)</f>
        <v>0</v>
      </c>
      <c r="BF1311" s="135">
        <f>IF(N1311="snížená",J1311,0)</f>
        <v>26265</v>
      </c>
      <c r="BG1311" s="135">
        <f>IF(N1311="zákl. přenesená",J1311,0)</f>
        <v>0</v>
      </c>
      <c r="BH1311" s="135">
        <f>IF(N1311="sníž. přenesená",J1311,0)</f>
        <v>0</v>
      </c>
      <c r="BI1311" s="135">
        <f>IF(N1311="nulová",J1311,0)</f>
        <v>0</v>
      </c>
      <c r="BJ1311" s="17" t="s">
        <v>82</v>
      </c>
      <c r="BK1311" s="135">
        <f>ROUND(I1311*H1311,2)</f>
        <v>26265</v>
      </c>
      <c r="BL1311" s="17" t="s">
        <v>277</v>
      </c>
      <c r="BM1311" s="134" t="s">
        <v>1477</v>
      </c>
    </row>
    <row r="1312" spans="2:65" s="1" customFormat="1" ht="19.5">
      <c r="B1312" s="29"/>
      <c r="D1312" s="136" t="s">
        <v>231</v>
      </c>
      <c r="F1312" s="137" t="s">
        <v>1476</v>
      </c>
      <c r="L1312" s="29"/>
      <c r="M1312" s="138"/>
      <c r="T1312" s="53"/>
      <c r="AT1312" s="17" t="s">
        <v>231</v>
      </c>
      <c r="AU1312" s="17" t="s">
        <v>82</v>
      </c>
    </row>
    <row r="1313" spans="2:65" s="1" customFormat="1" ht="37.9" customHeight="1">
      <c r="B1313" s="123"/>
      <c r="C1313" s="124" t="s">
        <v>951</v>
      </c>
      <c r="D1313" s="124" t="s">
        <v>226</v>
      </c>
      <c r="E1313" s="125" t="s">
        <v>1478</v>
      </c>
      <c r="F1313" s="126" t="s">
        <v>1479</v>
      </c>
      <c r="G1313" s="127" t="s">
        <v>639</v>
      </c>
      <c r="H1313" s="128">
        <v>1</v>
      </c>
      <c r="I1313" s="129">
        <v>26265</v>
      </c>
      <c r="J1313" s="129">
        <f>ROUND(I1313*H1313,2)</f>
        <v>26265</v>
      </c>
      <c r="K1313" s="126" t="s">
        <v>1</v>
      </c>
      <c r="L1313" s="29"/>
      <c r="M1313" s="130" t="s">
        <v>1</v>
      </c>
      <c r="N1313" s="131" t="s">
        <v>39</v>
      </c>
      <c r="O1313" s="132">
        <v>0</v>
      </c>
      <c r="P1313" s="132">
        <f>O1313*H1313</f>
        <v>0</v>
      </c>
      <c r="Q1313" s="132">
        <v>0</v>
      </c>
      <c r="R1313" s="132">
        <f>Q1313*H1313</f>
        <v>0</v>
      </c>
      <c r="S1313" s="132">
        <v>0</v>
      </c>
      <c r="T1313" s="133">
        <f>S1313*H1313</f>
        <v>0</v>
      </c>
      <c r="AR1313" s="134" t="s">
        <v>277</v>
      </c>
      <c r="AT1313" s="134" t="s">
        <v>226</v>
      </c>
      <c r="AU1313" s="134" t="s">
        <v>82</v>
      </c>
      <c r="AY1313" s="17" t="s">
        <v>224</v>
      </c>
      <c r="BE1313" s="135">
        <f>IF(N1313="základní",J1313,0)</f>
        <v>0</v>
      </c>
      <c r="BF1313" s="135">
        <f>IF(N1313="snížená",J1313,0)</f>
        <v>26265</v>
      </c>
      <c r="BG1313" s="135">
        <f>IF(N1313="zákl. přenesená",J1313,0)</f>
        <v>0</v>
      </c>
      <c r="BH1313" s="135">
        <f>IF(N1313="sníž. přenesená",J1313,0)</f>
        <v>0</v>
      </c>
      <c r="BI1313" s="135">
        <f>IF(N1313="nulová",J1313,0)</f>
        <v>0</v>
      </c>
      <c r="BJ1313" s="17" t="s">
        <v>82</v>
      </c>
      <c r="BK1313" s="135">
        <f>ROUND(I1313*H1313,2)</f>
        <v>26265</v>
      </c>
      <c r="BL1313" s="17" t="s">
        <v>277</v>
      </c>
      <c r="BM1313" s="134" t="s">
        <v>1480</v>
      </c>
    </row>
    <row r="1314" spans="2:65" s="1" customFormat="1" ht="19.5">
      <c r="B1314" s="29"/>
      <c r="D1314" s="136" t="s">
        <v>231</v>
      </c>
      <c r="F1314" s="137" t="s">
        <v>1479</v>
      </c>
      <c r="L1314" s="29"/>
      <c r="M1314" s="138"/>
      <c r="T1314" s="53"/>
      <c r="AT1314" s="17" t="s">
        <v>231</v>
      </c>
      <c r="AU1314" s="17" t="s">
        <v>82</v>
      </c>
    </row>
    <row r="1315" spans="2:65" s="1" customFormat="1" ht="37.9" customHeight="1">
      <c r="B1315" s="123"/>
      <c r="C1315" s="124" t="s">
        <v>1481</v>
      </c>
      <c r="D1315" s="124" t="s">
        <v>226</v>
      </c>
      <c r="E1315" s="125" t="s">
        <v>1482</v>
      </c>
      <c r="F1315" s="126" t="s">
        <v>1483</v>
      </c>
      <c r="G1315" s="127" t="s">
        <v>639</v>
      </c>
      <c r="H1315" s="128">
        <v>1</v>
      </c>
      <c r="I1315" s="129">
        <v>26265</v>
      </c>
      <c r="J1315" s="129">
        <f>ROUND(I1315*H1315,2)</f>
        <v>26265</v>
      </c>
      <c r="K1315" s="126" t="s">
        <v>1</v>
      </c>
      <c r="L1315" s="29"/>
      <c r="M1315" s="130" t="s">
        <v>1</v>
      </c>
      <c r="N1315" s="131" t="s">
        <v>39</v>
      </c>
      <c r="O1315" s="132">
        <v>0</v>
      </c>
      <c r="P1315" s="132">
        <f>O1315*H1315</f>
        <v>0</v>
      </c>
      <c r="Q1315" s="132">
        <v>0</v>
      </c>
      <c r="R1315" s="132">
        <f>Q1315*H1315</f>
        <v>0</v>
      </c>
      <c r="S1315" s="132">
        <v>0</v>
      </c>
      <c r="T1315" s="133">
        <f>S1315*H1315</f>
        <v>0</v>
      </c>
      <c r="AR1315" s="134" t="s">
        <v>277</v>
      </c>
      <c r="AT1315" s="134" t="s">
        <v>226</v>
      </c>
      <c r="AU1315" s="134" t="s">
        <v>82</v>
      </c>
      <c r="AY1315" s="17" t="s">
        <v>224</v>
      </c>
      <c r="BE1315" s="135">
        <f>IF(N1315="základní",J1315,0)</f>
        <v>0</v>
      </c>
      <c r="BF1315" s="135">
        <f>IF(N1315="snížená",J1315,0)</f>
        <v>26265</v>
      </c>
      <c r="BG1315" s="135">
        <f>IF(N1315="zákl. přenesená",J1315,0)</f>
        <v>0</v>
      </c>
      <c r="BH1315" s="135">
        <f>IF(N1315="sníž. přenesená",J1315,0)</f>
        <v>0</v>
      </c>
      <c r="BI1315" s="135">
        <f>IF(N1315="nulová",J1315,0)</f>
        <v>0</v>
      </c>
      <c r="BJ1315" s="17" t="s">
        <v>82</v>
      </c>
      <c r="BK1315" s="135">
        <f>ROUND(I1315*H1315,2)</f>
        <v>26265</v>
      </c>
      <c r="BL1315" s="17" t="s">
        <v>277</v>
      </c>
      <c r="BM1315" s="134" t="s">
        <v>1484</v>
      </c>
    </row>
    <row r="1316" spans="2:65" s="1" customFormat="1" ht="19.5">
      <c r="B1316" s="29"/>
      <c r="D1316" s="136" t="s">
        <v>231</v>
      </c>
      <c r="F1316" s="137" t="s">
        <v>1483</v>
      </c>
      <c r="L1316" s="29"/>
      <c r="M1316" s="138"/>
      <c r="T1316" s="53"/>
      <c r="AT1316" s="17" t="s">
        <v>231</v>
      </c>
      <c r="AU1316" s="17" t="s">
        <v>82</v>
      </c>
    </row>
    <row r="1317" spans="2:65" s="1" customFormat="1" ht="37.9" customHeight="1">
      <c r="B1317" s="123"/>
      <c r="C1317" s="124" t="s">
        <v>956</v>
      </c>
      <c r="D1317" s="124" t="s">
        <v>226</v>
      </c>
      <c r="E1317" s="125" t="s">
        <v>1485</v>
      </c>
      <c r="F1317" s="126" t="s">
        <v>1486</v>
      </c>
      <c r="G1317" s="127" t="s">
        <v>639</v>
      </c>
      <c r="H1317" s="128">
        <v>1</v>
      </c>
      <c r="I1317" s="129">
        <v>26265</v>
      </c>
      <c r="J1317" s="129">
        <f>ROUND(I1317*H1317,2)</f>
        <v>26265</v>
      </c>
      <c r="K1317" s="126" t="s">
        <v>1</v>
      </c>
      <c r="L1317" s="29"/>
      <c r="M1317" s="130" t="s">
        <v>1</v>
      </c>
      <c r="N1317" s="131" t="s">
        <v>39</v>
      </c>
      <c r="O1317" s="132">
        <v>0</v>
      </c>
      <c r="P1317" s="132">
        <f>O1317*H1317</f>
        <v>0</v>
      </c>
      <c r="Q1317" s="132">
        <v>0</v>
      </c>
      <c r="R1317" s="132">
        <f>Q1317*H1317</f>
        <v>0</v>
      </c>
      <c r="S1317" s="132">
        <v>0</v>
      </c>
      <c r="T1317" s="133">
        <f>S1317*H1317</f>
        <v>0</v>
      </c>
      <c r="AR1317" s="134" t="s">
        <v>277</v>
      </c>
      <c r="AT1317" s="134" t="s">
        <v>226</v>
      </c>
      <c r="AU1317" s="134" t="s">
        <v>82</v>
      </c>
      <c r="AY1317" s="17" t="s">
        <v>224</v>
      </c>
      <c r="BE1317" s="135">
        <f>IF(N1317="základní",J1317,0)</f>
        <v>0</v>
      </c>
      <c r="BF1317" s="135">
        <f>IF(N1317="snížená",J1317,0)</f>
        <v>26265</v>
      </c>
      <c r="BG1317" s="135">
        <f>IF(N1317="zákl. přenesená",J1317,0)</f>
        <v>0</v>
      </c>
      <c r="BH1317" s="135">
        <f>IF(N1317="sníž. přenesená",J1317,0)</f>
        <v>0</v>
      </c>
      <c r="BI1317" s="135">
        <f>IF(N1317="nulová",J1317,0)</f>
        <v>0</v>
      </c>
      <c r="BJ1317" s="17" t="s">
        <v>82</v>
      </c>
      <c r="BK1317" s="135">
        <f>ROUND(I1317*H1317,2)</f>
        <v>26265</v>
      </c>
      <c r="BL1317" s="17" t="s">
        <v>277</v>
      </c>
      <c r="BM1317" s="134" t="s">
        <v>1487</v>
      </c>
    </row>
    <row r="1318" spans="2:65" s="1" customFormat="1" ht="19.5">
      <c r="B1318" s="29"/>
      <c r="D1318" s="136" t="s">
        <v>231</v>
      </c>
      <c r="F1318" s="137" t="s">
        <v>1486</v>
      </c>
      <c r="L1318" s="29"/>
      <c r="M1318" s="138"/>
      <c r="T1318" s="53"/>
      <c r="AT1318" s="17" t="s">
        <v>231</v>
      </c>
      <c r="AU1318" s="17" t="s">
        <v>82</v>
      </c>
    </row>
    <row r="1319" spans="2:65" s="1" customFormat="1" ht="37.9" customHeight="1">
      <c r="B1319" s="123"/>
      <c r="C1319" s="124" t="s">
        <v>1488</v>
      </c>
      <c r="D1319" s="124" t="s">
        <v>226</v>
      </c>
      <c r="E1319" s="125" t="s">
        <v>1489</v>
      </c>
      <c r="F1319" s="126" t="s">
        <v>1490</v>
      </c>
      <c r="G1319" s="127" t="s">
        <v>639</v>
      </c>
      <c r="H1319" s="128">
        <v>1</v>
      </c>
      <c r="I1319" s="129">
        <v>26265</v>
      </c>
      <c r="J1319" s="129">
        <f>ROUND(I1319*H1319,2)</f>
        <v>26265</v>
      </c>
      <c r="K1319" s="126" t="s">
        <v>1</v>
      </c>
      <c r="L1319" s="29"/>
      <c r="M1319" s="130" t="s">
        <v>1</v>
      </c>
      <c r="N1319" s="131" t="s">
        <v>39</v>
      </c>
      <c r="O1319" s="132">
        <v>0</v>
      </c>
      <c r="P1319" s="132">
        <f>O1319*H1319</f>
        <v>0</v>
      </c>
      <c r="Q1319" s="132">
        <v>0</v>
      </c>
      <c r="R1319" s="132">
        <f>Q1319*H1319</f>
        <v>0</v>
      </c>
      <c r="S1319" s="132">
        <v>0</v>
      </c>
      <c r="T1319" s="133">
        <f>S1319*H1319</f>
        <v>0</v>
      </c>
      <c r="AR1319" s="134" t="s">
        <v>277</v>
      </c>
      <c r="AT1319" s="134" t="s">
        <v>226</v>
      </c>
      <c r="AU1319" s="134" t="s">
        <v>82</v>
      </c>
      <c r="AY1319" s="17" t="s">
        <v>224</v>
      </c>
      <c r="BE1319" s="135">
        <f>IF(N1319="základní",J1319,0)</f>
        <v>0</v>
      </c>
      <c r="BF1319" s="135">
        <f>IF(N1319="snížená",J1319,0)</f>
        <v>26265</v>
      </c>
      <c r="BG1319" s="135">
        <f>IF(N1319="zákl. přenesená",J1319,0)</f>
        <v>0</v>
      </c>
      <c r="BH1319" s="135">
        <f>IF(N1319="sníž. přenesená",J1319,0)</f>
        <v>0</v>
      </c>
      <c r="BI1319" s="135">
        <f>IF(N1319="nulová",J1319,0)</f>
        <v>0</v>
      </c>
      <c r="BJ1319" s="17" t="s">
        <v>82</v>
      </c>
      <c r="BK1319" s="135">
        <f>ROUND(I1319*H1319,2)</f>
        <v>26265</v>
      </c>
      <c r="BL1319" s="17" t="s">
        <v>277</v>
      </c>
      <c r="BM1319" s="134" t="s">
        <v>1491</v>
      </c>
    </row>
    <row r="1320" spans="2:65" s="1" customFormat="1" ht="19.5">
      <c r="B1320" s="29"/>
      <c r="D1320" s="136" t="s">
        <v>231</v>
      </c>
      <c r="F1320" s="137" t="s">
        <v>1490</v>
      </c>
      <c r="L1320" s="29"/>
      <c r="M1320" s="138"/>
      <c r="T1320" s="53"/>
      <c r="AT1320" s="17" t="s">
        <v>231</v>
      </c>
      <c r="AU1320" s="17" t="s">
        <v>82</v>
      </c>
    </row>
    <row r="1321" spans="2:65" s="1" customFormat="1" ht="37.9" customHeight="1">
      <c r="B1321" s="123"/>
      <c r="C1321" s="124" t="s">
        <v>960</v>
      </c>
      <c r="D1321" s="124" t="s">
        <v>226</v>
      </c>
      <c r="E1321" s="125" t="s">
        <v>1492</v>
      </c>
      <c r="F1321" s="126" t="s">
        <v>1493</v>
      </c>
      <c r="G1321" s="127" t="s">
        <v>639</v>
      </c>
      <c r="H1321" s="128">
        <v>1</v>
      </c>
      <c r="I1321" s="129">
        <v>26265</v>
      </c>
      <c r="J1321" s="129">
        <f>ROUND(I1321*H1321,2)</f>
        <v>26265</v>
      </c>
      <c r="K1321" s="126" t="s">
        <v>1</v>
      </c>
      <c r="L1321" s="29"/>
      <c r="M1321" s="130" t="s">
        <v>1</v>
      </c>
      <c r="N1321" s="131" t="s">
        <v>39</v>
      </c>
      <c r="O1321" s="132">
        <v>0</v>
      </c>
      <c r="P1321" s="132">
        <f>O1321*H1321</f>
        <v>0</v>
      </c>
      <c r="Q1321" s="132">
        <v>0</v>
      </c>
      <c r="R1321" s="132">
        <f>Q1321*H1321</f>
        <v>0</v>
      </c>
      <c r="S1321" s="132">
        <v>0</v>
      </c>
      <c r="T1321" s="133">
        <f>S1321*H1321</f>
        <v>0</v>
      </c>
      <c r="AR1321" s="134" t="s">
        <v>277</v>
      </c>
      <c r="AT1321" s="134" t="s">
        <v>226</v>
      </c>
      <c r="AU1321" s="134" t="s">
        <v>82</v>
      </c>
      <c r="AY1321" s="17" t="s">
        <v>224</v>
      </c>
      <c r="BE1321" s="135">
        <f>IF(N1321="základní",J1321,0)</f>
        <v>0</v>
      </c>
      <c r="BF1321" s="135">
        <f>IF(N1321="snížená",J1321,0)</f>
        <v>26265</v>
      </c>
      <c r="BG1321" s="135">
        <f>IF(N1321="zákl. přenesená",J1321,0)</f>
        <v>0</v>
      </c>
      <c r="BH1321" s="135">
        <f>IF(N1321="sníž. přenesená",J1321,0)</f>
        <v>0</v>
      </c>
      <c r="BI1321" s="135">
        <f>IF(N1321="nulová",J1321,0)</f>
        <v>0</v>
      </c>
      <c r="BJ1321" s="17" t="s">
        <v>82</v>
      </c>
      <c r="BK1321" s="135">
        <f>ROUND(I1321*H1321,2)</f>
        <v>26265</v>
      </c>
      <c r="BL1321" s="17" t="s">
        <v>277</v>
      </c>
      <c r="BM1321" s="134" t="s">
        <v>1494</v>
      </c>
    </row>
    <row r="1322" spans="2:65" s="1" customFormat="1" ht="19.5">
      <c r="B1322" s="29"/>
      <c r="D1322" s="136" t="s">
        <v>231</v>
      </c>
      <c r="F1322" s="137" t="s">
        <v>1493</v>
      </c>
      <c r="L1322" s="29"/>
      <c r="M1322" s="138"/>
      <c r="T1322" s="53"/>
      <c r="AT1322" s="17" t="s">
        <v>231</v>
      </c>
      <c r="AU1322" s="17" t="s">
        <v>82</v>
      </c>
    </row>
    <row r="1323" spans="2:65" s="1" customFormat="1" ht="37.9" customHeight="1">
      <c r="B1323" s="123"/>
      <c r="C1323" s="124" t="s">
        <v>1495</v>
      </c>
      <c r="D1323" s="124" t="s">
        <v>226</v>
      </c>
      <c r="E1323" s="125" t="s">
        <v>1496</v>
      </c>
      <c r="F1323" s="126" t="s">
        <v>1497</v>
      </c>
      <c r="G1323" s="127" t="s">
        <v>639</v>
      </c>
      <c r="H1323" s="128">
        <v>1</v>
      </c>
      <c r="I1323" s="129">
        <v>26265</v>
      </c>
      <c r="J1323" s="129">
        <f>ROUND(I1323*H1323,2)</f>
        <v>26265</v>
      </c>
      <c r="K1323" s="126" t="s">
        <v>1</v>
      </c>
      <c r="L1323" s="29"/>
      <c r="M1323" s="130" t="s">
        <v>1</v>
      </c>
      <c r="N1323" s="131" t="s">
        <v>39</v>
      </c>
      <c r="O1323" s="132">
        <v>0</v>
      </c>
      <c r="P1323" s="132">
        <f>O1323*H1323</f>
        <v>0</v>
      </c>
      <c r="Q1323" s="132">
        <v>0</v>
      </c>
      <c r="R1323" s="132">
        <f>Q1323*H1323</f>
        <v>0</v>
      </c>
      <c r="S1323" s="132">
        <v>0</v>
      </c>
      <c r="T1323" s="133">
        <f>S1323*H1323</f>
        <v>0</v>
      </c>
      <c r="AR1323" s="134" t="s">
        <v>277</v>
      </c>
      <c r="AT1323" s="134" t="s">
        <v>226</v>
      </c>
      <c r="AU1323" s="134" t="s">
        <v>82</v>
      </c>
      <c r="AY1323" s="17" t="s">
        <v>224</v>
      </c>
      <c r="BE1323" s="135">
        <f>IF(N1323="základní",J1323,0)</f>
        <v>0</v>
      </c>
      <c r="BF1323" s="135">
        <f>IF(N1323="snížená",J1323,0)</f>
        <v>26265</v>
      </c>
      <c r="BG1323" s="135">
        <f>IF(N1323="zákl. přenesená",J1323,0)</f>
        <v>0</v>
      </c>
      <c r="BH1323" s="135">
        <f>IF(N1323="sníž. přenesená",J1323,0)</f>
        <v>0</v>
      </c>
      <c r="BI1323" s="135">
        <f>IF(N1323="nulová",J1323,0)</f>
        <v>0</v>
      </c>
      <c r="BJ1323" s="17" t="s">
        <v>82</v>
      </c>
      <c r="BK1323" s="135">
        <f>ROUND(I1323*H1323,2)</f>
        <v>26265</v>
      </c>
      <c r="BL1323" s="17" t="s">
        <v>277</v>
      </c>
      <c r="BM1323" s="134" t="s">
        <v>1498</v>
      </c>
    </row>
    <row r="1324" spans="2:65" s="1" customFormat="1" ht="19.5">
      <c r="B1324" s="29"/>
      <c r="D1324" s="136" t="s">
        <v>231</v>
      </c>
      <c r="F1324" s="137" t="s">
        <v>1497</v>
      </c>
      <c r="L1324" s="29"/>
      <c r="M1324" s="138"/>
      <c r="T1324" s="53"/>
      <c r="AT1324" s="17" t="s">
        <v>231</v>
      </c>
      <c r="AU1324" s="17" t="s">
        <v>82</v>
      </c>
    </row>
    <row r="1325" spans="2:65" s="1" customFormat="1" ht="37.9" customHeight="1">
      <c r="B1325" s="123"/>
      <c r="C1325" s="124" t="s">
        <v>966</v>
      </c>
      <c r="D1325" s="124" t="s">
        <v>226</v>
      </c>
      <c r="E1325" s="125" t="s">
        <v>1499</v>
      </c>
      <c r="F1325" s="126" t="s">
        <v>1500</v>
      </c>
      <c r="G1325" s="127" t="s">
        <v>639</v>
      </c>
      <c r="H1325" s="128">
        <v>1</v>
      </c>
      <c r="I1325" s="129">
        <v>30880</v>
      </c>
      <c r="J1325" s="129">
        <f>ROUND(I1325*H1325,2)</f>
        <v>30880</v>
      </c>
      <c r="K1325" s="126" t="s">
        <v>1</v>
      </c>
      <c r="L1325" s="29"/>
      <c r="M1325" s="130" t="s">
        <v>1</v>
      </c>
      <c r="N1325" s="131" t="s">
        <v>39</v>
      </c>
      <c r="O1325" s="132">
        <v>0</v>
      </c>
      <c r="P1325" s="132">
        <f>O1325*H1325</f>
        <v>0</v>
      </c>
      <c r="Q1325" s="132">
        <v>0</v>
      </c>
      <c r="R1325" s="132">
        <f>Q1325*H1325</f>
        <v>0</v>
      </c>
      <c r="S1325" s="132">
        <v>0</v>
      </c>
      <c r="T1325" s="133">
        <f>S1325*H1325</f>
        <v>0</v>
      </c>
      <c r="AR1325" s="134" t="s">
        <v>277</v>
      </c>
      <c r="AT1325" s="134" t="s">
        <v>226</v>
      </c>
      <c r="AU1325" s="134" t="s">
        <v>82</v>
      </c>
      <c r="AY1325" s="17" t="s">
        <v>224</v>
      </c>
      <c r="BE1325" s="135">
        <f>IF(N1325="základní",J1325,0)</f>
        <v>0</v>
      </c>
      <c r="BF1325" s="135">
        <f>IF(N1325="snížená",J1325,0)</f>
        <v>30880</v>
      </c>
      <c r="BG1325" s="135">
        <f>IF(N1325="zákl. přenesená",J1325,0)</f>
        <v>0</v>
      </c>
      <c r="BH1325" s="135">
        <f>IF(N1325="sníž. přenesená",J1325,0)</f>
        <v>0</v>
      </c>
      <c r="BI1325" s="135">
        <f>IF(N1325="nulová",J1325,0)</f>
        <v>0</v>
      </c>
      <c r="BJ1325" s="17" t="s">
        <v>82</v>
      </c>
      <c r="BK1325" s="135">
        <f>ROUND(I1325*H1325,2)</f>
        <v>30880</v>
      </c>
      <c r="BL1325" s="17" t="s">
        <v>277</v>
      </c>
      <c r="BM1325" s="134" t="s">
        <v>1501</v>
      </c>
    </row>
    <row r="1326" spans="2:65" s="1" customFormat="1" ht="19.5">
      <c r="B1326" s="29"/>
      <c r="D1326" s="136" t="s">
        <v>231</v>
      </c>
      <c r="F1326" s="137" t="s">
        <v>1500</v>
      </c>
      <c r="L1326" s="29"/>
      <c r="M1326" s="138"/>
      <c r="T1326" s="53"/>
      <c r="AT1326" s="17" t="s">
        <v>231</v>
      </c>
      <c r="AU1326" s="17" t="s">
        <v>82</v>
      </c>
    </row>
    <row r="1327" spans="2:65" s="1" customFormat="1" ht="37.9" customHeight="1">
      <c r="B1327" s="123"/>
      <c r="C1327" s="124" t="s">
        <v>1502</v>
      </c>
      <c r="D1327" s="124" t="s">
        <v>226</v>
      </c>
      <c r="E1327" s="125" t="s">
        <v>1503</v>
      </c>
      <c r="F1327" s="126" t="s">
        <v>1504</v>
      </c>
      <c r="G1327" s="127" t="s">
        <v>639</v>
      </c>
      <c r="H1327" s="128">
        <v>1</v>
      </c>
      <c r="I1327" s="129">
        <v>30880</v>
      </c>
      <c r="J1327" s="129">
        <f>ROUND(I1327*H1327,2)</f>
        <v>30880</v>
      </c>
      <c r="K1327" s="126" t="s">
        <v>1</v>
      </c>
      <c r="L1327" s="29"/>
      <c r="M1327" s="130" t="s">
        <v>1</v>
      </c>
      <c r="N1327" s="131" t="s">
        <v>39</v>
      </c>
      <c r="O1327" s="132">
        <v>0</v>
      </c>
      <c r="P1327" s="132">
        <f>O1327*H1327</f>
        <v>0</v>
      </c>
      <c r="Q1327" s="132">
        <v>0</v>
      </c>
      <c r="R1327" s="132">
        <f>Q1327*H1327</f>
        <v>0</v>
      </c>
      <c r="S1327" s="132">
        <v>0</v>
      </c>
      <c r="T1327" s="133">
        <f>S1327*H1327</f>
        <v>0</v>
      </c>
      <c r="AR1327" s="134" t="s">
        <v>277</v>
      </c>
      <c r="AT1327" s="134" t="s">
        <v>226</v>
      </c>
      <c r="AU1327" s="134" t="s">
        <v>82</v>
      </c>
      <c r="AY1327" s="17" t="s">
        <v>224</v>
      </c>
      <c r="BE1327" s="135">
        <f>IF(N1327="základní",J1327,0)</f>
        <v>0</v>
      </c>
      <c r="BF1327" s="135">
        <f>IF(N1327="snížená",J1327,0)</f>
        <v>30880</v>
      </c>
      <c r="BG1327" s="135">
        <f>IF(N1327="zákl. přenesená",J1327,0)</f>
        <v>0</v>
      </c>
      <c r="BH1327" s="135">
        <f>IF(N1327="sníž. přenesená",J1327,0)</f>
        <v>0</v>
      </c>
      <c r="BI1327" s="135">
        <f>IF(N1327="nulová",J1327,0)</f>
        <v>0</v>
      </c>
      <c r="BJ1327" s="17" t="s">
        <v>82</v>
      </c>
      <c r="BK1327" s="135">
        <f>ROUND(I1327*H1327,2)</f>
        <v>30880</v>
      </c>
      <c r="BL1327" s="17" t="s">
        <v>277</v>
      </c>
      <c r="BM1327" s="134" t="s">
        <v>1505</v>
      </c>
    </row>
    <row r="1328" spans="2:65" s="1" customFormat="1" ht="19.5">
      <c r="B1328" s="29"/>
      <c r="D1328" s="136" t="s">
        <v>231</v>
      </c>
      <c r="F1328" s="137" t="s">
        <v>1504</v>
      </c>
      <c r="L1328" s="29"/>
      <c r="M1328" s="138"/>
      <c r="T1328" s="53"/>
      <c r="AT1328" s="17" t="s">
        <v>231</v>
      </c>
      <c r="AU1328" s="17" t="s">
        <v>82</v>
      </c>
    </row>
    <row r="1329" spans="2:65" s="1" customFormat="1" ht="37.9" customHeight="1">
      <c r="B1329" s="123"/>
      <c r="C1329" s="124" t="s">
        <v>970</v>
      </c>
      <c r="D1329" s="124" t="s">
        <v>226</v>
      </c>
      <c r="E1329" s="125" t="s">
        <v>1506</v>
      </c>
      <c r="F1329" s="126" t="s">
        <v>1507</v>
      </c>
      <c r="G1329" s="127" t="s">
        <v>639</v>
      </c>
      <c r="H1329" s="128">
        <v>1</v>
      </c>
      <c r="I1329" s="129">
        <v>30880</v>
      </c>
      <c r="J1329" s="129">
        <f>ROUND(I1329*H1329,2)</f>
        <v>30880</v>
      </c>
      <c r="K1329" s="126" t="s">
        <v>1</v>
      </c>
      <c r="L1329" s="29"/>
      <c r="M1329" s="130" t="s">
        <v>1</v>
      </c>
      <c r="N1329" s="131" t="s">
        <v>39</v>
      </c>
      <c r="O1329" s="132">
        <v>0</v>
      </c>
      <c r="P1329" s="132">
        <f>O1329*H1329</f>
        <v>0</v>
      </c>
      <c r="Q1329" s="132">
        <v>0</v>
      </c>
      <c r="R1329" s="132">
        <f>Q1329*H1329</f>
        <v>0</v>
      </c>
      <c r="S1329" s="132">
        <v>0</v>
      </c>
      <c r="T1329" s="133">
        <f>S1329*H1329</f>
        <v>0</v>
      </c>
      <c r="AR1329" s="134" t="s">
        <v>277</v>
      </c>
      <c r="AT1329" s="134" t="s">
        <v>226</v>
      </c>
      <c r="AU1329" s="134" t="s">
        <v>82</v>
      </c>
      <c r="AY1329" s="17" t="s">
        <v>224</v>
      </c>
      <c r="BE1329" s="135">
        <f>IF(N1329="základní",J1329,0)</f>
        <v>0</v>
      </c>
      <c r="BF1329" s="135">
        <f>IF(N1329="snížená",J1329,0)</f>
        <v>30880</v>
      </c>
      <c r="BG1329" s="135">
        <f>IF(N1329="zákl. přenesená",J1329,0)</f>
        <v>0</v>
      </c>
      <c r="BH1329" s="135">
        <f>IF(N1329="sníž. přenesená",J1329,0)</f>
        <v>0</v>
      </c>
      <c r="BI1329" s="135">
        <f>IF(N1329="nulová",J1329,0)</f>
        <v>0</v>
      </c>
      <c r="BJ1329" s="17" t="s">
        <v>82</v>
      </c>
      <c r="BK1329" s="135">
        <f>ROUND(I1329*H1329,2)</f>
        <v>30880</v>
      </c>
      <c r="BL1329" s="17" t="s">
        <v>277</v>
      </c>
      <c r="BM1329" s="134" t="s">
        <v>1508</v>
      </c>
    </row>
    <row r="1330" spans="2:65" s="1" customFormat="1" ht="19.5">
      <c r="B1330" s="29"/>
      <c r="D1330" s="136" t="s">
        <v>231</v>
      </c>
      <c r="F1330" s="137" t="s">
        <v>1507</v>
      </c>
      <c r="L1330" s="29"/>
      <c r="M1330" s="138"/>
      <c r="T1330" s="53"/>
      <c r="AT1330" s="17" t="s">
        <v>231</v>
      </c>
      <c r="AU1330" s="17" t="s">
        <v>82</v>
      </c>
    </row>
    <row r="1331" spans="2:65" s="1" customFormat="1" ht="37.9" customHeight="1">
      <c r="B1331" s="123"/>
      <c r="C1331" s="124" t="s">
        <v>1509</v>
      </c>
      <c r="D1331" s="124" t="s">
        <v>226</v>
      </c>
      <c r="E1331" s="125" t="s">
        <v>1510</v>
      </c>
      <c r="F1331" s="126" t="s">
        <v>1511</v>
      </c>
      <c r="G1331" s="127" t="s">
        <v>639</v>
      </c>
      <c r="H1331" s="128">
        <v>1</v>
      </c>
      <c r="I1331" s="129">
        <v>30880</v>
      </c>
      <c r="J1331" s="129">
        <f>ROUND(I1331*H1331,2)</f>
        <v>30880</v>
      </c>
      <c r="K1331" s="126" t="s">
        <v>1</v>
      </c>
      <c r="L1331" s="29"/>
      <c r="M1331" s="130" t="s">
        <v>1</v>
      </c>
      <c r="N1331" s="131" t="s">
        <v>39</v>
      </c>
      <c r="O1331" s="132">
        <v>0</v>
      </c>
      <c r="P1331" s="132">
        <f>O1331*H1331</f>
        <v>0</v>
      </c>
      <c r="Q1331" s="132">
        <v>0</v>
      </c>
      <c r="R1331" s="132">
        <f>Q1331*H1331</f>
        <v>0</v>
      </c>
      <c r="S1331" s="132">
        <v>0</v>
      </c>
      <c r="T1331" s="133">
        <f>S1331*H1331</f>
        <v>0</v>
      </c>
      <c r="AR1331" s="134" t="s">
        <v>277</v>
      </c>
      <c r="AT1331" s="134" t="s">
        <v>226</v>
      </c>
      <c r="AU1331" s="134" t="s">
        <v>82</v>
      </c>
      <c r="AY1331" s="17" t="s">
        <v>224</v>
      </c>
      <c r="BE1331" s="135">
        <f>IF(N1331="základní",J1331,0)</f>
        <v>0</v>
      </c>
      <c r="BF1331" s="135">
        <f>IF(N1331="snížená",J1331,0)</f>
        <v>30880</v>
      </c>
      <c r="BG1331" s="135">
        <f>IF(N1331="zákl. přenesená",J1331,0)</f>
        <v>0</v>
      </c>
      <c r="BH1331" s="135">
        <f>IF(N1331="sníž. přenesená",J1331,0)</f>
        <v>0</v>
      </c>
      <c r="BI1331" s="135">
        <f>IF(N1331="nulová",J1331,0)</f>
        <v>0</v>
      </c>
      <c r="BJ1331" s="17" t="s">
        <v>82</v>
      </c>
      <c r="BK1331" s="135">
        <f>ROUND(I1331*H1331,2)</f>
        <v>30880</v>
      </c>
      <c r="BL1331" s="17" t="s">
        <v>277</v>
      </c>
      <c r="BM1331" s="134" t="s">
        <v>1512</v>
      </c>
    </row>
    <row r="1332" spans="2:65" s="1" customFormat="1" ht="19.5">
      <c r="B1332" s="29"/>
      <c r="D1332" s="136" t="s">
        <v>231</v>
      </c>
      <c r="F1332" s="137" t="s">
        <v>1511</v>
      </c>
      <c r="L1332" s="29"/>
      <c r="M1332" s="138"/>
      <c r="T1332" s="53"/>
      <c r="AT1332" s="17" t="s">
        <v>231</v>
      </c>
      <c r="AU1332" s="17" t="s">
        <v>82</v>
      </c>
    </row>
    <row r="1333" spans="2:65" s="1" customFormat="1" ht="37.9" customHeight="1">
      <c r="B1333" s="123"/>
      <c r="C1333" s="124" t="s">
        <v>974</v>
      </c>
      <c r="D1333" s="124" t="s">
        <v>226</v>
      </c>
      <c r="E1333" s="125" t="s">
        <v>1513</v>
      </c>
      <c r="F1333" s="126" t="s">
        <v>1514</v>
      </c>
      <c r="G1333" s="127" t="s">
        <v>639</v>
      </c>
      <c r="H1333" s="128">
        <v>1</v>
      </c>
      <c r="I1333" s="129">
        <v>21650</v>
      </c>
      <c r="J1333" s="129">
        <f>ROUND(I1333*H1333,2)</f>
        <v>21650</v>
      </c>
      <c r="K1333" s="126" t="s">
        <v>1</v>
      </c>
      <c r="L1333" s="29"/>
      <c r="M1333" s="130" t="s">
        <v>1</v>
      </c>
      <c r="N1333" s="131" t="s">
        <v>39</v>
      </c>
      <c r="O1333" s="132">
        <v>0</v>
      </c>
      <c r="P1333" s="132">
        <f>O1333*H1333</f>
        <v>0</v>
      </c>
      <c r="Q1333" s="132">
        <v>0</v>
      </c>
      <c r="R1333" s="132">
        <f>Q1333*H1333</f>
        <v>0</v>
      </c>
      <c r="S1333" s="132">
        <v>0</v>
      </c>
      <c r="T1333" s="133">
        <f>S1333*H1333</f>
        <v>0</v>
      </c>
      <c r="AR1333" s="134" t="s">
        <v>277</v>
      </c>
      <c r="AT1333" s="134" t="s">
        <v>226</v>
      </c>
      <c r="AU1333" s="134" t="s">
        <v>82</v>
      </c>
      <c r="AY1333" s="17" t="s">
        <v>224</v>
      </c>
      <c r="BE1333" s="135">
        <f>IF(N1333="základní",J1333,0)</f>
        <v>0</v>
      </c>
      <c r="BF1333" s="135">
        <f>IF(N1333="snížená",J1333,0)</f>
        <v>21650</v>
      </c>
      <c r="BG1333" s="135">
        <f>IF(N1333="zákl. přenesená",J1333,0)</f>
        <v>0</v>
      </c>
      <c r="BH1333" s="135">
        <f>IF(N1333="sníž. přenesená",J1333,0)</f>
        <v>0</v>
      </c>
      <c r="BI1333" s="135">
        <f>IF(N1333="nulová",J1333,0)</f>
        <v>0</v>
      </c>
      <c r="BJ1333" s="17" t="s">
        <v>82</v>
      </c>
      <c r="BK1333" s="135">
        <f>ROUND(I1333*H1333,2)</f>
        <v>21650</v>
      </c>
      <c r="BL1333" s="17" t="s">
        <v>277</v>
      </c>
      <c r="BM1333" s="134" t="s">
        <v>1515</v>
      </c>
    </row>
    <row r="1334" spans="2:65" s="1" customFormat="1" ht="19.5">
      <c r="B1334" s="29"/>
      <c r="D1334" s="136" t="s">
        <v>231</v>
      </c>
      <c r="F1334" s="137" t="s">
        <v>1514</v>
      </c>
      <c r="L1334" s="29"/>
      <c r="M1334" s="138"/>
      <c r="T1334" s="53"/>
      <c r="AT1334" s="17" t="s">
        <v>231</v>
      </c>
      <c r="AU1334" s="17" t="s">
        <v>82</v>
      </c>
    </row>
    <row r="1335" spans="2:65" s="1" customFormat="1" ht="37.9" customHeight="1">
      <c r="B1335" s="123"/>
      <c r="C1335" s="124" t="s">
        <v>1516</v>
      </c>
      <c r="D1335" s="124" t="s">
        <v>226</v>
      </c>
      <c r="E1335" s="125" t="s">
        <v>1517</v>
      </c>
      <c r="F1335" s="126" t="s">
        <v>1518</v>
      </c>
      <c r="G1335" s="127" t="s">
        <v>639</v>
      </c>
      <c r="H1335" s="128">
        <v>1</v>
      </c>
      <c r="I1335" s="129">
        <v>21650</v>
      </c>
      <c r="J1335" s="129">
        <f>ROUND(I1335*H1335,2)</f>
        <v>21650</v>
      </c>
      <c r="K1335" s="126" t="s">
        <v>1</v>
      </c>
      <c r="L1335" s="29"/>
      <c r="M1335" s="130" t="s">
        <v>1</v>
      </c>
      <c r="N1335" s="131" t="s">
        <v>39</v>
      </c>
      <c r="O1335" s="132">
        <v>0</v>
      </c>
      <c r="P1335" s="132">
        <f>O1335*H1335</f>
        <v>0</v>
      </c>
      <c r="Q1335" s="132">
        <v>0</v>
      </c>
      <c r="R1335" s="132">
        <f>Q1335*H1335</f>
        <v>0</v>
      </c>
      <c r="S1335" s="132">
        <v>0</v>
      </c>
      <c r="T1335" s="133">
        <f>S1335*H1335</f>
        <v>0</v>
      </c>
      <c r="AR1335" s="134" t="s">
        <v>277</v>
      </c>
      <c r="AT1335" s="134" t="s">
        <v>226</v>
      </c>
      <c r="AU1335" s="134" t="s">
        <v>82</v>
      </c>
      <c r="AY1335" s="17" t="s">
        <v>224</v>
      </c>
      <c r="BE1335" s="135">
        <f>IF(N1335="základní",J1335,0)</f>
        <v>0</v>
      </c>
      <c r="BF1335" s="135">
        <f>IF(N1335="snížená",J1335,0)</f>
        <v>21650</v>
      </c>
      <c r="BG1335" s="135">
        <f>IF(N1335="zákl. přenesená",J1335,0)</f>
        <v>0</v>
      </c>
      <c r="BH1335" s="135">
        <f>IF(N1335="sníž. přenesená",J1335,0)</f>
        <v>0</v>
      </c>
      <c r="BI1335" s="135">
        <f>IF(N1335="nulová",J1335,0)</f>
        <v>0</v>
      </c>
      <c r="BJ1335" s="17" t="s">
        <v>82</v>
      </c>
      <c r="BK1335" s="135">
        <f>ROUND(I1335*H1335,2)</f>
        <v>21650</v>
      </c>
      <c r="BL1335" s="17" t="s">
        <v>277</v>
      </c>
      <c r="BM1335" s="134" t="s">
        <v>1519</v>
      </c>
    </row>
    <row r="1336" spans="2:65" s="1" customFormat="1" ht="19.5">
      <c r="B1336" s="29"/>
      <c r="D1336" s="136" t="s">
        <v>231</v>
      </c>
      <c r="F1336" s="137" t="s">
        <v>1518</v>
      </c>
      <c r="L1336" s="29"/>
      <c r="M1336" s="138"/>
      <c r="T1336" s="53"/>
      <c r="AT1336" s="17" t="s">
        <v>231</v>
      </c>
      <c r="AU1336" s="17" t="s">
        <v>82</v>
      </c>
    </row>
    <row r="1337" spans="2:65" s="1" customFormat="1" ht="37.9" customHeight="1">
      <c r="B1337" s="123"/>
      <c r="C1337" s="124" t="s">
        <v>988</v>
      </c>
      <c r="D1337" s="124" t="s">
        <v>226</v>
      </c>
      <c r="E1337" s="125" t="s">
        <v>1520</v>
      </c>
      <c r="F1337" s="126" t="s">
        <v>1521</v>
      </c>
      <c r="G1337" s="127" t="s">
        <v>639</v>
      </c>
      <c r="H1337" s="128">
        <v>1</v>
      </c>
      <c r="I1337" s="129">
        <v>21650</v>
      </c>
      <c r="J1337" s="129">
        <f>ROUND(I1337*H1337,2)</f>
        <v>21650</v>
      </c>
      <c r="K1337" s="126" t="s">
        <v>1</v>
      </c>
      <c r="L1337" s="29"/>
      <c r="M1337" s="130" t="s">
        <v>1</v>
      </c>
      <c r="N1337" s="131" t="s">
        <v>39</v>
      </c>
      <c r="O1337" s="132">
        <v>0</v>
      </c>
      <c r="P1337" s="132">
        <f>O1337*H1337</f>
        <v>0</v>
      </c>
      <c r="Q1337" s="132">
        <v>0</v>
      </c>
      <c r="R1337" s="132">
        <f>Q1337*H1337</f>
        <v>0</v>
      </c>
      <c r="S1337" s="132">
        <v>0</v>
      </c>
      <c r="T1337" s="133">
        <f>S1337*H1337</f>
        <v>0</v>
      </c>
      <c r="AR1337" s="134" t="s">
        <v>277</v>
      </c>
      <c r="AT1337" s="134" t="s">
        <v>226</v>
      </c>
      <c r="AU1337" s="134" t="s">
        <v>82</v>
      </c>
      <c r="AY1337" s="17" t="s">
        <v>224</v>
      </c>
      <c r="BE1337" s="135">
        <f>IF(N1337="základní",J1337,0)</f>
        <v>0</v>
      </c>
      <c r="BF1337" s="135">
        <f>IF(N1337="snížená",J1337,0)</f>
        <v>21650</v>
      </c>
      <c r="BG1337" s="135">
        <f>IF(N1337="zákl. přenesená",J1337,0)</f>
        <v>0</v>
      </c>
      <c r="BH1337" s="135">
        <f>IF(N1337="sníž. přenesená",J1337,0)</f>
        <v>0</v>
      </c>
      <c r="BI1337" s="135">
        <f>IF(N1337="nulová",J1337,0)</f>
        <v>0</v>
      </c>
      <c r="BJ1337" s="17" t="s">
        <v>82</v>
      </c>
      <c r="BK1337" s="135">
        <f>ROUND(I1337*H1337,2)</f>
        <v>21650</v>
      </c>
      <c r="BL1337" s="17" t="s">
        <v>277</v>
      </c>
      <c r="BM1337" s="134" t="s">
        <v>1522</v>
      </c>
    </row>
    <row r="1338" spans="2:65" s="1" customFormat="1" ht="19.5">
      <c r="B1338" s="29"/>
      <c r="D1338" s="136" t="s">
        <v>231</v>
      </c>
      <c r="F1338" s="137" t="s">
        <v>1521</v>
      </c>
      <c r="L1338" s="29"/>
      <c r="M1338" s="138"/>
      <c r="T1338" s="53"/>
      <c r="AT1338" s="17" t="s">
        <v>231</v>
      </c>
      <c r="AU1338" s="17" t="s">
        <v>82</v>
      </c>
    </row>
    <row r="1339" spans="2:65" s="1" customFormat="1" ht="37.9" customHeight="1">
      <c r="B1339" s="123"/>
      <c r="C1339" s="124" t="s">
        <v>1523</v>
      </c>
      <c r="D1339" s="124" t="s">
        <v>226</v>
      </c>
      <c r="E1339" s="125" t="s">
        <v>1524</v>
      </c>
      <c r="F1339" s="126" t="s">
        <v>1525</v>
      </c>
      <c r="G1339" s="127" t="s">
        <v>639</v>
      </c>
      <c r="H1339" s="128">
        <v>1</v>
      </c>
      <c r="I1339" s="129">
        <v>21650</v>
      </c>
      <c r="J1339" s="129">
        <f>ROUND(I1339*H1339,2)</f>
        <v>21650</v>
      </c>
      <c r="K1339" s="126" t="s">
        <v>1</v>
      </c>
      <c r="L1339" s="29"/>
      <c r="M1339" s="130" t="s">
        <v>1</v>
      </c>
      <c r="N1339" s="131" t="s">
        <v>39</v>
      </c>
      <c r="O1339" s="132">
        <v>0</v>
      </c>
      <c r="P1339" s="132">
        <f>O1339*H1339</f>
        <v>0</v>
      </c>
      <c r="Q1339" s="132">
        <v>0</v>
      </c>
      <c r="R1339" s="132">
        <f>Q1339*H1339</f>
        <v>0</v>
      </c>
      <c r="S1339" s="132">
        <v>0</v>
      </c>
      <c r="T1339" s="133">
        <f>S1339*H1339</f>
        <v>0</v>
      </c>
      <c r="AR1339" s="134" t="s">
        <v>277</v>
      </c>
      <c r="AT1339" s="134" t="s">
        <v>226</v>
      </c>
      <c r="AU1339" s="134" t="s">
        <v>82</v>
      </c>
      <c r="AY1339" s="17" t="s">
        <v>224</v>
      </c>
      <c r="BE1339" s="135">
        <f>IF(N1339="základní",J1339,0)</f>
        <v>0</v>
      </c>
      <c r="BF1339" s="135">
        <f>IF(N1339="snížená",J1339,0)</f>
        <v>21650</v>
      </c>
      <c r="BG1339" s="135">
        <f>IF(N1339="zákl. přenesená",J1339,0)</f>
        <v>0</v>
      </c>
      <c r="BH1339" s="135">
        <f>IF(N1339="sníž. přenesená",J1339,0)</f>
        <v>0</v>
      </c>
      <c r="BI1339" s="135">
        <f>IF(N1339="nulová",J1339,0)</f>
        <v>0</v>
      </c>
      <c r="BJ1339" s="17" t="s">
        <v>82</v>
      </c>
      <c r="BK1339" s="135">
        <f>ROUND(I1339*H1339,2)</f>
        <v>21650</v>
      </c>
      <c r="BL1339" s="17" t="s">
        <v>277</v>
      </c>
      <c r="BM1339" s="134" t="s">
        <v>1526</v>
      </c>
    </row>
    <row r="1340" spans="2:65" s="1" customFormat="1" ht="19.5">
      <c r="B1340" s="29"/>
      <c r="D1340" s="136" t="s">
        <v>231</v>
      </c>
      <c r="F1340" s="137" t="s">
        <v>1525</v>
      </c>
      <c r="L1340" s="29"/>
      <c r="M1340" s="138"/>
      <c r="T1340" s="53"/>
      <c r="AT1340" s="17" t="s">
        <v>231</v>
      </c>
      <c r="AU1340" s="17" t="s">
        <v>82</v>
      </c>
    </row>
    <row r="1341" spans="2:65" s="1" customFormat="1" ht="37.9" customHeight="1">
      <c r="B1341" s="123"/>
      <c r="C1341" s="124" t="s">
        <v>995</v>
      </c>
      <c r="D1341" s="124" t="s">
        <v>226</v>
      </c>
      <c r="E1341" s="125" t="s">
        <v>1527</v>
      </c>
      <c r="F1341" s="126" t="s">
        <v>1528</v>
      </c>
      <c r="G1341" s="127" t="s">
        <v>639</v>
      </c>
      <c r="H1341" s="128">
        <v>1</v>
      </c>
      <c r="I1341" s="129">
        <v>21650</v>
      </c>
      <c r="J1341" s="129">
        <f>ROUND(I1341*H1341,2)</f>
        <v>21650</v>
      </c>
      <c r="K1341" s="126" t="s">
        <v>1</v>
      </c>
      <c r="L1341" s="29"/>
      <c r="M1341" s="130" t="s">
        <v>1</v>
      </c>
      <c r="N1341" s="131" t="s">
        <v>39</v>
      </c>
      <c r="O1341" s="132">
        <v>0</v>
      </c>
      <c r="P1341" s="132">
        <f>O1341*H1341</f>
        <v>0</v>
      </c>
      <c r="Q1341" s="132">
        <v>0</v>
      </c>
      <c r="R1341" s="132">
        <f>Q1341*H1341</f>
        <v>0</v>
      </c>
      <c r="S1341" s="132">
        <v>0</v>
      </c>
      <c r="T1341" s="133">
        <f>S1341*H1341</f>
        <v>0</v>
      </c>
      <c r="AR1341" s="134" t="s">
        <v>277</v>
      </c>
      <c r="AT1341" s="134" t="s">
        <v>226</v>
      </c>
      <c r="AU1341" s="134" t="s">
        <v>82</v>
      </c>
      <c r="AY1341" s="17" t="s">
        <v>224</v>
      </c>
      <c r="BE1341" s="135">
        <f>IF(N1341="základní",J1341,0)</f>
        <v>0</v>
      </c>
      <c r="BF1341" s="135">
        <f>IF(N1341="snížená",J1341,0)</f>
        <v>21650</v>
      </c>
      <c r="BG1341" s="135">
        <f>IF(N1341="zákl. přenesená",J1341,0)</f>
        <v>0</v>
      </c>
      <c r="BH1341" s="135">
        <f>IF(N1341="sníž. přenesená",J1341,0)</f>
        <v>0</v>
      </c>
      <c r="BI1341" s="135">
        <f>IF(N1341="nulová",J1341,0)</f>
        <v>0</v>
      </c>
      <c r="BJ1341" s="17" t="s">
        <v>82</v>
      </c>
      <c r="BK1341" s="135">
        <f>ROUND(I1341*H1341,2)</f>
        <v>21650</v>
      </c>
      <c r="BL1341" s="17" t="s">
        <v>277</v>
      </c>
      <c r="BM1341" s="134" t="s">
        <v>1529</v>
      </c>
    </row>
    <row r="1342" spans="2:65" s="1" customFormat="1" ht="19.5">
      <c r="B1342" s="29"/>
      <c r="D1342" s="136" t="s">
        <v>231</v>
      </c>
      <c r="F1342" s="137" t="s">
        <v>1528</v>
      </c>
      <c r="L1342" s="29"/>
      <c r="M1342" s="138"/>
      <c r="T1342" s="53"/>
      <c r="AT1342" s="17" t="s">
        <v>231</v>
      </c>
      <c r="AU1342" s="17" t="s">
        <v>82</v>
      </c>
    </row>
    <row r="1343" spans="2:65" s="1" customFormat="1" ht="37.9" customHeight="1">
      <c r="B1343" s="123"/>
      <c r="C1343" s="124" t="s">
        <v>1530</v>
      </c>
      <c r="D1343" s="124" t="s">
        <v>226</v>
      </c>
      <c r="E1343" s="125" t="s">
        <v>1531</v>
      </c>
      <c r="F1343" s="126" t="s">
        <v>1532</v>
      </c>
      <c r="G1343" s="127" t="s">
        <v>639</v>
      </c>
      <c r="H1343" s="128">
        <v>1</v>
      </c>
      <c r="I1343" s="129">
        <v>21650</v>
      </c>
      <c r="J1343" s="129">
        <f>ROUND(I1343*H1343,2)</f>
        <v>21650</v>
      </c>
      <c r="K1343" s="126" t="s">
        <v>1</v>
      </c>
      <c r="L1343" s="29"/>
      <c r="M1343" s="130" t="s">
        <v>1</v>
      </c>
      <c r="N1343" s="131" t="s">
        <v>39</v>
      </c>
      <c r="O1343" s="132">
        <v>0</v>
      </c>
      <c r="P1343" s="132">
        <f>O1343*H1343</f>
        <v>0</v>
      </c>
      <c r="Q1343" s="132">
        <v>0</v>
      </c>
      <c r="R1343" s="132">
        <f>Q1343*H1343</f>
        <v>0</v>
      </c>
      <c r="S1343" s="132">
        <v>0</v>
      </c>
      <c r="T1343" s="133">
        <f>S1343*H1343</f>
        <v>0</v>
      </c>
      <c r="AR1343" s="134" t="s">
        <v>277</v>
      </c>
      <c r="AT1343" s="134" t="s">
        <v>226</v>
      </c>
      <c r="AU1343" s="134" t="s">
        <v>82</v>
      </c>
      <c r="AY1343" s="17" t="s">
        <v>224</v>
      </c>
      <c r="BE1343" s="135">
        <f>IF(N1343="základní",J1343,0)</f>
        <v>0</v>
      </c>
      <c r="BF1343" s="135">
        <f>IF(N1343="snížená",J1343,0)</f>
        <v>21650</v>
      </c>
      <c r="BG1343" s="135">
        <f>IF(N1343="zákl. přenesená",J1343,0)</f>
        <v>0</v>
      </c>
      <c r="BH1343" s="135">
        <f>IF(N1343="sníž. přenesená",J1343,0)</f>
        <v>0</v>
      </c>
      <c r="BI1343" s="135">
        <f>IF(N1343="nulová",J1343,0)</f>
        <v>0</v>
      </c>
      <c r="BJ1343" s="17" t="s">
        <v>82</v>
      </c>
      <c r="BK1343" s="135">
        <f>ROUND(I1343*H1343,2)</f>
        <v>21650</v>
      </c>
      <c r="BL1343" s="17" t="s">
        <v>277</v>
      </c>
      <c r="BM1343" s="134" t="s">
        <v>1533</v>
      </c>
    </row>
    <row r="1344" spans="2:65" s="1" customFormat="1" ht="19.5">
      <c r="B1344" s="29"/>
      <c r="D1344" s="136" t="s">
        <v>231</v>
      </c>
      <c r="F1344" s="137" t="s">
        <v>1532</v>
      </c>
      <c r="L1344" s="29"/>
      <c r="M1344" s="138"/>
      <c r="T1344" s="53"/>
      <c r="AT1344" s="17" t="s">
        <v>231</v>
      </c>
      <c r="AU1344" s="17" t="s">
        <v>82</v>
      </c>
    </row>
    <row r="1345" spans="2:65" s="1" customFormat="1" ht="37.9" customHeight="1">
      <c r="B1345" s="123"/>
      <c r="C1345" s="124" t="s">
        <v>999</v>
      </c>
      <c r="D1345" s="124" t="s">
        <v>226</v>
      </c>
      <c r="E1345" s="125" t="s">
        <v>1534</v>
      </c>
      <c r="F1345" s="126" t="s">
        <v>1535</v>
      </c>
      <c r="G1345" s="127" t="s">
        <v>639</v>
      </c>
      <c r="H1345" s="128">
        <v>1</v>
      </c>
      <c r="I1345" s="129">
        <v>21650</v>
      </c>
      <c r="J1345" s="129">
        <f>ROUND(I1345*H1345,2)</f>
        <v>21650</v>
      </c>
      <c r="K1345" s="126" t="s">
        <v>1</v>
      </c>
      <c r="L1345" s="29"/>
      <c r="M1345" s="130" t="s">
        <v>1</v>
      </c>
      <c r="N1345" s="131" t="s">
        <v>39</v>
      </c>
      <c r="O1345" s="132">
        <v>0</v>
      </c>
      <c r="P1345" s="132">
        <f>O1345*H1345</f>
        <v>0</v>
      </c>
      <c r="Q1345" s="132">
        <v>0</v>
      </c>
      <c r="R1345" s="132">
        <f>Q1345*H1345</f>
        <v>0</v>
      </c>
      <c r="S1345" s="132">
        <v>0</v>
      </c>
      <c r="T1345" s="133">
        <f>S1345*H1345</f>
        <v>0</v>
      </c>
      <c r="AR1345" s="134" t="s">
        <v>277</v>
      </c>
      <c r="AT1345" s="134" t="s">
        <v>226</v>
      </c>
      <c r="AU1345" s="134" t="s">
        <v>82</v>
      </c>
      <c r="AY1345" s="17" t="s">
        <v>224</v>
      </c>
      <c r="BE1345" s="135">
        <f>IF(N1345="základní",J1345,0)</f>
        <v>0</v>
      </c>
      <c r="BF1345" s="135">
        <f>IF(N1345="snížená",J1345,0)</f>
        <v>21650</v>
      </c>
      <c r="BG1345" s="135">
        <f>IF(N1345="zákl. přenesená",J1345,0)</f>
        <v>0</v>
      </c>
      <c r="BH1345" s="135">
        <f>IF(N1345="sníž. přenesená",J1345,0)</f>
        <v>0</v>
      </c>
      <c r="BI1345" s="135">
        <f>IF(N1345="nulová",J1345,0)</f>
        <v>0</v>
      </c>
      <c r="BJ1345" s="17" t="s">
        <v>82</v>
      </c>
      <c r="BK1345" s="135">
        <f>ROUND(I1345*H1345,2)</f>
        <v>21650</v>
      </c>
      <c r="BL1345" s="17" t="s">
        <v>277</v>
      </c>
      <c r="BM1345" s="134" t="s">
        <v>1536</v>
      </c>
    </row>
    <row r="1346" spans="2:65" s="1" customFormat="1" ht="19.5">
      <c r="B1346" s="29"/>
      <c r="D1346" s="136" t="s">
        <v>231</v>
      </c>
      <c r="F1346" s="137" t="s">
        <v>1535</v>
      </c>
      <c r="L1346" s="29"/>
      <c r="M1346" s="138"/>
      <c r="T1346" s="53"/>
      <c r="AT1346" s="17" t="s">
        <v>231</v>
      </c>
      <c r="AU1346" s="17" t="s">
        <v>82</v>
      </c>
    </row>
    <row r="1347" spans="2:65" s="1" customFormat="1" ht="37.9" customHeight="1">
      <c r="B1347" s="123"/>
      <c r="C1347" s="124" t="s">
        <v>1537</v>
      </c>
      <c r="D1347" s="124" t="s">
        <v>226</v>
      </c>
      <c r="E1347" s="125" t="s">
        <v>1538</v>
      </c>
      <c r="F1347" s="126" t="s">
        <v>1539</v>
      </c>
      <c r="G1347" s="127" t="s">
        <v>639</v>
      </c>
      <c r="H1347" s="128">
        <v>1</v>
      </c>
      <c r="I1347" s="129">
        <v>21650</v>
      </c>
      <c r="J1347" s="129">
        <f>ROUND(I1347*H1347,2)</f>
        <v>21650</v>
      </c>
      <c r="K1347" s="126" t="s">
        <v>1</v>
      </c>
      <c r="L1347" s="29"/>
      <c r="M1347" s="130" t="s">
        <v>1</v>
      </c>
      <c r="N1347" s="131" t="s">
        <v>39</v>
      </c>
      <c r="O1347" s="132">
        <v>0</v>
      </c>
      <c r="P1347" s="132">
        <f>O1347*H1347</f>
        <v>0</v>
      </c>
      <c r="Q1347" s="132">
        <v>0</v>
      </c>
      <c r="R1347" s="132">
        <f>Q1347*H1347</f>
        <v>0</v>
      </c>
      <c r="S1347" s="132">
        <v>0</v>
      </c>
      <c r="T1347" s="133">
        <f>S1347*H1347</f>
        <v>0</v>
      </c>
      <c r="AR1347" s="134" t="s">
        <v>277</v>
      </c>
      <c r="AT1347" s="134" t="s">
        <v>226</v>
      </c>
      <c r="AU1347" s="134" t="s">
        <v>82</v>
      </c>
      <c r="AY1347" s="17" t="s">
        <v>224</v>
      </c>
      <c r="BE1347" s="135">
        <f>IF(N1347="základní",J1347,0)</f>
        <v>0</v>
      </c>
      <c r="BF1347" s="135">
        <f>IF(N1347="snížená",J1347,0)</f>
        <v>21650</v>
      </c>
      <c r="BG1347" s="135">
        <f>IF(N1347="zákl. přenesená",J1347,0)</f>
        <v>0</v>
      </c>
      <c r="BH1347" s="135">
        <f>IF(N1347="sníž. přenesená",J1347,0)</f>
        <v>0</v>
      </c>
      <c r="BI1347" s="135">
        <f>IF(N1347="nulová",J1347,0)</f>
        <v>0</v>
      </c>
      <c r="BJ1347" s="17" t="s">
        <v>82</v>
      </c>
      <c r="BK1347" s="135">
        <f>ROUND(I1347*H1347,2)</f>
        <v>21650</v>
      </c>
      <c r="BL1347" s="17" t="s">
        <v>277</v>
      </c>
      <c r="BM1347" s="134" t="s">
        <v>1540</v>
      </c>
    </row>
    <row r="1348" spans="2:65" s="1" customFormat="1" ht="19.5">
      <c r="B1348" s="29"/>
      <c r="D1348" s="136" t="s">
        <v>231</v>
      </c>
      <c r="F1348" s="137" t="s">
        <v>1539</v>
      </c>
      <c r="L1348" s="29"/>
      <c r="M1348" s="138"/>
      <c r="T1348" s="53"/>
      <c r="AT1348" s="17" t="s">
        <v>231</v>
      </c>
      <c r="AU1348" s="17" t="s">
        <v>82</v>
      </c>
    </row>
    <row r="1349" spans="2:65" s="1" customFormat="1" ht="37.9" customHeight="1">
      <c r="B1349" s="123"/>
      <c r="C1349" s="124" t="s">
        <v>1005</v>
      </c>
      <c r="D1349" s="124" t="s">
        <v>226</v>
      </c>
      <c r="E1349" s="125" t="s">
        <v>1541</v>
      </c>
      <c r="F1349" s="126" t="s">
        <v>1542</v>
      </c>
      <c r="G1349" s="127" t="s">
        <v>639</v>
      </c>
      <c r="H1349" s="128">
        <v>1</v>
      </c>
      <c r="I1349" s="129">
        <v>21650</v>
      </c>
      <c r="J1349" s="129">
        <f>ROUND(I1349*H1349,2)</f>
        <v>21650</v>
      </c>
      <c r="K1349" s="126" t="s">
        <v>1</v>
      </c>
      <c r="L1349" s="29"/>
      <c r="M1349" s="130" t="s">
        <v>1</v>
      </c>
      <c r="N1349" s="131" t="s">
        <v>39</v>
      </c>
      <c r="O1349" s="132">
        <v>0</v>
      </c>
      <c r="P1349" s="132">
        <f>O1349*H1349</f>
        <v>0</v>
      </c>
      <c r="Q1349" s="132">
        <v>0</v>
      </c>
      <c r="R1349" s="132">
        <f>Q1349*H1349</f>
        <v>0</v>
      </c>
      <c r="S1349" s="132">
        <v>0</v>
      </c>
      <c r="T1349" s="133">
        <f>S1349*H1349</f>
        <v>0</v>
      </c>
      <c r="AR1349" s="134" t="s">
        <v>277</v>
      </c>
      <c r="AT1349" s="134" t="s">
        <v>226</v>
      </c>
      <c r="AU1349" s="134" t="s">
        <v>82</v>
      </c>
      <c r="AY1349" s="17" t="s">
        <v>224</v>
      </c>
      <c r="BE1349" s="135">
        <f>IF(N1349="základní",J1349,0)</f>
        <v>0</v>
      </c>
      <c r="BF1349" s="135">
        <f>IF(N1349="snížená",J1349,0)</f>
        <v>21650</v>
      </c>
      <c r="BG1349" s="135">
        <f>IF(N1349="zákl. přenesená",J1349,0)</f>
        <v>0</v>
      </c>
      <c r="BH1349" s="135">
        <f>IF(N1349="sníž. přenesená",J1349,0)</f>
        <v>0</v>
      </c>
      <c r="BI1349" s="135">
        <f>IF(N1349="nulová",J1349,0)</f>
        <v>0</v>
      </c>
      <c r="BJ1349" s="17" t="s">
        <v>82</v>
      </c>
      <c r="BK1349" s="135">
        <f>ROUND(I1349*H1349,2)</f>
        <v>21650</v>
      </c>
      <c r="BL1349" s="17" t="s">
        <v>277</v>
      </c>
      <c r="BM1349" s="134" t="s">
        <v>1543</v>
      </c>
    </row>
    <row r="1350" spans="2:65" s="1" customFormat="1" ht="19.5">
      <c r="B1350" s="29"/>
      <c r="D1350" s="136" t="s">
        <v>231</v>
      </c>
      <c r="F1350" s="137" t="s">
        <v>1542</v>
      </c>
      <c r="L1350" s="29"/>
      <c r="M1350" s="138"/>
      <c r="T1350" s="53"/>
      <c r="AT1350" s="17" t="s">
        <v>231</v>
      </c>
      <c r="AU1350" s="17" t="s">
        <v>82</v>
      </c>
    </row>
    <row r="1351" spans="2:65" s="1" customFormat="1" ht="37.9" customHeight="1">
      <c r="B1351" s="123"/>
      <c r="C1351" s="124" t="s">
        <v>1544</v>
      </c>
      <c r="D1351" s="124" t="s">
        <v>226</v>
      </c>
      <c r="E1351" s="125" t="s">
        <v>1545</v>
      </c>
      <c r="F1351" s="126" t="s">
        <v>1546</v>
      </c>
      <c r="G1351" s="127" t="s">
        <v>639</v>
      </c>
      <c r="H1351" s="128">
        <v>1</v>
      </c>
      <c r="I1351" s="129">
        <v>21650</v>
      </c>
      <c r="J1351" s="129">
        <f>ROUND(I1351*H1351,2)</f>
        <v>21650</v>
      </c>
      <c r="K1351" s="126" t="s">
        <v>1</v>
      </c>
      <c r="L1351" s="29"/>
      <c r="M1351" s="130" t="s">
        <v>1</v>
      </c>
      <c r="N1351" s="131" t="s">
        <v>39</v>
      </c>
      <c r="O1351" s="132">
        <v>0</v>
      </c>
      <c r="P1351" s="132">
        <f>O1351*H1351</f>
        <v>0</v>
      </c>
      <c r="Q1351" s="132">
        <v>0</v>
      </c>
      <c r="R1351" s="132">
        <f>Q1351*H1351</f>
        <v>0</v>
      </c>
      <c r="S1351" s="132">
        <v>0</v>
      </c>
      <c r="T1351" s="133">
        <f>S1351*H1351</f>
        <v>0</v>
      </c>
      <c r="AR1351" s="134" t="s">
        <v>277</v>
      </c>
      <c r="AT1351" s="134" t="s">
        <v>226</v>
      </c>
      <c r="AU1351" s="134" t="s">
        <v>82</v>
      </c>
      <c r="AY1351" s="17" t="s">
        <v>224</v>
      </c>
      <c r="BE1351" s="135">
        <f>IF(N1351="základní",J1351,0)</f>
        <v>0</v>
      </c>
      <c r="BF1351" s="135">
        <f>IF(N1351="snížená",J1351,0)</f>
        <v>21650</v>
      </c>
      <c r="BG1351" s="135">
        <f>IF(N1351="zákl. přenesená",J1351,0)</f>
        <v>0</v>
      </c>
      <c r="BH1351" s="135">
        <f>IF(N1351="sníž. přenesená",J1351,0)</f>
        <v>0</v>
      </c>
      <c r="BI1351" s="135">
        <f>IF(N1351="nulová",J1351,0)</f>
        <v>0</v>
      </c>
      <c r="BJ1351" s="17" t="s">
        <v>82</v>
      </c>
      <c r="BK1351" s="135">
        <f>ROUND(I1351*H1351,2)</f>
        <v>21650</v>
      </c>
      <c r="BL1351" s="17" t="s">
        <v>277</v>
      </c>
      <c r="BM1351" s="134" t="s">
        <v>1547</v>
      </c>
    </row>
    <row r="1352" spans="2:65" s="1" customFormat="1" ht="19.5">
      <c r="B1352" s="29"/>
      <c r="D1352" s="136" t="s">
        <v>231</v>
      </c>
      <c r="F1352" s="137" t="s">
        <v>1546</v>
      </c>
      <c r="L1352" s="29"/>
      <c r="M1352" s="138"/>
      <c r="T1352" s="53"/>
      <c r="AT1352" s="17" t="s">
        <v>231</v>
      </c>
      <c r="AU1352" s="17" t="s">
        <v>82</v>
      </c>
    </row>
    <row r="1353" spans="2:65" s="1" customFormat="1" ht="37.9" customHeight="1">
      <c r="B1353" s="123"/>
      <c r="C1353" s="124" t="s">
        <v>1010</v>
      </c>
      <c r="D1353" s="124" t="s">
        <v>226</v>
      </c>
      <c r="E1353" s="125" t="s">
        <v>1548</v>
      </c>
      <c r="F1353" s="126" t="s">
        <v>1549</v>
      </c>
      <c r="G1353" s="127" t="s">
        <v>639</v>
      </c>
      <c r="H1353" s="128">
        <v>1</v>
      </c>
      <c r="I1353" s="129">
        <v>21650</v>
      </c>
      <c r="J1353" s="129">
        <f>ROUND(I1353*H1353,2)</f>
        <v>21650</v>
      </c>
      <c r="K1353" s="126" t="s">
        <v>1</v>
      </c>
      <c r="L1353" s="29"/>
      <c r="M1353" s="130" t="s">
        <v>1</v>
      </c>
      <c r="N1353" s="131" t="s">
        <v>39</v>
      </c>
      <c r="O1353" s="132">
        <v>0</v>
      </c>
      <c r="P1353" s="132">
        <f>O1353*H1353</f>
        <v>0</v>
      </c>
      <c r="Q1353" s="132">
        <v>0</v>
      </c>
      <c r="R1353" s="132">
        <f>Q1353*H1353</f>
        <v>0</v>
      </c>
      <c r="S1353" s="132">
        <v>0</v>
      </c>
      <c r="T1353" s="133">
        <f>S1353*H1353</f>
        <v>0</v>
      </c>
      <c r="AR1353" s="134" t="s">
        <v>277</v>
      </c>
      <c r="AT1353" s="134" t="s">
        <v>226</v>
      </c>
      <c r="AU1353" s="134" t="s">
        <v>82</v>
      </c>
      <c r="AY1353" s="17" t="s">
        <v>224</v>
      </c>
      <c r="BE1353" s="135">
        <f>IF(N1353="základní",J1353,0)</f>
        <v>0</v>
      </c>
      <c r="BF1353" s="135">
        <f>IF(N1353="snížená",J1353,0)</f>
        <v>21650</v>
      </c>
      <c r="BG1353" s="135">
        <f>IF(N1353="zákl. přenesená",J1353,0)</f>
        <v>0</v>
      </c>
      <c r="BH1353" s="135">
        <f>IF(N1353="sníž. přenesená",J1353,0)</f>
        <v>0</v>
      </c>
      <c r="BI1353" s="135">
        <f>IF(N1353="nulová",J1353,0)</f>
        <v>0</v>
      </c>
      <c r="BJ1353" s="17" t="s">
        <v>82</v>
      </c>
      <c r="BK1353" s="135">
        <f>ROUND(I1353*H1353,2)</f>
        <v>21650</v>
      </c>
      <c r="BL1353" s="17" t="s">
        <v>277</v>
      </c>
      <c r="BM1353" s="134" t="s">
        <v>1550</v>
      </c>
    </row>
    <row r="1354" spans="2:65" s="1" customFormat="1" ht="19.5">
      <c r="B1354" s="29"/>
      <c r="D1354" s="136" t="s">
        <v>231</v>
      </c>
      <c r="F1354" s="137" t="s">
        <v>1549</v>
      </c>
      <c r="L1354" s="29"/>
      <c r="M1354" s="138"/>
      <c r="T1354" s="53"/>
      <c r="AT1354" s="17" t="s">
        <v>231</v>
      </c>
      <c r="AU1354" s="17" t="s">
        <v>82</v>
      </c>
    </row>
    <row r="1355" spans="2:65" s="1" customFormat="1" ht="37.9" customHeight="1">
      <c r="B1355" s="123"/>
      <c r="C1355" s="124" t="s">
        <v>1551</v>
      </c>
      <c r="D1355" s="124" t="s">
        <v>226</v>
      </c>
      <c r="E1355" s="125" t="s">
        <v>1552</v>
      </c>
      <c r="F1355" s="126" t="s">
        <v>1553</v>
      </c>
      <c r="G1355" s="127" t="s">
        <v>639</v>
      </c>
      <c r="H1355" s="128">
        <v>1</v>
      </c>
      <c r="I1355" s="129">
        <v>21650</v>
      </c>
      <c r="J1355" s="129">
        <f>ROUND(I1355*H1355,2)</f>
        <v>21650</v>
      </c>
      <c r="K1355" s="126" t="s">
        <v>1</v>
      </c>
      <c r="L1355" s="29"/>
      <c r="M1355" s="130" t="s">
        <v>1</v>
      </c>
      <c r="N1355" s="131" t="s">
        <v>39</v>
      </c>
      <c r="O1355" s="132">
        <v>0</v>
      </c>
      <c r="P1355" s="132">
        <f>O1355*H1355</f>
        <v>0</v>
      </c>
      <c r="Q1355" s="132">
        <v>0</v>
      </c>
      <c r="R1355" s="132">
        <f>Q1355*H1355</f>
        <v>0</v>
      </c>
      <c r="S1355" s="132">
        <v>0</v>
      </c>
      <c r="T1355" s="133">
        <f>S1355*H1355</f>
        <v>0</v>
      </c>
      <c r="AR1355" s="134" t="s">
        <v>277</v>
      </c>
      <c r="AT1355" s="134" t="s">
        <v>226</v>
      </c>
      <c r="AU1355" s="134" t="s">
        <v>82</v>
      </c>
      <c r="AY1355" s="17" t="s">
        <v>224</v>
      </c>
      <c r="BE1355" s="135">
        <f>IF(N1355="základní",J1355,0)</f>
        <v>0</v>
      </c>
      <c r="BF1355" s="135">
        <f>IF(N1355="snížená",J1355,0)</f>
        <v>21650</v>
      </c>
      <c r="BG1355" s="135">
        <f>IF(N1355="zákl. přenesená",J1355,0)</f>
        <v>0</v>
      </c>
      <c r="BH1355" s="135">
        <f>IF(N1355="sníž. přenesená",J1355,0)</f>
        <v>0</v>
      </c>
      <c r="BI1355" s="135">
        <f>IF(N1355="nulová",J1355,0)</f>
        <v>0</v>
      </c>
      <c r="BJ1355" s="17" t="s">
        <v>82</v>
      </c>
      <c r="BK1355" s="135">
        <f>ROUND(I1355*H1355,2)</f>
        <v>21650</v>
      </c>
      <c r="BL1355" s="17" t="s">
        <v>277</v>
      </c>
      <c r="BM1355" s="134" t="s">
        <v>1554</v>
      </c>
    </row>
    <row r="1356" spans="2:65" s="1" customFormat="1" ht="19.5">
      <c r="B1356" s="29"/>
      <c r="D1356" s="136" t="s">
        <v>231</v>
      </c>
      <c r="F1356" s="137" t="s">
        <v>1553</v>
      </c>
      <c r="L1356" s="29"/>
      <c r="M1356" s="138"/>
      <c r="T1356" s="53"/>
      <c r="AT1356" s="17" t="s">
        <v>231</v>
      </c>
      <c r="AU1356" s="17" t="s">
        <v>82</v>
      </c>
    </row>
    <row r="1357" spans="2:65" s="1" customFormat="1" ht="37.9" customHeight="1">
      <c r="B1357" s="123"/>
      <c r="C1357" s="124" t="s">
        <v>1014</v>
      </c>
      <c r="D1357" s="124" t="s">
        <v>226</v>
      </c>
      <c r="E1357" s="125" t="s">
        <v>1555</v>
      </c>
      <c r="F1357" s="126" t="s">
        <v>1556</v>
      </c>
      <c r="G1357" s="127" t="s">
        <v>639</v>
      </c>
      <c r="H1357" s="128">
        <v>1</v>
      </c>
      <c r="I1357" s="129">
        <v>2160</v>
      </c>
      <c r="J1357" s="129">
        <f>ROUND(I1357*H1357,2)</f>
        <v>2160</v>
      </c>
      <c r="K1357" s="126" t="s">
        <v>1</v>
      </c>
      <c r="L1357" s="29"/>
      <c r="M1357" s="130" t="s">
        <v>1</v>
      </c>
      <c r="N1357" s="131" t="s">
        <v>39</v>
      </c>
      <c r="O1357" s="132">
        <v>0</v>
      </c>
      <c r="P1357" s="132">
        <f>O1357*H1357</f>
        <v>0</v>
      </c>
      <c r="Q1357" s="132">
        <v>0</v>
      </c>
      <c r="R1357" s="132">
        <f>Q1357*H1357</f>
        <v>0</v>
      </c>
      <c r="S1357" s="132">
        <v>0</v>
      </c>
      <c r="T1357" s="133">
        <f>S1357*H1357</f>
        <v>0</v>
      </c>
      <c r="AR1357" s="134" t="s">
        <v>277</v>
      </c>
      <c r="AT1357" s="134" t="s">
        <v>226</v>
      </c>
      <c r="AU1357" s="134" t="s">
        <v>82</v>
      </c>
      <c r="AY1357" s="17" t="s">
        <v>224</v>
      </c>
      <c r="BE1357" s="135">
        <f>IF(N1357="základní",J1357,0)</f>
        <v>0</v>
      </c>
      <c r="BF1357" s="135">
        <f>IF(N1357="snížená",J1357,0)</f>
        <v>2160</v>
      </c>
      <c r="BG1357" s="135">
        <f>IF(N1357="zákl. přenesená",J1357,0)</f>
        <v>0</v>
      </c>
      <c r="BH1357" s="135">
        <f>IF(N1357="sníž. přenesená",J1357,0)</f>
        <v>0</v>
      </c>
      <c r="BI1357" s="135">
        <f>IF(N1357="nulová",J1357,0)</f>
        <v>0</v>
      </c>
      <c r="BJ1357" s="17" t="s">
        <v>82</v>
      </c>
      <c r="BK1357" s="135">
        <f>ROUND(I1357*H1357,2)</f>
        <v>2160</v>
      </c>
      <c r="BL1357" s="17" t="s">
        <v>277</v>
      </c>
      <c r="BM1357" s="134" t="s">
        <v>1557</v>
      </c>
    </row>
    <row r="1358" spans="2:65" s="1" customFormat="1" ht="19.5">
      <c r="B1358" s="29"/>
      <c r="D1358" s="136" t="s">
        <v>231</v>
      </c>
      <c r="F1358" s="137" t="s">
        <v>1556</v>
      </c>
      <c r="L1358" s="29"/>
      <c r="M1358" s="138"/>
      <c r="T1358" s="53"/>
      <c r="AT1358" s="17" t="s">
        <v>231</v>
      </c>
      <c r="AU1358" s="17" t="s">
        <v>82</v>
      </c>
    </row>
    <row r="1359" spans="2:65" s="1" customFormat="1" ht="37.9" customHeight="1">
      <c r="B1359" s="123"/>
      <c r="C1359" s="124" t="s">
        <v>1558</v>
      </c>
      <c r="D1359" s="124" t="s">
        <v>226</v>
      </c>
      <c r="E1359" s="125" t="s">
        <v>1559</v>
      </c>
      <c r="F1359" s="126" t="s">
        <v>1560</v>
      </c>
      <c r="G1359" s="127" t="s">
        <v>639</v>
      </c>
      <c r="H1359" s="128">
        <v>1</v>
      </c>
      <c r="I1359" s="129">
        <v>21650</v>
      </c>
      <c r="J1359" s="129">
        <f>ROUND(I1359*H1359,2)</f>
        <v>21650</v>
      </c>
      <c r="K1359" s="126" t="s">
        <v>1</v>
      </c>
      <c r="L1359" s="29"/>
      <c r="M1359" s="130" t="s">
        <v>1</v>
      </c>
      <c r="N1359" s="131" t="s">
        <v>39</v>
      </c>
      <c r="O1359" s="132">
        <v>0</v>
      </c>
      <c r="P1359" s="132">
        <f>O1359*H1359</f>
        <v>0</v>
      </c>
      <c r="Q1359" s="132">
        <v>0</v>
      </c>
      <c r="R1359" s="132">
        <f>Q1359*H1359</f>
        <v>0</v>
      </c>
      <c r="S1359" s="132">
        <v>0</v>
      </c>
      <c r="T1359" s="133">
        <f>S1359*H1359</f>
        <v>0</v>
      </c>
      <c r="AR1359" s="134" t="s">
        <v>277</v>
      </c>
      <c r="AT1359" s="134" t="s">
        <v>226</v>
      </c>
      <c r="AU1359" s="134" t="s">
        <v>82</v>
      </c>
      <c r="AY1359" s="17" t="s">
        <v>224</v>
      </c>
      <c r="BE1359" s="135">
        <f>IF(N1359="základní",J1359,0)</f>
        <v>0</v>
      </c>
      <c r="BF1359" s="135">
        <f>IF(N1359="snížená",J1359,0)</f>
        <v>21650</v>
      </c>
      <c r="BG1359" s="135">
        <f>IF(N1359="zákl. přenesená",J1359,0)</f>
        <v>0</v>
      </c>
      <c r="BH1359" s="135">
        <f>IF(N1359="sníž. přenesená",J1359,0)</f>
        <v>0</v>
      </c>
      <c r="BI1359" s="135">
        <f>IF(N1359="nulová",J1359,0)</f>
        <v>0</v>
      </c>
      <c r="BJ1359" s="17" t="s">
        <v>82</v>
      </c>
      <c r="BK1359" s="135">
        <f>ROUND(I1359*H1359,2)</f>
        <v>21650</v>
      </c>
      <c r="BL1359" s="17" t="s">
        <v>277</v>
      </c>
      <c r="BM1359" s="134" t="s">
        <v>1561</v>
      </c>
    </row>
    <row r="1360" spans="2:65" s="1" customFormat="1" ht="19.5">
      <c r="B1360" s="29"/>
      <c r="D1360" s="136" t="s">
        <v>231</v>
      </c>
      <c r="F1360" s="137" t="s">
        <v>1560</v>
      </c>
      <c r="L1360" s="29"/>
      <c r="M1360" s="138"/>
      <c r="T1360" s="53"/>
      <c r="AT1360" s="17" t="s">
        <v>231</v>
      </c>
      <c r="AU1360" s="17" t="s">
        <v>82</v>
      </c>
    </row>
    <row r="1361" spans="2:65" s="1" customFormat="1" ht="37.9" customHeight="1">
      <c r="B1361" s="123"/>
      <c r="C1361" s="124" t="s">
        <v>1018</v>
      </c>
      <c r="D1361" s="124" t="s">
        <v>226</v>
      </c>
      <c r="E1361" s="125" t="s">
        <v>1562</v>
      </c>
      <c r="F1361" s="126" t="s">
        <v>1563</v>
      </c>
      <c r="G1361" s="127" t="s">
        <v>639</v>
      </c>
      <c r="H1361" s="128">
        <v>1</v>
      </c>
      <c r="I1361" s="129">
        <v>22890</v>
      </c>
      <c r="J1361" s="129">
        <f>ROUND(I1361*H1361,2)</f>
        <v>22890</v>
      </c>
      <c r="K1361" s="126" t="s">
        <v>1</v>
      </c>
      <c r="L1361" s="29"/>
      <c r="M1361" s="130" t="s">
        <v>1</v>
      </c>
      <c r="N1361" s="131" t="s">
        <v>39</v>
      </c>
      <c r="O1361" s="132">
        <v>0</v>
      </c>
      <c r="P1361" s="132">
        <f>O1361*H1361</f>
        <v>0</v>
      </c>
      <c r="Q1361" s="132">
        <v>0</v>
      </c>
      <c r="R1361" s="132">
        <f>Q1361*H1361</f>
        <v>0</v>
      </c>
      <c r="S1361" s="132">
        <v>0</v>
      </c>
      <c r="T1361" s="133">
        <f>S1361*H1361</f>
        <v>0</v>
      </c>
      <c r="AR1361" s="134" t="s">
        <v>277</v>
      </c>
      <c r="AT1361" s="134" t="s">
        <v>226</v>
      </c>
      <c r="AU1361" s="134" t="s">
        <v>82</v>
      </c>
      <c r="AY1361" s="17" t="s">
        <v>224</v>
      </c>
      <c r="BE1361" s="135">
        <f>IF(N1361="základní",J1361,0)</f>
        <v>0</v>
      </c>
      <c r="BF1361" s="135">
        <f>IF(N1361="snížená",J1361,0)</f>
        <v>22890</v>
      </c>
      <c r="BG1361" s="135">
        <f>IF(N1361="zákl. přenesená",J1361,0)</f>
        <v>0</v>
      </c>
      <c r="BH1361" s="135">
        <f>IF(N1361="sníž. přenesená",J1361,0)</f>
        <v>0</v>
      </c>
      <c r="BI1361" s="135">
        <f>IF(N1361="nulová",J1361,0)</f>
        <v>0</v>
      </c>
      <c r="BJ1361" s="17" t="s">
        <v>82</v>
      </c>
      <c r="BK1361" s="135">
        <f>ROUND(I1361*H1361,2)</f>
        <v>22890</v>
      </c>
      <c r="BL1361" s="17" t="s">
        <v>277</v>
      </c>
      <c r="BM1361" s="134" t="s">
        <v>1564</v>
      </c>
    </row>
    <row r="1362" spans="2:65" s="1" customFormat="1" ht="19.5">
      <c r="B1362" s="29"/>
      <c r="D1362" s="136" t="s">
        <v>231</v>
      </c>
      <c r="F1362" s="137" t="s">
        <v>1563</v>
      </c>
      <c r="L1362" s="29"/>
      <c r="M1362" s="138"/>
      <c r="T1362" s="53"/>
      <c r="AT1362" s="17" t="s">
        <v>231</v>
      </c>
      <c r="AU1362" s="17" t="s">
        <v>82</v>
      </c>
    </row>
    <row r="1363" spans="2:65" s="1" customFormat="1" ht="37.9" customHeight="1">
      <c r="B1363" s="123"/>
      <c r="C1363" s="124" t="s">
        <v>1565</v>
      </c>
      <c r="D1363" s="124" t="s">
        <v>226</v>
      </c>
      <c r="E1363" s="125" t="s">
        <v>1566</v>
      </c>
      <c r="F1363" s="126" t="s">
        <v>1567</v>
      </c>
      <c r="G1363" s="127" t="s">
        <v>639</v>
      </c>
      <c r="H1363" s="128">
        <v>1</v>
      </c>
      <c r="I1363" s="129">
        <v>22890</v>
      </c>
      <c r="J1363" s="129">
        <f>ROUND(I1363*H1363,2)</f>
        <v>22890</v>
      </c>
      <c r="K1363" s="126" t="s">
        <v>1</v>
      </c>
      <c r="L1363" s="29"/>
      <c r="M1363" s="130" t="s">
        <v>1</v>
      </c>
      <c r="N1363" s="131" t="s">
        <v>39</v>
      </c>
      <c r="O1363" s="132">
        <v>0</v>
      </c>
      <c r="P1363" s="132">
        <f>O1363*H1363</f>
        <v>0</v>
      </c>
      <c r="Q1363" s="132">
        <v>0</v>
      </c>
      <c r="R1363" s="132">
        <f>Q1363*H1363</f>
        <v>0</v>
      </c>
      <c r="S1363" s="132">
        <v>0</v>
      </c>
      <c r="T1363" s="133">
        <f>S1363*H1363</f>
        <v>0</v>
      </c>
      <c r="AR1363" s="134" t="s">
        <v>277</v>
      </c>
      <c r="AT1363" s="134" t="s">
        <v>226</v>
      </c>
      <c r="AU1363" s="134" t="s">
        <v>82</v>
      </c>
      <c r="AY1363" s="17" t="s">
        <v>224</v>
      </c>
      <c r="BE1363" s="135">
        <f>IF(N1363="základní",J1363,0)</f>
        <v>0</v>
      </c>
      <c r="BF1363" s="135">
        <f>IF(N1363="snížená",J1363,0)</f>
        <v>22890</v>
      </c>
      <c r="BG1363" s="135">
        <f>IF(N1363="zákl. přenesená",J1363,0)</f>
        <v>0</v>
      </c>
      <c r="BH1363" s="135">
        <f>IF(N1363="sníž. přenesená",J1363,0)</f>
        <v>0</v>
      </c>
      <c r="BI1363" s="135">
        <f>IF(N1363="nulová",J1363,0)</f>
        <v>0</v>
      </c>
      <c r="BJ1363" s="17" t="s">
        <v>82</v>
      </c>
      <c r="BK1363" s="135">
        <f>ROUND(I1363*H1363,2)</f>
        <v>22890</v>
      </c>
      <c r="BL1363" s="17" t="s">
        <v>277</v>
      </c>
      <c r="BM1363" s="134" t="s">
        <v>1568</v>
      </c>
    </row>
    <row r="1364" spans="2:65" s="1" customFormat="1" ht="19.5">
      <c r="B1364" s="29"/>
      <c r="D1364" s="136" t="s">
        <v>231</v>
      </c>
      <c r="F1364" s="137" t="s">
        <v>1567</v>
      </c>
      <c r="L1364" s="29"/>
      <c r="M1364" s="138"/>
      <c r="T1364" s="53"/>
      <c r="AT1364" s="17" t="s">
        <v>231</v>
      </c>
      <c r="AU1364" s="17" t="s">
        <v>82</v>
      </c>
    </row>
    <row r="1365" spans="2:65" s="1" customFormat="1" ht="37.9" customHeight="1">
      <c r="B1365" s="123"/>
      <c r="C1365" s="124" t="s">
        <v>1022</v>
      </c>
      <c r="D1365" s="124" t="s">
        <v>226</v>
      </c>
      <c r="E1365" s="125" t="s">
        <v>1569</v>
      </c>
      <c r="F1365" s="126" t="s">
        <v>1570</v>
      </c>
      <c r="G1365" s="127" t="s">
        <v>639</v>
      </c>
      <c r="H1365" s="128">
        <v>1</v>
      </c>
      <c r="I1365" s="129">
        <v>22890</v>
      </c>
      <c r="J1365" s="129">
        <f>ROUND(I1365*H1365,2)</f>
        <v>22890</v>
      </c>
      <c r="K1365" s="126" t="s">
        <v>1</v>
      </c>
      <c r="L1365" s="29"/>
      <c r="M1365" s="130" t="s">
        <v>1</v>
      </c>
      <c r="N1365" s="131" t="s">
        <v>39</v>
      </c>
      <c r="O1365" s="132">
        <v>0</v>
      </c>
      <c r="P1365" s="132">
        <f>O1365*H1365</f>
        <v>0</v>
      </c>
      <c r="Q1365" s="132">
        <v>0</v>
      </c>
      <c r="R1365" s="132">
        <f>Q1365*H1365</f>
        <v>0</v>
      </c>
      <c r="S1365" s="132">
        <v>0</v>
      </c>
      <c r="T1365" s="133">
        <f>S1365*H1365</f>
        <v>0</v>
      </c>
      <c r="AR1365" s="134" t="s">
        <v>277</v>
      </c>
      <c r="AT1365" s="134" t="s">
        <v>226</v>
      </c>
      <c r="AU1365" s="134" t="s">
        <v>82</v>
      </c>
      <c r="AY1365" s="17" t="s">
        <v>224</v>
      </c>
      <c r="BE1365" s="135">
        <f>IF(N1365="základní",J1365,0)</f>
        <v>0</v>
      </c>
      <c r="BF1365" s="135">
        <f>IF(N1365="snížená",J1365,0)</f>
        <v>22890</v>
      </c>
      <c r="BG1365" s="135">
        <f>IF(N1365="zákl. přenesená",J1365,0)</f>
        <v>0</v>
      </c>
      <c r="BH1365" s="135">
        <f>IF(N1365="sníž. přenesená",J1365,0)</f>
        <v>0</v>
      </c>
      <c r="BI1365" s="135">
        <f>IF(N1365="nulová",J1365,0)</f>
        <v>0</v>
      </c>
      <c r="BJ1365" s="17" t="s">
        <v>82</v>
      </c>
      <c r="BK1365" s="135">
        <f>ROUND(I1365*H1365,2)</f>
        <v>22890</v>
      </c>
      <c r="BL1365" s="17" t="s">
        <v>277</v>
      </c>
      <c r="BM1365" s="134" t="s">
        <v>1571</v>
      </c>
    </row>
    <row r="1366" spans="2:65" s="1" customFormat="1" ht="19.5">
      <c r="B1366" s="29"/>
      <c r="D1366" s="136" t="s">
        <v>231</v>
      </c>
      <c r="F1366" s="137" t="s">
        <v>1570</v>
      </c>
      <c r="L1366" s="29"/>
      <c r="M1366" s="138"/>
      <c r="T1366" s="53"/>
      <c r="AT1366" s="17" t="s">
        <v>231</v>
      </c>
      <c r="AU1366" s="17" t="s">
        <v>82</v>
      </c>
    </row>
    <row r="1367" spans="2:65" s="1" customFormat="1" ht="37.9" customHeight="1">
      <c r="B1367" s="123"/>
      <c r="C1367" s="124" t="s">
        <v>1572</v>
      </c>
      <c r="D1367" s="124" t="s">
        <v>226</v>
      </c>
      <c r="E1367" s="125" t="s">
        <v>1573</v>
      </c>
      <c r="F1367" s="126" t="s">
        <v>1574</v>
      </c>
      <c r="G1367" s="127" t="s">
        <v>639</v>
      </c>
      <c r="H1367" s="128">
        <v>1</v>
      </c>
      <c r="I1367" s="129">
        <v>22890</v>
      </c>
      <c r="J1367" s="129">
        <f>ROUND(I1367*H1367,2)</f>
        <v>22890</v>
      </c>
      <c r="K1367" s="126" t="s">
        <v>1</v>
      </c>
      <c r="L1367" s="29"/>
      <c r="M1367" s="130" t="s">
        <v>1</v>
      </c>
      <c r="N1367" s="131" t="s">
        <v>39</v>
      </c>
      <c r="O1367" s="132">
        <v>0</v>
      </c>
      <c r="P1367" s="132">
        <f>O1367*H1367</f>
        <v>0</v>
      </c>
      <c r="Q1367" s="132">
        <v>0</v>
      </c>
      <c r="R1367" s="132">
        <f>Q1367*H1367</f>
        <v>0</v>
      </c>
      <c r="S1367" s="132">
        <v>0</v>
      </c>
      <c r="T1367" s="133">
        <f>S1367*H1367</f>
        <v>0</v>
      </c>
      <c r="AR1367" s="134" t="s">
        <v>277</v>
      </c>
      <c r="AT1367" s="134" t="s">
        <v>226</v>
      </c>
      <c r="AU1367" s="134" t="s">
        <v>82</v>
      </c>
      <c r="AY1367" s="17" t="s">
        <v>224</v>
      </c>
      <c r="BE1367" s="135">
        <f>IF(N1367="základní",J1367,0)</f>
        <v>0</v>
      </c>
      <c r="BF1367" s="135">
        <f>IF(N1367="snížená",J1367,0)</f>
        <v>22890</v>
      </c>
      <c r="BG1367" s="135">
        <f>IF(N1367="zákl. přenesená",J1367,0)</f>
        <v>0</v>
      </c>
      <c r="BH1367" s="135">
        <f>IF(N1367="sníž. přenesená",J1367,0)</f>
        <v>0</v>
      </c>
      <c r="BI1367" s="135">
        <f>IF(N1367="nulová",J1367,0)</f>
        <v>0</v>
      </c>
      <c r="BJ1367" s="17" t="s">
        <v>82</v>
      </c>
      <c r="BK1367" s="135">
        <f>ROUND(I1367*H1367,2)</f>
        <v>22890</v>
      </c>
      <c r="BL1367" s="17" t="s">
        <v>277</v>
      </c>
      <c r="BM1367" s="134" t="s">
        <v>1575</v>
      </c>
    </row>
    <row r="1368" spans="2:65" s="1" customFormat="1" ht="19.5">
      <c r="B1368" s="29"/>
      <c r="D1368" s="136" t="s">
        <v>231</v>
      </c>
      <c r="F1368" s="137" t="s">
        <v>1574</v>
      </c>
      <c r="L1368" s="29"/>
      <c r="M1368" s="138"/>
      <c r="T1368" s="53"/>
      <c r="AT1368" s="17" t="s">
        <v>231</v>
      </c>
      <c r="AU1368" s="17" t="s">
        <v>82</v>
      </c>
    </row>
    <row r="1369" spans="2:65" s="1" customFormat="1" ht="37.9" customHeight="1">
      <c r="B1369" s="123"/>
      <c r="C1369" s="124" t="s">
        <v>1025</v>
      </c>
      <c r="D1369" s="124" t="s">
        <v>226</v>
      </c>
      <c r="E1369" s="125" t="s">
        <v>1576</v>
      </c>
      <c r="F1369" s="126" t="s">
        <v>1577</v>
      </c>
      <c r="G1369" s="127" t="s">
        <v>639</v>
      </c>
      <c r="H1369" s="128">
        <v>1</v>
      </c>
      <c r="I1369" s="129">
        <v>22890</v>
      </c>
      <c r="J1369" s="129">
        <f>ROUND(I1369*H1369,2)</f>
        <v>22890</v>
      </c>
      <c r="K1369" s="126" t="s">
        <v>1</v>
      </c>
      <c r="L1369" s="29"/>
      <c r="M1369" s="130" t="s">
        <v>1</v>
      </c>
      <c r="N1369" s="131" t="s">
        <v>39</v>
      </c>
      <c r="O1369" s="132">
        <v>0</v>
      </c>
      <c r="P1369" s="132">
        <f>O1369*H1369</f>
        <v>0</v>
      </c>
      <c r="Q1369" s="132">
        <v>0</v>
      </c>
      <c r="R1369" s="132">
        <f>Q1369*H1369</f>
        <v>0</v>
      </c>
      <c r="S1369" s="132">
        <v>0</v>
      </c>
      <c r="T1369" s="133">
        <f>S1369*H1369</f>
        <v>0</v>
      </c>
      <c r="AR1369" s="134" t="s">
        <v>277</v>
      </c>
      <c r="AT1369" s="134" t="s">
        <v>226</v>
      </c>
      <c r="AU1369" s="134" t="s">
        <v>82</v>
      </c>
      <c r="AY1369" s="17" t="s">
        <v>224</v>
      </c>
      <c r="BE1369" s="135">
        <f>IF(N1369="základní",J1369,0)</f>
        <v>0</v>
      </c>
      <c r="BF1369" s="135">
        <f>IF(N1369="snížená",J1369,0)</f>
        <v>22890</v>
      </c>
      <c r="BG1369" s="135">
        <f>IF(N1369="zákl. přenesená",J1369,0)</f>
        <v>0</v>
      </c>
      <c r="BH1369" s="135">
        <f>IF(N1369="sníž. přenesená",J1369,0)</f>
        <v>0</v>
      </c>
      <c r="BI1369" s="135">
        <f>IF(N1369="nulová",J1369,0)</f>
        <v>0</v>
      </c>
      <c r="BJ1369" s="17" t="s">
        <v>82</v>
      </c>
      <c r="BK1369" s="135">
        <f>ROUND(I1369*H1369,2)</f>
        <v>22890</v>
      </c>
      <c r="BL1369" s="17" t="s">
        <v>277</v>
      </c>
      <c r="BM1369" s="134" t="s">
        <v>1578</v>
      </c>
    </row>
    <row r="1370" spans="2:65" s="1" customFormat="1" ht="19.5">
      <c r="B1370" s="29"/>
      <c r="D1370" s="136" t="s">
        <v>231</v>
      </c>
      <c r="F1370" s="137" t="s">
        <v>1577</v>
      </c>
      <c r="L1370" s="29"/>
      <c r="M1370" s="138"/>
      <c r="T1370" s="53"/>
      <c r="AT1370" s="17" t="s">
        <v>231</v>
      </c>
      <c r="AU1370" s="17" t="s">
        <v>82</v>
      </c>
    </row>
    <row r="1371" spans="2:65" s="1" customFormat="1" ht="37.9" customHeight="1">
      <c r="B1371" s="123"/>
      <c r="C1371" s="124" t="s">
        <v>1579</v>
      </c>
      <c r="D1371" s="124" t="s">
        <v>226</v>
      </c>
      <c r="E1371" s="125" t="s">
        <v>1580</v>
      </c>
      <c r="F1371" s="126" t="s">
        <v>1581</v>
      </c>
      <c r="G1371" s="127" t="s">
        <v>639</v>
      </c>
      <c r="H1371" s="128">
        <v>1</v>
      </c>
      <c r="I1371" s="129">
        <v>22890</v>
      </c>
      <c r="J1371" s="129">
        <f>ROUND(I1371*H1371,2)</f>
        <v>22890</v>
      </c>
      <c r="K1371" s="126" t="s">
        <v>1</v>
      </c>
      <c r="L1371" s="29"/>
      <c r="M1371" s="130" t="s">
        <v>1</v>
      </c>
      <c r="N1371" s="131" t="s">
        <v>39</v>
      </c>
      <c r="O1371" s="132">
        <v>0</v>
      </c>
      <c r="P1371" s="132">
        <f>O1371*H1371</f>
        <v>0</v>
      </c>
      <c r="Q1371" s="132">
        <v>0</v>
      </c>
      <c r="R1371" s="132">
        <f>Q1371*H1371</f>
        <v>0</v>
      </c>
      <c r="S1371" s="132">
        <v>0</v>
      </c>
      <c r="T1371" s="133">
        <f>S1371*H1371</f>
        <v>0</v>
      </c>
      <c r="AR1371" s="134" t="s">
        <v>277</v>
      </c>
      <c r="AT1371" s="134" t="s">
        <v>226</v>
      </c>
      <c r="AU1371" s="134" t="s">
        <v>82</v>
      </c>
      <c r="AY1371" s="17" t="s">
        <v>224</v>
      </c>
      <c r="BE1371" s="135">
        <f>IF(N1371="základní",J1371,0)</f>
        <v>0</v>
      </c>
      <c r="BF1371" s="135">
        <f>IF(N1371="snížená",J1371,0)</f>
        <v>22890</v>
      </c>
      <c r="BG1371" s="135">
        <f>IF(N1371="zákl. přenesená",J1371,0)</f>
        <v>0</v>
      </c>
      <c r="BH1371" s="135">
        <f>IF(N1371="sníž. přenesená",J1371,0)</f>
        <v>0</v>
      </c>
      <c r="BI1371" s="135">
        <f>IF(N1371="nulová",J1371,0)</f>
        <v>0</v>
      </c>
      <c r="BJ1371" s="17" t="s">
        <v>82</v>
      </c>
      <c r="BK1371" s="135">
        <f>ROUND(I1371*H1371,2)</f>
        <v>22890</v>
      </c>
      <c r="BL1371" s="17" t="s">
        <v>277</v>
      </c>
      <c r="BM1371" s="134" t="s">
        <v>1582</v>
      </c>
    </row>
    <row r="1372" spans="2:65" s="1" customFormat="1" ht="19.5">
      <c r="B1372" s="29"/>
      <c r="D1372" s="136" t="s">
        <v>231</v>
      </c>
      <c r="F1372" s="137" t="s">
        <v>1581</v>
      </c>
      <c r="L1372" s="29"/>
      <c r="M1372" s="138"/>
      <c r="T1372" s="53"/>
      <c r="AT1372" s="17" t="s">
        <v>231</v>
      </c>
      <c r="AU1372" s="17" t="s">
        <v>82</v>
      </c>
    </row>
    <row r="1373" spans="2:65" s="1" customFormat="1" ht="37.9" customHeight="1">
      <c r="B1373" s="123"/>
      <c r="C1373" s="124" t="s">
        <v>1029</v>
      </c>
      <c r="D1373" s="124" t="s">
        <v>226</v>
      </c>
      <c r="E1373" s="125" t="s">
        <v>1583</v>
      </c>
      <c r="F1373" s="126" t="s">
        <v>1584</v>
      </c>
      <c r="G1373" s="127" t="s">
        <v>639</v>
      </c>
      <c r="H1373" s="128">
        <v>1</v>
      </c>
      <c r="I1373" s="129">
        <v>22890</v>
      </c>
      <c r="J1373" s="129">
        <f>ROUND(I1373*H1373,2)</f>
        <v>22890</v>
      </c>
      <c r="K1373" s="126" t="s">
        <v>1</v>
      </c>
      <c r="L1373" s="29"/>
      <c r="M1373" s="130" t="s">
        <v>1</v>
      </c>
      <c r="N1373" s="131" t="s">
        <v>39</v>
      </c>
      <c r="O1373" s="132">
        <v>0</v>
      </c>
      <c r="P1373" s="132">
        <f>O1373*H1373</f>
        <v>0</v>
      </c>
      <c r="Q1373" s="132">
        <v>0</v>
      </c>
      <c r="R1373" s="132">
        <f>Q1373*H1373</f>
        <v>0</v>
      </c>
      <c r="S1373" s="132">
        <v>0</v>
      </c>
      <c r="T1373" s="133">
        <f>S1373*H1373</f>
        <v>0</v>
      </c>
      <c r="AR1373" s="134" t="s">
        <v>277</v>
      </c>
      <c r="AT1373" s="134" t="s">
        <v>226</v>
      </c>
      <c r="AU1373" s="134" t="s">
        <v>82</v>
      </c>
      <c r="AY1373" s="17" t="s">
        <v>224</v>
      </c>
      <c r="BE1373" s="135">
        <f>IF(N1373="základní",J1373,0)</f>
        <v>0</v>
      </c>
      <c r="BF1373" s="135">
        <f>IF(N1373="snížená",J1373,0)</f>
        <v>22890</v>
      </c>
      <c r="BG1373" s="135">
        <f>IF(N1373="zákl. přenesená",J1373,0)</f>
        <v>0</v>
      </c>
      <c r="BH1373" s="135">
        <f>IF(N1373="sníž. přenesená",J1373,0)</f>
        <v>0</v>
      </c>
      <c r="BI1373" s="135">
        <f>IF(N1373="nulová",J1373,0)</f>
        <v>0</v>
      </c>
      <c r="BJ1373" s="17" t="s">
        <v>82</v>
      </c>
      <c r="BK1373" s="135">
        <f>ROUND(I1373*H1373,2)</f>
        <v>22890</v>
      </c>
      <c r="BL1373" s="17" t="s">
        <v>277</v>
      </c>
      <c r="BM1373" s="134" t="s">
        <v>1585</v>
      </c>
    </row>
    <row r="1374" spans="2:65" s="1" customFormat="1" ht="19.5">
      <c r="B1374" s="29"/>
      <c r="D1374" s="136" t="s">
        <v>231</v>
      </c>
      <c r="F1374" s="137" t="s">
        <v>1584</v>
      </c>
      <c r="L1374" s="29"/>
      <c r="M1374" s="138"/>
      <c r="T1374" s="53"/>
      <c r="AT1374" s="17" t="s">
        <v>231</v>
      </c>
      <c r="AU1374" s="17" t="s">
        <v>82</v>
      </c>
    </row>
    <row r="1375" spans="2:65" s="1" customFormat="1" ht="37.9" customHeight="1">
      <c r="B1375" s="123"/>
      <c r="C1375" s="124" t="s">
        <v>1586</v>
      </c>
      <c r="D1375" s="124" t="s">
        <v>226</v>
      </c>
      <c r="E1375" s="125" t="s">
        <v>1587</v>
      </c>
      <c r="F1375" s="126" t="s">
        <v>1588</v>
      </c>
      <c r="G1375" s="127" t="s">
        <v>639</v>
      </c>
      <c r="H1375" s="128">
        <v>1</v>
      </c>
      <c r="I1375" s="129">
        <v>22890</v>
      </c>
      <c r="J1375" s="129">
        <f>ROUND(I1375*H1375,2)</f>
        <v>22890</v>
      </c>
      <c r="K1375" s="126" t="s">
        <v>1</v>
      </c>
      <c r="L1375" s="29"/>
      <c r="M1375" s="130" t="s">
        <v>1</v>
      </c>
      <c r="N1375" s="131" t="s">
        <v>39</v>
      </c>
      <c r="O1375" s="132">
        <v>0</v>
      </c>
      <c r="P1375" s="132">
        <f>O1375*H1375</f>
        <v>0</v>
      </c>
      <c r="Q1375" s="132">
        <v>0</v>
      </c>
      <c r="R1375" s="132">
        <f>Q1375*H1375</f>
        <v>0</v>
      </c>
      <c r="S1375" s="132">
        <v>0</v>
      </c>
      <c r="T1375" s="133">
        <f>S1375*H1375</f>
        <v>0</v>
      </c>
      <c r="AR1375" s="134" t="s">
        <v>277</v>
      </c>
      <c r="AT1375" s="134" t="s">
        <v>226</v>
      </c>
      <c r="AU1375" s="134" t="s">
        <v>82</v>
      </c>
      <c r="AY1375" s="17" t="s">
        <v>224</v>
      </c>
      <c r="BE1375" s="135">
        <f>IF(N1375="základní",J1375,0)</f>
        <v>0</v>
      </c>
      <c r="BF1375" s="135">
        <f>IF(N1375="snížená",J1375,0)</f>
        <v>22890</v>
      </c>
      <c r="BG1375" s="135">
        <f>IF(N1375="zákl. přenesená",J1375,0)</f>
        <v>0</v>
      </c>
      <c r="BH1375" s="135">
        <f>IF(N1375="sníž. přenesená",J1375,0)</f>
        <v>0</v>
      </c>
      <c r="BI1375" s="135">
        <f>IF(N1375="nulová",J1375,0)</f>
        <v>0</v>
      </c>
      <c r="BJ1375" s="17" t="s">
        <v>82</v>
      </c>
      <c r="BK1375" s="135">
        <f>ROUND(I1375*H1375,2)</f>
        <v>22890</v>
      </c>
      <c r="BL1375" s="17" t="s">
        <v>277</v>
      </c>
      <c r="BM1375" s="134" t="s">
        <v>1589</v>
      </c>
    </row>
    <row r="1376" spans="2:65" s="1" customFormat="1" ht="19.5">
      <c r="B1376" s="29"/>
      <c r="D1376" s="136" t="s">
        <v>231</v>
      </c>
      <c r="F1376" s="137" t="s">
        <v>1588</v>
      </c>
      <c r="L1376" s="29"/>
      <c r="M1376" s="138"/>
      <c r="T1376" s="53"/>
      <c r="AT1376" s="17" t="s">
        <v>231</v>
      </c>
      <c r="AU1376" s="17" t="s">
        <v>82</v>
      </c>
    </row>
    <row r="1377" spans="2:65" s="1" customFormat="1" ht="37.9" customHeight="1">
      <c r="B1377" s="123"/>
      <c r="C1377" s="124" t="s">
        <v>1032</v>
      </c>
      <c r="D1377" s="124" t="s">
        <v>226</v>
      </c>
      <c r="E1377" s="125" t="s">
        <v>1590</v>
      </c>
      <c r="F1377" s="126" t="s">
        <v>1591</v>
      </c>
      <c r="G1377" s="127" t="s">
        <v>639</v>
      </c>
      <c r="H1377" s="128">
        <v>1</v>
      </c>
      <c r="I1377" s="129">
        <v>22890</v>
      </c>
      <c r="J1377" s="129">
        <f>ROUND(I1377*H1377,2)</f>
        <v>22890</v>
      </c>
      <c r="K1377" s="126" t="s">
        <v>1</v>
      </c>
      <c r="L1377" s="29"/>
      <c r="M1377" s="130" t="s">
        <v>1</v>
      </c>
      <c r="N1377" s="131" t="s">
        <v>39</v>
      </c>
      <c r="O1377" s="132">
        <v>0</v>
      </c>
      <c r="P1377" s="132">
        <f>O1377*H1377</f>
        <v>0</v>
      </c>
      <c r="Q1377" s="132">
        <v>0</v>
      </c>
      <c r="R1377" s="132">
        <f>Q1377*H1377</f>
        <v>0</v>
      </c>
      <c r="S1377" s="132">
        <v>0</v>
      </c>
      <c r="T1377" s="133">
        <f>S1377*H1377</f>
        <v>0</v>
      </c>
      <c r="AR1377" s="134" t="s">
        <v>277</v>
      </c>
      <c r="AT1377" s="134" t="s">
        <v>226</v>
      </c>
      <c r="AU1377" s="134" t="s">
        <v>82</v>
      </c>
      <c r="AY1377" s="17" t="s">
        <v>224</v>
      </c>
      <c r="BE1377" s="135">
        <f>IF(N1377="základní",J1377,0)</f>
        <v>0</v>
      </c>
      <c r="BF1377" s="135">
        <f>IF(N1377="snížená",J1377,0)</f>
        <v>22890</v>
      </c>
      <c r="BG1377" s="135">
        <f>IF(N1377="zákl. přenesená",J1377,0)</f>
        <v>0</v>
      </c>
      <c r="BH1377" s="135">
        <f>IF(N1377="sníž. přenesená",J1377,0)</f>
        <v>0</v>
      </c>
      <c r="BI1377" s="135">
        <f>IF(N1377="nulová",J1377,0)</f>
        <v>0</v>
      </c>
      <c r="BJ1377" s="17" t="s">
        <v>82</v>
      </c>
      <c r="BK1377" s="135">
        <f>ROUND(I1377*H1377,2)</f>
        <v>22890</v>
      </c>
      <c r="BL1377" s="17" t="s">
        <v>277</v>
      </c>
      <c r="BM1377" s="134" t="s">
        <v>1592</v>
      </c>
    </row>
    <row r="1378" spans="2:65" s="1" customFormat="1" ht="19.5">
      <c r="B1378" s="29"/>
      <c r="D1378" s="136" t="s">
        <v>231</v>
      </c>
      <c r="F1378" s="137" t="s">
        <v>1591</v>
      </c>
      <c r="L1378" s="29"/>
      <c r="M1378" s="138"/>
      <c r="T1378" s="53"/>
      <c r="AT1378" s="17" t="s">
        <v>231</v>
      </c>
      <c r="AU1378" s="17" t="s">
        <v>82</v>
      </c>
    </row>
    <row r="1379" spans="2:65" s="1" customFormat="1" ht="37.9" customHeight="1">
      <c r="B1379" s="123"/>
      <c r="C1379" s="124" t="s">
        <v>1593</v>
      </c>
      <c r="D1379" s="124" t="s">
        <v>226</v>
      </c>
      <c r="E1379" s="125" t="s">
        <v>1594</v>
      </c>
      <c r="F1379" s="126" t="s">
        <v>1595</v>
      </c>
      <c r="G1379" s="127" t="s">
        <v>639</v>
      </c>
      <c r="H1379" s="128">
        <v>1</v>
      </c>
      <c r="I1379" s="129">
        <v>22890</v>
      </c>
      <c r="J1379" s="129">
        <f>ROUND(I1379*H1379,2)</f>
        <v>22890</v>
      </c>
      <c r="K1379" s="126" t="s">
        <v>1</v>
      </c>
      <c r="L1379" s="29"/>
      <c r="M1379" s="130" t="s">
        <v>1</v>
      </c>
      <c r="N1379" s="131" t="s">
        <v>39</v>
      </c>
      <c r="O1379" s="132">
        <v>0</v>
      </c>
      <c r="P1379" s="132">
        <f>O1379*H1379</f>
        <v>0</v>
      </c>
      <c r="Q1379" s="132">
        <v>0</v>
      </c>
      <c r="R1379" s="132">
        <f>Q1379*H1379</f>
        <v>0</v>
      </c>
      <c r="S1379" s="132">
        <v>0</v>
      </c>
      <c r="T1379" s="133">
        <f>S1379*H1379</f>
        <v>0</v>
      </c>
      <c r="AR1379" s="134" t="s">
        <v>277</v>
      </c>
      <c r="AT1379" s="134" t="s">
        <v>226</v>
      </c>
      <c r="AU1379" s="134" t="s">
        <v>82</v>
      </c>
      <c r="AY1379" s="17" t="s">
        <v>224</v>
      </c>
      <c r="BE1379" s="135">
        <f>IF(N1379="základní",J1379,0)</f>
        <v>0</v>
      </c>
      <c r="BF1379" s="135">
        <f>IF(N1379="snížená",J1379,0)</f>
        <v>22890</v>
      </c>
      <c r="BG1379" s="135">
        <f>IF(N1379="zákl. přenesená",J1379,0)</f>
        <v>0</v>
      </c>
      <c r="BH1379" s="135">
        <f>IF(N1379="sníž. přenesená",J1379,0)</f>
        <v>0</v>
      </c>
      <c r="BI1379" s="135">
        <f>IF(N1379="nulová",J1379,0)</f>
        <v>0</v>
      </c>
      <c r="BJ1379" s="17" t="s">
        <v>82</v>
      </c>
      <c r="BK1379" s="135">
        <f>ROUND(I1379*H1379,2)</f>
        <v>22890</v>
      </c>
      <c r="BL1379" s="17" t="s">
        <v>277</v>
      </c>
      <c r="BM1379" s="134" t="s">
        <v>1596</v>
      </c>
    </row>
    <row r="1380" spans="2:65" s="1" customFormat="1" ht="19.5">
      <c r="B1380" s="29"/>
      <c r="D1380" s="136" t="s">
        <v>231</v>
      </c>
      <c r="F1380" s="137" t="s">
        <v>1595</v>
      </c>
      <c r="L1380" s="29"/>
      <c r="M1380" s="138"/>
      <c r="T1380" s="53"/>
      <c r="AT1380" s="17" t="s">
        <v>231</v>
      </c>
      <c r="AU1380" s="17" t="s">
        <v>82</v>
      </c>
    </row>
    <row r="1381" spans="2:65" s="1" customFormat="1" ht="37.9" customHeight="1">
      <c r="B1381" s="123"/>
      <c r="C1381" s="124" t="s">
        <v>1036</v>
      </c>
      <c r="D1381" s="124" t="s">
        <v>226</v>
      </c>
      <c r="E1381" s="125" t="s">
        <v>1597</v>
      </c>
      <c r="F1381" s="126" t="s">
        <v>1598</v>
      </c>
      <c r="G1381" s="127" t="s">
        <v>639</v>
      </c>
      <c r="H1381" s="128">
        <v>1</v>
      </c>
      <c r="I1381" s="129">
        <v>22890</v>
      </c>
      <c r="J1381" s="129">
        <f>ROUND(I1381*H1381,2)</f>
        <v>22890</v>
      </c>
      <c r="K1381" s="126" t="s">
        <v>1</v>
      </c>
      <c r="L1381" s="29"/>
      <c r="M1381" s="130" t="s">
        <v>1</v>
      </c>
      <c r="N1381" s="131" t="s">
        <v>39</v>
      </c>
      <c r="O1381" s="132">
        <v>0</v>
      </c>
      <c r="P1381" s="132">
        <f>O1381*H1381</f>
        <v>0</v>
      </c>
      <c r="Q1381" s="132">
        <v>0</v>
      </c>
      <c r="R1381" s="132">
        <f>Q1381*H1381</f>
        <v>0</v>
      </c>
      <c r="S1381" s="132">
        <v>0</v>
      </c>
      <c r="T1381" s="133">
        <f>S1381*H1381</f>
        <v>0</v>
      </c>
      <c r="AR1381" s="134" t="s">
        <v>277</v>
      </c>
      <c r="AT1381" s="134" t="s">
        <v>226</v>
      </c>
      <c r="AU1381" s="134" t="s">
        <v>82</v>
      </c>
      <c r="AY1381" s="17" t="s">
        <v>224</v>
      </c>
      <c r="BE1381" s="135">
        <f>IF(N1381="základní",J1381,0)</f>
        <v>0</v>
      </c>
      <c r="BF1381" s="135">
        <f>IF(N1381="snížená",J1381,0)</f>
        <v>22890</v>
      </c>
      <c r="BG1381" s="135">
        <f>IF(N1381="zákl. přenesená",J1381,0)</f>
        <v>0</v>
      </c>
      <c r="BH1381" s="135">
        <f>IF(N1381="sníž. přenesená",J1381,0)</f>
        <v>0</v>
      </c>
      <c r="BI1381" s="135">
        <f>IF(N1381="nulová",J1381,0)</f>
        <v>0</v>
      </c>
      <c r="BJ1381" s="17" t="s">
        <v>82</v>
      </c>
      <c r="BK1381" s="135">
        <f>ROUND(I1381*H1381,2)</f>
        <v>22890</v>
      </c>
      <c r="BL1381" s="17" t="s">
        <v>277</v>
      </c>
      <c r="BM1381" s="134" t="s">
        <v>1599</v>
      </c>
    </row>
    <row r="1382" spans="2:65" s="1" customFormat="1" ht="19.5">
      <c r="B1382" s="29"/>
      <c r="D1382" s="136" t="s">
        <v>231</v>
      </c>
      <c r="F1382" s="137" t="s">
        <v>1598</v>
      </c>
      <c r="L1382" s="29"/>
      <c r="M1382" s="138"/>
      <c r="T1382" s="53"/>
      <c r="AT1382" s="17" t="s">
        <v>231</v>
      </c>
      <c r="AU1382" s="17" t="s">
        <v>82</v>
      </c>
    </row>
    <row r="1383" spans="2:65" s="1" customFormat="1" ht="37.9" customHeight="1">
      <c r="B1383" s="123"/>
      <c r="C1383" s="124" t="s">
        <v>1600</v>
      </c>
      <c r="D1383" s="124" t="s">
        <v>226</v>
      </c>
      <c r="E1383" s="125" t="s">
        <v>1601</v>
      </c>
      <c r="F1383" s="126" t="s">
        <v>1602</v>
      </c>
      <c r="G1383" s="127" t="s">
        <v>639</v>
      </c>
      <c r="H1383" s="128">
        <v>1</v>
      </c>
      <c r="I1383" s="129">
        <v>22890</v>
      </c>
      <c r="J1383" s="129">
        <f>ROUND(I1383*H1383,2)</f>
        <v>22890</v>
      </c>
      <c r="K1383" s="126" t="s">
        <v>1</v>
      </c>
      <c r="L1383" s="29"/>
      <c r="M1383" s="130" t="s">
        <v>1</v>
      </c>
      <c r="N1383" s="131" t="s">
        <v>39</v>
      </c>
      <c r="O1383" s="132">
        <v>0</v>
      </c>
      <c r="P1383" s="132">
        <f>O1383*H1383</f>
        <v>0</v>
      </c>
      <c r="Q1383" s="132">
        <v>0</v>
      </c>
      <c r="R1383" s="132">
        <f>Q1383*H1383</f>
        <v>0</v>
      </c>
      <c r="S1383" s="132">
        <v>0</v>
      </c>
      <c r="T1383" s="133">
        <f>S1383*H1383</f>
        <v>0</v>
      </c>
      <c r="AR1383" s="134" t="s">
        <v>277</v>
      </c>
      <c r="AT1383" s="134" t="s">
        <v>226</v>
      </c>
      <c r="AU1383" s="134" t="s">
        <v>82</v>
      </c>
      <c r="AY1383" s="17" t="s">
        <v>224</v>
      </c>
      <c r="BE1383" s="135">
        <f>IF(N1383="základní",J1383,0)</f>
        <v>0</v>
      </c>
      <c r="BF1383" s="135">
        <f>IF(N1383="snížená",J1383,0)</f>
        <v>22890</v>
      </c>
      <c r="BG1383" s="135">
        <f>IF(N1383="zákl. přenesená",J1383,0)</f>
        <v>0</v>
      </c>
      <c r="BH1383" s="135">
        <f>IF(N1383="sníž. přenesená",J1383,0)</f>
        <v>0</v>
      </c>
      <c r="BI1383" s="135">
        <f>IF(N1383="nulová",J1383,0)</f>
        <v>0</v>
      </c>
      <c r="BJ1383" s="17" t="s">
        <v>82</v>
      </c>
      <c r="BK1383" s="135">
        <f>ROUND(I1383*H1383,2)</f>
        <v>22890</v>
      </c>
      <c r="BL1383" s="17" t="s">
        <v>277</v>
      </c>
      <c r="BM1383" s="134" t="s">
        <v>1603</v>
      </c>
    </row>
    <row r="1384" spans="2:65" s="1" customFormat="1" ht="19.5">
      <c r="B1384" s="29"/>
      <c r="D1384" s="136" t="s">
        <v>231</v>
      </c>
      <c r="F1384" s="137" t="s">
        <v>1602</v>
      </c>
      <c r="L1384" s="29"/>
      <c r="M1384" s="138"/>
      <c r="T1384" s="53"/>
      <c r="AT1384" s="17" t="s">
        <v>231</v>
      </c>
      <c r="AU1384" s="17" t="s">
        <v>82</v>
      </c>
    </row>
    <row r="1385" spans="2:65" s="1" customFormat="1" ht="37.9" customHeight="1">
      <c r="B1385" s="123"/>
      <c r="C1385" s="124" t="s">
        <v>1039</v>
      </c>
      <c r="D1385" s="124" t="s">
        <v>226</v>
      </c>
      <c r="E1385" s="125" t="s">
        <v>1604</v>
      </c>
      <c r="F1385" s="126" t="s">
        <v>1605</v>
      </c>
      <c r="G1385" s="127" t="s">
        <v>639</v>
      </c>
      <c r="H1385" s="128">
        <v>1</v>
      </c>
      <c r="I1385" s="129">
        <v>22890</v>
      </c>
      <c r="J1385" s="129">
        <f>ROUND(I1385*H1385,2)</f>
        <v>22890</v>
      </c>
      <c r="K1385" s="126" t="s">
        <v>1</v>
      </c>
      <c r="L1385" s="29"/>
      <c r="M1385" s="130" t="s">
        <v>1</v>
      </c>
      <c r="N1385" s="131" t="s">
        <v>39</v>
      </c>
      <c r="O1385" s="132">
        <v>0</v>
      </c>
      <c r="P1385" s="132">
        <f>O1385*H1385</f>
        <v>0</v>
      </c>
      <c r="Q1385" s="132">
        <v>0</v>
      </c>
      <c r="R1385" s="132">
        <f>Q1385*H1385</f>
        <v>0</v>
      </c>
      <c r="S1385" s="132">
        <v>0</v>
      </c>
      <c r="T1385" s="133">
        <f>S1385*H1385</f>
        <v>0</v>
      </c>
      <c r="AR1385" s="134" t="s">
        <v>277</v>
      </c>
      <c r="AT1385" s="134" t="s">
        <v>226</v>
      </c>
      <c r="AU1385" s="134" t="s">
        <v>82</v>
      </c>
      <c r="AY1385" s="17" t="s">
        <v>224</v>
      </c>
      <c r="BE1385" s="135">
        <f>IF(N1385="základní",J1385,0)</f>
        <v>0</v>
      </c>
      <c r="BF1385" s="135">
        <f>IF(N1385="snížená",J1385,0)</f>
        <v>22890</v>
      </c>
      <c r="BG1385" s="135">
        <f>IF(N1385="zákl. přenesená",J1385,0)</f>
        <v>0</v>
      </c>
      <c r="BH1385" s="135">
        <f>IF(N1385="sníž. přenesená",J1385,0)</f>
        <v>0</v>
      </c>
      <c r="BI1385" s="135">
        <f>IF(N1385="nulová",J1385,0)</f>
        <v>0</v>
      </c>
      <c r="BJ1385" s="17" t="s">
        <v>82</v>
      </c>
      <c r="BK1385" s="135">
        <f>ROUND(I1385*H1385,2)</f>
        <v>22890</v>
      </c>
      <c r="BL1385" s="17" t="s">
        <v>277</v>
      </c>
      <c r="BM1385" s="134" t="s">
        <v>1606</v>
      </c>
    </row>
    <row r="1386" spans="2:65" s="1" customFormat="1" ht="19.5">
      <c r="B1386" s="29"/>
      <c r="D1386" s="136" t="s">
        <v>231</v>
      </c>
      <c r="F1386" s="137" t="s">
        <v>1605</v>
      </c>
      <c r="L1386" s="29"/>
      <c r="M1386" s="138"/>
      <c r="T1386" s="53"/>
      <c r="AT1386" s="17" t="s">
        <v>231</v>
      </c>
      <c r="AU1386" s="17" t="s">
        <v>82</v>
      </c>
    </row>
    <row r="1387" spans="2:65" s="1" customFormat="1" ht="37.9" customHeight="1">
      <c r="B1387" s="123"/>
      <c r="C1387" s="124" t="s">
        <v>1607</v>
      </c>
      <c r="D1387" s="124" t="s">
        <v>226</v>
      </c>
      <c r="E1387" s="125" t="s">
        <v>1608</v>
      </c>
      <c r="F1387" s="126" t="s">
        <v>1609</v>
      </c>
      <c r="G1387" s="127" t="s">
        <v>639</v>
      </c>
      <c r="H1387" s="128">
        <v>1</v>
      </c>
      <c r="I1387" s="129">
        <v>22890</v>
      </c>
      <c r="J1387" s="129">
        <f>ROUND(I1387*H1387,2)</f>
        <v>22890</v>
      </c>
      <c r="K1387" s="126" t="s">
        <v>1</v>
      </c>
      <c r="L1387" s="29"/>
      <c r="M1387" s="130" t="s">
        <v>1</v>
      </c>
      <c r="N1387" s="131" t="s">
        <v>39</v>
      </c>
      <c r="O1387" s="132">
        <v>0</v>
      </c>
      <c r="P1387" s="132">
        <f>O1387*H1387</f>
        <v>0</v>
      </c>
      <c r="Q1387" s="132">
        <v>0</v>
      </c>
      <c r="R1387" s="132">
        <f>Q1387*H1387</f>
        <v>0</v>
      </c>
      <c r="S1387" s="132">
        <v>0</v>
      </c>
      <c r="T1387" s="133">
        <f>S1387*H1387</f>
        <v>0</v>
      </c>
      <c r="AR1387" s="134" t="s">
        <v>277</v>
      </c>
      <c r="AT1387" s="134" t="s">
        <v>226</v>
      </c>
      <c r="AU1387" s="134" t="s">
        <v>82</v>
      </c>
      <c r="AY1387" s="17" t="s">
        <v>224</v>
      </c>
      <c r="BE1387" s="135">
        <f>IF(N1387="základní",J1387,0)</f>
        <v>0</v>
      </c>
      <c r="BF1387" s="135">
        <f>IF(N1387="snížená",J1387,0)</f>
        <v>22890</v>
      </c>
      <c r="BG1387" s="135">
        <f>IF(N1387="zákl. přenesená",J1387,0)</f>
        <v>0</v>
      </c>
      <c r="BH1387" s="135">
        <f>IF(N1387="sníž. přenesená",J1387,0)</f>
        <v>0</v>
      </c>
      <c r="BI1387" s="135">
        <f>IF(N1387="nulová",J1387,0)</f>
        <v>0</v>
      </c>
      <c r="BJ1387" s="17" t="s">
        <v>82</v>
      </c>
      <c r="BK1387" s="135">
        <f>ROUND(I1387*H1387,2)</f>
        <v>22890</v>
      </c>
      <c r="BL1387" s="17" t="s">
        <v>277</v>
      </c>
      <c r="BM1387" s="134" t="s">
        <v>1610</v>
      </c>
    </row>
    <row r="1388" spans="2:65" s="1" customFormat="1" ht="19.5">
      <c r="B1388" s="29"/>
      <c r="D1388" s="136" t="s">
        <v>231</v>
      </c>
      <c r="F1388" s="137" t="s">
        <v>1609</v>
      </c>
      <c r="L1388" s="29"/>
      <c r="M1388" s="138"/>
      <c r="T1388" s="53"/>
      <c r="AT1388" s="17" t="s">
        <v>231</v>
      </c>
      <c r="AU1388" s="17" t="s">
        <v>82</v>
      </c>
    </row>
    <row r="1389" spans="2:65" s="1" customFormat="1" ht="37.9" customHeight="1">
      <c r="B1389" s="123"/>
      <c r="C1389" s="124" t="s">
        <v>1043</v>
      </c>
      <c r="D1389" s="124" t="s">
        <v>226</v>
      </c>
      <c r="E1389" s="125" t="s">
        <v>1611</v>
      </c>
      <c r="F1389" s="126" t="s">
        <v>1612</v>
      </c>
      <c r="G1389" s="127" t="s">
        <v>639</v>
      </c>
      <c r="H1389" s="128">
        <v>1</v>
      </c>
      <c r="I1389" s="129">
        <v>30880</v>
      </c>
      <c r="J1389" s="129">
        <f>ROUND(I1389*H1389,2)</f>
        <v>30880</v>
      </c>
      <c r="K1389" s="126" t="s">
        <v>1</v>
      </c>
      <c r="L1389" s="29"/>
      <c r="M1389" s="130" t="s">
        <v>1</v>
      </c>
      <c r="N1389" s="131" t="s">
        <v>39</v>
      </c>
      <c r="O1389" s="132">
        <v>0</v>
      </c>
      <c r="P1389" s="132">
        <f>O1389*H1389</f>
        <v>0</v>
      </c>
      <c r="Q1389" s="132">
        <v>0</v>
      </c>
      <c r="R1389" s="132">
        <f>Q1389*H1389</f>
        <v>0</v>
      </c>
      <c r="S1389" s="132">
        <v>0</v>
      </c>
      <c r="T1389" s="133">
        <f>S1389*H1389</f>
        <v>0</v>
      </c>
      <c r="AR1389" s="134" t="s">
        <v>277</v>
      </c>
      <c r="AT1389" s="134" t="s">
        <v>226</v>
      </c>
      <c r="AU1389" s="134" t="s">
        <v>82</v>
      </c>
      <c r="AY1389" s="17" t="s">
        <v>224</v>
      </c>
      <c r="BE1389" s="135">
        <f>IF(N1389="základní",J1389,0)</f>
        <v>0</v>
      </c>
      <c r="BF1389" s="135">
        <f>IF(N1389="snížená",J1389,0)</f>
        <v>30880</v>
      </c>
      <c r="BG1389" s="135">
        <f>IF(N1389="zákl. přenesená",J1389,0)</f>
        <v>0</v>
      </c>
      <c r="BH1389" s="135">
        <f>IF(N1389="sníž. přenesená",J1389,0)</f>
        <v>0</v>
      </c>
      <c r="BI1389" s="135">
        <f>IF(N1389="nulová",J1389,0)</f>
        <v>0</v>
      </c>
      <c r="BJ1389" s="17" t="s">
        <v>82</v>
      </c>
      <c r="BK1389" s="135">
        <f>ROUND(I1389*H1389,2)</f>
        <v>30880</v>
      </c>
      <c r="BL1389" s="17" t="s">
        <v>277</v>
      </c>
      <c r="BM1389" s="134" t="s">
        <v>1613</v>
      </c>
    </row>
    <row r="1390" spans="2:65" s="1" customFormat="1" ht="19.5">
      <c r="B1390" s="29"/>
      <c r="D1390" s="136" t="s">
        <v>231</v>
      </c>
      <c r="F1390" s="137" t="s">
        <v>1612</v>
      </c>
      <c r="L1390" s="29"/>
      <c r="M1390" s="138"/>
      <c r="T1390" s="53"/>
      <c r="AT1390" s="17" t="s">
        <v>231</v>
      </c>
      <c r="AU1390" s="17" t="s">
        <v>82</v>
      </c>
    </row>
    <row r="1391" spans="2:65" s="1" customFormat="1" ht="37.9" customHeight="1">
      <c r="B1391" s="123"/>
      <c r="C1391" s="124" t="s">
        <v>1614</v>
      </c>
      <c r="D1391" s="124" t="s">
        <v>226</v>
      </c>
      <c r="E1391" s="125" t="s">
        <v>1615</v>
      </c>
      <c r="F1391" s="126" t="s">
        <v>1616</v>
      </c>
      <c r="G1391" s="127" t="s">
        <v>639</v>
      </c>
      <c r="H1391" s="128">
        <v>1</v>
      </c>
      <c r="I1391" s="129">
        <v>30880</v>
      </c>
      <c r="J1391" s="129">
        <f>ROUND(I1391*H1391,2)</f>
        <v>30880</v>
      </c>
      <c r="K1391" s="126" t="s">
        <v>1</v>
      </c>
      <c r="L1391" s="29"/>
      <c r="M1391" s="130" t="s">
        <v>1</v>
      </c>
      <c r="N1391" s="131" t="s">
        <v>39</v>
      </c>
      <c r="O1391" s="132">
        <v>0</v>
      </c>
      <c r="P1391" s="132">
        <f>O1391*H1391</f>
        <v>0</v>
      </c>
      <c r="Q1391" s="132">
        <v>0</v>
      </c>
      <c r="R1391" s="132">
        <f>Q1391*H1391</f>
        <v>0</v>
      </c>
      <c r="S1391" s="132">
        <v>0</v>
      </c>
      <c r="T1391" s="133">
        <f>S1391*H1391</f>
        <v>0</v>
      </c>
      <c r="AR1391" s="134" t="s">
        <v>277</v>
      </c>
      <c r="AT1391" s="134" t="s">
        <v>226</v>
      </c>
      <c r="AU1391" s="134" t="s">
        <v>82</v>
      </c>
      <c r="AY1391" s="17" t="s">
        <v>224</v>
      </c>
      <c r="BE1391" s="135">
        <f>IF(N1391="základní",J1391,0)</f>
        <v>0</v>
      </c>
      <c r="BF1391" s="135">
        <f>IF(N1391="snížená",J1391,0)</f>
        <v>30880</v>
      </c>
      <c r="BG1391" s="135">
        <f>IF(N1391="zákl. přenesená",J1391,0)</f>
        <v>0</v>
      </c>
      <c r="BH1391" s="135">
        <f>IF(N1391="sníž. přenesená",J1391,0)</f>
        <v>0</v>
      </c>
      <c r="BI1391" s="135">
        <f>IF(N1391="nulová",J1391,0)</f>
        <v>0</v>
      </c>
      <c r="BJ1391" s="17" t="s">
        <v>82</v>
      </c>
      <c r="BK1391" s="135">
        <f>ROUND(I1391*H1391,2)</f>
        <v>30880</v>
      </c>
      <c r="BL1391" s="17" t="s">
        <v>277</v>
      </c>
      <c r="BM1391" s="134" t="s">
        <v>1617</v>
      </c>
    </row>
    <row r="1392" spans="2:65" s="1" customFormat="1" ht="19.5">
      <c r="B1392" s="29"/>
      <c r="D1392" s="136" t="s">
        <v>231</v>
      </c>
      <c r="F1392" s="137" t="s">
        <v>1616</v>
      </c>
      <c r="L1392" s="29"/>
      <c r="M1392" s="138"/>
      <c r="T1392" s="53"/>
      <c r="AT1392" s="17" t="s">
        <v>231</v>
      </c>
      <c r="AU1392" s="17" t="s">
        <v>82</v>
      </c>
    </row>
    <row r="1393" spans="2:65" s="1" customFormat="1" ht="37.9" customHeight="1">
      <c r="B1393" s="123"/>
      <c r="C1393" s="124" t="s">
        <v>1046</v>
      </c>
      <c r="D1393" s="124" t="s">
        <v>226</v>
      </c>
      <c r="E1393" s="125" t="s">
        <v>1618</v>
      </c>
      <c r="F1393" s="126" t="s">
        <v>1619</v>
      </c>
      <c r="G1393" s="127" t="s">
        <v>639</v>
      </c>
      <c r="H1393" s="128">
        <v>1</v>
      </c>
      <c r="I1393" s="129">
        <v>30880</v>
      </c>
      <c r="J1393" s="129">
        <f>ROUND(I1393*H1393,2)</f>
        <v>30880</v>
      </c>
      <c r="K1393" s="126" t="s">
        <v>1</v>
      </c>
      <c r="L1393" s="29"/>
      <c r="M1393" s="130" t="s">
        <v>1</v>
      </c>
      <c r="N1393" s="131" t="s">
        <v>39</v>
      </c>
      <c r="O1393" s="132">
        <v>0</v>
      </c>
      <c r="P1393" s="132">
        <f>O1393*H1393</f>
        <v>0</v>
      </c>
      <c r="Q1393" s="132">
        <v>0</v>
      </c>
      <c r="R1393" s="132">
        <f>Q1393*H1393</f>
        <v>0</v>
      </c>
      <c r="S1393" s="132">
        <v>0</v>
      </c>
      <c r="T1393" s="133">
        <f>S1393*H1393</f>
        <v>0</v>
      </c>
      <c r="AR1393" s="134" t="s">
        <v>277</v>
      </c>
      <c r="AT1393" s="134" t="s">
        <v>226</v>
      </c>
      <c r="AU1393" s="134" t="s">
        <v>82</v>
      </c>
      <c r="AY1393" s="17" t="s">
        <v>224</v>
      </c>
      <c r="BE1393" s="135">
        <f>IF(N1393="základní",J1393,0)</f>
        <v>0</v>
      </c>
      <c r="BF1393" s="135">
        <f>IF(N1393="snížená",J1393,0)</f>
        <v>30880</v>
      </c>
      <c r="BG1393" s="135">
        <f>IF(N1393="zákl. přenesená",J1393,0)</f>
        <v>0</v>
      </c>
      <c r="BH1393" s="135">
        <f>IF(N1393="sníž. přenesená",J1393,0)</f>
        <v>0</v>
      </c>
      <c r="BI1393" s="135">
        <f>IF(N1393="nulová",J1393,0)</f>
        <v>0</v>
      </c>
      <c r="BJ1393" s="17" t="s">
        <v>82</v>
      </c>
      <c r="BK1393" s="135">
        <f>ROUND(I1393*H1393,2)</f>
        <v>30880</v>
      </c>
      <c r="BL1393" s="17" t="s">
        <v>277</v>
      </c>
      <c r="BM1393" s="134" t="s">
        <v>1620</v>
      </c>
    </row>
    <row r="1394" spans="2:65" s="1" customFormat="1" ht="19.5">
      <c r="B1394" s="29"/>
      <c r="D1394" s="136" t="s">
        <v>231</v>
      </c>
      <c r="F1394" s="137" t="s">
        <v>1619</v>
      </c>
      <c r="L1394" s="29"/>
      <c r="M1394" s="138"/>
      <c r="T1394" s="53"/>
      <c r="AT1394" s="17" t="s">
        <v>231</v>
      </c>
      <c r="AU1394" s="17" t="s">
        <v>82</v>
      </c>
    </row>
    <row r="1395" spans="2:65" s="1" customFormat="1" ht="37.9" customHeight="1">
      <c r="B1395" s="123"/>
      <c r="C1395" s="124" t="s">
        <v>1621</v>
      </c>
      <c r="D1395" s="124" t="s">
        <v>226</v>
      </c>
      <c r="E1395" s="125" t="s">
        <v>1622</v>
      </c>
      <c r="F1395" s="126" t="s">
        <v>1623</v>
      </c>
      <c r="G1395" s="127" t="s">
        <v>639</v>
      </c>
      <c r="H1395" s="128">
        <v>1</v>
      </c>
      <c r="I1395" s="129">
        <v>30880</v>
      </c>
      <c r="J1395" s="129">
        <f>ROUND(I1395*H1395,2)</f>
        <v>30880</v>
      </c>
      <c r="K1395" s="126" t="s">
        <v>1</v>
      </c>
      <c r="L1395" s="29"/>
      <c r="M1395" s="130" t="s">
        <v>1</v>
      </c>
      <c r="N1395" s="131" t="s">
        <v>39</v>
      </c>
      <c r="O1395" s="132">
        <v>0</v>
      </c>
      <c r="P1395" s="132">
        <f>O1395*H1395</f>
        <v>0</v>
      </c>
      <c r="Q1395" s="132">
        <v>0</v>
      </c>
      <c r="R1395" s="132">
        <f>Q1395*H1395</f>
        <v>0</v>
      </c>
      <c r="S1395" s="132">
        <v>0</v>
      </c>
      <c r="T1395" s="133">
        <f>S1395*H1395</f>
        <v>0</v>
      </c>
      <c r="AR1395" s="134" t="s">
        <v>277</v>
      </c>
      <c r="AT1395" s="134" t="s">
        <v>226</v>
      </c>
      <c r="AU1395" s="134" t="s">
        <v>82</v>
      </c>
      <c r="AY1395" s="17" t="s">
        <v>224</v>
      </c>
      <c r="BE1395" s="135">
        <f>IF(N1395="základní",J1395,0)</f>
        <v>0</v>
      </c>
      <c r="BF1395" s="135">
        <f>IF(N1395="snížená",J1395,0)</f>
        <v>30880</v>
      </c>
      <c r="BG1395" s="135">
        <f>IF(N1395="zákl. přenesená",J1395,0)</f>
        <v>0</v>
      </c>
      <c r="BH1395" s="135">
        <f>IF(N1395="sníž. přenesená",J1395,0)</f>
        <v>0</v>
      </c>
      <c r="BI1395" s="135">
        <f>IF(N1395="nulová",J1395,0)</f>
        <v>0</v>
      </c>
      <c r="BJ1395" s="17" t="s">
        <v>82</v>
      </c>
      <c r="BK1395" s="135">
        <f>ROUND(I1395*H1395,2)</f>
        <v>30880</v>
      </c>
      <c r="BL1395" s="17" t="s">
        <v>277</v>
      </c>
      <c r="BM1395" s="134" t="s">
        <v>1624</v>
      </c>
    </row>
    <row r="1396" spans="2:65" s="1" customFormat="1" ht="19.5">
      <c r="B1396" s="29"/>
      <c r="D1396" s="136" t="s">
        <v>231</v>
      </c>
      <c r="F1396" s="137" t="s">
        <v>1623</v>
      </c>
      <c r="L1396" s="29"/>
      <c r="M1396" s="138"/>
      <c r="T1396" s="53"/>
      <c r="AT1396" s="17" t="s">
        <v>231</v>
      </c>
      <c r="AU1396" s="17" t="s">
        <v>82</v>
      </c>
    </row>
    <row r="1397" spans="2:65" s="1" customFormat="1" ht="37.9" customHeight="1">
      <c r="B1397" s="123"/>
      <c r="C1397" s="124" t="s">
        <v>1050</v>
      </c>
      <c r="D1397" s="124" t="s">
        <v>226</v>
      </c>
      <c r="E1397" s="125" t="s">
        <v>1625</v>
      </c>
      <c r="F1397" s="126" t="s">
        <v>1626</v>
      </c>
      <c r="G1397" s="127" t="s">
        <v>639</v>
      </c>
      <c r="H1397" s="128">
        <v>1</v>
      </c>
      <c r="I1397" s="129">
        <v>16290</v>
      </c>
      <c r="J1397" s="129">
        <f>ROUND(I1397*H1397,2)</f>
        <v>16290</v>
      </c>
      <c r="K1397" s="126" t="s">
        <v>1</v>
      </c>
      <c r="L1397" s="29"/>
      <c r="M1397" s="130" t="s">
        <v>1</v>
      </c>
      <c r="N1397" s="131" t="s">
        <v>39</v>
      </c>
      <c r="O1397" s="132">
        <v>0</v>
      </c>
      <c r="P1397" s="132">
        <f>O1397*H1397</f>
        <v>0</v>
      </c>
      <c r="Q1397" s="132">
        <v>0</v>
      </c>
      <c r="R1397" s="132">
        <f>Q1397*H1397</f>
        <v>0</v>
      </c>
      <c r="S1397" s="132">
        <v>0</v>
      </c>
      <c r="T1397" s="133">
        <f>S1397*H1397</f>
        <v>0</v>
      </c>
      <c r="AR1397" s="134" t="s">
        <v>277</v>
      </c>
      <c r="AT1397" s="134" t="s">
        <v>226</v>
      </c>
      <c r="AU1397" s="134" t="s">
        <v>82</v>
      </c>
      <c r="AY1397" s="17" t="s">
        <v>224</v>
      </c>
      <c r="BE1397" s="135">
        <f>IF(N1397="základní",J1397,0)</f>
        <v>0</v>
      </c>
      <c r="BF1397" s="135">
        <f>IF(N1397="snížená",J1397,0)</f>
        <v>16290</v>
      </c>
      <c r="BG1397" s="135">
        <f>IF(N1397="zákl. přenesená",J1397,0)</f>
        <v>0</v>
      </c>
      <c r="BH1397" s="135">
        <f>IF(N1397="sníž. přenesená",J1397,0)</f>
        <v>0</v>
      </c>
      <c r="BI1397" s="135">
        <f>IF(N1397="nulová",J1397,0)</f>
        <v>0</v>
      </c>
      <c r="BJ1397" s="17" t="s">
        <v>82</v>
      </c>
      <c r="BK1397" s="135">
        <f>ROUND(I1397*H1397,2)</f>
        <v>16290</v>
      </c>
      <c r="BL1397" s="17" t="s">
        <v>277</v>
      </c>
      <c r="BM1397" s="134" t="s">
        <v>1627</v>
      </c>
    </row>
    <row r="1398" spans="2:65" s="1" customFormat="1" ht="19.5">
      <c r="B1398" s="29"/>
      <c r="D1398" s="136" t="s">
        <v>231</v>
      </c>
      <c r="F1398" s="137" t="s">
        <v>1626</v>
      </c>
      <c r="L1398" s="29"/>
      <c r="M1398" s="138"/>
      <c r="T1398" s="53"/>
      <c r="AT1398" s="17" t="s">
        <v>231</v>
      </c>
      <c r="AU1398" s="17" t="s">
        <v>82</v>
      </c>
    </row>
    <row r="1399" spans="2:65" s="1" customFormat="1" ht="37.9" customHeight="1">
      <c r="B1399" s="123"/>
      <c r="C1399" s="124" t="s">
        <v>1628</v>
      </c>
      <c r="D1399" s="124" t="s">
        <v>226</v>
      </c>
      <c r="E1399" s="125" t="s">
        <v>1629</v>
      </c>
      <c r="F1399" s="126" t="s">
        <v>1630</v>
      </c>
      <c r="G1399" s="127" t="s">
        <v>639</v>
      </c>
      <c r="H1399" s="128">
        <v>1</v>
      </c>
      <c r="I1399" s="129">
        <v>16290</v>
      </c>
      <c r="J1399" s="129">
        <f>ROUND(I1399*H1399,2)</f>
        <v>16290</v>
      </c>
      <c r="K1399" s="126" t="s">
        <v>1</v>
      </c>
      <c r="L1399" s="29"/>
      <c r="M1399" s="130" t="s">
        <v>1</v>
      </c>
      <c r="N1399" s="131" t="s">
        <v>39</v>
      </c>
      <c r="O1399" s="132">
        <v>0</v>
      </c>
      <c r="P1399" s="132">
        <f>O1399*H1399</f>
        <v>0</v>
      </c>
      <c r="Q1399" s="132">
        <v>0</v>
      </c>
      <c r="R1399" s="132">
        <f>Q1399*H1399</f>
        <v>0</v>
      </c>
      <c r="S1399" s="132">
        <v>0</v>
      </c>
      <c r="T1399" s="133">
        <f>S1399*H1399</f>
        <v>0</v>
      </c>
      <c r="AR1399" s="134" t="s">
        <v>277</v>
      </c>
      <c r="AT1399" s="134" t="s">
        <v>226</v>
      </c>
      <c r="AU1399" s="134" t="s">
        <v>82</v>
      </c>
      <c r="AY1399" s="17" t="s">
        <v>224</v>
      </c>
      <c r="BE1399" s="135">
        <f>IF(N1399="základní",J1399,0)</f>
        <v>0</v>
      </c>
      <c r="BF1399" s="135">
        <f>IF(N1399="snížená",J1399,0)</f>
        <v>16290</v>
      </c>
      <c r="BG1399" s="135">
        <f>IF(N1399="zákl. přenesená",J1399,0)</f>
        <v>0</v>
      </c>
      <c r="BH1399" s="135">
        <f>IF(N1399="sníž. přenesená",J1399,0)</f>
        <v>0</v>
      </c>
      <c r="BI1399" s="135">
        <f>IF(N1399="nulová",J1399,0)</f>
        <v>0</v>
      </c>
      <c r="BJ1399" s="17" t="s">
        <v>82</v>
      </c>
      <c r="BK1399" s="135">
        <f>ROUND(I1399*H1399,2)</f>
        <v>16290</v>
      </c>
      <c r="BL1399" s="17" t="s">
        <v>277</v>
      </c>
      <c r="BM1399" s="134" t="s">
        <v>1631</v>
      </c>
    </row>
    <row r="1400" spans="2:65" s="1" customFormat="1" ht="19.5">
      <c r="B1400" s="29"/>
      <c r="D1400" s="136" t="s">
        <v>231</v>
      </c>
      <c r="F1400" s="137" t="s">
        <v>1630</v>
      </c>
      <c r="L1400" s="29"/>
      <c r="M1400" s="138"/>
      <c r="T1400" s="53"/>
      <c r="AT1400" s="17" t="s">
        <v>231</v>
      </c>
      <c r="AU1400" s="17" t="s">
        <v>82</v>
      </c>
    </row>
    <row r="1401" spans="2:65" s="1" customFormat="1" ht="37.9" customHeight="1">
      <c r="B1401" s="123"/>
      <c r="C1401" s="124" t="s">
        <v>1053</v>
      </c>
      <c r="D1401" s="124" t="s">
        <v>226</v>
      </c>
      <c r="E1401" s="125" t="s">
        <v>1632</v>
      </c>
      <c r="F1401" s="126" t="s">
        <v>1633</v>
      </c>
      <c r="G1401" s="127" t="s">
        <v>1201</v>
      </c>
      <c r="H1401" s="128">
        <v>12936.6</v>
      </c>
      <c r="I1401" s="129">
        <v>2.1800000000000002</v>
      </c>
      <c r="J1401" s="129">
        <f>ROUND(I1401*H1401,2)</f>
        <v>28201.79</v>
      </c>
      <c r="K1401" s="126" t="s">
        <v>230</v>
      </c>
      <c r="L1401" s="29"/>
      <c r="M1401" s="130" t="s">
        <v>1</v>
      </c>
      <c r="N1401" s="131" t="s">
        <v>39</v>
      </c>
      <c r="O1401" s="132">
        <v>0</v>
      </c>
      <c r="P1401" s="132">
        <f>O1401*H1401</f>
        <v>0</v>
      </c>
      <c r="Q1401" s="132">
        <v>0</v>
      </c>
      <c r="R1401" s="132">
        <f>Q1401*H1401</f>
        <v>0</v>
      </c>
      <c r="S1401" s="132">
        <v>0</v>
      </c>
      <c r="T1401" s="133">
        <f>S1401*H1401</f>
        <v>0</v>
      </c>
      <c r="AR1401" s="134" t="s">
        <v>277</v>
      </c>
      <c r="AT1401" s="134" t="s">
        <v>226</v>
      </c>
      <c r="AU1401" s="134" t="s">
        <v>82</v>
      </c>
      <c r="AY1401" s="17" t="s">
        <v>224</v>
      </c>
      <c r="BE1401" s="135">
        <f>IF(N1401="základní",J1401,0)</f>
        <v>0</v>
      </c>
      <c r="BF1401" s="135">
        <f>IF(N1401="snížená",J1401,0)</f>
        <v>28201.79</v>
      </c>
      <c r="BG1401" s="135">
        <f>IF(N1401="zákl. přenesená",J1401,0)</f>
        <v>0</v>
      </c>
      <c r="BH1401" s="135">
        <f>IF(N1401="sníž. přenesená",J1401,0)</f>
        <v>0</v>
      </c>
      <c r="BI1401" s="135">
        <f>IF(N1401="nulová",J1401,0)</f>
        <v>0</v>
      </c>
      <c r="BJ1401" s="17" t="s">
        <v>82</v>
      </c>
      <c r="BK1401" s="135">
        <f>ROUND(I1401*H1401,2)</f>
        <v>28201.79</v>
      </c>
      <c r="BL1401" s="17" t="s">
        <v>277</v>
      </c>
      <c r="BM1401" s="134" t="s">
        <v>1634</v>
      </c>
    </row>
    <row r="1402" spans="2:65" s="1" customFormat="1" ht="19.5">
      <c r="B1402" s="29"/>
      <c r="D1402" s="136" t="s">
        <v>231</v>
      </c>
      <c r="F1402" s="137" t="s">
        <v>1633</v>
      </c>
      <c r="L1402" s="29"/>
      <c r="M1402" s="138"/>
      <c r="T1402" s="53"/>
      <c r="AT1402" s="17" t="s">
        <v>231</v>
      </c>
      <c r="AU1402" s="17" t="s">
        <v>82</v>
      </c>
    </row>
    <row r="1403" spans="2:65" s="1" customFormat="1">
      <c r="B1403" s="29"/>
      <c r="D1403" s="139" t="s">
        <v>232</v>
      </c>
      <c r="F1403" s="140" t="s">
        <v>1635</v>
      </c>
      <c r="L1403" s="29"/>
      <c r="M1403" s="138"/>
      <c r="T1403" s="53"/>
      <c r="AT1403" s="17" t="s">
        <v>232</v>
      </c>
      <c r="AU1403" s="17" t="s">
        <v>82</v>
      </c>
    </row>
    <row r="1404" spans="2:65" s="11" customFormat="1" ht="22.9" customHeight="1">
      <c r="B1404" s="112"/>
      <c r="D1404" s="113" t="s">
        <v>72</v>
      </c>
      <c r="E1404" s="121" t="s">
        <v>1636</v>
      </c>
      <c r="F1404" s="121" t="s">
        <v>1637</v>
      </c>
      <c r="J1404" s="122">
        <f>BK1404</f>
        <v>537866.62</v>
      </c>
      <c r="L1404" s="112"/>
      <c r="M1404" s="116"/>
      <c r="P1404" s="117">
        <f>SUM(P1405:P1446)</f>
        <v>0</v>
      </c>
      <c r="R1404" s="117">
        <f>SUM(R1405:R1446)</f>
        <v>0</v>
      </c>
      <c r="T1404" s="118">
        <f>SUM(T1405:T1446)</f>
        <v>0</v>
      </c>
      <c r="AR1404" s="113" t="s">
        <v>82</v>
      </c>
      <c r="AT1404" s="119" t="s">
        <v>72</v>
      </c>
      <c r="AU1404" s="119" t="s">
        <v>78</v>
      </c>
      <c r="AY1404" s="113" t="s">
        <v>224</v>
      </c>
      <c r="BK1404" s="120">
        <f>SUM(BK1405:BK1446)</f>
        <v>537866.62</v>
      </c>
    </row>
    <row r="1405" spans="2:65" s="1" customFormat="1" ht="33" customHeight="1">
      <c r="B1405" s="123"/>
      <c r="C1405" s="124" t="s">
        <v>1638</v>
      </c>
      <c r="D1405" s="124" t="s">
        <v>226</v>
      </c>
      <c r="E1405" s="125" t="s">
        <v>1639</v>
      </c>
      <c r="F1405" s="126" t="s">
        <v>1640</v>
      </c>
      <c r="G1405" s="127" t="s">
        <v>272</v>
      </c>
      <c r="H1405" s="128">
        <v>60</v>
      </c>
      <c r="I1405" s="129">
        <v>85.5</v>
      </c>
      <c r="J1405" s="129">
        <f>ROUND(I1405*H1405,2)</f>
        <v>5130</v>
      </c>
      <c r="K1405" s="126" t="s">
        <v>1</v>
      </c>
      <c r="L1405" s="29"/>
      <c r="M1405" s="130" t="s">
        <v>1</v>
      </c>
      <c r="N1405" s="131" t="s">
        <v>39</v>
      </c>
      <c r="O1405" s="132">
        <v>0</v>
      </c>
      <c r="P1405" s="132">
        <f>O1405*H1405</f>
        <v>0</v>
      </c>
      <c r="Q1405" s="132">
        <v>0</v>
      </c>
      <c r="R1405" s="132">
        <f>Q1405*H1405</f>
        <v>0</v>
      </c>
      <c r="S1405" s="132">
        <v>0</v>
      </c>
      <c r="T1405" s="133">
        <f>S1405*H1405</f>
        <v>0</v>
      </c>
      <c r="AR1405" s="134" t="s">
        <v>277</v>
      </c>
      <c r="AT1405" s="134" t="s">
        <v>226</v>
      </c>
      <c r="AU1405" s="134" t="s">
        <v>82</v>
      </c>
      <c r="AY1405" s="17" t="s">
        <v>224</v>
      </c>
      <c r="BE1405" s="135">
        <f>IF(N1405="základní",J1405,0)</f>
        <v>0</v>
      </c>
      <c r="BF1405" s="135">
        <f>IF(N1405="snížená",J1405,0)</f>
        <v>5130</v>
      </c>
      <c r="BG1405" s="135">
        <f>IF(N1405="zákl. přenesená",J1405,0)</f>
        <v>0</v>
      </c>
      <c r="BH1405" s="135">
        <f>IF(N1405="sníž. přenesená",J1405,0)</f>
        <v>0</v>
      </c>
      <c r="BI1405" s="135">
        <f>IF(N1405="nulová",J1405,0)</f>
        <v>0</v>
      </c>
      <c r="BJ1405" s="17" t="s">
        <v>82</v>
      </c>
      <c r="BK1405" s="135">
        <f>ROUND(I1405*H1405,2)</f>
        <v>5130</v>
      </c>
      <c r="BL1405" s="17" t="s">
        <v>277</v>
      </c>
      <c r="BM1405" s="134" t="s">
        <v>1641</v>
      </c>
    </row>
    <row r="1406" spans="2:65" s="1" customFormat="1" ht="19.5">
      <c r="B1406" s="29"/>
      <c r="D1406" s="136" t="s">
        <v>231</v>
      </c>
      <c r="F1406" s="137" t="s">
        <v>1640</v>
      </c>
      <c r="L1406" s="29"/>
      <c r="M1406" s="138"/>
      <c r="T1406" s="53"/>
      <c r="AT1406" s="17" t="s">
        <v>231</v>
      </c>
      <c r="AU1406" s="17" t="s">
        <v>82</v>
      </c>
    </row>
    <row r="1407" spans="2:65" s="1" customFormat="1" ht="24.2" customHeight="1">
      <c r="B1407" s="123"/>
      <c r="C1407" s="124" t="s">
        <v>1057</v>
      </c>
      <c r="D1407" s="124" t="s">
        <v>226</v>
      </c>
      <c r="E1407" s="125" t="s">
        <v>1642</v>
      </c>
      <c r="F1407" s="126" t="s">
        <v>1643</v>
      </c>
      <c r="G1407" s="127" t="s">
        <v>266</v>
      </c>
      <c r="H1407" s="128">
        <v>113.1</v>
      </c>
      <c r="I1407" s="129">
        <v>178</v>
      </c>
      <c r="J1407" s="129">
        <f>ROUND(I1407*H1407,2)</f>
        <v>20131.8</v>
      </c>
      <c r="K1407" s="126" t="s">
        <v>230</v>
      </c>
      <c r="L1407" s="29"/>
      <c r="M1407" s="130" t="s">
        <v>1</v>
      </c>
      <c r="N1407" s="131" t="s">
        <v>39</v>
      </c>
      <c r="O1407" s="132">
        <v>0</v>
      </c>
      <c r="P1407" s="132">
        <f>O1407*H1407</f>
        <v>0</v>
      </c>
      <c r="Q1407" s="132">
        <v>0</v>
      </c>
      <c r="R1407" s="132">
        <f>Q1407*H1407</f>
        <v>0</v>
      </c>
      <c r="S1407" s="132">
        <v>0</v>
      </c>
      <c r="T1407" s="133">
        <f>S1407*H1407</f>
        <v>0</v>
      </c>
      <c r="AR1407" s="134" t="s">
        <v>277</v>
      </c>
      <c r="AT1407" s="134" t="s">
        <v>226</v>
      </c>
      <c r="AU1407" s="134" t="s">
        <v>82</v>
      </c>
      <c r="AY1407" s="17" t="s">
        <v>224</v>
      </c>
      <c r="BE1407" s="135">
        <f>IF(N1407="základní",J1407,0)</f>
        <v>0</v>
      </c>
      <c r="BF1407" s="135">
        <f>IF(N1407="snížená",J1407,0)</f>
        <v>20131.8</v>
      </c>
      <c r="BG1407" s="135">
        <f>IF(N1407="zákl. přenesená",J1407,0)</f>
        <v>0</v>
      </c>
      <c r="BH1407" s="135">
        <f>IF(N1407="sníž. přenesená",J1407,0)</f>
        <v>0</v>
      </c>
      <c r="BI1407" s="135">
        <f>IF(N1407="nulová",J1407,0)</f>
        <v>0</v>
      </c>
      <c r="BJ1407" s="17" t="s">
        <v>82</v>
      </c>
      <c r="BK1407" s="135">
        <f>ROUND(I1407*H1407,2)</f>
        <v>20131.8</v>
      </c>
      <c r="BL1407" s="17" t="s">
        <v>277</v>
      </c>
      <c r="BM1407" s="134" t="s">
        <v>1644</v>
      </c>
    </row>
    <row r="1408" spans="2:65" s="1" customFormat="1" ht="19.5">
      <c r="B1408" s="29"/>
      <c r="D1408" s="136" t="s">
        <v>231</v>
      </c>
      <c r="F1408" s="137" t="s">
        <v>1643</v>
      </c>
      <c r="L1408" s="29"/>
      <c r="M1408" s="138"/>
      <c r="T1408" s="53"/>
      <c r="AT1408" s="17" t="s">
        <v>231</v>
      </c>
      <c r="AU1408" s="17" t="s">
        <v>82</v>
      </c>
    </row>
    <row r="1409" spans="2:65" s="1" customFormat="1">
      <c r="B1409" s="29"/>
      <c r="D1409" s="139" t="s">
        <v>232</v>
      </c>
      <c r="F1409" s="140" t="s">
        <v>1645</v>
      </c>
      <c r="L1409" s="29"/>
      <c r="M1409" s="138"/>
      <c r="T1409" s="53"/>
      <c r="AT1409" s="17" t="s">
        <v>232</v>
      </c>
      <c r="AU1409" s="17" t="s">
        <v>82</v>
      </c>
    </row>
    <row r="1410" spans="2:65" s="12" customFormat="1">
      <c r="B1410" s="141"/>
      <c r="D1410" s="136" t="s">
        <v>234</v>
      </c>
      <c r="E1410" s="142" t="s">
        <v>1</v>
      </c>
      <c r="F1410" s="143" t="s">
        <v>1160</v>
      </c>
      <c r="H1410" s="142" t="s">
        <v>1</v>
      </c>
      <c r="L1410" s="141"/>
      <c r="M1410" s="144"/>
      <c r="T1410" s="145"/>
      <c r="AT1410" s="142" t="s">
        <v>234</v>
      </c>
      <c r="AU1410" s="142" t="s">
        <v>82</v>
      </c>
      <c r="AV1410" s="12" t="s">
        <v>78</v>
      </c>
      <c r="AW1410" s="12" t="s">
        <v>29</v>
      </c>
      <c r="AX1410" s="12" t="s">
        <v>73</v>
      </c>
      <c r="AY1410" s="142" t="s">
        <v>224</v>
      </c>
    </row>
    <row r="1411" spans="2:65" s="13" customFormat="1">
      <c r="B1411" s="146"/>
      <c r="D1411" s="136" t="s">
        <v>234</v>
      </c>
      <c r="E1411" s="147" t="s">
        <v>1</v>
      </c>
      <c r="F1411" s="148" t="s">
        <v>1646</v>
      </c>
      <c r="H1411" s="149">
        <v>38.319000000000003</v>
      </c>
      <c r="L1411" s="146"/>
      <c r="M1411" s="150"/>
      <c r="T1411" s="151"/>
      <c r="AT1411" s="147" t="s">
        <v>234</v>
      </c>
      <c r="AU1411" s="147" t="s">
        <v>82</v>
      </c>
      <c r="AV1411" s="13" t="s">
        <v>82</v>
      </c>
      <c r="AW1411" s="13" t="s">
        <v>29</v>
      </c>
      <c r="AX1411" s="13" t="s">
        <v>73</v>
      </c>
      <c r="AY1411" s="147" t="s">
        <v>224</v>
      </c>
    </row>
    <row r="1412" spans="2:65" s="12" customFormat="1">
      <c r="B1412" s="141"/>
      <c r="D1412" s="136" t="s">
        <v>234</v>
      </c>
      <c r="E1412" s="142" t="s">
        <v>1</v>
      </c>
      <c r="F1412" s="143" t="s">
        <v>247</v>
      </c>
      <c r="H1412" s="142" t="s">
        <v>1</v>
      </c>
      <c r="L1412" s="141"/>
      <c r="M1412" s="144"/>
      <c r="T1412" s="145"/>
      <c r="AT1412" s="142" t="s">
        <v>234</v>
      </c>
      <c r="AU1412" s="142" t="s">
        <v>82</v>
      </c>
      <c r="AV1412" s="12" t="s">
        <v>78</v>
      </c>
      <c r="AW1412" s="12" t="s">
        <v>29</v>
      </c>
      <c r="AX1412" s="12" t="s">
        <v>73</v>
      </c>
      <c r="AY1412" s="142" t="s">
        <v>224</v>
      </c>
    </row>
    <row r="1413" spans="2:65" s="13" customFormat="1">
      <c r="B1413" s="146"/>
      <c r="D1413" s="136" t="s">
        <v>234</v>
      </c>
      <c r="E1413" s="147" t="s">
        <v>1</v>
      </c>
      <c r="F1413" s="148" t="s">
        <v>773</v>
      </c>
      <c r="H1413" s="149">
        <v>74.781000000000006</v>
      </c>
      <c r="L1413" s="146"/>
      <c r="M1413" s="150"/>
      <c r="T1413" s="151"/>
      <c r="AT1413" s="147" t="s">
        <v>234</v>
      </c>
      <c r="AU1413" s="147" t="s">
        <v>82</v>
      </c>
      <c r="AV1413" s="13" t="s">
        <v>82</v>
      </c>
      <c r="AW1413" s="13" t="s">
        <v>29</v>
      </c>
      <c r="AX1413" s="13" t="s">
        <v>73</v>
      </c>
      <c r="AY1413" s="147" t="s">
        <v>224</v>
      </c>
    </row>
    <row r="1414" spans="2:65" s="14" customFormat="1">
      <c r="B1414" s="152"/>
      <c r="D1414" s="136" t="s">
        <v>234</v>
      </c>
      <c r="E1414" s="153" t="s">
        <v>1</v>
      </c>
      <c r="F1414" s="154" t="s">
        <v>239</v>
      </c>
      <c r="H1414" s="155">
        <v>113.10000000000001</v>
      </c>
      <c r="L1414" s="152"/>
      <c r="M1414" s="156"/>
      <c r="T1414" s="157"/>
      <c r="AT1414" s="153" t="s">
        <v>234</v>
      </c>
      <c r="AU1414" s="153" t="s">
        <v>82</v>
      </c>
      <c r="AV1414" s="14" t="s">
        <v>106</v>
      </c>
      <c r="AW1414" s="14" t="s">
        <v>29</v>
      </c>
      <c r="AX1414" s="14" t="s">
        <v>78</v>
      </c>
      <c r="AY1414" s="153" t="s">
        <v>224</v>
      </c>
    </row>
    <row r="1415" spans="2:65" s="1" customFormat="1" ht="16.5" customHeight="1">
      <c r="B1415" s="123"/>
      <c r="C1415" s="164" t="s">
        <v>1647</v>
      </c>
      <c r="D1415" s="164" t="s">
        <v>1008</v>
      </c>
      <c r="E1415" s="165" t="s">
        <v>1648</v>
      </c>
      <c r="F1415" s="166" t="s">
        <v>1649</v>
      </c>
      <c r="G1415" s="167" t="s">
        <v>272</v>
      </c>
      <c r="H1415" s="168">
        <v>361.92</v>
      </c>
      <c r="I1415" s="169">
        <v>168</v>
      </c>
      <c r="J1415" s="169">
        <f>ROUND(I1415*H1415,2)</f>
        <v>60802.559999999998</v>
      </c>
      <c r="K1415" s="166" t="s">
        <v>230</v>
      </c>
      <c r="L1415" s="170"/>
      <c r="M1415" s="171" t="s">
        <v>1</v>
      </c>
      <c r="N1415" s="172" t="s">
        <v>39</v>
      </c>
      <c r="O1415" s="132">
        <v>0</v>
      </c>
      <c r="P1415" s="132">
        <f>O1415*H1415</f>
        <v>0</v>
      </c>
      <c r="Q1415" s="132">
        <v>0</v>
      </c>
      <c r="R1415" s="132">
        <f>Q1415*H1415</f>
        <v>0</v>
      </c>
      <c r="S1415" s="132">
        <v>0</v>
      </c>
      <c r="T1415" s="133">
        <f>S1415*H1415</f>
        <v>0</v>
      </c>
      <c r="AR1415" s="134" t="s">
        <v>332</v>
      </c>
      <c r="AT1415" s="134" t="s">
        <v>1008</v>
      </c>
      <c r="AU1415" s="134" t="s">
        <v>82</v>
      </c>
      <c r="AY1415" s="17" t="s">
        <v>224</v>
      </c>
      <c r="BE1415" s="135">
        <f>IF(N1415="základní",J1415,0)</f>
        <v>0</v>
      </c>
      <c r="BF1415" s="135">
        <f>IF(N1415="snížená",J1415,0)</f>
        <v>60802.559999999998</v>
      </c>
      <c r="BG1415" s="135">
        <f>IF(N1415="zákl. přenesená",J1415,0)</f>
        <v>0</v>
      </c>
      <c r="BH1415" s="135">
        <f>IF(N1415="sníž. přenesená",J1415,0)</f>
        <v>0</v>
      </c>
      <c r="BI1415" s="135">
        <f>IF(N1415="nulová",J1415,0)</f>
        <v>0</v>
      </c>
      <c r="BJ1415" s="17" t="s">
        <v>82</v>
      </c>
      <c r="BK1415" s="135">
        <f>ROUND(I1415*H1415,2)</f>
        <v>60802.559999999998</v>
      </c>
      <c r="BL1415" s="17" t="s">
        <v>277</v>
      </c>
      <c r="BM1415" s="134" t="s">
        <v>1650</v>
      </c>
    </row>
    <row r="1416" spans="2:65" s="1" customFormat="1">
      <c r="B1416" s="29"/>
      <c r="D1416" s="136" t="s">
        <v>231</v>
      </c>
      <c r="F1416" s="137" t="s">
        <v>1649</v>
      </c>
      <c r="L1416" s="29"/>
      <c r="M1416" s="138"/>
      <c r="T1416" s="53"/>
      <c r="AT1416" s="17" t="s">
        <v>231</v>
      </c>
      <c r="AU1416" s="17" t="s">
        <v>82</v>
      </c>
    </row>
    <row r="1417" spans="2:65" s="13" customFormat="1">
      <c r="B1417" s="146"/>
      <c r="D1417" s="136" t="s">
        <v>234</v>
      </c>
      <c r="E1417" s="147" t="s">
        <v>1</v>
      </c>
      <c r="F1417" s="148" t="s">
        <v>1651</v>
      </c>
      <c r="H1417" s="149">
        <v>361.92</v>
      </c>
      <c r="L1417" s="146"/>
      <c r="M1417" s="150"/>
      <c r="T1417" s="151"/>
      <c r="AT1417" s="147" t="s">
        <v>234</v>
      </c>
      <c r="AU1417" s="147" t="s">
        <v>82</v>
      </c>
      <c r="AV1417" s="13" t="s">
        <v>82</v>
      </c>
      <c r="AW1417" s="13" t="s">
        <v>29</v>
      </c>
      <c r="AX1417" s="13" t="s">
        <v>73</v>
      </c>
      <c r="AY1417" s="147" t="s">
        <v>224</v>
      </c>
    </row>
    <row r="1418" spans="2:65" s="14" customFormat="1">
      <c r="B1418" s="152"/>
      <c r="D1418" s="136" t="s">
        <v>234</v>
      </c>
      <c r="E1418" s="153" t="s">
        <v>1</v>
      </c>
      <c r="F1418" s="154" t="s">
        <v>239</v>
      </c>
      <c r="H1418" s="155">
        <v>361.92</v>
      </c>
      <c r="L1418" s="152"/>
      <c r="M1418" s="156"/>
      <c r="T1418" s="157"/>
      <c r="AT1418" s="153" t="s">
        <v>234</v>
      </c>
      <c r="AU1418" s="153" t="s">
        <v>82</v>
      </c>
      <c r="AV1418" s="14" t="s">
        <v>106</v>
      </c>
      <c r="AW1418" s="14" t="s">
        <v>29</v>
      </c>
      <c r="AX1418" s="14" t="s">
        <v>78</v>
      </c>
      <c r="AY1418" s="153" t="s">
        <v>224</v>
      </c>
    </row>
    <row r="1419" spans="2:65" s="1" customFormat="1" ht="37.9" customHeight="1">
      <c r="B1419" s="123"/>
      <c r="C1419" s="124" t="s">
        <v>1060</v>
      </c>
      <c r="D1419" s="124" t="s">
        <v>226</v>
      </c>
      <c r="E1419" s="125" t="s">
        <v>1652</v>
      </c>
      <c r="F1419" s="126" t="s">
        <v>1653</v>
      </c>
      <c r="G1419" s="127" t="s">
        <v>272</v>
      </c>
      <c r="H1419" s="128">
        <v>361.92</v>
      </c>
      <c r="I1419" s="129">
        <v>331</v>
      </c>
      <c r="J1419" s="129">
        <f>ROUND(I1419*H1419,2)</f>
        <v>119795.52</v>
      </c>
      <c r="K1419" s="126" t="s">
        <v>230</v>
      </c>
      <c r="L1419" s="29"/>
      <c r="M1419" s="130" t="s">
        <v>1</v>
      </c>
      <c r="N1419" s="131" t="s">
        <v>39</v>
      </c>
      <c r="O1419" s="132">
        <v>0</v>
      </c>
      <c r="P1419" s="132">
        <f>O1419*H1419</f>
        <v>0</v>
      </c>
      <c r="Q1419" s="132">
        <v>0</v>
      </c>
      <c r="R1419" s="132">
        <f>Q1419*H1419</f>
        <v>0</v>
      </c>
      <c r="S1419" s="132">
        <v>0</v>
      </c>
      <c r="T1419" s="133">
        <f>S1419*H1419</f>
        <v>0</v>
      </c>
      <c r="AR1419" s="134" t="s">
        <v>277</v>
      </c>
      <c r="AT1419" s="134" t="s">
        <v>226</v>
      </c>
      <c r="AU1419" s="134" t="s">
        <v>82</v>
      </c>
      <c r="AY1419" s="17" t="s">
        <v>224</v>
      </c>
      <c r="BE1419" s="135">
        <f>IF(N1419="základní",J1419,0)</f>
        <v>0</v>
      </c>
      <c r="BF1419" s="135">
        <f>IF(N1419="snížená",J1419,0)</f>
        <v>119795.52</v>
      </c>
      <c r="BG1419" s="135">
        <f>IF(N1419="zákl. přenesená",J1419,0)</f>
        <v>0</v>
      </c>
      <c r="BH1419" s="135">
        <f>IF(N1419="sníž. přenesená",J1419,0)</f>
        <v>0</v>
      </c>
      <c r="BI1419" s="135">
        <f>IF(N1419="nulová",J1419,0)</f>
        <v>0</v>
      </c>
      <c r="BJ1419" s="17" t="s">
        <v>82</v>
      </c>
      <c r="BK1419" s="135">
        <f>ROUND(I1419*H1419,2)</f>
        <v>119795.52</v>
      </c>
      <c r="BL1419" s="17" t="s">
        <v>277</v>
      </c>
      <c r="BM1419" s="134" t="s">
        <v>1654</v>
      </c>
    </row>
    <row r="1420" spans="2:65" s="1" customFormat="1" ht="19.5">
      <c r="B1420" s="29"/>
      <c r="D1420" s="136" t="s">
        <v>231</v>
      </c>
      <c r="F1420" s="137" t="s">
        <v>1653</v>
      </c>
      <c r="L1420" s="29"/>
      <c r="M1420" s="138"/>
      <c r="T1420" s="53"/>
      <c r="AT1420" s="17" t="s">
        <v>231</v>
      </c>
      <c r="AU1420" s="17" t="s">
        <v>82</v>
      </c>
    </row>
    <row r="1421" spans="2:65" s="1" customFormat="1">
      <c r="B1421" s="29"/>
      <c r="D1421" s="139" t="s">
        <v>232</v>
      </c>
      <c r="F1421" s="140" t="s">
        <v>1655</v>
      </c>
      <c r="L1421" s="29"/>
      <c r="M1421" s="138"/>
      <c r="T1421" s="53"/>
      <c r="AT1421" s="17" t="s">
        <v>232</v>
      </c>
      <c r="AU1421" s="17" t="s">
        <v>82</v>
      </c>
    </row>
    <row r="1422" spans="2:65" s="1" customFormat="1" ht="55.5" customHeight="1">
      <c r="B1422" s="123"/>
      <c r="C1422" s="124" t="s">
        <v>1656</v>
      </c>
      <c r="D1422" s="124" t="s">
        <v>226</v>
      </c>
      <c r="E1422" s="125" t="s">
        <v>1657</v>
      </c>
      <c r="F1422" s="126" t="s">
        <v>1658</v>
      </c>
      <c r="G1422" s="127" t="s">
        <v>266</v>
      </c>
      <c r="H1422" s="128">
        <v>113.1</v>
      </c>
      <c r="I1422" s="129">
        <v>343</v>
      </c>
      <c r="J1422" s="129">
        <f>ROUND(I1422*H1422,2)</f>
        <v>38793.300000000003</v>
      </c>
      <c r="K1422" s="126" t="s">
        <v>230</v>
      </c>
      <c r="L1422" s="29"/>
      <c r="M1422" s="130" t="s">
        <v>1</v>
      </c>
      <c r="N1422" s="131" t="s">
        <v>39</v>
      </c>
      <c r="O1422" s="132">
        <v>0</v>
      </c>
      <c r="P1422" s="132">
        <f>O1422*H1422</f>
        <v>0</v>
      </c>
      <c r="Q1422" s="132">
        <v>0</v>
      </c>
      <c r="R1422" s="132">
        <f>Q1422*H1422</f>
        <v>0</v>
      </c>
      <c r="S1422" s="132">
        <v>0</v>
      </c>
      <c r="T1422" s="133">
        <f>S1422*H1422</f>
        <v>0</v>
      </c>
      <c r="AR1422" s="134" t="s">
        <v>277</v>
      </c>
      <c r="AT1422" s="134" t="s">
        <v>226</v>
      </c>
      <c r="AU1422" s="134" t="s">
        <v>82</v>
      </c>
      <c r="AY1422" s="17" t="s">
        <v>224</v>
      </c>
      <c r="BE1422" s="135">
        <f>IF(N1422="základní",J1422,0)</f>
        <v>0</v>
      </c>
      <c r="BF1422" s="135">
        <f>IF(N1422="snížená",J1422,0)</f>
        <v>38793.300000000003</v>
      </c>
      <c r="BG1422" s="135">
        <f>IF(N1422="zákl. přenesená",J1422,0)</f>
        <v>0</v>
      </c>
      <c r="BH1422" s="135">
        <f>IF(N1422="sníž. přenesená",J1422,0)</f>
        <v>0</v>
      </c>
      <c r="BI1422" s="135">
        <f>IF(N1422="nulová",J1422,0)</f>
        <v>0</v>
      </c>
      <c r="BJ1422" s="17" t="s">
        <v>82</v>
      </c>
      <c r="BK1422" s="135">
        <f>ROUND(I1422*H1422,2)</f>
        <v>38793.300000000003</v>
      </c>
      <c r="BL1422" s="17" t="s">
        <v>277</v>
      </c>
      <c r="BM1422" s="134" t="s">
        <v>1659</v>
      </c>
    </row>
    <row r="1423" spans="2:65" s="1" customFormat="1" ht="39">
      <c r="B1423" s="29"/>
      <c r="D1423" s="136" t="s">
        <v>231</v>
      </c>
      <c r="F1423" s="137" t="s">
        <v>1658</v>
      </c>
      <c r="L1423" s="29"/>
      <c r="M1423" s="138"/>
      <c r="T1423" s="53"/>
      <c r="AT1423" s="17" t="s">
        <v>231</v>
      </c>
      <c r="AU1423" s="17" t="s">
        <v>82</v>
      </c>
    </row>
    <row r="1424" spans="2:65" s="1" customFormat="1">
      <c r="B1424" s="29"/>
      <c r="D1424" s="139" t="s">
        <v>232</v>
      </c>
      <c r="F1424" s="140" t="s">
        <v>1660</v>
      </c>
      <c r="L1424" s="29"/>
      <c r="M1424" s="138"/>
      <c r="T1424" s="53"/>
      <c r="AT1424" s="17" t="s">
        <v>232</v>
      </c>
      <c r="AU1424" s="17" t="s">
        <v>82</v>
      </c>
    </row>
    <row r="1425" spans="2:65" s="12" customFormat="1">
      <c r="B1425" s="141"/>
      <c r="D1425" s="136" t="s">
        <v>234</v>
      </c>
      <c r="E1425" s="142" t="s">
        <v>1</v>
      </c>
      <c r="F1425" s="143" t="s">
        <v>1160</v>
      </c>
      <c r="H1425" s="142" t="s">
        <v>1</v>
      </c>
      <c r="L1425" s="141"/>
      <c r="M1425" s="144"/>
      <c r="T1425" s="145"/>
      <c r="AT1425" s="142" t="s">
        <v>234</v>
      </c>
      <c r="AU1425" s="142" t="s">
        <v>82</v>
      </c>
      <c r="AV1425" s="12" t="s">
        <v>78</v>
      </c>
      <c r="AW1425" s="12" t="s">
        <v>29</v>
      </c>
      <c r="AX1425" s="12" t="s">
        <v>73</v>
      </c>
      <c r="AY1425" s="142" t="s">
        <v>224</v>
      </c>
    </row>
    <row r="1426" spans="2:65" s="13" customFormat="1">
      <c r="B1426" s="146"/>
      <c r="D1426" s="136" t="s">
        <v>234</v>
      </c>
      <c r="E1426" s="147" t="s">
        <v>1</v>
      </c>
      <c r="F1426" s="148" t="s">
        <v>1661</v>
      </c>
      <c r="H1426" s="149">
        <v>28.686</v>
      </c>
      <c r="L1426" s="146"/>
      <c r="M1426" s="150"/>
      <c r="T1426" s="151"/>
      <c r="AT1426" s="147" t="s">
        <v>234</v>
      </c>
      <c r="AU1426" s="147" t="s">
        <v>82</v>
      </c>
      <c r="AV1426" s="13" t="s">
        <v>82</v>
      </c>
      <c r="AW1426" s="13" t="s">
        <v>29</v>
      </c>
      <c r="AX1426" s="13" t="s">
        <v>73</v>
      </c>
      <c r="AY1426" s="147" t="s">
        <v>224</v>
      </c>
    </row>
    <row r="1427" spans="2:65" s="13" customFormat="1">
      <c r="B1427" s="146"/>
      <c r="D1427" s="136" t="s">
        <v>234</v>
      </c>
      <c r="E1427" s="147" t="s">
        <v>1</v>
      </c>
      <c r="F1427" s="148" t="s">
        <v>1662</v>
      </c>
      <c r="H1427" s="149">
        <v>9.6329999999999991</v>
      </c>
      <c r="L1427" s="146"/>
      <c r="M1427" s="150"/>
      <c r="T1427" s="151"/>
      <c r="AT1427" s="147" t="s">
        <v>234</v>
      </c>
      <c r="AU1427" s="147" t="s">
        <v>82</v>
      </c>
      <c r="AV1427" s="13" t="s">
        <v>82</v>
      </c>
      <c r="AW1427" s="13" t="s">
        <v>29</v>
      </c>
      <c r="AX1427" s="13" t="s">
        <v>73</v>
      </c>
      <c r="AY1427" s="147" t="s">
        <v>224</v>
      </c>
    </row>
    <row r="1428" spans="2:65" s="15" customFormat="1">
      <c r="B1428" s="158"/>
      <c r="D1428" s="136" t="s">
        <v>234</v>
      </c>
      <c r="E1428" s="159" t="s">
        <v>1</v>
      </c>
      <c r="F1428" s="160" t="s">
        <v>288</v>
      </c>
      <c r="H1428" s="161">
        <v>38.319000000000003</v>
      </c>
      <c r="L1428" s="158"/>
      <c r="M1428" s="162"/>
      <c r="T1428" s="163"/>
      <c r="AT1428" s="159" t="s">
        <v>234</v>
      </c>
      <c r="AU1428" s="159" t="s">
        <v>82</v>
      </c>
      <c r="AV1428" s="15" t="s">
        <v>101</v>
      </c>
      <c r="AW1428" s="15" t="s">
        <v>29</v>
      </c>
      <c r="AX1428" s="15" t="s">
        <v>73</v>
      </c>
      <c r="AY1428" s="159" t="s">
        <v>224</v>
      </c>
    </row>
    <row r="1429" spans="2:65" s="12" customFormat="1">
      <c r="B1429" s="141"/>
      <c r="D1429" s="136" t="s">
        <v>234</v>
      </c>
      <c r="E1429" s="142" t="s">
        <v>1</v>
      </c>
      <c r="F1429" s="143" t="s">
        <v>247</v>
      </c>
      <c r="H1429" s="142" t="s">
        <v>1</v>
      </c>
      <c r="L1429" s="141"/>
      <c r="M1429" s="144"/>
      <c r="T1429" s="145"/>
      <c r="AT1429" s="142" t="s">
        <v>234</v>
      </c>
      <c r="AU1429" s="142" t="s">
        <v>82</v>
      </c>
      <c r="AV1429" s="12" t="s">
        <v>78</v>
      </c>
      <c r="AW1429" s="12" t="s">
        <v>29</v>
      </c>
      <c r="AX1429" s="12" t="s">
        <v>73</v>
      </c>
      <c r="AY1429" s="142" t="s">
        <v>224</v>
      </c>
    </row>
    <row r="1430" spans="2:65" s="13" customFormat="1">
      <c r="B1430" s="146"/>
      <c r="D1430" s="136" t="s">
        <v>234</v>
      </c>
      <c r="E1430" s="147" t="s">
        <v>1</v>
      </c>
      <c r="F1430" s="148" t="s">
        <v>1663</v>
      </c>
      <c r="H1430" s="149">
        <v>113.1</v>
      </c>
      <c r="L1430" s="146"/>
      <c r="M1430" s="150"/>
      <c r="T1430" s="151"/>
      <c r="AT1430" s="147" t="s">
        <v>234</v>
      </c>
      <c r="AU1430" s="147" t="s">
        <v>82</v>
      </c>
      <c r="AV1430" s="13" t="s">
        <v>82</v>
      </c>
      <c r="AW1430" s="13" t="s">
        <v>29</v>
      </c>
      <c r="AX1430" s="13" t="s">
        <v>73</v>
      </c>
      <c r="AY1430" s="147" t="s">
        <v>224</v>
      </c>
    </row>
    <row r="1431" spans="2:65" s="13" customFormat="1">
      <c r="B1431" s="146"/>
      <c r="D1431" s="136" t="s">
        <v>234</v>
      </c>
      <c r="E1431" s="147" t="s">
        <v>1</v>
      </c>
      <c r="F1431" s="148" t="s">
        <v>1664</v>
      </c>
      <c r="H1431" s="149">
        <v>-38.319000000000003</v>
      </c>
      <c r="L1431" s="146"/>
      <c r="M1431" s="150"/>
      <c r="T1431" s="151"/>
      <c r="AT1431" s="147" t="s">
        <v>234</v>
      </c>
      <c r="AU1431" s="147" t="s">
        <v>82</v>
      </c>
      <c r="AV1431" s="13" t="s">
        <v>82</v>
      </c>
      <c r="AW1431" s="13" t="s">
        <v>29</v>
      </c>
      <c r="AX1431" s="13" t="s">
        <v>73</v>
      </c>
      <c r="AY1431" s="147" t="s">
        <v>224</v>
      </c>
    </row>
    <row r="1432" spans="2:65" s="15" customFormat="1">
      <c r="B1432" s="158"/>
      <c r="D1432" s="136" t="s">
        <v>234</v>
      </c>
      <c r="E1432" s="159" t="s">
        <v>1</v>
      </c>
      <c r="F1432" s="160" t="s">
        <v>288</v>
      </c>
      <c r="H1432" s="161">
        <v>74.780999999999992</v>
      </c>
      <c r="L1432" s="158"/>
      <c r="M1432" s="162"/>
      <c r="T1432" s="163"/>
      <c r="AT1432" s="159" t="s">
        <v>234</v>
      </c>
      <c r="AU1432" s="159" t="s">
        <v>82</v>
      </c>
      <c r="AV1432" s="15" t="s">
        <v>101</v>
      </c>
      <c r="AW1432" s="15" t="s">
        <v>29</v>
      </c>
      <c r="AX1432" s="15" t="s">
        <v>73</v>
      </c>
      <c r="AY1432" s="159" t="s">
        <v>224</v>
      </c>
    </row>
    <row r="1433" spans="2:65" s="14" customFormat="1">
      <c r="B1433" s="152"/>
      <c r="D1433" s="136" t="s">
        <v>234</v>
      </c>
      <c r="E1433" s="153" t="s">
        <v>1</v>
      </c>
      <c r="F1433" s="154" t="s">
        <v>239</v>
      </c>
      <c r="H1433" s="155">
        <v>113.09999999999998</v>
      </c>
      <c r="L1433" s="152"/>
      <c r="M1433" s="156"/>
      <c r="T1433" s="157"/>
      <c r="AT1433" s="153" t="s">
        <v>234</v>
      </c>
      <c r="AU1433" s="153" t="s">
        <v>82</v>
      </c>
      <c r="AV1433" s="14" t="s">
        <v>106</v>
      </c>
      <c r="AW1433" s="14" t="s">
        <v>29</v>
      </c>
      <c r="AX1433" s="14" t="s">
        <v>78</v>
      </c>
      <c r="AY1433" s="153" t="s">
        <v>224</v>
      </c>
    </row>
    <row r="1434" spans="2:65" s="1" customFormat="1" ht="21.75" customHeight="1">
      <c r="B1434" s="123"/>
      <c r="C1434" s="164" t="s">
        <v>1064</v>
      </c>
      <c r="D1434" s="164" t="s">
        <v>1008</v>
      </c>
      <c r="E1434" s="165" t="s">
        <v>1665</v>
      </c>
      <c r="F1434" s="166" t="s">
        <v>1666</v>
      </c>
      <c r="G1434" s="167" t="s">
        <v>266</v>
      </c>
      <c r="H1434" s="168">
        <v>122.148</v>
      </c>
      <c r="I1434" s="169">
        <v>2070</v>
      </c>
      <c r="J1434" s="169">
        <f>ROUND(I1434*H1434,2)</f>
        <v>252846.36</v>
      </c>
      <c r="K1434" s="166" t="s">
        <v>230</v>
      </c>
      <c r="L1434" s="170"/>
      <c r="M1434" s="171" t="s">
        <v>1</v>
      </c>
      <c r="N1434" s="172" t="s">
        <v>39</v>
      </c>
      <c r="O1434" s="132">
        <v>0</v>
      </c>
      <c r="P1434" s="132">
        <f>O1434*H1434</f>
        <v>0</v>
      </c>
      <c r="Q1434" s="132">
        <v>0</v>
      </c>
      <c r="R1434" s="132">
        <f>Q1434*H1434</f>
        <v>0</v>
      </c>
      <c r="S1434" s="132">
        <v>0</v>
      </c>
      <c r="T1434" s="133">
        <f>S1434*H1434</f>
        <v>0</v>
      </c>
      <c r="AR1434" s="134" t="s">
        <v>332</v>
      </c>
      <c r="AT1434" s="134" t="s">
        <v>1008</v>
      </c>
      <c r="AU1434" s="134" t="s">
        <v>82</v>
      </c>
      <c r="AY1434" s="17" t="s">
        <v>224</v>
      </c>
      <c r="BE1434" s="135">
        <f>IF(N1434="základní",J1434,0)</f>
        <v>0</v>
      </c>
      <c r="BF1434" s="135">
        <f>IF(N1434="snížená",J1434,0)</f>
        <v>252846.36</v>
      </c>
      <c r="BG1434" s="135">
        <f>IF(N1434="zákl. přenesená",J1434,0)</f>
        <v>0</v>
      </c>
      <c r="BH1434" s="135">
        <f>IF(N1434="sníž. přenesená",J1434,0)</f>
        <v>0</v>
      </c>
      <c r="BI1434" s="135">
        <f>IF(N1434="nulová",J1434,0)</f>
        <v>0</v>
      </c>
      <c r="BJ1434" s="17" t="s">
        <v>82</v>
      </c>
      <c r="BK1434" s="135">
        <f>ROUND(I1434*H1434,2)</f>
        <v>252846.36</v>
      </c>
      <c r="BL1434" s="17" t="s">
        <v>277</v>
      </c>
      <c r="BM1434" s="134" t="s">
        <v>1667</v>
      </c>
    </row>
    <row r="1435" spans="2:65" s="1" customFormat="1">
      <c r="B1435" s="29"/>
      <c r="D1435" s="136" t="s">
        <v>231</v>
      </c>
      <c r="F1435" s="137" t="s">
        <v>1666</v>
      </c>
      <c r="L1435" s="29"/>
      <c r="M1435" s="138"/>
      <c r="T1435" s="53"/>
      <c r="AT1435" s="17" t="s">
        <v>231</v>
      </c>
      <c r="AU1435" s="17" t="s">
        <v>82</v>
      </c>
    </row>
    <row r="1436" spans="2:65" s="13" customFormat="1">
      <c r="B1436" s="146"/>
      <c r="D1436" s="136" t="s">
        <v>234</v>
      </c>
      <c r="E1436" s="147" t="s">
        <v>1</v>
      </c>
      <c r="F1436" s="148" t="s">
        <v>1668</v>
      </c>
      <c r="H1436" s="149">
        <v>122.148</v>
      </c>
      <c r="L1436" s="146"/>
      <c r="M1436" s="150"/>
      <c r="T1436" s="151"/>
      <c r="AT1436" s="147" t="s">
        <v>234</v>
      </c>
      <c r="AU1436" s="147" t="s">
        <v>82</v>
      </c>
      <c r="AV1436" s="13" t="s">
        <v>82</v>
      </c>
      <c r="AW1436" s="13" t="s">
        <v>29</v>
      </c>
      <c r="AX1436" s="13" t="s">
        <v>73</v>
      </c>
      <c r="AY1436" s="147" t="s">
        <v>224</v>
      </c>
    </row>
    <row r="1437" spans="2:65" s="14" customFormat="1">
      <c r="B1437" s="152"/>
      <c r="D1437" s="136" t="s">
        <v>234</v>
      </c>
      <c r="E1437" s="153" t="s">
        <v>1</v>
      </c>
      <c r="F1437" s="154" t="s">
        <v>239</v>
      </c>
      <c r="H1437" s="155">
        <v>122.148</v>
      </c>
      <c r="L1437" s="152"/>
      <c r="M1437" s="156"/>
      <c r="T1437" s="157"/>
      <c r="AT1437" s="153" t="s">
        <v>234</v>
      </c>
      <c r="AU1437" s="153" t="s">
        <v>82</v>
      </c>
      <c r="AV1437" s="14" t="s">
        <v>106</v>
      </c>
      <c r="AW1437" s="14" t="s">
        <v>29</v>
      </c>
      <c r="AX1437" s="14" t="s">
        <v>78</v>
      </c>
      <c r="AY1437" s="153" t="s">
        <v>224</v>
      </c>
    </row>
    <row r="1438" spans="2:65" s="1" customFormat="1" ht="24.2" customHeight="1">
      <c r="B1438" s="123"/>
      <c r="C1438" s="124" t="s">
        <v>1669</v>
      </c>
      <c r="D1438" s="124" t="s">
        <v>226</v>
      </c>
      <c r="E1438" s="125" t="s">
        <v>1670</v>
      </c>
      <c r="F1438" s="126" t="s">
        <v>1671</v>
      </c>
      <c r="G1438" s="127" t="s">
        <v>266</v>
      </c>
      <c r="H1438" s="128">
        <v>196.34200000000001</v>
      </c>
      <c r="I1438" s="129">
        <v>124</v>
      </c>
      <c r="J1438" s="129">
        <f>ROUND(I1438*H1438,2)</f>
        <v>24346.41</v>
      </c>
      <c r="K1438" s="126" t="s">
        <v>230</v>
      </c>
      <c r="L1438" s="29"/>
      <c r="M1438" s="130" t="s">
        <v>1</v>
      </c>
      <c r="N1438" s="131" t="s">
        <v>39</v>
      </c>
      <c r="O1438" s="132">
        <v>0</v>
      </c>
      <c r="P1438" s="132">
        <f>O1438*H1438</f>
        <v>0</v>
      </c>
      <c r="Q1438" s="132">
        <v>0</v>
      </c>
      <c r="R1438" s="132">
        <f>Q1438*H1438</f>
        <v>0</v>
      </c>
      <c r="S1438" s="132">
        <v>0</v>
      </c>
      <c r="T1438" s="133">
        <f>S1438*H1438</f>
        <v>0</v>
      </c>
      <c r="AR1438" s="134" t="s">
        <v>277</v>
      </c>
      <c r="AT1438" s="134" t="s">
        <v>226</v>
      </c>
      <c r="AU1438" s="134" t="s">
        <v>82</v>
      </c>
      <c r="AY1438" s="17" t="s">
        <v>224</v>
      </c>
      <c r="BE1438" s="135">
        <f>IF(N1438="základní",J1438,0)</f>
        <v>0</v>
      </c>
      <c r="BF1438" s="135">
        <f>IF(N1438="snížená",J1438,0)</f>
        <v>24346.41</v>
      </c>
      <c r="BG1438" s="135">
        <f>IF(N1438="zákl. přenesená",J1438,0)</f>
        <v>0</v>
      </c>
      <c r="BH1438" s="135">
        <f>IF(N1438="sníž. přenesená",J1438,0)</f>
        <v>0</v>
      </c>
      <c r="BI1438" s="135">
        <f>IF(N1438="nulová",J1438,0)</f>
        <v>0</v>
      </c>
      <c r="BJ1438" s="17" t="s">
        <v>82</v>
      </c>
      <c r="BK1438" s="135">
        <f>ROUND(I1438*H1438,2)</f>
        <v>24346.41</v>
      </c>
      <c r="BL1438" s="17" t="s">
        <v>277</v>
      </c>
      <c r="BM1438" s="134" t="s">
        <v>1672</v>
      </c>
    </row>
    <row r="1439" spans="2:65" s="1" customFormat="1" ht="19.5">
      <c r="B1439" s="29"/>
      <c r="D1439" s="136" t="s">
        <v>231</v>
      </c>
      <c r="F1439" s="137" t="s">
        <v>1671</v>
      </c>
      <c r="L1439" s="29"/>
      <c r="M1439" s="138"/>
      <c r="T1439" s="53"/>
      <c r="AT1439" s="17" t="s">
        <v>231</v>
      </c>
      <c r="AU1439" s="17" t="s">
        <v>82</v>
      </c>
    </row>
    <row r="1440" spans="2:65" s="1" customFormat="1">
      <c r="B1440" s="29"/>
      <c r="D1440" s="139" t="s">
        <v>232</v>
      </c>
      <c r="F1440" s="140" t="s">
        <v>1673</v>
      </c>
      <c r="L1440" s="29"/>
      <c r="M1440" s="138"/>
      <c r="T1440" s="53"/>
      <c r="AT1440" s="17" t="s">
        <v>232</v>
      </c>
      <c r="AU1440" s="17" t="s">
        <v>82</v>
      </c>
    </row>
    <row r="1441" spans="2:65" s="13" customFormat="1">
      <c r="B1441" s="146"/>
      <c r="D1441" s="136" t="s">
        <v>234</v>
      </c>
      <c r="E1441" s="147" t="s">
        <v>1</v>
      </c>
      <c r="F1441" s="148" t="s">
        <v>1674</v>
      </c>
      <c r="H1441" s="149">
        <v>113.1</v>
      </c>
      <c r="L1441" s="146"/>
      <c r="M1441" s="150"/>
      <c r="T1441" s="151"/>
      <c r="AT1441" s="147" t="s">
        <v>234</v>
      </c>
      <c r="AU1441" s="147" t="s">
        <v>82</v>
      </c>
      <c r="AV1441" s="13" t="s">
        <v>82</v>
      </c>
      <c r="AW1441" s="13" t="s">
        <v>29</v>
      </c>
      <c r="AX1441" s="13" t="s">
        <v>73</v>
      </c>
      <c r="AY1441" s="147" t="s">
        <v>224</v>
      </c>
    </row>
    <row r="1442" spans="2:65" s="13" customFormat="1">
      <c r="B1442" s="146"/>
      <c r="D1442" s="136" t="s">
        <v>234</v>
      </c>
      <c r="E1442" s="147" t="s">
        <v>1</v>
      </c>
      <c r="F1442" s="148" t="s">
        <v>1675</v>
      </c>
      <c r="H1442" s="149">
        <v>83.242000000000004</v>
      </c>
      <c r="L1442" s="146"/>
      <c r="M1442" s="150"/>
      <c r="T1442" s="151"/>
      <c r="AT1442" s="147" t="s">
        <v>234</v>
      </c>
      <c r="AU1442" s="147" t="s">
        <v>82</v>
      </c>
      <c r="AV1442" s="13" t="s">
        <v>82</v>
      </c>
      <c r="AW1442" s="13" t="s">
        <v>29</v>
      </c>
      <c r="AX1442" s="13" t="s">
        <v>73</v>
      </c>
      <c r="AY1442" s="147" t="s">
        <v>224</v>
      </c>
    </row>
    <row r="1443" spans="2:65" s="14" customFormat="1">
      <c r="B1443" s="152"/>
      <c r="D1443" s="136" t="s">
        <v>234</v>
      </c>
      <c r="E1443" s="153" t="s">
        <v>1</v>
      </c>
      <c r="F1443" s="154" t="s">
        <v>239</v>
      </c>
      <c r="H1443" s="155">
        <v>196.34199999999998</v>
      </c>
      <c r="L1443" s="152"/>
      <c r="M1443" s="156"/>
      <c r="T1443" s="157"/>
      <c r="AT1443" s="153" t="s">
        <v>234</v>
      </c>
      <c r="AU1443" s="153" t="s">
        <v>82</v>
      </c>
      <c r="AV1443" s="14" t="s">
        <v>106</v>
      </c>
      <c r="AW1443" s="14" t="s">
        <v>29</v>
      </c>
      <c r="AX1443" s="14" t="s">
        <v>78</v>
      </c>
      <c r="AY1443" s="153" t="s">
        <v>224</v>
      </c>
    </row>
    <row r="1444" spans="2:65" s="1" customFormat="1" ht="44.25" customHeight="1">
      <c r="B1444" s="123"/>
      <c r="C1444" s="124" t="s">
        <v>1067</v>
      </c>
      <c r="D1444" s="124" t="s">
        <v>226</v>
      </c>
      <c r="E1444" s="125" t="s">
        <v>1676</v>
      </c>
      <c r="F1444" s="126" t="s">
        <v>1677</v>
      </c>
      <c r="G1444" s="127" t="s">
        <v>1201</v>
      </c>
      <c r="H1444" s="128">
        <v>5218.46</v>
      </c>
      <c r="I1444" s="129">
        <v>3.07</v>
      </c>
      <c r="J1444" s="129">
        <f>ROUND(I1444*H1444,2)</f>
        <v>16020.67</v>
      </c>
      <c r="K1444" s="126" t="s">
        <v>230</v>
      </c>
      <c r="L1444" s="29"/>
      <c r="M1444" s="130" t="s">
        <v>1</v>
      </c>
      <c r="N1444" s="131" t="s">
        <v>39</v>
      </c>
      <c r="O1444" s="132">
        <v>0</v>
      </c>
      <c r="P1444" s="132">
        <f>O1444*H1444</f>
        <v>0</v>
      </c>
      <c r="Q1444" s="132">
        <v>0</v>
      </c>
      <c r="R1444" s="132">
        <f>Q1444*H1444</f>
        <v>0</v>
      </c>
      <c r="S1444" s="132">
        <v>0</v>
      </c>
      <c r="T1444" s="133">
        <f>S1444*H1444</f>
        <v>0</v>
      </c>
      <c r="AR1444" s="134" t="s">
        <v>277</v>
      </c>
      <c r="AT1444" s="134" t="s">
        <v>226</v>
      </c>
      <c r="AU1444" s="134" t="s">
        <v>82</v>
      </c>
      <c r="AY1444" s="17" t="s">
        <v>224</v>
      </c>
      <c r="BE1444" s="135">
        <f>IF(N1444="základní",J1444,0)</f>
        <v>0</v>
      </c>
      <c r="BF1444" s="135">
        <f>IF(N1444="snížená",J1444,0)</f>
        <v>16020.67</v>
      </c>
      <c r="BG1444" s="135">
        <f>IF(N1444="zákl. přenesená",J1444,0)</f>
        <v>0</v>
      </c>
      <c r="BH1444" s="135">
        <f>IF(N1444="sníž. přenesená",J1444,0)</f>
        <v>0</v>
      </c>
      <c r="BI1444" s="135">
        <f>IF(N1444="nulová",J1444,0)</f>
        <v>0</v>
      </c>
      <c r="BJ1444" s="17" t="s">
        <v>82</v>
      </c>
      <c r="BK1444" s="135">
        <f>ROUND(I1444*H1444,2)</f>
        <v>16020.67</v>
      </c>
      <c r="BL1444" s="17" t="s">
        <v>277</v>
      </c>
      <c r="BM1444" s="134" t="s">
        <v>1678</v>
      </c>
    </row>
    <row r="1445" spans="2:65" s="1" customFormat="1" ht="29.25">
      <c r="B1445" s="29"/>
      <c r="D1445" s="136" t="s">
        <v>231</v>
      </c>
      <c r="F1445" s="137" t="s">
        <v>1677</v>
      </c>
      <c r="L1445" s="29"/>
      <c r="M1445" s="138"/>
      <c r="T1445" s="53"/>
      <c r="AT1445" s="17" t="s">
        <v>231</v>
      </c>
      <c r="AU1445" s="17" t="s">
        <v>82</v>
      </c>
    </row>
    <row r="1446" spans="2:65" s="1" customFormat="1">
      <c r="B1446" s="29"/>
      <c r="D1446" s="139" t="s">
        <v>232</v>
      </c>
      <c r="F1446" s="140" t="s">
        <v>1679</v>
      </c>
      <c r="L1446" s="29"/>
      <c r="M1446" s="138"/>
      <c r="T1446" s="53"/>
      <c r="AT1446" s="17" t="s">
        <v>232</v>
      </c>
      <c r="AU1446" s="17" t="s">
        <v>82</v>
      </c>
    </row>
    <row r="1447" spans="2:65" s="11" customFormat="1" ht="22.9" customHeight="1">
      <c r="B1447" s="112"/>
      <c r="D1447" s="113" t="s">
        <v>72</v>
      </c>
      <c r="E1447" s="121" t="s">
        <v>1680</v>
      </c>
      <c r="F1447" s="121" t="s">
        <v>1681</v>
      </c>
      <c r="J1447" s="122">
        <f>BK1447</f>
        <v>873766.14000000013</v>
      </c>
      <c r="L1447" s="112"/>
      <c r="M1447" s="116"/>
      <c r="P1447" s="117">
        <f>SUM(P1448:P1560)</f>
        <v>0</v>
      </c>
      <c r="R1447" s="117">
        <f>SUM(R1448:R1560)</f>
        <v>0</v>
      </c>
      <c r="T1447" s="118">
        <f>SUM(T1448:T1560)</f>
        <v>0</v>
      </c>
      <c r="AR1447" s="113" t="s">
        <v>82</v>
      </c>
      <c r="AT1447" s="119" t="s">
        <v>72</v>
      </c>
      <c r="AU1447" s="119" t="s">
        <v>78</v>
      </c>
      <c r="AY1447" s="113" t="s">
        <v>224</v>
      </c>
      <c r="BK1447" s="120">
        <f>SUM(BK1448:BK1560)</f>
        <v>873766.14000000013</v>
      </c>
    </row>
    <row r="1448" spans="2:65" s="1" customFormat="1" ht="55.5" customHeight="1">
      <c r="B1448" s="123"/>
      <c r="C1448" s="124" t="s">
        <v>1682</v>
      </c>
      <c r="D1448" s="124" t="s">
        <v>226</v>
      </c>
      <c r="E1448" s="125" t="s">
        <v>1683</v>
      </c>
      <c r="F1448" s="126" t="s">
        <v>1684</v>
      </c>
      <c r="G1448" s="127" t="s">
        <v>266</v>
      </c>
      <c r="H1448" s="128">
        <v>2.835</v>
      </c>
      <c r="I1448" s="129">
        <v>1420</v>
      </c>
      <c r="J1448" s="129">
        <f>ROUND(I1448*H1448,2)</f>
        <v>4025.7</v>
      </c>
      <c r="K1448" s="126" t="s">
        <v>230</v>
      </c>
      <c r="L1448" s="29"/>
      <c r="M1448" s="130" t="s">
        <v>1</v>
      </c>
      <c r="N1448" s="131" t="s">
        <v>39</v>
      </c>
      <c r="O1448" s="132">
        <v>0</v>
      </c>
      <c r="P1448" s="132">
        <f>O1448*H1448</f>
        <v>0</v>
      </c>
      <c r="Q1448" s="132">
        <v>0</v>
      </c>
      <c r="R1448" s="132">
        <f>Q1448*H1448</f>
        <v>0</v>
      </c>
      <c r="S1448" s="132">
        <v>0</v>
      </c>
      <c r="T1448" s="133">
        <f>S1448*H1448</f>
        <v>0</v>
      </c>
      <c r="AR1448" s="134" t="s">
        <v>277</v>
      </c>
      <c r="AT1448" s="134" t="s">
        <v>226</v>
      </c>
      <c r="AU1448" s="134" t="s">
        <v>82</v>
      </c>
      <c r="AY1448" s="17" t="s">
        <v>224</v>
      </c>
      <c r="BE1448" s="135">
        <f>IF(N1448="základní",J1448,0)</f>
        <v>0</v>
      </c>
      <c r="BF1448" s="135">
        <f>IF(N1448="snížená",J1448,0)</f>
        <v>4025.7</v>
      </c>
      <c r="BG1448" s="135">
        <f>IF(N1448="zákl. přenesená",J1448,0)</f>
        <v>0</v>
      </c>
      <c r="BH1448" s="135">
        <f>IF(N1448="sníž. přenesená",J1448,0)</f>
        <v>0</v>
      </c>
      <c r="BI1448" s="135">
        <f>IF(N1448="nulová",J1448,0)</f>
        <v>0</v>
      </c>
      <c r="BJ1448" s="17" t="s">
        <v>82</v>
      </c>
      <c r="BK1448" s="135">
        <f>ROUND(I1448*H1448,2)</f>
        <v>4025.7</v>
      </c>
      <c r="BL1448" s="17" t="s">
        <v>277</v>
      </c>
      <c r="BM1448" s="134" t="s">
        <v>1685</v>
      </c>
    </row>
    <row r="1449" spans="2:65" s="1" customFormat="1" ht="39">
      <c r="B1449" s="29"/>
      <c r="D1449" s="136" t="s">
        <v>231</v>
      </c>
      <c r="F1449" s="137" t="s">
        <v>1684</v>
      </c>
      <c r="L1449" s="29"/>
      <c r="M1449" s="138"/>
      <c r="T1449" s="53"/>
      <c r="AT1449" s="17" t="s">
        <v>231</v>
      </c>
      <c r="AU1449" s="17" t="s">
        <v>82</v>
      </c>
    </row>
    <row r="1450" spans="2:65" s="1" customFormat="1">
      <c r="B1450" s="29"/>
      <c r="D1450" s="139" t="s">
        <v>232</v>
      </c>
      <c r="F1450" s="140" t="s">
        <v>1686</v>
      </c>
      <c r="L1450" s="29"/>
      <c r="M1450" s="138"/>
      <c r="T1450" s="53"/>
      <c r="AT1450" s="17" t="s">
        <v>232</v>
      </c>
      <c r="AU1450" s="17" t="s">
        <v>82</v>
      </c>
    </row>
    <row r="1451" spans="2:65" s="12" customFormat="1">
      <c r="B1451" s="141"/>
      <c r="D1451" s="136" t="s">
        <v>234</v>
      </c>
      <c r="E1451" s="142" t="s">
        <v>1</v>
      </c>
      <c r="F1451" s="143" t="s">
        <v>387</v>
      </c>
      <c r="H1451" s="142" t="s">
        <v>1</v>
      </c>
      <c r="L1451" s="141"/>
      <c r="M1451" s="144"/>
      <c r="T1451" s="145"/>
      <c r="AT1451" s="142" t="s">
        <v>234</v>
      </c>
      <c r="AU1451" s="142" t="s">
        <v>82</v>
      </c>
      <c r="AV1451" s="12" t="s">
        <v>78</v>
      </c>
      <c r="AW1451" s="12" t="s">
        <v>29</v>
      </c>
      <c r="AX1451" s="12" t="s">
        <v>73</v>
      </c>
      <c r="AY1451" s="142" t="s">
        <v>224</v>
      </c>
    </row>
    <row r="1452" spans="2:65" s="13" customFormat="1">
      <c r="B1452" s="146"/>
      <c r="D1452" s="136" t="s">
        <v>234</v>
      </c>
      <c r="E1452" s="147" t="s">
        <v>1</v>
      </c>
      <c r="F1452" s="148" t="s">
        <v>1687</v>
      </c>
      <c r="H1452" s="149">
        <v>2.835</v>
      </c>
      <c r="L1452" s="146"/>
      <c r="M1452" s="150"/>
      <c r="T1452" s="151"/>
      <c r="AT1452" s="147" t="s">
        <v>234</v>
      </c>
      <c r="AU1452" s="147" t="s">
        <v>82</v>
      </c>
      <c r="AV1452" s="13" t="s">
        <v>82</v>
      </c>
      <c r="AW1452" s="13" t="s">
        <v>29</v>
      </c>
      <c r="AX1452" s="13" t="s">
        <v>73</v>
      </c>
      <c r="AY1452" s="147" t="s">
        <v>224</v>
      </c>
    </row>
    <row r="1453" spans="2:65" s="14" customFormat="1">
      <c r="B1453" s="152"/>
      <c r="D1453" s="136" t="s">
        <v>234</v>
      </c>
      <c r="E1453" s="153" t="s">
        <v>1</v>
      </c>
      <c r="F1453" s="154" t="s">
        <v>239</v>
      </c>
      <c r="H1453" s="155">
        <v>2.835</v>
      </c>
      <c r="L1453" s="152"/>
      <c r="M1453" s="156"/>
      <c r="T1453" s="157"/>
      <c r="AT1453" s="153" t="s">
        <v>234</v>
      </c>
      <c r="AU1453" s="153" t="s">
        <v>82</v>
      </c>
      <c r="AV1453" s="14" t="s">
        <v>106</v>
      </c>
      <c r="AW1453" s="14" t="s">
        <v>29</v>
      </c>
      <c r="AX1453" s="14" t="s">
        <v>78</v>
      </c>
      <c r="AY1453" s="153" t="s">
        <v>224</v>
      </c>
    </row>
    <row r="1454" spans="2:65" s="1" customFormat="1" ht="55.5" customHeight="1">
      <c r="B1454" s="123"/>
      <c r="C1454" s="124" t="s">
        <v>1071</v>
      </c>
      <c r="D1454" s="124" t="s">
        <v>226</v>
      </c>
      <c r="E1454" s="125" t="s">
        <v>1688</v>
      </c>
      <c r="F1454" s="126" t="s">
        <v>1689</v>
      </c>
      <c r="G1454" s="127" t="s">
        <v>266</v>
      </c>
      <c r="H1454" s="128">
        <v>105.506</v>
      </c>
      <c r="I1454" s="129">
        <v>1450</v>
      </c>
      <c r="J1454" s="129">
        <f>ROUND(I1454*H1454,2)</f>
        <v>152983.70000000001</v>
      </c>
      <c r="K1454" s="126" t="s">
        <v>230</v>
      </c>
      <c r="L1454" s="29"/>
      <c r="M1454" s="130" t="s">
        <v>1</v>
      </c>
      <c r="N1454" s="131" t="s">
        <v>39</v>
      </c>
      <c r="O1454" s="132">
        <v>0</v>
      </c>
      <c r="P1454" s="132">
        <f>O1454*H1454</f>
        <v>0</v>
      </c>
      <c r="Q1454" s="132">
        <v>0</v>
      </c>
      <c r="R1454" s="132">
        <f>Q1454*H1454</f>
        <v>0</v>
      </c>
      <c r="S1454" s="132">
        <v>0</v>
      </c>
      <c r="T1454" s="133">
        <f>S1454*H1454</f>
        <v>0</v>
      </c>
      <c r="AR1454" s="134" t="s">
        <v>277</v>
      </c>
      <c r="AT1454" s="134" t="s">
        <v>226</v>
      </c>
      <c r="AU1454" s="134" t="s">
        <v>82</v>
      </c>
      <c r="AY1454" s="17" t="s">
        <v>224</v>
      </c>
      <c r="BE1454" s="135">
        <f>IF(N1454="základní",J1454,0)</f>
        <v>0</v>
      </c>
      <c r="BF1454" s="135">
        <f>IF(N1454="snížená",J1454,0)</f>
        <v>152983.70000000001</v>
      </c>
      <c r="BG1454" s="135">
        <f>IF(N1454="zákl. přenesená",J1454,0)</f>
        <v>0</v>
      </c>
      <c r="BH1454" s="135">
        <f>IF(N1454="sníž. přenesená",J1454,0)</f>
        <v>0</v>
      </c>
      <c r="BI1454" s="135">
        <f>IF(N1454="nulová",J1454,0)</f>
        <v>0</v>
      </c>
      <c r="BJ1454" s="17" t="s">
        <v>82</v>
      </c>
      <c r="BK1454" s="135">
        <f>ROUND(I1454*H1454,2)</f>
        <v>152983.70000000001</v>
      </c>
      <c r="BL1454" s="17" t="s">
        <v>277</v>
      </c>
      <c r="BM1454" s="134" t="s">
        <v>1690</v>
      </c>
    </row>
    <row r="1455" spans="2:65" s="1" customFormat="1" ht="39">
      <c r="B1455" s="29"/>
      <c r="D1455" s="136" t="s">
        <v>231</v>
      </c>
      <c r="F1455" s="137" t="s">
        <v>1689</v>
      </c>
      <c r="L1455" s="29"/>
      <c r="M1455" s="138"/>
      <c r="T1455" s="53"/>
      <c r="AT1455" s="17" t="s">
        <v>231</v>
      </c>
      <c r="AU1455" s="17" t="s">
        <v>82</v>
      </c>
    </row>
    <row r="1456" spans="2:65" s="1" customFormat="1">
      <c r="B1456" s="29"/>
      <c r="D1456" s="139" t="s">
        <v>232</v>
      </c>
      <c r="F1456" s="140" t="s">
        <v>1691</v>
      </c>
      <c r="L1456" s="29"/>
      <c r="M1456" s="138"/>
      <c r="T1456" s="53"/>
      <c r="AT1456" s="17" t="s">
        <v>232</v>
      </c>
      <c r="AU1456" s="17" t="s">
        <v>82</v>
      </c>
    </row>
    <row r="1457" spans="2:65" s="12" customFormat="1">
      <c r="B1457" s="141"/>
      <c r="D1457" s="136" t="s">
        <v>234</v>
      </c>
      <c r="E1457" s="142" t="s">
        <v>1</v>
      </c>
      <c r="F1457" s="143" t="s">
        <v>387</v>
      </c>
      <c r="H1457" s="142" t="s">
        <v>1</v>
      </c>
      <c r="L1457" s="141"/>
      <c r="M1457" s="144"/>
      <c r="T1457" s="145"/>
      <c r="AT1457" s="142" t="s">
        <v>234</v>
      </c>
      <c r="AU1457" s="142" t="s">
        <v>82</v>
      </c>
      <c r="AV1457" s="12" t="s">
        <v>78</v>
      </c>
      <c r="AW1457" s="12" t="s">
        <v>29</v>
      </c>
      <c r="AX1457" s="12" t="s">
        <v>73</v>
      </c>
      <c r="AY1457" s="142" t="s">
        <v>224</v>
      </c>
    </row>
    <row r="1458" spans="2:65" s="13" customFormat="1">
      <c r="B1458" s="146"/>
      <c r="D1458" s="136" t="s">
        <v>234</v>
      </c>
      <c r="E1458" s="147" t="s">
        <v>1</v>
      </c>
      <c r="F1458" s="148" t="s">
        <v>1692</v>
      </c>
      <c r="H1458" s="149">
        <v>47.848999999999997</v>
      </c>
      <c r="L1458" s="146"/>
      <c r="M1458" s="150"/>
      <c r="T1458" s="151"/>
      <c r="AT1458" s="147" t="s">
        <v>234</v>
      </c>
      <c r="AU1458" s="147" t="s">
        <v>82</v>
      </c>
      <c r="AV1458" s="13" t="s">
        <v>82</v>
      </c>
      <c r="AW1458" s="13" t="s">
        <v>29</v>
      </c>
      <c r="AX1458" s="13" t="s">
        <v>73</v>
      </c>
      <c r="AY1458" s="147" t="s">
        <v>224</v>
      </c>
    </row>
    <row r="1459" spans="2:65" s="12" customFormat="1">
      <c r="B1459" s="141"/>
      <c r="D1459" s="136" t="s">
        <v>234</v>
      </c>
      <c r="E1459" s="142" t="s">
        <v>1</v>
      </c>
      <c r="F1459" s="143" t="s">
        <v>390</v>
      </c>
      <c r="H1459" s="142" t="s">
        <v>1</v>
      </c>
      <c r="L1459" s="141"/>
      <c r="M1459" s="144"/>
      <c r="T1459" s="145"/>
      <c r="AT1459" s="142" t="s">
        <v>234</v>
      </c>
      <c r="AU1459" s="142" t="s">
        <v>82</v>
      </c>
      <c r="AV1459" s="12" t="s">
        <v>78</v>
      </c>
      <c r="AW1459" s="12" t="s">
        <v>29</v>
      </c>
      <c r="AX1459" s="12" t="s">
        <v>73</v>
      </c>
      <c r="AY1459" s="142" t="s">
        <v>224</v>
      </c>
    </row>
    <row r="1460" spans="2:65" s="13" customFormat="1">
      <c r="B1460" s="146"/>
      <c r="D1460" s="136" t="s">
        <v>234</v>
      </c>
      <c r="E1460" s="147" t="s">
        <v>1</v>
      </c>
      <c r="F1460" s="148" t="s">
        <v>1693</v>
      </c>
      <c r="H1460" s="149">
        <v>57.656999999999996</v>
      </c>
      <c r="L1460" s="146"/>
      <c r="M1460" s="150"/>
      <c r="T1460" s="151"/>
      <c r="AT1460" s="147" t="s">
        <v>234</v>
      </c>
      <c r="AU1460" s="147" t="s">
        <v>82</v>
      </c>
      <c r="AV1460" s="13" t="s">
        <v>82</v>
      </c>
      <c r="AW1460" s="13" t="s">
        <v>29</v>
      </c>
      <c r="AX1460" s="13" t="s">
        <v>73</v>
      </c>
      <c r="AY1460" s="147" t="s">
        <v>224</v>
      </c>
    </row>
    <row r="1461" spans="2:65" s="14" customFormat="1">
      <c r="B1461" s="152"/>
      <c r="D1461" s="136" t="s">
        <v>234</v>
      </c>
      <c r="E1461" s="153" t="s">
        <v>1</v>
      </c>
      <c r="F1461" s="154" t="s">
        <v>239</v>
      </c>
      <c r="H1461" s="155">
        <v>105.506</v>
      </c>
      <c r="L1461" s="152"/>
      <c r="M1461" s="156"/>
      <c r="T1461" s="157"/>
      <c r="AT1461" s="153" t="s">
        <v>234</v>
      </c>
      <c r="AU1461" s="153" t="s">
        <v>82</v>
      </c>
      <c r="AV1461" s="14" t="s">
        <v>106</v>
      </c>
      <c r="AW1461" s="14" t="s">
        <v>29</v>
      </c>
      <c r="AX1461" s="14" t="s">
        <v>78</v>
      </c>
      <c r="AY1461" s="153" t="s">
        <v>224</v>
      </c>
    </row>
    <row r="1462" spans="2:65" s="1" customFormat="1" ht="62.65" customHeight="1">
      <c r="B1462" s="123"/>
      <c r="C1462" s="124" t="s">
        <v>1694</v>
      </c>
      <c r="D1462" s="124" t="s">
        <v>226</v>
      </c>
      <c r="E1462" s="125" t="s">
        <v>1695</v>
      </c>
      <c r="F1462" s="126" t="s">
        <v>1696</v>
      </c>
      <c r="G1462" s="127" t="s">
        <v>266</v>
      </c>
      <c r="H1462" s="128">
        <v>129.98699999999999</v>
      </c>
      <c r="I1462" s="129">
        <v>1460</v>
      </c>
      <c r="J1462" s="129">
        <f>ROUND(I1462*H1462,2)</f>
        <v>189781.02</v>
      </c>
      <c r="K1462" s="126" t="s">
        <v>230</v>
      </c>
      <c r="L1462" s="29"/>
      <c r="M1462" s="130" t="s">
        <v>1</v>
      </c>
      <c r="N1462" s="131" t="s">
        <v>39</v>
      </c>
      <c r="O1462" s="132">
        <v>0</v>
      </c>
      <c r="P1462" s="132">
        <f>O1462*H1462</f>
        <v>0</v>
      </c>
      <c r="Q1462" s="132">
        <v>0</v>
      </c>
      <c r="R1462" s="132">
        <f>Q1462*H1462</f>
        <v>0</v>
      </c>
      <c r="S1462" s="132">
        <v>0</v>
      </c>
      <c r="T1462" s="133">
        <f>S1462*H1462</f>
        <v>0</v>
      </c>
      <c r="AR1462" s="134" t="s">
        <v>277</v>
      </c>
      <c r="AT1462" s="134" t="s">
        <v>226</v>
      </c>
      <c r="AU1462" s="134" t="s">
        <v>82</v>
      </c>
      <c r="AY1462" s="17" t="s">
        <v>224</v>
      </c>
      <c r="BE1462" s="135">
        <f>IF(N1462="základní",J1462,0)</f>
        <v>0</v>
      </c>
      <c r="BF1462" s="135">
        <f>IF(N1462="snížená",J1462,0)</f>
        <v>189781.02</v>
      </c>
      <c r="BG1462" s="135">
        <f>IF(N1462="zákl. přenesená",J1462,0)</f>
        <v>0</v>
      </c>
      <c r="BH1462" s="135">
        <f>IF(N1462="sníž. přenesená",J1462,0)</f>
        <v>0</v>
      </c>
      <c r="BI1462" s="135">
        <f>IF(N1462="nulová",J1462,0)</f>
        <v>0</v>
      </c>
      <c r="BJ1462" s="17" t="s">
        <v>82</v>
      </c>
      <c r="BK1462" s="135">
        <f>ROUND(I1462*H1462,2)</f>
        <v>189781.02</v>
      </c>
      <c r="BL1462" s="17" t="s">
        <v>277</v>
      </c>
      <c r="BM1462" s="134" t="s">
        <v>1697</v>
      </c>
    </row>
    <row r="1463" spans="2:65" s="1" customFormat="1" ht="39">
      <c r="B1463" s="29"/>
      <c r="D1463" s="136" t="s">
        <v>231</v>
      </c>
      <c r="F1463" s="137" t="s">
        <v>1696</v>
      </c>
      <c r="L1463" s="29"/>
      <c r="M1463" s="138"/>
      <c r="T1463" s="53"/>
      <c r="AT1463" s="17" t="s">
        <v>231</v>
      </c>
      <c r="AU1463" s="17" t="s">
        <v>82</v>
      </c>
    </row>
    <row r="1464" spans="2:65" s="1" customFormat="1">
      <c r="B1464" s="29"/>
      <c r="D1464" s="139" t="s">
        <v>232</v>
      </c>
      <c r="F1464" s="140" t="s">
        <v>1698</v>
      </c>
      <c r="L1464" s="29"/>
      <c r="M1464" s="138"/>
      <c r="T1464" s="53"/>
      <c r="AT1464" s="17" t="s">
        <v>232</v>
      </c>
      <c r="AU1464" s="17" t="s">
        <v>82</v>
      </c>
    </row>
    <row r="1465" spans="2:65" s="12" customFormat="1">
      <c r="B1465" s="141"/>
      <c r="D1465" s="136" t="s">
        <v>234</v>
      </c>
      <c r="E1465" s="142" t="s">
        <v>1</v>
      </c>
      <c r="F1465" s="143" t="s">
        <v>387</v>
      </c>
      <c r="H1465" s="142" t="s">
        <v>1</v>
      </c>
      <c r="L1465" s="141"/>
      <c r="M1465" s="144"/>
      <c r="T1465" s="145"/>
      <c r="AT1465" s="142" t="s">
        <v>234</v>
      </c>
      <c r="AU1465" s="142" t="s">
        <v>82</v>
      </c>
      <c r="AV1465" s="12" t="s">
        <v>78</v>
      </c>
      <c r="AW1465" s="12" t="s">
        <v>29</v>
      </c>
      <c r="AX1465" s="12" t="s">
        <v>73</v>
      </c>
      <c r="AY1465" s="142" t="s">
        <v>224</v>
      </c>
    </row>
    <row r="1466" spans="2:65" s="13" customFormat="1">
      <c r="B1466" s="146"/>
      <c r="D1466" s="136" t="s">
        <v>234</v>
      </c>
      <c r="E1466" s="147" t="s">
        <v>1</v>
      </c>
      <c r="F1466" s="148" t="s">
        <v>1699</v>
      </c>
      <c r="H1466" s="149">
        <v>12.395</v>
      </c>
      <c r="L1466" s="146"/>
      <c r="M1466" s="150"/>
      <c r="T1466" s="151"/>
      <c r="AT1466" s="147" t="s">
        <v>234</v>
      </c>
      <c r="AU1466" s="147" t="s">
        <v>82</v>
      </c>
      <c r="AV1466" s="13" t="s">
        <v>82</v>
      </c>
      <c r="AW1466" s="13" t="s">
        <v>29</v>
      </c>
      <c r="AX1466" s="13" t="s">
        <v>73</v>
      </c>
      <c r="AY1466" s="147" t="s">
        <v>224</v>
      </c>
    </row>
    <row r="1467" spans="2:65" s="13" customFormat="1">
      <c r="B1467" s="146"/>
      <c r="D1467" s="136" t="s">
        <v>234</v>
      </c>
      <c r="E1467" s="147" t="s">
        <v>1</v>
      </c>
      <c r="F1467" s="148" t="s">
        <v>1700</v>
      </c>
      <c r="H1467" s="149">
        <v>68.040000000000006</v>
      </c>
      <c r="L1467" s="146"/>
      <c r="M1467" s="150"/>
      <c r="T1467" s="151"/>
      <c r="AT1467" s="147" t="s">
        <v>234</v>
      </c>
      <c r="AU1467" s="147" t="s">
        <v>82</v>
      </c>
      <c r="AV1467" s="13" t="s">
        <v>82</v>
      </c>
      <c r="AW1467" s="13" t="s">
        <v>29</v>
      </c>
      <c r="AX1467" s="13" t="s">
        <v>73</v>
      </c>
      <c r="AY1467" s="147" t="s">
        <v>224</v>
      </c>
    </row>
    <row r="1468" spans="2:65" s="13" customFormat="1">
      <c r="B1468" s="146"/>
      <c r="D1468" s="136" t="s">
        <v>234</v>
      </c>
      <c r="E1468" s="147" t="s">
        <v>1</v>
      </c>
      <c r="F1468" s="148" t="s">
        <v>1701</v>
      </c>
      <c r="H1468" s="149">
        <v>78.951999999999998</v>
      </c>
      <c r="L1468" s="146"/>
      <c r="M1468" s="150"/>
      <c r="T1468" s="151"/>
      <c r="AT1468" s="147" t="s">
        <v>234</v>
      </c>
      <c r="AU1468" s="147" t="s">
        <v>82</v>
      </c>
      <c r="AV1468" s="13" t="s">
        <v>82</v>
      </c>
      <c r="AW1468" s="13" t="s">
        <v>29</v>
      </c>
      <c r="AX1468" s="13" t="s">
        <v>73</v>
      </c>
      <c r="AY1468" s="147" t="s">
        <v>224</v>
      </c>
    </row>
    <row r="1469" spans="2:65" s="12" customFormat="1">
      <c r="B1469" s="141"/>
      <c r="D1469" s="136" t="s">
        <v>234</v>
      </c>
      <c r="E1469" s="142" t="s">
        <v>1</v>
      </c>
      <c r="F1469" s="143" t="s">
        <v>1702</v>
      </c>
      <c r="H1469" s="142" t="s">
        <v>1</v>
      </c>
      <c r="L1469" s="141"/>
      <c r="M1469" s="144"/>
      <c r="T1469" s="145"/>
      <c r="AT1469" s="142" t="s">
        <v>234</v>
      </c>
      <c r="AU1469" s="142" t="s">
        <v>82</v>
      </c>
      <c r="AV1469" s="12" t="s">
        <v>78</v>
      </c>
      <c r="AW1469" s="12" t="s">
        <v>29</v>
      </c>
      <c r="AX1469" s="12" t="s">
        <v>73</v>
      </c>
      <c r="AY1469" s="142" t="s">
        <v>224</v>
      </c>
    </row>
    <row r="1470" spans="2:65" s="13" customFormat="1">
      <c r="B1470" s="146"/>
      <c r="D1470" s="136" t="s">
        <v>234</v>
      </c>
      <c r="E1470" s="147" t="s">
        <v>1</v>
      </c>
      <c r="F1470" s="148" t="s">
        <v>1703</v>
      </c>
      <c r="H1470" s="149">
        <v>-29.4</v>
      </c>
      <c r="L1470" s="146"/>
      <c r="M1470" s="150"/>
      <c r="T1470" s="151"/>
      <c r="AT1470" s="147" t="s">
        <v>234</v>
      </c>
      <c r="AU1470" s="147" t="s">
        <v>82</v>
      </c>
      <c r="AV1470" s="13" t="s">
        <v>82</v>
      </c>
      <c r="AW1470" s="13" t="s">
        <v>29</v>
      </c>
      <c r="AX1470" s="13" t="s">
        <v>73</v>
      </c>
      <c r="AY1470" s="147" t="s">
        <v>224</v>
      </c>
    </row>
    <row r="1471" spans="2:65" s="14" customFormat="1">
      <c r="B1471" s="152"/>
      <c r="D1471" s="136" t="s">
        <v>234</v>
      </c>
      <c r="E1471" s="153" t="s">
        <v>1</v>
      </c>
      <c r="F1471" s="154" t="s">
        <v>239</v>
      </c>
      <c r="H1471" s="155">
        <v>129.98699999999999</v>
      </c>
      <c r="L1471" s="152"/>
      <c r="M1471" s="156"/>
      <c r="T1471" s="157"/>
      <c r="AT1471" s="153" t="s">
        <v>234</v>
      </c>
      <c r="AU1471" s="153" t="s">
        <v>82</v>
      </c>
      <c r="AV1471" s="14" t="s">
        <v>106</v>
      </c>
      <c r="AW1471" s="14" t="s">
        <v>29</v>
      </c>
      <c r="AX1471" s="14" t="s">
        <v>78</v>
      </c>
      <c r="AY1471" s="153" t="s">
        <v>224</v>
      </c>
    </row>
    <row r="1472" spans="2:65" s="1" customFormat="1" ht="62.65" customHeight="1">
      <c r="B1472" s="123"/>
      <c r="C1472" s="124" t="s">
        <v>1074</v>
      </c>
      <c r="D1472" s="124" t="s">
        <v>226</v>
      </c>
      <c r="E1472" s="125" t="s">
        <v>1704</v>
      </c>
      <c r="F1472" s="126" t="s">
        <v>1696</v>
      </c>
      <c r="G1472" s="127" t="s">
        <v>266</v>
      </c>
      <c r="H1472" s="128">
        <v>10.253</v>
      </c>
      <c r="I1472" s="129">
        <v>1471</v>
      </c>
      <c r="J1472" s="129">
        <f>ROUND(I1472*H1472,2)</f>
        <v>15082.16</v>
      </c>
      <c r="K1472" s="126" t="s">
        <v>1</v>
      </c>
      <c r="L1472" s="29"/>
      <c r="M1472" s="130" t="s">
        <v>1</v>
      </c>
      <c r="N1472" s="131" t="s">
        <v>39</v>
      </c>
      <c r="O1472" s="132">
        <v>0</v>
      </c>
      <c r="P1472" s="132">
        <f>O1472*H1472</f>
        <v>0</v>
      </c>
      <c r="Q1472" s="132">
        <v>0</v>
      </c>
      <c r="R1472" s="132">
        <f>Q1472*H1472</f>
        <v>0</v>
      </c>
      <c r="S1472" s="132">
        <v>0</v>
      </c>
      <c r="T1472" s="133">
        <f>S1472*H1472</f>
        <v>0</v>
      </c>
      <c r="AR1472" s="134" t="s">
        <v>277</v>
      </c>
      <c r="AT1472" s="134" t="s">
        <v>226</v>
      </c>
      <c r="AU1472" s="134" t="s">
        <v>82</v>
      </c>
      <c r="AY1472" s="17" t="s">
        <v>224</v>
      </c>
      <c r="BE1472" s="135">
        <f>IF(N1472="základní",J1472,0)</f>
        <v>0</v>
      </c>
      <c r="BF1472" s="135">
        <f>IF(N1472="snížená",J1472,0)</f>
        <v>15082.16</v>
      </c>
      <c r="BG1472" s="135">
        <f>IF(N1472="zákl. přenesená",J1472,0)</f>
        <v>0</v>
      </c>
      <c r="BH1472" s="135">
        <f>IF(N1472="sníž. přenesená",J1472,0)</f>
        <v>0</v>
      </c>
      <c r="BI1472" s="135">
        <f>IF(N1472="nulová",J1472,0)</f>
        <v>0</v>
      </c>
      <c r="BJ1472" s="17" t="s">
        <v>82</v>
      </c>
      <c r="BK1472" s="135">
        <f>ROUND(I1472*H1472,2)</f>
        <v>15082.16</v>
      </c>
      <c r="BL1472" s="17" t="s">
        <v>277</v>
      </c>
      <c r="BM1472" s="134" t="s">
        <v>1705</v>
      </c>
    </row>
    <row r="1473" spans="2:65" s="1" customFormat="1" ht="39">
      <c r="B1473" s="29"/>
      <c r="D1473" s="136" t="s">
        <v>231</v>
      </c>
      <c r="F1473" s="137" t="s">
        <v>1696</v>
      </c>
      <c r="L1473" s="29"/>
      <c r="M1473" s="138"/>
      <c r="T1473" s="53"/>
      <c r="AT1473" s="17" t="s">
        <v>231</v>
      </c>
      <c r="AU1473" s="17" t="s">
        <v>82</v>
      </c>
    </row>
    <row r="1474" spans="2:65" s="12" customFormat="1">
      <c r="B1474" s="141"/>
      <c r="D1474" s="136" t="s">
        <v>234</v>
      </c>
      <c r="E1474" s="142" t="s">
        <v>1</v>
      </c>
      <c r="F1474" s="143" t="s">
        <v>387</v>
      </c>
      <c r="H1474" s="142" t="s">
        <v>1</v>
      </c>
      <c r="L1474" s="141"/>
      <c r="M1474" s="144"/>
      <c r="T1474" s="145"/>
      <c r="AT1474" s="142" t="s">
        <v>234</v>
      </c>
      <c r="AU1474" s="142" t="s">
        <v>82</v>
      </c>
      <c r="AV1474" s="12" t="s">
        <v>78</v>
      </c>
      <c r="AW1474" s="12" t="s">
        <v>29</v>
      </c>
      <c r="AX1474" s="12" t="s">
        <v>73</v>
      </c>
      <c r="AY1474" s="142" t="s">
        <v>224</v>
      </c>
    </row>
    <row r="1475" spans="2:65" s="13" customFormat="1">
      <c r="B1475" s="146"/>
      <c r="D1475" s="136" t="s">
        <v>234</v>
      </c>
      <c r="E1475" s="147" t="s">
        <v>1</v>
      </c>
      <c r="F1475" s="148" t="s">
        <v>1706</v>
      </c>
      <c r="H1475" s="149">
        <v>10.253</v>
      </c>
      <c r="L1475" s="146"/>
      <c r="M1475" s="150"/>
      <c r="T1475" s="151"/>
      <c r="AT1475" s="147" t="s">
        <v>234</v>
      </c>
      <c r="AU1475" s="147" t="s">
        <v>82</v>
      </c>
      <c r="AV1475" s="13" t="s">
        <v>82</v>
      </c>
      <c r="AW1475" s="13" t="s">
        <v>29</v>
      </c>
      <c r="AX1475" s="13" t="s">
        <v>73</v>
      </c>
      <c r="AY1475" s="147" t="s">
        <v>224</v>
      </c>
    </row>
    <row r="1476" spans="2:65" s="14" customFormat="1">
      <c r="B1476" s="152"/>
      <c r="D1476" s="136" t="s">
        <v>234</v>
      </c>
      <c r="E1476" s="153" t="s">
        <v>1</v>
      </c>
      <c r="F1476" s="154" t="s">
        <v>239</v>
      </c>
      <c r="H1476" s="155">
        <v>10.253</v>
      </c>
      <c r="L1476" s="152"/>
      <c r="M1476" s="156"/>
      <c r="T1476" s="157"/>
      <c r="AT1476" s="153" t="s">
        <v>234</v>
      </c>
      <c r="AU1476" s="153" t="s">
        <v>82</v>
      </c>
      <c r="AV1476" s="14" t="s">
        <v>106</v>
      </c>
      <c r="AW1476" s="14" t="s">
        <v>29</v>
      </c>
      <c r="AX1476" s="14" t="s">
        <v>78</v>
      </c>
      <c r="AY1476" s="153" t="s">
        <v>224</v>
      </c>
    </row>
    <row r="1477" spans="2:65" s="1" customFormat="1" ht="44.25" customHeight="1">
      <c r="B1477" s="123"/>
      <c r="C1477" s="124" t="s">
        <v>1707</v>
      </c>
      <c r="D1477" s="124" t="s">
        <v>226</v>
      </c>
      <c r="E1477" s="125" t="s">
        <v>1708</v>
      </c>
      <c r="F1477" s="126" t="s">
        <v>1709</v>
      </c>
      <c r="G1477" s="127" t="s">
        <v>266</v>
      </c>
      <c r="H1477" s="128">
        <v>248.58099999999999</v>
      </c>
      <c r="I1477" s="129">
        <v>72.400000000000006</v>
      </c>
      <c r="J1477" s="129">
        <f>ROUND(I1477*H1477,2)</f>
        <v>17997.259999999998</v>
      </c>
      <c r="K1477" s="126" t="s">
        <v>230</v>
      </c>
      <c r="L1477" s="29"/>
      <c r="M1477" s="130" t="s">
        <v>1</v>
      </c>
      <c r="N1477" s="131" t="s">
        <v>39</v>
      </c>
      <c r="O1477" s="132">
        <v>0</v>
      </c>
      <c r="P1477" s="132">
        <f>O1477*H1477</f>
        <v>0</v>
      </c>
      <c r="Q1477" s="132">
        <v>0</v>
      </c>
      <c r="R1477" s="132">
        <f>Q1477*H1477</f>
        <v>0</v>
      </c>
      <c r="S1477" s="132">
        <v>0</v>
      </c>
      <c r="T1477" s="133">
        <f>S1477*H1477</f>
        <v>0</v>
      </c>
      <c r="AR1477" s="134" t="s">
        <v>277</v>
      </c>
      <c r="AT1477" s="134" t="s">
        <v>226</v>
      </c>
      <c r="AU1477" s="134" t="s">
        <v>82</v>
      </c>
      <c r="AY1477" s="17" t="s">
        <v>224</v>
      </c>
      <c r="BE1477" s="135">
        <f>IF(N1477="základní",J1477,0)</f>
        <v>0</v>
      </c>
      <c r="BF1477" s="135">
        <f>IF(N1477="snížená",J1477,0)</f>
        <v>17997.259999999998</v>
      </c>
      <c r="BG1477" s="135">
        <f>IF(N1477="zákl. přenesená",J1477,0)</f>
        <v>0</v>
      </c>
      <c r="BH1477" s="135">
        <f>IF(N1477="sníž. přenesená",J1477,0)</f>
        <v>0</v>
      </c>
      <c r="BI1477" s="135">
        <f>IF(N1477="nulová",J1477,0)</f>
        <v>0</v>
      </c>
      <c r="BJ1477" s="17" t="s">
        <v>82</v>
      </c>
      <c r="BK1477" s="135">
        <f>ROUND(I1477*H1477,2)</f>
        <v>17997.259999999998</v>
      </c>
      <c r="BL1477" s="17" t="s">
        <v>277</v>
      </c>
      <c r="BM1477" s="134" t="s">
        <v>1710</v>
      </c>
    </row>
    <row r="1478" spans="2:65" s="1" customFormat="1" ht="29.25">
      <c r="B1478" s="29"/>
      <c r="D1478" s="136" t="s">
        <v>231</v>
      </c>
      <c r="F1478" s="137" t="s">
        <v>1709</v>
      </c>
      <c r="L1478" s="29"/>
      <c r="M1478" s="138"/>
      <c r="T1478" s="53"/>
      <c r="AT1478" s="17" t="s">
        <v>231</v>
      </c>
      <c r="AU1478" s="17" t="s">
        <v>82</v>
      </c>
    </row>
    <row r="1479" spans="2:65" s="1" customFormat="1">
      <c r="B1479" s="29"/>
      <c r="D1479" s="139" t="s">
        <v>232</v>
      </c>
      <c r="F1479" s="140" t="s">
        <v>1711</v>
      </c>
      <c r="L1479" s="29"/>
      <c r="M1479" s="138"/>
      <c r="T1479" s="53"/>
      <c r="AT1479" s="17" t="s">
        <v>232</v>
      </c>
      <c r="AU1479" s="17" t="s">
        <v>82</v>
      </c>
    </row>
    <row r="1480" spans="2:65" s="13" customFormat="1">
      <c r="B1480" s="146"/>
      <c r="D1480" s="136" t="s">
        <v>234</v>
      </c>
      <c r="E1480" s="147" t="s">
        <v>1</v>
      </c>
      <c r="F1480" s="148" t="s">
        <v>1712</v>
      </c>
      <c r="H1480" s="149">
        <v>248.58099999999999</v>
      </c>
      <c r="L1480" s="146"/>
      <c r="M1480" s="150"/>
      <c r="T1480" s="151"/>
      <c r="AT1480" s="147" t="s">
        <v>234</v>
      </c>
      <c r="AU1480" s="147" t="s">
        <v>82</v>
      </c>
      <c r="AV1480" s="13" t="s">
        <v>82</v>
      </c>
      <c r="AW1480" s="13" t="s">
        <v>29</v>
      </c>
      <c r="AX1480" s="13" t="s">
        <v>73</v>
      </c>
      <c r="AY1480" s="147" t="s">
        <v>224</v>
      </c>
    </row>
    <row r="1481" spans="2:65" s="14" customFormat="1">
      <c r="B1481" s="152"/>
      <c r="D1481" s="136" t="s">
        <v>234</v>
      </c>
      <c r="E1481" s="153" t="s">
        <v>1</v>
      </c>
      <c r="F1481" s="154" t="s">
        <v>239</v>
      </c>
      <c r="H1481" s="155">
        <v>248.58099999999999</v>
      </c>
      <c r="L1481" s="152"/>
      <c r="M1481" s="156"/>
      <c r="T1481" s="157"/>
      <c r="AT1481" s="153" t="s">
        <v>234</v>
      </c>
      <c r="AU1481" s="153" t="s">
        <v>82</v>
      </c>
      <c r="AV1481" s="14" t="s">
        <v>106</v>
      </c>
      <c r="AW1481" s="14" t="s">
        <v>29</v>
      </c>
      <c r="AX1481" s="14" t="s">
        <v>78</v>
      </c>
      <c r="AY1481" s="153" t="s">
        <v>224</v>
      </c>
    </row>
    <row r="1482" spans="2:65" s="1" customFormat="1" ht="24.2" customHeight="1">
      <c r="B1482" s="123"/>
      <c r="C1482" s="124" t="s">
        <v>1078</v>
      </c>
      <c r="D1482" s="124" t="s">
        <v>226</v>
      </c>
      <c r="E1482" s="125" t="s">
        <v>1713</v>
      </c>
      <c r="F1482" s="126" t="s">
        <v>1714</v>
      </c>
      <c r="G1482" s="127" t="s">
        <v>266</v>
      </c>
      <c r="H1482" s="128">
        <v>192.64500000000001</v>
      </c>
      <c r="I1482" s="129">
        <v>242</v>
      </c>
      <c r="J1482" s="129">
        <f>ROUND(I1482*H1482,2)</f>
        <v>46620.09</v>
      </c>
      <c r="K1482" s="126" t="s">
        <v>1</v>
      </c>
      <c r="L1482" s="29"/>
      <c r="M1482" s="130" t="s">
        <v>1</v>
      </c>
      <c r="N1482" s="131" t="s">
        <v>39</v>
      </c>
      <c r="O1482" s="132">
        <v>0</v>
      </c>
      <c r="P1482" s="132">
        <f>O1482*H1482</f>
        <v>0</v>
      </c>
      <c r="Q1482" s="132">
        <v>0</v>
      </c>
      <c r="R1482" s="132">
        <f>Q1482*H1482</f>
        <v>0</v>
      </c>
      <c r="S1482" s="132">
        <v>0</v>
      </c>
      <c r="T1482" s="133">
        <f>S1482*H1482</f>
        <v>0</v>
      </c>
      <c r="AR1482" s="134" t="s">
        <v>277</v>
      </c>
      <c r="AT1482" s="134" t="s">
        <v>226</v>
      </c>
      <c r="AU1482" s="134" t="s">
        <v>82</v>
      </c>
      <c r="AY1482" s="17" t="s">
        <v>224</v>
      </c>
      <c r="BE1482" s="135">
        <f>IF(N1482="základní",J1482,0)</f>
        <v>0</v>
      </c>
      <c r="BF1482" s="135">
        <f>IF(N1482="snížená",J1482,0)</f>
        <v>46620.09</v>
      </c>
      <c r="BG1482" s="135">
        <f>IF(N1482="zákl. přenesená",J1482,0)</f>
        <v>0</v>
      </c>
      <c r="BH1482" s="135">
        <f>IF(N1482="sníž. přenesená",J1482,0)</f>
        <v>0</v>
      </c>
      <c r="BI1482" s="135">
        <f>IF(N1482="nulová",J1482,0)</f>
        <v>0</v>
      </c>
      <c r="BJ1482" s="17" t="s">
        <v>82</v>
      </c>
      <c r="BK1482" s="135">
        <f>ROUND(I1482*H1482,2)</f>
        <v>46620.09</v>
      </c>
      <c r="BL1482" s="17" t="s">
        <v>277</v>
      </c>
      <c r="BM1482" s="134" t="s">
        <v>1715</v>
      </c>
    </row>
    <row r="1483" spans="2:65" s="1" customFormat="1">
      <c r="B1483" s="29"/>
      <c r="D1483" s="136" t="s">
        <v>231</v>
      </c>
      <c r="F1483" s="137" t="s">
        <v>1714</v>
      </c>
      <c r="L1483" s="29"/>
      <c r="M1483" s="138"/>
      <c r="T1483" s="53"/>
      <c r="AT1483" s="17" t="s">
        <v>231</v>
      </c>
      <c r="AU1483" s="17" t="s">
        <v>82</v>
      </c>
    </row>
    <row r="1484" spans="2:65" s="13" customFormat="1">
      <c r="B1484" s="146"/>
      <c r="D1484" s="136" t="s">
        <v>234</v>
      </c>
      <c r="E1484" s="147" t="s">
        <v>1</v>
      </c>
      <c r="F1484" s="148" t="s">
        <v>1716</v>
      </c>
      <c r="H1484" s="149">
        <v>27.908999999999999</v>
      </c>
      <c r="L1484" s="146"/>
      <c r="M1484" s="150"/>
      <c r="T1484" s="151"/>
      <c r="AT1484" s="147" t="s">
        <v>234</v>
      </c>
      <c r="AU1484" s="147" t="s">
        <v>82</v>
      </c>
      <c r="AV1484" s="13" t="s">
        <v>82</v>
      </c>
      <c r="AW1484" s="13" t="s">
        <v>29</v>
      </c>
      <c r="AX1484" s="13" t="s">
        <v>73</v>
      </c>
      <c r="AY1484" s="147" t="s">
        <v>224</v>
      </c>
    </row>
    <row r="1485" spans="2:65" s="13" customFormat="1">
      <c r="B1485" s="146"/>
      <c r="D1485" s="136" t="s">
        <v>234</v>
      </c>
      <c r="E1485" s="147" t="s">
        <v>1</v>
      </c>
      <c r="F1485" s="148" t="s">
        <v>1717</v>
      </c>
      <c r="H1485" s="149">
        <v>60.290999999999997</v>
      </c>
      <c r="L1485" s="146"/>
      <c r="M1485" s="150"/>
      <c r="T1485" s="151"/>
      <c r="AT1485" s="147" t="s">
        <v>234</v>
      </c>
      <c r="AU1485" s="147" t="s">
        <v>82</v>
      </c>
      <c r="AV1485" s="13" t="s">
        <v>82</v>
      </c>
      <c r="AW1485" s="13" t="s">
        <v>29</v>
      </c>
      <c r="AX1485" s="13" t="s">
        <v>73</v>
      </c>
      <c r="AY1485" s="147" t="s">
        <v>224</v>
      </c>
    </row>
    <row r="1486" spans="2:65" s="13" customFormat="1">
      <c r="B1486" s="146"/>
      <c r="D1486" s="136" t="s">
        <v>234</v>
      </c>
      <c r="E1486" s="147" t="s">
        <v>1</v>
      </c>
      <c r="F1486" s="148" t="s">
        <v>1718</v>
      </c>
      <c r="H1486" s="149">
        <v>24.631</v>
      </c>
      <c r="L1486" s="146"/>
      <c r="M1486" s="150"/>
      <c r="T1486" s="151"/>
      <c r="AT1486" s="147" t="s">
        <v>234</v>
      </c>
      <c r="AU1486" s="147" t="s">
        <v>82</v>
      </c>
      <c r="AV1486" s="13" t="s">
        <v>82</v>
      </c>
      <c r="AW1486" s="13" t="s">
        <v>29</v>
      </c>
      <c r="AX1486" s="13" t="s">
        <v>73</v>
      </c>
      <c r="AY1486" s="147" t="s">
        <v>224</v>
      </c>
    </row>
    <row r="1487" spans="2:65" s="13" customFormat="1">
      <c r="B1487" s="146"/>
      <c r="D1487" s="136" t="s">
        <v>234</v>
      </c>
      <c r="E1487" s="147" t="s">
        <v>1</v>
      </c>
      <c r="F1487" s="148" t="s">
        <v>1719</v>
      </c>
      <c r="H1487" s="149">
        <v>79.813999999999993</v>
      </c>
      <c r="L1487" s="146"/>
      <c r="M1487" s="150"/>
      <c r="T1487" s="151"/>
      <c r="AT1487" s="147" t="s">
        <v>234</v>
      </c>
      <c r="AU1487" s="147" t="s">
        <v>82</v>
      </c>
      <c r="AV1487" s="13" t="s">
        <v>82</v>
      </c>
      <c r="AW1487" s="13" t="s">
        <v>29</v>
      </c>
      <c r="AX1487" s="13" t="s">
        <v>73</v>
      </c>
      <c r="AY1487" s="147" t="s">
        <v>224</v>
      </c>
    </row>
    <row r="1488" spans="2:65" s="14" customFormat="1">
      <c r="B1488" s="152"/>
      <c r="D1488" s="136" t="s">
        <v>234</v>
      </c>
      <c r="E1488" s="153" t="s">
        <v>1</v>
      </c>
      <c r="F1488" s="154" t="s">
        <v>239</v>
      </c>
      <c r="H1488" s="155">
        <v>192.64499999999998</v>
      </c>
      <c r="L1488" s="152"/>
      <c r="M1488" s="156"/>
      <c r="T1488" s="157"/>
      <c r="AT1488" s="153" t="s">
        <v>234</v>
      </c>
      <c r="AU1488" s="153" t="s">
        <v>82</v>
      </c>
      <c r="AV1488" s="14" t="s">
        <v>106</v>
      </c>
      <c r="AW1488" s="14" t="s">
        <v>29</v>
      </c>
      <c r="AX1488" s="14" t="s">
        <v>78</v>
      </c>
      <c r="AY1488" s="153" t="s">
        <v>224</v>
      </c>
    </row>
    <row r="1489" spans="2:65" s="1" customFormat="1" ht="37.9" customHeight="1">
      <c r="B1489" s="123"/>
      <c r="C1489" s="124" t="s">
        <v>1720</v>
      </c>
      <c r="D1489" s="124" t="s">
        <v>226</v>
      </c>
      <c r="E1489" s="125" t="s">
        <v>1721</v>
      </c>
      <c r="F1489" s="126" t="s">
        <v>1722</v>
      </c>
      <c r="G1489" s="127" t="s">
        <v>266</v>
      </c>
      <c r="H1489" s="128">
        <v>481.26499999999999</v>
      </c>
      <c r="I1489" s="129">
        <v>213</v>
      </c>
      <c r="J1489" s="129">
        <f>ROUND(I1489*H1489,2)</f>
        <v>102509.45</v>
      </c>
      <c r="K1489" s="126" t="s">
        <v>230</v>
      </c>
      <c r="L1489" s="29"/>
      <c r="M1489" s="130" t="s">
        <v>1</v>
      </c>
      <c r="N1489" s="131" t="s">
        <v>39</v>
      </c>
      <c r="O1489" s="132">
        <v>0</v>
      </c>
      <c r="P1489" s="132">
        <f>O1489*H1489</f>
        <v>0</v>
      </c>
      <c r="Q1489" s="132">
        <v>0</v>
      </c>
      <c r="R1489" s="132">
        <f>Q1489*H1489</f>
        <v>0</v>
      </c>
      <c r="S1489" s="132">
        <v>0</v>
      </c>
      <c r="T1489" s="133">
        <f>S1489*H1489</f>
        <v>0</v>
      </c>
      <c r="AR1489" s="134" t="s">
        <v>277</v>
      </c>
      <c r="AT1489" s="134" t="s">
        <v>226</v>
      </c>
      <c r="AU1489" s="134" t="s">
        <v>82</v>
      </c>
      <c r="AY1489" s="17" t="s">
        <v>224</v>
      </c>
      <c r="BE1489" s="135">
        <f>IF(N1489="základní",J1489,0)</f>
        <v>0</v>
      </c>
      <c r="BF1489" s="135">
        <f>IF(N1489="snížená",J1489,0)</f>
        <v>102509.45</v>
      </c>
      <c r="BG1489" s="135">
        <f>IF(N1489="zákl. přenesená",J1489,0)</f>
        <v>0</v>
      </c>
      <c r="BH1489" s="135">
        <f>IF(N1489="sníž. přenesená",J1489,0)</f>
        <v>0</v>
      </c>
      <c r="BI1489" s="135">
        <f>IF(N1489="nulová",J1489,0)</f>
        <v>0</v>
      </c>
      <c r="BJ1489" s="17" t="s">
        <v>82</v>
      </c>
      <c r="BK1489" s="135">
        <f>ROUND(I1489*H1489,2)</f>
        <v>102509.45</v>
      </c>
      <c r="BL1489" s="17" t="s">
        <v>277</v>
      </c>
      <c r="BM1489" s="134" t="s">
        <v>1723</v>
      </c>
    </row>
    <row r="1490" spans="2:65" s="1" customFormat="1" ht="19.5">
      <c r="B1490" s="29"/>
      <c r="D1490" s="136" t="s">
        <v>231</v>
      </c>
      <c r="F1490" s="137" t="s">
        <v>1722</v>
      </c>
      <c r="L1490" s="29"/>
      <c r="M1490" s="138"/>
      <c r="T1490" s="53"/>
      <c r="AT1490" s="17" t="s">
        <v>231</v>
      </c>
      <c r="AU1490" s="17" t="s">
        <v>82</v>
      </c>
    </row>
    <row r="1491" spans="2:65" s="1" customFormat="1">
      <c r="B1491" s="29"/>
      <c r="D1491" s="139" t="s">
        <v>232</v>
      </c>
      <c r="F1491" s="140" t="s">
        <v>1724</v>
      </c>
      <c r="L1491" s="29"/>
      <c r="M1491" s="138"/>
      <c r="T1491" s="53"/>
      <c r="AT1491" s="17" t="s">
        <v>232</v>
      </c>
      <c r="AU1491" s="17" t="s">
        <v>82</v>
      </c>
    </row>
    <row r="1492" spans="2:65" s="13" customFormat="1">
      <c r="B1492" s="146"/>
      <c r="D1492" s="136" t="s">
        <v>234</v>
      </c>
      <c r="E1492" s="147" t="s">
        <v>1</v>
      </c>
      <c r="F1492" s="148" t="s">
        <v>1725</v>
      </c>
      <c r="H1492" s="149">
        <v>481.26499999999999</v>
      </c>
      <c r="L1492" s="146"/>
      <c r="M1492" s="150"/>
      <c r="T1492" s="151"/>
      <c r="AT1492" s="147" t="s">
        <v>234</v>
      </c>
      <c r="AU1492" s="147" t="s">
        <v>82</v>
      </c>
      <c r="AV1492" s="13" t="s">
        <v>82</v>
      </c>
      <c r="AW1492" s="13" t="s">
        <v>29</v>
      </c>
      <c r="AX1492" s="13" t="s">
        <v>73</v>
      </c>
      <c r="AY1492" s="147" t="s">
        <v>224</v>
      </c>
    </row>
    <row r="1493" spans="2:65" s="14" customFormat="1">
      <c r="B1493" s="152"/>
      <c r="D1493" s="136" t="s">
        <v>234</v>
      </c>
      <c r="E1493" s="153" t="s">
        <v>1</v>
      </c>
      <c r="F1493" s="154" t="s">
        <v>239</v>
      </c>
      <c r="H1493" s="155">
        <v>481.26499999999999</v>
      </c>
      <c r="L1493" s="152"/>
      <c r="M1493" s="156"/>
      <c r="T1493" s="157"/>
      <c r="AT1493" s="153" t="s">
        <v>234</v>
      </c>
      <c r="AU1493" s="153" t="s">
        <v>82</v>
      </c>
      <c r="AV1493" s="14" t="s">
        <v>106</v>
      </c>
      <c r="AW1493" s="14" t="s">
        <v>29</v>
      </c>
      <c r="AX1493" s="14" t="s">
        <v>78</v>
      </c>
      <c r="AY1493" s="153" t="s">
        <v>224</v>
      </c>
    </row>
    <row r="1494" spans="2:65" s="1" customFormat="1" ht="24.2" customHeight="1">
      <c r="B1494" s="123"/>
      <c r="C1494" s="124" t="s">
        <v>1081</v>
      </c>
      <c r="D1494" s="124" t="s">
        <v>226</v>
      </c>
      <c r="E1494" s="125" t="s">
        <v>1726</v>
      </c>
      <c r="F1494" s="126" t="s">
        <v>1727</v>
      </c>
      <c r="G1494" s="127" t="s">
        <v>266</v>
      </c>
      <c r="H1494" s="128">
        <v>1</v>
      </c>
      <c r="I1494" s="129">
        <v>42.8</v>
      </c>
      <c r="J1494" s="129">
        <f>ROUND(I1494*H1494,2)</f>
        <v>42.8</v>
      </c>
      <c r="K1494" s="126" t="s">
        <v>1</v>
      </c>
      <c r="L1494" s="29"/>
      <c r="M1494" s="130" t="s">
        <v>1</v>
      </c>
      <c r="N1494" s="131" t="s">
        <v>39</v>
      </c>
      <c r="O1494" s="132">
        <v>0</v>
      </c>
      <c r="P1494" s="132">
        <f>O1494*H1494</f>
        <v>0</v>
      </c>
      <c r="Q1494" s="132">
        <v>0</v>
      </c>
      <c r="R1494" s="132">
        <f>Q1494*H1494</f>
        <v>0</v>
      </c>
      <c r="S1494" s="132">
        <v>0</v>
      </c>
      <c r="T1494" s="133">
        <f>S1494*H1494</f>
        <v>0</v>
      </c>
      <c r="AR1494" s="134" t="s">
        <v>277</v>
      </c>
      <c r="AT1494" s="134" t="s">
        <v>226</v>
      </c>
      <c r="AU1494" s="134" t="s">
        <v>82</v>
      </c>
      <c r="AY1494" s="17" t="s">
        <v>224</v>
      </c>
      <c r="BE1494" s="135">
        <f>IF(N1494="základní",J1494,0)</f>
        <v>0</v>
      </c>
      <c r="BF1494" s="135">
        <f>IF(N1494="snížená",J1494,0)</f>
        <v>42.8</v>
      </c>
      <c r="BG1494" s="135">
        <f>IF(N1494="zákl. přenesená",J1494,0)</f>
        <v>0</v>
      </c>
      <c r="BH1494" s="135">
        <f>IF(N1494="sníž. přenesená",J1494,0)</f>
        <v>0</v>
      </c>
      <c r="BI1494" s="135">
        <f>IF(N1494="nulová",J1494,0)</f>
        <v>0</v>
      </c>
      <c r="BJ1494" s="17" t="s">
        <v>82</v>
      </c>
      <c r="BK1494" s="135">
        <f>ROUND(I1494*H1494,2)</f>
        <v>42.8</v>
      </c>
      <c r="BL1494" s="17" t="s">
        <v>277</v>
      </c>
      <c r="BM1494" s="134" t="s">
        <v>1728</v>
      </c>
    </row>
    <row r="1495" spans="2:65" s="1" customFormat="1">
      <c r="B1495" s="29"/>
      <c r="D1495" s="136" t="s">
        <v>231</v>
      </c>
      <c r="F1495" s="137" t="s">
        <v>1727</v>
      </c>
      <c r="L1495" s="29"/>
      <c r="M1495" s="138"/>
      <c r="T1495" s="53"/>
      <c r="AT1495" s="17" t="s">
        <v>231</v>
      </c>
      <c r="AU1495" s="17" t="s">
        <v>82</v>
      </c>
    </row>
    <row r="1496" spans="2:65" s="13" customFormat="1">
      <c r="B1496" s="146"/>
      <c r="D1496" s="136" t="s">
        <v>234</v>
      </c>
      <c r="E1496" s="147" t="s">
        <v>1</v>
      </c>
      <c r="F1496" s="148" t="s">
        <v>78</v>
      </c>
      <c r="H1496" s="149">
        <v>1</v>
      </c>
      <c r="L1496" s="146"/>
      <c r="M1496" s="150"/>
      <c r="T1496" s="151"/>
      <c r="AT1496" s="147" t="s">
        <v>234</v>
      </c>
      <c r="AU1496" s="147" t="s">
        <v>82</v>
      </c>
      <c r="AV1496" s="13" t="s">
        <v>82</v>
      </c>
      <c r="AW1496" s="13" t="s">
        <v>29</v>
      </c>
      <c r="AX1496" s="13" t="s">
        <v>73</v>
      </c>
      <c r="AY1496" s="147" t="s">
        <v>224</v>
      </c>
    </row>
    <row r="1497" spans="2:65" s="14" customFormat="1">
      <c r="B1497" s="152"/>
      <c r="D1497" s="136" t="s">
        <v>234</v>
      </c>
      <c r="E1497" s="153" t="s">
        <v>1</v>
      </c>
      <c r="F1497" s="154" t="s">
        <v>239</v>
      </c>
      <c r="H1497" s="155">
        <v>1</v>
      </c>
      <c r="L1497" s="152"/>
      <c r="M1497" s="156"/>
      <c r="T1497" s="157"/>
      <c r="AT1497" s="153" t="s">
        <v>234</v>
      </c>
      <c r="AU1497" s="153" t="s">
        <v>82</v>
      </c>
      <c r="AV1497" s="14" t="s">
        <v>106</v>
      </c>
      <c r="AW1497" s="14" t="s">
        <v>29</v>
      </c>
      <c r="AX1497" s="14" t="s">
        <v>78</v>
      </c>
      <c r="AY1497" s="153" t="s">
        <v>224</v>
      </c>
    </row>
    <row r="1498" spans="2:65" s="1" customFormat="1" ht="24.2" customHeight="1">
      <c r="B1498" s="123"/>
      <c r="C1498" s="124" t="s">
        <v>1729</v>
      </c>
      <c r="D1498" s="124" t="s">
        <v>226</v>
      </c>
      <c r="E1498" s="125" t="s">
        <v>1730</v>
      </c>
      <c r="F1498" s="126" t="s">
        <v>1731</v>
      </c>
      <c r="G1498" s="127" t="s">
        <v>266</v>
      </c>
      <c r="H1498" s="128">
        <v>41.52</v>
      </c>
      <c r="I1498" s="129">
        <v>215</v>
      </c>
      <c r="J1498" s="129">
        <f>ROUND(I1498*H1498,2)</f>
        <v>8926.7999999999993</v>
      </c>
      <c r="K1498" s="126" t="s">
        <v>1</v>
      </c>
      <c r="L1498" s="29"/>
      <c r="M1498" s="130" t="s">
        <v>1</v>
      </c>
      <c r="N1498" s="131" t="s">
        <v>39</v>
      </c>
      <c r="O1498" s="132">
        <v>0</v>
      </c>
      <c r="P1498" s="132">
        <f>O1498*H1498</f>
        <v>0</v>
      </c>
      <c r="Q1498" s="132">
        <v>0</v>
      </c>
      <c r="R1498" s="132">
        <f>Q1498*H1498</f>
        <v>0</v>
      </c>
      <c r="S1498" s="132">
        <v>0</v>
      </c>
      <c r="T1498" s="133">
        <f>S1498*H1498</f>
        <v>0</v>
      </c>
      <c r="AR1498" s="134" t="s">
        <v>277</v>
      </c>
      <c r="AT1498" s="134" t="s">
        <v>226</v>
      </c>
      <c r="AU1498" s="134" t="s">
        <v>82</v>
      </c>
      <c r="AY1498" s="17" t="s">
        <v>224</v>
      </c>
      <c r="BE1498" s="135">
        <f>IF(N1498="základní",J1498,0)</f>
        <v>0</v>
      </c>
      <c r="BF1498" s="135">
        <f>IF(N1498="snížená",J1498,0)</f>
        <v>8926.7999999999993</v>
      </c>
      <c r="BG1498" s="135">
        <f>IF(N1498="zákl. přenesená",J1498,0)</f>
        <v>0</v>
      </c>
      <c r="BH1498" s="135">
        <f>IF(N1498="sníž. přenesená",J1498,0)</f>
        <v>0</v>
      </c>
      <c r="BI1498" s="135">
        <f>IF(N1498="nulová",J1498,0)</f>
        <v>0</v>
      </c>
      <c r="BJ1498" s="17" t="s">
        <v>82</v>
      </c>
      <c r="BK1498" s="135">
        <f>ROUND(I1498*H1498,2)</f>
        <v>8926.7999999999993</v>
      </c>
      <c r="BL1498" s="17" t="s">
        <v>277</v>
      </c>
      <c r="BM1498" s="134" t="s">
        <v>1732</v>
      </c>
    </row>
    <row r="1499" spans="2:65" s="1" customFormat="1">
      <c r="B1499" s="29"/>
      <c r="D1499" s="136" t="s">
        <v>231</v>
      </c>
      <c r="F1499" s="137" t="s">
        <v>1731</v>
      </c>
      <c r="L1499" s="29"/>
      <c r="M1499" s="138"/>
      <c r="T1499" s="53"/>
      <c r="AT1499" s="17" t="s">
        <v>231</v>
      </c>
      <c r="AU1499" s="17" t="s">
        <v>82</v>
      </c>
    </row>
    <row r="1500" spans="2:65" s="13" customFormat="1">
      <c r="B1500" s="146"/>
      <c r="D1500" s="136" t="s">
        <v>234</v>
      </c>
      <c r="E1500" s="147" t="s">
        <v>1</v>
      </c>
      <c r="F1500" s="148" t="s">
        <v>1733</v>
      </c>
      <c r="H1500" s="149">
        <v>41.52</v>
      </c>
      <c r="L1500" s="146"/>
      <c r="M1500" s="150"/>
      <c r="T1500" s="151"/>
      <c r="AT1500" s="147" t="s">
        <v>234</v>
      </c>
      <c r="AU1500" s="147" t="s">
        <v>82</v>
      </c>
      <c r="AV1500" s="13" t="s">
        <v>82</v>
      </c>
      <c r="AW1500" s="13" t="s">
        <v>29</v>
      </c>
      <c r="AX1500" s="13" t="s">
        <v>73</v>
      </c>
      <c r="AY1500" s="147" t="s">
        <v>224</v>
      </c>
    </row>
    <row r="1501" spans="2:65" s="14" customFormat="1">
      <c r="B1501" s="152"/>
      <c r="D1501" s="136" t="s">
        <v>234</v>
      </c>
      <c r="E1501" s="153" t="s">
        <v>1</v>
      </c>
      <c r="F1501" s="154" t="s">
        <v>239</v>
      </c>
      <c r="H1501" s="155">
        <v>41.52</v>
      </c>
      <c r="L1501" s="152"/>
      <c r="M1501" s="156"/>
      <c r="T1501" s="157"/>
      <c r="AT1501" s="153" t="s">
        <v>234</v>
      </c>
      <c r="AU1501" s="153" t="s">
        <v>82</v>
      </c>
      <c r="AV1501" s="14" t="s">
        <v>106</v>
      </c>
      <c r="AW1501" s="14" t="s">
        <v>29</v>
      </c>
      <c r="AX1501" s="14" t="s">
        <v>78</v>
      </c>
      <c r="AY1501" s="153" t="s">
        <v>224</v>
      </c>
    </row>
    <row r="1502" spans="2:65" s="1" customFormat="1" ht="66.75" customHeight="1">
      <c r="B1502" s="123"/>
      <c r="C1502" s="124" t="s">
        <v>1085</v>
      </c>
      <c r="D1502" s="124" t="s">
        <v>226</v>
      </c>
      <c r="E1502" s="125" t="s">
        <v>1734</v>
      </c>
      <c r="F1502" s="126" t="s">
        <v>1735</v>
      </c>
      <c r="G1502" s="127" t="s">
        <v>266</v>
      </c>
      <c r="H1502" s="128">
        <v>41.851999999999997</v>
      </c>
      <c r="I1502" s="129">
        <v>1623</v>
      </c>
      <c r="J1502" s="129">
        <f>ROUND(I1502*H1502,2)</f>
        <v>67925.8</v>
      </c>
      <c r="K1502" s="126" t="s">
        <v>1</v>
      </c>
      <c r="L1502" s="29"/>
      <c r="M1502" s="130" t="s">
        <v>1</v>
      </c>
      <c r="N1502" s="131" t="s">
        <v>39</v>
      </c>
      <c r="O1502" s="132">
        <v>0</v>
      </c>
      <c r="P1502" s="132">
        <f>O1502*H1502</f>
        <v>0</v>
      </c>
      <c r="Q1502" s="132">
        <v>0</v>
      </c>
      <c r="R1502" s="132">
        <f>Q1502*H1502</f>
        <v>0</v>
      </c>
      <c r="S1502" s="132">
        <v>0</v>
      </c>
      <c r="T1502" s="133">
        <f>S1502*H1502</f>
        <v>0</v>
      </c>
      <c r="AR1502" s="134" t="s">
        <v>277</v>
      </c>
      <c r="AT1502" s="134" t="s">
        <v>226</v>
      </c>
      <c r="AU1502" s="134" t="s">
        <v>82</v>
      </c>
      <c r="AY1502" s="17" t="s">
        <v>224</v>
      </c>
      <c r="BE1502" s="135">
        <f>IF(N1502="základní",J1502,0)</f>
        <v>0</v>
      </c>
      <c r="BF1502" s="135">
        <f>IF(N1502="snížená",J1502,0)</f>
        <v>67925.8</v>
      </c>
      <c r="BG1502" s="135">
        <f>IF(N1502="zákl. přenesená",J1502,0)</f>
        <v>0</v>
      </c>
      <c r="BH1502" s="135">
        <f>IF(N1502="sníž. přenesená",J1502,0)</f>
        <v>0</v>
      </c>
      <c r="BI1502" s="135">
        <f>IF(N1502="nulová",J1502,0)</f>
        <v>0</v>
      </c>
      <c r="BJ1502" s="17" t="s">
        <v>82</v>
      </c>
      <c r="BK1502" s="135">
        <f>ROUND(I1502*H1502,2)</f>
        <v>67925.8</v>
      </c>
      <c r="BL1502" s="17" t="s">
        <v>277</v>
      </c>
      <c r="BM1502" s="134" t="s">
        <v>1736</v>
      </c>
    </row>
    <row r="1503" spans="2:65" s="1" customFormat="1" ht="48.75">
      <c r="B1503" s="29"/>
      <c r="D1503" s="136" t="s">
        <v>231</v>
      </c>
      <c r="F1503" s="137" t="s">
        <v>1737</v>
      </c>
      <c r="L1503" s="29"/>
      <c r="M1503" s="138"/>
      <c r="T1503" s="53"/>
      <c r="AT1503" s="17" t="s">
        <v>231</v>
      </c>
      <c r="AU1503" s="17" t="s">
        <v>82</v>
      </c>
    </row>
    <row r="1504" spans="2:65" s="12" customFormat="1">
      <c r="B1504" s="141"/>
      <c r="D1504" s="136" t="s">
        <v>234</v>
      </c>
      <c r="E1504" s="142" t="s">
        <v>1</v>
      </c>
      <c r="F1504" s="143" t="s">
        <v>387</v>
      </c>
      <c r="H1504" s="142" t="s">
        <v>1</v>
      </c>
      <c r="L1504" s="141"/>
      <c r="M1504" s="144"/>
      <c r="T1504" s="145"/>
      <c r="AT1504" s="142" t="s">
        <v>234</v>
      </c>
      <c r="AU1504" s="142" t="s">
        <v>82</v>
      </c>
      <c r="AV1504" s="12" t="s">
        <v>78</v>
      </c>
      <c r="AW1504" s="12" t="s">
        <v>29</v>
      </c>
      <c r="AX1504" s="12" t="s">
        <v>73</v>
      </c>
      <c r="AY1504" s="142" t="s">
        <v>224</v>
      </c>
    </row>
    <row r="1505" spans="2:65" s="13" customFormat="1">
      <c r="B1505" s="146"/>
      <c r="D1505" s="136" t="s">
        <v>234</v>
      </c>
      <c r="E1505" s="147" t="s">
        <v>1</v>
      </c>
      <c r="F1505" s="148" t="s">
        <v>1738</v>
      </c>
      <c r="H1505" s="149">
        <v>11.611000000000001</v>
      </c>
      <c r="L1505" s="146"/>
      <c r="M1505" s="150"/>
      <c r="T1505" s="151"/>
      <c r="AT1505" s="147" t="s">
        <v>234</v>
      </c>
      <c r="AU1505" s="147" t="s">
        <v>82</v>
      </c>
      <c r="AV1505" s="13" t="s">
        <v>82</v>
      </c>
      <c r="AW1505" s="13" t="s">
        <v>29</v>
      </c>
      <c r="AX1505" s="13" t="s">
        <v>73</v>
      </c>
      <c r="AY1505" s="147" t="s">
        <v>224</v>
      </c>
    </row>
    <row r="1506" spans="2:65" s="12" customFormat="1">
      <c r="B1506" s="141"/>
      <c r="D1506" s="136" t="s">
        <v>234</v>
      </c>
      <c r="E1506" s="142" t="s">
        <v>1</v>
      </c>
      <c r="F1506" s="143" t="s">
        <v>390</v>
      </c>
      <c r="H1506" s="142" t="s">
        <v>1</v>
      </c>
      <c r="L1506" s="141"/>
      <c r="M1506" s="144"/>
      <c r="T1506" s="145"/>
      <c r="AT1506" s="142" t="s">
        <v>234</v>
      </c>
      <c r="AU1506" s="142" t="s">
        <v>82</v>
      </c>
      <c r="AV1506" s="12" t="s">
        <v>78</v>
      </c>
      <c r="AW1506" s="12" t="s">
        <v>29</v>
      </c>
      <c r="AX1506" s="12" t="s">
        <v>73</v>
      </c>
      <c r="AY1506" s="142" t="s">
        <v>224</v>
      </c>
    </row>
    <row r="1507" spans="2:65" s="13" customFormat="1">
      <c r="B1507" s="146"/>
      <c r="D1507" s="136" t="s">
        <v>234</v>
      </c>
      <c r="E1507" s="147" t="s">
        <v>1</v>
      </c>
      <c r="F1507" s="148" t="s">
        <v>1739</v>
      </c>
      <c r="H1507" s="149">
        <v>30.241</v>
      </c>
      <c r="L1507" s="146"/>
      <c r="M1507" s="150"/>
      <c r="T1507" s="151"/>
      <c r="AT1507" s="147" t="s">
        <v>234</v>
      </c>
      <c r="AU1507" s="147" t="s">
        <v>82</v>
      </c>
      <c r="AV1507" s="13" t="s">
        <v>82</v>
      </c>
      <c r="AW1507" s="13" t="s">
        <v>29</v>
      </c>
      <c r="AX1507" s="13" t="s">
        <v>73</v>
      </c>
      <c r="AY1507" s="147" t="s">
        <v>224</v>
      </c>
    </row>
    <row r="1508" spans="2:65" s="14" customFormat="1">
      <c r="B1508" s="152"/>
      <c r="D1508" s="136" t="s">
        <v>234</v>
      </c>
      <c r="E1508" s="153" t="s">
        <v>1</v>
      </c>
      <c r="F1508" s="154" t="s">
        <v>239</v>
      </c>
      <c r="H1508" s="155">
        <v>41.852000000000004</v>
      </c>
      <c r="L1508" s="152"/>
      <c r="M1508" s="156"/>
      <c r="T1508" s="157"/>
      <c r="AT1508" s="153" t="s">
        <v>234</v>
      </c>
      <c r="AU1508" s="153" t="s">
        <v>82</v>
      </c>
      <c r="AV1508" s="14" t="s">
        <v>106</v>
      </c>
      <c r="AW1508" s="14" t="s">
        <v>29</v>
      </c>
      <c r="AX1508" s="14" t="s">
        <v>78</v>
      </c>
      <c r="AY1508" s="153" t="s">
        <v>224</v>
      </c>
    </row>
    <row r="1509" spans="2:65" s="1" customFormat="1" ht="55.5" customHeight="1">
      <c r="B1509" s="123"/>
      <c r="C1509" s="124" t="s">
        <v>1740</v>
      </c>
      <c r="D1509" s="124" t="s">
        <v>226</v>
      </c>
      <c r="E1509" s="125" t="s">
        <v>1741</v>
      </c>
      <c r="F1509" s="126" t="s">
        <v>1742</v>
      </c>
      <c r="G1509" s="127" t="s">
        <v>266</v>
      </c>
      <c r="H1509" s="128">
        <v>32.082000000000001</v>
      </c>
      <c r="I1509" s="129">
        <v>795</v>
      </c>
      <c r="J1509" s="129">
        <f>ROUND(I1509*H1509,2)</f>
        <v>25505.19</v>
      </c>
      <c r="K1509" s="126" t="s">
        <v>1</v>
      </c>
      <c r="L1509" s="29"/>
      <c r="M1509" s="130" t="s">
        <v>1</v>
      </c>
      <c r="N1509" s="131" t="s">
        <v>39</v>
      </c>
      <c r="O1509" s="132">
        <v>0</v>
      </c>
      <c r="P1509" s="132">
        <f>O1509*H1509</f>
        <v>0</v>
      </c>
      <c r="Q1509" s="132">
        <v>0</v>
      </c>
      <c r="R1509" s="132">
        <f>Q1509*H1509</f>
        <v>0</v>
      </c>
      <c r="S1509" s="132">
        <v>0</v>
      </c>
      <c r="T1509" s="133">
        <f>S1509*H1509</f>
        <v>0</v>
      </c>
      <c r="AR1509" s="134" t="s">
        <v>277</v>
      </c>
      <c r="AT1509" s="134" t="s">
        <v>226</v>
      </c>
      <c r="AU1509" s="134" t="s">
        <v>82</v>
      </c>
      <c r="AY1509" s="17" t="s">
        <v>224</v>
      </c>
      <c r="BE1509" s="135">
        <f>IF(N1509="základní",J1509,0)</f>
        <v>0</v>
      </c>
      <c r="BF1509" s="135">
        <f>IF(N1509="snížená",J1509,0)</f>
        <v>25505.19</v>
      </c>
      <c r="BG1509" s="135">
        <f>IF(N1509="zákl. přenesená",J1509,0)</f>
        <v>0</v>
      </c>
      <c r="BH1509" s="135">
        <f>IF(N1509="sníž. přenesená",J1509,0)</f>
        <v>0</v>
      </c>
      <c r="BI1509" s="135">
        <f>IF(N1509="nulová",J1509,0)</f>
        <v>0</v>
      </c>
      <c r="BJ1509" s="17" t="s">
        <v>82</v>
      </c>
      <c r="BK1509" s="135">
        <f>ROUND(I1509*H1509,2)</f>
        <v>25505.19</v>
      </c>
      <c r="BL1509" s="17" t="s">
        <v>277</v>
      </c>
      <c r="BM1509" s="134" t="s">
        <v>1743</v>
      </c>
    </row>
    <row r="1510" spans="2:65" s="1" customFormat="1" ht="29.25">
      <c r="B1510" s="29"/>
      <c r="D1510" s="136" t="s">
        <v>231</v>
      </c>
      <c r="F1510" s="137" t="s">
        <v>1742</v>
      </c>
      <c r="L1510" s="29"/>
      <c r="M1510" s="138"/>
      <c r="T1510" s="53"/>
      <c r="AT1510" s="17" t="s">
        <v>231</v>
      </c>
      <c r="AU1510" s="17" t="s">
        <v>82</v>
      </c>
    </row>
    <row r="1511" spans="2:65" s="12" customFormat="1">
      <c r="B1511" s="141"/>
      <c r="D1511" s="136" t="s">
        <v>234</v>
      </c>
      <c r="E1511" s="142" t="s">
        <v>1</v>
      </c>
      <c r="F1511" s="143" t="s">
        <v>387</v>
      </c>
      <c r="H1511" s="142" t="s">
        <v>1</v>
      </c>
      <c r="L1511" s="141"/>
      <c r="M1511" s="144"/>
      <c r="T1511" s="145"/>
      <c r="AT1511" s="142" t="s">
        <v>234</v>
      </c>
      <c r="AU1511" s="142" t="s">
        <v>82</v>
      </c>
      <c r="AV1511" s="12" t="s">
        <v>78</v>
      </c>
      <c r="AW1511" s="12" t="s">
        <v>29</v>
      </c>
      <c r="AX1511" s="12" t="s">
        <v>73</v>
      </c>
      <c r="AY1511" s="142" t="s">
        <v>224</v>
      </c>
    </row>
    <row r="1512" spans="2:65" s="13" customFormat="1">
      <c r="B1512" s="146"/>
      <c r="D1512" s="136" t="s">
        <v>234</v>
      </c>
      <c r="E1512" s="147" t="s">
        <v>1</v>
      </c>
      <c r="F1512" s="148" t="s">
        <v>1744</v>
      </c>
      <c r="H1512" s="149">
        <v>17.042000000000002</v>
      </c>
      <c r="L1512" s="146"/>
      <c r="M1512" s="150"/>
      <c r="T1512" s="151"/>
      <c r="AT1512" s="147" t="s">
        <v>234</v>
      </c>
      <c r="AU1512" s="147" t="s">
        <v>82</v>
      </c>
      <c r="AV1512" s="13" t="s">
        <v>82</v>
      </c>
      <c r="AW1512" s="13" t="s">
        <v>29</v>
      </c>
      <c r="AX1512" s="13" t="s">
        <v>73</v>
      </c>
      <c r="AY1512" s="147" t="s">
        <v>224</v>
      </c>
    </row>
    <row r="1513" spans="2:65" s="12" customFormat="1">
      <c r="B1513" s="141"/>
      <c r="D1513" s="136" t="s">
        <v>234</v>
      </c>
      <c r="E1513" s="142" t="s">
        <v>1</v>
      </c>
      <c r="F1513" s="143" t="s">
        <v>390</v>
      </c>
      <c r="H1513" s="142" t="s">
        <v>1</v>
      </c>
      <c r="L1513" s="141"/>
      <c r="M1513" s="144"/>
      <c r="T1513" s="145"/>
      <c r="AT1513" s="142" t="s">
        <v>234</v>
      </c>
      <c r="AU1513" s="142" t="s">
        <v>82</v>
      </c>
      <c r="AV1513" s="12" t="s">
        <v>78</v>
      </c>
      <c r="AW1513" s="12" t="s">
        <v>29</v>
      </c>
      <c r="AX1513" s="12" t="s">
        <v>73</v>
      </c>
      <c r="AY1513" s="142" t="s">
        <v>224</v>
      </c>
    </row>
    <row r="1514" spans="2:65" s="13" customFormat="1">
      <c r="B1514" s="146"/>
      <c r="D1514" s="136" t="s">
        <v>234</v>
      </c>
      <c r="E1514" s="147" t="s">
        <v>1</v>
      </c>
      <c r="F1514" s="148" t="s">
        <v>1745</v>
      </c>
      <c r="H1514" s="149">
        <v>15.04</v>
      </c>
      <c r="L1514" s="146"/>
      <c r="M1514" s="150"/>
      <c r="T1514" s="151"/>
      <c r="AT1514" s="147" t="s">
        <v>234</v>
      </c>
      <c r="AU1514" s="147" t="s">
        <v>82</v>
      </c>
      <c r="AV1514" s="13" t="s">
        <v>82</v>
      </c>
      <c r="AW1514" s="13" t="s">
        <v>29</v>
      </c>
      <c r="AX1514" s="13" t="s">
        <v>73</v>
      </c>
      <c r="AY1514" s="147" t="s">
        <v>224</v>
      </c>
    </row>
    <row r="1515" spans="2:65" s="14" customFormat="1">
      <c r="B1515" s="152"/>
      <c r="D1515" s="136" t="s">
        <v>234</v>
      </c>
      <c r="E1515" s="153" t="s">
        <v>1</v>
      </c>
      <c r="F1515" s="154" t="s">
        <v>239</v>
      </c>
      <c r="H1515" s="155">
        <v>32.082000000000001</v>
      </c>
      <c r="L1515" s="152"/>
      <c r="M1515" s="156"/>
      <c r="T1515" s="157"/>
      <c r="AT1515" s="153" t="s">
        <v>234</v>
      </c>
      <c r="AU1515" s="153" t="s">
        <v>82</v>
      </c>
      <c r="AV1515" s="14" t="s">
        <v>106</v>
      </c>
      <c r="AW1515" s="14" t="s">
        <v>29</v>
      </c>
      <c r="AX1515" s="14" t="s">
        <v>78</v>
      </c>
      <c r="AY1515" s="153" t="s">
        <v>224</v>
      </c>
    </row>
    <row r="1516" spans="2:65" s="1" customFormat="1" ht="55.5" customHeight="1">
      <c r="B1516" s="123"/>
      <c r="C1516" s="124" t="s">
        <v>1088</v>
      </c>
      <c r="D1516" s="124" t="s">
        <v>226</v>
      </c>
      <c r="E1516" s="125" t="s">
        <v>1746</v>
      </c>
      <c r="F1516" s="126" t="s">
        <v>1747</v>
      </c>
      <c r="G1516" s="127" t="s">
        <v>266</v>
      </c>
      <c r="H1516" s="128">
        <v>134.066</v>
      </c>
      <c r="I1516" s="129">
        <v>1173</v>
      </c>
      <c r="J1516" s="129">
        <f>ROUND(I1516*H1516,2)</f>
        <v>157259.42000000001</v>
      </c>
      <c r="K1516" s="126" t="s">
        <v>1</v>
      </c>
      <c r="L1516" s="29"/>
      <c r="M1516" s="130" t="s">
        <v>1</v>
      </c>
      <c r="N1516" s="131" t="s">
        <v>39</v>
      </c>
      <c r="O1516" s="132">
        <v>0</v>
      </c>
      <c r="P1516" s="132">
        <f>O1516*H1516</f>
        <v>0</v>
      </c>
      <c r="Q1516" s="132">
        <v>0</v>
      </c>
      <c r="R1516" s="132">
        <f>Q1516*H1516</f>
        <v>0</v>
      </c>
      <c r="S1516" s="132">
        <v>0</v>
      </c>
      <c r="T1516" s="133">
        <f>S1516*H1516</f>
        <v>0</v>
      </c>
      <c r="AR1516" s="134" t="s">
        <v>277</v>
      </c>
      <c r="AT1516" s="134" t="s">
        <v>226</v>
      </c>
      <c r="AU1516" s="134" t="s">
        <v>82</v>
      </c>
      <c r="AY1516" s="17" t="s">
        <v>224</v>
      </c>
      <c r="BE1516" s="135">
        <f>IF(N1516="základní",J1516,0)</f>
        <v>0</v>
      </c>
      <c r="BF1516" s="135">
        <f>IF(N1516="snížená",J1516,0)</f>
        <v>157259.42000000001</v>
      </c>
      <c r="BG1516" s="135">
        <f>IF(N1516="zákl. přenesená",J1516,0)</f>
        <v>0</v>
      </c>
      <c r="BH1516" s="135">
        <f>IF(N1516="sníž. přenesená",J1516,0)</f>
        <v>0</v>
      </c>
      <c r="BI1516" s="135">
        <f>IF(N1516="nulová",J1516,0)</f>
        <v>0</v>
      </c>
      <c r="BJ1516" s="17" t="s">
        <v>82</v>
      </c>
      <c r="BK1516" s="135">
        <f>ROUND(I1516*H1516,2)</f>
        <v>157259.42000000001</v>
      </c>
      <c r="BL1516" s="17" t="s">
        <v>277</v>
      </c>
      <c r="BM1516" s="134" t="s">
        <v>1748</v>
      </c>
    </row>
    <row r="1517" spans="2:65" s="1" customFormat="1" ht="39">
      <c r="B1517" s="29"/>
      <c r="D1517" s="136" t="s">
        <v>231</v>
      </c>
      <c r="F1517" s="137" t="s">
        <v>1747</v>
      </c>
      <c r="L1517" s="29"/>
      <c r="M1517" s="138"/>
      <c r="T1517" s="53"/>
      <c r="AT1517" s="17" t="s">
        <v>231</v>
      </c>
      <c r="AU1517" s="17" t="s">
        <v>82</v>
      </c>
    </row>
    <row r="1518" spans="2:65" s="12" customFormat="1">
      <c r="B1518" s="141"/>
      <c r="D1518" s="136" t="s">
        <v>234</v>
      </c>
      <c r="E1518" s="142" t="s">
        <v>1</v>
      </c>
      <c r="F1518" s="143" t="s">
        <v>387</v>
      </c>
      <c r="H1518" s="142" t="s">
        <v>1</v>
      </c>
      <c r="L1518" s="141"/>
      <c r="M1518" s="144"/>
      <c r="T1518" s="145"/>
      <c r="AT1518" s="142" t="s">
        <v>234</v>
      </c>
      <c r="AU1518" s="142" t="s">
        <v>82</v>
      </c>
      <c r="AV1518" s="12" t="s">
        <v>78</v>
      </c>
      <c r="AW1518" s="12" t="s">
        <v>29</v>
      </c>
      <c r="AX1518" s="12" t="s">
        <v>73</v>
      </c>
      <c r="AY1518" s="142" t="s">
        <v>224</v>
      </c>
    </row>
    <row r="1519" spans="2:65" s="13" customFormat="1">
      <c r="B1519" s="146"/>
      <c r="D1519" s="136" t="s">
        <v>234</v>
      </c>
      <c r="E1519" s="147" t="s">
        <v>1</v>
      </c>
      <c r="F1519" s="148" t="s">
        <v>1687</v>
      </c>
      <c r="H1519" s="149">
        <v>2.835</v>
      </c>
      <c r="L1519" s="146"/>
      <c r="M1519" s="150"/>
      <c r="T1519" s="151"/>
      <c r="AT1519" s="147" t="s">
        <v>234</v>
      </c>
      <c r="AU1519" s="147" t="s">
        <v>82</v>
      </c>
      <c r="AV1519" s="13" t="s">
        <v>82</v>
      </c>
      <c r="AW1519" s="13" t="s">
        <v>29</v>
      </c>
      <c r="AX1519" s="13" t="s">
        <v>73</v>
      </c>
      <c r="AY1519" s="147" t="s">
        <v>224</v>
      </c>
    </row>
    <row r="1520" spans="2:65" s="13" customFormat="1">
      <c r="B1520" s="146"/>
      <c r="D1520" s="136" t="s">
        <v>234</v>
      </c>
      <c r="E1520" s="147" t="s">
        <v>1</v>
      </c>
      <c r="F1520" s="148" t="s">
        <v>1749</v>
      </c>
      <c r="H1520" s="149">
        <v>30.826000000000001</v>
      </c>
      <c r="L1520" s="146"/>
      <c r="M1520" s="150"/>
      <c r="T1520" s="151"/>
      <c r="AT1520" s="147" t="s">
        <v>234</v>
      </c>
      <c r="AU1520" s="147" t="s">
        <v>82</v>
      </c>
      <c r="AV1520" s="13" t="s">
        <v>82</v>
      </c>
      <c r="AW1520" s="13" t="s">
        <v>29</v>
      </c>
      <c r="AX1520" s="13" t="s">
        <v>73</v>
      </c>
      <c r="AY1520" s="147" t="s">
        <v>224</v>
      </c>
    </row>
    <row r="1521" spans="2:65" s="13" customFormat="1">
      <c r="B1521" s="146"/>
      <c r="D1521" s="136" t="s">
        <v>234</v>
      </c>
      <c r="E1521" s="147" t="s">
        <v>1</v>
      </c>
      <c r="F1521" s="148" t="s">
        <v>1750</v>
      </c>
      <c r="H1521" s="149">
        <v>31.5</v>
      </c>
      <c r="L1521" s="146"/>
      <c r="M1521" s="150"/>
      <c r="T1521" s="151"/>
      <c r="AT1521" s="147" t="s">
        <v>234</v>
      </c>
      <c r="AU1521" s="147" t="s">
        <v>82</v>
      </c>
      <c r="AV1521" s="13" t="s">
        <v>82</v>
      </c>
      <c r="AW1521" s="13" t="s">
        <v>29</v>
      </c>
      <c r="AX1521" s="13" t="s">
        <v>73</v>
      </c>
      <c r="AY1521" s="147" t="s">
        <v>224</v>
      </c>
    </row>
    <row r="1522" spans="2:65" s="12" customFormat="1">
      <c r="B1522" s="141"/>
      <c r="D1522" s="136" t="s">
        <v>234</v>
      </c>
      <c r="E1522" s="142" t="s">
        <v>1</v>
      </c>
      <c r="F1522" s="143" t="s">
        <v>390</v>
      </c>
      <c r="H1522" s="142" t="s">
        <v>1</v>
      </c>
      <c r="L1522" s="141"/>
      <c r="M1522" s="144"/>
      <c r="T1522" s="145"/>
      <c r="AT1522" s="142" t="s">
        <v>234</v>
      </c>
      <c r="AU1522" s="142" t="s">
        <v>82</v>
      </c>
      <c r="AV1522" s="12" t="s">
        <v>78</v>
      </c>
      <c r="AW1522" s="12" t="s">
        <v>29</v>
      </c>
      <c r="AX1522" s="12" t="s">
        <v>73</v>
      </c>
      <c r="AY1522" s="142" t="s">
        <v>224</v>
      </c>
    </row>
    <row r="1523" spans="2:65" s="13" customFormat="1">
      <c r="B1523" s="146"/>
      <c r="D1523" s="136" t="s">
        <v>234</v>
      </c>
      <c r="E1523" s="147" t="s">
        <v>1</v>
      </c>
      <c r="F1523" s="148" t="s">
        <v>1751</v>
      </c>
      <c r="H1523" s="149">
        <v>27.204999999999998</v>
      </c>
      <c r="L1523" s="146"/>
      <c r="M1523" s="150"/>
      <c r="T1523" s="151"/>
      <c r="AT1523" s="147" t="s">
        <v>234</v>
      </c>
      <c r="AU1523" s="147" t="s">
        <v>82</v>
      </c>
      <c r="AV1523" s="13" t="s">
        <v>82</v>
      </c>
      <c r="AW1523" s="13" t="s">
        <v>29</v>
      </c>
      <c r="AX1523" s="13" t="s">
        <v>73</v>
      </c>
      <c r="AY1523" s="147" t="s">
        <v>224</v>
      </c>
    </row>
    <row r="1524" spans="2:65" s="13" customFormat="1">
      <c r="B1524" s="146"/>
      <c r="D1524" s="136" t="s">
        <v>234</v>
      </c>
      <c r="E1524" s="147" t="s">
        <v>1</v>
      </c>
      <c r="F1524" s="148" t="s">
        <v>1752</v>
      </c>
      <c r="H1524" s="149">
        <v>41.7</v>
      </c>
      <c r="L1524" s="146"/>
      <c r="M1524" s="150"/>
      <c r="T1524" s="151"/>
      <c r="AT1524" s="147" t="s">
        <v>234</v>
      </c>
      <c r="AU1524" s="147" t="s">
        <v>82</v>
      </c>
      <c r="AV1524" s="13" t="s">
        <v>82</v>
      </c>
      <c r="AW1524" s="13" t="s">
        <v>29</v>
      </c>
      <c r="AX1524" s="13" t="s">
        <v>73</v>
      </c>
      <c r="AY1524" s="147" t="s">
        <v>224</v>
      </c>
    </row>
    <row r="1525" spans="2:65" s="14" customFormat="1">
      <c r="B1525" s="152"/>
      <c r="D1525" s="136" t="s">
        <v>234</v>
      </c>
      <c r="E1525" s="153" t="s">
        <v>1</v>
      </c>
      <c r="F1525" s="154" t="s">
        <v>239</v>
      </c>
      <c r="H1525" s="155">
        <v>134.066</v>
      </c>
      <c r="L1525" s="152"/>
      <c r="M1525" s="156"/>
      <c r="T1525" s="157"/>
      <c r="AT1525" s="153" t="s">
        <v>234</v>
      </c>
      <c r="AU1525" s="153" t="s">
        <v>82</v>
      </c>
      <c r="AV1525" s="14" t="s">
        <v>106</v>
      </c>
      <c r="AW1525" s="14" t="s">
        <v>29</v>
      </c>
      <c r="AX1525" s="14" t="s">
        <v>78</v>
      </c>
      <c r="AY1525" s="153" t="s">
        <v>224</v>
      </c>
    </row>
    <row r="1526" spans="2:65" s="1" customFormat="1" ht="55.5" customHeight="1">
      <c r="B1526" s="123"/>
      <c r="C1526" s="124" t="s">
        <v>1753</v>
      </c>
      <c r="D1526" s="124" t="s">
        <v>226</v>
      </c>
      <c r="E1526" s="125" t="s">
        <v>1754</v>
      </c>
      <c r="F1526" s="126" t="s">
        <v>1755</v>
      </c>
      <c r="G1526" s="127" t="s">
        <v>266</v>
      </c>
      <c r="H1526" s="128">
        <v>24.684000000000001</v>
      </c>
      <c r="I1526" s="129">
        <v>1573</v>
      </c>
      <c r="J1526" s="129">
        <f>ROUND(I1526*H1526,2)</f>
        <v>38827.93</v>
      </c>
      <c r="K1526" s="126" t="s">
        <v>1</v>
      </c>
      <c r="L1526" s="29"/>
      <c r="M1526" s="130" t="s">
        <v>1</v>
      </c>
      <c r="N1526" s="131" t="s">
        <v>39</v>
      </c>
      <c r="O1526" s="132">
        <v>0</v>
      </c>
      <c r="P1526" s="132">
        <f>O1526*H1526</f>
        <v>0</v>
      </c>
      <c r="Q1526" s="132">
        <v>0</v>
      </c>
      <c r="R1526" s="132">
        <f>Q1526*H1526</f>
        <v>0</v>
      </c>
      <c r="S1526" s="132">
        <v>0</v>
      </c>
      <c r="T1526" s="133">
        <f>S1526*H1526</f>
        <v>0</v>
      </c>
      <c r="AR1526" s="134" t="s">
        <v>277</v>
      </c>
      <c r="AT1526" s="134" t="s">
        <v>226</v>
      </c>
      <c r="AU1526" s="134" t="s">
        <v>82</v>
      </c>
      <c r="AY1526" s="17" t="s">
        <v>224</v>
      </c>
      <c r="BE1526" s="135">
        <f>IF(N1526="základní",J1526,0)</f>
        <v>0</v>
      </c>
      <c r="BF1526" s="135">
        <f>IF(N1526="snížená",J1526,0)</f>
        <v>38827.93</v>
      </c>
      <c r="BG1526" s="135">
        <f>IF(N1526="zákl. přenesená",J1526,0)</f>
        <v>0</v>
      </c>
      <c r="BH1526" s="135">
        <f>IF(N1526="sníž. přenesená",J1526,0)</f>
        <v>0</v>
      </c>
      <c r="BI1526" s="135">
        <f>IF(N1526="nulová",J1526,0)</f>
        <v>0</v>
      </c>
      <c r="BJ1526" s="17" t="s">
        <v>82</v>
      </c>
      <c r="BK1526" s="135">
        <f>ROUND(I1526*H1526,2)</f>
        <v>38827.93</v>
      </c>
      <c r="BL1526" s="17" t="s">
        <v>277</v>
      </c>
      <c r="BM1526" s="134" t="s">
        <v>1756</v>
      </c>
    </row>
    <row r="1527" spans="2:65" s="1" customFormat="1" ht="39">
      <c r="B1527" s="29"/>
      <c r="D1527" s="136" t="s">
        <v>231</v>
      </c>
      <c r="F1527" s="137" t="s">
        <v>1755</v>
      </c>
      <c r="L1527" s="29"/>
      <c r="M1527" s="138"/>
      <c r="T1527" s="53"/>
      <c r="AT1527" s="17" t="s">
        <v>231</v>
      </c>
      <c r="AU1527" s="17" t="s">
        <v>82</v>
      </c>
    </row>
    <row r="1528" spans="2:65" s="12" customFormat="1">
      <c r="B1528" s="141"/>
      <c r="D1528" s="136" t="s">
        <v>234</v>
      </c>
      <c r="E1528" s="142" t="s">
        <v>1</v>
      </c>
      <c r="F1528" s="143" t="s">
        <v>387</v>
      </c>
      <c r="H1528" s="142" t="s">
        <v>1</v>
      </c>
      <c r="L1528" s="141"/>
      <c r="M1528" s="144"/>
      <c r="T1528" s="145"/>
      <c r="AT1528" s="142" t="s">
        <v>234</v>
      </c>
      <c r="AU1528" s="142" t="s">
        <v>82</v>
      </c>
      <c r="AV1528" s="12" t="s">
        <v>78</v>
      </c>
      <c r="AW1528" s="12" t="s">
        <v>29</v>
      </c>
      <c r="AX1528" s="12" t="s">
        <v>73</v>
      </c>
      <c r="AY1528" s="142" t="s">
        <v>224</v>
      </c>
    </row>
    <row r="1529" spans="2:65" s="13" customFormat="1">
      <c r="B1529" s="146"/>
      <c r="D1529" s="136" t="s">
        <v>234</v>
      </c>
      <c r="E1529" s="147" t="s">
        <v>1</v>
      </c>
      <c r="F1529" s="148" t="s">
        <v>1757</v>
      </c>
      <c r="H1529" s="149">
        <v>11.34</v>
      </c>
      <c r="L1529" s="146"/>
      <c r="M1529" s="150"/>
      <c r="T1529" s="151"/>
      <c r="AT1529" s="147" t="s">
        <v>234</v>
      </c>
      <c r="AU1529" s="147" t="s">
        <v>82</v>
      </c>
      <c r="AV1529" s="13" t="s">
        <v>82</v>
      </c>
      <c r="AW1529" s="13" t="s">
        <v>29</v>
      </c>
      <c r="AX1529" s="13" t="s">
        <v>73</v>
      </c>
      <c r="AY1529" s="147" t="s">
        <v>224</v>
      </c>
    </row>
    <row r="1530" spans="2:65" s="12" customFormat="1">
      <c r="B1530" s="141"/>
      <c r="D1530" s="136" t="s">
        <v>234</v>
      </c>
      <c r="E1530" s="142" t="s">
        <v>1</v>
      </c>
      <c r="F1530" s="143" t="s">
        <v>390</v>
      </c>
      <c r="H1530" s="142" t="s">
        <v>1</v>
      </c>
      <c r="L1530" s="141"/>
      <c r="M1530" s="144"/>
      <c r="T1530" s="145"/>
      <c r="AT1530" s="142" t="s">
        <v>234</v>
      </c>
      <c r="AU1530" s="142" t="s">
        <v>82</v>
      </c>
      <c r="AV1530" s="12" t="s">
        <v>78</v>
      </c>
      <c r="AW1530" s="12" t="s">
        <v>29</v>
      </c>
      <c r="AX1530" s="12" t="s">
        <v>73</v>
      </c>
      <c r="AY1530" s="142" t="s">
        <v>224</v>
      </c>
    </row>
    <row r="1531" spans="2:65" s="13" customFormat="1">
      <c r="B1531" s="146"/>
      <c r="D1531" s="136" t="s">
        <v>234</v>
      </c>
      <c r="E1531" s="147" t="s">
        <v>1</v>
      </c>
      <c r="F1531" s="148" t="s">
        <v>1758</v>
      </c>
      <c r="H1531" s="149">
        <v>13.343999999999999</v>
      </c>
      <c r="L1531" s="146"/>
      <c r="M1531" s="150"/>
      <c r="T1531" s="151"/>
      <c r="AT1531" s="147" t="s">
        <v>234</v>
      </c>
      <c r="AU1531" s="147" t="s">
        <v>82</v>
      </c>
      <c r="AV1531" s="13" t="s">
        <v>82</v>
      </c>
      <c r="AW1531" s="13" t="s">
        <v>29</v>
      </c>
      <c r="AX1531" s="13" t="s">
        <v>73</v>
      </c>
      <c r="AY1531" s="147" t="s">
        <v>224</v>
      </c>
    </row>
    <row r="1532" spans="2:65" s="14" customFormat="1">
      <c r="B1532" s="152"/>
      <c r="D1532" s="136" t="s">
        <v>234</v>
      </c>
      <c r="E1532" s="153" t="s">
        <v>1</v>
      </c>
      <c r="F1532" s="154" t="s">
        <v>239</v>
      </c>
      <c r="H1532" s="155">
        <v>24.683999999999997</v>
      </c>
      <c r="L1532" s="152"/>
      <c r="M1532" s="156"/>
      <c r="T1532" s="157"/>
      <c r="AT1532" s="153" t="s">
        <v>234</v>
      </c>
      <c r="AU1532" s="153" t="s">
        <v>82</v>
      </c>
      <c r="AV1532" s="14" t="s">
        <v>106</v>
      </c>
      <c r="AW1532" s="14" t="s">
        <v>29</v>
      </c>
      <c r="AX1532" s="14" t="s">
        <v>78</v>
      </c>
      <c r="AY1532" s="153" t="s">
        <v>224</v>
      </c>
    </row>
    <row r="1533" spans="2:65" s="1" customFormat="1" ht="44.25" customHeight="1">
      <c r="B1533" s="123"/>
      <c r="C1533" s="124" t="s">
        <v>1093</v>
      </c>
      <c r="D1533" s="124" t="s">
        <v>226</v>
      </c>
      <c r="E1533" s="125" t="s">
        <v>1759</v>
      </c>
      <c r="F1533" s="126" t="s">
        <v>1760</v>
      </c>
      <c r="G1533" s="127" t="s">
        <v>266</v>
      </c>
      <c r="H1533" s="128">
        <v>232.684</v>
      </c>
      <c r="I1533" s="129">
        <v>36.200000000000003</v>
      </c>
      <c r="J1533" s="129">
        <f>ROUND(I1533*H1533,2)</f>
        <v>8423.16</v>
      </c>
      <c r="K1533" s="126" t="s">
        <v>230</v>
      </c>
      <c r="L1533" s="29"/>
      <c r="M1533" s="130" t="s">
        <v>1</v>
      </c>
      <c r="N1533" s="131" t="s">
        <v>39</v>
      </c>
      <c r="O1533" s="132">
        <v>0</v>
      </c>
      <c r="P1533" s="132">
        <f>O1533*H1533</f>
        <v>0</v>
      </c>
      <c r="Q1533" s="132">
        <v>0</v>
      </c>
      <c r="R1533" s="132">
        <f>Q1533*H1533</f>
        <v>0</v>
      </c>
      <c r="S1533" s="132">
        <v>0</v>
      </c>
      <c r="T1533" s="133">
        <f>S1533*H1533</f>
        <v>0</v>
      </c>
      <c r="AR1533" s="134" t="s">
        <v>277</v>
      </c>
      <c r="AT1533" s="134" t="s">
        <v>226</v>
      </c>
      <c r="AU1533" s="134" t="s">
        <v>82</v>
      </c>
      <c r="AY1533" s="17" t="s">
        <v>224</v>
      </c>
      <c r="BE1533" s="135">
        <f>IF(N1533="základní",J1533,0)</f>
        <v>0</v>
      </c>
      <c r="BF1533" s="135">
        <f>IF(N1533="snížená",J1533,0)</f>
        <v>8423.16</v>
      </c>
      <c r="BG1533" s="135">
        <f>IF(N1533="zákl. přenesená",J1533,0)</f>
        <v>0</v>
      </c>
      <c r="BH1533" s="135">
        <f>IF(N1533="sníž. přenesená",J1533,0)</f>
        <v>0</v>
      </c>
      <c r="BI1533" s="135">
        <f>IF(N1533="nulová",J1533,0)</f>
        <v>0</v>
      </c>
      <c r="BJ1533" s="17" t="s">
        <v>82</v>
      </c>
      <c r="BK1533" s="135">
        <f>ROUND(I1533*H1533,2)</f>
        <v>8423.16</v>
      </c>
      <c r="BL1533" s="17" t="s">
        <v>277</v>
      </c>
      <c r="BM1533" s="134" t="s">
        <v>1761</v>
      </c>
    </row>
    <row r="1534" spans="2:65" s="1" customFormat="1" ht="29.25">
      <c r="B1534" s="29"/>
      <c r="D1534" s="136" t="s">
        <v>231</v>
      </c>
      <c r="F1534" s="137" t="s">
        <v>1760</v>
      </c>
      <c r="L1534" s="29"/>
      <c r="M1534" s="138"/>
      <c r="T1534" s="53"/>
      <c r="AT1534" s="17" t="s">
        <v>231</v>
      </c>
      <c r="AU1534" s="17" t="s">
        <v>82</v>
      </c>
    </row>
    <row r="1535" spans="2:65" s="1" customFormat="1">
      <c r="B1535" s="29"/>
      <c r="D1535" s="139" t="s">
        <v>232</v>
      </c>
      <c r="F1535" s="140" t="s">
        <v>1762</v>
      </c>
      <c r="L1535" s="29"/>
      <c r="M1535" s="138"/>
      <c r="T1535" s="53"/>
      <c r="AT1535" s="17" t="s">
        <v>232</v>
      </c>
      <c r="AU1535" s="17" t="s">
        <v>82</v>
      </c>
    </row>
    <row r="1536" spans="2:65" s="13" customFormat="1">
      <c r="B1536" s="146"/>
      <c r="D1536" s="136" t="s">
        <v>234</v>
      </c>
      <c r="E1536" s="147" t="s">
        <v>1</v>
      </c>
      <c r="F1536" s="148" t="s">
        <v>1763</v>
      </c>
      <c r="H1536" s="149">
        <v>232.684</v>
      </c>
      <c r="L1536" s="146"/>
      <c r="M1536" s="150"/>
      <c r="T1536" s="151"/>
      <c r="AT1536" s="147" t="s">
        <v>234</v>
      </c>
      <c r="AU1536" s="147" t="s">
        <v>82</v>
      </c>
      <c r="AV1536" s="13" t="s">
        <v>82</v>
      </c>
      <c r="AW1536" s="13" t="s">
        <v>29</v>
      </c>
      <c r="AX1536" s="13" t="s">
        <v>73</v>
      </c>
      <c r="AY1536" s="147" t="s">
        <v>224</v>
      </c>
    </row>
    <row r="1537" spans="2:65" s="14" customFormat="1">
      <c r="B1537" s="152"/>
      <c r="D1537" s="136" t="s">
        <v>234</v>
      </c>
      <c r="E1537" s="153" t="s">
        <v>1</v>
      </c>
      <c r="F1537" s="154" t="s">
        <v>239</v>
      </c>
      <c r="H1537" s="155">
        <v>232.684</v>
      </c>
      <c r="L1537" s="152"/>
      <c r="M1537" s="156"/>
      <c r="T1537" s="157"/>
      <c r="AT1537" s="153" t="s">
        <v>234</v>
      </c>
      <c r="AU1537" s="153" t="s">
        <v>82</v>
      </c>
      <c r="AV1537" s="14" t="s">
        <v>106</v>
      </c>
      <c r="AW1537" s="14" t="s">
        <v>29</v>
      </c>
      <c r="AX1537" s="14" t="s">
        <v>78</v>
      </c>
      <c r="AY1537" s="153" t="s">
        <v>224</v>
      </c>
    </row>
    <row r="1538" spans="2:65" s="1" customFormat="1" ht="49.15" customHeight="1">
      <c r="B1538" s="123"/>
      <c r="C1538" s="124" t="s">
        <v>1764</v>
      </c>
      <c r="D1538" s="124" t="s">
        <v>226</v>
      </c>
      <c r="E1538" s="125" t="s">
        <v>1765</v>
      </c>
      <c r="F1538" s="126" t="s">
        <v>1766</v>
      </c>
      <c r="G1538" s="127" t="s">
        <v>266</v>
      </c>
      <c r="H1538" s="128">
        <v>2.5299999999999998</v>
      </c>
      <c r="I1538" s="129">
        <v>898</v>
      </c>
      <c r="J1538" s="129">
        <f>ROUND(I1538*H1538,2)</f>
        <v>2271.94</v>
      </c>
      <c r="K1538" s="126" t="s">
        <v>230</v>
      </c>
      <c r="L1538" s="29"/>
      <c r="M1538" s="130" t="s">
        <v>1</v>
      </c>
      <c r="N1538" s="131" t="s">
        <v>39</v>
      </c>
      <c r="O1538" s="132">
        <v>0</v>
      </c>
      <c r="P1538" s="132">
        <f>O1538*H1538</f>
        <v>0</v>
      </c>
      <c r="Q1538" s="132">
        <v>0</v>
      </c>
      <c r="R1538" s="132">
        <f>Q1538*H1538</f>
        <v>0</v>
      </c>
      <c r="S1538" s="132">
        <v>0</v>
      </c>
      <c r="T1538" s="133">
        <f>S1538*H1538</f>
        <v>0</v>
      </c>
      <c r="AR1538" s="134" t="s">
        <v>277</v>
      </c>
      <c r="AT1538" s="134" t="s">
        <v>226</v>
      </c>
      <c r="AU1538" s="134" t="s">
        <v>82</v>
      </c>
      <c r="AY1538" s="17" t="s">
        <v>224</v>
      </c>
      <c r="BE1538" s="135">
        <f>IF(N1538="základní",J1538,0)</f>
        <v>0</v>
      </c>
      <c r="BF1538" s="135">
        <f>IF(N1538="snížená",J1538,0)</f>
        <v>2271.94</v>
      </c>
      <c r="BG1538" s="135">
        <f>IF(N1538="zákl. přenesená",J1538,0)</f>
        <v>0</v>
      </c>
      <c r="BH1538" s="135">
        <f>IF(N1538="sníž. přenesená",J1538,0)</f>
        <v>0</v>
      </c>
      <c r="BI1538" s="135">
        <f>IF(N1538="nulová",J1538,0)</f>
        <v>0</v>
      </c>
      <c r="BJ1538" s="17" t="s">
        <v>82</v>
      </c>
      <c r="BK1538" s="135">
        <f>ROUND(I1538*H1538,2)</f>
        <v>2271.94</v>
      </c>
      <c r="BL1538" s="17" t="s">
        <v>277</v>
      </c>
      <c r="BM1538" s="134" t="s">
        <v>1767</v>
      </c>
    </row>
    <row r="1539" spans="2:65" s="1" customFormat="1" ht="29.25">
      <c r="B1539" s="29"/>
      <c r="D1539" s="136" t="s">
        <v>231</v>
      </c>
      <c r="F1539" s="137" t="s">
        <v>1766</v>
      </c>
      <c r="L1539" s="29"/>
      <c r="M1539" s="138"/>
      <c r="T1539" s="53"/>
      <c r="AT1539" s="17" t="s">
        <v>231</v>
      </c>
      <c r="AU1539" s="17" t="s">
        <v>82</v>
      </c>
    </row>
    <row r="1540" spans="2:65" s="1" customFormat="1">
      <c r="B1540" s="29"/>
      <c r="D1540" s="139" t="s">
        <v>232</v>
      </c>
      <c r="F1540" s="140" t="s">
        <v>1768</v>
      </c>
      <c r="L1540" s="29"/>
      <c r="M1540" s="138"/>
      <c r="T1540" s="53"/>
      <c r="AT1540" s="17" t="s">
        <v>232</v>
      </c>
      <c r="AU1540" s="17" t="s">
        <v>82</v>
      </c>
    </row>
    <row r="1541" spans="2:65" s="12" customFormat="1">
      <c r="B1541" s="141"/>
      <c r="D1541" s="136" t="s">
        <v>234</v>
      </c>
      <c r="E1541" s="142" t="s">
        <v>1</v>
      </c>
      <c r="F1541" s="143" t="s">
        <v>1769</v>
      </c>
      <c r="H1541" s="142" t="s">
        <v>1</v>
      </c>
      <c r="L1541" s="141"/>
      <c r="M1541" s="144"/>
      <c r="T1541" s="145"/>
      <c r="AT1541" s="142" t="s">
        <v>234</v>
      </c>
      <c r="AU1541" s="142" t="s">
        <v>82</v>
      </c>
      <c r="AV1541" s="12" t="s">
        <v>78</v>
      </c>
      <c r="AW1541" s="12" t="s">
        <v>29</v>
      </c>
      <c r="AX1541" s="12" t="s">
        <v>73</v>
      </c>
      <c r="AY1541" s="142" t="s">
        <v>224</v>
      </c>
    </row>
    <row r="1542" spans="2:65" s="13" customFormat="1">
      <c r="B1542" s="146"/>
      <c r="D1542" s="136" t="s">
        <v>234</v>
      </c>
      <c r="E1542" s="147" t="s">
        <v>1</v>
      </c>
      <c r="F1542" s="148" t="s">
        <v>1770</v>
      </c>
      <c r="H1542" s="149">
        <v>2.5299999999999998</v>
      </c>
      <c r="L1542" s="146"/>
      <c r="M1542" s="150"/>
      <c r="T1542" s="151"/>
      <c r="AT1542" s="147" t="s">
        <v>234</v>
      </c>
      <c r="AU1542" s="147" t="s">
        <v>82</v>
      </c>
      <c r="AV1542" s="13" t="s">
        <v>82</v>
      </c>
      <c r="AW1542" s="13" t="s">
        <v>29</v>
      </c>
      <c r="AX1542" s="13" t="s">
        <v>73</v>
      </c>
      <c r="AY1542" s="147" t="s">
        <v>224</v>
      </c>
    </row>
    <row r="1543" spans="2:65" s="14" customFormat="1">
      <c r="B1543" s="152"/>
      <c r="D1543" s="136" t="s">
        <v>234</v>
      </c>
      <c r="E1543" s="153" t="s">
        <v>1</v>
      </c>
      <c r="F1543" s="154" t="s">
        <v>239</v>
      </c>
      <c r="H1543" s="155">
        <v>2.5299999999999998</v>
      </c>
      <c r="L1543" s="152"/>
      <c r="M1543" s="156"/>
      <c r="T1543" s="157"/>
      <c r="AT1543" s="153" t="s">
        <v>234</v>
      </c>
      <c r="AU1543" s="153" t="s">
        <v>82</v>
      </c>
      <c r="AV1543" s="14" t="s">
        <v>106</v>
      </c>
      <c r="AW1543" s="14" t="s">
        <v>29</v>
      </c>
      <c r="AX1543" s="14" t="s">
        <v>78</v>
      </c>
      <c r="AY1543" s="153" t="s">
        <v>224</v>
      </c>
    </row>
    <row r="1544" spans="2:65" s="1" customFormat="1" ht="37.9" customHeight="1">
      <c r="B1544" s="123"/>
      <c r="C1544" s="124" t="s">
        <v>1097</v>
      </c>
      <c r="D1544" s="124" t="s">
        <v>226</v>
      </c>
      <c r="E1544" s="125" t="s">
        <v>1771</v>
      </c>
      <c r="F1544" s="126" t="s">
        <v>1772</v>
      </c>
      <c r="G1544" s="127" t="s">
        <v>266</v>
      </c>
      <c r="H1544" s="128">
        <v>2.5299999999999998</v>
      </c>
      <c r="I1544" s="129">
        <v>40.799999999999997</v>
      </c>
      <c r="J1544" s="129">
        <f>ROUND(I1544*H1544,2)</f>
        <v>103.22</v>
      </c>
      <c r="K1544" s="126" t="s">
        <v>230</v>
      </c>
      <c r="L1544" s="29"/>
      <c r="M1544" s="130" t="s">
        <v>1</v>
      </c>
      <c r="N1544" s="131" t="s">
        <v>39</v>
      </c>
      <c r="O1544" s="132">
        <v>0</v>
      </c>
      <c r="P1544" s="132">
        <f>O1544*H1544</f>
        <v>0</v>
      </c>
      <c r="Q1544" s="132">
        <v>0</v>
      </c>
      <c r="R1544" s="132">
        <f>Q1544*H1544</f>
        <v>0</v>
      </c>
      <c r="S1544" s="132">
        <v>0</v>
      </c>
      <c r="T1544" s="133">
        <f>S1544*H1544</f>
        <v>0</v>
      </c>
      <c r="AR1544" s="134" t="s">
        <v>277</v>
      </c>
      <c r="AT1544" s="134" t="s">
        <v>226</v>
      </c>
      <c r="AU1544" s="134" t="s">
        <v>82</v>
      </c>
      <c r="AY1544" s="17" t="s">
        <v>224</v>
      </c>
      <c r="BE1544" s="135">
        <f>IF(N1544="základní",J1544,0)</f>
        <v>0</v>
      </c>
      <c r="BF1544" s="135">
        <f>IF(N1544="snížená",J1544,0)</f>
        <v>103.22</v>
      </c>
      <c r="BG1544" s="135">
        <f>IF(N1544="zákl. přenesená",J1544,0)</f>
        <v>0</v>
      </c>
      <c r="BH1544" s="135">
        <f>IF(N1544="sníž. přenesená",J1544,0)</f>
        <v>0</v>
      </c>
      <c r="BI1544" s="135">
        <f>IF(N1544="nulová",J1544,0)</f>
        <v>0</v>
      </c>
      <c r="BJ1544" s="17" t="s">
        <v>82</v>
      </c>
      <c r="BK1544" s="135">
        <f>ROUND(I1544*H1544,2)</f>
        <v>103.22</v>
      </c>
      <c r="BL1544" s="17" t="s">
        <v>277</v>
      </c>
      <c r="BM1544" s="134" t="s">
        <v>1773</v>
      </c>
    </row>
    <row r="1545" spans="2:65" s="1" customFormat="1" ht="19.5">
      <c r="B1545" s="29"/>
      <c r="D1545" s="136" t="s">
        <v>231</v>
      </c>
      <c r="F1545" s="137" t="s">
        <v>1772</v>
      </c>
      <c r="L1545" s="29"/>
      <c r="M1545" s="138"/>
      <c r="T1545" s="53"/>
      <c r="AT1545" s="17" t="s">
        <v>231</v>
      </c>
      <c r="AU1545" s="17" t="s">
        <v>82</v>
      </c>
    </row>
    <row r="1546" spans="2:65" s="1" customFormat="1">
      <c r="B1546" s="29"/>
      <c r="D1546" s="139" t="s">
        <v>232</v>
      </c>
      <c r="F1546" s="140" t="s">
        <v>1774</v>
      </c>
      <c r="L1546" s="29"/>
      <c r="M1546" s="138"/>
      <c r="T1546" s="53"/>
      <c r="AT1546" s="17" t="s">
        <v>232</v>
      </c>
      <c r="AU1546" s="17" t="s">
        <v>82</v>
      </c>
    </row>
    <row r="1547" spans="2:65" s="1" customFormat="1" ht="37.9" customHeight="1">
      <c r="B1547" s="123"/>
      <c r="C1547" s="124" t="s">
        <v>1775</v>
      </c>
      <c r="D1547" s="124" t="s">
        <v>226</v>
      </c>
      <c r="E1547" s="125" t="s">
        <v>1776</v>
      </c>
      <c r="F1547" s="126" t="s">
        <v>1777</v>
      </c>
      <c r="G1547" s="127" t="s">
        <v>639</v>
      </c>
      <c r="H1547" s="128">
        <v>6</v>
      </c>
      <c r="I1547" s="129">
        <v>333</v>
      </c>
      <c r="J1547" s="129">
        <f>ROUND(I1547*H1547,2)</f>
        <v>1998</v>
      </c>
      <c r="K1547" s="126" t="s">
        <v>230</v>
      </c>
      <c r="L1547" s="29"/>
      <c r="M1547" s="130" t="s">
        <v>1</v>
      </c>
      <c r="N1547" s="131" t="s">
        <v>39</v>
      </c>
      <c r="O1547" s="132">
        <v>0</v>
      </c>
      <c r="P1547" s="132">
        <f>O1547*H1547</f>
        <v>0</v>
      </c>
      <c r="Q1547" s="132">
        <v>0</v>
      </c>
      <c r="R1547" s="132">
        <f>Q1547*H1547</f>
        <v>0</v>
      </c>
      <c r="S1547" s="132">
        <v>0</v>
      </c>
      <c r="T1547" s="133">
        <f>S1547*H1547</f>
        <v>0</v>
      </c>
      <c r="AR1547" s="134" t="s">
        <v>277</v>
      </c>
      <c r="AT1547" s="134" t="s">
        <v>226</v>
      </c>
      <c r="AU1547" s="134" t="s">
        <v>82</v>
      </c>
      <c r="AY1547" s="17" t="s">
        <v>224</v>
      </c>
      <c r="BE1547" s="135">
        <f>IF(N1547="základní",J1547,0)</f>
        <v>0</v>
      </c>
      <c r="BF1547" s="135">
        <f>IF(N1547="snížená",J1547,0)</f>
        <v>1998</v>
      </c>
      <c r="BG1547" s="135">
        <f>IF(N1547="zákl. přenesená",J1547,0)</f>
        <v>0</v>
      </c>
      <c r="BH1547" s="135">
        <f>IF(N1547="sníž. přenesená",J1547,0)</f>
        <v>0</v>
      </c>
      <c r="BI1547" s="135">
        <f>IF(N1547="nulová",J1547,0)</f>
        <v>0</v>
      </c>
      <c r="BJ1547" s="17" t="s">
        <v>82</v>
      </c>
      <c r="BK1547" s="135">
        <f>ROUND(I1547*H1547,2)</f>
        <v>1998</v>
      </c>
      <c r="BL1547" s="17" t="s">
        <v>277</v>
      </c>
      <c r="BM1547" s="134" t="s">
        <v>1778</v>
      </c>
    </row>
    <row r="1548" spans="2:65" s="1" customFormat="1" ht="29.25">
      <c r="B1548" s="29"/>
      <c r="D1548" s="136" t="s">
        <v>231</v>
      </c>
      <c r="F1548" s="137" t="s">
        <v>1777</v>
      </c>
      <c r="L1548" s="29"/>
      <c r="M1548" s="138"/>
      <c r="T1548" s="53"/>
      <c r="AT1548" s="17" t="s">
        <v>231</v>
      </c>
      <c r="AU1548" s="17" t="s">
        <v>82</v>
      </c>
    </row>
    <row r="1549" spans="2:65" s="1" customFormat="1">
      <c r="B1549" s="29"/>
      <c r="D1549" s="139" t="s">
        <v>232</v>
      </c>
      <c r="F1549" s="140" t="s">
        <v>1779</v>
      </c>
      <c r="L1549" s="29"/>
      <c r="M1549" s="138"/>
      <c r="T1549" s="53"/>
      <c r="AT1549" s="17" t="s">
        <v>232</v>
      </c>
      <c r="AU1549" s="17" t="s">
        <v>82</v>
      </c>
    </row>
    <row r="1550" spans="2:65" s="1" customFormat="1" ht="44.25" customHeight="1">
      <c r="B1550" s="123"/>
      <c r="C1550" s="164" t="s">
        <v>1102</v>
      </c>
      <c r="D1550" s="164" t="s">
        <v>1008</v>
      </c>
      <c r="E1550" s="165" t="s">
        <v>1780</v>
      </c>
      <c r="F1550" s="166" t="s">
        <v>1781</v>
      </c>
      <c r="G1550" s="167" t="s">
        <v>639</v>
      </c>
      <c r="H1550" s="168">
        <v>6</v>
      </c>
      <c r="I1550" s="169">
        <v>820</v>
      </c>
      <c r="J1550" s="169">
        <f>ROUND(I1550*H1550,2)</f>
        <v>4920</v>
      </c>
      <c r="K1550" s="166" t="s">
        <v>230</v>
      </c>
      <c r="L1550" s="170"/>
      <c r="M1550" s="171" t="s">
        <v>1</v>
      </c>
      <c r="N1550" s="172" t="s">
        <v>39</v>
      </c>
      <c r="O1550" s="132">
        <v>0</v>
      </c>
      <c r="P1550" s="132">
        <f>O1550*H1550</f>
        <v>0</v>
      </c>
      <c r="Q1550" s="132">
        <v>0</v>
      </c>
      <c r="R1550" s="132">
        <f>Q1550*H1550</f>
        <v>0</v>
      </c>
      <c r="S1550" s="132">
        <v>0</v>
      </c>
      <c r="T1550" s="133">
        <f>S1550*H1550</f>
        <v>0</v>
      </c>
      <c r="AR1550" s="134" t="s">
        <v>332</v>
      </c>
      <c r="AT1550" s="134" t="s">
        <v>1008</v>
      </c>
      <c r="AU1550" s="134" t="s">
        <v>82</v>
      </c>
      <c r="AY1550" s="17" t="s">
        <v>224</v>
      </c>
      <c r="BE1550" s="135">
        <f>IF(N1550="základní",J1550,0)</f>
        <v>0</v>
      </c>
      <c r="BF1550" s="135">
        <f>IF(N1550="snížená",J1550,0)</f>
        <v>4920</v>
      </c>
      <c r="BG1550" s="135">
        <f>IF(N1550="zákl. přenesená",J1550,0)</f>
        <v>0</v>
      </c>
      <c r="BH1550" s="135">
        <f>IF(N1550="sníž. přenesená",J1550,0)</f>
        <v>0</v>
      </c>
      <c r="BI1550" s="135">
        <f>IF(N1550="nulová",J1550,0)</f>
        <v>0</v>
      </c>
      <c r="BJ1550" s="17" t="s">
        <v>82</v>
      </c>
      <c r="BK1550" s="135">
        <f>ROUND(I1550*H1550,2)</f>
        <v>4920</v>
      </c>
      <c r="BL1550" s="17" t="s">
        <v>277</v>
      </c>
      <c r="BM1550" s="134" t="s">
        <v>1782</v>
      </c>
    </row>
    <row r="1551" spans="2:65" s="1" customFormat="1" ht="29.25">
      <c r="B1551" s="29"/>
      <c r="D1551" s="136" t="s">
        <v>231</v>
      </c>
      <c r="F1551" s="137" t="s">
        <v>1781</v>
      </c>
      <c r="L1551" s="29"/>
      <c r="M1551" s="138"/>
      <c r="T1551" s="53"/>
      <c r="AT1551" s="17" t="s">
        <v>231</v>
      </c>
      <c r="AU1551" s="17" t="s">
        <v>82</v>
      </c>
    </row>
    <row r="1552" spans="2:65" s="1" customFormat="1" ht="37.9" customHeight="1">
      <c r="B1552" s="123"/>
      <c r="C1552" s="124" t="s">
        <v>1783</v>
      </c>
      <c r="D1552" s="124" t="s">
        <v>226</v>
      </c>
      <c r="E1552" s="125" t="s">
        <v>1784</v>
      </c>
      <c r="F1552" s="126" t="s">
        <v>1785</v>
      </c>
      <c r="G1552" s="127" t="s">
        <v>639</v>
      </c>
      <c r="H1552" s="128">
        <v>14</v>
      </c>
      <c r="I1552" s="129">
        <v>334</v>
      </c>
      <c r="J1552" s="129">
        <f>ROUND(I1552*H1552,2)</f>
        <v>4676</v>
      </c>
      <c r="K1552" s="126" t="s">
        <v>1</v>
      </c>
      <c r="L1552" s="29"/>
      <c r="M1552" s="130" t="s">
        <v>1</v>
      </c>
      <c r="N1552" s="131" t="s">
        <v>39</v>
      </c>
      <c r="O1552" s="132">
        <v>0</v>
      </c>
      <c r="P1552" s="132">
        <f>O1552*H1552</f>
        <v>0</v>
      </c>
      <c r="Q1552" s="132">
        <v>0</v>
      </c>
      <c r="R1552" s="132">
        <f>Q1552*H1552</f>
        <v>0</v>
      </c>
      <c r="S1552" s="132">
        <v>0</v>
      </c>
      <c r="T1552" s="133">
        <f>S1552*H1552</f>
        <v>0</v>
      </c>
      <c r="AR1552" s="134" t="s">
        <v>277</v>
      </c>
      <c r="AT1552" s="134" t="s">
        <v>226</v>
      </c>
      <c r="AU1552" s="134" t="s">
        <v>82</v>
      </c>
      <c r="AY1552" s="17" t="s">
        <v>224</v>
      </c>
      <c r="BE1552" s="135">
        <f>IF(N1552="základní",J1552,0)</f>
        <v>0</v>
      </c>
      <c r="BF1552" s="135">
        <f>IF(N1552="snížená",J1552,0)</f>
        <v>4676</v>
      </c>
      <c r="BG1552" s="135">
        <f>IF(N1552="zákl. přenesená",J1552,0)</f>
        <v>0</v>
      </c>
      <c r="BH1552" s="135">
        <f>IF(N1552="sníž. přenesená",J1552,0)</f>
        <v>0</v>
      </c>
      <c r="BI1552" s="135">
        <f>IF(N1552="nulová",J1552,0)</f>
        <v>0</v>
      </c>
      <c r="BJ1552" s="17" t="s">
        <v>82</v>
      </c>
      <c r="BK1552" s="135">
        <f>ROUND(I1552*H1552,2)</f>
        <v>4676</v>
      </c>
      <c r="BL1552" s="17" t="s">
        <v>277</v>
      </c>
      <c r="BM1552" s="134" t="s">
        <v>1786</v>
      </c>
    </row>
    <row r="1553" spans="2:65" s="1" customFormat="1" ht="29.25">
      <c r="B1553" s="29"/>
      <c r="D1553" s="136" t="s">
        <v>231</v>
      </c>
      <c r="F1553" s="137" t="s">
        <v>1785</v>
      </c>
      <c r="L1553" s="29"/>
      <c r="M1553" s="138"/>
      <c r="T1553" s="53"/>
      <c r="AT1553" s="17" t="s">
        <v>231</v>
      </c>
      <c r="AU1553" s="17" t="s">
        <v>82</v>
      </c>
    </row>
    <row r="1554" spans="2:65" s="1" customFormat="1" ht="44.25" customHeight="1">
      <c r="B1554" s="123"/>
      <c r="C1554" s="164" t="s">
        <v>1108</v>
      </c>
      <c r="D1554" s="164" t="s">
        <v>1008</v>
      </c>
      <c r="E1554" s="165" t="s">
        <v>1787</v>
      </c>
      <c r="F1554" s="166" t="s">
        <v>1788</v>
      </c>
      <c r="G1554" s="167" t="s">
        <v>639</v>
      </c>
      <c r="H1554" s="168">
        <v>14</v>
      </c>
      <c r="I1554" s="169">
        <v>922</v>
      </c>
      <c r="J1554" s="169">
        <f>ROUND(I1554*H1554,2)</f>
        <v>12908</v>
      </c>
      <c r="K1554" s="166" t="s">
        <v>1</v>
      </c>
      <c r="L1554" s="170"/>
      <c r="M1554" s="171" t="s">
        <v>1</v>
      </c>
      <c r="N1554" s="172" t="s">
        <v>39</v>
      </c>
      <c r="O1554" s="132">
        <v>0</v>
      </c>
      <c r="P1554" s="132">
        <f>O1554*H1554</f>
        <v>0</v>
      </c>
      <c r="Q1554" s="132">
        <v>0</v>
      </c>
      <c r="R1554" s="132">
        <f>Q1554*H1554</f>
        <v>0</v>
      </c>
      <c r="S1554" s="132">
        <v>0</v>
      </c>
      <c r="T1554" s="133">
        <f>S1554*H1554</f>
        <v>0</v>
      </c>
      <c r="AR1554" s="134" t="s">
        <v>332</v>
      </c>
      <c r="AT1554" s="134" t="s">
        <v>1008</v>
      </c>
      <c r="AU1554" s="134" t="s">
        <v>82</v>
      </c>
      <c r="AY1554" s="17" t="s">
        <v>224</v>
      </c>
      <c r="BE1554" s="135">
        <f>IF(N1554="základní",J1554,0)</f>
        <v>0</v>
      </c>
      <c r="BF1554" s="135">
        <f>IF(N1554="snížená",J1554,0)</f>
        <v>12908</v>
      </c>
      <c r="BG1554" s="135">
        <f>IF(N1554="zákl. přenesená",J1554,0)</f>
        <v>0</v>
      </c>
      <c r="BH1554" s="135">
        <f>IF(N1554="sníž. přenesená",J1554,0)</f>
        <v>0</v>
      </c>
      <c r="BI1554" s="135">
        <f>IF(N1554="nulová",J1554,0)</f>
        <v>0</v>
      </c>
      <c r="BJ1554" s="17" t="s">
        <v>82</v>
      </c>
      <c r="BK1554" s="135">
        <f>ROUND(I1554*H1554,2)</f>
        <v>12908</v>
      </c>
      <c r="BL1554" s="17" t="s">
        <v>277</v>
      </c>
      <c r="BM1554" s="134" t="s">
        <v>1789</v>
      </c>
    </row>
    <row r="1555" spans="2:65" s="1" customFormat="1" ht="29.25">
      <c r="B1555" s="29"/>
      <c r="D1555" s="136" t="s">
        <v>231</v>
      </c>
      <c r="F1555" s="137" t="s">
        <v>1788</v>
      </c>
      <c r="L1555" s="29"/>
      <c r="M1555" s="138"/>
      <c r="T1555" s="53"/>
      <c r="AT1555" s="17" t="s">
        <v>231</v>
      </c>
      <c r="AU1555" s="17" t="s">
        <v>82</v>
      </c>
    </row>
    <row r="1556" spans="2:65" s="1" customFormat="1" ht="37.9" customHeight="1">
      <c r="B1556" s="123"/>
      <c r="C1556" s="124" t="s">
        <v>1790</v>
      </c>
      <c r="D1556" s="124" t="s">
        <v>226</v>
      </c>
      <c r="E1556" s="125" t="s">
        <v>1791</v>
      </c>
      <c r="F1556" s="126" t="s">
        <v>1792</v>
      </c>
      <c r="G1556" s="127" t="s">
        <v>639</v>
      </c>
      <c r="H1556" s="128">
        <v>2</v>
      </c>
      <c r="I1556" s="129">
        <v>1850</v>
      </c>
      <c r="J1556" s="129">
        <f>ROUND(I1556*H1556,2)</f>
        <v>3700</v>
      </c>
      <c r="K1556" s="126" t="s">
        <v>1</v>
      </c>
      <c r="L1556" s="29"/>
      <c r="M1556" s="130" t="s">
        <v>1</v>
      </c>
      <c r="N1556" s="131" t="s">
        <v>39</v>
      </c>
      <c r="O1556" s="132">
        <v>0</v>
      </c>
      <c r="P1556" s="132">
        <f>O1556*H1556</f>
        <v>0</v>
      </c>
      <c r="Q1556" s="132">
        <v>0</v>
      </c>
      <c r="R1556" s="132">
        <f>Q1556*H1556</f>
        <v>0</v>
      </c>
      <c r="S1556" s="132">
        <v>0</v>
      </c>
      <c r="T1556" s="133">
        <f>S1556*H1556</f>
        <v>0</v>
      </c>
      <c r="AR1556" s="134" t="s">
        <v>277</v>
      </c>
      <c r="AT1556" s="134" t="s">
        <v>226</v>
      </c>
      <c r="AU1556" s="134" t="s">
        <v>82</v>
      </c>
      <c r="AY1556" s="17" t="s">
        <v>224</v>
      </c>
      <c r="BE1556" s="135">
        <f>IF(N1556="základní",J1556,0)</f>
        <v>0</v>
      </c>
      <c r="BF1556" s="135">
        <f>IF(N1556="snížená",J1556,0)</f>
        <v>3700</v>
      </c>
      <c r="BG1556" s="135">
        <f>IF(N1556="zákl. přenesená",J1556,0)</f>
        <v>0</v>
      </c>
      <c r="BH1556" s="135">
        <f>IF(N1556="sníž. přenesená",J1556,0)</f>
        <v>0</v>
      </c>
      <c r="BI1556" s="135">
        <f>IF(N1556="nulová",J1556,0)</f>
        <v>0</v>
      </c>
      <c r="BJ1556" s="17" t="s">
        <v>82</v>
      </c>
      <c r="BK1556" s="135">
        <f>ROUND(I1556*H1556,2)</f>
        <v>3700</v>
      </c>
      <c r="BL1556" s="17" t="s">
        <v>277</v>
      </c>
      <c r="BM1556" s="134" t="s">
        <v>1793</v>
      </c>
    </row>
    <row r="1557" spans="2:65" s="1" customFormat="1" ht="19.5">
      <c r="B1557" s="29"/>
      <c r="D1557" s="136" t="s">
        <v>231</v>
      </c>
      <c r="F1557" s="137" t="s">
        <v>1792</v>
      </c>
      <c r="L1557" s="29"/>
      <c r="M1557" s="138"/>
      <c r="T1557" s="53"/>
      <c r="AT1557" s="17" t="s">
        <v>231</v>
      </c>
      <c r="AU1557" s="17" t="s">
        <v>82</v>
      </c>
    </row>
    <row r="1558" spans="2:65" s="1" customFormat="1" ht="66.75" customHeight="1">
      <c r="B1558" s="123"/>
      <c r="C1558" s="124" t="s">
        <v>1117</v>
      </c>
      <c r="D1558" s="124" t="s">
        <v>226</v>
      </c>
      <c r="E1558" s="125" t="s">
        <v>1794</v>
      </c>
      <c r="F1558" s="126" t="s">
        <v>1795</v>
      </c>
      <c r="G1558" s="127" t="s">
        <v>1201</v>
      </c>
      <c r="H1558" s="128">
        <v>8664.8760000000002</v>
      </c>
      <c r="I1558" s="129">
        <v>0.84</v>
      </c>
      <c r="J1558" s="129">
        <f>ROUND(I1558*H1558,2)</f>
        <v>7278.5</v>
      </c>
      <c r="K1558" s="126" t="s">
        <v>230</v>
      </c>
      <c r="L1558" s="29"/>
      <c r="M1558" s="130" t="s">
        <v>1</v>
      </c>
      <c r="N1558" s="131" t="s">
        <v>39</v>
      </c>
      <c r="O1558" s="132">
        <v>0</v>
      </c>
      <c r="P1558" s="132">
        <f>O1558*H1558</f>
        <v>0</v>
      </c>
      <c r="Q1558" s="132">
        <v>0</v>
      </c>
      <c r="R1558" s="132">
        <f>Q1558*H1558</f>
        <v>0</v>
      </c>
      <c r="S1558" s="132">
        <v>0</v>
      </c>
      <c r="T1558" s="133">
        <f>S1558*H1558</f>
        <v>0</v>
      </c>
      <c r="AR1558" s="134" t="s">
        <v>277</v>
      </c>
      <c r="AT1558" s="134" t="s">
        <v>226</v>
      </c>
      <c r="AU1558" s="134" t="s">
        <v>82</v>
      </c>
      <c r="AY1558" s="17" t="s">
        <v>224</v>
      </c>
      <c r="BE1558" s="135">
        <f>IF(N1558="základní",J1558,0)</f>
        <v>0</v>
      </c>
      <c r="BF1558" s="135">
        <f>IF(N1558="snížená",J1558,0)</f>
        <v>7278.5</v>
      </c>
      <c r="BG1558" s="135">
        <f>IF(N1558="zákl. přenesená",J1558,0)</f>
        <v>0</v>
      </c>
      <c r="BH1558" s="135">
        <f>IF(N1558="sníž. přenesená",J1558,0)</f>
        <v>0</v>
      </c>
      <c r="BI1558" s="135">
        <f>IF(N1558="nulová",J1558,0)</f>
        <v>0</v>
      </c>
      <c r="BJ1558" s="17" t="s">
        <v>82</v>
      </c>
      <c r="BK1558" s="135">
        <f>ROUND(I1558*H1558,2)</f>
        <v>7278.5</v>
      </c>
      <c r="BL1558" s="17" t="s">
        <v>277</v>
      </c>
      <c r="BM1558" s="134" t="s">
        <v>1796</v>
      </c>
    </row>
    <row r="1559" spans="2:65" s="1" customFormat="1" ht="39">
      <c r="B1559" s="29"/>
      <c r="D1559" s="136" t="s">
        <v>231</v>
      </c>
      <c r="F1559" s="137" t="s">
        <v>1795</v>
      </c>
      <c r="L1559" s="29"/>
      <c r="M1559" s="138"/>
      <c r="T1559" s="53"/>
      <c r="AT1559" s="17" t="s">
        <v>231</v>
      </c>
      <c r="AU1559" s="17" t="s">
        <v>82</v>
      </c>
    </row>
    <row r="1560" spans="2:65" s="1" customFormat="1">
      <c r="B1560" s="29"/>
      <c r="D1560" s="139" t="s">
        <v>232</v>
      </c>
      <c r="F1560" s="140" t="s">
        <v>1797</v>
      </c>
      <c r="L1560" s="29"/>
      <c r="M1560" s="138"/>
      <c r="T1560" s="53"/>
      <c r="AT1560" s="17" t="s">
        <v>232</v>
      </c>
      <c r="AU1560" s="17" t="s">
        <v>82</v>
      </c>
    </row>
    <row r="1561" spans="2:65" s="11" customFormat="1" ht="22.9" customHeight="1">
      <c r="B1561" s="112"/>
      <c r="D1561" s="113" t="s">
        <v>72</v>
      </c>
      <c r="E1561" s="121" t="s">
        <v>1798</v>
      </c>
      <c r="F1561" s="121" t="s">
        <v>1799</v>
      </c>
      <c r="J1561" s="122">
        <f>BK1561</f>
        <v>187237.15000000002</v>
      </c>
      <c r="L1561" s="112"/>
      <c r="M1561" s="116"/>
      <c r="P1561" s="117">
        <f>SUM(P1562:P1574)</f>
        <v>0</v>
      </c>
      <c r="R1561" s="117">
        <f>SUM(R1562:R1574)</f>
        <v>0</v>
      </c>
      <c r="T1561" s="118">
        <f>SUM(T1562:T1574)</f>
        <v>0</v>
      </c>
      <c r="AR1561" s="113" t="s">
        <v>82</v>
      </c>
      <c r="AT1561" s="119" t="s">
        <v>72</v>
      </c>
      <c r="AU1561" s="119" t="s">
        <v>78</v>
      </c>
      <c r="AY1561" s="113" t="s">
        <v>224</v>
      </c>
      <c r="BK1561" s="120">
        <f>SUM(BK1562:BK1574)</f>
        <v>187237.15000000002</v>
      </c>
    </row>
    <row r="1562" spans="2:65" s="1" customFormat="1" ht="24.2" customHeight="1">
      <c r="B1562" s="123"/>
      <c r="C1562" s="124" t="s">
        <v>1800</v>
      </c>
      <c r="D1562" s="124" t="s">
        <v>226</v>
      </c>
      <c r="E1562" s="125" t="s">
        <v>1801</v>
      </c>
      <c r="F1562" s="126" t="s">
        <v>1802</v>
      </c>
      <c r="G1562" s="127" t="s">
        <v>369</v>
      </c>
      <c r="H1562" s="128">
        <v>4</v>
      </c>
      <c r="I1562" s="129">
        <v>37097</v>
      </c>
      <c r="J1562" s="129">
        <f>ROUND(I1562*H1562,2)</f>
        <v>148388</v>
      </c>
      <c r="K1562" s="126" t="s">
        <v>1</v>
      </c>
      <c r="L1562" s="29"/>
      <c r="M1562" s="130" t="s">
        <v>1</v>
      </c>
      <c r="N1562" s="131" t="s">
        <v>39</v>
      </c>
      <c r="O1562" s="132">
        <v>0</v>
      </c>
      <c r="P1562" s="132">
        <f>O1562*H1562</f>
        <v>0</v>
      </c>
      <c r="Q1562" s="132">
        <v>0</v>
      </c>
      <c r="R1562" s="132">
        <f>Q1562*H1562</f>
        <v>0</v>
      </c>
      <c r="S1562" s="132">
        <v>0</v>
      </c>
      <c r="T1562" s="133">
        <f>S1562*H1562</f>
        <v>0</v>
      </c>
      <c r="AR1562" s="134" t="s">
        <v>277</v>
      </c>
      <c r="AT1562" s="134" t="s">
        <v>226</v>
      </c>
      <c r="AU1562" s="134" t="s">
        <v>82</v>
      </c>
      <c r="AY1562" s="17" t="s">
        <v>224</v>
      </c>
      <c r="BE1562" s="135">
        <f>IF(N1562="základní",J1562,0)</f>
        <v>0</v>
      </c>
      <c r="BF1562" s="135">
        <f>IF(N1562="snížená",J1562,0)</f>
        <v>148388</v>
      </c>
      <c r="BG1562" s="135">
        <f>IF(N1562="zákl. přenesená",J1562,0)</f>
        <v>0</v>
      </c>
      <c r="BH1562" s="135">
        <f>IF(N1562="sníž. přenesená",J1562,0)</f>
        <v>0</v>
      </c>
      <c r="BI1562" s="135">
        <f>IF(N1562="nulová",J1562,0)</f>
        <v>0</v>
      </c>
      <c r="BJ1562" s="17" t="s">
        <v>82</v>
      </c>
      <c r="BK1562" s="135">
        <f>ROUND(I1562*H1562,2)</f>
        <v>148388</v>
      </c>
      <c r="BL1562" s="17" t="s">
        <v>277</v>
      </c>
      <c r="BM1562" s="134" t="s">
        <v>1803</v>
      </c>
    </row>
    <row r="1563" spans="2:65" s="1" customFormat="1" ht="19.5">
      <c r="B1563" s="29"/>
      <c r="D1563" s="136" t="s">
        <v>231</v>
      </c>
      <c r="F1563" s="137" t="s">
        <v>1802</v>
      </c>
      <c r="L1563" s="29"/>
      <c r="M1563" s="138"/>
      <c r="T1563" s="53"/>
      <c r="AT1563" s="17" t="s">
        <v>231</v>
      </c>
      <c r="AU1563" s="17" t="s">
        <v>82</v>
      </c>
    </row>
    <row r="1564" spans="2:65" s="1" customFormat="1" ht="33" customHeight="1">
      <c r="B1564" s="123"/>
      <c r="C1564" s="124" t="s">
        <v>1122</v>
      </c>
      <c r="D1564" s="124" t="s">
        <v>226</v>
      </c>
      <c r="E1564" s="125" t="s">
        <v>1804</v>
      </c>
      <c r="F1564" s="126" t="s">
        <v>1805</v>
      </c>
      <c r="G1564" s="127" t="s">
        <v>272</v>
      </c>
      <c r="H1564" s="128">
        <v>43.93</v>
      </c>
      <c r="I1564" s="129">
        <v>424</v>
      </c>
      <c r="J1564" s="129">
        <f>ROUND(I1564*H1564,2)</f>
        <v>18626.32</v>
      </c>
      <c r="K1564" s="126" t="s">
        <v>1</v>
      </c>
      <c r="L1564" s="29"/>
      <c r="M1564" s="130" t="s">
        <v>1</v>
      </c>
      <c r="N1564" s="131" t="s">
        <v>39</v>
      </c>
      <c r="O1564" s="132">
        <v>0</v>
      </c>
      <c r="P1564" s="132">
        <f>O1564*H1564</f>
        <v>0</v>
      </c>
      <c r="Q1564" s="132">
        <v>0</v>
      </c>
      <c r="R1564" s="132">
        <f>Q1564*H1564</f>
        <v>0</v>
      </c>
      <c r="S1564" s="132">
        <v>0</v>
      </c>
      <c r="T1564" s="133">
        <f>S1564*H1564</f>
        <v>0</v>
      </c>
      <c r="AR1564" s="134" t="s">
        <v>277</v>
      </c>
      <c r="AT1564" s="134" t="s">
        <v>226</v>
      </c>
      <c r="AU1564" s="134" t="s">
        <v>82</v>
      </c>
      <c r="AY1564" s="17" t="s">
        <v>224</v>
      </c>
      <c r="BE1564" s="135">
        <f>IF(N1564="základní",J1564,0)</f>
        <v>0</v>
      </c>
      <c r="BF1564" s="135">
        <f>IF(N1564="snížená",J1564,0)</f>
        <v>18626.32</v>
      </c>
      <c r="BG1564" s="135">
        <f>IF(N1564="zákl. přenesená",J1564,0)</f>
        <v>0</v>
      </c>
      <c r="BH1564" s="135">
        <f>IF(N1564="sníž. přenesená",J1564,0)</f>
        <v>0</v>
      </c>
      <c r="BI1564" s="135">
        <f>IF(N1564="nulová",J1564,0)</f>
        <v>0</v>
      </c>
      <c r="BJ1564" s="17" t="s">
        <v>82</v>
      </c>
      <c r="BK1564" s="135">
        <f>ROUND(I1564*H1564,2)</f>
        <v>18626.32</v>
      </c>
      <c r="BL1564" s="17" t="s">
        <v>277</v>
      </c>
      <c r="BM1564" s="134" t="s">
        <v>1806</v>
      </c>
    </row>
    <row r="1565" spans="2:65" s="1" customFormat="1" ht="19.5">
      <c r="B1565" s="29"/>
      <c r="D1565" s="136" t="s">
        <v>231</v>
      </c>
      <c r="F1565" s="137" t="s">
        <v>1805</v>
      </c>
      <c r="L1565" s="29"/>
      <c r="M1565" s="138"/>
      <c r="T1565" s="53"/>
      <c r="AT1565" s="17" t="s">
        <v>231</v>
      </c>
      <c r="AU1565" s="17" t="s">
        <v>82</v>
      </c>
    </row>
    <row r="1566" spans="2:65" s="13" customFormat="1">
      <c r="B1566" s="146"/>
      <c r="D1566" s="136" t="s">
        <v>234</v>
      </c>
      <c r="E1566" s="147" t="s">
        <v>1</v>
      </c>
      <c r="F1566" s="148" t="s">
        <v>1807</v>
      </c>
      <c r="H1566" s="149">
        <v>43.93</v>
      </c>
      <c r="L1566" s="146"/>
      <c r="M1566" s="150"/>
      <c r="T1566" s="151"/>
      <c r="AT1566" s="147" t="s">
        <v>234</v>
      </c>
      <c r="AU1566" s="147" t="s">
        <v>82</v>
      </c>
      <c r="AV1566" s="13" t="s">
        <v>82</v>
      </c>
      <c r="AW1566" s="13" t="s">
        <v>29</v>
      </c>
      <c r="AX1566" s="13" t="s">
        <v>73</v>
      </c>
      <c r="AY1566" s="147" t="s">
        <v>224</v>
      </c>
    </row>
    <row r="1567" spans="2:65" s="14" customFormat="1">
      <c r="B1567" s="152"/>
      <c r="D1567" s="136" t="s">
        <v>234</v>
      </c>
      <c r="E1567" s="153" t="s">
        <v>1</v>
      </c>
      <c r="F1567" s="154" t="s">
        <v>239</v>
      </c>
      <c r="H1567" s="155">
        <v>43.93</v>
      </c>
      <c r="L1567" s="152"/>
      <c r="M1567" s="156"/>
      <c r="T1567" s="157"/>
      <c r="AT1567" s="153" t="s">
        <v>234</v>
      </c>
      <c r="AU1567" s="153" t="s">
        <v>82</v>
      </c>
      <c r="AV1567" s="14" t="s">
        <v>106</v>
      </c>
      <c r="AW1567" s="14" t="s">
        <v>29</v>
      </c>
      <c r="AX1567" s="14" t="s">
        <v>78</v>
      </c>
      <c r="AY1567" s="153" t="s">
        <v>224</v>
      </c>
    </row>
    <row r="1568" spans="2:65" s="1" customFormat="1" ht="33" customHeight="1">
      <c r="B1568" s="123"/>
      <c r="C1568" s="124" t="s">
        <v>1808</v>
      </c>
      <c r="D1568" s="124" t="s">
        <v>226</v>
      </c>
      <c r="E1568" s="125" t="s">
        <v>1809</v>
      </c>
      <c r="F1568" s="126" t="s">
        <v>1810</v>
      </c>
      <c r="G1568" s="127" t="s">
        <v>272</v>
      </c>
      <c r="H1568" s="128">
        <v>43.93</v>
      </c>
      <c r="I1568" s="129">
        <v>424</v>
      </c>
      <c r="J1568" s="129">
        <f>ROUND(I1568*H1568,2)</f>
        <v>18626.32</v>
      </c>
      <c r="K1568" s="126" t="s">
        <v>1</v>
      </c>
      <c r="L1568" s="29"/>
      <c r="M1568" s="130" t="s">
        <v>1</v>
      </c>
      <c r="N1568" s="131" t="s">
        <v>39</v>
      </c>
      <c r="O1568" s="132">
        <v>0</v>
      </c>
      <c r="P1568" s="132">
        <f>O1568*H1568</f>
        <v>0</v>
      </c>
      <c r="Q1568" s="132">
        <v>0</v>
      </c>
      <c r="R1568" s="132">
        <f>Q1568*H1568</f>
        <v>0</v>
      </c>
      <c r="S1568" s="132">
        <v>0</v>
      </c>
      <c r="T1568" s="133">
        <f>S1568*H1568</f>
        <v>0</v>
      </c>
      <c r="AR1568" s="134" t="s">
        <v>277</v>
      </c>
      <c r="AT1568" s="134" t="s">
        <v>226</v>
      </c>
      <c r="AU1568" s="134" t="s">
        <v>82</v>
      </c>
      <c r="AY1568" s="17" t="s">
        <v>224</v>
      </c>
      <c r="BE1568" s="135">
        <f>IF(N1568="základní",J1568,0)</f>
        <v>0</v>
      </c>
      <c r="BF1568" s="135">
        <f>IF(N1568="snížená",J1568,0)</f>
        <v>18626.32</v>
      </c>
      <c r="BG1568" s="135">
        <f>IF(N1568="zákl. přenesená",J1568,0)</f>
        <v>0</v>
      </c>
      <c r="BH1568" s="135">
        <f>IF(N1568="sníž. přenesená",J1568,0)</f>
        <v>0</v>
      </c>
      <c r="BI1568" s="135">
        <f>IF(N1568="nulová",J1568,0)</f>
        <v>0</v>
      </c>
      <c r="BJ1568" s="17" t="s">
        <v>82</v>
      </c>
      <c r="BK1568" s="135">
        <f>ROUND(I1568*H1568,2)</f>
        <v>18626.32</v>
      </c>
      <c r="BL1568" s="17" t="s">
        <v>277</v>
      </c>
      <c r="BM1568" s="134" t="s">
        <v>1811</v>
      </c>
    </row>
    <row r="1569" spans="2:65" s="1" customFormat="1" ht="19.5">
      <c r="B1569" s="29"/>
      <c r="D1569" s="136" t="s">
        <v>231</v>
      </c>
      <c r="F1569" s="137" t="s">
        <v>1810</v>
      </c>
      <c r="L1569" s="29"/>
      <c r="M1569" s="138"/>
      <c r="T1569" s="53"/>
      <c r="AT1569" s="17" t="s">
        <v>231</v>
      </c>
      <c r="AU1569" s="17" t="s">
        <v>82</v>
      </c>
    </row>
    <row r="1570" spans="2:65" s="13" customFormat="1">
      <c r="B1570" s="146"/>
      <c r="D1570" s="136" t="s">
        <v>234</v>
      </c>
      <c r="E1570" s="147" t="s">
        <v>1</v>
      </c>
      <c r="F1570" s="148" t="s">
        <v>1807</v>
      </c>
      <c r="H1570" s="149">
        <v>43.93</v>
      </c>
      <c r="L1570" s="146"/>
      <c r="M1570" s="150"/>
      <c r="T1570" s="151"/>
      <c r="AT1570" s="147" t="s">
        <v>234</v>
      </c>
      <c r="AU1570" s="147" t="s">
        <v>82</v>
      </c>
      <c r="AV1570" s="13" t="s">
        <v>82</v>
      </c>
      <c r="AW1570" s="13" t="s">
        <v>29</v>
      </c>
      <c r="AX1570" s="13" t="s">
        <v>73</v>
      </c>
      <c r="AY1570" s="147" t="s">
        <v>224</v>
      </c>
    </row>
    <row r="1571" spans="2:65" s="14" customFormat="1">
      <c r="B1571" s="152"/>
      <c r="D1571" s="136" t="s">
        <v>234</v>
      </c>
      <c r="E1571" s="153" t="s">
        <v>1</v>
      </c>
      <c r="F1571" s="154" t="s">
        <v>239</v>
      </c>
      <c r="H1571" s="155">
        <v>43.93</v>
      </c>
      <c r="L1571" s="152"/>
      <c r="M1571" s="156"/>
      <c r="T1571" s="157"/>
      <c r="AT1571" s="153" t="s">
        <v>234</v>
      </c>
      <c r="AU1571" s="153" t="s">
        <v>82</v>
      </c>
      <c r="AV1571" s="14" t="s">
        <v>106</v>
      </c>
      <c r="AW1571" s="14" t="s">
        <v>29</v>
      </c>
      <c r="AX1571" s="14" t="s">
        <v>78</v>
      </c>
      <c r="AY1571" s="153" t="s">
        <v>224</v>
      </c>
    </row>
    <row r="1572" spans="2:65" s="1" customFormat="1" ht="55.5" customHeight="1">
      <c r="B1572" s="123"/>
      <c r="C1572" s="124" t="s">
        <v>1127</v>
      </c>
      <c r="D1572" s="124" t="s">
        <v>226</v>
      </c>
      <c r="E1572" s="125" t="s">
        <v>1812</v>
      </c>
      <c r="F1572" s="126" t="s">
        <v>1813</v>
      </c>
      <c r="G1572" s="127" t="s">
        <v>1201</v>
      </c>
      <c r="H1572" s="128">
        <v>1856.4059999999999</v>
      </c>
      <c r="I1572" s="129">
        <v>0.86</v>
      </c>
      <c r="J1572" s="129">
        <f>ROUND(I1572*H1572,2)</f>
        <v>1596.51</v>
      </c>
      <c r="K1572" s="126" t="s">
        <v>230</v>
      </c>
      <c r="L1572" s="29"/>
      <c r="M1572" s="130" t="s">
        <v>1</v>
      </c>
      <c r="N1572" s="131" t="s">
        <v>39</v>
      </c>
      <c r="O1572" s="132">
        <v>0</v>
      </c>
      <c r="P1572" s="132">
        <f>O1572*H1572</f>
        <v>0</v>
      </c>
      <c r="Q1572" s="132">
        <v>0</v>
      </c>
      <c r="R1572" s="132">
        <f>Q1572*H1572</f>
        <v>0</v>
      </c>
      <c r="S1572" s="132">
        <v>0</v>
      </c>
      <c r="T1572" s="133">
        <f>S1572*H1572</f>
        <v>0</v>
      </c>
      <c r="AR1572" s="134" t="s">
        <v>277</v>
      </c>
      <c r="AT1572" s="134" t="s">
        <v>226</v>
      </c>
      <c r="AU1572" s="134" t="s">
        <v>82</v>
      </c>
      <c r="AY1572" s="17" t="s">
        <v>224</v>
      </c>
      <c r="BE1572" s="135">
        <f>IF(N1572="základní",J1572,0)</f>
        <v>0</v>
      </c>
      <c r="BF1572" s="135">
        <f>IF(N1572="snížená",J1572,0)</f>
        <v>1596.51</v>
      </c>
      <c r="BG1572" s="135">
        <f>IF(N1572="zákl. přenesená",J1572,0)</f>
        <v>0</v>
      </c>
      <c r="BH1572" s="135">
        <f>IF(N1572="sníž. přenesená",J1572,0)</f>
        <v>0</v>
      </c>
      <c r="BI1572" s="135">
        <f>IF(N1572="nulová",J1572,0)</f>
        <v>0</v>
      </c>
      <c r="BJ1572" s="17" t="s">
        <v>82</v>
      </c>
      <c r="BK1572" s="135">
        <f>ROUND(I1572*H1572,2)</f>
        <v>1596.51</v>
      </c>
      <c r="BL1572" s="17" t="s">
        <v>277</v>
      </c>
      <c r="BM1572" s="134" t="s">
        <v>1814</v>
      </c>
    </row>
    <row r="1573" spans="2:65" s="1" customFormat="1" ht="29.25">
      <c r="B1573" s="29"/>
      <c r="D1573" s="136" t="s">
        <v>231</v>
      </c>
      <c r="F1573" s="137" t="s">
        <v>1813</v>
      </c>
      <c r="L1573" s="29"/>
      <c r="M1573" s="138"/>
      <c r="T1573" s="53"/>
      <c r="AT1573" s="17" t="s">
        <v>231</v>
      </c>
      <c r="AU1573" s="17" t="s">
        <v>82</v>
      </c>
    </row>
    <row r="1574" spans="2:65" s="1" customFormat="1">
      <c r="B1574" s="29"/>
      <c r="D1574" s="139" t="s">
        <v>232</v>
      </c>
      <c r="F1574" s="140" t="s">
        <v>1815</v>
      </c>
      <c r="L1574" s="29"/>
      <c r="M1574" s="138"/>
      <c r="T1574" s="53"/>
      <c r="AT1574" s="17" t="s">
        <v>232</v>
      </c>
      <c r="AU1574" s="17" t="s">
        <v>82</v>
      </c>
    </row>
    <row r="1575" spans="2:65" s="11" customFormat="1" ht="22.9" customHeight="1">
      <c r="B1575" s="112"/>
      <c r="D1575" s="113" t="s">
        <v>72</v>
      </c>
      <c r="E1575" s="121" t="s">
        <v>1816</v>
      </c>
      <c r="F1575" s="121" t="s">
        <v>1817</v>
      </c>
      <c r="J1575" s="122">
        <f>BK1575</f>
        <v>16504185.9</v>
      </c>
      <c r="L1575" s="112"/>
      <c r="M1575" s="116"/>
      <c r="P1575" s="117">
        <f>SUM(P1576:P1645)</f>
        <v>0</v>
      </c>
      <c r="R1575" s="117">
        <f>SUM(R1576:R1645)</f>
        <v>0</v>
      </c>
      <c r="T1575" s="118">
        <f>SUM(T1576:T1645)</f>
        <v>0</v>
      </c>
      <c r="AR1575" s="113" t="s">
        <v>82</v>
      </c>
      <c r="AT1575" s="119" t="s">
        <v>72</v>
      </c>
      <c r="AU1575" s="119" t="s">
        <v>78</v>
      </c>
      <c r="AY1575" s="113" t="s">
        <v>224</v>
      </c>
      <c r="BK1575" s="120">
        <f>SUM(BK1576:BK1645)</f>
        <v>16504185.9</v>
      </c>
    </row>
    <row r="1576" spans="2:65" s="1" customFormat="1" ht="33" customHeight="1">
      <c r="B1576" s="123"/>
      <c r="C1576" s="124" t="s">
        <v>1818</v>
      </c>
      <c r="D1576" s="124" t="s">
        <v>226</v>
      </c>
      <c r="E1576" s="125" t="s">
        <v>1819</v>
      </c>
      <c r="F1576" s="126" t="s">
        <v>1820</v>
      </c>
      <c r="G1576" s="127" t="s">
        <v>272</v>
      </c>
      <c r="H1576" s="128">
        <v>1422</v>
      </c>
      <c r="I1576" s="129">
        <v>72.5</v>
      </c>
      <c r="J1576" s="129">
        <f>ROUND(I1576*H1576,2)</f>
        <v>103095</v>
      </c>
      <c r="K1576" s="126" t="s">
        <v>230</v>
      </c>
      <c r="L1576" s="29"/>
      <c r="M1576" s="130" t="s">
        <v>1</v>
      </c>
      <c r="N1576" s="131" t="s">
        <v>39</v>
      </c>
      <c r="O1576" s="132">
        <v>0</v>
      </c>
      <c r="P1576" s="132">
        <f>O1576*H1576</f>
        <v>0</v>
      </c>
      <c r="Q1576" s="132">
        <v>0</v>
      </c>
      <c r="R1576" s="132">
        <f>Q1576*H1576</f>
        <v>0</v>
      </c>
      <c r="S1576" s="132">
        <v>0</v>
      </c>
      <c r="T1576" s="133">
        <f>S1576*H1576</f>
        <v>0</v>
      </c>
      <c r="AR1576" s="134" t="s">
        <v>277</v>
      </c>
      <c r="AT1576" s="134" t="s">
        <v>226</v>
      </c>
      <c r="AU1576" s="134" t="s">
        <v>82</v>
      </c>
      <c r="AY1576" s="17" t="s">
        <v>224</v>
      </c>
      <c r="BE1576" s="135">
        <f>IF(N1576="základní",J1576,0)</f>
        <v>0</v>
      </c>
      <c r="BF1576" s="135">
        <f>IF(N1576="snížená",J1576,0)</f>
        <v>103095</v>
      </c>
      <c r="BG1576" s="135">
        <f>IF(N1576="zákl. přenesená",J1576,0)</f>
        <v>0</v>
      </c>
      <c r="BH1576" s="135">
        <f>IF(N1576="sníž. přenesená",J1576,0)</f>
        <v>0</v>
      </c>
      <c r="BI1576" s="135">
        <f>IF(N1576="nulová",J1576,0)</f>
        <v>0</v>
      </c>
      <c r="BJ1576" s="17" t="s">
        <v>82</v>
      </c>
      <c r="BK1576" s="135">
        <f>ROUND(I1576*H1576,2)</f>
        <v>103095</v>
      </c>
      <c r="BL1576" s="17" t="s">
        <v>277</v>
      </c>
      <c r="BM1576" s="134" t="s">
        <v>1821</v>
      </c>
    </row>
    <row r="1577" spans="2:65" s="1" customFormat="1" ht="19.5">
      <c r="B1577" s="29"/>
      <c r="D1577" s="136" t="s">
        <v>231</v>
      </c>
      <c r="F1577" s="137" t="s">
        <v>1820</v>
      </c>
      <c r="L1577" s="29"/>
      <c r="M1577" s="138"/>
      <c r="T1577" s="53"/>
      <c r="AT1577" s="17" t="s">
        <v>231</v>
      </c>
      <c r="AU1577" s="17" t="s">
        <v>82</v>
      </c>
    </row>
    <row r="1578" spans="2:65" s="1" customFormat="1">
      <c r="B1578" s="29"/>
      <c r="D1578" s="139" t="s">
        <v>232</v>
      </c>
      <c r="F1578" s="140" t="s">
        <v>1822</v>
      </c>
      <c r="L1578" s="29"/>
      <c r="M1578" s="138"/>
      <c r="T1578" s="53"/>
      <c r="AT1578" s="17" t="s">
        <v>232</v>
      </c>
      <c r="AU1578" s="17" t="s">
        <v>82</v>
      </c>
    </row>
    <row r="1579" spans="2:65" s="13" customFormat="1">
      <c r="B1579" s="146"/>
      <c r="D1579" s="136" t="s">
        <v>234</v>
      </c>
      <c r="E1579" s="147" t="s">
        <v>1</v>
      </c>
      <c r="F1579" s="148" t="s">
        <v>1823</v>
      </c>
      <c r="H1579" s="149">
        <v>1422</v>
      </c>
      <c r="L1579" s="146"/>
      <c r="M1579" s="150"/>
      <c r="T1579" s="151"/>
      <c r="AT1579" s="147" t="s">
        <v>234</v>
      </c>
      <c r="AU1579" s="147" t="s">
        <v>82</v>
      </c>
      <c r="AV1579" s="13" t="s">
        <v>82</v>
      </c>
      <c r="AW1579" s="13" t="s">
        <v>29</v>
      </c>
      <c r="AX1579" s="13" t="s">
        <v>73</v>
      </c>
      <c r="AY1579" s="147" t="s">
        <v>224</v>
      </c>
    </row>
    <row r="1580" spans="2:65" s="14" customFormat="1">
      <c r="B1580" s="152"/>
      <c r="D1580" s="136" t="s">
        <v>234</v>
      </c>
      <c r="E1580" s="153" t="s">
        <v>1</v>
      </c>
      <c r="F1580" s="154" t="s">
        <v>239</v>
      </c>
      <c r="H1580" s="155">
        <v>1422</v>
      </c>
      <c r="L1580" s="152"/>
      <c r="M1580" s="156"/>
      <c r="T1580" s="157"/>
      <c r="AT1580" s="153" t="s">
        <v>234</v>
      </c>
      <c r="AU1580" s="153" t="s">
        <v>82</v>
      </c>
      <c r="AV1580" s="14" t="s">
        <v>106</v>
      </c>
      <c r="AW1580" s="14" t="s">
        <v>29</v>
      </c>
      <c r="AX1580" s="14" t="s">
        <v>78</v>
      </c>
      <c r="AY1580" s="153" t="s">
        <v>224</v>
      </c>
    </row>
    <row r="1581" spans="2:65" s="1" customFormat="1" ht="16.5" customHeight="1">
      <c r="B1581" s="123"/>
      <c r="C1581" s="164" t="s">
        <v>1131</v>
      </c>
      <c r="D1581" s="164" t="s">
        <v>1008</v>
      </c>
      <c r="E1581" s="165" t="s">
        <v>1824</v>
      </c>
      <c r="F1581" s="166" t="s">
        <v>1825</v>
      </c>
      <c r="G1581" s="167" t="s">
        <v>229</v>
      </c>
      <c r="H1581" s="168">
        <v>3.754</v>
      </c>
      <c r="I1581" s="169">
        <v>8710</v>
      </c>
      <c r="J1581" s="169">
        <f>ROUND(I1581*H1581,2)</f>
        <v>32697.34</v>
      </c>
      <c r="K1581" s="166" t="s">
        <v>230</v>
      </c>
      <c r="L1581" s="170"/>
      <c r="M1581" s="171" t="s">
        <v>1</v>
      </c>
      <c r="N1581" s="172" t="s">
        <v>39</v>
      </c>
      <c r="O1581" s="132">
        <v>0</v>
      </c>
      <c r="P1581" s="132">
        <f>O1581*H1581</f>
        <v>0</v>
      </c>
      <c r="Q1581" s="132">
        <v>0</v>
      </c>
      <c r="R1581" s="132">
        <f>Q1581*H1581</f>
        <v>0</v>
      </c>
      <c r="S1581" s="132">
        <v>0</v>
      </c>
      <c r="T1581" s="133">
        <f>S1581*H1581</f>
        <v>0</v>
      </c>
      <c r="AR1581" s="134" t="s">
        <v>332</v>
      </c>
      <c r="AT1581" s="134" t="s">
        <v>1008</v>
      </c>
      <c r="AU1581" s="134" t="s">
        <v>82</v>
      </c>
      <c r="AY1581" s="17" t="s">
        <v>224</v>
      </c>
      <c r="BE1581" s="135">
        <f>IF(N1581="základní",J1581,0)</f>
        <v>0</v>
      </c>
      <c r="BF1581" s="135">
        <f>IF(N1581="snížená",J1581,0)</f>
        <v>32697.34</v>
      </c>
      <c r="BG1581" s="135">
        <f>IF(N1581="zákl. přenesená",J1581,0)</f>
        <v>0</v>
      </c>
      <c r="BH1581" s="135">
        <f>IF(N1581="sníž. přenesená",J1581,0)</f>
        <v>0</v>
      </c>
      <c r="BI1581" s="135">
        <f>IF(N1581="nulová",J1581,0)</f>
        <v>0</v>
      </c>
      <c r="BJ1581" s="17" t="s">
        <v>82</v>
      </c>
      <c r="BK1581" s="135">
        <f>ROUND(I1581*H1581,2)</f>
        <v>32697.34</v>
      </c>
      <c r="BL1581" s="17" t="s">
        <v>277</v>
      </c>
      <c r="BM1581" s="134" t="s">
        <v>1826</v>
      </c>
    </row>
    <row r="1582" spans="2:65" s="1" customFormat="1">
      <c r="B1582" s="29"/>
      <c r="D1582" s="136" t="s">
        <v>231</v>
      </c>
      <c r="F1582" s="137" t="s">
        <v>1825</v>
      </c>
      <c r="L1582" s="29"/>
      <c r="M1582" s="138"/>
      <c r="T1582" s="53"/>
      <c r="AT1582" s="17" t="s">
        <v>231</v>
      </c>
      <c r="AU1582" s="17" t="s">
        <v>82</v>
      </c>
    </row>
    <row r="1583" spans="2:65" s="1" customFormat="1" ht="33" customHeight="1">
      <c r="B1583" s="123"/>
      <c r="C1583" s="124" t="s">
        <v>1827</v>
      </c>
      <c r="D1583" s="124" t="s">
        <v>226</v>
      </c>
      <c r="E1583" s="125" t="s">
        <v>1828</v>
      </c>
      <c r="F1583" s="126" t="s">
        <v>1829</v>
      </c>
      <c r="G1583" s="127" t="s">
        <v>639</v>
      </c>
      <c r="H1583" s="128">
        <v>2</v>
      </c>
      <c r="I1583" s="129">
        <v>545000</v>
      </c>
      <c r="J1583" s="129">
        <f>ROUND(I1583*H1583,2)</f>
        <v>1090000</v>
      </c>
      <c r="K1583" s="126" t="s">
        <v>1</v>
      </c>
      <c r="L1583" s="29"/>
      <c r="M1583" s="130" t="s">
        <v>1</v>
      </c>
      <c r="N1583" s="131" t="s">
        <v>39</v>
      </c>
      <c r="O1583" s="132">
        <v>0</v>
      </c>
      <c r="P1583" s="132">
        <f>O1583*H1583</f>
        <v>0</v>
      </c>
      <c r="Q1583" s="132">
        <v>0</v>
      </c>
      <c r="R1583" s="132">
        <f>Q1583*H1583</f>
        <v>0</v>
      </c>
      <c r="S1583" s="132">
        <v>0</v>
      </c>
      <c r="T1583" s="133">
        <f>S1583*H1583</f>
        <v>0</v>
      </c>
      <c r="AR1583" s="134" t="s">
        <v>277</v>
      </c>
      <c r="AT1583" s="134" t="s">
        <v>226</v>
      </c>
      <c r="AU1583" s="134" t="s">
        <v>82</v>
      </c>
      <c r="AY1583" s="17" t="s">
        <v>224</v>
      </c>
      <c r="BE1583" s="135">
        <f>IF(N1583="základní",J1583,0)</f>
        <v>0</v>
      </c>
      <c r="BF1583" s="135">
        <f>IF(N1583="snížená",J1583,0)</f>
        <v>1090000</v>
      </c>
      <c r="BG1583" s="135">
        <f>IF(N1583="zákl. přenesená",J1583,0)</f>
        <v>0</v>
      </c>
      <c r="BH1583" s="135">
        <f>IF(N1583="sníž. přenesená",J1583,0)</f>
        <v>0</v>
      </c>
      <c r="BI1583" s="135">
        <f>IF(N1583="nulová",J1583,0)</f>
        <v>0</v>
      </c>
      <c r="BJ1583" s="17" t="s">
        <v>82</v>
      </c>
      <c r="BK1583" s="135">
        <f>ROUND(I1583*H1583,2)</f>
        <v>1090000</v>
      </c>
      <c r="BL1583" s="17" t="s">
        <v>277</v>
      </c>
      <c r="BM1583" s="134" t="s">
        <v>1830</v>
      </c>
    </row>
    <row r="1584" spans="2:65" s="1" customFormat="1" ht="19.5">
      <c r="B1584" s="29"/>
      <c r="D1584" s="136" t="s">
        <v>231</v>
      </c>
      <c r="F1584" s="137" t="s">
        <v>1829</v>
      </c>
      <c r="L1584" s="29"/>
      <c r="M1584" s="138"/>
      <c r="T1584" s="53"/>
      <c r="AT1584" s="17" t="s">
        <v>231</v>
      </c>
      <c r="AU1584" s="17" t="s">
        <v>82</v>
      </c>
    </row>
    <row r="1585" spans="2:65" s="1" customFormat="1" ht="33" customHeight="1">
      <c r="B1585" s="123"/>
      <c r="C1585" s="124" t="s">
        <v>1136</v>
      </c>
      <c r="D1585" s="124" t="s">
        <v>226</v>
      </c>
      <c r="E1585" s="125" t="s">
        <v>1831</v>
      </c>
      <c r="F1585" s="126" t="s">
        <v>1832</v>
      </c>
      <c r="G1585" s="127" t="s">
        <v>639</v>
      </c>
      <c r="H1585" s="128">
        <v>2</v>
      </c>
      <c r="I1585" s="129">
        <v>545000</v>
      </c>
      <c r="J1585" s="129">
        <f>ROUND(I1585*H1585,2)</f>
        <v>1090000</v>
      </c>
      <c r="K1585" s="126" t="s">
        <v>1</v>
      </c>
      <c r="L1585" s="29"/>
      <c r="M1585" s="130" t="s">
        <v>1</v>
      </c>
      <c r="N1585" s="131" t="s">
        <v>39</v>
      </c>
      <c r="O1585" s="132">
        <v>0</v>
      </c>
      <c r="P1585" s="132">
        <f>O1585*H1585</f>
        <v>0</v>
      </c>
      <c r="Q1585" s="132">
        <v>0</v>
      </c>
      <c r="R1585" s="132">
        <f>Q1585*H1585</f>
        <v>0</v>
      </c>
      <c r="S1585" s="132">
        <v>0</v>
      </c>
      <c r="T1585" s="133">
        <f>S1585*H1585</f>
        <v>0</v>
      </c>
      <c r="AR1585" s="134" t="s">
        <v>277</v>
      </c>
      <c r="AT1585" s="134" t="s">
        <v>226</v>
      </c>
      <c r="AU1585" s="134" t="s">
        <v>82</v>
      </c>
      <c r="AY1585" s="17" t="s">
        <v>224</v>
      </c>
      <c r="BE1585" s="135">
        <f>IF(N1585="základní",J1585,0)</f>
        <v>0</v>
      </c>
      <c r="BF1585" s="135">
        <f>IF(N1585="snížená",J1585,0)</f>
        <v>1090000</v>
      </c>
      <c r="BG1585" s="135">
        <f>IF(N1585="zákl. přenesená",J1585,0)</f>
        <v>0</v>
      </c>
      <c r="BH1585" s="135">
        <f>IF(N1585="sníž. přenesená",J1585,0)</f>
        <v>0</v>
      </c>
      <c r="BI1585" s="135">
        <f>IF(N1585="nulová",J1585,0)</f>
        <v>0</v>
      </c>
      <c r="BJ1585" s="17" t="s">
        <v>82</v>
      </c>
      <c r="BK1585" s="135">
        <f>ROUND(I1585*H1585,2)</f>
        <v>1090000</v>
      </c>
      <c r="BL1585" s="17" t="s">
        <v>277</v>
      </c>
      <c r="BM1585" s="134" t="s">
        <v>1833</v>
      </c>
    </row>
    <row r="1586" spans="2:65" s="1" customFormat="1" ht="19.5">
      <c r="B1586" s="29"/>
      <c r="D1586" s="136" t="s">
        <v>231</v>
      </c>
      <c r="F1586" s="137" t="s">
        <v>1832</v>
      </c>
      <c r="L1586" s="29"/>
      <c r="M1586" s="138"/>
      <c r="T1586" s="53"/>
      <c r="AT1586" s="17" t="s">
        <v>231</v>
      </c>
      <c r="AU1586" s="17" t="s">
        <v>82</v>
      </c>
    </row>
    <row r="1587" spans="2:65" s="1" customFormat="1" ht="33" customHeight="1">
      <c r="B1587" s="123"/>
      <c r="C1587" s="124" t="s">
        <v>1834</v>
      </c>
      <c r="D1587" s="124" t="s">
        <v>226</v>
      </c>
      <c r="E1587" s="125" t="s">
        <v>1835</v>
      </c>
      <c r="F1587" s="126" t="s">
        <v>1836</v>
      </c>
      <c r="G1587" s="127" t="s">
        <v>639</v>
      </c>
      <c r="H1587" s="128">
        <v>1</v>
      </c>
      <c r="I1587" s="129">
        <v>545000</v>
      </c>
      <c r="J1587" s="129">
        <f>ROUND(I1587*H1587,2)</f>
        <v>545000</v>
      </c>
      <c r="K1587" s="126" t="s">
        <v>1</v>
      </c>
      <c r="L1587" s="29"/>
      <c r="M1587" s="130" t="s">
        <v>1</v>
      </c>
      <c r="N1587" s="131" t="s">
        <v>39</v>
      </c>
      <c r="O1587" s="132">
        <v>0</v>
      </c>
      <c r="P1587" s="132">
        <f>O1587*H1587</f>
        <v>0</v>
      </c>
      <c r="Q1587" s="132">
        <v>0</v>
      </c>
      <c r="R1587" s="132">
        <f>Q1587*H1587</f>
        <v>0</v>
      </c>
      <c r="S1587" s="132">
        <v>0</v>
      </c>
      <c r="T1587" s="133">
        <f>S1587*H1587</f>
        <v>0</v>
      </c>
      <c r="AR1587" s="134" t="s">
        <v>277</v>
      </c>
      <c r="AT1587" s="134" t="s">
        <v>226</v>
      </c>
      <c r="AU1587" s="134" t="s">
        <v>82</v>
      </c>
      <c r="AY1587" s="17" t="s">
        <v>224</v>
      </c>
      <c r="BE1587" s="135">
        <f>IF(N1587="základní",J1587,0)</f>
        <v>0</v>
      </c>
      <c r="BF1587" s="135">
        <f>IF(N1587="snížená",J1587,0)</f>
        <v>545000</v>
      </c>
      <c r="BG1587" s="135">
        <f>IF(N1587="zákl. přenesená",J1587,0)</f>
        <v>0</v>
      </c>
      <c r="BH1587" s="135">
        <f>IF(N1587="sníž. přenesená",J1587,0)</f>
        <v>0</v>
      </c>
      <c r="BI1587" s="135">
        <f>IF(N1587="nulová",J1587,0)</f>
        <v>0</v>
      </c>
      <c r="BJ1587" s="17" t="s">
        <v>82</v>
      </c>
      <c r="BK1587" s="135">
        <f>ROUND(I1587*H1587,2)</f>
        <v>545000</v>
      </c>
      <c r="BL1587" s="17" t="s">
        <v>277</v>
      </c>
      <c r="BM1587" s="134" t="s">
        <v>1837</v>
      </c>
    </row>
    <row r="1588" spans="2:65" s="1" customFormat="1" ht="19.5">
      <c r="B1588" s="29"/>
      <c r="D1588" s="136" t="s">
        <v>231</v>
      </c>
      <c r="F1588" s="137" t="s">
        <v>1836</v>
      </c>
      <c r="L1588" s="29"/>
      <c r="M1588" s="138"/>
      <c r="T1588" s="53"/>
      <c r="AT1588" s="17" t="s">
        <v>231</v>
      </c>
      <c r="AU1588" s="17" t="s">
        <v>82</v>
      </c>
    </row>
    <row r="1589" spans="2:65" s="1" customFormat="1" ht="33" customHeight="1">
      <c r="B1589" s="123"/>
      <c r="C1589" s="124" t="s">
        <v>1142</v>
      </c>
      <c r="D1589" s="124" t="s">
        <v>226</v>
      </c>
      <c r="E1589" s="125" t="s">
        <v>1838</v>
      </c>
      <c r="F1589" s="126" t="s">
        <v>1839</v>
      </c>
      <c r="G1589" s="127" t="s">
        <v>639</v>
      </c>
      <c r="H1589" s="128">
        <v>1</v>
      </c>
      <c r="I1589" s="129">
        <v>545000</v>
      </c>
      <c r="J1589" s="129">
        <f>ROUND(I1589*H1589,2)</f>
        <v>545000</v>
      </c>
      <c r="K1589" s="126" t="s">
        <v>1</v>
      </c>
      <c r="L1589" s="29"/>
      <c r="M1589" s="130" t="s">
        <v>1</v>
      </c>
      <c r="N1589" s="131" t="s">
        <v>39</v>
      </c>
      <c r="O1589" s="132">
        <v>0</v>
      </c>
      <c r="P1589" s="132">
        <f>O1589*H1589</f>
        <v>0</v>
      </c>
      <c r="Q1589" s="132">
        <v>0</v>
      </c>
      <c r="R1589" s="132">
        <f>Q1589*H1589</f>
        <v>0</v>
      </c>
      <c r="S1589" s="132">
        <v>0</v>
      </c>
      <c r="T1589" s="133">
        <f>S1589*H1589</f>
        <v>0</v>
      </c>
      <c r="AR1589" s="134" t="s">
        <v>277</v>
      </c>
      <c r="AT1589" s="134" t="s">
        <v>226</v>
      </c>
      <c r="AU1589" s="134" t="s">
        <v>82</v>
      </c>
      <c r="AY1589" s="17" t="s">
        <v>224</v>
      </c>
      <c r="BE1589" s="135">
        <f>IF(N1589="základní",J1589,0)</f>
        <v>0</v>
      </c>
      <c r="BF1589" s="135">
        <f>IF(N1589="snížená",J1589,0)</f>
        <v>545000</v>
      </c>
      <c r="BG1589" s="135">
        <f>IF(N1589="zákl. přenesená",J1589,0)</f>
        <v>0</v>
      </c>
      <c r="BH1589" s="135">
        <f>IF(N1589="sníž. přenesená",J1589,0)</f>
        <v>0</v>
      </c>
      <c r="BI1589" s="135">
        <f>IF(N1589="nulová",J1589,0)</f>
        <v>0</v>
      </c>
      <c r="BJ1589" s="17" t="s">
        <v>82</v>
      </c>
      <c r="BK1589" s="135">
        <f>ROUND(I1589*H1589,2)</f>
        <v>545000</v>
      </c>
      <c r="BL1589" s="17" t="s">
        <v>277</v>
      </c>
      <c r="BM1589" s="134" t="s">
        <v>1840</v>
      </c>
    </row>
    <row r="1590" spans="2:65" s="1" customFormat="1" ht="19.5">
      <c r="B1590" s="29"/>
      <c r="D1590" s="136" t="s">
        <v>231</v>
      </c>
      <c r="F1590" s="137" t="s">
        <v>1839</v>
      </c>
      <c r="L1590" s="29"/>
      <c r="M1590" s="138"/>
      <c r="T1590" s="53"/>
      <c r="AT1590" s="17" t="s">
        <v>231</v>
      </c>
      <c r="AU1590" s="17" t="s">
        <v>82</v>
      </c>
    </row>
    <row r="1591" spans="2:65" s="1" customFormat="1" ht="33" customHeight="1">
      <c r="B1591" s="123"/>
      <c r="C1591" s="124" t="s">
        <v>1841</v>
      </c>
      <c r="D1591" s="124" t="s">
        <v>226</v>
      </c>
      <c r="E1591" s="125" t="s">
        <v>1842</v>
      </c>
      <c r="F1591" s="126" t="s">
        <v>1843</v>
      </c>
      <c r="G1591" s="127" t="s">
        <v>639</v>
      </c>
      <c r="H1591" s="128">
        <v>3</v>
      </c>
      <c r="I1591" s="129">
        <v>515000</v>
      </c>
      <c r="J1591" s="129">
        <f>ROUND(I1591*H1591,2)</f>
        <v>1545000</v>
      </c>
      <c r="K1591" s="126" t="s">
        <v>1</v>
      </c>
      <c r="L1591" s="29"/>
      <c r="M1591" s="130" t="s">
        <v>1</v>
      </c>
      <c r="N1591" s="131" t="s">
        <v>39</v>
      </c>
      <c r="O1591" s="132">
        <v>0</v>
      </c>
      <c r="P1591" s="132">
        <f>O1591*H1591</f>
        <v>0</v>
      </c>
      <c r="Q1591" s="132">
        <v>0</v>
      </c>
      <c r="R1591" s="132">
        <f>Q1591*H1591</f>
        <v>0</v>
      </c>
      <c r="S1591" s="132">
        <v>0</v>
      </c>
      <c r="T1591" s="133">
        <f>S1591*H1591</f>
        <v>0</v>
      </c>
      <c r="AR1591" s="134" t="s">
        <v>277</v>
      </c>
      <c r="AT1591" s="134" t="s">
        <v>226</v>
      </c>
      <c r="AU1591" s="134" t="s">
        <v>82</v>
      </c>
      <c r="AY1591" s="17" t="s">
        <v>224</v>
      </c>
      <c r="BE1591" s="135">
        <f>IF(N1591="základní",J1591,0)</f>
        <v>0</v>
      </c>
      <c r="BF1591" s="135">
        <f>IF(N1591="snížená",J1591,0)</f>
        <v>1545000</v>
      </c>
      <c r="BG1591" s="135">
        <f>IF(N1591="zákl. přenesená",J1591,0)</f>
        <v>0</v>
      </c>
      <c r="BH1591" s="135">
        <f>IF(N1591="sníž. přenesená",J1591,0)</f>
        <v>0</v>
      </c>
      <c r="BI1591" s="135">
        <f>IF(N1591="nulová",J1591,0)</f>
        <v>0</v>
      </c>
      <c r="BJ1591" s="17" t="s">
        <v>82</v>
      </c>
      <c r="BK1591" s="135">
        <f>ROUND(I1591*H1591,2)</f>
        <v>1545000</v>
      </c>
      <c r="BL1591" s="17" t="s">
        <v>277</v>
      </c>
      <c r="BM1591" s="134" t="s">
        <v>1844</v>
      </c>
    </row>
    <row r="1592" spans="2:65" s="1" customFormat="1" ht="19.5">
      <c r="B1592" s="29"/>
      <c r="D1592" s="136" t="s">
        <v>231</v>
      </c>
      <c r="F1592" s="137" t="s">
        <v>1843</v>
      </c>
      <c r="L1592" s="29"/>
      <c r="M1592" s="138"/>
      <c r="T1592" s="53"/>
      <c r="AT1592" s="17" t="s">
        <v>231</v>
      </c>
      <c r="AU1592" s="17" t="s">
        <v>82</v>
      </c>
    </row>
    <row r="1593" spans="2:65" s="1" customFormat="1" ht="33" customHeight="1">
      <c r="B1593" s="123"/>
      <c r="C1593" s="124" t="s">
        <v>1147</v>
      </c>
      <c r="D1593" s="124" t="s">
        <v>226</v>
      </c>
      <c r="E1593" s="125" t="s">
        <v>1845</v>
      </c>
      <c r="F1593" s="126" t="s">
        <v>1846</v>
      </c>
      <c r="G1593" s="127" t="s">
        <v>639</v>
      </c>
      <c r="H1593" s="128">
        <v>3</v>
      </c>
      <c r="I1593" s="129">
        <v>515000</v>
      </c>
      <c r="J1593" s="129">
        <f>ROUND(I1593*H1593,2)</f>
        <v>1545000</v>
      </c>
      <c r="K1593" s="126" t="s">
        <v>1</v>
      </c>
      <c r="L1593" s="29"/>
      <c r="M1593" s="130" t="s">
        <v>1</v>
      </c>
      <c r="N1593" s="131" t="s">
        <v>39</v>
      </c>
      <c r="O1593" s="132">
        <v>0</v>
      </c>
      <c r="P1593" s="132">
        <f>O1593*H1593</f>
        <v>0</v>
      </c>
      <c r="Q1593" s="132">
        <v>0</v>
      </c>
      <c r="R1593" s="132">
        <f>Q1593*H1593</f>
        <v>0</v>
      </c>
      <c r="S1593" s="132">
        <v>0</v>
      </c>
      <c r="T1593" s="133">
        <f>S1593*H1593</f>
        <v>0</v>
      </c>
      <c r="AR1593" s="134" t="s">
        <v>277</v>
      </c>
      <c r="AT1593" s="134" t="s">
        <v>226</v>
      </c>
      <c r="AU1593" s="134" t="s">
        <v>82</v>
      </c>
      <c r="AY1593" s="17" t="s">
        <v>224</v>
      </c>
      <c r="BE1593" s="135">
        <f>IF(N1593="základní",J1593,0)</f>
        <v>0</v>
      </c>
      <c r="BF1593" s="135">
        <f>IF(N1593="snížená",J1593,0)</f>
        <v>1545000</v>
      </c>
      <c r="BG1593" s="135">
        <f>IF(N1593="zákl. přenesená",J1593,0)</f>
        <v>0</v>
      </c>
      <c r="BH1593" s="135">
        <f>IF(N1593="sníž. přenesená",J1593,0)</f>
        <v>0</v>
      </c>
      <c r="BI1593" s="135">
        <f>IF(N1593="nulová",J1593,0)</f>
        <v>0</v>
      </c>
      <c r="BJ1593" s="17" t="s">
        <v>82</v>
      </c>
      <c r="BK1593" s="135">
        <f>ROUND(I1593*H1593,2)</f>
        <v>1545000</v>
      </c>
      <c r="BL1593" s="17" t="s">
        <v>277</v>
      </c>
      <c r="BM1593" s="134" t="s">
        <v>1847</v>
      </c>
    </row>
    <row r="1594" spans="2:65" s="1" customFormat="1" ht="19.5">
      <c r="B1594" s="29"/>
      <c r="D1594" s="136" t="s">
        <v>231</v>
      </c>
      <c r="F1594" s="137" t="s">
        <v>1846</v>
      </c>
      <c r="L1594" s="29"/>
      <c r="M1594" s="138"/>
      <c r="T1594" s="53"/>
      <c r="AT1594" s="17" t="s">
        <v>231</v>
      </c>
      <c r="AU1594" s="17" t="s">
        <v>82</v>
      </c>
    </row>
    <row r="1595" spans="2:65" s="1" customFormat="1" ht="33" customHeight="1">
      <c r="B1595" s="123"/>
      <c r="C1595" s="124" t="s">
        <v>1848</v>
      </c>
      <c r="D1595" s="124" t="s">
        <v>226</v>
      </c>
      <c r="E1595" s="125" t="s">
        <v>1849</v>
      </c>
      <c r="F1595" s="126" t="s">
        <v>1850</v>
      </c>
      <c r="G1595" s="127" t="s">
        <v>639</v>
      </c>
      <c r="H1595" s="128">
        <v>1</v>
      </c>
      <c r="I1595" s="129">
        <v>515000</v>
      </c>
      <c r="J1595" s="129">
        <f>ROUND(I1595*H1595,2)</f>
        <v>515000</v>
      </c>
      <c r="K1595" s="126" t="s">
        <v>1</v>
      </c>
      <c r="L1595" s="29"/>
      <c r="M1595" s="130" t="s">
        <v>1</v>
      </c>
      <c r="N1595" s="131" t="s">
        <v>39</v>
      </c>
      <c r="O1595" s="132">
        <v>0</v>
      </c>
      <c r="P1595" s="132">
        <f>O1595*H1595</f>
        <v>0</v>
      </c>
      <c r="Q1595" s="132">
        <v>0</v>
      </c>
      <c r="R1595" s="132">
        <f>Q1595*H1595</f>
        <v>0</v>
      </c>
      <c r="S1595" s="132">
        <v>0</v>
      </c>
      <c r="T1595" s="133">
        <f>S1595*H1595</f>
        <v>0</v>
      </c>
      <c r="AR1595" s="134" t="s">
        <v>277</v>
      </c>
      <c r="AT1595" s="134" t="s">
        <v>226</v>
      </c>
      <c r="AU1595" s="134" t="s">
        <v>82</v>
      </c>
      <c r="AY1595" s="17" t="s">
        <v>224</v>
      </c>
      <c r="BE1595" s="135">
        <f>IF(N1595="základní",J1595,0)</f>
        <v>0</v>
      </c>
      <c r="BF1595" s="135">
        <f>IF(N1595="snížená",J1595,0)</f>
        <v>515000</v>
      </c>
      <c r="BG1595" s="135">
        <f>IF(N1595="zákl. přenesená",J1595,0)</f>
        <v>0</v>
      </c>
      <c r="BH1595" s="135">
        <f>IF(N1595="sníž. přenesená",J1595,0)</f>
        <v>0</v>
      </c>
      <c r="BI1595" s="135">
        <f>IF(N1595="nulová",J1595,0)</f>
        <v>0</v>
      </c>
      <c r="BJ1595" s="17" t="s">
        <v>82</v>
      </c>
      <c r="BK1595" s="135">
        <f>ROUND(I1595*H1595,2)</f>
        <v>515000</v>
      </c>
      <c r="BL1595" s="17" t="s">
        <v>277</v>
      </c>
      <c r="BM1595" s="134" t="s">
        <v>1851</v>
      </c>
    </row>
    <row r="1596" spans="2:65" s="1" customFormat="1" ht="19.5">
      <c r="B1596" s="29"/>
      <c r="D1596" s="136" t="s">
        <v>231</v>
      </c>
      <c r="F1596" s="137" t="s">
        <v>1850</v>
      </c>
      <c r="L1596" s="29"/>
      <c r="M1596" s="138"/>
      <c r="T1596" s="53"/>
      <c r="AT1596" s="17" t="s">
        <v>231</v>
      </c>
      <c r="AU1596" s="17" t="s">
        <v>82</v>
      </c>
    </row>
    <row r="1597" spans="2:65" s="1" customFormat="1" ht="33" customHeight="1">
      <c r="B1597" s="123"/>
      <c r="C1597" s="124" t="s">
        <v>1152</v>
      </c>
      <c r="D1597" s="124" t="s">
        <v>226</v>
      </c>
      <c r="E1597" s="125" t="s">
        <v>1852</v>
      </c>
      <c r="F1597" s="126" t="s">
        <v>1853</v>
      </c>
      <c r="G1597" s="127" t="s">
        <v>639</v>
      </c>
      <c r="H1597" s="128">
        <v>1</v>
      </c>
      <c r="I1597" s="129">
        <v>515000</v>
      </c>
      <c r="J1597" s="129">
        <f>ROUND(I1597*H1597,2)</f>
        <v>515000</v>
      </c>
      <c r="K1597" s="126" t="s">
        <v>1</v>
      </c>
      <c r="L1597" s="29"/>
      <c r="M1597" s="130" t="s">
        <v>1</v>
      </c>
      <c r="N1597" s="131" t="s">
        <v>39</v>
      </c>
      <c r="O1597" s="132">
        <v>0</v>
      </c>
      <c r="P1597" s="132">
        <f>O1597*H1597</f>
        <v>0</v>
      </c>
      <c r="Q1597" s="132">
        <v>0</v>
      </c>
      <c r="R1597" s="132">
        <f>Q1597*H1597</f>
        <v>0</v>
      </c>
      <c r="S1597" s="132">
        <v>0</v>
      </c>
      <c r="T1597" s="133">
        <f>S1597*H1597</f>
        <v>0</v>
      </c>
      <c r="AR1597" s="134" t="s">
        <v>277</v>
      </c>
      <c r="AT1597" s="134" t="s">
        <v>226</v>
      </c>
      <c r="AU1597" s="134" t="s">
        <v>82</v>
      </c>
      <c r="AY1597" s="17" t="s">
        <v>224</v>
      </c>
      <c r="BE1597" s="135">
        <f>IF(N1597="základní",J1597,0)</f>
        <v>0</v>
      </c>
      <c r="BF1597" s="135">
        <f>IF(N1597="snížená",J1597,0)</f>
        <v>515000</v>
      </c>
      <c r="BG1597" s="135">
        <f>IF(N1597="zákl. přenesená",J1597,0)</f>
        <v>0</v>
      </c>
      <c r="BH1597" s="135">
        <f>IF(N1597="sníž. přenesená",J1597,0)</f>
        <v>0</v>
      </c>
      <c r="BI1597" s="135">
        <f>IF(N1597="nulová",J1597,0)</f>
        <v>0</v>
      </c>
      <c r="BJ1597" s="17" t="s">
        <v>82</v>
      </c>
      <c r="BK1597" s="135">
        <f>ROUND(I1597*H1597,2)</f>
        <v>515000</v>
      </c>
      <c r="BL1597" s="17" t="s">
        <v>277</v>
      </c>
      <c r="BM1597" s="134" t="s">
        <v>1854</v>
      </c>
    </row>
    <row r="1598" spans="2:65" s="1" customFormat="1" ht="19.5">
      <c r="B1598" s="29"/>
      <c r="D1598" s="136" t="s">
        <v>231</v>
      </c>
      <c r="F1598" s="137" t="s">
        <v>1853</v>
      </c>
      <c r="L1598" s="29"/>
      <c r="M1598" s="138"/>
      <c r="T1598" s="53"/>
      <c r="AT1598" s="17" t="s">
        <v>231</v>
      </c>
      <c r="AU1598" s="17" t="s">
        <v>82</v>
      </c>
    </row>
    <row r="1599" spans="2:65" s="1" customFormat="1" ht="33" customHeight="1">
      <c r="B1599" s="123"/>
      <c r="C1599" s="124" t="s">
        <v>1855</v>
      </c>
      <c r="D1599" s="124" t="s">
        <v>226</v>
      </c>
      <c r="E1599" s="125" t="s">
        <v>1856</v>
      </c>
      <c r="F1599" s="126" t="s">
        <v>1857</v>
      </c>
      <c r="G1599" s="127" t="s">
        <v>639</v>
      </c>
      <c r="H1599" s="128">
        <v>1</v>
      </c>
      <c r="I1599" s="129">
        <v>650000</v>
      </c>
      <c r="J1599" s="129">
        <f>ROUND(I1599*H1599,2)</f>
        <v>650000</v>
      </c>
      <c r="K1599" s="126" t="s">
        <v>1</v>
      </c>
      <c r="L1599" s="29"/>
      <c r="M1599" s="130" t="s">
        <v>1</v>
      </c>
      <c r="N1599" s="131" t="s">
        <v>39</v>
      </c>
      <c r="O1599" s="132">
        <v>0</v>
      </c>
      <c r="P1599" s="132">
        <f>O1599*H1599</f>
        <v>0</v>
      </c>
      <c r="Q1599" s="132">
        <v>0</v>
      </c>
      <c r="R1599" s="132">
        <f>Q1599*H1599</f>
        <v>0</v>
      </c>
      <c r="S1599" s="132">
        <v>0</v>
      </c>
      <c r="T1599" s="133">
        <f>S1599*H1599</f>
        <v>0</v>
      </c>
      <c r="AR1599" s="134" t="s">
        <v>277</v>
      </c>
      <c r="AT1599" s="134" t="s">
        <v>226</v>
      </c>
      <c r="AU1599" s="134" t="s">
        <v>82</v>
      </c>
      <c r="AY1599" s="17" t="s">
        <v>224</v>
      </c>
      <c r="BE1599" s="135">
        <f>IF(N1599="základní",J1599,0)</f>
        <v>0</v>
      </c>
      <c r="BF1599" s="135">
        <f>IF(N1599="snížená",J1599,0)</f>
        <v>650000</v>
      </c>
      <c r="BG1599" s="135">
        <f>IF(N1599="zákl. přenesená",J1599,0)</f>
        <v>0</v>
      </c>
      <c r="BH1599" s="135">
        <f>IF(N1599="sníž. přenesená",J1599,0)</f>
        <v>0</v>
      </c>
      <c r="BI1599" s="135">
        <f>IF(N1599="nulová",J1599,0)</f>
        <v>0</v>
      </c>
      <c r="BJ1599" s="17" t="s">
        <v>82</v>
      </c>
      <c r="BK1599" s="135">
        <f>ROUND(I1599*H1599,2)</f>
        <v>650000</v>
      </c>
      <c r="BL1599" s="17" t="s">
        <v>277</v>
      </c>
      <c r="BM1599" s="134" t="s">
        <v>1858</v>
      </c>
    </row>
    <row r="1600" spans="2:65" s="1" customFormat="1" ht="19.5">
      <c r="B1600" s="29"/>
      <c r="D1600" s="136" t="s">
        <v>231</v>
      </c>
      <c r="F1600" s="137" t="s">
        <v>1857</v>
      </c>
      <c r="L1600" s="29"/>
      <c r="M1600" s="138"/>
      <c r="T1600" s="53"/>
      <c r="AT1600" s="17" t="s">
        <v>231</v>
      </c>
      <c r="AU1600" s="17" t="s">
        <v>82</v>
      </c>
    </row>
    <row r="1601" spans="2:65" s="1" customFormat="1" ht="33" customHeight="1">
      <c r="B1601" s="123"/>
      <c r="C1601" s="124" t="s">
        <v>1157</v>
      </c>
      <c r="D1601" s="124" t="s">
        <v>226</v>
      </c>
      <c r="E1601" s="125" t="s">
        <v>1859</v>
      </c>
      <c r="F1601" s="126" t="s">
        <v>1860</v>
      </c>
      <c r="G1601" s="127" t="s">
        <v>639</v>
      </c>
      <c r="H1601" s="128">
        <v>1</v>
      </c>
      <c r="I1601" s="129">
        <v>650000</v>
      </c>
      <c r="J1601" s="129">
        <f>ROUND(I1601*H1601,2)</f>
        <v>650000</v>
      </c>
      <c r="K1601" s="126" t="s">
        <v>1</v>
      </c>
      <c r="L1601" s="29"/>
      <c r="M1601" s="130" t="s">
        <v>1</v>
      </c>
      <c r="N1601" s="131" t="s">
        <v>39</v>
      </c>
      <c r="O1601" s="132">
        <v>0</v>
      </c>
      <c r="P1601" s="132">
        <f>O1601*H1601</f>
        <v>0</v>
      </c>
      <c r="Q1601" s="132">
        <v>0</v>
      </c>
      <c r="R1601" s="132">
        <f>Q1601*H1601</f>
        <v>0</v>
      </c>
      <c r="S1601" s="132">
        <v>0</v>
      </c>
      <c r="T1601" s="133">
        <f>S1601*H1601</f>
        <v>0</v>
      </c>
      <c r="AR1601" s="134" t="s">
        <v>277</v>
      </c>
      <c r="AT1601" s="134" t="s">
        <v>226</v>
      </c>
      <c r="AU1601" s="134" t="s">
        <v>82</v>
      </c>
      <c r="AY1601" s="17" t="s">
        <v>224</v>
      </c>
      <c r="BE1601" s="135">
        <f>IF(N1601="základní",J1601,0)</f>
        <v>0</v>
      </c>
      <c r="BF1601" s="135">
        <f>IF(N1601="snížená",J1601,0)</f>
        <v>650000</v>
      </c>
      <c r="BG1601" s="135">
        <f>IF(N1601="zákl. přenesená",J1601,0)</f>
        <v>0</v>
      </c>
      <c r="BH1601" s="135">
        <f>IF(N1601="sníž. přenesená",J1601,0)</f>
        <v>0</v>
      </c>
      <c r="BI1601" s="135">
        <f>IF(N1601="nulová",J1601,0)</f>
        <v>0</v>
      </c>
      <c r="BJ1601" s="17" t="s">
        <v>82</v>
      </c>
      <c r="BK1601" s="135">
        <f>ROUND(I1601*H1601,2)</f>
        <v>650000</v>
      </c>
      <c r="BL1601" s="17" t="s">
        <v>277</v>
      </c>
      <c r="BM1601" s="134" t="s">
        <v>1861</v>
      </c>
    </row>
    <row r="1602" spans="2:65" s="1" customFormat="1" ht="19.5">
      <c r="B1602" s="29"/>
      <c r="D1602" s="136" t="s">
        <v>231</v>
      </c>
      <c r="F1602" s="137" t="s">
        <v>1860</v>
      </c>
      <c r="L1602" s="29"/>
      <c r="M1602" s="138"/>
      <c r="T1602" s="53"/>
      <c r="AT1602" s="17" t="s">
        <v>231</v>
      </c>
      <c r="AU1602" s="17" t="s">
        <v>82</v>
      </c>
    </row>
    <row r="1603" spans="2:65" s="1" customFormat="1" ht="33" customHeight="1">
      <c r="B1603" s="123"/>
      <c r="C1603" s="124" t="s">
        <v>1862</v>
      </c>
      <c r="D1603" s="124" t="s">
        <v>226</v>
      </c>
      <c r="E1603" s="125" t="s">
        <v>1863</v>
      </c>
      <c r="F1603" s="126" t="s">
        <v>1864</v>
      </c>
      <c r="G1603" s="127" t="s">
        <v>639</v>
      </c>
      <c r="H1603" s="128">
        <v>1</v>
      </c>
      <c r="I1603" s="129">
        <v>650000</v>
      </c>
      <c r="J1603" s="129">
        <f>ROUND(I1603*H1603,2)</f>
        <v>650000</v>
      </c>
      <c r="K1603" s="126" t="s">
        <v>1</v>
      </c>
      <c r="L1603" s="29"/>
      <c r="M1603" s="130" t="s">
        <v>1</v>
      </c>
      <c r="N1603" s="131" t="s">
        <v>39</v>
      </c>
      <c r="O1603" s="132">
        <v>0</v>
      </c>
      <c r="P1603" s="132">
        <f>O1603*H1603</f>
        <v>0</v>
      </c>
      <c r="Q1603" s="132">
        <v>0</v>
      </c>
      <c r="R1603" s="132">
        <f>Q1603*H1603</f>
        <v>0</v>
      </c>
      <c r="S1603" s="132">
        <v>0</v>
      </c>
      <c r="T1603" s="133">
        <f>S1603*H1603</f>
        <v>0</v>
      </c>
      <c r="AR1603" s="134" t="s">
        <v>277</v>
      </c>
      <c r="AT1603" s="134" t="s">
        <v>226</v>
      </c>
      <c r="AU1603" s="134" t="s">
        <v>82</v>
      </c>
      <c r="AY1603" s="17" t="s">
        <v>224</v>
      </c>
      <c r="BE1603" s="135">
        <f>IF(N1603="základní",J1603,0)</f>
        <v>0</v>
      </c>
      <c r="BF1603" s="135">
        <f>IF(N1603="snížená",J1603,0)</f>
        <v>650000</v>
      </c>
      <c r="BG1603" s="135">
        <f>IF(N1603="zákl. přenesená",J1603,0)</f>
        <v>0</v>
      </c>
      <c r="BH1603" s="135">
        <f>IF(N1603="sníž. přenesená",J1603,0)</f>
        <v>0</v>
      </c>
      <c r="BI1603" s="135">
        <f>IF(N1603="nulová",J1603,0)</f>
        <v>0</v>
      </c>
      <c r="BJ1603" s="17" t="s">
        <v>82</v>
      </c>
      <c r="BK1603" s="135">
        <f>ROUND(I1603*H1603,2)</f>
        <v>650000</v>
      </c>
      <c r="BL1603" s="17" t="s">
        <v>277</v>
      </c>
      <c r="BM1603" s="134" t="s">
        <v>1865</v>
      </c>
    </row>
    <row r="1604" spans="2:65" s="1" customFormat="1" ht="19.5">
      <c r="B1604" s="29"/>
      <c r="D1604" s="136" t="s">
        <v>231</v>
      </c>
      <c r="F1604" s="137" t="s">
        <v>1864</v>
      </c>
      <c r="L1604" s="29"/>
      <c r="M1604" s="138"/>
      <c r="T1604" s="53"/>
      <c r="AT1604" s="17" t="s">
        <v>231</v>
      </c>
      <c r="AU1604" s="17" t="s">
        <v>82</v>
      </c>
    </row>
    <row r="1605" spans="2:65" s="1" customFormat="1" ht="33" customHeight="1">
      <c r="B1605" s="123"/>
      <c r="C1605" s="124" t="s">
        <v>1158</v>
      </c>
      <c r="D1605" s="124" t="s">
        <v>226</v>
      </c>
      <c r="E1605" s="125" t="s">
        <v>1866</v>
      </c>
      <c r="F1605" s="126" t="s">
        <v>1867</v>
      </c>
      <c r="G1605" s="127" t="s">
        <v>639</v>
      </c>
      <c r="H1605" s="128">
        <v>1</v>
      </c>
      <c r="I1605" s="129">
        <v>650000</v>
      </c>
      <c r="J1605" s="129">
        <f>ROUND(I1605*H1605,2)</f>
        <v>650000</v>
      </c>
      <c r="K1605" s="126" t="s">
        <v>1</v>
      </c>
      <c r="L1605" s="29"/>
      <c r="M1605" s="130" t="s">
        <v>1</v>
      </c>
      <c r="N1605" s="131" t="s">
        <v>39</v>
      </c>
      <c r="O1605" s="132">
        <v>0</v>
      </c>
      <c r="P1605" s="132">
        <f>O1605*H1605</f>
        <v>0</v>
      </c>
      <c r="Q1605" s="132">
        <v>0</v>
      </c>
      <c r="R1605" s="132">
        <f>Q1605*H1605</f>
        <v>0</v>
      </c>
      <c r="S1605" s="132">
        <v>0</v>
      </c>
      <c r="T1605" s="133">
        <f>S1605*H1605</f>
        <v>0</v>
      </c>
      <c r="AR1605" s="134" t="s">
        <v>277</v>
      </c>
      <c r="AT1605" s="134" t="s">
        <v>226</v>
      </c>
      <c r="AU1605" s="134" t="s">
        <v>82</v>
      </c>
      <c r="AY1605" s="17" t="s">
        <v>224</v>
      </c>
      <c r="BE1605" s="135">
        <f>IF(N1605="základní",J1605,0)</f>
        <v>0</v>
      </c>
      <c r="BF1605" s="135">
        <f>IF(N1605="snížená",J1605,0)</f>
        <v>650000</v>
      </c>
      <c r="BG1605" s="135">
        <f>IF(N1605="zákl. přenesená",J1605,0)</f>
        <v>0</v>
      </c>
      <c r="BH1605" s="135">
        <f>IF(N1605="sníž. přenesená",J1605,0)</f>
        <v>0</v>
      </c>
      <c r="BI1605" s="135">
        <f>IF(N1605="nulová",J1605,0)</f>
        <v>0</v>
      </c>
      <c r="BJ1605" s="17" t="s">
        <v>82</v>
      </c>
      <c r="BK1605" s="135">
        <f>ROUND(I1605*H1605,2)</f>
        <v>650000</v>
      </c>
      <c r="BL1605" s="17" t="s">
        <v>277</v>
      </c>
      <c r="BM1605" s="134" t="s">
        <v>1868</v>
      </c>
    </row>
    <row r="1606" spans="2:65" s="1" customFormat="1" ht="19.5">
      <c r="B1606" s="29"/>
      <c r="D1606" s="136" t="s">
        <v>231</v>
      </c>
      <c r="F1606" s="137" t="s">
        <v>1867</v>
      </c>
      <c r="L1606" s="29"/>
      <c r="M1606" s="138"/>
      <c r="T1606" s="53"/>
      <c r="AT1606" s="17" t="s">
        <v>231</v>
      </c>
      <c r="AU1606" s="17" t="s">
        <v>82</v>
      </c>
    </row>
    <row r="1607" spans="2:65" s="1" customFormat="1" ht="24.2" customHeight="1">
      <c r="B1607" s="123"/>
      <c r="C1607" s="124" t="s">
        <v>1869</v>
      </c>
      <c r="D1607" s="124" t="s">
        <v>226</v>
      </c>
      <c r="E1607" s="125" t="s">
        <v>1870</v>
      </c>
      <c r="F1607" s="126" t="s">
        <v>1871</v>
      </c>
      <c r="G1607" s="127" t="s">
        <v>639</v>
      </c>
      <c r="H1607" s="128">
        <v>4</v>
      </c>
      <c r="I1607" s="129">
        <v>65000</v>
      </c>
      <c r="J1607" s="129">
        <f>ROUND(I1607*H1607,2)</f>
        <v>260000</v>
      </c>
      <c r="K1607" s="126" t="s">
        <v>1</v>
      </c>
      <c r="L1607" s="29"/>
      <c r="M1607" s="130" t="s">
        <v>1</v>
      </c>
      <c r="N1607" s="131" t="s">
        <v>39</v>
      </c>
      <c r="O1607" s="132">
        <v>0</v>
      </c>
      <c r="P1607" s="132">
        <f>O1607*H1607</f>
        <v>0</v>
      </c>
      <c r="Q1607" s="132">
        <v>0</v>
      </c>
      <c r="R1607" s="132">
        <f>Q1607*H1607</f>
        <v>0</v>
      </c>
      <c r="S1607" s="132">
        <v>0</v>
      </c>
      <c r="T1607" s="133">
        <f>S1607*H1607</f>
        <v>0</v>
      </c>
      <c r="AR1607" s="134" t="s">
        <v>277</v>
      </c>
      <c r="AT1607" s="134" t="s">
        <v>226</v>
      </c>
      <c r="AU1607" s="134" t="s">
        <v>82</v>
      </c>
      <c r="AY1607" s="17" t="s">
        <v>224</v>
      </c>
      <c r="BE1607" s="135">
        <f>IF(N1607="základní",J1607,0)</f>
        <v>0</v>
      </c>
      <c r="BF1607" s="135">
        <f>IF(N1607="snížená",J1607,0)</f>
        <v>260000</v>
      </c>
      <c r="BG1607" s="135">
        <f>IF(N1607="zákl. přenesená",J1607,0)</f>
        <v>0</v>
      </c>
      <c r="BH1607" s="135">
        <f>IF(N1607="sníž. přenesená",J1607,0)</f>
        <v>0</v>
      </c>
      <c r="BI1607" s="135">
        <f>IF(N1607="nulová",J1607,0)</f>
        <v>0</v>
      </c>
      <c r="BJ1607" s="17" t="s">
        <v>82</v>
      </c>
      <c r="BK1607" s="135">
        <f>ROUND(I1607*H1607,2)</f>
        <v>260000</v>
      </c>
      <c r="BL1607" s="17" t="s">
        <v>277</v>
      </c>
      <c r="BM1607" s="134" t="s">
        <v>1872</v>
      </c>
    </row>
    <row r="1608" spans="2:65" s="1" customFormat="1" ht="19.5">
      <c r="B1608" s="29"/>
      <c r="D1608" s="136" t="s">
        <v>231</v>
      </c>
      <c r="F1608" s="137" t="s">
        <v>1871</v>
      </c>
      <c r="L1608" s="29"/>
      <c r="M1608" s="138"/>
      <c r="T1608" s="53"/>
      <c r="AT1608" s="17" t="s">
        <v>231</v>
      </c>
      <c r="AU1608" s="17" t="s">
        <v>82</v>
      </c>
    </row>
    <row r="1609" spans="2:65" s="1" customFormat="1" ht="24.2" customHeight="1">
      <c r="B1609" s="123"/>
      <c r="C1609" s="124" t="s">
        <v>1163</v>
      </c>
      <c r="D1609" s="124" t="s">
        <v>226</v>
      </c>
      <c r="E1609" s="125" t="s">
        <v>1873</v>
      </c>
      <c r="F1609" s="126" t="s">
        <v>1874</v>
      </c>
      <c r="G1609" s="127" t="s">
        <v>639</v>
      </c>
      <c r="H1609" s="128">
        <v>1</v>
      </c>
      <c r="I1609" s="129">
        <v>40000</v>
      </c>
      <c r="J1609" s="129">
        <f>ROUND(I1609*H1609,2)</f>
        <v>40000</v>
      </c>
      <c r="K1609" s="126" t="s">
        <v>1</v>
      </c>
      <c r="L1609" s="29"/>
      <c r="M1609" s="130" t="s">
        <v>1</v>
      </c>
      <c r="N1609" s="131" t="s">
        <v>39</v>
      </c>
      <c r="O1609" s="132">
        <v>0</v>
      </c>
      <c r="P1609" s="132">
        <f>O1609*H1609</f>
        <v>0</v>
      </c>
      <c r="Q1609" s="132">
        <v>0</v>
      </c>
      <c r="R1609" s="132">
        <f>Q1609*H1609</f>
        <v>0</v>
      </c>
      <c r="S1609" s="132">
        <v>0</v>
      </c>
      <c r="T1609" s="133">
        <f>S1609*H1609</f>
        <v>0</v>
      </c>
      <c r="AR1609" s="134" t="s">
        <v>277</v>
      </c>
      <c r="AT1609" s="134" t="s">
        <v>226</v>
      </c>
      <c r="AU1609" s="134" t="s">
        <v>82</v>
      </c>
      <c r="AY1609" s="17" t="s">
        <v>224</v>
      </c>
      <c r="BE1609" s="135">
        <f>IF(N1609="základní",J1609,0)</f>
        <v>0</v>
      </c>
      <c r="BF1609" s="135">
        <f>IF(N1609="snížená",J1609,0)</f>
        <v>40000</v>
      </c>
      <c r="BG1609" s="135">
        <f>IF(N1609="zákl. přenesená",J1609,0)</f>
        <v>0</v>
      </c>
      <c r="BH1609" s="135">
        <f>IF(N1609="sníž. přenesená",J1609,0)</f>
        <v>0</v>
      </c>
      <c r="BI1609" s="135">
        <f>IF(N1609="nulová",J1609,0)</f>
        <v>0</v>
      </c>
      <c r="BJ1609" s="17" t="s">
        <v>82</v>
      </c>
      <c r="BK1609" s="135">
        <f>ROUND(I1609*H1609,2)</f>
        <v>40000</v>
      </c>
      <c r="BL1609" s="17" t="s">
        <v>277</v>
      </c>
      <c r="BM1609" s="134" t="s">
        <v>1875</v>
      </c>
    </row>
    <row r="1610" spans="2:65" s="1" customFormat="1" ht="19.5">
      <c r="B1610" s="29"/>
      <c r="D1610" s="136" t="s">
        <v>231</v>
      </c>
      <c r="F1610" s="137" t="s">
        <v>1874</v>
      </c>
      <c r="L1610" s="29"/>
      <c r="M1610" s="138"/>
      <c r="T1610" s="53"/>
      <c r="AT1610" s="17" t="s">
        <v>231</v>
      </c>
      <c r="AU1610" s="17" t="s">
        <v>82</v>
      </c>
    </row>
    <row r="1611" spans="2:65" s="1" customFormat="1" ht="24.2" customHeight="1">
      <c r="B1611" s="123"/>
      <c r="C1611" s="124" t="s">
        <v>1876</v>
      </c>
      <c r="D1611" s="124" t="s">
        <v>226</v>
      </c>
      <c r="E1611" s="125" t="s">
        <v>1877</v>
      </c>
      <c r="F1611" s="126" t="s">
        <v>1878</v>
      </c>
      <c r="G1611" s="127" t="s">
        <v>639</v>
      </c>
      <c r="H1611" s="128">
        <v>1</v>
      </c>
      <c r="I1611" s="129">
        <v>40000</v>
      </c>
      <c r="J1611" s="129">
        <f>ROUND(I1611*H1611,2)</f>
        <v>40000</v>
      </c>
      <c r="K1611" s="126" t="s">
        <v>1</v>
      </c>
      <c r="L1611" s="29"/>
      <c r="M1611" s="130" t="s">
        <v>1</v>
      </c>
      <c r="N1611" s="131" t="s">
        <v>39</v>
      </c>
      <c r="O1611" s="132">
        <v>0</v>
      </c>
      <c r="P1611" s="132">
        <f>O1611*H1611</f>
        <v>0</v>
      </c>
      <c r="Q1611" s="132">
        <v>0</v>
      </c>
      <c r="R1611" s="132">
        <f>Q1611*H1611</f>
        <v>0</v>
      </c>
      <c r="S1611" s="132">
        <v>0</v>
      </c>
      <c r="T1611" s="133">
        <f>S1611*H1611</f>
        <v>0</v>
      </c>
      <c r="AR1611" s="134" t="s">
        <v>277</v>
      </c>
      <c r="AT1611" s="134" t="s">
        <v>226</v>
      </c>
      <c r="AU1611" s="134" t="s">
        <v>82</v>
      </c>
      <c r="AY1611" s="17" t="s">
        <v>224</v>
      </c>
      <c r="BE1611" s="135">
        <f>IF(N1611="základní",J1611,0)</f>
        <v>0</v>
      </c>
      <c r="BF1611" s="135">
        <f>IF(N1611="snížená",J1611,0)</f>
        <v>40000</v>
      </c>
      <c r="BG1611" s="135">
        <f>IF(N1611="zákl. přenesená",J1611,0)</f>
        <v>0</v>
      </c>
      <c r="BH1611" s="135">
        <f>IF(N1611="sníž. přenesená",J1611,0)</f>
        <v>0</v>
      </c>
      <c r="BI1611" s="135">
        <f>IF(N1611="nulová",J1611,0)</f>
        <v>0</v>
      </c>
      <c r="BJ1611" s="17" t="s">
        <v>82</v>
      </c>
      <c r="BK1611" s="135">
        <f>ROUND(I1611*H1611,2)</f>
        <v>40000</v>
      </c>
      <c r="BL1611" s="17" t="s">
        <v>277</v>
      </c>
      <c r="BM1611" s="134" t="s">
        <v>1879</v>
      </c>
    </row>
    <row r="1612" spans="2:65" s="1" customFormat="1" ht="19.5">
      <c r="B1612" s="29"/>
      <c r="D1612" s="136" t="s">
        <v>231</v>
      </c>
      <c r="F1612" s="137" t="s">
        <v>1878</v>
      </c>
      <c r="L1612" s="29"/>
      <c r="M1612" s="138"/>
      <c r="T1612" s="53"/>
      <c r="AT1612" s="17" t="s">
        <v>231</v>
      </c>
      <c r="AU1612" s="17" t="s">
        <v>82</v>
      </c>
    </row>
    <row r="1613" spans="2:65" s="1" customFormat="1" ht="24.2" customHeight="1">
      <c r="B1613" s="123"/>
      <c r="C1613" s="124" t="s">
        <v>1167</v>
      </c>
      <c r="D1613" s="124" t="s">
        <v>226</v>
      </c>
      <c r="E1613" s="125" t="s">
        <v>1880</v>
      </c>
      <c r="F1613" s="126" t="s">
        <v>1881</v>
      </c>
      <c r="G1613" s="127" t="s">
        <v>639</v>
      </c>
      <c r="H1613" s="128">
        <v>6</v>
      </c>
      <c r="I1613" s="129">
        <v>60000</v>
      </c>
      <c r="J1613" s="129">
        <f>ROUND(I1613*H1613,2)</f>
        <v>360000</v>
      </c>
      <c r="K1613" s="126" t="s">
        <v>1</v>
      </c>
      <c r="L1613" s="29"/>
      <c r="M1613" s="130" t="s">
        <v>1</v>
      </c>
      <c r="N1613" s="131" t="s">
        <v>39</v>
      </c>
      <c r="O1613" s="132">
        <v>0</v>
      </c>
      <c r="P1613" s="132">
        <f>O1613*H1613</f>
        <v>0</v>
      </c>
      <c r="Q1613" s="132">
        <v>0</v>
      </c>
      <c r="R1613" s="132">
        <f>Q1613*H1613</f>
        <v>0</v>
      </c>
      <c r="S1613" s="132">
        <v>0</v>
      </c>
      <c r="T1613" s="133">
        <f>S1613*H1613</f>
        <v>0</v>
      </c>
      <c r="AR1613" s="134" t="s">
        <v>277</v>
      </c>
      <c r="AT1613" s="134" t="s">
        <v>226</v>
      </c>
      <c r="AU1613" s="134" t="s">
        <v>82</v>
      </c>
      <c r="AY1613" s="17" t="s">
        <v>224</v>
      </c>
      <c r="BE1613" s="135">
        <f>IF(N1613="základní",J1613,0)</f>
        <v>0</v>
      </c>
      <c r="BF1613" s="135">
        <f>IF(N1613="snížená",J1613,0)</f>
        <v>360000</v>
      </c>
      <c r="BG1613" s="135">
        <f>IF(N1613="zákl. přenesená",J1613,0)</f>
        <v>0</v>
      </c>
      <c r="BH1613" s="135">
        <f>IF(N1613="sníž. přenesená",J1613,0)</f>
        <v>0</v>
      </c>
      <c r="BI1613" s="135">
        <f>IF(N1613="nulová",J1613,0)</f>
        <v>0</v>
      </c>
      <c r="BJ1613" s="17" t="s">
        <v>82</v>
      </c>
      <c r="BK1613" s="135">
        <f>ROUND(I1613*H1613,2)</f>
        <v>360000</v>
      </c>
      <c r="BL1613" s="17" t="s">
        <v>277</v>
      </c>
      <c r="BM1613" s="134" t="s">
        <v>1882</v>
      </c>
    </row>
    <row r="1614" spans="2:65" s="1" customFormat="1" ht="19.5">
      <c r="B1614" s="29"/>
      <c r="D1614" s="136" t="s">
        <v>231</v>
      </c>
      <c r="F1614" s="137" t="s">
        <v>1881</v>
      </c>
      <c r="L1614" s="29"/>
      <c r="M1614" s="138"/>
      <c r="T1614" s="53"/>
      <c r="AT1614" s="17" t="s">
        <v>231</v>
      </c>
      <c r="AU1614" s="17" t="s">
        <v>82</v>
      </c>
    </row>
    <row r="1615" spans="2:65" s="1" customFormat="1" ht="24.2" customHeight="1">
      <c r="B1615" s="123"/>
      <c r="C1615" s="124" t="s">
        <v>1883</v>
      </c>
      <c r="D1615" s="124" t="s">
        <v>226</v>
      </c>
      <c r="E1615" s="125" t="s">
        <v>1884</v>
      </c>
      <c r="F1615" s="126" t="s">
        <v>1885</v>
      </c>
      <c r="G1615" s="127" t="s">
        <v>639</v>
      </c>
      <c r="H1615" s="128">
        <v>1</v>
      </c>
      <c r="I1615" s="129">
        <v>35000</v>
      </c>
      <c r="J1615" s="129">
        <f>ROUND(I1615*H1615,2)</f>
        <v>35000</v>
      </c>
      <c r="K1615" s="126" t="s">
        <v>1</v>
      </c>
      <c r="L1615" s="29"/>
      <c r="M1615" s="130" t="s">
        <v>1</v>
      </c>
      <c r="N1615" s="131" t="s">
        <v>39</v>
      </c>
      <c r="O1615" s="132">
        <v>0</v>
      </c>
      <c r="P1615" s="132">
        <f>O1615*H1615</f>
        <v>0</v>
      </c>
      <c r="Q1615" s="132">
        <v>0</v>
      </c>
      <c r="R1615" s="132">
        <f>Q1615*H1615</f>
        <v>0</v>
      </c>
      <c r="S1615" s="132">
        <v>0</v>
      </c>
      <c r="T1615" s="133">
        <f>S1615*H1615</f>
        <v>0</v>
      </c>
      <c r="AR1615" s="134" t="s">
        <v>277</v>
      </c>
      <c r="AT1615" s="134" t="s">
        <v>226</v>
      </c>
      <c r="AU1615" s="134" t="s">
        <v>82</v>
      </c>
      <c r="AY1615" s="17" t="s">
        <v>224</v>
      </c>
      <c r="BE1615" s="135">
        <f>IF(N1615="základní",J1615,0)</f>
        <v>0</v>
      </c>
      <c r="BF1615" s="135">
        <f>IF(N1615="snížená",J1615,0)</f>
        <v>35000</v>
      </c>
      <c r="BG1615" s="135">
        <f>IF(N1615="zákl. přenesená",J1615,0)</f>
        <v>0</v>
      </c>
      <c r="BH1615" s="135">
        <f>IF(N1615="sníž. přenesená",J1615,0)</f>
        <v>0</v>
      </c>
      <c r="BI1615" s="135">
        <f>IF(N1615="nulová",J1615,0)</f>
        <v>0</v>
      </c>
      <c r="BJ1615" s="17" t="s">
        <v>82</v>
      </c>
      <c r="BK1615" s="135">
        <f>ROUND(I1615*H1615,2)</f>
        <v>35000</v>
      </c>
      <c r="BL1615" s="17" t="s">
        <v>277</v>
      </c>
      <c r="BM1615" s="134" t="s">
        <v>1886</v>
      </c>
    </row>
    <row r="1616" spans="2:65" s="1" customFormat="1" ht="19.5">
      <c r="B1616" s="29"/>
      <c r="D1616" s="136" t="s">
        <v>231</v>
      </c>
      <c r="F1616" s="137" t="s">
        <v>1885</v>
      </c>
      <c r="L1616" s="29"/>
      <c r="M1616" s="138"/>
      <c r="T1616" s="53"/>
      <c r="AT1616" s="17" t="s">
        <v>231</v>
      </c>
      <c r="AU1616" s="17" t="s">
        <v>82</v>
      </c>
    </row>
    <row r="1617" spans="2:65" s="1" customFormat="1" ht="24.2" customHeight="1">
      <c r="B1617" s="123"/>
      <c r="C1617" s="124" t="s">
        <v>1171</v>
      </c>
      <c r="D1617" s="124" t="s">
        <v>226</v>
      </c>
      <c r="E1617" s="125" t="s">
        <v>1887</v>
      </c>
      <c r="F1617" s="126" t="s">
        <v>1888</v>
      </c>
      <c r="G1617" s="127" t="s">
        <v>639</v>
      </c>
      <c r="H1617" s="128">
        <v>1</v>
      </c>
      <c r="I1617" s="129">
        <v>35000</v>
      </c>
      <c r="J1617" s="129">
        <f>ROUND(I1617*H1617,2)</f>
        <v>35000</v>
      </c>
      <c r="K1617" s="126" t="s">
        <v>1</v>
      </c>
      <c r="L1617" s="29"/>
      <c r="M1617" s="130" t="s">
        <v>1</v>
      </c>
      <c r="N1617" s="131" t="s">
        <v>39</v>
      </c>
      <c r="O1617" s="132">
        <v>0</v>
      </c>
      <c r="P1617" s="132">
        <f>O1617*H1617</f>
        <v>0</v>
      </c>
      <c r="Q1617" s="132">
        <v>0</v>
      </c>
      <c r="R1617" s="132">
        <f>Q1617*H1617</f>
        <v>0</v>
      </c>
      <c r="S1617" s="132">
        <v>0</v>
      </c>
      <c r="T1617" s="133">
        <f>S1617*H1617</f>
        <v>0</v>
      </c>
      <c r="AR1617" s="134" t="s">
        <v>277</v>
      </c>
      <c r="AT1617" s="134" t="s">
        <v>226</v>
      </c>
      <c r="AU1617" s="134" t="s">
        <v>82</v>
      </c>
      <c r="AY1617" s="17" t="s">
        <v>224</v>
      </c>
      <c r="BE1617" s="135">
        <f>IF(N1617="základní",J1617,0)</f>
        <v>0</v>
      </c>
      <c r="BF1617" s="135">
        <f>IF(N1617="snížená",J1617,0)</f>
        <v>35000</v>
      </c>
      <c r="BG1617" s="135">
        <f>IF(N1617="zákl. přenesená",J1617,0)</f>
        <v>0</v>
      </c>
      <c r="BH1617" s="135">
        <f>IF(N1617="sníž. přenesená",J1617,0)</f>
        <v>0</v>
      </c>
      <c r="BI1617" s="135">
        <f>IF(N1617="nulová",J1617,0)</f>
        <v>0</v>
      </c>
      <c r="BJ1617" s="17" t="s">
        <v>82</v>
      </c>
      <c r="BK1617" s="135">
        <f>ROUND(I1617*H1617,2)</f>
        <v>35000</v>
      </c>
      <c r="BL1617" s="17" t="s">
        <v>277</v>
      </c>
      <c r="BM1617" s="134" t="s">
        <v>1889</v>
      </c>
    </row>
    <row r="1618" spans="2:65" s="1" customFormat="1" ht="19.5">
      <c r="B1618" s="29"/>
      <c r="D1618" s="136" t="s">
        <v>231</v>
      </c>
      <c r="F1618" s="137" t="s">
        <v>1888</v>
      </c>
      <c r="L1618" s="29"/>
      <c r="M1618" s="138"/>
      <c r="T1618" s="53"/>
      <c r="AT1618" s="17" t="s">
        <v>231</v>
      </c>
      <c r="AU1618" s="17" t="s">
        <v>82</v>
      </c>
    </row>
    <row r="1619" spans="2:65" s="1" customFormat="1" ht="37.9" customHeight="1">
      <c r="B1619" s="123"/>
      <c r="C1619" s="124" t="s">
        <v>1890</v>
      </c>
      <c r="D1619" s="124" t="s">
        <v>226</v>
      </c>
      <c r="E1619" s="125" t="s">
        <v>1891</v>
      </c>
      <c r="F1619" s="126" t="s">
        <v>1892</v>
      </c>
      <c r="G1619" s="127" t="s">
        <v>639</v>
      </c>
      <c r="H1619" s="128">
        <v>1</v>
      </c>
      <c r="I1619" s="129">
        <v>50000</v>
      </c>
      <c r="J1619" s="129">
        <f>ROUND(I1619*H1619,2)</f>
        <v>50000</v>
      </c>
      <c r="K1619" s="126" t="s">
        <v>1</v>
      </c>
      <c r="L1619" s="29"/>
      <c r="M1619" s="130" t="s">
        <v>1</v>
      </c>
      <c r="N1619" s="131" t="s">
        <v>39</v>
      </c>
      <c r="O1619" s="132">
        <v>0</v>
      </c>
      <c r="P1619" s="132">
        <f>O1619*H1619</f>
        <v>0</v>
      </c>
      <c r="Q1619" s="132">
        <v>0</v>
      </c>
      <c r="R1619" s="132">
        <f>Q1619*H1619</f>
        <v>0</v>
      </c>
      <c r="S1619" s="132">
        <v>0</v>
      </c>
      <c r="T1619" s="133">
        <f>S1619*H1619</f>
        <v>0</v>
      </c>
      <c r="AR1619" s="134" t="s">
        <v>277</v>
      </c>
      <c r="AT1619" s="134" t="s">
        <v>226</v>
      </c>
      <c r="AU1619" s="134" t="s">
        <v>82</v>
      </c>
      <c r="AY1619" s="17" t="s">
        <v>224</v>
      </c>
      <c r="BE1619" s="135">
        <f>IF(N1619="základní",J1619,0)</f>
        <v>0</v>
      </c>
      <c r="BF1619" s="135">
        <f>IF(N1619="snížená",J1619,0)</f>
        <v>50000</v>
      </c>
      <c r="BG1619" s="135">
        <f>IF(N1619="zákl. přenesená",J1619,0)</f>
        <v>0</v>
      </c>
      <c r="BH1619" s="135">
        <f>IF(N1619="sníž. přenesená",J1619,0)</f>
        <v>0</v>
      </c>
      <c r="BI1619" s="135">
        <f>IF(N1619="nulová",J1619,0)</f>
        <v>0</v>
      </c>
      <c r="BJ1619" s="17" t="s">
        <v>82</v>
      </c>
      <c r="BK1619" s="135">
        <f>ROUND(I1619*H1619,2)</f>
        <v>50000</v>
      </c>
      <c r="BL1619" s="17" t="s">
        <v>277</v>
      </c>
      <c r="BM1619" s="134" t="s">
        <v>1893</v>
      </c>
    </row>
    <row r="1620" spans="2:65" s="1" customFormat="1" ht="19.5">
      <c r="B1620" s="29"/>
      <c r="D1620" s="136" t="s">
        <v>231</v>
      </c>
      <c r="F1620" s="137" t="s">
        <v>1892</v>
      </c>
      <c r="L1620" s="29"/>
      <c r="M1620" s="138"/>
      <c r="T1620" s="53"/>
      <c r="AT1620" s="17" t="s">
        <v>231</v>
      </c>
      <c r="AU1620" s="17" t="s">
        <v>82</v>
      </c>
    </row>
    <row r="1621" spans="2:65" s="1" customFormat="1" ht="37.9" customHeight="1">
      <c r="B1621" s="123"/>
      <c r="C1621" s="124" t="s">
        <v>1173</v>
      </c>
      <c r="D1621" s="124" t="s">
        <v>226</v>
      </c>
      <c r="E1621" s="125" t="s">
        <v>1894</v>
      </c>
      <c r="F1621" s="126" t="s">
        <v>1895</v>
      </c>
      <c r="G1621" s="127" t="s">
        <v>639</v>
      </c>
      <c r="H1621" s="128">
        <v>1</v>
      </c>
      <c r="I1621" s="129">
        <v>30000</v>
      </c>
      <c r="J1621" s="129">
        <f>ROUND(I1621*H1621,2)</f>
        <v>30000</v>
      </c>
      <c r="K1621" s="126" t="s">
        <v>1</v>
      </c>
      <c r="L1621" s="29"/>
      <c r="M1621" s="130" t="s">
        <v>1</v>
      </c>
      <c r="N1621" s="131" t="s">
        <v>39</v>
      </c>
      <c r="O1621" s="132">
        <v>0</v>
      </c>
      <c r="P1621" s="132">
        <f>O1621*H1621</f>
        <v>0</v>
      </c>
      <c r="Q1621" s="132">
        <v>0</v>
      </c>
      <c r="R1621" s="132">
        <f>Q1621*H1621</f>
        <v>0</v>
      </c>
      <c r="S1621" s="132">
        <v>0</v>
      </c>
      <c r="T1621" s="133">
        <f>S1621*H1621</f>
        <v>0</v>
      </c>
      <c r="AR1621" s="134" t="s">
        <v>277</v>
      </c>
      <c r="AT1621" s="134" t="s">
        <v>226</v>
      </c>
      <c r="AU1621" s="134" t="s">
        <v>82</v>
      </c>
      <c r="AY1621" s="17" t="s">
        <v>224</v>
      </c>
      <c r="BE1621" s="135">
        <f>IF(N1621="základní",J1621,0)</f>
        <v>0</v>
      </c>
      <c r="BF1621" s="135">
        <f>IF(N1621="snížená",J1621,0)</f>
        <v>30000</v>
      </c>
      <c r="BG1621" s="135">
        <f>IF(N1621="zákl. přenesená",J1621,0)</f>
        <v>0</v>
      </c>
      <c r="BH1621" s="135">
        <f>IF(N1621="sníž. přenesená",J1621,0)</f>
        <v>0</v>
      </c>
      <c r="BI1621" s="135">
        <f>IF(N1621="nulová",J1621,0)</f>
        <v>0</v>
      </c>
      <c r="BJ1621" s="17" t="s">
        <v>82</v>
      </c>
      <c r="BK1621" s="135">
        <f>ROUND(I1621*H1621,2)</f>
        <v>30000</v>
      </c>
      <c r="BL1621" s="17" t="s">
        <v>277</v>
      </c>
      <c r="BM1621" s="134" t="s">
        <v>1896</v>
      </c>
    </row>
    <row r="1622" spans="2:65" s="1" customFormat="1" ht="19.5">
      <c r="B1622" s="29"/>
      <c r="D1622" s="136" t="s">
        <v>231</v>
      </c>
      <c r="F1622" s="137" t="s">
        <v>1895</v>
      </c>
      <c r="L1622" s="29"/>
      <c r="M1622" s="138"/>
      <c r="T1622" s="53"/>
      <c r="AT1622" s="17" t="s">
        <v>231</v>
      </c>
      <c r="AU1622" s="17" t="s">
        <v>82</v>
      </c>
    </row>
    <row r="1623" spans="2:65" s="1" customFormat="1" ht="37.9" customHeight="1">
      <c r="B1623" s="123"/>
      <c r="C1623" s="124" t="s">
        <v>1897</v>
      </c>
      <c r="D1623" s="124" t="s">
        <v>226</v>
      </c>
      <c r="E1623" s="125" t="s">
        <v>1898</v>
      </c>
      <c r="F1623" s="126" t="s">
        <v>1899</v>
      </c>
      <c r="G1623" s="127" t="s">
        <v>639</v>
      </c>
      <c r="H1623" s="128">
        <v>14</v>
      </c>
      <c r="I1623" s="129">
        <v>60000</v>
      </c>
      <c r="J1623" s="129">
        <f>ROUND(I1623*H1623,2)</f>
        <v>840000</v>
      </c>
      <c r="K1623" s="126" t="s">
        <v>1</v>
      </c>
      <c r="L1623" s="29"/>
      <c r="M1623" s="130" t="s">
        <v>1</v>
      </c>
      <c r="N1623" s="131" t="s">
        <v>39</v>
      </c>
      <c r="O1623" s="132">
        <v>0</v>
      </c>
      <c r="P1623" s="132">
        <f>O1623*H1623</f>
        <v>0</v>
      </c>
      <c r="Q1623" s="132">
        <v>0</v>
      </c>
      <c r="R1623" s="132">
        <f>Q1623*H1623</f>
        <v>0</v>
      </c>
      <c r="S1623" s="132">
        <v>0</v>
      </c>
      <c r="T1623" s="133">
        <f>S1623*H1623</f>
        <v>0</v>
      </c>
      <c r="AR1623" s="134" t="s">
        <v>277</v>
      </c>
      <c r="AT1623" s="134" t="s">
        <v>226</v>
      </c>
      <c r="AU1623" s="134" t="s">
        <v>82</v>
      </c>
      <c r="AY1623" s="17" t="s">
        <v>224</v>
      </c>
      <c r="BE1623" s="135">
        <f>IF(N1623="základní",J1623,0)</f>
        <v>0</v>
      </c>
      <c r="BF1623" s="135">
        <f>IF(N1623="snížená",J1623,0)</f>
        <v>840000</v>
      </c>
      <c r="BG1623" s="135">
        <f>IF(N1623="zákl. přenesená",J1623,0)</f>
        <v>0</v>
      </c>
      <c r="BH1623" s="135">
        <f>IF(N1623="sníž. přenesená",J1623,0)</f>
        <v>0</v>
      </c>
      <c r="BI1623" s="135">
        <f>IF(N1623="nulová",J1623,0)</f>
        <v>0</v>
      </c>
      <c r="BJ1623" s="17" t="s">
        <v>82</v>
      </c>
      <c r="BK1623" s="135">
        <f>ROUND(I1623*H1623,2)</f>
        <v>840000</v>
      </c>
      <c r="BL1623" s="17" t="s">
        <v>277</v>
      </c>
      <c r="BM1623" s="134" t="s">
        <v>1900</v>
      </c>
    </row>
    <row r="1624" spans="2:65" s="1" customFormat="1" ht="19.5">
      <c r="B1624" s="29"/>
      <c r="D1624" s="136" t="s">
        <v>231</v>
      </c>
      <c r="F1624" s="137" t="s">
        <v>1899</v>
      </c>
      <c r="L1624" s="29"/>
      <c r="M1624" s="138"/>
      <c r="T1624" s="53"/>
      <c r="AT1624" s="17" t="s">
        <v>231</v>
      </c>
      <c r="AU1624" s="17" t="s">
        <v>82</v>
      </c>
    </row>
    <row r="1625" spans="2:65" s="1" customFormat="1" ht="37.9" customHeight="1">
      <c r="B1625" s="123"/>
      <c r="C1625" s="124" t="s">
        <v>1175</v>
      </c>
      <c r="D1625" s="124" t="s">
        <v>226</v>
      </c>
      <c r="E1625" s="125" t="s">
        <v>1901</v>
      </c>
      <c r="F1625" s="126" t="s">
        <v>1902</v>
      </c>
      <c r="G1625" s="127" t="s">
        <v>639</v>
      </c>
      <c r="H1625" s="128">
        <v>1</v>
      </c>
      <c r="I1625" s="129">
        <v>30000</v>
      </c>
      <c r="J1625" s="129">
        <f>ROUND(I1625*H1625,2)</f>
        <v>30000</v>
      </c>
      <c r="K1625" s="126" t="s">
        <v>1</v>
      </c>
      <c r="L1625" s="29"/>
      <c r="M1625" s="130" t="s">
        <v>1</v>
      </c>
      <c r="N1625" s="131" t="s">
        <v>39</v>
      </c>
      <c r="O1625" s="132">
        <v>0</v>
      </c>
      <c r="P1625" s="132">
        <f>O1625*H1625</f>
        <v>0</v>
      </c>
      <c r="Q1625" s="132">
        <v>0</v>
      </c>
      <c r="R1625" s="132">
        <f>Q1625*H1625</f>
        <v>0</v>
      </c>
      <c r="S1625" s="132">
        <v>0</v>
      </c>
      <c r="T1625" s="133">
        <f>S1625*H1625</f>
        <v>0</v>
      </c>
      <c r="AR1625" s="134" t="s">
        <v>277</v>
      </c>
      <c r="AT1625" s="134" t="s">
        <v>226</v>
      </c>
      <c r="AU1625" s="134" t="s">
        <v>82</v>
      </c>
      <c r="AY1625" s="17" t="s">
        <v>224</v>
      </c>
      <c r="BE1625" s="135">
        <f>IF(N1625="základní",J1625,0)</f>
        <v>0</v>
      </c>
      <c r="BF1625" s="135">
        <f>IF(N1625="snížená",J1625,0)</f>
        <v>30000</v>
      </c>
      <c r="BG1625" s="135">
        <f>IF(N1625="zákl. přenesená",J1625,0)</f>
        <v>0</v>
      </c>
      <c r="BH1625" s="135">
        <f>IF(N1625="sníž. přenesená",J1625,0)</f>
        <v>0</v>
      </c>
      <c r="BI1625" s="135">
        <f>IF(N1625="nulová",J1625,0)</f>
        <v>0</v>
      </c>
      <c r="BJ1625" s="17" t="s">
        <v>82</v>
      </c>
      <c r="BK1625" s="135">
        <f>ROUND(I1625*H1625,2)</f>
        <v>30000</v>
      </c>
      <c r="BL1625" s="17" t="s">
        <v>277</v>
      </c>
      <c r="BM1625" s="134" t="s">
        <v>1903</v>
      </c>
    </row>
    <row r="1626" spans="2:65" s="1" customFormat="1" ht="19.5">
      <c r="B1626" s="29"/>
      <c r="D1626" s="136" t="s">
        <v>231</v>
      </c>
      <c r="F1626" s="137" t="s">
        <v>1902</v>
      </c>
      <c r="L1626" s="29"/>
      <c r="M1626" s="138"/>
      <c r="T1626" s="53"/>
      <c r="AT1626" s="17" t="s">
        <v>231</v>
      </c>
      <c r="AU1626" s="17" t="s">
        <v>82</v>
      </c>
    </row>
    <row r="1627" spans="2:65" s="1" customFormat="1" ht="24.2" customHeight="1">
      <c r="B1627" s="123"/>
      <c r="C1627" s="124" t="s">
        <v>1904</v>
      </c>
      <c r="D1627" s="124" t="s">
        <v>226</v>
      </c>
      <c r="E1627" s="125" t="s">
        <v>1905</v>
      </c>
      <c r="F1627" s="126" t="s">
        <v>1906</v>
      </c>
      <c r="G1627" s="127" t="s">
        <v>639</v>
      </c>
      <c r="H1627" s="128">
        <v>1</v>
      </c>
      <c r="I1627" s="129">
        <v>550000</v>
      </c>
      <c r="J1627" s="129">
        <f>ROUND(I1627*H1627,2)</f>
        <v>550000</v>
      </c>
      <c r="K1627" s="126" t="s">
        <v>1</v>
      </c>
      <c r="L1627" s="29"/>
      <c r="M1627" s="130" t="s">
        <v>1</v>
      </c>
      <c r="N1627" s="131" t="s">
        <v>39</v>
      </c>
      <c r="O1627" s="132">
        <v>0</v>
      </c>
      <c r="P1627" s="132">
        <f>O1627*H1627</f>
        <v>0</v>
      </c>
      <c r="Q1627" s="132">
        <v>0</v>
      </c>
      <c r="R1627" s="132">
        <f>Q1627*H1627</f>
        <v>0</v>
      </c>
      <c r="S1627" s="132">
        <v>0</v>
      </c>
      <c r="T1627" s="133">
        <f>S1627*H1627</f>
        <v>0</v>
      </c>
      <c r="AR1627" s="134" t="s">
        <v>277</v>
      </c>
      <c r="AT1627" s="134" t="s">
        <v>226</v>
      </c>
      <c r="AU1627" s="134" t="s">
        <v>82</v>
      </c>
      <c r="AY1627" s="17" t="s">
        <v>224</v>
      </c>
      <c r="BE1627" s="135">
        <f>IF(N1627="základní",J1627,0)</f>
        <v>0</v>
      </c>
      <c r="BF1627" s="135">
        <f>IF(N1627="snížená",J1627,0)</f>
        <v>550000</v>
      </c>
      <c r="BG1627" s="135">
        <f>IF(N1627="zákl. přenesená",J1627,0)</f>
        <v>0</v>
      </c>
      <c r="BH1627" s="135">
        <f>IF(N1627="sníž. přenesená",J1627,0)</f>
        <v>0</v>
      </c>
      <c r="BI1627" s="135">
        <f>IF(N1627="nulová",J1627,0)</f>
        <v>0</v>
      </c>
      <c r="BJ1627" s="17" t="s">
        <v>82</v>
      </c>
      <c r="BK1627" s="135">
        <f>ROUND(I1627*H1627,2)</f>
        <v>550000</v>
      </c>
      <c r="BL1627" s="17" t="s">
        <v>277</v>
      </c>
      <c r="BM1627" s="134" t="s">
        <v>1907</v>
      </c>
    </row>
    <row r="1628" spans="2:65" s="1" customFormat="1" ht="19.5">
      <c r="B1628" s="29"/>
      <c r="D1628" s="136" t="s">
        <v>231</v>
      </c>
      <c r="F1628" s="137" t="s">
        <v>1906</v>
      </c>
      <c r="L1628" s="29"/>
      <c r="M1628" s="138"/>
      <c r="T1628" s="53"/>
      <c r="AT1628" s="17" t="s">
        <v>231</v>
      </c>
      <c r="AU1628" s="17" t="s">
        <v>82</v>
      </c>
    </row>
    <row r="1629" spans="2:65" s="1" customFormat="1" ht="37.9" customHeight="1">
      <c r="B1629" s="123"/>
      <c r="C1629" s="124" t="s">
        <v>1183</v>
      </c>
      <c r="D1629" s="124" t="s">
        <v>226</v>
      </c>
      <c r="E1629" s="125" t="s">
        <v>1908</v>
      </c>
      <c r="F1629" s="126" t="s">
        <v>1909</v>
      </c>
      <c r="G1629" s="127" t="s">
        <v>639</v>
      </c>
      <c r="H1629" s="128">
        <v>2</v>
      </c>
      <c r="I1629" s="129">
        <v>86120</v>
      </c>
      <c r="J1629" s="129">
        <f>ROUND(I1629*H1629,2)</f>
        <v>172240</v>
      </c>
      <c r="K1629" s="126" t="s">
        <v>1</v>
      </c>
      <c r="L1629" s="29"/>
      <c r="M1629" s="130" t="s">
        <v>1</v>
      </c>
      <c r="N1629" s="131" t="s">
        <v>39</v>
      </c>
      <c r="O1629" s="132">
        <v>0</v>
      </c>
      <c r="P1629" s="132">
        <f>O1629*H1629</f>
        <v>0</v>
      </c>
      <c r="Q1629" s="132">
        <v>0</v>
      </c>
      <c r="R1629" s="132">
        <f>Q1629*H1629</f>
        <v>0</v>
      </c>
      <c r="S1629" s="132">
        <v>0</v>
      </c>
      <c r="T1629" s="133">
        <f>S1629*H1629</f>
        <v>0</v>
      </c>
      <c r="AR1629" s="134" t="s">
        <v>277</v>
      </c>
      <c r="AT1629" s="134" t="s">
        <v>226</v>
      </c>
      <c r="AU1629" s="134" t="s">
        <v>82</v>
      </c>
      <c r="AY1629" s="17" t="s">
        <v>224</v>
      </c>
      <c r="BE1629" s="135">
        <f>IF(N1629="základní",J1629,0)</f>
        <v>0</v>
      </c>
      <c r="BF1629" s="135">
        <f>IF(N1629="snížená",J1629,0)</f>
        <v>172240</v>
      </c>
      <c r="BG1629" s="135">
        <f>IF(N1629="zákl. přenesená",J1629,0)</f>
        <v>0</v>
      </c>
      <c r="BH1629" s="135">
        <f>IF(N1629="sníž. přenesená",J1629,0)</f>
        <v>0</v>
      </c>
      <c r="BI1629" s="135">
        <f>IF(N1629="nulová",J1629,0)</f>
        <v>0</v>
      </c>
      <c r="BJ1629" s="17" t="s">
        <v>82</v>
      </c>
      <c r="BK1629" s="135">
        <f>ROUND(I1629*H1629,2)</f>
        <v>172240</v>
      </c>
      <c r="BL1629" s="17" t="s">
        <v>277</v>
      </c>
      <c r="BM1629" s="134" t="s">
        <v>1910</v>
      </c>
    </row>
    <row r="1630" spans="2:65" s="1" customFormat="1" ht="19.5">
      <c r="B1630" s="29"/>
      <c r="D1630" s="136" t="s">
        <v>231</v>
      </c>
      <c r="F1630" s="137" t="s">
        <v>1909</v>
      </c>
      <c r="L1630" s="29"/>
      <c r="M1630" s="138"/>
      <c r="T1630" s="53"/>
      <c r="AT1630" s="17" t="s">
        <v>231</v>
      </c>
      <c r="AU1630" s="17" t="s">
        <v>82</v>
      </c>
    </row>
    <row r="1631" spans="2:65" s="1" customFormat="1" ht="37.9" customHeight="1">
      <c r="B1631" s="123"/>
      <c r="C1631" s="124" t="s">
        <v>1911</v>
      </c>
      <c r="D1631" s="124" t="s">
        <v>226</v>
      </c>
      <c r="E1631" s="125" t="s">
        <v>1912</v>
      </c>
      <c r="F1631" s="126" t="s">
        <v>1913</v>
      </c>
      <c r="G1631" s="127" t="s">
        <v>639</v>
      </c>
      <c r="H1631" s="128">
        <v>1</v>
      </c>
      <c r="I1631" s="129">
        <v>77150</v>
      </c>
      <c r="J1631" s="129">
        <f>ROUND(I1631*H1631,2)</f>
        <v>77150</v>
      </c>
      <c r="K1631" s="126" t="s">
        <v>1</v>
      </c>
      <c r="L1631" s="29"/>
      <c r="M1631" s="130" t="s">
        <v>1</v>
      </c>
      <c r="N1631" s="131" t="s">
        <v>39</v>
      </c>
      <c r="O1631" s="132">
        <v>0</v>
      </c>
      <c r="P1631" s="132">
        <f>O1631*H1631</f>
        <v>0</v>
      </c>
      <c r="Q1631" s="132">
        <v>0</v>
      </c>
      <c r="R1631" s="132">
        <f>Q1631*H1631</f>
        <v>0</v>
      </c>
      <c r="S1631" s="132">
        <v>0</v>
      </c>
      <c r="T1631" s="133">
        <f>S1631*H1631</f>
        <v>0</v>
      </c>
      <c r="AR1631" s="134" t="s">
        <v>277</v>
      </c>
      <c r="AT1631" s="134" t="s">
        <v>226</v>
      </c>
      <c r="AU1631" s="134" t="s">
        <v>82</v>
      </c>
      <c r="AY1631" s="17" t="s">
        <v>224</v>
      </c>
      <c r="BE1631" s="135">
        <f>IF(N1631="základní",J1631,0)</f>
        <v>0</v>
      </c>
      <c r="BF1631" s="135">
        <f>IF(N1631="snížená",J1631,0)</f>
        <v>77150</v>
      </c>
      <c r="BG1631" s="135">
        <f>IF(N1631="zákl. přenesená",J1631,0)</f>
        <v>0</v>
      </c>
      <c r="BH1631" s="135">
        <f>IF(N1631="sníž. přenesená",J1631,0)</f>
        <v>0</v>
      </c>
      <c r="BI1631" s="135">
        <f>IF(N1631="nulová",J1631,0)</f>
        <v>0</v>
      </c>
      <c r="BJ1631" s="17" t="s">
        <v>82</v>
      </c>
      <c r="BK1631" s="135">
        <f>ROUND(I1631*H1631,2)</f>
        <v>77150</v>
      </c>
      <c r="BL1631" s="17" t="s">
        <v>277</v>
      </c>
      <c r="BM1631" s="134" t="s">
        <v>1914</v>
      </c>
    </row>
    <row r="1632" spans="2:65" s="1" customFormat="1" ht="19.5">
      <c r="B1632" s="29"/>
      <c r="D1632" s="136" t="s">
        <v>231</v>
      </c>
      <c r="F1632" s="137" t="s">
        <v>1913</v>
      </c>
      <c r="L1632" s="29"/>
      <c r="M1632" s="138"/>
      <c r="T1632" s="53"/>
      <c r="AT1632" s="17" t="s">
        <v>231</v>
      </c>
      <c r="AU1632" s="17" t="s">
        <v>82</v>
      </c>
    </row>
    <row r="1633" spans="2:65" s="1" customFormat="1" ht="37.9" customHeight="1">
      <c r="B1633" s="123"/>
      <c r="C1633" s="124" t="s">
        <v>1188</v>
      </c>
      <c r="D1633" s="124" t="s">
        <v>226</v>
      </c>
      <c r="E1633" s="125" t="s">
        <v>1915</v>
      </c>
      <c r="F1633" s="126" t="s">
        <v>1916</v>
      </c>
      <c r="G1633" s="127" t="s">
        <v>639</v>
      </c>
      <c r="H1633" s="128">
        <v>23</v>
      </c>
      <c r="I1633" s="129">
        <v>5200</v>
      </c>
      <c r="J1633" s="129">
        <f>ROUND(I1633*H1633,2)</f>
        <v>119600</v>
      </c>
      <c r="K1633" s="126" t="s">
        <v>1</v>
      </c>
      <c r="L1633" s="29"/>
      <c r="M1633" s="130" t="s">
        <v>1</v>
      </c>
      <c r="N1633" s="131" t="s">
        <v>39</v>
      </c>
      <c r="O1633" s="132">
        <v>0</v>
      </c>
      <c r="P1633" s="132">
        <f>O1633*H1633</f>
        <v>0</v>
      </c>
      <c r="Q1633" s="132">
        <v>0</v>
      </c>
      <c r="R1633" s="132">
        <f>Q1633*H1633</f>
        <v>0</v>
      </c>
      <c r="S1633" s="132">
        <v>0</v>
      </c>
      <c r="T1633" s="133">
        <f>S1633*H1633</f>
        <v>0</v>
      </c>
      <c r="AR1633" s="134" t="s">
        <v>277</v>
      </c>
      <c r="AT1633" s="134" t="s">
        <v>226</v>
      </c>
      <c r="AU1633" s="134" t="s">
        <v>82</v>
      </c>
      <c r="AY1633" s="17" t="s">
        <v>224</v>
      </c>
      <c r="BE1633" s="135">
        <f>IF(N1633="základní",J1633,0)</f>
        <v>0</v>
      </c>
      <c r="BF1633" s="135">
        <f>IF(N1633="snížená",J1633,0)</f>
        <v>119600</v>
      </c>
      <c r="BG1633" s="135">
        <f>IF(N1633="zákl. přenesená",J1633,0)</f>
        <v>0</v>
      </c>
      <c r="BH1633" s="135">
        <f>IF(N1633="sníž. přenesená",J1633,0)</f>
        <v>0</v>
      </c>
      <c r="BI1633" s="135">
        <f>IF(N1633="nulová",J1633,0)</f>
        <v>0</v>
      </c>
      <c r="BJ1633" s="17" t="s">
        <v>82</v>
      </c>
      <c r="BK1633" s="135">
        <f>ROUND(I1633*H1633,2)</f>
        <v>119600</v>
      </c>
      <c r="BL1633" s="17" t="s">
        <v>277</v>
      </c>
      <c r="BM1633" s="134" t="s">
        <v>1917</v>
      </c>
    </row>
    <row r="1634" spans="2:65" s="1" customFormat="1" ht="19.5">
      <c r="B1634" s="29"/>
      <c r="D1634" s="136" t="s">
        <v>231</v>
      </c>
      <c r="F1634" s="137" t="s">
        <v>1916</v>
      </c>
      <c r="L1634" s="29"/>
      <c r="M1634" s="138"/>
      <c r="T1634" s="53"/>
      <c r="AT1634" s="17" t="s">
        <v>231</v>
      </c>
      <c r="AU1634" s="17" t="s">
        <v>82</v>
      </c>
    </row>
    <row r="1635" spans="2:65" s="1" customFormat="1" ht="33" customHeight="1">
      <c r="B1635" s="123"/>
      <c r="C1635" s="124" t="s">
        <v>1918</v>
      </c>
      <c r="D1635" s="124" t="s">
        <v>226</v>
      </c>
      <c r="E1635" s="125" t="s">
        <v>1919</v>
      </c>
      <c r="F1635" s="126" t="s">
        <v>1920</v>
      </c>
      <c r="G1635" s="127" t="s">
        <v>639</v>
      </c>
      <c r="H1635" s="128">
        <v>8</v>
      </c>
      <c r="I1635" s="129">
        <v>154000</v>
      </c>
      <c r="J1635" s="129">
        <f>ROUND(I1635*H1635,2)</f>
        <v>1232000</v>
      </c>
      <c r="K1635" s="126" t="s">
        <v>1</v>
      </c>
      <c r="L1635" s="29"/>
      <c r="M1635" s="130" t="s">
        <v>1</v>
      </c>
      <c r="N1635" s="131" t="s">
        <v>39</v>
      </c>
      <c r="O1635" s="132">
        <v>0</v>
      </c>
      <c r="P1635" s="132">
        <f>O1635*H1635</f>
        <v>0</v>
      </c>
      <c r="Q1635" s="132">
        <v>0</v>
      </c>
      <c r="R1635" s="132">
        <f>Q1635*H1635</f>
        <v>0</v>
      </c>
      <c r="S1635" s="132">
        <v>0</v>
      </c>
      <c r="T1635" s="133">
        <f>S1635*H1635</f>
        <v>0</v>
      </c>
      <c r="AR1635" s="134" t="s">
        <v>277</v>
      </c>
      <c r="AT1635" s="134" t="s">
        <v>226</v>
      </c>
      <c r="AU1635" s="134" t="s">
        <v>82</v>
      </c>
      <c r="AY1635" s="17" t="s">
        <v>224</v>
      </c>
      <c r="BE1635" s="135">
        <f>IF(N1635="základní",J1635,0)</f>
        <v>0</v>
      </c>
      <c r="BF1635" s="135">
        <f>IF(N1635="snížená",J1635,0)</f>
        <v>1232000</v>
      </c>
      <c r="BG1635" s="135">
        <f>IF(N1635="zákl. přenesená",J1635,0)</f>
        <v>0</v>
      </c>
      <c r="BH1635" s="135">
        <f>IF(N1635="sníž. přenesená",J1635,0)</f>
        <v>0</v>
      </c>
      <c r="BI1635" s="135">
        <f>IF(N1635="nulová",J1635,0)</f>
        <v>0</v>
      </c>
      <c r="BJ1635" s="17" t="s">
        <v>82</v>
      </c>
      <c r="BK1635" s="135">
        <f>ROUND(I1635*H1635,2)</f>
        <v>1232000</v>
      </c>
      <c r="BL1635" s="17" t="s">
        <v>277</v>
      </c>
      <c r="BM1635" s="134" t="s">
        <v>1921</v>
      </c>
    </row>
    <row r="1636" spans="2:65" s="1" customFormat="1" ht="19.5">
      <c r="B1636" s="29"/>
      <c r="D1636" s="136" t="s">
        <v>231</v>
      </c>
      <c r="F1636" s="137" t="s">
        <v>1920</v>
      </c>
      <c r="L1636" s="29"/>
      <c r="M1636" s="138"/>
      <c r="T1636" s="53"/>
      <c r="AT1636" s="17" t="s">
        <v>231</v>
      </c>
      <c r="AU1636" s="17" t="s">
        <v>82</v>
      </c>
    </row>
    <row r="1637" spans="2:65" s="1" customFormat="1" ht="33" customHeight="1">
      <c r="B1637" s="123"/>
      <c r="C1637" s="124" t="s">
        <v>1196</v>
      </c>
      <c r="D1637" s="124" t="s">
        <v>226</v>
      </c>
      <c r="E1637" s="125" t="s">
        <v>1922</v>
      </c>
      <c r="F1637" s="126" t="s">
        <v>1923</v>
      </c>
      <c r="G1637" s="127" t="s">
        <v>639</v>
      </c>
      <c r="H1637" s="128">
        <v>2</v>
      </c>
      <c r="I1637" s="129">
        <v>217650</v>
      </c>
      <c r="J1637" s="129">
        <f>ROUND(I1637*H1637,2)</f>
        <v>435300</v>
      </c>
      <c r="K1637" s="126" t="s">
        <v>1</v>
      </c>
      <c r="L1637" s="29"/>
      <c r="M1637" s="130" t="s">
        <v>1</v>
      </c>
      <c r="N1637" s="131" t="s">
        <v>39</v>
      </c>
      <c r="O1637" s="132">
        <v>0</v>
      </c>
      <c r="P1637" s="132">
        <f>O1637*H1637</f>
        <v>0</v>
      </c>
      <c r="Q1637" s="132">
        <v>0</v>
      </c>
      <c r="R1637" s="132">
        <f>Q1637*H1637</f>
        <v>0</v>
      </c>
      <c r="S1637" s="132">
        <v>0</v>
      </c>
      <c r="T1637" s="133">
        <f>S1637*H1637</f>
        <v>0</v>
      </c>
      <c r="AR1637" s="134" t="s">
        <v>277</v>
      </c>
      <c r="AT1637" s="134" t="s">
        <v>226</v>
      </c>
      <c r="AU1637" s="134" t="s">
        <v>82</v>
      </c>
      <c r="AY1637" s="17" t="s">
        <v>224</v>
      </c>
      <c r="BE1637" s="135">
        <f>IF(N1637="základní",J1637,0)</f>
        <v>0</v>
      </c>
      <c r="BF1637" s="135">
        <f>IF(N1637="snížená",J1637,0)</f>
        <v>435300</v>
      </c>
      <c r="BG1637" s="135">
        <f>IF(N1637="zákl. přenesená",J1637,0)</f>
        <v>0</v>
      </c>
      <c r="BH1637" s="135">
        <f>IF(N1637="sníž. přenesená",J1637,0)</f>
        <v>0</v>
      </c>
      <c r="BI1637" s="135">
        <f>IF(N1637="nulová",J1637,0)</f>
        <v>0</v>
      </c>
      <c r="BJ1637" s="17" t="s">
        <v>82</v>
      </c>
      <c r="BK1637" s="135">
        <f>ROUND(I1637*H1637,2)</f>
        <v>435300</v>
      </c>
      <c r="BL1637" s="17" t="s">
        <v>277</v>
      </c>
      <c r="BM1637" s="134" t="s">
        <v>1924</v>
      </c>
    </row>
    <row r="1638" spans="2:65" s="1" customFormat="1" ht="19.5">
      <c r="B1638" s="29"/>
      <c r="D1638" s="136" t="s">
        <v>231</v>
      </c>
      <c r="F1638" s="137" t="s">
        <v>1923</v>
      </c>
      <c r="L1638" s="29"/>
      <c r="M1638" s="138"/>
      <c r="T1638" s="53"/>
      <c r="AT1638" s="17" t="s">
        <v>231</v>
      </c>
      <c r="AU1638" s="17" t="s">
        <v>82</v>
      </c>
    </row>
    <row r="1639" spans="2:65" s="1" customFormat="1" ht="33" customHeight="1">
      <c r="B1639" s="123"/>
      <c r="C1639" s="124" t="s">
        <v>1925</v>
      </c>
      <c r="D1639" s="124" t="s">
        <v>226</v>
      </c>
      <c r="E1639" s="125" t="s">
        <v>1926</v>
      </c>
      <c r="F1639" s="126" t="s">
        <v>1927</v>
      </c>
      <c r="G1639" s="127" t="s">
        <v>639</v>
      </c>
      <c r="H1639" s="128">
        <v>10</v>
      </c>
      <c r="I1639" s="129">
        <v>154000</v>
      </c>
      <c r="J1639" s="129">
        <f>ROUND(I1639*H1639,2)</f>
        <v>1540000</v>
      </c>
      <c r="K1639" s="126" t="s">
        <v>1</v>
      </c>
      <c r="L1639" s="29"/>
      <c r="M1639" s="130" t="s">
        <v>1</v>
      </c>
      <c r="N1639" s="131" t="s">
        <v>39</v>
      </c>
      <c r="O1639" s="132">
        <v>0</v>
      </c>
      <c r="P1639" s="132">
        <f>O1639*H1639</f>
        <v>0</v>
      </c>
      <c r="Q1639" s="132">
        <v>0</v>
      </c>
      <c r="R1639" s="132">
        <f>Q1639*H1639</f>
        <v>0</v>
      </c>
      <c r="S1639" s="132">
        <v>0</v>
      </c>
      <c r="T1639" s="133">
        <f>S1639*H1639</f>
        <v>0</v>
      </c>
      <c r="AR1639" s="134" t="s">
        <v>277</v>
      </c>
      <c r="AT1639" s="134" t="s">
        <v>226</v>
      </c>
      <c r="AU1639" s="134" t="s">
        <v>82</v>
      </c>
      <c r="AY1639" s="17" t="s">
        <v>224</v>
      </c>
      <c r="BE1639" s="135">
        <f>IF(N1639="základní",J1639,0)</f>
        <v>0</v>
      </c>
      <c r="BF1639" s="135">
        <f>IF(N1639="snížená",J1639,0)</f>
        <v>1540000</v>
      </c>
      <c r="BG1639" s="135">
        <f>IF(N1639="zákl. přenesená",J1639,0)</f>
        <v>0</v>
      </c>
      <c r="BH1639" s="135">
        <f>IF(N1639="sníž. přenesená",J1639,0)</f>
        <v>0</v>
      </c>
      <c r="BI1639" s="135">
        <f>IF(N1639="nulová",J1639,0)</f>
        <v>0</v>
      </c>
      <c r="BJ1639" s="17" t="s">
        <v>82</v>
      </c>
      <c r="BK1639" s="135">
        <f>ROUND(I1639*H1639,2)</f>
        <v>1540000</v>
      </c>
      <c r="BL1639" s="17" t="s">
        <v>277</v>
      </c>
      <c r="BM1639" s="134" t="s">
        <v>1928</v>
      </c>
    </row>
    <row r="1640" spans="2:65" s="1" customFormat="1" ht="19.5">
      <c r="B1640" s="29"/>
      <c r="D1640" s="136" t="s">
        <v>231</v>
      </c>
      <c r="F1640" s="137" t="s">
        <v>1927</v>
      </c>
      <c r="L1640" s="29"/>
      <c r="M1640" s="138"/>
      <c r="T1640" s="53"/>
      <c r="AT1640" s="17" t="s">
        <v>231</v>
      </c>
      <c r="AU1640" s="17" t="s">
        <v>82</v>
      </c>
    </row>
    <row r="1641" spans="2:65" s="1" customFormat="1" ht="33" customHeight="1">
      <c r="B1641" s="123"/>
      <c r="C1641" s="124" t="s">
        <v>1202</v>
      </c>
      <c r="D1641" s="124" t="s">
        <v>226</v>
      </c>
      <c r="E1641" s="125" t="s">
        <v>1929</v>
      </c>
      <c r="F1641" s="126" t="s">
        <v>1930</v>
      </c>
      <c r="G1641" s="127" t="s">
        <v>639</v>
      </c>
      <c r="H1641" s="128">
        <v>2</v>
      </c>
      <c r="I1641" s="129">
        <v>217650</v>
      </c>
      <c r="J1641" s="129">
        <f>ROUND(I1641*H1641,2)</f>
        <v>435300</v>
      </c>
      <c r="K1641" s="126" t="s">
        <v>1</v>
      </c>
      <c r="L1641" s="29"/>
      <c r="M1641" s="130" t="s">
        <v>1</v>
      </c>
      <c r="N1641" s="131" t="s">
        <v>39</v>
      </c>
      <c r="O1641" s="132">
        <v>0</v>
      </c>
      <c r="P1641" s="132">
        <f>O1641*H1641</f>
        <v>0</v>
      </c>
      <c r="Q1641" s="132">
        <v>0</v>
      </c>
      <c r="R1641" s="132">
        <f>Q1641*H1641</f>
        <v>0</v>
      </c>
      <c r="S1641" s="132">
        <v>0</v>
      </c>
      <c r="T1641" s="133">
        <f>S1641*H1641</f>
        <v>0</v>
      </c>
      <c r="AR1641" s="134" t="s">
        <v>277</v>
      </c>
      <c r="AT1641" s="134" t="s">
        <v>226</v>
      </c>
      <c r="AU1641" s="134" t="s">
        <v>82</v>
      </c>
      <c r="AY1641" s="17" t="s">
        <v>224</v>
      </c>
      <c r="BE1641" s="135">
        <f>IF(N1641="základní",J1641,0)</f>
        <v>0</v>
      </c>
      <c r="BF1641" s="135">
        <f>IF(N1641="snížená",J1641,0)</f>
        <v>435300</v>
      </c>
      <c r="BG1641" s="135">
        <f>IF(N1641="zákl. přenesená",J1641,0)</f>
        <v>0</v>
      </c>
      <c r="BH1641" s="135">
        <f>IF(N1641="sníž. přenesená",J1641,0)</f>
        <v>0</v>
      </c>
      <c r="BI1641" s="135">
        <f>IF(N1641="nulová",J1641,0)</f>
        <v>0</v>
      </c>
      <c r="BJ1641" s="17" t="s">
        <v>82</v>
      </c>
      <c r="BK1641" s="135">
        <f>ROUND(I1641*H1641,2)</f>
        <v>435300</v>
      </c>
      <c r="BL1641" s="17" t="s">
        <v>277</v>
      </c>
      <c r="BM1641" s="134" t="s">
        <v>1931</v>
      </c>
    </row>
    <row r="1642" spans="2:65" s="1" customFormat="1" ht="19.5">
      <c r="B1642" s="29"/>
      <c r="D1642" s="136" t="s">
        <v>231</v>
      </c>
      <c r="F1642" s="137" t="s">
        <v>1930</v>
      </c>
      <c r="L1642" s="29"/>
      <c r="M1642" s="138"/>
      <c r="T1642" s="53"/>
      <c r="AT1642" s="17" t="s">
        <v>231</v>
      </c>
      <c r="AU1642" s="17" t="s">
        <v>82</v>
      </c>
    </row>
    <row r="1643" spans="2:65" s="1" customFormat="1" ht="49.15" customHeight="1">
      <c r="B1643" s="123"/>
      <c r="C1643" s="124" t="s">
        <v>1932</v>
      </c>
      <c r="D1643" s="124" t="s">
        <v>226</v>
      </c>
      <c r="E1643" s="125" t="s">
        <v>1933</v>
      </c>
      <c r="F1643" s="126" t="s">
        <v>1934</v>
      </c>
      <c r="G1643" s="127" t="s">
        <v>1201</v>
      </c>
      <c r="H1643" s="128">
        <v>164073.823</v>
      </c>
      <c r="I1643" s="129">
        <v>0.59</v>
      </c>
      <c r="J1643" s="129">
        <f>ROUND(I1643*H1643,2)</f>
        <v>96803.56</v>
      </c>
      <c r="K1643" s="126" t="s">
        <v>230</v>
      </c>
      <c r="L1643" s="29"/>
      <c r="M1643" s="130" t="s">
        <v>1</v>
      </c>
      <c r="N1643" s="131" t="s">
        <v>39</v>
      </c>
      <c r="O1643" s="132">
        <v>0</v>
      </c>
      <c r="P1643" s="132">
        <f>O1643*H1643</f>
        <v>0</v>
      </c>
      <c r="Q1643" s="132">
        <v>0</v>
      </c>
      <c r="R1643" s="132">
        <f>Q1643*H1643</f>
        <v>0</v>
      </c>
      <c r="S1643" s="132">
        <v>0</v>
      </c>
      <c r="T1643" s="133">
        <f>S1643*H1643</f>
        <v>0</v>
      </c>
      <c r="AR1643" s="134" t="s">
        <v>277</v>
      </c>
      <c r="AT1643" s="134" t="s">
        <v>226</v>
      </c>
      <c r="AU1643" s="134" t="s">
        <v>82</v>
      </c>
      <c r="AY1643" s="17" t="s">
        <v>224</v>
      </c>
      <c r="BE1643" s="135">
        <f>IF(N1643="základní",J1643,0)</f>
        <v>0</v>
      </c>
      <c r="BF1643" s="135">
        <f>IF(N1643="snížená",J1643,0)</f>
        <v>96803.56</v>
      </c>
      <c r="BG1643" s="135">
        <f>IF(N1643="zákl. přenesená",J1643,0)</f>
        <v>0</v>
      </c>
      <c r="BH1643" s="135">
        <f>IF(N1643="sníž. přenesená",J1643,0)</f>
        <v>0</v>
      </c>
      <c r="BI1643" s="135">
        <f>IF(N1643="nulová",J1643,0)</f>
        <v>0</v>
      </c>
      <c r="BJ1643" s="17" t="s">
        <v>82</v>
      </c>
      <c r="BK1643" s="135">
        <f>ROUND(I1643*H1643,2)</f>
        <v>96803.56</v>
      </c>
      <c r="BL1643" s="17" t="s">
        <v>277</v>
      </c>
      <c r="BM1643" s="134" t="s">
        <v>1935</v>
      </c>
    </row>
    <row r="1644" spans="2:65" s="1" customFormat="1" ht="29.25">
      <c r="B1644" s="29"/>
      <c r="D1644" s="136" t="s">
        <v>231</v>
      </c>
      <c r="F1644" s="137" t="s">
        <v>1934</v>
      </c>
      <c r="L1644" s="29"/>
      <c r="M1644" s="138"/>
      <c r="T1644" s="53"/>
      <c r="AT1644" s="17" t="s">
        <v>231</v>
      </c>
      <c r="AU1644" s="17" t="s">
        <v>82</v>
      </c>
    </row>
    <row r="1645" spans="2:65" s="1" customFormat="1">
      <c r="B1645" s="29"/>
      <c r="D1645" s="139" t="s">
        <v>232</v>
      </c>
      <c r="F1645" s="140" t="s">
        <v>1936</v>
      </c>
      <c r="L1645" s="29"/>
      <c r="M1645" s="138"/>
      <c r="T1645" s="53"/>
      <c r="AT1645" s="17" t="s">
        <v>232</v>
      </c>
      <c r="AU1645" s="17" t="s">
        <v>82</v>
      </c>
    </row>
    <row r="1646" spans="2:65" s="11" customFormat="1" ht="22.9" customHeight="1">
      <c r="B1646" s="112"/>
      <c r="D1646" s="113" t="s">
        <v>72</v>
      </c>
      <c r="E1646" s="121" t="s">
        <v>1937</v>
      </c>
      <c r="F1646" s="121" t="s">
        <v>1938</v>
      </c>
      <c r="J1646" s="122">
        <f>BK1646</f>
        <v>3700200.04</v>
      </c>
      <c r="L1646" s="112"/>
      <c r="M1646" s="116"/>
      <c r="P1646" s="117">
        <f>SUM(P1647:P1729)</f>
        <v>0</v>
      </c>
      <c r="R1646" s="117">
        <f>SUM(R1647:R1729)</f>
        <v>0</v>
      </c>
      <c r="T1646" s="118">
        <f>SUM(T1647:T1729)</f>
        <v>0</v>
      </c>
      <c r="AR1646" s="113" t="s">
        <v>82</v>
      </c>
      <c r="AT1646" s="119" t="s">
        <v>72</v>
      </c>
      <c r="AU1646" s="119" t="s">
        <v>78</v>
      </c>
      <c r="AY1646" s="113" t="s">
        <v>224</v>
      </c>
      <c r="BK1646" s="120">
        <f>SUM(BK1647:BK1729)</f>
        <v>3700200.04</v>
      </c>
    </row>
    <row r="1647" spans="2:65" s="1" customFormat="1" ht="44.25" customHeight="1">
      <c r="B1647" s="123"/>
      <c r="C1647" s="124" t="s">
        <v>1208</v>
      </c>
      <c r="D1647" s="124" t="s">
        <v>226</v>
      </c>
      <c r="E1647" s="125" t="s">
        <v>1939</v>
      </c>
      <c r="F1647" s="126" t="s">
        <v>1940</v>
      </c>
      <c r="G1647" s="127" t="s">
        <v>639</v>
      </c>
      <c r="H1647" s="128">
        <v>5</v>
      </c>
      <c r="I1647" s="129">
        <v>19150</v>
      </c>
      <c r="J1647" s="129">
        <f>ROUND(I1647*H1647,2)</f>
        <v>95750</v>
      </c>
      <c r="K1647" s="126" t="s">
        <v>1</v>
      </c>
      <c r="L1647" s="29"/>
      <c r="M1647" s="130" t="s">
        <v>1</v>
      </c>
      <c r="N1647" s="131" t="s">
        <v>39</v>
      </c>
      <c r="O1647" s="132">
        <v>0</v>
      </c>
      <c r="P1647" s="132">
        <f>O1647*H1647</f>
        <v>0</v>
      </c>
      <c r="Q1647" s="132">
        <v>0</v>
      </c>
      <c r="R1647" s="132">
        <f>Q1647*H1647</f>
        <v>0</v>
      </c>
      <c r="S1647" s="132">
        <v>0</v>
      </c>
      <c r="T1647" s="133">
        <f>S1647*H1647</f>
        <v>0</v>
      </c>
      <c r="AR1647" s="134" t="s">
        <v>277</v>
      </c>
      <c r="AT1647" s="134" t="s">
        <v>226</v>
      </c>
      <c r="AU1647" s="134" t="s">
        <v>82</v>
      </c>
      <c r="AY1647" s="17" t="s">
        <v>224</v>
      </c>
      <c r="BE1647" s="135">
        <f>IF(N1647="základní",J1647,0)</f>
        <v>0</v>
      </c>
      <c r="BF1647" s="135">
        <f>IF(N1647="snížená",J1647,0)</f>
        <v>95750</v>
      </c>
      <c r="BG1647" s="135">
        <f>IF(N1647="zákl. přenesená",J1647,0)</f>
        <v>0</v>
      </c>
      <c r="BH1647" s="135">
        <f>IF(N1647="sníž. přenesená",J1647,0)</f>
        <v>0</v>
      </c>
      <c r="BI1647" s="135">
        <f>IF(N1647="nulová",J1647,0)</f>
        <v>0</v>
      </c>
      <c r="BJ1647" s="17" t="s">
        <v>82</v>
      </c>
      <c r="BK1647" s="135">
        <f>ROUND(I1647*H1647,2)</f>
        <v>95750</v>
      </c>
      <c r="BL1647" s="17" t="s">
        <v>277</v>
      </c>
      <c r="BM1647" s="134" t="s">
        <v>1941</v>
      </c>
    </row>
    <row r="1648" spans="2:65" s="1" customFormat="1" ht="29.25">
      <c r="B1648" s="29"/>
      <c r="D1648" s="136" t="s">
        <v>231</v>
      </c>
      <c r="F1648" s="137" t="s">
        <v>1940</v>
      </c>
      <c r="L1648" s="29"/>
      <c r="M1648" s="138"/>
      <c r="T1648" s="53"/>
      <c r="AT1648" s="17" t="s">
        <v>231</v>
      </c>
      <c r="AU1648" s="17" t="s">
        <v>82</v>
      </c>
    </row>
    <row r="1649" spans="2:65" s="1" customFormat="1" ht="44.25" customHeight="1">
      <c r="B1649" s="123"/>
      <c r="C1649" s="124" t="s">
        <v>1942</v>
      </c>
      <c r="D1649" s="124" t="s">
        <v>226</v>
      </c>
      <c r="E1649" s="125" t="s">
        <v>1943</v>
      </c>
      <c r="F1649" s="126" t="s">
        <v>1944</v>
      </c>
      <c r="G1649" s="127" t="s">
        <v>639</v>
      </c>
      <c r="H1649" s="128">
        <v>5</v>
      </c>
      <c r="I1649" s="129">
        <v>19150</v>
      </c>
      <c r="J1649" s="129">
        <f>ROUND(I1649*H1649,2)</f>
        <v>95750</v>
      </c>
      <c r="K1649" s="126" t="s">
        <v>1</v>
      </c>
      <c r="L1649" s="29"/>
      <c r="M1649" s="130" t="s">
        <v>1</v>
      </c>
      <c r="N1649" s="131" t="s">
        <v>39</v>
      </c>
      <c r="O1649" s="132">
        <v>0</v>
      </c>
      <c r="P1649" s="132">
        <f>O1649*H1649</f>
        <v>0</v>
      </c>
      <c r="Q1649" s="132">
        <v>0</v>
      </c>
      <c r="R1649" s="132">
        <f>Q1649*H1649</f>
        <v>0</v>
      </c>
      <c r="S1649" s="132">
        <v>0</v>
      </c>
      <c r="T1649" s="133">
        <f>S1649*H1649</f>
        <v>0</v>
      </c>
      <c r="AR1649" s="134" t="s">
        <v>277</v>
      </c>
      <c r="AT1649" s="134" t="s">
        <v>226</v>
      </c>
      <c r="AU1649" s="134" t="s">
        <v>82</v>
      </c>
      <c r="AY1649" s="17" t="s">
        <v>224</v>
      </c>
      <c r="BE1649" s="135">
        <f>IF(N1649="základní",J1649,0)</f>
        <v>0</v>
      </c>
      <c r="BF1649" s="135">
        <f>IF(N1649="snížená",J1649,0)</f>
        <v>95750</v>
      </c>
      <c r="BG1649" s="135">
        <f>IF(N1649="zákl. přenesená",J1649,0)</f>
        <v>0</v>
      </c>
      <c r="BH1649" s="135">
        <f>IF(N1649="sníž. přenesená",J1649,0)</f>
        <v>0</v>
      </c>
      <c r="BI1649" s="135">
        <f>IF(N1649="nulová",J1649,0)</f>
        <v>0</v>
      </c>
      <c r="BJ1649" s="17" t="s">
        <v>82</v>
      </c>
      <c r="BK1649" s="135">
        <f>ROUND(I1649*H1649,2)</f>
        <v>95750</v>
      </c>
      <c r="BL1649" s="17" t="s">
        <v>277</v>
      </c>
      <c r="BM1649" s="134" t="s">
        <v>1945</v>
      </c>
    </row>
    <row r="1650" spans="2:65" s="1" customFormat="1" ht="29.25">
      <c r="B1650" s="29"/>
      <c r="D1650" s="136" t="s">
        <v>231</v>
      </c>
      <c r="F1650" s="137" t="s">
        <v>1944</v>
      </c>
      <c r="L1650" s="29"/>
      <c r="M1650" s="138"/>
      <c r="T1650" s="53"/>
      <c r="AT1650" s="17" t="s">
        <v>231</v>
      </c>
      <c r="AU1650" s="17" t="s">
        <v>82</v>
      </c>
    </row>
    <row r="1651" spans="2:65" s="1" customFormat="1" ht="37.9" customHeight="1">
      <c r="B1651" s="123"/>
      <c r="C1651" s="124" t="s">
        <v>1214</v>
      </c>
      <c r="D1651" s="124" t="s">
        <v>226</v>
      </c>
      <c r="E1651" s="125" t="s">
        <v>1946</v>
      </c>
      <c r="F1651" s="126" t="s">
        <v>1947</v>
      </c>
      <c r="G1651" s="127" t="s">
        <v>639</v>
      </c>
      <c r="H1651" s="128">
        <v>18</v>
      </c>
      <c r="I1651" s="129">
        <v>6600</v>
      </c>
      <c r="J1651" s="129">
        <f>ROUND(I1651*H1651,2)</f>
        <v>118800</v>
      </c>
      <c r="K1651" s="126" t="s">
        <v>1</v>
      </c>
      <c r="L1651" s="29"/>
      <c r="M1651" s="130" t="s">
        <v>1</v>
      </c>
      <c r="N1651" s="131" t="s">
        <v>39</v>
      </c>
      <c r="O1651" s="132">
        <v>0</v>
      </c>
      <c r="P1651" s="132">
        <f>O1651*H1651</f>
        <v>0</v>
      </c>
      <c r="Q1651" s="132">
        <v>0</v>
      </c>
      <c r="R1651" s="132">
        <f>Q1651*H1651</f>
        <v>0</v>
      </c>
      <c r="S1651" s="132">
        <v>0</v>
      </c>
      <c r="T1651" s="133">
        <f>S1651*H1651</f>
        <v>0</v>
      </c>
      <c r="AR1651" s="134" t="s">
        <v>277</v>
      </c>
      <c r="AT1651" s="134" t="s">
        <v>226</v>
      </c>
      <c r="AU1651" s="134" t="s">
        <v>82</v>
      </c>
      <c r="AY1651" s="17" t="s">
        <v>224</v>
      </c>
      <c r="BE1651" s="135">
        <f>IF(N1651="základní",J1651,0)</f>
        <v>0</v>
      </c>
      <c r="BF1651" s="135">
        <f>IF(N1651="snížená",J1651,0)</f>
        <v>118800</v>
      </c>
      <c r="BG1651" s="135">
        <f>IF(N1651="zákl. přenesená",J1651,0)</f>
        <v>0</v>
      </c>
      <c r="BH1651" s="135">
        <f>IF(N1651="sníž. přenesená",J1651,0)</f>
        <v>0</v>
      </c>
      <c r="BI1651" s="135">
        <f>IF(N1651="nulová",J1651,0)</f>
        <v>0</v>
      </c>
      <c r="BJ1651" s="17" t="s">
        <v>82</v>
      </c>
      <c r="BK1651" s="135">
        <f>ROUND(I1651*H1651,2)</f>
        <v>118800</v>
      </c>
      <c r="BL1651" s="17" t="s">
        <v>277</v>
      </c>
      <c r="BM1651" s="134" t="s">
        <v>1948</v>
      </c>
    </row>
    <row r="1652" spans="2:65" s="1" customFormat="1" ht="19.5">
      <c r="B1652" s="29"/>
      <c r="D1652" s="136" t="s">
        <v>231</v>
      </c>
      <c r="F1652" s="137" t="s">
        <v>1947</v>
      </c>
      <c r="L1652" s="29"/>
      <c r="M1652" s="138"/>
      <c r="T1652" s="53"/>
      <c r="AT1652" s="17" t="s">
        <v>231</v>
      </c>
      <c r="AU1652" s="17" t="s">
        <v>82</v>
      </c>
    </row>
    <row r="1653" spans="2:65" s="1" customFormat="1" ht="37.9" customHeight="1">
      <c r="B1653" s="123"/>
      <c r="C1653" s="124" t="s">
        <v>1949</v>
      </c>
      <c r="D1653" s="124" t="s">
        <v>226</v>
      </c>
      <c r="E1653" s="125" t="s">
        <v>1950</v>
      </c>
      <c r="F1653" s="126" t="s">
        <v>1951</v>
      </c>
      <c r="G1653" s="127" t="s">
        <v>639</v>
      </c>
      <c r="H1653" s="128">
        <v>4</v>
      </c>
      <c r="I1653" s="129">
        <v>4440</v>
      </c>
      <c r="J1653" s="129">
        <f>ROUND(I1653*H1653,2)</f>
        <v>17760</v>
      </c>
      <c r="K1653" s="126" t="s">
        <v>1</v>
      </c>
      <c r="L1653" s="29"/>
      <c r="M1653" s="130" t="s">
        <v>1</v>
      </c>
      <c r="N1653" s="131" t="s">
        <v>39</v>
      </c>
      <c r="O1653" s="132">
        <v>0</v>
      </c>
      <c r="P1653" s="132">
        <f>O1653*H1653</f>
        <v>0</v>
      </c>
      <c r="Q1653" s="132">
        <v>0</v>
      </c>
      <c r="R1653" s="132">
        <f>Q1653*H1653</f>
        <v>0</v>
      </c>
      <c r="S1653" s="132">
        <v>0</v>
      </c>
      <c r="T1653" s="133">
        <f>S1653*H1653</f>
        <v>0</v>
      </c>
      <c r="AR1653" s="134" t="s">
        <v>277</v>
      </c>
      <c r="AT1653" s="134" t="s">
        <v>226</v>
      </c>
      <c r="AU1653" s="134" t="s">
        <v>82</v>
      </c>
      <c r="AY1653" s="17" t="s">
        <v>224</v>
      </c>
      <c r="BE1653" s="135">
        <f>IF(N1653="základní",J1653,0)</f>
        <v>0</v>
      </c>
      <c r="BF1653" s="135">
        <f>IF(N1653="snížená",J1653,0)</f>
        <v>17760</v>
      </c>
      <c r="BG1653" s="135">
        <f>IF(N1653="zákl. přenesená",J1653,0)</f>
        <v>0</v>
      </c>
      <c r="BH1653" s="135">
        <f>IF(N1653="sníž. přenesená",J1653,0)</f>
        <v>0</v>
      </c>
      <c r="BI1653" s="135">
        <f>IF(N1653="nulová",J1653,0)</f>
        <v>0</v>
      </c>
      <c r="BJ1653" s="17" t="s">
        <v>82</v>
      </c>
      <c r="BK1653" s="135">
        <f>ROUND(I1653*H1653,2)</f>
        <v>17760</v>
      </c>
      <c r="BL1653" s="17" t="s">
        <v>277</v>
      </c>
      <c r="BM1653" s="134" t="s">
        <v>1952</v>
      </c>
    </row>
    <row r="1654" spans="2:65" s="1" customFormat="1" ht="19.5">
      <c r="B1654" s="29"/>
      <c r="D1654" s="136" t="s">
        <v>231</v>
      </c>
      <c r="F1654" s="137" t="s">
        <v>1951</v>
      </c>
      <c r="L1654" s="29"/>
      <c r="M1654" s="138"/>
      <c r="T1654" s="53"/>
      <c r="AT1654" s="17" t="s">
        <v>231</v>
      </c>
      <c r="AU1654" s="17" t="s">
        <v>82</v>
      </c>
    </row>
    <row r="1655" spans="2:65" s="1" customFormat="1" ht="37.9" customHeight="1">
      <c r="B1655" s="123"/>
      <c r="C1655" s="124" t="s">
        <v>1218</v>
      </c>
      <c r="D1655" s="124" t="s">
        <v>226</v>
      </c>
      <c r="E1655" s="125" t="s">
        <v>1953</v>
      </c>
      <c r="F1655" s="126" t="s">
        <v>1954</v>
      </c>
      <c r="G1655" s="127" t="s">
        <v>639</v>
      </c>
      <c r="H1655" s="128">
        <v>1</v>
      </c>
      <c r="I1655" s="129">
        <v>4440</v>
      </c>
      <c r="J1655" s="129">
        <f>ROUND(I1655*H1655,2)</f>
        <v>4440</v>
      </c>
      <c r="K1655" s="126" t="s">
        <v>1</v>
      </c>
      <c r="L1655" s="29"/>
      <c r="M1655" s="130" t="s">
        <v>1</v>
      </c>
      <c r="N1655" s="131" t="s">
        <v>39</v>
      </c>
      <c r="O1655" s="132">
        <v>0</v>
      </c>
      <c r="P1655" s="132">
        <f>O1655*H1655</f>
        <v>0</v>
      </c>
      <c r="Q1655" s="132">
        <v>0</v>
      </c>
      <c r="R1655" s="132">
        <f>Q1655*H1655</f>
        <v>0</v>
      </c>
      <c r="S1655" s="132">
        <v>0</v>
      </c>
      <c r="T1655" s="133">
        <f>S1655*H1655</f>
        <v>0</v>
      </c>
      <c r="AR1655" s="134" t="s">
        <v>277</v>
      </c>
      <c r="AT1655" s="134" t="s">
        <v>226</v>
      </c>
      <c r="AU1655" s="134" t="s">
        <v>82</v>
      </c>
      <c r="AY1655" s="17" t="s">
        <v>224</v>
      </c>
      <c r="BE1655" s="135">
        <f>IF(N1655="základní",J1655,0)</f>
        <v>0</v>
      </c>
      <c r="BF1655" s="135">
        <f>IF(N1655="snížená",J1655,0)</f>
        <v>4440</v>
      </c>
      <c r="BG1655" s="135">
        <f>IF(N1655="zákl. přenesená",J1655,0)</f>
        <v>0</v>
      </c>
      <c r="BH1655" s="135">
        <f>IF(N1655="sníž. přenesená",J1655,0)</f>
        <v>0</v>
      </c>
      <c r="BI1655" s="135">
        <f>IF(N1655="nulová",J1655,0)</f>
        <v>0</v>
      </c>
      <c r="BJ1655" s="17" t="s">
        <v>82</v>
      </c>
      <c r="BK1655" s="135">
        <f>ROUND(I1655*H1655,2)</f>
        <v>4440</v>
      </c>
      <c r="BL1655" s="17" t="s">
        <v>277</v>
      </c>
      <c r="BM1655" s="134" t="s">
        <v>1955</v>
      </c>
    </row>
    <row r="1656" spans="2:65" s="1" customFormat="1" ht="19.5">
      <c r="B1656" s="29"/>
      <c r="D1656" s="136" t="s">
        <v>231</v>
      </c>
      <c r="F1656" s="137" t="s">
        <v>1954</v>
      </c>
      <c r="L1656" s="29"/>
      <c r="M1656" s="138"/>
      <c r="T1656" s="53"/>
      <c r="AT1656" s="17" t="s">
        <v>231</v>
      </c>
      <c r="AU1656" s="17" t="s">
        <v>82</v>
      </c>
    </row>
    <row r="1657" spans="2:65" s="1" customFormat="1" ht="37.9" customHeight="1">
      <c r="B1657" s="123"/>
      <c r="C1657" s="124" t="s">
        <v>1956</v>
      </c>
      <c r="D1657" s="124" t="s">
        <v>226</v>
      </c>
      <c r="E1657" s="125" t="s">
        <v>1957</v>
      </c>
      <c r="F1657" s="126" t="s">
        <v>1958</v>
      </c>
      <c r="G1657" s="127" t="s">
        <v>639</v>
      </c>
      <c r="H1657" s="128">
        <v>10</v>
      </c>
      <c r="I1657" s="129">
        <v>28050</v>
      </c>
      <c r="J1657" s="129">
        <f>ROUND(I1657*H1657,2)</f>
        <v>280500</v>
      </c>
      <c r="K1657" s="126" t="s">
        <v>1</v>
      </c>
      <c r="L1657" s="29"/>
      <c r="M1657" s="130" t="s">
        <v>1</v>
      </c>
      <c r="N1657" s="131" t="s">
        <v>39</v>
      </c>
      <c r="O1657" s="132">
        <v>0</v>
      </c>
      <c r="P1657" s="132">
        <f>O1657*H1657</f>
        <v>0</v>
      </c>
      <c r="Q1657" s="132">
        <v>0</v>
      </c>
      <c r="R1657" s="132">
        <f>Q1657*H1657</f>
        <v>0</v>
      </c>
      <c r="S1657" s="132">
        <v>0</v>
      </c>
      <c r="T1657" s="133">
        <f>S1657*H1657</f>
        <v>0</v>
      </c>
      <c r="AR1657" s="134" t="s">
        <v>277</v>
      </c>
      <c r="AT1657" s="134" t="s">
        <v>226</v>
      </c>
      <c r="AU1657" s="134" t="s">
        <v>82</v>
      </c>
      <c r="AY1657" s="17" t="s">
        <v>224</v>
      </c>
      <c r="BE1657" s="135">
        <f>IF(N1657="základní",J1657,0)</f>
        <v>0</v>
      </c>
      <c r="BF1657" s="135">
        <f>IF(N1657="snížená",J1657,0)</f>
        <v>280500</v>
      </c>
      <c r="BG1657" s="135">
        <f>IF(N1657="zákl. přenesená",J1657,0)</f>
        <v>0</v>
      </c>
      <c r="BH1657" s="135">
        <f>IF(N1657="sníž. přenesená",J1657,0)</f>
        <v>0</v>
      </c>
      <c r="BI1657" s="135">
        <f>IF(N1657="nulová",J1657,0)</f>
        <v>0</v>
      </c>
      <c r="BJ1657" s="17" t="s">
        <v>82</v>
      </c>
      <c r="BK1657" s="135">
        <f>ROUND(I1657*H1657,2)</f>
        <v>280500</v>
      </c>
      <c r="BL1657" s="17" t="s">
        <v>277</v>
      </c>
      <c r="BM1657" s="134" t="s">
        <v>1959</v>
      </c>
    </row>
    <row r="1658" spans="2:65" s="1" customFormat="1" ht="19.5">
      <c r="B1658" s="29"/>
      <c r="D1658" s="136" t="s">
        <v>231</v>
      </c>
      <c r="F1658" s="137" t="s">
        <v>1958</v>
      </c>
      <c r="L1658" s="29"/>
      <c r="M1658" s="138"/>
      <c r="T1658" s="53"/>
      <c r="AT1658" s="17" t="s">
        <v>231</v>
      </c>
      <c r="AU1658" s="17" t="s">
        <v>82</v>
      </c>
    </row>
    <row r="1659" spans="2:65" s="1" customFormat="1" ht="37.9" customHeight="1">
      <c r="B1659" s="123"/>
      <c r="C1659" s="124" t="s">
        <v>1223</v>
      </c>
      <c r="D1659" s="124" t="s">
        <v>226</v>
      </c>
      <c r="E1659" s="125" t="s">
        <v>1960</v>
      </c>
      <c r="F1659" s="126" t="s">
        <v>1961</v>
      </c>
      <c r="G1659" s="127" t="s">
        <v>639</v>
      </c>
      <c r="H1659" s="128">
        <v>2</v>
      </c>
      <c r="I1659" s="129">
        <v>40375</v>
      </c>
      <c r="J1659" s="129">
        <f>ROUND(I1659*H1659,2)</f>
        <v>80750</v>
      </c>
      <c r="K1659" s="126" t="s">
        <v>1</v>
      </c>
      <c r="L1659" s="29"/>
      <c r="M1659" s="130" t="s">
        <v>1</v>
      </c>
      <c r="N1659" s="131" t="s">
        <v>39</v>
      </c>
      <c r="O1659" s="132">
        <v>0</v>
      </c>
      <c r="P1659" s="132">
        <f>O1659*H1659</f>
        <v>0</v>
      </c>
      <c r="Q1659" s="132">
        <v>0</v>
      </c>
      <c r="R1659" s="132">
        <f>Q1659*H1659</f>
        <v>0</v>
      </c>
      <c r="S1659" s="132">
        <v>0</v>
      </c>
      <c r="T1659" s="133">
        <f>S1659*H1659</f>
        <v>0</v>
      </c>
      <c r="AR1659" s="134" t="s">
        <v>277</v>
      </c>
      <c r="AT1659" s="134" t="s">
        <v>226</v>
      </c>
      <c r="AU1659" s="134" t="s">
        <v>82</v>
      </c>
      <c r="AY1659" s="17" t="s">
        <v>224</v>
      </c>
      <c r="BE1659" s="135">
        <f>IF(N1659="základní",J1659,0)</f>
        <v>0</v>
      </c>
      <c r="BF1659" s="135">
        <f>IF(N1659="snížená",J1659,0)</f>
        <v>80750</v>
      </c>
      <c r="BG1659" s="135">
        <f>IF(N1659="zákl. přenesená",J1659,0)</f>
        <v>0</v>
      </c>
      <c r="BH1659" s="135">
        <f>IF(N1659="sníž. přenesená",J1659,0)</f>
        <v>0</v>
      </c>
      <c r="BI1659" s="135">
        <f>IF(N1659="nulová",J1659,0)</f>
        <v>0</v>
      </c>
      <c r="BJ1659" s="17" t="s">
        <v>82</v>
      </c>
      <c r="BK1659" s="135">
        <f>ROUND(I1659*H1659,2)</f>
        <v>80750</v>
      </c>
      <c r="BL1659" s="17" t="s">
        <v>277</v>
      </c>
      <c r="BM1659" s="134" t="s">
        <v>1962</v>
      </c>
    </row>
    <row r="1660" spans="2:65" s="1" customFormat="1" ht="19.5">
      <c r="B1660" s="29"/>
      <c r="D1660" s="136" t="s">
        <v>231</v>
      </c>
      <c r="F1660" s="137" t="s">
        <v>1961</v>
      </c>
      <c r="L1660" s="29"/>
      <c r="M1660" s="138"/>
      <c r="T1660" s="53"/>
      <c r="AT1660" s="17" t="s">
        <v>231</v>
      </c>
      <c r="AU1660" s="17" t="s">
        <v>82</v>
      </c>
    </row>
    <row r="1661" spans="2:65" s="1" customFormat="1" ht="37.9" customHeight="1">
      <c r="B1661" s="123"/>
      <c r="C1661" s="124" t="s">
        <v>1963</v>
      </c>
      <c r="D1661" s="124" t="s">
        <v>226</v>
      </c>
      <c r="E1661" s="125" t="s">
        <v>1964</v>
      </c>
      <c r="F1661" s="126" t="s">
        <v>1965</v>
      </c>
      <c r="G1661" s="127" t="s">
        <v>639</v>
      </c>
      <c r="H1661" s="128">
        <v>2</v>
      </c>
      <c r="I1661" s="129">
        <v>10428</v>
      </c>
      <c r="J1661" s="129">
        <f>ROUND(I1661*H1661,2)</f>
        <v>20856</v>
      </c>
      <c r="K1661" s="126" t="s">
        <v>1</v>
      </c>
      <c r="L1661" s="29"/>
      <c r="M1661" s="130" t="s">
        <v>1</v>
      </c>
      <c r="N1661" s="131" t="s">
        <v>39</v>
      </c>
      <c r="O1661" s="132">
        <v>0</v>
      </c>
      <c r="P1661" s="132">
        <f>O1661*H1661</f>
        <v>0</v>
      </c>
      <c r="Q1661" s="132">
        <v>0</v>
      </c>
      <c r="R1661" s="132">
        <f>Q1661*H1661</f>
        <v>0</v>
      </c>
      <c r="S1661" s="132">
        <v>0</v>
      </c>
      <c r="T1661" s="133">
        <f>S1661*H1661</f>
        <v>0</v>
      </c>
      <c r="AR1661" s="134" t="s">
        <v>277</v>
      </c>
      <c r="AT1661" s="134" t="s">
        <v>226</v>
      </c>
      <c r="AU1661" s="134" t="s">
        <v>82</v>
      </c>
      <c r="AY1661" s="17" t="s">
        <v>224</v>
      </c>
      <c r="BE1661" s="135">
        <f>IF(N1661="základní",J1661,0)</f>
        <v>0</v>
      </c>
      <c r="BF1661" s="135">
        <f>IF(N1661="snížená",J1661,0)</f>
        <v>20856</v>
      </c>
      <c r="BG1661" s="135">
        <f>IF(N1661="zákl. přenesená",J1661,0)</f>
        <v>0</v>
      </c>
      <c r="BH1661" s="135">
        <f>IF(N1661="sníž. přenesená",J1661,0)</f>
        <v>0</v>
      </c>
      <c r="BI1661" s="135">
        <f>IF(N1661="nulová",J1661,0)</f>
        <v>0</v>
      </c>
      <c r="BJ1661" s="17" t="s">
        <v>82</v>
      </c>
      <c r="BK1661" s="135">
        <f>ROUND(I1661*H1661,2)</f>
        <v>20856</v>
      </c>
      <c r="BL1661" s="17" t="s">
        <v>277</v>
      </c>
      <c r="BM1661" s="134" t="s">
        <v>1966</v>
      </c>
    </row>
    <row r="1662" spans="2:65" s="1" customFormat="1" ht="19.5">
      <c r="B1662" s="29"/>
      <c r="D1662" s="136" t="s">
        <v>231</v>
      </c>
      <c r="F1662" s="137" t="s">
        <v>1965</v>
      </c>
      <c r="L1662" s="29"/>
      <c r="M1662" s="138"/>
      <c r="T1662" s="53"/>
      <c r="AT1662" s="17" t="s">
        <v>231</v>
      </c>
      <c r="AU1662" s="17" t="s">
        <v>82</v>
      </c>
    </row>
    <row r="1663" spans="2:65" s="1" customFormat="1" ht="37.9" customHeight="1">
      <c r="B1663" s="123"/>
      <c r="C1663" s="124" t="s">
        <v>1227</v>
      </c>
      <c r="D1663" s="124" t="s">
        <v>226</v>
      </c>
      <c r="E1663" s="125" t="s">
        <v>1967</v>
      </c>
      <c r="F1663" s="126" t="s">
        <v>1968</v>
      </c>
      <c r="G1663" s="127" t="s">
        <v>639</v>
      </c>
      <c r="H1663" s="128">
        <v>1</v>
      </c>
      <c r="I1663" s="129">
        <v>27810</v>
      </c>
      <c r="J1663" s="129">
        <f>ROUND(I1663*H1663,2)</f>
        <v>27810</v>
      </c>
      <c r="K1663" s="126" t="s">
        <v>1</v>
      </c>
      <c r="L1663" s="29"/>
      <c r="M1663" s="130" t="s">
        <v>1</v>
      </c>
      <c r="N1663" s="131" t="s">
        <v>39</v>
      </c>
      <c r="O1663" s="132">
        <v>0</v>
      </c>
      <c r="P1663" s="132">
        <f>O1663*H1663</f>
        <v>0</v>
      </c>
      <c r="Q1663" s="132">
        <v>0</v>
      </c>
      <c r="R1663" s="132">
        <f>Q1663*H1663</f>
        <v>0</v>
      </c>
      <c r="S1663" s="132">
        <v>0</v>
      </c>
      <c r="T1663" s="133">
        <f>S1663*H1663</f>
        <v>0</v>
      </c>
      <c r="AR1663" s="134" t="s">
        <v>277</v>
      </c>
      <c r="AT1663" s="134" t="s">
        <v>226</v>
      </c>
      <c r="AU1663" s="134" t="s">
        <v>82</v>
      </c>
      <c r="AY1663" s="17" t="s">
        <v>224</v>
      </c>
      <c r="BE1663" s="135">
        <f>IF(N1663="základní",J1663,0)</f>
        <v>0</v>
      </c>
      <c r="BF1663" s="135">
        <f>IF(N1663="snížená",J1663,0)</f>
        <v>27810</v>
      </c>
      <c r="BG1663" s="135">
        <f>IF(N1663="zákl. přenesená",J1663,0)</f>
        <v>0</v>
      </c>
      <c r="BH1663" s="135">
        <f>IF(N1663="sníž. přenesená",J1663,0)</f>
        <v>0</v>
      </c>
      <c r="BI1663" s="135">
        <f>IF(N1663="nulová",J1663,0)</f>
        <v>0</v>
      </c>
      <c r="BJ1663" s="17" t="s">
        <v>82</v>
      </c>
      <c r="BK1663" s="135">
        <f>ROUND(I1663*H1663,2)</f>
        <v>27810</v>
      </c>
      <c r="BL1663" s="17" t="s">
        <v>277</v>
      </c>
      <c r="BM1663" s="134" t="s">
        <v>1969</v>
      </c>
    </row>
    <row r="1664" spans="2:65" s="1" customFormat="1" ht="19.5">
      <c r="B1664" s="29"/>
      <c r="D1664" s="136" t="s">
        <v>231</v>
      </c>
      <c r="F1664" s="137" t="s">
        <v>1968</v>
      </c>
      <c r="L1664" s="29"/>
      <c r="M1664" s="138"/>
      <c r="T1664" s="53"/>
      <c r="AT1664" s="17" t="s">
        <v>231</v>
      </c>
      <c r="AU1664" s="17" t="s">
        <v>82</v>
      </c>
    </row>
    <row r="1665" spans="2:65" s="1" customFormat="1" ht="37.9" customHeight="1">
      <c r="B1665" s="123"/>
      <c r="C1665" s="124" t="s">
        <v>1970</v>
      </c>
      <c r="D1665" s="124" t="s">
        <v>226</v>
      </c>
      <c r="E1665" s="125" t="s">
        <v>1971</v>
      </c>
      <c r="F1665" s="126" t="s">
        <v>1972</v>
      </c>
      <c r="G1665" s="127" t="s">
        <v>639</v>
      </c>
      <c r="H1665" s="128">
        <v>3</v>
      </c>
      <c r="I1665" s="129">
        <v>14540</v>
      </c>
      <c r="J1665" s="129">
        <f>ROUND(I1665*H1665,2)</f>
        <v>43620</v>
      </c>
      <c r="K1665" s="126" t="s">
        <v>1</v>
      </c>
      <c r="L1665" s="29"/>
      <c r="M1665" s="130" t="s">
        <v>1</v>
      </c>
      <c r="N1665" s="131" t="s">
        <v>39</v>
      </c>
      <c r="O1665" s="132">
        <v>0</v>
      </c>
      <c r="P1665" s="132">
        <f>O1665*H1665</f>
        <v>0</v>
      </c>
      <c r="Q1665" s="132">
        <v>0</v>
      </c>
      <c r="R1665" s="132">
        <f>Q1665*H1665</f>
        <v>0</v>
      </c>
      <c r="S1665" s="132">
        <v>0</v>
      </c>
      <c r="T1665" s="133">
        <f>S1665*H1665</f>
        <v>0</v>
      </c>
      <c r="AR1665" s="134" t="s">
        <v>277</v>
      </c>
      <c r="AT1665" s="134" t="s">
        <v>226</v>
      </c>
      <c r="AU1665" s="134" t="s">
        <v>82</v>
      </c>
      <c r="AY1665" s="17" t="s">
        <v>224</v>
      </c>
      <c r="BE1665" s="135">
        <f>IF(N1665="základní",J1665,0)</f>
        <v>0</v>
      </c>
      <c r="BF1665" s="135">
        <f>IF(N1665="snížená",J1665,0)</f>
        <v>43620</v>
      </c>
      <c r="BG1665" s="135">
        <f>IF(N1665="zákl. přenesená",J1665,0)</f>
        <v>0</v>
      </c>
      <c r="BH1665" s="135">
        <f>IF(N1665="sníž. přenesená",J1665,0)</f>
        <v>0</v>
      </c>
      <c r="BI1665" s="135">
        <f>IF(N1665="nulová",J1665,0)</f>
        <v>0</v>
      </c>
      <c r="BJ1665" s="17" t="s">
        <v>82</v>
      </c>
      <c r="BK1665" s="135">
        <f>ROUND(I1665*H1665,2)</f>
        <v>43620</v>
      </c>
      <c r="BL1665" s="17" t="s">
        <v>277</v>
      </c>
      <c r="BM1665" s="134" t="s">
        <v>1973</v>
      </c>
    </row>
    <row r="1666" spans="2:65" s="1" customFormat="1" ht="19.5">
      <c r="B1666" s="29"/>
      <c r="D1666" s="136" t="s">
        <v>231</v>
      </c>
      <c r="F1666" s="137" t="s">
        <v>1972</v>
      </c>
      <c r="L1666" s="29"/>
      <c r="M1666" s="138"/>
      <c r="T1666" s="53"/>
      <c r="AT1666" s="17" t="s">
        <v>231</v>
      </c>
      <c r="AU1666" s="17" t="s">
        <v>82</v>
      </c>
    </row>
    <row r="1667" spans="2:65" s="1" customFormat="1" ht="37.9" customHeight="1">
      <c r="B1667" s="123"/>
      <c r="C1667" s="124" t="s">
        <v>1232</v>
      </c>
      <c r="D1667" s="124" t="s">
        <v>226</v>
      </c>
      <c r="E1667" s="125" t="s">
        <v>1974</v>
      </c>
      <c r="F1667" s="126" t="s">
        <v>1975</v>
      </c>
      <c r="G1667" s="127" t="s">
        <v>639</v>
      </c>
      <c r="H1667" s="128">
        <v>2</v>
      </c>
      <c r="I1667" s="129">
        <v>16760</v>
      </c>
      <c r="J1667" s="129">
        <f>ROUND(I1667*H1667,2)</f>
        <v>33520</v>
      </c>
      <c r="K1667" s="126" t="s">
        <v>1</v>
      </c>
      <c r="L1667" s="29"/>
      <c r="M1667" s="130" t="s">
        <v>1</v>
      </c>
      <c r="N1667" s="131" t="s">
        <v>39</v>
      </c>
      <c r="O1667" s="132">
        <v>0</v>
      </c>
      <c r="P1667" s="132">
        <f>O1667*H1667</f>
        <v>0</v>
      </c>
      <c r="Q1667" s="132">
        <v>0</v>
      </c>
      <c r="R1667" s="132">
        <f>Q1667*H1667</f>
        <v>0</v>
      </c>
      <c r="S1667" s="132">
        <v>0</v>
      </c>
      <c r="T1667" s="133">
        <f>S1667*H1667</f>
        <v>0</v>
      </c>
      <c r="AR1667" s="134" t="s">
        <v>277</v>
      </c>
      <c r="AT1667" s="134" t="s">
        <v>226</v>
      </c>
      <c r="AU1667" s="134" t="s">
        <v>82</v>
      </c>
      <c r="AY1667" s="17" t="s">
        <v>224</v>
      </c>
      <c r="BE1667" s="135">
        <f>IF(N1667="základní",J1667,0)</f>
        <v>0</v>
      </c>
      <c r="BF1667" s="135">
        <f>IF(N1667="snížená",J1667,0)</f>
        <v>33520</v>
      </c>
      <c r="BG1667" s="135">
        <f>IF(N1667="zákl. přenesená",J1667,0)</f>
        <v>0</v>
      </c>
      <c r="BH1667" s="135">
        <f>IF(N1667="sníž. přenesená",J1667,0)</f>
        <v>0</v>
      </c>
      <c r="BI1667" s="135">
        <f>IF(N1667="nulová",J1667,0)</f>
        <v>0</v>
      </c>
      <c r="BJ1667" s="17" t="s">
        <v>82</v>
      </c>
      <c r="BK1667" s="135">
        <f>ROUND(I1667*H1667,2)</f>
        <v>33520</v>
      </c>
      <c r="BL1667" s="17" t="s">
        <v>277</v>
      </c>
      <c r="BM1667" s="134" t="s">
        <v>1976</v>
      </c>
    </row>
    <row r="1668" spans="2:65" s="1" customFormat="1" ht="19.5">
      <c r="B1668" s="29"/>
      <c r="D1668" s="136" t="s">
        <v>231</v>
      </c>
      <c r="F1668" s="137" t="s">
        <v>1975</v>
      </c>
      <c r="L1668" s="29"/>
      <c r="M1668" s="138"/>
      <c r="T1668" s="53"/>
      <c r="AT1668" s="17" t="s">
        <v>231</v>
      </c>
      <c r="AU1668" s="17" t="s">
        <v>82</v>
      </c>
    </row>
    <row r="1669" spans="2:65" s="1" customFormat="1" ht="33" customHeight="1">
      <c r="B1669" s="123"/>
      <c r="C1669" s="124" t="s">
        <v>1977</v>
      </c>
      <c r="D1669" s="124" t="s">
        <v>226</v>
      </c>
      <c r="E1669" s="125" t="s">
        <v>1978</v>
      </c>
      <c r="F1669" s="126" t="s">
        <v>1979</v>
      </c>
      <c r="G1669" s="127" t="s">
        <v>639</v>
      </c>
      <c r="H1669" s="128">
        <v>1</v>
      </c>
      <c r="I1669" s="129">
        <v>11270</v>
      </c>
      <c r="J1669" s="129">
        <f>ROUND(I1669*H1669,2)</f>
        <v>11270</v>
      </c>
      <c r="K1669" s="126" t="s">
        <v>1</v>
      </c>
      <c r="L1669" s="29"/>
      <c r="M1669" s="130" t="s">
        <v>1</v>
      </c>
      <c r="N1669" s="131" t="s">
        <v>39</v>
      </c>
      <c r="O1669" s="132">
        <v>0</v>
      </c>
      <c r="P1669" s="132">
        <f>O1669*H1669</f>
        <v>0</v>
      </c>
      <c r="Q1669" s="132">
        <v>0</v>
      </c>
      <c r="R1669" s="132">
        <f>Q1669*H1669</f>
        <v>0</v>
      </c>
      <c r="S1669" s="132">
        <v>0</v>
      </c>
      <c r="T1669" s="133">
        <f>S1669*H1669</f>
        <v>0</v>
      </c>
      <c r="AR1669" s="134" t="s">
        <v>277</v>
      </c>
      <c r="AT1669" s="134" t="s">
        <v>226</v>
      </c>
      <c r="AU1669" s="134" t="s">
        <v>82</v>
      </c>
      <c r="AY1669" s="17" t="s">
        <v>224</v>
      </c>
      <c r="BE1669" s="135">
        <f>IF(N1669="základní",J1669,0)</f>
        <v>0</v>
      </c>
      <c r="BF1669" s="135">
        <f>IF(N1669="snížená",J1669,0)</f>
        <v>11270</v>
      </c>
      <c r="BG1669" s="135">
        <f>IF(N1669="zákl. přenesená",J1669,0)</f>
        <v>0</v>
      </c>
      <c r="BH1669" s="135">
        <f>IF(N1669="sníž. přenesená",J1669,0)</f>
        <v>0</v>
      </c>
      <c r="BI1669" s="135">
        <f>IF(N1669="nulová",J1669,0)</f>
        <v>0</v>
      </c>
      <c r="BJ1669" s="17" t="s">
        <v>82</v>
      </c>
      <c r="BK1669" s="135">
        <f>ROUND(I1669*H1669,2)</f>
        <v>11270</v>
      </c>
      <c r="BL1669" s="17" t="s">
        <v>277</v>
      </c>
      <c r="BM1669" s="134" t="s">
        <v>1980</v>
      </c>
    </row>
    <row r="1670" spans="2:65" s="1" customFormat="1" ht="19.5">
      <c r="B1670" s="29"/>
      <c r="D1670" s="136" t="s">
        <v>231</v>
      </c>
      <c r="F1670" s="137" t="s">
        <v>1979</v>
      </c>
      <c r="L1670" s="29"/>
      <c r="M1670" s="138"/>
      <c r="T1670" s="53"/>
      <c r="AT1670" s="17" t="s">
        <v>231</v>
      </c>
      <c r="AU1670" s="17" t="s">
        <v>82</v>
      </c>
    </row>
    <row r="1671" spans="2:65" s="1" customFormat="1" ht="16.5" customHeight="1">
      <c r="B1671" s="123"/>
      <c r="C1671" s="124" t="s">
        <v>1235</v>
      </c>
      <c r="D1671" s="124" t="s">
        <v>226</v>
      </c>
      <c r="E1671" s="125" t="s">
        <v>1981</v>
      </c>
      <c r="F1671" s="126" t="s">
        <v>1982</v>
      </c>
      <c r="G1671" s="127" t="s">
        <v>639</v>
      </c>
      <c r="H1671" s="128">
        <v>4</v>
      </c>
      <c r="I1671" s="129">
        <v>2130</v>
      </c>
      <c r="J1671" s="129">
        <f>ROUND(I1671*H1671,2)</f>
        <v>8520</v>
      </c>
      <c r="K1671" s="126" t="s">
        <v>230</v>
      </c>
      <c r="L1671" s="29"/>
      <c r="M1671" s="130" t="s">
        <v>1</v>
      </c>
      <c r="N1671" s="131" t="s">
        <v>39</v>
      </c>
      <c r="O1671" s="132">
        <v>0</v>
      </c>
      <c r="P1671" s="132">
        <f>O1671*H1671</f>
        <v>0</v>
      </c>
      <c r="Q1671" s="132">
        <v>0</v>
      </c>
      <c r="R1671" s="132">
        <f>Q1671*H1671</f>
        <v>0</v>
      </c>
      <c r="S1671" s="132">
        <v>0</v>
      </c>
      <c r="T1671" s="133">
        <f>S1671*H1671</f>
        <v>0</v>
      </c>
      <c r="AR1671" s="134" t="s">
        <v>277</v>
      </c>
      <c r="AT1671" s="134" t="s">
        <v>226</v>
      </c>
      <c r="AU1671" s="134" t="s">
        <v>82</v>
      </c>
      <c r="AY1671" s="17" t="s">
        <v>224</v>
      </c>
      <c r="BE1671" s="135">
        <f>IF(N1671="základní",J1671,0)</f>
        <v>0</v>
      </c>
      <c r="BF1671" s="135">
        <f>IF(N1671="snížená",J1671,0)</f>
        <v>8520</v>
      </c>
      <c r="BG1671" s="135">
        <f>IF(N1671="zákl. přenesená",J1671,0)</f>
        <v>0</v>
      </c>
      <c r="BH1671" s="135">
        <f>IF(N1671="sníž. přenesená",J1671,0)</f>
        <v>0</v>
      </c>
      <c r="BI1671" s="135">
        <f>IF(N1671="nulová",J1671,0)</f>
        <v>0</v>
      </c>
      <c r="BJ1671" s="17" t="s">
        <v>82</v>
      </c>
      <c r="BK1671" s="135">
        <f>ROUND(I1671*H1671,2)</f>
        <v>8520</v>
      </c>
      <c r="BL1671" s="17" t="s">
        <v>277</v>
      </c>
      <c r="BM1671" s="134" t="s">
        <v>1204</v>
      </c>
    </row>
    <row r="1672" spans="2:65" s="1" customFormat="1">
      <c r="B1672" s="29"/>
      <c r="D1672" s="136" t="s">
        <v>231</v>
      </c>
      <c r="F1672" s="137" t="s">
        <v>1982</v>
      </c>
      <c r="L1672" s="29"/>
      <c r="M1672" s="138"/>
      <c r="T1672" s="53"/>
      <c r="AT1672" s="17" t="s">
        <v>231</v>
      </c>
      <c r="AU1672" s="17" t="s">
        <v>82</v>
      </c>
    </row>
    <row r="1673" spans="2:65" s="1" customFormat="1">
      <c r="B1673" s="29"/>
      <c r="D1673" s="139" t="s">
        <v>232</v>
      </c>
      <c r="F1673" s="140" t="s">
        <v>1983</v>
      </c>
      <c r="L1673" s="29"/>
      <c r="M1673" s="138"/>
      <c r="T1673" s="53"/>
      <c r="AT1673" s="17" t="s">
        <v>232</v>
      </c>
      <c r="AU1673" s="17" t="s">
        <v>82</v>
      </c>
    </row>
    <row r="1674" spans="2:65" s="1" customFormat="1" ht="24.2" customHeight="1">
      <c r="B1674" s="123"/>
      <c r="C1674" s="164" t="s">
        <v>1984</v>
      </c>
      <c r="D1674" s="164" t="s">
        <v>1008</v>
      </c>
      <c r="E1674" s="165" t="s">
        <v>1985</v>
      </c>
      <c r="F1674" s="166" t="s">
        <v>1986</v>
      </c>
      <c r="G1674" s="167" t="s">
        <v>639</v>
      </c>
      <c r="H1674" s="168">
        <v>4</v>
      </c>
      <c r="I1674" s="169">
        <v>20125</v>
      </c>
      <c r="J1674" s="169">
        <f>ROUND(I1674*H1674,2)</f>
        <v>80500</v>
      </c>
      <c r="K1674" s="166" t="s">
        <v>1</v>
      </c>
      <c r="L1674" s="170"/>
      <c r="M1674" s="171" t="s">
        <v>1</v>
      </c>
      <c r="N1674" s="172" t="s">
        <v>39</v>
      </c>
      <c r="O1674" s="132">
        <v>0</v>
      </c>
      <c r="P1674" s="132">
        <f>O1674*H1674</f>
        <v>0</v>
      </c>
      <c r="Q1674" s="132">
        <v>0</v>
      </c>
      <c r="R1674" s="132">
        <f>Q1674*H1674</f>
        <v>0</v>
      </c>
      <c r="S1674" s="132">
        <v>0</v>
      </c>
      <c r="T1674" s="133">
        <f>S1674*H1674</f>
        <v>0</v>
      </c>
      <c r="AR1674" s="134" t="s">
        <v>332</v>
      </c>
      <c r="AT1674" s="134" t="s">
        <v>1008</v>
      </c>
      <c r="AU1674" s="134" t="s">
        <v>82</v>
      </c>
      <c r="AY1674" s="17" t="s">
        <v>224</v>
      </c>
      <c r="BE1674" s="135">
        <f>IF(N1674="základní",J1674,0)</f>
        <v>0</v>
      </c>
      <c r="BF1674" s="135">
        <f>IF(N1674="snížená",J1674,0)</f>
        <v>80500</v>
      </c>
      <c r="BG1674" s="135">
        <f>IF(N1674="zákl. přenesená",J1674,0)</f>
        <v>0</v>
      </c>
      <c r="BH1674" s="135">
        <f>IF(N1674="sníž. přenesená",J1674,0)</f>
        <v>0</v>
      </c>
      <c r="BI1674" s="135">
        <f>IF(N1674="nulová",J1674,0)</f>
        <v>0</v>
      </c>
      <c r="BJ1674" s="17" t="s">
        <v>82</v>
      </c>
      <c r="BK1674" s="135">
        <f>ROUND(I1674*H1674,2)</f>
        <v>80500</v>
      </c>
      <c r="BL1674" s="17" t="s">
        <v>277</v>
      </c>
      <c r="BM1674" s="134" t="s">
        <v>1422</v>
      </c>
    </row>
    <row r="1675" spans="2:65" s="1" customFormat="1">
      <c r="B1675" s="29"/>
      <c r="D1675" s="136" t="s">
        <v>231</v>
      </c>
      <c r="F1675" s="137" t="s">
        <v>1986</v>
      </c>
      <c r="L1675" s="29"/>
      <c r="M1675" s="138"/>
      <c r="T1675" s="53"/>
      <c r="AT1675" s="17" t="s">
        <v>231</v>
      </c>
      <c r="AU1675" s="17" t="s">
        <v>82</v>
      </c>
    </row>
    <row r="1676" spans="2:65" s="1" customFormat="1" ht="49.15" customHeight="1">
      <c r="B1676" s="123"/>
      <c r="C1676" s="124" t="s">
        <v>1238</v>
      </c>
      <c r="D1676" s="124" t="s">
        <v>226</v>
      </c>
      <c r="E1676" s="125" t="s">
        <v>1987</v>
      </c>
      <c r="F1676" s="126" t="s">
        <v>1988</v>
      </c>
      <c r="G1676" s="127" t="s">
        <v>639</v>
      </c>
      <c r="H1676" s="128">
        <v>10</v>
      </c>
      <c r="I1676" s="129">
        <v>5419</v>
      </c>
      <c r="J1676" s="129">
        <f>ROUND(I1676*H1676,2)</f>
        <v>54190</v>
      </c>
      <c r="K1676" s="126" t="s">
        <v>1</v>
      </c>
      <c r="L1676" s="29"/>
      <c r="M1676" s="130" t="s">
        <v>1</v>
      </c>
      <c r="N1676" s="131" t="s">
        <v>39</v>
      </c>
      <c r="O1676" s="132">
        <v>0</v>
      </c>
      <c r="P1676" s="132">
        <f>O1676*H1676</f>
        <v>0</v>
      </c>
      <c r="Q1676" s="132">
        <v>0</v>
      </c>
      <c r="R1676" s="132">
        <f>Q1676*H1676</f>
        <v>0</v>
      </c>
      <c r="S1676" s="132">
        <v>0</v>
      </c>
      <c r="T1676" s="133">
        <f>S1676*H1676</f>
        <v>0</v>
      </c>
      <c r="AR1676" s="134" t="s">
        <v>277</v>
      </c>
      <c r="AT1676" s="134" t="s">
        <v>226</v>
      </c>
      <c r="AU1676" s="134" t="s">
        <v>82</v>
      </c>
      <c r="AY1676" s="17" t="s">
        <v>224</v>
      </c>
      <c r="BE1676" s="135">
        <f>IF(N1676="základní",J1676,0)</f>
        <v>0</v>
      </c>
      <c r="BF1676" s="135">
        <f>IF(N1676="snížená",J1676,0)</f>
        <v>54190</v>
      </c>
      <c r="BG1676" s="135">
        <f>IF(N1676="zákl. přenesená",J1676,0)</f>
        <v>0</v>
      </c>
      <c r="BH1676" s="135">
        <f>IF(N1676="sníž. přenesená",J1676,0)</f>
        <v>0</v>
      </c>
      <c r="BI1676" s="135">
        <f>IF(N1676="nulová",J1676,0)</f>
        <v>0</v>
      </c>
      <c r="BJ1676" s="17" t="s">
        <v>82</v>
      </c>
      <c r="BK1676" s="135">
        <f>ROUND(I1676*H1676,2)</f>
        <v>54190</v>
      </c>
      <c r="BL1676" s="17" t="s">
        <v>277</v>
      </c>
      <c r="BM1676" s="134" t="s">
        <v>1989</v>
      </c>
    </row>
    <row r="1677" spans="2:65" s="1" customFormat="1" ht="29.25">
      <c r="B1677" s="29"/>
      <c r="D1677" s="136" t="s">
        <v>231</v>
      </c>
      <c r="F1677" s="137" t="s">
        <v>1988</v>
      </c>
      <c r="L1677" s="29"/>
      <c r="M1677" s="138"/>
      <c r="T1677" s="53"/>
      <c r="AT1677" s="17" t="s">
        <v>231</v>
      </c>
      <c r="AU1677" s="17" t="s">
        <v>82</v>
      </c>
    </row>
    <row r="1678" spans="2:65" s="1" customFormat="1" ht="49.15" customHeight="1">
      <c r="B1678" s="123"/>
      <c r="C1678" s="124" t="s">
        <v>1990</v>
      </c>
      <c r="D1678" s="124" t="s">
        <v>226</v>
      </c>
      <c r="E1678" s="125" t="s">
        <v>1991</v>
      </c>
      <c r="F1678" s="126" t="s">
        <v>1992</v>
      </c>
      <c r="G1678" s="127" t="s">
        <v>639</v>
      </c>
      <c r="H1678" s="128">
        <v>4</v>
      </c>
      <c r="I1678" s="129">
        <v>3910</v>
      </c>
      <c r="J1678" s="129">
        <f>ROUND(I1678*H1678,2)</f>
        <v>15640</v>
      </c>
      <c r="K1678" s="126" t="s">
        <v>1</v>
      </c>
      <c r="L1678" s="29"/>
      <c r="M1678" s="130" t="s">
        <v>1</v>
      </c>
      <c r="N1678" s="131" t="s">
        <v>39</v>
      </c>
      <c r="O1678" s="132">
        <v>0</v>
      </c>
      <c r="P1678" s="132">
        <f>O1678*H1678</f>
        <v>0</v>
      </c>
      <c r="Q1678" s="132">
        <v>0</v>
      </c>
      <c r="R1678" s="132">
        <f>Q1678*H1678</f>
        <v>0</v>
      </c>
      <c r="S1678" s="132">
        <v>0</v>
      </c>
      <c r="T1678" s="133">
        <f>S1678*H1678</f>
        <v>0</v>
      </c>
      <c r="AR1678" s="134" t="s">
        <v>277</v>
      </c>
      <c r="AT1678" s="134" t="s">
        <v>226</v>
      </c>
      <c r="AU1678" s="134" t="s">
        <v>82</v>
      </c>
      <c r="AY1678" s="17" t="s">
        <v>224</v>
      </c>
      <c r="BE1678" s="135">
        <f>IF(N1678="základní",J1678,0)</f>
        <v>0</v>
      </c>
      <c r="BF1678" s="135">
        <f>IF(N1678="snížená",J1678,0)</f>
        <v>15640</v>
      </c>
      <c r="BG1678" s="135">
        <f>IF(N1678="zákl. přenesená",J1678,0)</f>
        <v>0</v>
      </c>
      <c r="BH1678" s="135">
        <f>IF(N1678="sníž. přenesená",J1678,0)</f>
        <v>0</v>
      </c>
      <c r="BI1678" s="135">
        <f>IF(N1678="nulová",J1678,0)</f>
        <v>0</v>
      </c>
      <c r="BJ1678" s="17" t="s">
        <v>82</v>
      </c>
      <c r="BK1678" s="135">
        <f>ROUND(I1678*H1678,2)</f>
        <v>15640</v>
      </c>
      <c r="BL1678" s="17" t="s">
        <v>277</v>
      </c>
      <c r="BM1678" s="134" t="s">
        <v>1993</v>
      </c>
    </row>
    <row r="1679" spans="2:65" s="1" customFormat="1" ht="29.25">
      <c r="B1679" s="29"/>
      <c r="D1679" s="136" t="s">
        <v>231</v>
      </c>
      <c r="F1679" s="137" t="s">
        <v>1992</v>
      </c>
      <c r="L1679" s="29"/>
      <c r="M1679" s="138"/>
      <c r="T1679" s="53"/>
      <c r="AT1679" s="17" t="s">
        <v>231</v>
      </c>
      <c r="AU1679" s="17" t="s">
        <v>82</v>
      </c>
    </row>
    <row r="1680" spans="2:65" s="1" customFormat="1" ht="49.15" customHeight="1">
      <c r="B1680" s="123"/>
      <c r="C1680" s="124" t="s">
        <v>1242</v>
      </c>
      <c r="D1680" s="124" t="s">
        <v>226</v>
      </c>
      <c r="E1680" s="125" t="s">
        <v>1994</v>
      </c>
      <c r="F1680" s="126" t="s">
        <v>1995</v>
      </c>
      <c r="G1680" s="127" t="s">
        <v>639</v>
      </c>
      <c r="H1680" s="128">
        <v>2</v>
      </c>
      <c r="I1680" s="129">
        <v>44655</v>
      </c>
      <c r="J1680" s="129">
        <f>ROUND(I1680*H1680,2)</f>
        <v>89310</v>
      </c>
      <c r="K1680" s="126" t="s">
        <v>1</v>
      </c>
      <c r="L1680" s="29"/>
      <c r="M1680" s="130" t="s">
        <v>1</v>
      </c>
      <c r="N1680" s="131" t="s">
        <v>39</v>
      </c>
      <c r="O1680" s="132">
        <v>0</v>
      </c>
      <c r="P1680" s="132">
        <f>O1680*H1680</f>
        <v>0</v>
      </c>
      <c r="Q1680" s="132">
        <v>0</v>
      </c>
      <c r="R1680" s="132">
        <f>Q1680*H1680</f>
        <v>0</v>
      </c>
      <c r="S1680" s="132">
        <v>0</v>
      </c>
      <c r="T1680" s="133">
        <f>S1680*H1680</f>
        <v>0</v>
      </c>
      <c r="AR1680" s="134" t="s">
        <v>277</v>
      </c>
      <c r="AT1680" s="134" t="s">
        <v>226</v>
      </c>
      <c r="AU1680" s="134" t="s">
        <v>82</v>
      </c>
      <c r="AY1680" s="17" t="s">
        <v>224</v>
      </c>
      <c r="BE1680" s="135">
        <f>IF(N1680="základní",J1680,0)</f>
        <v>0</v>
      </c>
      <c r="BF1680" s="135">
        <f>IF(N1680="snížená",J1680,0)</f>
        <v>89310</v>
      </c>
      <c r="BG1680" s="135">
        <f>IF(N1680="zákl. přenesená",J1680,0)</f>
        <v>0</v>
      </c>
      <c r="BH1680" s="135">
        <f>IF(N1680="sníž. přenesená",J1680,0)</f>
        <v>0</v>
      </c>
      <c r="BI1680" s="135">
        <f>IF(N1680="nulová",J1680,0)</f>
        <v>0</v>
      </c>
      <c r="BJ1680" s="17" t="s">
        <v>82</v>
      </c>
      <c r="BK1680" s="135">
        <f>ROUND(I1680*H1680,2)</f>
        <v>89310</v>
      </c>
      <c r="BL1680" s="17" t="s">
        <v>277</v>
      </c>
      <c r="BM1680" s="134" t="s">
        <v>1996</v>
      </c>
    </row>
    <row r="1681" spans="2:65" s="1" customFormat="1" ht="29.25">
      <c r="B1681" s="29"/>
      <c r="D1681" s="136" t="s">
        <v>231</v>
      </c>
      <c r="F1681" s="137" t="s">
        <v>1995</v>
      </c>
      <c r="L1681" s="29"/>
      <c r="M1681" s="138"/>
      <c r="T1681" s="53"/>
      <c r="AT1681" s="17" t="s">
        <v>231</v>
      </c>
      <c r="AU1681" s="17" t="s">
        <v>82</v>
      </c>
    </row>
    <row r="1682" spans="2:65" s="1" customFormat="1" ht="37.9" customHeight="1">
      <c r="B1682" s="123"/>
      <c r="C1682" s="124" t="s">
        <v>1997</v>
      </c>
      <c r="D1682" s="124" t="s">
        <v>226</v>
      </c>
      <c r="E1682" s="125" t="s">
        <v>1998</v>
      </c>
      <c r="F1682" s="126" t="s">
        <v>1999</v>
      </c>
      <c r="G1682" s="127" t="s">
        <v>639</v>
      </c>
      <c r="H1682" s="128">
        <v>2</v>
      </c>
      <c r="I1682" s="129">
        <v>10245</v>
      </c>
      <c r="J1682" s="129">
        <f>ROUND(I1682*H1682,2)</f>
        <v>20490</v>
      </c>
      <c r="K1682" s="126" t="s">
        <v>1</v>
      </c>
      <c r="L1682" s="29"/>
      <c r="M1682" s="130" t="s">
        <v>1</v>
      </c>
      <c r="N1682" s="131" t="s">
        <v>39</v>
      </c>
      <c r="O1682" s="132">
        <v>0</v>
      </c>
      <c r="P1682" s="132">
        <f>O1682*H1682</f>
        <v>0</v>
      </c>
      <c r="Q1682" s="132">
        <v>0</v>
      </c>
      <c r="R1682" s="132">
        <f>Q1682*H1682</f>
        <v>0</v>
      </c>
      <c r="S1682" s="132">
        <v>0</v>
      </c>
      <c r="T1682" s="133">
        <f>S1682*H1682</f>
        <v>0</v>
      </c>
      <c r="AR1682" s="134" t="s">
        <v>277</v>
      </c>
      <c r="AT1682" s="134" t="s">
        <v>226</v>
      </c>
      <c r="AU1682" s="134" t="s">
        <v>82</v>
      </c>
      <c r="AY1682" s="17" t="s">
        <v>224</v>
      </c>
      <c r="BE1682" s="135">
        <f>IF(N1682="základní",J1682,0)</f>
        <v>0</v>
      </c>
      <c r="BF1682" s="135">
        <f>IF(N1682="snížená",J1682,0)</f>
        <v>20490</v>
      </c>
      <c r="BG1682" s="135">
        <f>IF(N1682="zákl. přenesená",J1682,0)</f>
        <v>0</v>
      </c>
      <c r="BH1682" s="135">
        <f>IF(N1682="sníž. přenesená",J1682,0)</f>
        <v>0</v>
      </c>
      <c r="BI1682" s="135">
        <f>IF(N1682="nulová",J1682,0)</f>
        <v>0</v>
      </c>
      <c r="BJ1682" s="17" t="s">
        <v>82</v>
      </c>
      <c r="BK1682" s="135">
        <f>ROUND(I1682*H1682,2)</f>
        <v>20490</v>
      </c>
      <c r="BL1682" s="17" t="s">
        <v>277</v>
      </c>
      <c r="BM1682" s="134" t="s">
        <v>2000</v>
      </c>
    </row>
    <row r="1683" spans="2:65" s="1" customFormat="1" ht="19.5">
      <c r="B1683" s="29"/>
      <c r="D1683" s="136" t="s">
        <v>231</v>
      </c>
      <c r="F1683" s="137" t="s">
        <v>1999</v>
      </c>
      <c r="L1683" s="29"/>
      <c r="M1683" s="138"/>
      <c r="T1683" s="53"/>
      <c r="AT1683" s="17" t="s">
        <v>231</v>
      </c>
      <c r="AU1683" s="17" t="s">
        <v>82</v>
      </c>
    </row>
    <row r="1684" spans="2:65" s="1" customFormat="1" ht="49.15" customHeight="1">
      <c r="B1684" s="123"/>
      <c r="C1684" s="124" t="s">
        <v>1247</v>
      </c>
      <c r="D1684" s="124" t="s">
        <v>226</v>
      </c>
      <c r="E1684" s="125" t="s">
        <v>2001</v>
      </c>
      <c r="F1684" s="126" t="s">
        <v>2002</v>
      </c>
      <c r="G1684" s="127" t="s">
        <v>266</v>
      </c>
      <c r="H1684" s="128">
        <v>72.48</v>
      </c>
      <c r="I1684" s="129">
        <v>1050</v>
      </c>
      <c r="J1684" s="129">
        <f>ROUND(I1684*H1684,2)</f>
        <v>76104</v>
      </c>
      <c r="K1684" s="126" t="s">
        <v>230</v>
      </c>
      <c r="L1684" s="29"/>
      <c r="M1684" s="130" t="s">
        <v>1</v>
      </c>
      <c r="N1684" s="131" t="s">
        <v>39</v>
      </c>
      <c r="O1684" s="132">
        <v>0</v>
      </c>
      <c r="P1684" s="132">
        <f>O1684*H1684</f>
        <v>0</v>
      </c>
      <c r="Q1684" s="132">
        <v>0</v>
      </c>
      <c r="R1684" s="132">
        <f>Q1684*H1684</f>
        <v>0</v>
      </c>
      <c r="S1684" s="132">
        <v>0</v>
      </c>
      <c r="T1684" s="133">
        <f>S1684*H1684</f>
        <v>0</v>
      </c>
      <c r="AR1684" s="134" t="s">
        <v>277</v>
      </c>
      <c r="AT1684" s="134" t="s">
        <v>226</v>
      </c>
      <c r="AU1684" s="134" t="s">
        <v>82</v>
      </c>
      <c r="AY1684" s="17" t="s">
        <v>224</v>
      </c>
      <c r="BE1684" s="135">
        <f>IF(N1684="základní",J1684,0)</f>
        <v>0</v>
      </c>
      <c r="BF1684" s="135">
        <f>IF(N1684="snížená",J1684,0)</f>
        <v>76104</v>
      </c>
      <c r="BG1684" s="135">
        <f>IF(N1684="zákl. přenesená",J1684,0)</f>
        <v>0</v>
      </c>
      <c r="BH1684" s="135">
        <f>IF(N1684="sníž. přenesená",J1684,0)</f>
        <v>0</v>
      </c>
      <c r="BI1684" s="135">
        <f>IF(N1684="nulová",J1684,0)</f>
        <v>0</v>
      </c>
      <c r="BJ1684" s="17" t="s">
        <v>82</v>
      </c>
      <c r="BK1684" s="135">
        <f>ROUND(I1684*H1684,2)</f>
        <v>76104</v>
      </c>
      <c r="BL1684" s="17" t="s">
        <v>277</v>
      </c>
      <c r="BM1684" s="134" t="s">
        <v>2003</v>
      </c>
    </row>
    <row r="1685" spans="2:65" s="1" customFormat="1" ht="29.25">
      <c r="B1685" s="29"/>
      <c r="D1685" s="136" t="s">
        <v>231</v>
      </c>
      <c r="F1685" s="137" t="s">
        <v>2002</v>
      </c>
      <c r="L1685" s="29"/>
      <c r="M1685" s="138"/>
      <c r="T1685" s="53"/>
      <c r="AT1685" s="17" t="s">
        <v>231</v>
      </c>
      <c r="AU1685" s="17" t="s">
        <v>82</v>
      </c>
    </row>
    <row r="1686" spans="2:65" s="1" customFormat="1">
      <c r="B1686" s="29"/>
      <c r="D1686" s="139" t="s">
        <v>232</v>
      </c>
      <c r="F1686" s="140" t="s">
        <v>2004</v>
      </c>
      <c r="L1686" s="29"/>
      <c r="M1686" s="138"/>
      <c r="T1686" s="53"/>
      <c r="AT1686" s="17" t="s">
        <v>232</v>
      </c>
      <c r="AU1686" s="17" t="s">
        <v>82</v>
      </c>
    </row>
    <row r="1687" spans="2:65" s="12" customFormat="1">
      <c r="B1687" s="141"/>
      <c r="D1687" s="136" t="s">
        <v>234</v>
      </c>
      <c r="E1687" s="142" t="s">
        <v>1</v>
      </c>
      <c r="F1687" s="143" t="s">
        <v>2005</v>
      </c>
      <c r="H1687" s="142" t="s">
        <v>1</v>
      </c>
      <c r="L1687" s="141"/>
      <c r="M1687" s="144"/>
      <c r="T1687" s="145"/>
      <c r="AT1687" s="142" t="s">
        <v>234</v>
      </c>
      <c r="AU1687" s="142" t="s">
        <v>82</v>
      </c>
      <c r="AV1687" s="12" t="s">
        <v>78</v>
      </c>
      <c r="AW1687" s="12" t="s">
        <v>29</v>
      </c>
      <c r="AX1687" s="12" t="s">
        <v>73</v>
      </c>
      <c r="AY1687" s="142" t="s">
        <v>224</v>
      </c>
    </row>
    <row r="1688" spans="2:65" s="12" customFormat="1">
      <c r="B1688" s="141"/>
      <c r="D1688" s="136" t="s">
        <v>234</v>
      </c>
      <c r="E1688" s="142" t="s">
        <v>1</v>
      </c>
      <c r="F1688" s="143" t="s">
        <v>908</v>
      </c>
      <c r="H1688" s="142" t="s">
        <v>1</v>
      </c>
      <c r="L1688" s="141"/>
      <c r="M1688" s="144"/>
      <c r="T1688" s="145"/>
      <c r="AT1688" s="142" t="s">
        <v>234</v>
      </c>
      <c r="AU1688" s="142" t="s">
        <v>82</v>
      </c>
      <c r="AV1688" s="12" t="s">
        <v>78</v>
      </c>
      <c r="AW1688" s="12" t="s">
        <v>29</v>
      </c>
      <c r="AX1688" s="12" t="s">
        <v>73</v>
      </c>
      <c r="AY1688" s="142" t="s">
        <v>224</v>
      </c>
    </row>
    <row r="1689" spans="2:65" s="13" customFormat="1">
      <c r="B1689" s="146"/>
      <c r="D1689" s="136" t="s">
        <v>234</v>
      </c>
      <c r="E1689" s="147" t="s">
        <v>1</v>
      </c>
      <c r="F1689" s="148" t="s">
        <v>909</v>
      </c>
      <c r="H1689" s="149">
        <v>39.54</v>
      </c>
      <c r="L1689" s="146"/>
      <c r="M1689" s="150"/>
      <c r="T1689" s="151"/>
      <c r="AT1689" s="147" t="s">
        <v>234</v>
      </c>
      <c r="AU1689" s="147" t="s">
        <v>82</v>
      </c>
      <c r="AV1689" s="13" t="s">
        <v>82</v>
      </c>
      <c r="AW1689" s="13" t="s">
        <v>29</v>
      </c>
      <c r="AX1689" s="13" t="s">
        <v>73</v>
      </c>
      <c r="AY1689" s="147" t="s">
        <v>224</v>
      </c>
    </row>
    <row r="1690" spans="2:65" s="12" customFormat="1">
      <c r="B1690" s="141"/>
      <c r="D1690" s="136" t="s">
        <v>234</v>
      </c>
      <c r="E1690" s="142" t="s">
        <v>1</v>
      </c>
      <c r="F1690" s="143" t="s">
        <v>2006</v>
      </c>
      <c r="H1690" s="142" t="s">
        <v>1</v>
      </c>
      <c r="L1690" s="141"/>
      <c r="M1690" s="144"/>
      <c r="T1690" s="145"/>
      <c r="AT1690" s="142" t="s">
        <v>234</v>
      </c>
      <c r="AU1690" s="142" t="s">
        <v>82</v>
      </c>
      <c r="AV1690" s="12" t="s">
        <v>78</v>
      </c>
      <c r="AW1690" s="12" t="s">
        <v>29</v>
      </c>
      <c r="AX1690" s="12" t="s">
        <v>73</v>
      </c>
      <c r="AY1690" s="142" t="s">
        <v>224</v>
      </c>
    </row>
    <row r="1691" spans="2:65" s="13" customFormat="1">
      <c r="B1691" s="146"/>
      <c r="D1691" s="136" t="s">
        <v>234</v>
      </c>
      <c r="E1691" s="147" t="s">
        <v>1</v>
      </c>
      <c r="F1691" s="148" t="s">
        <v>2007</v>
      </c>
      <c r="H1691" s="149">
        <v>32.94</v>
      </c>
      <c r="L1691" s="146"/>
      <c r="M1691" s="150"/>
      <c r="T1691" s="151"/>
      <c r="AT1691" s="147" t="s">
        <v>234</v>
      </c>
      <c r="AU1691" s="147" t="s">
        <v>82</v>
      </c>
      <c r="AV1691" s="13" t="s">
        <v>82</v>
      </c>
      <c r="AW1691" s="13" t="s">
        <v>29</v>
      </c>
      <c r="AX1691" s="13" t="s">
        <v>73</v>
      </c>
      <c r="AY1691" s="147" t="s">
        <v>224</v>
      </c>
    </row>
    <row r="1692" spans="2:65" s="14" customFormat="1">
      <c r="B1692" s="152"/>
      <c r="D1692" s="136" t="s">
        <v>234</v>
      </c>
      <c r="E1692" s="153" t="s">
        <v>1</v>
      </c>
      <c r="F1692" s="154" t="s">
        <v>239</v>
      </c>
      <c r="H1692" s="155">
        <v>72.47999999999999</v>
      </c>
      <c r="L1692" s="152"/>
      <c r="M1692" s="156"/>
      <c r="T1692" s="157"/>
      <c r="AT1692" s="153" t="s">
        <v>234</v>
      </c>
      <c r="AU1692" s="153" t="s">
        <v>82</v>
      </c>
      <c r="AV1692" s="14" t="s">
        <v>106</v>
      </c>
      <c r="AW1692" s="14" t="s">
        <v>29</v>
      </c>
      <c r="AX1692" s="14" t="s">
        <v>78</v>
      </c>
      <c r="AY1692" s="153" t="s">
        <v>224</v>
      </c>
    </row>
    <row r="1693" spans="2:65" s="1" customFormat="1" ht="24.2" customHeight="1">
      <c r="B1693" s="123"/>
      <c r="C1693" s="124" t="s">
        <v>2008</v>
      </c>
      <c r="D1693" s="124" t="s">
        <v>226</v>
      </c>
      <c r="E1693" s="125" t="s">
        <v>2009</v>
      </c>
      <c r="F1693" s="126" t="s">
        <v>2010</v>
      </c>
      <c r="G1693" s="127" t="s">
        <v>639</v>
      </c>
      <c r="H1693" s="128">
        <v>24</v>
      </c>
      <c r="I1693" s="129">
        <v>305</v>
      </c>
      <c r="J1693" s="129">
        <f>ROUND(I1693*H1693,2)</f>
        <v>7320</v>
      </c>
      <c r="K1693" s="126" t="s">
        <v>1</v>
      </c>
      <c r="L1693" s="29"/>
      <c r="M1693" s="130" t="s">
        <v>1</v>
      </c>
      <c r="N1693" s="131" t="s">
        <v>39</v>
      </c>
      <c r="O1693" s="132">
        <v>0</v>
      </c>
      <c r="P1693" s="132">
        <f>O1693*H1693</f>
        <v>0</v>
      </c>
      <c r="Q1693" s="132">
        <v>0</v>
      </c>
      <c r="R1693" s="132">
        <f>Q1693*H1693</f>
        <v>0</v>
      </c>
      <c r="S1693" s="132">
        <v>0</v>
      </c>
      <c r="T1693" s="133">
        <f>S1693*H1693</f>
        <v>0</v>
      </c>
      <c r="AR1693" s="134" t="s">
        <v>277</v>
      </c>
      <c r="AT1693" s="134" t="s">
        <v>226</v>
      </c>
      <c r="AU1693" s="134" t="s">
        <v>82</v>
      </c>
      <c r="AY1693" s="17" t="s">
        <v>224</v>
      </c>
      <c r="BE1693" s="135">
        <f>IF(N1693="základní",J1693,0)</f>
        <v>0</v>
      </c>
      <c r="BF1693" s="135">
        <f>IF(N1693="snížená",J1693,0)</f>
        <v>7320</v>
      </c>
      <c r="BG1693" s="135">
        <f>IF(N1693="zákl. přenesená",J1693,0)</f>
        <v>0</v>
      </c>
      <c r="BH1693" s="135">
        <f>IF(N1693="sníž. přenesená",J1693,0)</f>
        <v>0</v>
      </c>
      <c r="BI1693" s="135">
        <f>IF(N1693="nulová",J1693,0)</f>
        <v>0</v>
      </c>
      <c r="BJ1693" s="17" t="s">
        <v>82</v>
      </c>
      <c r="BK1693" s="135">
        <f>ROUND(I1693*H1693,2)</f>
        <v>7320</v>
      </c>
      <c r="BL1693" s="17" t="s">
        <v>277</v>
      </c>
      <c r="BM1693" s="134" t="s">
        <v>2011</v>
      </c>
    </row>
    <row r="1694" spans="2:65" s="1" customFormat="1" ht="19.5">
      <c r="B1694" s="29"/>
      <c r="D1694" s="136" t="s">
        <v>231</v>
      </c>
      <c r="F1694" s="137" t="s">
        <v>2010</v>
      </c>
      <c r="L1694" s="29"/>
      <c r="M1694" s="138"/>
      <c r="T1694" s="53"/>
      <c r="AT1694" s="17" t="s">
        <v>231</v>
      </c>
      <c r="AU1694" s="17" t="s">
        <v>82</v>
      </c>
    </row>
    <row r="1695" spans="2:65" s="1" customFormat="1" ht="37.9" customHeight="1">
      <c r="B1695" s="123"/>
      <c r="C1695" s="124" t="s">
        <v>1250</v>
      </c>
      <c r="D1695" s="124" t="s">
        <v>226</v>
      </c>
      <c r="E1695" s="125" t="s">
        <v>2012</v>
      </c>
      <c r="F1695" s="126" t="s">
        <v>2013</v>
      </c>
      <c r="G1695" s="127" t="s">
        <v>639</v>
      </c>
      <c r="H1695" s="128">
        <v>2</v>
      </c>
      <c r="I1695" s="129">
        <v>139050</v>
      </c>
      <c r="J1695" s="129">
        <f>ROUND(I1695*H1695,2)</f>
        <v>278100</v>
      </c>
      <c r="K1695" s="126" t="s">
        <v>1</v>
      </c>
      <c r="L1695" s="29"/>
      <c r="M1695" s="130" t="s">
        <v>1</v>
      </c>
      <c r="N1695" s="131" t="s">
        <v>39</v>
      </c>
      <c r="O1695" s="132">
        <v>0</v>
      </c>
      <c r="P1695" s="132">
        <f>O1695*H1695</f>
        <v>0</v>
      </c>
      <c r="Q1695" s="132">
        <v>0</v>
      </c>
      <c r="R1695" s="132">
        <f>Q1695*H1695</f>
        <v>0</v>
      </c>
      <c r="S1695" s="132">
        <v>0</v>
      </c>
      <c r="T1695" s="133">
        <f>S1695*H1695</f>
        <v>0</v>
      </c>
      <c r="AR1695" s="134" t="s">
        <v>277</v>
      </c>
      <c r="AT1695" s="134" t="s">
        <v>226</v>
      </c>
      <c r="AU1695" s="134" t="s">
        <v>82</v>
      </c>
      <c r="AY1695" s="17" t="s">
        <v>224</v>
      </c>
      <c r="BE1695" s="135">
        <f>IF(N1695="základní",J1695,0)</f>
        <v>0</v>
      </c>
      <c r="BF1695" s="135">
        <f>IF(N1695="snížená",J1695,0)</f>
        <v>278100</v>
      </c>
      <c r="BG1695" s="135">
        <f>IF(N1695="zákl. přenesená",J1695,0)</f>
        <v>0</v>
      </c>
      <c r="BH1695" s="135">
        <f>IF(N1695="sníž. přenesená",J1695,0)</f>
        <v>0</v>
      </c>
      <c r="BI1695" s="135">
        <f>IF(N1695="nulová",J1695,0)</f>
        <v>0</v>
      </c>
      <c r="BJ1695" s="17" t="s">
        <v>82</v>
      </c>
      <c r="BK1695" s="135">
        <f>ROUND(I1695*H1695,2)</f>
        <v>278100</v>
      </c>
      <c r="BL1695" s="17" t="s">
        <v>277</v>
      </c>
      <c r="BM1695" s="134" t="s">
        <v>2014</v>
      </c>
    </row>
    <row r="1696" spans="2:65" s="1" customFormat="1" ht="19.5">
      <c r="B1696" s="29"/>
      <c r="D1696" s="136" t="s">
        <v>231</v>
      </c>
      <c r="F1696" s="137" t="s">
        <v>2013</v>
      </c>
      <c r="L1696" s="29"/>
      <c r="M1696" s="138"/>
      <c r="T1696" s="53"/>
      <c r="AT1696" s="17" t="s">
        <v>231</v>
      </c>
      <c r="AU1696" s="17" t="s">
        <v>82</v>
      </c>
    </row>
    <row r="1697" spans="2:65" s="1" customFormat="1" ht="37.9" customHeight="1">
      <c r="B1697" s="123"/>
      <c r="C1697" s="124" t="s">
        <v>2015</v>
      </c>
      <c r="D1697" s="124" t="s">
        <v>226</v>
      </c>
      <c r="E1697" s="125" t="s">
        <v>2016</v>
      </c>
      <c r="F1697" s="126" t="s">
        <v>2017</v>
      </c>
      <c r="G1697" s="127" t="s">
        <v>639</v>
      </c>
      <c r="H1697" s="128">
        <v>8</v>
      </c>
      <c r="I1697" s="129">
        <v>55000</v>
      </c>
      <c r="J1697" s="129">
        <f>ROUND(I1697*H1697,2)</f>
        <v>440000</v>
      </c>
      <c r="K1697" s="126" t="s">
        <v>1</v>
      </c>
      <c r="L1697" s="29"/>
      <c r="M1697" s="130" t="s">
        <v>1</v>
      </c>
      <c r="N1697" s="131" t="s">
        <v>39</v>
      </c>
      <c r="O1697" s="132">
        <v>0</v>
      </c>
      <c r="P1697" s="132">
        <f>O1697*H1697</f>
        <v>0</v>
      </c>
      <c r="Q1697" s="132">
        <v>0</v>
      </c>
      <c r="R1697" s="132">
        <f>Q1697*H1697</f>
        <v>0</v>
      </c>
      <c r="S1697" s="132">
        <v>0</v>
      </c>
      <c r="T1697" s="133">
        <f>S1697*H1697</f>
        <v>0</v>
      </c>
      <c r="AR1697" s="134" t="s">
        <v>277</v>
      </c>
      <c r="AT1697" s="134" t="s">
        <v>226</v>
      </c>
      <c r="AU1697" s="134" t="s">
        <v>82</v>
      </c>
      <c r="AY1697" s="17" t="s">
        <v>224</v>
      </c>
      <c r="BE1697" s="135">
        <f>IF(N1697="základní",J1697,0)</f>
        <v>0</v>
      </c>
      <c r="BF1697" s="135">
        <f>IF(N1697="snížená",J1697,0)</f>
        <v>440000</v>
      </c>
      <c r="BG1697" s="135">
        <f>IF(N1697="zákl. přenesená",J1697,0)</f>
        <v>0</v>
      </c>
      <c r="BH1697" s="135">
        <f>IF(N1697="sníž. přenesená",J1697,0)</f>
        <v>0</v>
      </c>
      <c r="BI1697" s="135">
        <f>IF(N1697="nulová",J1697,0)</f>
        <v>0</v>
      </c>
      <c r="BJ1697" s="17" t="s">
        <v>82</v>
      </c>
      <c r="BK1697" s="135">
        <f>ROUND(I1697*H1697,2)</f>
        <v>440000</v>
      </c>
      <c r="BL1697" s="17" t="s">
        <v>277</v>
      </c>
      <c r="BM1697" s="134" t="s">
        <v>2018</v>
      </c>
    </row>
    <row r="1698" spans="2:65" s="1" customFormat="1" ht="19.5">
      <c r="B1698" s="29"/>
      <c r="D1698" s="136" t="s">
        <v>231</v>
      </c>
      <c r="F1698" s="137" t="s">
        <v>2017</v>
      </c>
      <c r="L1698" s="29"/>
      <c r="M1698" s="138"/>
      <c r="T1698" s="53"/>
      <c r="AT1698" s="17" t="s">
        <v>231</v>
      </c>
      <c r="AU1698" s="17" t="s">
        <v>82</v>
      </c>
    </row>
    <row r="1699" spans="2:65" s="1" customFormat="1" ht="37.9" customHeight="1">
      <c r="B1699" s="123"/>
      <c r="C1699" s="124" t="s">
        <v>1256</v>
      </c>
      <c r="D1699" s="124" t="s">
        <v>226</v>
      </c>
      <c r="E1699" s="125" t="s">
        <v>2019</v>
      </c>
      <c r="F1699" s="126" t="s">
        <v>2020</v>
      </c>
      <c r="G1699" s="127" t="s">
        <v>639</v>
      </c>
      <c r="H1699" s="128">
        <v>2</v>
      </c>
      <c r="I1699" s="129">
        <v>75000</v>
      </c>
      <c r="J1699" s="129">
        <f>ROUND(I1699*H1699,2)</f>
        <v>150000</v>
      </c>
      <c r="K1699" s="126" t="s">
        <v>1</v>
      </c>
      <c r="L1699" s="29"/>
      <c r="M1699" s="130" t="s">
        <v>1</v>
      </c>
      <c r="N1699" s="131" t="s">
        <v>39</v>
      </c>
      <c r="O1699" s="132">
        <v>0</v>
      </c>
      <c r="P1699" s="132">
        <f>O1699*H1699</f>
        <v>0</v>
      </c>
      <c r="Q1699" s="132">
        <v>0</v>
      </c>
      <c r="R1699" s="132">
        <f>Q1699*H1699</f>
        <v>0</v>
      </c>
      <c r="S1699" s="132">
        <v>0</v>
      </c>
      <c r="T1699" s="133">
        <f>S1699*H1699</f>
        <v>0</v>
      </c>
      <c r="AR1699" s="134" t="s">
        <v>277</v>
      </c>
      <c r="AT1699" s="134" t="s">
        <v>226</v>
      </c>
      <c r="AU1699" s="134" t="s">
        <v>82</v>
      </c>
      <c r="AY1699" s="17" t="s">
        <v>224</v>
      </c>
      <c r="BE1699" s="135">
        <f>IF(N1699="základní",J1699,0)</f>
        <v>0</v>
      </c>
      <c r="BF1699" s="135">
        <f>IF(N1699="snížená",J1699,0)</f>
        <v>150000</v>
      </c>
      <c r="BG1699" s="135">
        <f>IF(N1699="zákl. přenesená",J1699,0)</f>
        <v>0</v>
      </c>
      <c r="BH1699" s="135">
        <f>IF(N1699="sníž. přenesená",J1699,0)</f>
        <v>0</v>
      </c>
      <c r="BI1699" s="135">
        <f>IF(N1699="nulová",J1699,0)</f>
        <v>0</v>
      </c>
      <c r="BJ1699" s="17" t="s">
        <v>82</v>
      </c>
      <c r="BK1699" s="135">
        <f>ROUND(I1699*H1699,2)</f>
        <v>150000</v>
      </c>
      <c r="BL1699" s="17" t="s">
        <v>277</v>
      </c>
      <c r="BM1699" s="134" t="s">
        <v>2021</v>
      </c>
    </row>
    <row r="1700" spans="2:65" s="1" customFormat="1" ht="19.5">
      <c r="B1700" s="29"/>
      <c r="D1700" s="136" t="s">
        <v>231</v>
      </c>
      <c r="F1700" s="137" t="s">
        <v>2020</v>
      </c>
      <c r="L1700" s="29"/>
      <c r="M1700" s="138"/>
      <c r="T1700" s="53"/>
      <c r="AT1700" s="17" t="s">
        <v>231</v>
      </c>
      <c r="AU1700" s="17" t="s">
        <v>82</v>
      </c>
    </row>
    <row r="1701" spans="2:65" s="1" customFormat="1" ht="37.9" customHeight="1">
      <c r="B1701" s="123"/>
      <c r="C1701" s="124" t="s">
        <v>2022</v>
      </c>
      <c r="D1701" s="124" t="s">
        <v>226</v>
      </c>
      <c r="E1701" s="125" t="s">
        <v>2023</v>
      </c>
      <c r="F1701" s="126" t="s">
        <v>2024</v>
      </c>
      <c r="G1701" s="127" t="s">
        <v>639</v>
      </c>
      <c r="H1701" s="128">
        <v>10</v>
      </c>
      <c r="I1701" s="129">
        <v>55000</v>
      </c>
      <c r="J1701" s="129">
        <f>ROUND(I1701*H1701,2)</f>
        <v>550000</v>
      </c>
      <c r="K1701" s="126" t="s">
        <v>1</v>
      </c>
      <c r="L1701" s="29"/>
      <c r="M1701" s="130" t="s">
        <v>1</v>
      </c>
      <c r="N1701" s="131" t="s">
        <v>39</v>
      </c>
      <c r="O1701" s="132">
        <v>0</v>
      </c>
      <c r="P1701" s="132">
        <f>O1701*H1701</f>
        <v>0</v>
      </c>
      <c r="Q1701" s="132">
        <v>0</v>
      </c>
      <c r="R1701" s="132">
        <f>Q1701*H1701</f>
        <v>0</v>
      </c>
      <c r="S1701" s="132">
        <v>0</v>
      </c>
      <c r="T1701" s="133">
        <f>S1701*H1701</f>
        <v>0</v>
      </c>
      <c r="AR1701" s="134" t="s">
        <v>277</v>
      </c>
      <c r="AT1701" s="134" t="s">
        <v>226</v>
      </c>
      <c r="AU1701" s="134" t="s">
        <v>82</v>
      </c>
      <c r="AY1701" s="17" t="s">
        <v>224</v>
      </c>
      <c r="BE1701" s="135">
        <f>IF(N1701="základní",J1701,0)</f>
        <v>0</v>
      </c>
      <c r="BF1701" s="135">
        <f>IF(N1701="snížená",J1701,0)</f>
        <v>550000</v>
      </c>
      <c r="BG1701" s="135">
        <f>IF(N1701="zákl. přenesená",J1701,0)</f>
        <v>0</v>
      </c>
      <c r="BH1701" s="135">
        <f>IF(N1701="sníž. přenesená",J1701,0)</f>
        <v>0</v>
      </c>
      <c r="BI1701" s="135">
        <f>IF(N1701="nulová",J1701,0)</f>
        <v>0</v>
      </c>
      <c r="BJ1701" s="17" t="s">
        <v>82</v>
      </c>
      <c r="BK1701" s="135">
        <f>ROUND(I1701*H1701,2)</f>
        <v>550000</v>
      </c>
      <c r="BL1701" s="17" t="s">
        <v>277</v>
      </c>
      <c r="BM1701" s="134" t="s">
        <v>2025</v>
      </c>
    </row>
    <row r="1702" spans="2:65" s="1" customFormat="1" ht="19.5">
      <c r="B1702" s="29"/>
      <c r="D1702" s="136" t="s">
        <v>231</v>
      </c>
      <c r="F1702" s="137" t="s">
        <v>2024</v>
      </c>
      <c r="L1702" s="29"/>
      <c r="M1702" s="138"/>
      <c r="T1702" s="53"/>
      <c r="AT1702" s="17" t="s">
        <v>231</v>
      </c>
      <c r="AU1702" s="17" t="s">
        <v>82</v>
      </c>
    </row>
    <row r="1703" spans="2:65" s="1" customFormat="1" ht="37.9" customHeight="1">
      <c r="B1703" s="123"/>
      <c r="C1703" s="124" t="s">
        <v>1259</v>
      </c>
      <c r="D1703" s="124" t="s">
        <v>226</v>
      </c>
      <c r="E1703" s="125" t="s">
        <v>2026</v>
      </c>
      <c r="F1703" s="126" t="s">
        <v>2027</v>
      </c>
      <c r="G1703" s="127" t="s">
        <v>639</v>
      </c>
      <c r="H1703" s="128">
        <v>2</v>
      </c>
      <c r="I1703" s="129">
        <v>75000</v>
      </c>
      <c r="J1703" s="129">
        <f>ROUND(I1703*H1703,2)</f>
        <v>150000</v>
      </c>
      <c r="K1703" s="126" t="s">
        <v>1</v>
      </c>
      <c r="L1703" s="29"/>
      <c r="M1703" s="130" t="s">
        <v>1</v>
      </c>
      <c r="N1703" s="131" t="s">
        <v>39</v>
      </c>
      <c r="O1703" s="132">
        <v>0</v>
      </c>
      <c r="P1703" s="132">
        <f>O1703*H1703</f>
        <v>0</v>
      </c>
      <c r="Q1703" s="132">
        <v>0</v>
      </c>
      <c r="R1703" s="132">
        <f>Q1703*H1703</f>
        <v>0</v>
      </c>
      <c r="S1703" s="132">
        <v>0</v>
      </c>
      <c r="T1703" s="133">
        <f>S1703*H1703</f>
        <v>0</v>
      </c>
      <c r="AR1703" s="134" t="s">
        <v>277</v>
      </c>
      <c r="AT1703" s="134" t="s">
        <v>226</v>
      </c>
      <c r="AU1703" s="134" t="s">
        <v>82</v>
      </c>
      <c r="AY1703" s="17" t="s">
        <v>224</v>
      </c>
      <c r="BE1703" s="135">
        <f>IF(N1703="základní",J1703,0)</f>
        <v>0</v>
      </c>
      <c r="BF1703" s="135">
        <f>IF(N1703="snížená",J1703,0)</f>
        <v>150000</v>
      </c>
      <c r="BG1703" s="135">
        <f>IF(N1703="zákl. přenesená",J1703,0)</f>
        <v>0</v>
      </c>
      <c r="BH1703" s="135">
        <f>IF(N1703="sníž. přenesená",J1703,0)</f>
        <v>0</v>
      </c>
      <c r="BI1703" s="135">
        <f>IF(N1703="nulová",J1703,0)</f>
        <v>0</v>
      </c>
      <c r="BJ1703" s="17" t="s">
        <v>82</v>
      </c>
      <c r="BK1703" s="135">
        <f>ROUND(I1703*H1703,2)</f>
        <v>150000</v>
      </c>
      <c r="BL1703" s="17" t="s">
        <v>277</v>
      </c>
      <c r="BM1703" s="134" t="s">
        <v>2028</v>
      </c>
    </row>
    <row r="1704" spans="2:65" s="1" customFormat="1" ht="19.5">
      <c r="B1704" s="29"/>
      <c r="D1704" s="136" t="s">
        <v>231</v>
      </c>
      <c r="F1704" s="137" t="s">
        <v>2027</v>
      </c>
      <c r="L1704" s="29"/>
      <c r="M1704" s="138"/>
      <c r="T1704" s="53"/>
      <c r="AT1704" s="17" t="s">
        <v>231</v>
      </c>
      <c r="AU1704" s="17" t="s">
        <v>82</v>
      </c>
    </row>
    <row r="1705" spans="2:65" s="1" customFormat="1" ht="37.9" customHeight="1">
      <c r="B1705" s="123"/>
      <c r="C1705" s="124" t="s">
        <v>2029</v>
      </c>
      <c r="D1705" s="124" t="s">
        <v>226</v>
      </c>
      <c r="E1705" s="125" t="s">
        <v>2030</v>
      </c>
      <c r="F1705" s="126" t="s">
        <v>2031</v>
      </c>
      <c r="G1705" s="127" t="s">
        <v>369</v>
      </c>
      <c r="H1705" s="128">
        <v>1</v>
      </c>
      <c r="I1705" s="129">
        <v>35000</v>
      </c>
      <c r="J1705" s="129">
        <f>ROUND(I1705*H1705,2)</f>
        <v>35000</v>
      </c>
      <c r="K1705" s="126" t="s">
        <v>1</v>
      </c>
      <c r="L1705" s="29"/>
      <c r="M1705" s="130" t="s">
        <v>1</v>
      </c>
      <c r="N1705" s="131" t="s">
        <v>39</v>
      </c>
      <c r="O1705" s="132">
        <v>0</v>
      </c>
      <c r="P1705" s="132">
        <f>O1705*H1705</f>
        <v>0</v>
      </c>
      <c r="Q1705" s="132">
        <v>0</v>
      </c>
      <c r="R1705" s="132">
        <f>Q1705*H1705</f>
        <v>0</v>
      </c>
      <c r="S1705" s="132">
        <v>0</v>
      </c>
      <c r="T1705" s="133">
        <f>S1705*H1705</f>
        <v>0</v>
      </c>
      <c r="AR1705" s="134" t="s">
        <v>277</v>
      </c>
      <c r="AT1705" s="134" t="s">
        <v>226</v>
      </c>
      <c r="AU1705" s="134" t="s">
        <v>82</v>
      </c>
      <c r="AY1705" s="17" t="s">
        <v>224</v>
      </c>
      <c r="BE1705" s="135">
        <f>IF(N1705="základní",J1705,0)</f>
        <v>0</v>
      </c>
      <c r="BF1705" s="135">
        <f>IF(N1705="snížená",J1705,0)</f>
        <v>35000</v>
      </c>
      <c r="BG1705" s="135">
        <f>IF(N1705="zákl. přenesená",J1705,0)</f>
        <v>0</v>
      </c>
      <c r="BH1705" s="135">
        <f>IF(N1705="sníž. přenesená",J1705,0)</f>
        <v>0</v>
      </c>
      <c r="BI1705" s="135">
        <f>IF(N1705="nulová",J1705,0)</f>
        <v>0</v>
      </c>
      <c r="BJ1705" s="17" t="s">
        <v>82</v>
      </c>
      <c r="BK1705" s="135">
        <f>ROUND(I1705*H1705,2)</f>
        <v>35000</v>
      </c>
      <c r="BL1705" s="17" t="s">
        <v>277</v>
      </c>
      <c r="BM1705" s="134" t="s">
        <v>2032</v>
      </c>
    </row>
    <row r="1706" spans="2:65" s="1" customFormat="1" ht="19.5">
      <c r="B1706" s="29"/>
      <c r="D1706" s="136" t="s">
        <v>231</v>
      </c>
      <c r="F1706" s="137" t="s">
        <v>2031</v>
      </c>
      <c r="L1706" s="29"/>
      <c r="M1706" s="138"/>
      <c r="T1706" s="53"/>
      <c r="AT1706" s="17" t="s">
        <v>231</v>
      </c>
      <c r="AU1706" s="17" t="s">
        <v>82</v>
      </c>
    </row>
    <row r="1707" spans="2:65" s="1" customFormat="1" ht="44.25" customHeight="1">
      <c r="B1707" s="123"/>
      <c r="C1707" s="124" t="s">
        <v>1264</v>
      </c>
      <c r="D1707" s="124" t="s">
        <v>226</v>
      </c>
      <c r="E1707" s="125" t="s">
        <v>2033</v>
      </c>
      <c r="F1707" s="126" t="s">
        <v>2034</v>
      </c>
      <c r="G1707" s="127" t="s">
        <v>639</v>
      </c>
      <c r="H1707" s="128">
        <v>1</v>
      </c>
      <c r="I1707" s="129">
        <v>25700</v>
      </c>
      <c r="J1707" s="129">
        <f>ROUND(I1707*H1707,2)</f>
        <v>25700</v>
      </c>
      <c r="K1707" s="126" t="s">
        <v>1</v>
      </c>
      <c r="L1707" s="29"/>
      <c r="M1707" s="130" t="s">
        <v>1</v>
      </c>
      <c r="N1707" s="131" t="s">
        <v>39</v>
      </c>
      <c r="O1707" s="132">
        <v>0</v>
      </c>
      <c r="P1707" s="132">
        <f>O1707*H1707</f>
        <v>0</v>
      </c>
      <c r="Q1707" s="132">
        <v>0</v>
      </c>
      <c r="R1707" s="132">
        <f>Q1707*H1707</f>
        <v>0</v>
      </c>
      <c r="S1707" s="132">
        <v>0</v>
      </c>
      <c r="T1707" s="133">
        <f>S1707*H1707</f>
        <v>0</v>
      </c>
      <c r="AR1707" s="134" t="s">
        <v>277</v>
      </c>
      <c r="AT1707" s="134" t="s">
        <v>226</v>
      </c>
      <c r="AU1707" s="134" t="s">
        <v>82</v>
      </c>
      <c r="AY1707" s="17" t="s">
        <v>224</v>
      </c>
      <c r="BE1707" s="135">
        <f>IF(N1707="základní",J1707,0)</f>
        <v>0</v>
      </c>
      <c r="BF1707" s="135">
        <f>IF(N1707="snížená",J1707,0)</f>
        <v>25700</v>
      </c>
      <c r="BG1707" s="135">
        <f>IF(N1707="zákl. přenesená",J1707,0)</f>
        <v>0</v>
      </c>
      <c r="BH1707" s="135">
        <f>IF(N1707="sníž. přenesená",J1707,0)</f>
        <v>0</v>
      </c>
      <c r="BI1707" s="135">
        <f>IF(N1707="nulová",J1707,0)</f>
        <v>0</v>
      </c>
      <c r="BJ1707" s="17" t="s">
        <v>82</v>
      </c>
      <c r="BK1707" s="135">
        <f>ROUND(I1707*H1707,2)</f>
        <v>25700</v>
      </c>
      <c r="BL1707" s="17" t="s">
        <v>277</v>
      </c>
      <c r="BM1707" s="134" t="s">
        <v>2035</v>
      </c>
    </row>
    <row r="1708" spans="2:65" s="1" customFormat="1" ht="29.25">
      <c r="B1708" s="29"/>
      <c r="D1708" s="136" t="s">
        <v>231</v>
      </c>
      <c r="F1708" s="137" t="s">
        <v>2034</v>
      </c>
      <c r="L1708" s="29"/>
      <c r="M1708" s="138"/>
      <c r="T1708" s="53"/>
      <c r="AT1708" s="17" t="s">
        <v>231</v>
      </c>
      <c r="AU1708" s="17" t="s">
        <v>82</v>
      </c>
    </row>
    <row r="1709" spans="2:65" s="1" customFormat="1" ht="44.25" customHeight="1">
      <c r="B1709" s="123"/>
      <c r="C1709" s="124" t="s">
        <v>2036</v>
      </c>
      <c r="D1709" s="124" t="s">
        <v>226</v>
      </c>
      <c r="E1709" s="125" t="s">
        <v>2037</v>
      </c>
      <c r="F1709" s="126" t="s">
        <v>2038</v>
      </c>
      <c r="G1709" s="127" t="s">
        <v>639</v>
      </c>
      <c r="H1709" s="128">
        <v>1</v>
      </c>
      <c r="I1709" s="129">
        <v>25700</v>
      </c>
      <c r="J1709" s="129">
        <f>ROUND(I1709*H1709,2)</f>
        <v>25700</v>
      </c>
      <c r="K1709" s="126" t="s">
        <v>1</v>
      </c>
      <c r="L1709" s="29"/>
      <c r="M1709" s="130" t="s">
        <v>1</v>
      </c>
      <c r="N1709" s="131" t="s">
        <v>39</v>
      </c>
      <c r="O1709" s="132">
        <v>0</v>
      </c>
      <c r="P1709" s="132">
        <f>O1709*H1709</f>
        <v>0</v>
      </c>
      <c r="Q1709" s="132">
        <v>0</v>
      </c>
      <c r="R1709" s="132">
        <f>Q1709*H1709</f>
        <v>0</v>
      </c>
      <c r="S1709" s="132">
        <v>0</v>
      </c>
      <c r="T1709" s="133">
        <f>S1709*H1709</f>
        <v>0</v>
      </c>
      <c r="AR1709" s="134" t="s">
        <v>277</v>
      </c>
      <c r="AT1709" s="134" t="s">
        <v>226</v>
      </c>
      <c r="AU1709" s="134" t="s">
        <v>82</v>
      </c>
      <c r="AY1709" s="17" t="s">
        <v>224</v>
      </c>
      <c r="BE1709" s="135">
        <f>IF(N1709="základní",J1709,0)</f>
        <v>0</v>
      </c>
      <c r="BF1709" s="135">
        <f>IF(N1709="snížená",J1709,0)</f>
        <v>25700</v>
      </c>
      <c r="BG1709" s="135">
        <f>IF(N1709="zákl. přenesená",J1709,0)</f>
        <v>0</v>
      </c>
      <c r="BH1709" s="135">
        <f>IF(N1709="sníž. přenesená",J1709,0)</f>
        <v>0</v>
      </c>
      <c r="BI1709" s="135">
        <f>IF(N1709="nulová",J1709,0)</f>
        <v>0</v>
      </c>
      <c r="BJ1709" s="17" t="s">
        <v>82</v>
      </c>
      <c r="BK1709" s="135">
        <f>ROUND(I1709*H1709,2)</f>
        <v>25700</v>
      </c>
      <c r="BL1709" s="17" t="s">
        <v>277</v>
      </c>
      <c r="BM1709" s="134" t="s">
        <v>2039</v>
      </c>
    </row>
    <row r="1710" spans="2:65" s="1" customFormat="1" ht="29.25">
      <c r="B1710" s="29"/>
      <c r="D1710" s="136" t="s">
        <v>231</v>
      </c>
      <c r="F1710" s="137" t="s">
        <v>2038</v>
      </c>
      <c r="L1710" s="29"/>
      <c r="M1710" s="138"/>
      <c r="T1710" s="53"/>
      <c r="AT1710" s="17" t="s">
        <v>231</v>
      </c>
      <c r="AU1710" s="17" t="s">
        <v>82</v>
      </c>
    </row>
    <row r="1711" spans="2:65" s="1" customFormat="1" ht="24.2" customHeight="1">
      <c r="B1711" s="123"/>
      <c r="C1711" s="124" t="s">
        <v>1268</v>
      </c>
      <c r="D1711" s="124" t="s">
        <v>226</v>
      </c>
      <c r="E1711" s="125" t="s">
        <v>2040</v>
      </c>
      <c r="F1711" s="126" t="s">
        <v>2041</v>
      </c>
      <c r="G1711" s="127" t="s">
        <v>639</v>
      </c>
      <c r="H1711" s="128">
        <v>1</v>
      </c>
      <c r="I1711" s="129">
        <v>1580</v>
      </c>
      <c r="J1711" s="129">
        <f>ROUND(I1711*H1711,2)</f>
        <v>1580</v>
      </c>
      <c r="K1711" s="126" t="s">
        <v>1</v>
      </c>
      <c r="L1711" s="29"/>
      <c r="M1711" s="130" t="s">
        <v>1</v>
      </c>
      <c r="N1711" s="131" t="s">
        <v>39</v>
      </c>
      <c r="O1711" s="132">
        <v>0</v>
      </c>
      <c r="P1711" s="132">
        <f>O1711*H1711</f>
        <v>0</v>
      </c>
      <c r="Q1711" s="132">
        <v>0</v>
      </c>
      <c r="R1711" s="132">
        <f>Q1711*H1711</f>
        <v>0</v>
      </c>
      <c r="S1711" s="132">
        <v>0</v>
      </c>
      <c r="T1711" s="133">
        <f>S1711*H1711</f>
        <v>0</v>
      </c>
      <c r="AR1711" s="134" t="s">
        <v>277</v>
      </c>
      <c r="AT1711" s="134" t="s">
        <v>226</v>
      </c>
      <c r="AU1711" s="134" t="s">
        <v>82</v>
      </c>
      <c r="AY1711" s="17" t="s">
        <v>224</v>
      </c>
      <c r="BE1711" s="135">
        <f>IF(N1711="základní",J1711,0)</f>
        <v>0</v>
      </c>
      <c r="BF1711" s="135">
        <f>IF(N1711="snížená",J1711,0)</f>
        <v>1580</v>
      </c>
      <c r="BG1711" s="135">
        <f>IF(N1711="zákl. přenesená",J1711,0)</f>
        <v>0</v>
      </c>
      <c r="BH1711" s="135">
        <f>IF(N1711="sníž. přenesená",J1711,0)</f>
        <v>0</v>
      </c>
      <c r="BI1711" s="135">
        <f>IF(N1711="nulová",J1711,0)</f>
        <v>0</v>
      </c>
      <c r="BJ1711" s="17" t="s">
        <v>82</v>
      </c>
      <c r="BK1711" s="135">
        <f>ROUND(I1711*H1711,2)</f>
        <v>1580</v>
      </c>
      <c r="BL1711" s="17" t="s">
        <v>277</v>
      </c>
      <c r="BM1711" s="134" t="s">
        <v>2042</v>
      </c>
    </row>
    <row r="1712" spans="2:65" s="1" customFormat="1" ht="19.5">
      <c r="B1712" s="29"/>
      <c r="D1712" s="136" t="s">
        <v>231</v>
      </c>
      <c r="F1712" s="137" t="s">
        <v>2041</v>
      </c>
      <c r="L1712" s="29"/>
      <c r="M1712" s="138"/>
      <c r="T1712" s="53"/>
      <c r="AT1712" s="17" t="s">
        <v>231</v>
      </c>
      <c r="AU1712" s="17" t="s">
        <v>82</v>
      </c>
    </row>
    <row r="1713" spans="2:65" s="1" customFormat="1" ht="37.9" customHeight="1">
      <c r="B1713" s="123"/>
      <c r="C1713" s="124" t="s">
        <v>2043</v>
      </c>
      <c r="D1713" s="124" t="s">
        <v>226</v>
      </c>
      <c r="E1713" s="125" t="s">
        <v>2044</v>
      </c>
      <c r="F1713" s="126" t="s">
        <v>2045</v>
      </c>
      <c r="G1713" s="127" t="s">
        <v>639</v>
      </c>
      <c r="H1713" s="128">
        <v>2</v>
      </c>
      <c r="I1713" s="129">
        <v>21400</v>
      </c>
      <c r="J1713" s="129">
        <f>ROUND(I1713*H1713,2)</f>
        <v>42800</v>
      </c>
      <c r="K1713" s="126" t="s">
        <v>1</v>
      </c>
      <c r="L1713" s="29"/>
      <c r="M1713" s="130" t="s">
        <v>1</v>
      </c>
      <c r="N1713" s="131" t="s">
        <v>39</v>
      </c>
      <c r="O1713" s="132">
        <v>0</v>
      </c>
      <c r="P1713" s="132">
        <f>O1713*H1713</f>
        <v>0</v>
      </c>
      <c r="Q1713" s="132">
        <v>0</v>
      </c>
      <c r="R1713" s="132">
        <f>Q1713*H1713</f>
        <v>0</v>
      </c>
      <c r="S1713" s="132">
        <v>0</v>
      </c>
      <c r="T1713" s="133">
        <f>S1713*H1713</f>
        <v>0</v>
      </c>
      <c r="AR1713" s="134" t="s">
        <v>277</v>
      </c>
      <c r="AT1713" s="134" t="s">
        <v>226</v>
      </c>
      <c r="AU1713" s="134" t="s">
        <v>82</v>
      </c>
      <c r="AY1713" s="17" t="s">
        <v>224</v>
      </c>
      <c r="BE1713" s="135">
        <f>IF(N1713="základní",J1713,0)</f>
        <v>0</v>
      </c>
      <c r="BF1713" s="135">
        <f>IF(N1713="snížená",J1713,0)</f>
        <v>42800</v>
      </c>
      <c r="BG1713" s="135">
        <f>IF(N1713="zákl. přenesená",J1713,0)</f>
        <v>0</v>
      </c>
      <c r="BH1713" s="135">
        <f>IF(N1713="sníž. přenesená",J1713,0)</f>
        <v>0</v>
      </c>
      <c r="BI1713" s="135">
        <f>IF(N1713="nulová",J1713,0)</f>
        <v>0</v>
      </c>
      <c r="BJ1713" s="17" t="s">
        <v>82</v>
      </c>
      <c r="BK1713" s="135">
        <f>ROUND(I1713*H1713,2)</f>
        <v>42800</v>
      </c>
      <c r="BL1713" s="17" t="s">
        <v>277</v>
      </c>
      <c r="BM1713" s="134" t="s">
        <v>2046</v>
      </c>
    </row>
    <row r="1714" spans="2:65" s="1" customFormat="1" ht="19.5">
      <c r="B1714" s="29"/>
      <c r="D1714" s="136" t="s">
        <v>231</v>
      </c>
      <c r="F1714" s="137" t="s">
        <v>2045</v>
      </c>
      <c r="L1714" s="29"/>
      <c r="M1714" s="138"/>
      <c r="T1714" s="53"/>
      <c r="AT1714" s="17" t="s">
        <v>231</v>
      </c>
      <c r="AU1714" s="17" t="s">
        <v>82</v>
      </c>
    </row>
    <row r="1715" spans="2:65" s="1" customFormat="1" ht="37.9" customHeight="1">
      <c r="B1715" s="123"/>
      <c r="C1715" s="124" t="s">
        <v>1273</v>
      </c>
      <c r="D1715" s="124" t="s">
        <v>226</v>
      </c>
      <c r="E1715" s="125" t="s">
        <v>2047</v>
      </c>
      <c r="F1715" s="126" t="s">
        <v>2048</v>
      </c>
      <c r="G1715" s="127" t="s">
        <v>639</v>
      </c>
      <c r="H1715" s="128">
        <v>1</v>
      </c>
      <c r="I1715" s="129">
        <v>14500</v>
      </c>
      <c r="J1715" s="129">
        <f>ROUND(I1715*H1715,2)</f>
        <v>14500</v>
      </c>
      <c r="K1715" s="126" t="s">
        <v>1</v>
      </c>
      <c r="L1715" s="29"/>
      <c r="M1715" s="130" t="s">
        <v>1</v>
      </c>
      <c r="N1715" s="131" t="s">
        <v>39</v>
      </c>
      <c r="O1715" s="132">
        <v>0</v>
      </c>
      <c r="P1715" s="132">
        <f>O1715*H1715</f>
        <v>0</v>
      </c>
      <c r="Q1715" s="132">
        <v>0</v>
      </c>
      <c r="R1715" s="132">
        <f>Q1715*H1715</f>
        <v>0</v>
      </c>
      <c r="S1715" s="132">
        <v>0</v>
      </c>
      <c r="T1715" s="133">
        <f>S1715*H1715</f>
        <v>0</v>
      </c>
      <c r="AR1715" s="134" t="s">
        <v>277</v>
      </c>
      <c r="AT1715" s="134" t="s">
        <v>226</v>
      </c>
      <c r="AU1715" s="134" t="s">
        <v>82</v>
      </c>
      <c r="AY1715" s="17" t="s">
        <v>224</v>
      </c>
      <c r="BE1715" s="135">
        <f>IF(N1715="základní",J1715,0)</f>
        <v>0</v>
      </c>
      <c r="BF1715" s="135">
        <f>IF(N1715="snížená",J1715,0)</f>
        <v>14500</v>
      </c>
      <c r="BG1715" s="135">
        <f>IF(N1715="zákl. přenesená",J1715,0)</f>
        <v>0</v>
      </c>
      <c r="BH1715" s="135">
        <f>IF(N1715="sníž. přenesená",J1715,0)</f>
        <v>0</v>
      </c>
      <c r="BI1715" s="135">
        <f>IF(N1715="nulová",J1715,0)</f>
        <v>0</v>
      </c>
      <c r="BJ1715" s="17" t="s">
        <v>82</v>
      </c>
      <c r="BK1715" s="135">
        <f>ROUND(I1715*H1715,2)</f>
        <v>14500</v>
      </c>
      <c r="BL1715" s="17" t="s">
        <v>277</v>
      </c>
      <c r="BM1715" s="134" t="s">
        <v>2049</v>
      </c>
    </row>
    <row r="1716" spans="2:65" s="1" customFormat="1" ht="19.5">
      <c r="B1716" s="29"/>
      <c r="D1716" s="136" t="s">
        <v>231</v>
      </c>
      <c r="F1716" s="137" t="s">
        <v>2048</v>
      </c>
      <c r="L1716" s="29"/>
      <c r="M1716" s="138"/>
      <c r="T1716" s="53"/>
      <c r="AT1716" s="17" t="s">
        <v>231</v>
      </c>
      <c r="AU1716" s="17" t="s">
        <v>82</v>
      </c>
    </row>
    <row r="1717" spans="2:65" s="1" customFormat="1" ht="24.2" customHeight="1">
      <c r="B1717" s="123"/>
      <c r="C1717" s="124" t="s">
        <v>2050</v>
      </c>
      <c r="D1717" s="124" t="s">
        <v>226</v>
      </c>
      <c r="E1717" s="125" t="s">
        <v>2051</v>
      </c>
      <c r="F1717" s="126" t="s">
        <v>2052</v>
      </c>
      <c r="G1717" s="127" t="s">
        <v>272</v>
      </c>
      <c r="H1717" s="128">
        <v>170</v>
      </c>
      <c r="I1717" s="129">
        <v>2830</v>
      </c>
      <c r="J1717" s="129">
        <f>ROUND(I1717*H1717,2)</f>
        <v>481100</v>
      </c>
      <c r="K1717" s="126" t="s">
        <v>1</v>
      </c>
      <c r="L1717" s="29"/>
      <c r="M1717" s="130" t="s">
        <v>1</v>
      </c>
      <c r="N1717" s="131" t="s">
        <v>39</v>
      </c>
      <c r="O1717" s="132">
        <v>0</v>
      </c>
      <c r="P1717" s="132">
        <f>O1717*H1717</f>
        <v>0</v>
      </c>
      <c r="Q1717" s="132">
        <v>0</v>
      </c>
      <c r="R1717" s="132">
        <f>Q1717*H1717</f>
        <v>0</v>
      </c>
      <c r="S1717" s="132">
        <v>0</v>
      </c>
      <c r="T1717" s="133">
        <f>S1717*H1717</f>
        <v>0</v>
      </c>
      <c r="AR1717" s="134" t="s">
        <v>277</v>
      </c>
      <c r="AT1717" s="134" t="s">
        <v>226</v>
      </c>
      <c r="AU1717" s="134" t="s">
        <v>82</v>
      </c>
      <c r="AY1717" s="17" t="s">
        <v>224</v>
      </c>
      <c r="BE1717" s="135">
        <f>IF(N1717="základní",J1717,0)</f>
        <v>0</v>
      </c>
      <c r="BF1717" s="135">
        <f>IF(N1717="snížená",J1717,0)</f>
        <v>481100</v>
      </c>
      <c r="BG1717" s="135">
        <f>IF(N1717="zákl. přenesená",J1717,0)</f>
        <v>0</v>
      </c>
      <c r="BH1717" s="135">
        <f>IF(N1717="sníž. přenesená",J1717,0)</f>
        <v>0</v>
      </c>
      <c r="BI1717" s="135">
        <f>IF(N1717="nulová",J1717,0)</f>
        <v>0</v>
      </c>
      <c r="BJ1717" s="17" t="s">
        <v>82</v>
      </c>
      <c r="BK1717" s="135">
        <f>ROUND(I1717*H1717,2)</f>
        <v>481100</v>
      </c>
      <c r="BL1717" s="17" t="s">
        <v>277</v>
      </c>
      <c r="BM1717" s="134" t="s">
        <v>2053</v>
      </c>
    </row>
    <row r="1718" spans="2:65" s="1" customFormat="1" ht="19.5">
      <c r="B1718" s="29"/>
      <c r="D1718" s="136" t="s">
        <v>231</v>
      </c>
      <c r="F1718" s="137" t="s">
        <v>2052</v>
      </c>
      <c r="L1718" s="29"/>
      <c r="M1718" s="138"/>
      <c r="T1718" s="53"/>
      <c r="AT1718" s="17" t="s">
        <v>231</v>
      </c>
      <c r="AU1718" s="17" t="s">
        <v>82</v>
      </c>
    </row>
    <row r="1719" spans="2:65" s="1" customFormat="1" ht="33" customHeight="1">
      <c r="B1719" s="123"/>
      <c r="C1719" s="124" t="s">
        <v>1276</v>
      </c>
      <c r="D1719" s="124" t="s">
        <v>226</v>
      </c>
      <c r="E1719" s="125" t="s">
        <v>2054</v>
      </c>
      <c r="F1719" s="126" t="s">
        <v>2055</v>
      </c>
      <c r="G1719" s="127" t="s">
        <v>639</v>
      </c>
      <c r="H1719" s="128">
        <v>4</v>
      </c>
      <c r="I1719" s="129">
        <v>21250</v>
      </c>
      <c r="J1719" s="129">
        <f>ROUND(I1719*H1719,2)</f>
        <v>85000</v>
      </c>
      <c r="K1719" s="126" t="s">
        <v>1</v>
      </c>
      <c r="L1719" s="29"/>
      <c r="M1719" s="130" t="s">
        <v>1</v>
      </c>
      <c r="N1719" s="131" t="s">
        <v>39</v>
      </c>
      <c r="O1719" s="132">
        <v>0</v>
      </c>
      <c r="P1719" s="132">
        <f>O1719*H1719</f>
        <v>0</v>
      </c>
      <c r="Q1719" s="132">
        <v>0</v>
      </c>
      <c r="R1719" s="132">
        <f>Q1719*H1719</f>
        <v>0</v>
      </c>
      <c r="S1719" s="132">
        <v>0</v>
      </c>
      <c r="T1719" s="133">
        <f>S1719*H1719</f>
        <v>0</v>
      </c>
      <c r="AR1719" s="134" t="s">
        <v>277</v>
      </c>
      <c r="AT1719" s="134" t="s">
        <v>226</v>
      </c>
      <c r="AU1719" s="134" t="s">
        <v>82</v>
      </c>
      <c r="AY1719" s="17" t="s">
        <v>224</v>
      </c>
      <c r="BE1719" s="135">
        <f>IF(N1719="základní",J1719,0)</f>
        <v>0</v>
      </c>
      <c r="BF1719" s="135">
        <f>IF(N1719="snížená",J1719,0)</f>
        <v>85000</v>
      </c>
      <c r="BG1719" s="135">
        <f>IF(N1719="zákl. přenesená",J1719,0)</f>
        <v>0</v>
      </c>
      <c r="BH1719" s="135">
        <f>IF(N1719="sníž. přenesená",J1719,0)</f>
        <v>0</v>
      </c>
      <c r="BI1719" s="135">
        <f>IF(N1719="nulová",J1719,0)</f>
        <v>0</v>
      </c>
      <c r="BJ1719" s="17" t="s">
        <v>82</v>
      </c>
      <c r="BK1719" s="135">
        <f>ROUND(I1719*H1719,2)</f>
        <v>85000</v>
      </c>
      <c r="BL1719" s="17" t="s">
        <v>277</v>
      </c>
      <c r="BM1719" s="134" t="s">
        <v>2056</v>
      </c>
    </row>
    <row r="1720" spans="2:65" s="1" customFormat="1" ht="19.5">
      <c r="B1720" s="29"/>
      <c r="D1720" s="136" t="s">
        <v>231</v>
      </c>
      <c r="F1720" s="137" t="s">
        <v>2055</v>
      </c>
      <c r="L1720" s="29"/>
      <c r="M1720" s="138"/>
      <c r="T1720" s="53"/>
      <c r="AT1720" s="17" t="s">
        <v>231</v>
      </c>
      <c r="AU1720" s="17" t="s">
        <v>82</v>
      </c>
    </row>
    <row r="1721" spans="2:65" s="1" customFormat="1" ht="37.9" customHeight="1">
      <c r="B1721" s="123"/>
      <c r="C1721" s="124" t="s">
        <v>2057</v>
      </c>
      <c r="D1721" s="124" t="s">
        <v>226</v>
      </c>
      <c r="E1721" s="125" t="s">
        <v>2058</v>
      </c>
      <c r="F1721" s="126" t="s">
        <v>2059</v>
      </c>
      <c r="G1721" s="127" t="s">
        <v>369</v>
      </c>
      <c r="H1721" s="128">
        <v>1</v>
      </c>
      <c r="I1721" s="129">
        <v>35190</v>
      </c>
      <c r="J1721" s="129">
        <f>ROUND(I1721*H1721,2)</f>
        <v>35190</v>
      </c>
      <c r="K1721" s="126" t="s">
        <v>1</v>
      </c>
      <c r="L1721" s="29"/>
      <c r="M1721" s="130" t="s">
        <v>1</v>
      </c>
      <c r="N1721" s="131" t="s">
        <v>39</v>
      </c>
      <c r="O1721" s="132">
        <v>0</v>
      </c>
      <c r="P1721" s="132">
        <f>O1721*H1721</f>
        <v>0</v>
      </c>
      <c r="Q1721" s="132">
        <v>0</v>
      </c>
      <c r="R1721" s="132">
        <f>Q1721*H1721</f>
        <v>0</v>
      </c>
      <c r="S1721" s="132">
        <v>0</v>
      </c>
      <c r="T1721" s="133">
        <f>S1721*H1721</f>
        <v>0</v>
      </c>
      <c r="AR1721" s="134" t="s">
        <v>277</v>
      </c>
      <c r="AT1721" s="134" t="s">
        <v>226</v>
      </c>
      <c r="AU1721" s="134" t="s">
        <v>82</v>
      </c>
      <c r="AY1721" s="17" t="s">
        <v>224</v>
      </c>
      <c r="BE1721" s="135">
        <f>IF(N1721="základní",J1721,0)</f>
        <v>0</v>
      </c>
      <c r="BF1721" s="135">
        <f>IF(N1721="snížená",J1721,0)</f>
        <v>35190</v>
      </c>
      <c r="BG1721" s="135">
        <f>IF(N1721="zákl. přenesená",J1721,0)</f>
        <v>0</v>
      </c>
      <c r="BH1721" s="135">
        <f>IF(N1721="sníž. přenesená",J1721,0)</f>
        <v>0</v>
      </c>
      <c r="BI1721" s="135">
        <f>IF(N1721="nulová",J1721,0)</f>
        <v>0</v>
      </c>
      <c r="BJ1721" s="17" t="s">
        <v>82</v>
      </c>
      <c r="BK1721" s="135">
        <f>ROUND(I1721*H1721,2)</f>
        <v>35190</v>
      </c>
      <c r="BL1721" s="17" t="s">
        <v>277</v>
      </c>
      <c r="BM1721" s="134" t="s">
        <v>2060</v>
      </c>
    </row>
    <row r="1722" spans="2:65" s="1" customFormat="1" ht="19.5">
      <c r="B1722" s="29"/>
      <c r="D1722" s="136" t="s">
        <v>231</v>
      </c>
      <c r="F1722" s="137" t="s">
        <v>2059</v>
      </c>
      <c r="L1722" s="29"/>
      <c r="M1722" s="138"/>
      <c r="T1722" s="53"/>
      <c r="AT1722" s="17" t="s">
        <v>231</v>
      </c>
      <c r="AU1722" s="17" t="s">
        <v>82</v>
      </c>
    </row>
    <row r="1723" spans="2:65" s="1" customFormat="1" ht="37.9" customHeight="1">
      <c r="B1723" s="123"/>
      <c r="C1723" s="124" t="s">
        <v>1281</v>
      </c>
      <c r="D1723" s="124" t="s">
        <v>226</v>
      </c>
      <c r="E1723" s="125" t="s">
        <v>2061</v>
      </c>
      <c r="F1723" s="126" t="s">
        <v>2062</v>
      </c>
      <c r="G1723" s="127" t="s">
        <v>272</v>
      </c>
      <c r="H1723" s="128">
        <v>80</v>
      </c>
      <c r="I1723" s="129">
        <v>1984</v>
      </c>
      <c r="J1723" s="129">
        <f>ROUND(I1723*H1723,2)</f>
        <v>158720</v>
      </c>
      <c r="K1723" s="126" t="s">
        <v>1</v>
      </c>
      <c r="L1723" s="29"/>
      <c r="M1723" s="130" t="s">
        <v>1</v>
      </c>
      <c r="N1723" s="131" t="s">
        <v>39</v>
      </c>
      <c r="O1723" s="132">
        <v>0</v>
      </c>
      <c r="P1723" s="132">
        <f>O1723*H1723</f>
        <v>0</v>
      </c>
      <c r="Q1723" s="132">
        <v>0</v>
      </c>
      <c r="R1723" s="132">
        <f>Q1723*H1723</f>
        <v>0</v>
      </c>
      <c r="S1723" s="132">
        <v>0</v>
      </c>
      <c r="T1723" s="133">
        <f>S1723*H1723</f>
        <v>0</v>
      </c>
      <c r="AR1723" s="134" t="s">
        <v>277</v>
      </c>
      <c r="AT1723" s="134" t="s">
        <v>226</v>
      </c>
      <c r="AU1723" s="134" t="s">
        <v>82</v>
      </c>
      <c r="AY1723" s="17" t="s">
        <v>224</v>
      </c>
      <c r="BE1723" s="135">
        <f>IF(N1723="základní",J1723,0)</f>
        <v>0</v>
      </c>
      <c r="BF1723" s="135">
        <f>IF(N1723="snížená",J1723,0)</f>
        <v>158720</v>
      </c>
      <c r="BG1723" s="135">
        <f>IF(N1723="zákl. přenesená",J1723,0)</f>
        <v>0</v>
      </c>
      <c r="BH1723" s="135">
        <f>IF(N1723="sníž. přenesená",J1723,0)</f>
        <v>0</v>
      </c>
      <c r="BI1723" s="135">
        <f>IF(N1723="nulová",J1723,0)</f>
        <v>0</v>
      </c>
      <c r="BJ1723" s="17" t="s">
        <v>82</v>
      </c>
      <c r="BK1723" s="135">
        <f>ROUND(I1723*H1723,2)</f>
        <v>158720</v>
      </c>
      <c r="BL1723" s="17" t="s">
        <v>277</v>
      </c>
      <c r="BM1723" s="134" t="s">
        <v>2063</v>
      </c>
    </row>
    <row r="1724" spans="2:65" s="1" customFormat="1" ht="19.5">
      <c r="B1724" s="29"/>
      <c r="D1724" s="136" t="s">
        <v>231</v>
      </c>
      <c r="F1724" s="137" t="s">
        <v>2062</v>
      </c>
      <c r="L1724" s="29"/>
      <c r="M1724" s="138"/>
      <c r="T1724" s="53"/>
      <c r="AT1724" s="17" t="s">
        <v>231</v>
      </c>
      <c r="AU1724" s="17" t="s">
        <v>82</v>
      </c>
    </row>
    <row r="1725" spans="2:65" s="1" customFormat="1" ht="37.9" customHeight="1">
      <c r="B1725" s="123"/>
      <c r="C1725" s="124" t="s">
        <v>2064</v>
      </c>
      <c r="D1725" s="124" t="s">
        <v>226</v>
      </c>
      <c r="E1725" s="125" t="s">
        <v>2065</v>
      </c>
      <c r="F1725" s="126" t="s">
        <v>2066</v>
      </c>
      <c r="G1725" s="127" t="s">
        <v>639</v>
      </c>
      <c r="H1725" s="128">
        <v>1</v>
      </c>
      <c r="I1725" s="129">
        <v>8000</v>
      </c>
      <c r="J1725" s="129">
        <f>ROUND(I1725*H1725,2)</f>
        <v>8000</v>
      </c>
      <c r="K1725" s="126" t="s">
        <v>1</v>
      </c>
      <c r="L1725" s="29"/>
      <c r="M1725" s="130" t="s">
        <v>1</v>
      </c>
      <c r="N1725" s="131" t="s">
        <v>39</v>
      </c>
      <c r="O1725" s="132">
        <v>0</v>
      </c>
      <c r="P1725" s="132">
        <f>O1725*H1725</f>
        <v>0</v>
      </c>
      <c r="Q1725" s="132">
        <v>0</v>
      </c>
      <c r="R1725" s="132">
        <f>Q1725*H1725</f>
        <v>0</v>
      </c>
      <c r="S1725" s="132">
        <v>0</v>
      </c>
      <c r="T1725" s="133">
        <f>S1725*H1725</f>
        <v>0</v>
      </c>
      <c r="AR1725" s="134" t="s">
        <v>277</v>
      </c>
      <c r="AT1725" s="134" t="s">
        <v>226</v>
      </c>
      <c r="AU1725" s="134" t="s">
        <v>82</v>
      </c>
      <c r="AY1725" s="17" t="s">
        <v>224</v>
      </c>
      <c r="BE1725" s="135">
        <f>IF(N1725="základní",J1725,0)</f>
        <v>0</v>
      </c>
      <c r="BF1725" s="135">
        <f>IF(N1725="snížená",J1725,0)</f>
        <v>8000</v>
      </c>
      <c r="BG1725" s="135">
        <f>IF(N1725="zákl. přenesená",J1725,0)</f>
        <v>0</v>
      </c>
      <c r="BH1725" s="135">
        <f>IF(N1725="sníž. přenesená",J1725,0)</f>
        <v>0</v>
      </c>
      <c r="BI1725" s="135">
        <f>IF(N1725="nulová",J1725,0)</f>
        <v>0</v>
      </c>
      <c r="BJ1725" s="17" t="s">
        <v>82</v>
      </c>
      <c r="BK1725" s="135">
        <f>ROUND(I1725*H1725,2)</f>
        <v>8000</v>
      </c>
      <c r="BL1725" s="17" t="s">
        <v>277</v>
      </c>
      <c r="BM1725" s="134" t="s">
        <v>2067</v>
      </c>
    </row>
    <row r="1726" spans="2:65" s="1" customFormat="1" ht="19.5">
      <c r="B1726" s="29"/>
      <c r="D1726" s="136" t="s">
        <v>231</v>
      </c>
      <c r="F1726" s="137" t="s">
        <v>2066</v>
      </c>
      <c r="L1726" s="29"/>
      <c r="M1726" s="138"/>
      <c r="T1726" s="53"/>
      <c r="AT1726" s="17" t="s">
        <v>231</v>
      </c>
      <c r="AU1726" s="17" t="s">
        <v>82</v>
      </c>
    </row>
    <row r="1727" spans="2:65" s="1" customFormat="1" ht="49.15" customHeight="1">
      <c r="B1727" s="123"/>
      <c r="C1727" s="124" t="s">
        <v>1285</v>
      </c>
      <c r="D1727" s="124" t="s">
        <v>226</v>
      </c>
      <c r="E1727" s="125" t="s">
        <v>2068</v>
      </c>
      <c r="F1727" s="126" t="s">
        <v>2069</v>
      </c>
      <c r="G1727" s="127" t="s">
        <v>1201</v>
      </c>
      <c r="H1727" s="128">
        <v>36642.9</v>
      </c>
      <c r="I1727" s="129">
        <v>0.98</v>
      </c>
      <c r="J1727" s="129">
        <f>ROUND(I1727*H1727,2)</f>
        <v>35910.04</v>
      </c>
      <c r="K1727" s="126" t="s">
        <v>230</v>
      </c>
      <c r="L1727" s="29"/>
      <c r="M1727" s="130" t="s">
        <v>1</v>
      </c>
      <c r="N1727" s="131" t="s">
        <v>39</v>
      </c>
      <c r="O1727" s="132">
        <v>0</v>
      </c>
      <c r="P1727" s="132">
        <f>O1727*H1727</f>
        <v>0</v>
      </c>
      <c r="Q1727" s="132">
        <v>0</v>
      </c>
      <c r="R1727" s="132">
        <f>Q1727*H1727</f>
        <v>0</v>
      </c>
      <c r="S1727" s="132">
        <v>0</v>
      </c>
      <c r="T1727" s="133">
        <f>S1727*H1727</f>
        <v>0</v>
      </c>
      <c r="AR1727" s="134" t="s">
        <v>277</v>
      </c>
      <c r="AT1727" s="134" t="s">
        <v>226</v>
      </c>
      <c r="AU1727" s="134" t="s">
        <v>82</v>
      </c>
      <c r="AY1727" s="17" t="s">
        <v>224</v>
      </c>
      <c r="BE1727" s="135">
        <f>IF(N1727="základní",J1727,0)</f>
        <v>0</v>
      </c>
      <c r="BF1727" s="135">
        <f>IF(N1727="snížená",J1727,0)</f>
        <v>35910.04</v>
      </c>
      <c r="BG1727" s="135">
        <f>IF(N1727="zákl. přenesená",J1727,0)</f>
        <v>0</v>
      </c>
      <c r="BH1727" s="135">
        <f>IF(N1727="sníž. přenesená",J1727,0)</f>
        <v>0</v>
      </c>
      <c r="BI1727" s="135">
        <f>IF(N1727="nulová",J1727,0)</f>
        <v>0</v>
      </c>
      <c r="BJ1727" s="17" t="s">
        <v>82</v>
      </c>
      <c r="BK1727" s="135">
        <f>ROUND(I1727*H1727,2)</f>
        <v>35910.04</v>
      </c>
      <c r="BL1727" s="17" t="s">
        <v>277</v>
      </c>
      <c r="BM1727" s="134" t="s">
        <v>2070</v>
      </c>
    </row>
    <row r="1728" spans="2:65" s="1" customFormat="1" ht="29.25">
      <c r="B1728" s="29"/>
      <c r="D1728" s="136" t="s">
        <v>231</v>
      </c>
      <c r="F1728" s="137" t="s">
        <v>2069</v>
      </c>
      <c r="L1728" s="29"/>
      <c r="M1728" s="138"/>
      <c r="T1728" s="53"/>
      <c r="AT1728" s="17" t="s">
        <v>231</v>
      </c>
      <c r="AU1728" s="17" t="s">
        <v>82</v>
      </c>
    </row>
    <row r="1729" spans="2:65" s="1" customFormat="1">
      <c r="B1729" s="29"/>
      <c r="D1729" s="139" t="s">
        <v>232</v>
      </c>
      <c r="F1729" s="140" t="s">
        <v>2071</v>
      </c>
      <c r="L1729" s="29"/>
      <c r="M1729" s="138"/>
      <c r="T1729" s="53"/>
      <c r="AT1729" s="17" t="s">
        <v>232</v>
      </c>
      <c r="AU1729" s="17" t="s">
        <v>82</v>
      </c>
    </row>
    <row r="1730" spans="2:65" s="11" customFormat="1" ht="22.9" customHeight="1">
      <c r="B1730" s="112"/>
      <c r="D1730" s="113" t="s">
        <v>72</v>
      </c>
      <c r="E1730" s="121" t="s">
        <v>2072</v>
      </c>
      <c r="F1730" s="121" t="s">
        <v>2073</v>
      </c>
      <c r="J1730" s="122">
        <f>BK1730</f>
        <v>1015407.9899999999</v>
      </c>
      <c r="L1730" s="112"/>
      <c r="M1730" s="116"/>
      <c r="P1730" s="117">
        <f>SUM(P1731:P1797)</f>
        <v>0</v>
      </c>
      <c r="R1730" s="117">
        <f>SUM(R1731:R1797)</f>
        <v>0</v>
      </c>
      <c r="T1730" s="118">
        <f>SUM(T1731:T1797)</f>
        <v>0</v>
      </c>
      <c r="AR1730" s="113" t="s">
        <v>82</v>
      </c>
      <c r="AT1730" s="119" t="s">
        <v>72</v>
      </c>
      <c r="AU1730" s="119" t="s">
        <v>78</v>
      </c>
      <c r="AY1730" s="113" t="s">
        <v>224</v>
      </c>
      <c r="BK1730" s="120">
        <f>SUM(BK1731:BK1797)</f>
        <v>1015407.9899999999</v>
      </c>
    </row>
    <row r="1731" spans="2:65" s="1" customFormat="1" ht="24.2" customHeight="1">
      <c r="B1731" s="123"/>
      <c r="C1731" s="124" t="s">
        <v>2074</v>
      </c>
      <c r="D1731" s="124" t="s">
        <v>226</v>
      </c>
      <c r="E1731" s="125" t="s">
        <v>2075</v>
      </c>
      <c r="F1731" s="126" t="s">
        <v>2076</v>
      </c>
      <c r="G1731" s="127" t="s">
        <v>266</v>
      </c>
      <c r="H1731" s="128">
        <v>9.1199999999999992</v>
      </c>
      <c r="I1731" s="129">
        <v>6110</v>
      </c>
      <c r="J1731" s="129">
        <f>ROUND(I1731*H1731,2)</f>
        <v>55723.199999999997</v>
      </c>
      <c r="K1731" s="126" t="s">
        <v>230</v>
      </c>
      <c r="L1731" s="29"/>
      <c r="M1731" s="130" t="s">
        <v>1</v>
      </c>
      <c r="N1731" s="131" t="s">
        <v>39</v>
      </c>
      <c r="O1731" s="132">
        <v>0</v>
      </c>
      <c r="P1731" s="132">
        <f>O1731*H1731</f>
        <v>0</v>
      </c>
      <c r="Q1731" s="132">
        <v>0</v>
      </c>
      <c r="R1731" s="132">
        <f>Q1731*H1731</f>
        <v>0</v>
      </c>
      <c r="S1731" s="132">
        <v>0</v>
      </c>
      <c r="T1731" s="133">
        <f>S1731*H1731</f>
        <v>0</v>
      </c>
      <c r="AR1731" s="134" t="s">
        <v>277</v>
      </c>
      <c r="AT1731" s="134" t="s">
        <v>226</v>
      </c>
      <c r="AU1731" s="134" t="s">
        <v>82</v>
      </c>
      <c r="AY1731" s="17" t="s">
        <v>224</v>
      </c>
      <c r="BE1731" s="135">
        <f>IF(N1731="základní",J1731,0)</f>
        <v>0</v>
      </c>
      <c r="BF1731" s="135">
        <f>IF(N1731="snížená",J1731,0)</f>
        <v>55723.199999999997</v>
      </c>
      <c r="BG1731" s="135">
        <f>IF(N1731="zákl. přenesená",J1731,0)</f>
        <v>0</v>
      </c>
      <c r="BH1731" s="135">
        <f>IF(N1731="sníž. přenesená",J1731,0)</f>
        <v>0</v>
      </c>
      <c r="BI1731" s="135">
        <f>IF(N1731="nulová",J1731,0)</f>
        <v>0</v>
      </c>
      <c r="BJ1731" s="17" t="s">
        <v>82</v>
      </c>
      <c r="BK1731" s="135">
        <f>ROUND(I1731*H1731,2)</f>
        <v>55723.199999999997</v>
      </c>
      <c r="BL1731" s="17" t="s">
        <v>277</v>
      </c>
      <c r="BM1731" s="134" t="s">
        <v>1636</v>
      </c>
    </row>
    <row r="1732" spans="2:65" s="1" customFormat="1" ht="19.5">
      <c r="B1732" s="29"/>
      <c r="D1732" s="136" t="s">
        <v>231</v>
      </c>
      <c r="F1732" s="137" t="s">
        <v>2076</v>
      </c>
      <c r="L1732" s="29"/>
      <c r="M1732" s="138"/>
      <c r="T1732" s="53"/>
      <c r="AT1732" s="17" t="s">
        <v>231</v>
      </c>
      <c r="AU1732" s="17" t="s">
        <v>82</v>
      </c>
    </row>
    <row r="1733" spans="2:65" s="1" customFormat="1">
      <c r="B1733" s="29"/>
      <c r="D1733" s="139" t="s">
        <v>232</v>
      </c>
      <c r="F1733" s="140" t="s">
        <v>2077</v>
      </c>
      <c r="L1733" s="29"/>
      <c r="M1733" s="138"/>
      <c r="T1733" s="53"/>
      <c r="AT1733" s="17" t="s">
        <v>232</v>
      </c>
      <c r="AU1733" s="17" t="s">
        <v>82</v>
      </c>
    </row>
    <row r="1734" spans="2:65" s="12" customFormat="1">
      <c r="B1734" s="141"/>
      <c r="D1734" s="136" t="s">
        <v>234</v>
      </c>
      <c r="E1734" s="142" t="s">
        <v>1</v>
      </c>
      <c r="F1734" s="143" t="s">
        <v>2078</v>
      </c>
      <c r="H1734" s="142" t="s">
        <v>1</v>
      </c>
      <c r="L1734" s="141"/>
      <c r="M1734" s="144"/>
      <c r="T1734" s="145"/>
      <c r="AT1734" s="142" t="s">
        <v>234</v>
      </c>
      <c r="AU1734" s="142" t="s">
        <v>82</v>
      </c>
      <c r="AV1734" s="12" t="s">
        <v>78</v>
      </c>
      <c r="AW1734" s="12" t="s">
        <v>29</v>
      </c>
      <c r="AX1734" s="12" t="s">
        <v>73</v>
      </c>
      <c r="AY1734" s="142" t="s">
        <v>224</v>
      </c>
    </row>
    <row r="1735" spans="2:65" s="13" customFormat="1">
      <c r="B1735" s="146"/>
      <c r="D1735" s="136" t="s">
        <v>234</v>
      </c>
      <c r="E1735" s="147" t="s">
        <v>1</v>
      </c>
      <c r="F1735" s="148" t="s">
        <v>2079</v>
      </c>
      <c r="H1735" s="149">
        <v>9.1199999999999992</v>
      </c>
      <c r="L1735" s="146"/>
      <c r="M1735" s="150"/>
      <c r="T1735" s="151"/>
      <c r="AT1735" s="147" t="s">
        <v>234</v>
      </c>
      <c r="AU1735" s="147" t="s">
        <v>82</v>
      </c>
      <c r="AV1735" s="13" t="s">
        <v>82</v>
      </c>
      <c r="AW1735" s="13" t="s">
        <v>29</v>
      </c>
      <c r="AX1735" s="13" t="s">
        <v>73</v>
      </c>
      <c r="AY1735" s="147" t="s">
        <v>224</v>
      </c>
    </row>
    <row r="1736" spans="2:65" s="14" customFormat="1">
      <c r="B1736" s="152"/>
      <c r="D1736" s="136" t="s">
        <v>234</v>
      </c>
      <c r="E1736" s="153" t="s">
        <v>1</v>
      </c>
      <c r="F1736" s="154" t="s">
        <v>239</v>
      </c>
      <c r="H1736" s="155">
        <v>9.1199999999999992</v>
      </c>
      <c r="L1736" s="152"/>
      <c r="M1736" s="156"/>
      <c r="T1736" s="157"/>
      <c r="AT1736" s="153" t="s">
        <v>234</v>
      </c>
      <c r="AU1736" s="153" t="s">
        <v>82</v>
      </c>
      <c r="AV1736" s="14" t="s">
        <v>106</v>
      </c>
      <c r="AW1736" s="14" t="s">
        <v>29</v>
      </c>
      <c r="AX1736" s="14" t="s">
        <v>78</v>
      </c>
      <c r="AY1736" s="153" t="s">
        <v>224</v>
      </c>
    </row>
    <row r="1737" spans="2:65" s="1" customFormat="1" ht="24.2" customHeight="1">
      <c r="B1737" s="123"/>
      <c r="C1737" s="124" t="s">
        <v>1289</v>
      </c>
      <c r="D1737" s="124" t="s">
        <v>226</v>
      </c>
      <c r="E1737" s="125" t="s">
        <v>2080</v>
      </c>
      <c r="F1737" s="126" t="s">
        <v>2081</v>
      </c>
      <c r="G1737" s="127" t="s">
        <v>266</v>
      </c>
      <c r="H1737" s="128">
        <v>5.1070000000000002</v>
      </c>
      <c r="I1737" s="129">
        <v>6980</v>
      </c>
      <c r="J1737" s="129">
        <f>ROUND(I1737*H1737,2)</f>
        <v>35646.86</v>
      </c>
      <c r="K1737" s="126" t="s">
        <v>230</v>
      </c>
      <c r="L1737" s="29"/>
      <c r="M1737" s="130" t="s">
        <v>1</v>
      </c>
      <c r="N1737" s="131" t="s">
        <v>39</v>
      </c>
      <c r="O1737" s="132">
        <v>0</v>
      </c>
      <c r="P1737" s="132">
        <f>O1737*H1737</f>
        <v>0</v>
      </c>
      <c r="Q1737" s="132">
        <v>0</v>
      </c>
      <c r="R1737" s="132">
        <f>Q1737*H1737</f>
        <v>0</v>
      </c>
      <c r="S1737" s="132">
        <v>0</v>
      </c>
      <c r="T1737" s="133">
        <f>S1737*H1737</f>
        <v>0</v>
      </c>
      <c r="AR1737" s="134" t="s">
        <v>277</v>
      </c>
      <c r="AT1737" s="134" t="s">
        <v>226</v>
      </c>
      <c r="AU1737" s="134" t="s">
        <v>82</v>
      </c>
      <c r="AY1737" s="17" t="s">
        <v>224</v>
      </c>
      <c r="BE1737" s="135">
        <f>IF(N1737="základní",J1737,0)</f>
        <v>0</v>
      </c>
      <c r="BF1737" s="135">
        <f>IF(N1737="snížená",J1737,0)</f>
        <v>35646.86</v>
      </c>
      <c r="BG1737" s="135">
        <f>IF(N1737="zákl. přenesená",J1737,0)</f>
        <v>0</v>
      </c>
      <c r="BH1737" s="135">
        <f>IF(N1737="sníž. přenesená",J1737,0)</f>
        <v>0</v>
      </c>
      <c r="BI1737" s="135">
        <f>IF(N1737="nulová",J1737,0)</f>
        <v>0</v>
      </c>
      <c r="BJ1737" s="17" t="s">
        <v>82</v>
      </c>
      <c r="BK1737" s="135">
        <f>ROUND(I1737*H1737,2)</f>
        <v>35646.86</v>
      </c>
      <c r="BL1737" s="17" t="s">
        <v>277</v>
      </c>
      <c r="BM1737" s="134" t="s">
        <v>1798</v>
      </c>
    </row>
    <row r="1738" spans="2:65" s="1" customFormat="1" ht="19.5">
      <c r="B1738" s="29"/>
      <c r="D1738" s="136" t="s">
        <v>231</v>
      </c>
      <c r="F1738" s="137" t="s">
        <v>2081</v>
      </c>
      <c r="L1738" s="29"/>
      <c r="M1738" s="138"/>
      <c r="T1738" s="53"/>
      <c r="AT1738" s="17" t="s">
        <v>231</v>
      </c>
      <c r="AU1738" s="17" t="s">
        <v>82</v>
      </c>
    </row>
    <row r="1739" spans="2:65" s="1" customFormat="1">
      <c r="B1739" s="29"/>
      <c r="D1739" s="139" t="s">
        <v>232</v>
      </c>
      <c r="F1739" s="140" t="s">
        <v>2082</v>
      </c>
      <c r="L1739" s="29"/>
      <c r="M1739" s="138"/>
      <c r="T1739" s="53"/>
      <c r="AT1739" s="17" t="s">
        <v>232</v>
      </c>
      <c r="AU1739" s="17" t="s">
        <v>82</v>
      </c>
    </row>
    <row r="1740" spans="2:65" s="12" customFormat="1">
      <c r="B1740" s="141"/>
      <c r="D1740" s="136" t="s">
        <v>234</v>
      </c>
      <c r="E1740" s="142" t="s">
        <v>1</v>
      </c>
      <c r="F1740" s="143" t="s">
        <v>2078</v>
      </c>
      <c r="H1740" s="142" t="s">
        <v>1</v>
      </c>
      <c r="L1740" s="141"/>
      <c r="M1740" s="144"/>
      <c r="T1740" s="145"/>
      <c r="AT1740" s="142" t="s">
        <v>234</v>
      </c>
      <c r="AU1740" s="142" t="s">
        <v>82</v>
      </c>
      <c r="AV1740" s="12" t="s">
        <v>78</v>
      </c>
      <c r="AW1740" s="12" t="s">
        <v>29</v>
      </c>
      <c r="AX1740" s="12" t="s">
        <v>73</v>
      </c>
      <c r="AY1740" s="142" t="s">
        <v>224</v>
      </c>
    </row>
    <row r="1741" spans="2:65" s="13" customFormat="1">
      <c r="B1741" s="146"/>
      <c r="D1741" s="136" t="s">
        <v>234</v>
      </c>
      <c r="E1741" s="147" t="s">
        <v>1</v>
      </c>
      <c r="F1741" s="148" t="s">
        <v>2083</v>
      </c>
      <c r="H1741" s="149">
        <v>5.1070000000000002</v>
      </c>
      <c r="L1741" s="146"/>
      <c r="M1741" s="150"/>
      <c r="T1741" s="151"/>
      <c r="AT1741" s="147" t="s">
        <v>234</v>
      </c>
      <c r="AU1741" s="147" t="s">
        <v>82</v>
      </c>
      <c r="AV1741" s="13" t="s">
        <v>82</v>
      </c>
      <c r="AW1741" s="13" t="s">
        <v>29</v>
      </c>
      <c r="AX1741" s="13" t="s">
        <v>73</v>
      </c>
      <c r="AY1741" s="147" t="s">
        <v>224</v>
      </c>
    </row>
    <row r="1742" spans="2:65" s="14" customFormat="1">
      <c r="B1742" s="152"/>
      <c r="D1742" s="136" t="s">
        <v>234</v>
      </c>
      <c r="E1742" s="153" t="s">
        <v>1</v>
      </c>
      <c r="F1742" s="154" t="s">
        <v>239</v>
      </c>
      <c r="H1742" s="155">
        <v>5.1070000000000002</v>
      </c>
      <c r="L1742" s="152"/>
      <c r="M1742" s="156"/>
      <c r="T1742" s="157"/>
      <c r="AT1742" s="153" t="s">
        <v>234</v>
      </c>
      <c r="AU1742" s="153" t="s">
        <v>82</v>
      </c>
      <c r="AV1742" s="14" t="s">
        <v>106</v>
      </c>
      <c r="AW1742" s="14" t="s">
        <v>29</v>
      </c>
      <c r="AX1742" s="14" t="s">
        <v>78</v>
      </c>
      <c r="AY1742" s="153" t="s">
        <v>224</v>
      </c>
    </row>
    <row r="1743" spans="2:65" s="1" customFormat="1" ht="21.75" customHeight="1">
      <c r="B1743" s="123"/>
      <c r="C1743" s="124" t="s">
        <v>2084</v>
      </c>
      <c r="D1743" s="124" t="s">
        <v>226</v>
      </c>
      <c r="E1743" s="125" t="s">
        <v>2085</v>
      </c>
      <c r="F1743" s="126" t="s">
        <v>2086</v>
      </c>
      <c r="G1743" s="127" t="s">
        <v>272</v>
      </c>
      <c r="H1743" s="128">
        <v>30.4</v>
      </c>
      <c r="I1743" s="129">
        <v>1644</v>
      </c>
      <c r="J1743" s="129">
        <f>ROUND(I1743*H1743,2)</f>
        <v>49977.599999999999</v>
      </c>
      <c r="K1743" s="126" t="s">
        <v>1</v>
      </c>
      <c r="L1743" s="29"/>
      <c r="M1743" s="130" t="s">
        <v>1</v>
      </c>
      <c r="N1743" s="131" t="s">
        <v>39</v>
      </c>
      <c r="O1743" s="132">
        <v>0</v>
      </c>
      <c r="P1743" s="132">
        <f>O1743*H1743</f>
        <v>0</v>
      </c>
      <c r="Q1743" s="132">
        <v>0</v>
      </c>
      <c r="R1743" s="132">
        <f>Q1743*H1743</f>
        <v>0</v>
      </c>
      <c r="S1743" s="132">
        <v>0</v>
      </c>
      <c r="T1743" s="133">
        <f>S1743*H1743</f>
        <v>0</v>
      </c>
      <c r="AR1743" s="134" t="s">
        <v>277</v>
      </c>
      <c r="AT1743" s="134" t="s">
        <v>226</v>
      </c>
      <c r="AU1743" s="134" t="s">
        <v>82</v>
      </c>
      <c r="AY1743" s="17" t="s">
        <v>224</v>
      </c>
      <c r="BE1743" s="135">
        <f>IF(N1743="základní",J1743,0)</f>
        <v>0</v>
      </c>
      <c r="BF1743" s="135">
        <f>IF(N1743="snížená",J1743,0)</f>
        <v>49977.599999999999</v>
      </c>
      <c r="BG1743" s="135">
        <f>IF(N1743="zákl. přenesená",J1743,0)</f>
        <v>0</v>
      </c>
      <c r="BH1743" s="135">
        <f>IF(N1743="sníž. přenesená",J1743,0)</f>
        <v>0</v>
      </c>
      <c r="BI1743" s="135">
        <f>IF(N1743="nulová",J1743,0)</f>
        <v>0</v>
      </c>
      <c r="BJ1743" s="17" t="s">
        <v>82</v>
      </c>
      <c r="BK1743" s="135">
        <f>ROUND(I1743*H1743,2)</f>
        <v>49977.599999999999</v>
      </c>
      <c r="BL1743" s="17" t="s">
        <v>277</v>
      </c>
      <c r="BM1743" s="134" t="s">
        <v>1816</v>
      </c>
    </row>
    <row r="1744" spans="2:65" s="1" customFormat="1">
      <c r="B1744" s="29"/>
      <c r="D1744" s="136" t="s">
        <v>231</v>
      </c>
      <c r="F1744" s="137" t="s">
        <v>2086</v>
      </c>
      <c r="L1744" s="29"/>
      <c r="M1744" s="138"/>
      <c r="T1744" s="53"/>
      <c r="AT1744" s="17" t="s">
        <v>231</v>
      </c>
      <c r="AU1744" s="17" t="s">
        <v>82</v>
      </c>
    </row>
    <row r="1745" spans="2:65" s="12" customFormat="1">
      <c r="B1745" s="141"/>
      <c r="D1745" s="136" t="s">
        <v>234</v>
      </c>
      <c r="E1745" s="142" t="s">
        <v>1</v>
      </c>
      <c r="F1745" s="143" t="s">
        <v>2087</v>
      </c>
      <c r="H1745" s="142" t="s">
        <v>1</v>
      </c>
      <c r="L1745" s="141"/>
      <c r="M1745" s="144"/>
      <c r="T1745" s="145"/>
      <c r="AT1745" s="142" t="s">
        <v>234</v>
      </c>
      <c r="AU1745" s="142" t="s">
        <v>82</v>
      </c>
      <c r="AV1745" s="12" t="s">
        <v>78</v>
      </c>
      <c r="AW1745" s="12" t="s">
        <v>29</v>
      </c>
      <c r="AX1745" s="12" t="s">
        <v>73</v>
      </c>
      <c r="AY1745" s="142" t="s">
        <v>224</v>
      </c>
    </row>
    <row r="1746" spans="2:65" s="13" customFormat="1">
      <c r="B1746" s="146"/>
      <c r="D1746" s="136" t="s">
        <v>234</v>
      </c>
      <c r="E1746" s="147" t="s">
        <v>1</v>
      </c>
      <c r="F1746" s="148" t="s">
        <v>736</v>
      </c>
      <c r="H1746" s="149">
        <v>30.4</v>
      </c>
      <c r="L1746" s="146"/>
      <c r="M1746" s="150"/>
      <c r="T1746" s="151"/>
      <c r="AT1746" s="147" t="s">
        <v>234</v>
      </c>
      <c r="AU1746" s="147" t="s">
        <v>82</v>
      </c>
      <c r="AV1746" s="13" t="s">
        <v>82</v>
      </c>
      <c r="AW1746" s="13" t="s">
        <v>29</v>
      </c>
      <c r="AX1746" s="13" t="s">
        <v>73</v>
      </c>
      <c r="AY1746" s="147" t="s">
        <v>224</v>
      </c>
    </row>
    <row r="1747" spans="2:65" s="14" customFormat="1">
      <c r="B1747" s="152"/>
      <c r="D1747" s="136" t="s">
        <v>234</v>
      </c>
      <c r="E1747" s="153" t="s">
        <v>1</v>
      </c>
      <c r="F1747" s="154" t="s">
        <v>239</v>
      </c>
      <c r="H1747" s="155">
        <v>30.4</v>
      </c>
      <c r="L1747" s="152"/>
      <c r="M1747" s="156"/>
      <c r="T1747" s="157"/>
      <c r="AT1747" s="153" t="s">
        <v>234</v>
      </c>
      <c r="AU1747" s="153" t="s">
        <v>82</v>
      </c>
      <c r="AV1747" s="14" t="s">
        <v>106</v>
      </c>
      <c r="AW1747" s="14" t="s">
        <v>29</v>
      </c>
      <c r="AX1747" s="14" t="s">
        <v>78</v>
      </c>
      <c r="AY1747" s="153" t="s">
        <v>224</v>
      </c>
    </row>
    <row r="1748" spans="2:65" s="1" customFormat="1" ht="24.2" customHeight="1">
      <c r="B1748" s="123"/>
      <c r="C1748" s="124" t="s">
        <v>1291</v>
      </c>
      <c r="D1748" s="124" t="s">
        <v>226</v>
      </c>
      <c r="E1748" s="125" t="s">
        <v>2088</v>
      </c>
      <c r="F1748" s="126" t="s">
        <v>2089</v>
      </c>
      <c r="G1748" s="127" t="s">
        <v>266</v>
      </c>
      <c r="H1748" s="128">
        <v>14.227</v>
      </c>
      <c r="I1748" s="129">
        <v>7.42</v>
      </c>
      <c r="J1748" s="129">
        <f>ROUND(I1748*H1748,2)</f>
        <v>105.56</v>
      </c>
      <c r="K1748" s="126" t="s">
        <v>230</v>
      </c>
      <c r="L1748" s="29"/>
      <c r="M1748" s="130" t="s">
        <v>1</v>
      </c>
      <c r="N1748" s="131" t="s">
        <v>39</v>
      </c>
      <c r="O1748" s="132">
        <v>0</v>
      </c>
      <c r="P1748" s="132">
        <f>O1748*H1748</f>
        <v>0</v>
      </c>
      <c r="Q1748" s="132">
        <v>0</v>
      </c>
      <c r="R1748" s="132">
        <f>Q1748*H1748</f>
        <v>0</v>
      </c>
      <c r="S1748" s="132">
        <v>0</v>
      </c>
      <c r="T1748" s="133">
        <f>S1748*H1748</f>
        <v>0</v>
      </c>
      <c r="AR1748" s="134" t="s">
        <v>277</v>
      </c>
      <c r="AT1748" s="134" t="s">
        <v>226</v>
      </c>
      <c r="AU1748" s="134" t="s">
        <v>82</v>
      </c>
      <c r="AY1748" s="17" t="s">
        <v>224</v>
      </c>
      <c r="BE1748" s="135">
        <f>IF(N1748="základní",J1748,0)</f>
        <v>0</v>
      </c>
      <c r="BF1748" s="135">
        <f>IF(N1748="snížená",J1748,0)</f>
        <v>105.56</v>
      </c>
      <c r="BG1748" s="135">
        <f>IF(N1748="zákl. přenesená",J1748,0)</f>
        <v>0</v>
      </c>
      <c r="BH1748" s="135">
        <f>IF(N1748="sníž. přenesená",J1748,0)</f>
        <v>0</v>
      </c>
      <c r="BI1748" s="135">
        <f>IF(N1748="nulová",J1748,0)</f>
        <v>0</v>
      </c>
      <c r="BJ1748" s="17" t="s">
        <v>82</v>
      </c>
      <c r="BK1748" s="135">
        <f>ROUND(I1748*H1748,2)</f>
        <v>105.56</v>
      </c>
      <c r="BL1748" s="17" t="s">
        <v>277</v>
      </c>
      <c r="BM1748" s="134" t="s">
        <v>2090</v>
      </c>
    </row>
    <row r="1749" spans="2:65" s="1" customFormat="1" ht="19.5">
      <c r="B1749" s="29"/>
      <c r="D1749" s="136" t="s">
        <v>231</v>
      </c>
      <c r="F1749" s="137" t="s">
        <v>2089</v>
      </c>
      <c r="L1749" s="29"/>
      <c r="M1749" s="138"/>
      <c r="T1749" s="53"/>
      <c r="AT1749" s="17" t="s">
        <v>231</v>
      </c>
      <c r="AU1749" s="17" t="s">
        <v>82</v>
      </c>
    </row>
    <row r="1750" spans="2:65" s="1" customFormat="1">
      <c r="B1750" s="29"/>
      <c r="D1750" s="139" t="s">
        <v>232</v>
      </c>
      <c r="F1750" s="140" t="s">
        <v>2091</v>
      </c>
      <c r="L1750" s="29"/>
      <c r="M1750" s="138"/>
      <c r="T1750" s="53"/>
      <c r="AT1750" s="17" t="s">
        <v>232</v>
      </c>
      <c r="AU1750" s="17" t="s">
        <v>82</v>
      </c>
    </row>
    <row r="1751" spans="2:65" s="13" customFormat="1">
      <c r="B1751" s="146"/>
      <c r="D1751" s="136" t="s">
        <v>234</v>
      </c>
      <c r="E1751" s="147" t="s">
        <v>1</v>
      </c>
      <c r="F1751" s="148" t="s">
        <v>2092</v>
      </c>
      <c r="H1751" s="149">
        <v>14.227</v>
      </c>
      <c r="L1751" s="146"/>
      <c r="M1751" s="150"/>
      <c r="T1751" s="151"/>
      <c r="AT1751" s="147" t="s">
        <v>234</v>
      </c>
      <c r="AU1751" s="147" t="s">
        <v>82</v>
      </c>
      <c r="AV1751" s="13" t="s">
        <v>82</v>
      </c>
      <c r="AW1751" s="13" t="s">
        <v>29</v>
      </c>
      <c r="AX1751" s="13" t="s">
        <v>73</v>
      </c>
      <c r="AY1751" s="147" t="s">
        <v>224</v>
      </c>
    </row>
    <row r="1752" spans="2:65" s="14" customFormat="1">
      <c r="B1752" s="152"/>
      <c r="D1752" s="136" t="s">
        <v>234</v>
      </c>
      <c r="E1752" s="153" t="s">
        <v>1</v>
      </c>
      <c r="F1752" s="154" t="s">
        <v>239</v>
      </c>
      <c r="H1752" s="155">
        <v>14.227</v>
      </c>
      <c r="L1752" s="152"/>
      <c r="M1752" s="156"/>
      <c r="T1752" s="157"/>
      <c r="AT1752" s="153" t="s">
        <v>234</v>
      </c>
      <c r="AU1752" s="153" t="s">
        <v>82</v>
      </c>
      <c r="AV1752" s="14" t="s">
        <v>106</v>
      </c>
      <c r="AW1752" s="14" t="s">
        <v>29</v>
      </c>
      <c r="AX1752" s="14" t="s">
        <v>78</v>
      </c>
      <c r="AY1752" s="153" t="s">
        <v>224</v>
      </c>
    </row>
    <row r="1753" spans="2:65" s="1" customFormat="1" ht="24.2" customHeight="1">
      <c r="B1753" s="123"/>
      <c r="C1753" s="124" t="s">
        <v>2093</v>
      </c>
      <c r="D1753" s="124" t="s">
        <v>226</v>
      </c>
      <c r="E1753" s="125" t="s">
        <v>2094</v>
      </c>
      <c r="F1753" s="126" t="s">
        <v>2095</v>
      </c>
      <c r="G1753" s="127" t="s">
        <v>266</v>
      </c>
      <c r="H1753" s="128">
        <v>14.227</v>
      </c>
      <c r="I1753" s="129">
        <v>231</v>
      </c>
      <c r="J1753" s="129">
        <f>ROUND(I1753*H1753,2)</f>
        <v>3286.44</v>
      </c>
      <c r="K1753" s="126" t="s">
        <v>230</v>
      </c>
      <c r="L1753" s="29"/>
      <c r="M1753" s="130" t="s">
        <v>1</v>
      </c>
      <c r="N1753" s="131" t="s">
        <v>39</v>
      </c>
      <c r="O1753" s="132">
        <v>0</v>
      </c>
      <c r="P1753" s="132">
        <f>O1753*H1753</f>
        <v>0</v>
      </c>
      <c r="Q1753" s="132">
        <v>0</v>
      </c>
      <c r="R1753" s="132">
        <f>Q1753*H1753</f>
        <v>0</v>
      </c>
      <c r="S1753" s="132">
        <v>0</v>
      </c>
      <c r="T1753" s="133">
        <f>S1753*H1753</f>
        <v>0</v>
      </c>
      <c r="AR1753" s="134" t="s">
        <v>277</v>
      </c>
      <c r="AT1753" s="134" t="s">
        <v>226</v>
      </c>
      <c r="AU1753" s="134" t="s">
        <v>82</v>
      </c>
      <c r="AY1753" s="17" t="s">
        <v>224</v>
      </c>
      <c r="BE1753" s="135">
        <f>IF(N1753="základní",J1753,0)</f>
        <v>0</v>
      </c>
      <c r="BF1753" s="135">
        <f>IF(N1753="snížená",J1753,0)</f>
        <v>3286.44</v>
      </c>
      <c r="BG1753" s="135">
        <f>IF(N1753="zákl. přenesená",J1753,0)</f>
        <v>0</v>
      </c>
      <c r="BH1753" s="135">
        <f>IF(N1753="sníž. přenesená",J1753,0)</f>
        <v>0</v>
      </c>
      <c r="BI1753" s="135">
        <f>IF(N1753="nulová",J1753,0)</f>
        <v>0</v>
      </c>
      <c r="BJ1753" s="17" t="s">
        <v>82</v>
      </c>
      <c r="BK1753" s="135">
        <f>ROUND(I1753*H1753,2)</f>
        <v>3286.44</v>
      </c>
      <c r="BL1753" s="17" t="s">
        <v>277</v>
      </c>
      <c r="BM1753" s="134" t="s">
        <v>2096</v>
      </c>
    </row>
    <row r="1754" spans="2:65" s="1" customFormat="1" ht="19.5">
      <c r="B1754" s="29"/>
      <c r="D1754" s="136" t="s">
        <v>231</v>
      </c>
      <c r="F1754" s="137" t="s">
        <v>2095</v>
      </c>
      <c r="L1754" s="29"/>
      <c r="M1754" s="138"/>
      <c r="T1754" s="53"/>
      <c r="AT1754" s="17" t="s">
        <v>231</v>
      </c>
      <c r="AU1754" s="17" t="s">
        <v>82</v>
      </c>
    </row>
    <row r="1755" spans="2:65" s="1" customFormat="1">
      <c r="B1755" s="29"/>
      <c r="D1755" s="139" t="s">
        <v>232</v>
      </c>
      <c r="F1755" s="140" t="s">
        <v>2097</v>
      </c>
      <c r="L1755" s="29"/>
      <c r="M1755" s="138"/>
      <c r="T1755" s="53"/>
      <c r="AT1755" s="17" t="s">
        <v>232</v>
      </c>
      <c r="AU1755" s="17" t="s">
        <v>82</v>
      </c>
    </row>
    <row r="1756" spans="2:65" s="13" customFormat="1">
      <c r="B1756" s="146"/>
      <c r="D1756" s="136" t="s">
        <v>234</v>
      </c>
      <c r="E1756" s="147" t="s">
        <v>1</v>
      </c>
      <c r="F1756" s="148" t="s">
        <v>2092</v>
      </c>
      <c r="H1756" s="149">
        <v>14.227</v>
      </c>
      <c r="L1756" s="146"/>
      <c r="M1756" s="150"/>
      <c r="T1756" s="151"/>
      <c r="AT1756" s="147" t="s">
        <v>234</v>
      </c>
      <c r="AU1756" s="147" t="s">
        <v>82</v>
      </c>
      <c r="AV1756" s="13" t="s">
        <v>82</v>
      </c>
      <c r="AW1756" s="13" t="s">
        <v>29</v>
      </c>
      <c r="AX1756" s="13" t="s">
        <v>73</v>
      </c>
      <c r="AY1756" s="147" t="s">
        <v>224</v>
      </c>
    </row>
    <row r="1757" spans="2:65" s="14" customFormat="1">
      <c r="B1757" s="152"/>
      <c r="D1757" s="136" t="s">
        <v>234</v>
      </c>
      <c r="E1757" s="153" t="s">
        <v>1</v>
      </c>
      <c r="F1757" s="154" t="s">
        <v>239</v>
      </c>
      <c r="H1757" s="155">
        <v>14.227</v>
      </c>
      <c r="L1757" s="152"/>
      <c r="M1757" s="156"/>
      <c r="T1757" s="157"/>
      <c r="AT1757" s="153" t="s">
        <v>234</v>
      </c>
      <c r="AU1757" s="153" t="s">
        <v>82</v>
      </c>
      <c r="AV1757" s="14" t="s">
        <v>106</v>
      </c>
      <c r="AW1757" s="14" t="s">
        <v>29</v>
      </c>
      <c r="AX1757" s="14" t="s">
        <v>78</v>
      </c>
      <c r="AY1757" s="153" t="s">
        <v>224</v>
      </c>
    </row>
    <row r="1758" spans="2:65" s="1" customFormat="1" ht="33" customHeight="1">
      <c r="B1758" s="123"/>
      <c r="C1758" s="124" t="s">
        <v>1296</v>
      </c>
      <c r="D1758" s="124" t="s">
        <v>226</v>
      </c>
      <c r="E1758" s="125" t="s">
        <v>2098</v>
      </c>
      <c r="F1758" s="126" t="s">
        <v>2099</v>
      </c>
      <c r="G1758" s="127" t="s">
        <v>272</v>
      </c>
      <c r="H1758" s="128">
        <v>155.77600000000001</v>
      </c>
      <c r="I1758" s="129">
        <v>1680</v>
      </c>
      <c r="J1758" s="129">
        <f>ROUND(I1758*H1758,2)</f>
        <v>261703.67999999999</v>
      </c>
      <c r="K1758" s="126" t="s">
        <v>1</v>
      </c>
      <c r="L1758" s="29"/>
      <c r="M1758" s="130" t="s">
        <v>1</v>
      </c>
      <c r="N1758" s="131" t="s">
        <v>39</v>
      </c>
      <c r="O1758" s="132">
        <v>0</v>
      </c>
      <c r="P1758" s="132">
        <f>O1758*H1758</f>
        <v>0</v>
      </c>
      <c r="Q1758" s="132">
        <v>0</v>
      </c>
      <c r="R1758" s="132">
        <f>Q1758*H1758</f>
        <v>0</v>
      </c>
      <c r="S1758" s="132">
        <v>0</v>
      </c>
      <c r="T1758" s="133">
        <f>S1758*H1758</f>
        <v>0</v>
      </c>
      <c r="AR1758" s="134" t="s">
        <v>277</v>
      </c>
      <c r="AT1758" s="134" t="s">
        <v>226</v>
      </c>
      <c r="AU1758" s="134" t="s">
        <v>82</v>
      </c>
      <c r="AY1758" s="17" t="s">
        <v>224</v>
      </c>
      <c r="BE1758" s="135">
        <f>IF(N1758="základní",J1758,0)</f>
        <v>0</v>
      </c>
      <c r="BF1758" s="135">
        <f>IF(N1758="snížená",J1758,0)</f>
        <v>261703.67999999999</v>
      </c>
      <c r="BG1758" s="135">
        <f>IF(N1758="zákl. přenesená",J1758,0)</f>
        <v>0</v>
      </c>
      <c r="BH1758" s="135">
        <f>IF(N1758="sníž. přenesená",J1758,0)</f>
        <v>0</v>
      </c>
      <c r="BI1758" s="135">
        <f>IF(N1758="nulová",J1758,0)</f>
        <v>0</v>
      </c>
      <c r="BJ1758" s="17" t="s">
        <v>82</v>
      </c>
      <c r="BK1758" s="135">
        <f>ROUND(I1758*H1758,2)</f>
        <v>261703.67999999999</v>
      </c>
      <c r="BL1758" s="17" t="s">
        <v>277</v>
      </c>
      <c r="BM1758" s="134" t="s">
        <v>2100</v>
      </c>
    </row>
    <row r="1759" spans="2:65" s="1" customFormat="1" ht="19.5">
      <c r="B1759" s="29"/>
      <c r="D1759" s="136" t="s">
        <v>231</v>
      </c>
      <c r="F1759" s="137" t="s">
        <v>2099</v>
      </c>
      <c r="L1759" s="29"/>
      <c r="M1759" s="138"/>
      <c r="T1759" s="53"/>
      <c r="AT1759" s="17" t="s">
        <v>231</v>
      </c>
      <c r="AU1759" s="17" t="s">
        <v>82</v>
      </c>
    </row>
    <row r="1760" spans="2:65" s="13" customFormat="1">
      <c r="B1760" s="146"/>
      <c r="D1760" s="136" t="s">
        <v>234</v>
      </c>
      <c r="E1760" s="147" t="s">
        <v>1</v>
      </c>
      <c r="F1760" s="148" t="s">
        <v>2101</v>
      </c>
      <c r="H1760" s="149">
        <v>5.1100000000000003</v>
      </c>
      <c r="L1760" s="146"/>
      <c r="M1760" s="150"/>
      <c r="T1760" s="151"/>
      <c r="AT1760" s="147" t="s">
        <v>234</v>
      </c>
      <c r="AU1760" s="147" t="s">
        <v>82</v>
      </c>
      <c r="AV1760" s="13" t="s">
        <v>82</v>
      </c>
      <c r="AW1760" s="13" t="s">
        <v>29</v>
      </c>
      <c r="AX1760" s="13" t="s">
        <v>73</v>
      </c>
      <c r="AY1760" s="147" t="s">
        <v>224</v>
      </c>
    </row>
    <row r="1761" spans="2:65" s="13" customFormat="1">
      <c r="B1761" s="146"/>
      <c r="D1761" s="136" t="s">
        <v>234</v>
      </c>
      <c r="E1761" s="147" t="s">
        <v>1</v>
      </c>
      <c r="F1761" s="148" t="s">
        <v>2102</v>
      </c>
      <c r="H1761" s="149">
        <v>12.925000000000001</v>
      </c>
      <c r="L1761" s="146"/>
      <c r="M1761" s="150"/>
      <c r="T1761" s="151"/>
      <c r="AT1761" s="147" t="s">
        <v>234</v>
      </c>
      <c r="AU1761" s="147" t="s">
        <v>82</v>
      </c>
      <c r="AV1761" s="13" t="s">
        <v>82</v>
      </c>
      <c r="AW1761" s="13" t="s">
        <v>29</v>
      </c>
      <c r="AX1761" s="13" t="s">
        <v>73</v>
      </c>
      <c r="AY1761" s="147" t="s">
        <v>224</v>
      </c>
    </row>
    <row r="1762" spans="2:65" s="13" customFormat="1">
      <c r="B1762" s="146"/>
      <c r="D1762" s="136" t="s">
        <v>234</v>
      </c>
      <c r="E1762" s="147" t="s">
        <v>1</v>
      </c>
      <c r="F1762" s="148" t="s">
        <v>2103</v>
      </c>
      <c r="H1762" s="149">
        <v>40.26</v>
      </c>
      <c r="L1762" s="146"/>
      <c r="M1762" s="150"/>
      <c r="T1762" s="151"/>
      <c r="AT1762" s="147" t="s">
        <v>234</v>
      </c>
      <c r="AU1762" s="147" t="s">
        <v>82</v>
      </c>
      <c r="AV1762" s="13" t="s">
        <v>82</v>
      </c>
      <c r="AW1762" s="13" t="s">
        <v>29</v>
      </c>
      <c r="AX1762" s="13" t="s">
        <v>73</v>
      </c>
      <c r="AY1762" s="147" t="s">
        <v>224</v>
      </c>
    </row>
    <row r="1763" spans="2:65" s="13" customFormat="1">
      <c r="B1763" s="146"/>
      <c r="D1763" s="136" t="s">
        <v>234</v>
      </c>
      <c r="E1763" s="147" t="s">
        <v>1</v>
      </c>
      <c r="F1763" s="148" t="s">
        <v>2104</v>
      </c>
      <c r="H1763" s="149">
        <v>12.17</v>
      </c>
      <c r="L1763" s="146"/>
      <c r="M1763" s="150"/>
      <c r="T1763" s="151"/>
      <c r="AT1763" s="147" t="s">
        <v>234</v>
      </c>
      <c r="AU1763" s="147" t="s">
        <v>82</v>
      </c>
      <c r="AV1763" s="13" t="s">
        <v>82</v>
      </c>
      <c r="AW1763" s="13" t="s">
        <v>29</v>
      </c>
      <c r="AX1763" s="13" t="s">
        <v>73</v>
      </c>
      <c r="AY1763" s="147" t="s">
        <v>224</v>
      </c>
    </row>
    <row r="1764" spans="2:65" s="13" customFormat="1">
      <c r="B1764" s="146"/>
      <c r="D1764" s="136" t="s">
        <v>234</v>
      </c>
      <c r="E1764" s="147" t="s">
        <v>1</v>
      </c>
      <c r="F1764" s="148" t="s">
        <v>2105</v>
      </c>
      <c r="H1764" s="149">
        <v>9.3710000000000004</v>
      </c>
      <c r="L1764" s="146"/>
      <c r="M1764" s="150"/>
      <c r="T1764" s="151"/>
      <c r="AT1764" s="147" t="s">
        <v>234</v>
      </c>
      <c r="AU1764" s="147" t="s">
        <v>82</v>
      </c>
      <c r="AV1764" s="13" t="s">
        <v>82</v>
      </c>
      <c r="AW1764" s="13" t="s">
        <v>29</v>
      </c>
      <c r="AX1764" s="13" t="s">
        <v>73</v>
      </c>
      <c r="AY1764" s="147" t="s">
        <v>224</v>
      </c>
    </row>
    <row r="1765" spans="2:65" s="13" customFormat="1">
      <c r="B1765" s="146"/>
      <c r="D1765" s="136" t="s">
        <v>234</v>
      </c>
      <c r="E1765" s="147" t="s">
        <v>1</v>
      </c>
      <c r="F1765" s="148" t="s">
        <v>2106</v>
      </c>
      <c r="H1765" s="149">
        <v>75.94</v>
      </c>
      <c r="L1765" s="146"/>
      <c r="M1765" s="150"/>
      <c r="T1765" s="151"/>
      <c r="AT1765" s="147" t="s">
        <v>234</v>
      </c>
      <c r="AU1765" s="147" t="s">
        <v>82</v>
      </c>
      <c r="AV1765" s="13" t="s">
        <v>82</v>
      </c>
      <c r="AW1765" s="13" t="s">
        <v>29</v>
      </c>
      <c r="AX1765" s="13" t="s">
        <v>73</v>
      </c>
      <c r="AY1765" s="147" t="s">
        <v>224</v>
      </c>
    </row>
    <row r="1766" spans="2:65" s="14" customFormat="1">
      <c r="B1766" s="152"/>
      <c r="D1766" s="136" t="s">
        <v>234</v>
      </c>
      <c r="E1766" s="153" t="s">
        <v>1</v>
      </c>
      <c r="F1766" s="154" t="s">
        <v>239</v>
      </c>
      <c r="H1766" s="155">
        <v>155.77600000000001</v>
      </c>
      <c r="L1766" s="152"/>
      <c r="M1766" s="156"/>
      <c r="T1766" s="157"/>
      <c r="AT1766" s="153" t="s">
        <v>234</v>
      </c>
      <c r="AU1766" s="153" t="s">
        <v>82</v>
      </c>
      <c r="AV1766" s="14" t="s">
        <v>106</v>
      </c>
      <c r="AW1766" s="14" t="s">
        <v>29</v>
      </c>
      <c r="AX1766" s="14" t="s">
        <v>78</v>
      </c>
      <c r="AY1766" s="153" t="s">
        <v>224</v>
      </c>
    </row>
    <row r="1767" spans="2:65" s="1" customFormat="1" ht="24.2" customHeight="1">
      <c r="B1767" s="123"/>
      <c r="C1767" s="124" t="s">
        <v>2107</v>
      </c>
      <c r="D1767" s="124" t="s">
        <v>226</v>
      </c>
      <c r="E1767" s="125" t="s">
        <v>2108</v>
      </c>
      <c r="F1767" s="126" t="s">
        <v>2109</v>
      </c>
      <c r="G1767" s="127" t="s">
        <v>272</v>
      </c>
      <c r="H1767" s="128">
        <v>19.2</v>
      </c>
      <c r="I1767" s="129">
        <v>1890</v>
      </c>
      <c r="J1767" s="129">
        <f>ROUND(I1767*H1767,2)</f>
        <v>36288</v>
      </c>
      <c r="K1767" s="126" t="s">
        <v>1</v>
      </c>
      <c r="L1767" s="29"/>
      <c r="M1767" s="130" t="s">
        <v>1</v>
      </c>
      <c r="N1767" s="131" t="s">
        <v>39</v>
      </c>
      <c r="O1767" s="132">
        <v>0</v>
      </c>
      <c r="P1767" s="132">
        <f>O1767*H1767</f>
        <v>0</v>
      </c>
      <c r="Q1767" s="132">
        <v>0</v>
      </c>
      <c r="R1767" s="132">
        <f>Q1767*H1767</f>
        <v>0</v>
      </c>
      <c r="S1767" s="132">
        <v>0</v>
      </c>
      <c r="T1767" s="133">
        <f>S1767*H1767</f>
        <v>0</v>
      </c>
      <c r="AR1767" s="134" t="s">
        <v>277</v>
      </c>
      <c r="AT1767" s="134" t="s">
        <v>226</v>
      </c>
      <c r="AU1767" s="134" t="s">
        <v>82</v>
      </c>
      <c r="AY1767" s="17" t="s">
        <v>224</v>
      </c>
      <c r="BE1767" s="135">
        <f>IF(N1767="základní",J1767,0)</f>
        <v>0</v>
      </c>
      <c r="BF1767" s="135">
        <f>IF(N1767="snížená",J1767,0)</f>
        <v>36288</v>
      </c>
      <c r="BG1767" s="135">
        <f>IF(N1767="zákl. přenesená",J1767,0)</f>
        <v>0</v>
      </c>
      <c r="BH1767" s="135">
        <f>IF(N1767="sníž. přenesená",J1767,0)</f>
        <v>0</v>
      </c>
      <c r="BI1767" s="135">
        <f>IF(N1767="nulová",J1767,0)</f>
        <v>0</v>
      </c>
      <c r="BJ1767" s="17" t="s">
        <v>82</v>
      </c>
      <c r="BK1767" s="135">
        <f>ROUND(I1767*H1767,2)</f>
        <v>36288</v>
      </c>
      <c r="BL1767" s="17" t="s">
        <v>277</v>
      </c>
      <c r="BM1767" s="134" t="s">
        <v>2110</v>
      </c>
    </row>
    <row r="1768" spans="2:65" s="1" customFormat="1" ht="19.5">
      <c r="B1768" s="29"/>
      <c r="D1768" s="136" t="s">
        <v>231</v>
      </c>
      <c r="F1768" s="137" t="s">
        <v>2109</v>
      </c>
      <c r="L1768" s="29"/>
      <c r="M1768" s="138"/>
      <c r="T1768" s="53"/>
      <c r="AT1768" s="17" t="s">
        <v>231</v>
      </c>
      <c r="AU1768" s="17" t="s">
        <v>82</v>
      </c>
    </row>
    <row r="1769" spans="2:65" s="13" customFormat="1">
      <c r="B1769" s="146"/>
      <c r="D1769" s="136" t="s">
        <v>234</v>
      </c>
      <c r="E1769" s="147" t="s">
        <v>1</v>
      </c>
      <c r="F1769" s="148" t="s">
        <v>2111</v>
      </c>
      <c r="H1769" s="149">
        <v>19.2</v>
      </c>
      <c r="L1769" s="146"/>
      <c r="M1769" s="150"/>
      <c r="T1769" s="151"/>
      <c r="AT1769" s="147" t="s">
        <v>234</v>
      </c>
      <c r="AU1769" s="147" t="s">
        <v>82</v>
      </c>
      <c r="AV1769" s="13" t="s">
        <v>82</v>
      </c>
      <c r="AW1769" s="13" t="s">
        <v>29</v>
      </c>
      <c r="AX1769" s="13" t="s">
        <v>73</v>
      </c>
      <c r="AY1769" s="147" t="s">
        <v>224</v>
      </c>
    </row>
    <row r="1770" spans="2:65" s="14" customFormat="1">
      <c r="B1770" s="152"/>
      <c r="D1770" s="136" t="s">
        <v>234</v>
      </c>
      <c r="E1770" s="153" t="s">
        <v>1</v>
      </c>
      <c r="F1770" s="154" t="s">
        <v>239</v>
      </c>
      <c r="H1770" s="155">
        <v>19.2</v>
      </c>
      <c r="L1770" s="152"/>
      <c r="M1770" s="156"/>
      <c r="T1770" s="157"/>
      <c r="AT1770" s="153" t="s">
        <v>234</v>
      </c>
      <c r="AU1770" s="153" t="s">
        <v>82</v>
      </c>
      <c r="AV1770" s="14" t="s">
        <v>106</v>
      </c>
      <c r="AW1770" s="14" t="s">
        <v>29</v>
      </c>
      <c r="AX1770" s="14" t="s">
        <v>78</v>
      </c>
      <c r="AY1770" s="153" t="s">
        <v>224</v>
      </c>
    </row>
    <row r="1771" spans="2:65" s="1" customFormat="1" ht="24.2" customHeight="1">
      <c r="B1771" s="123"/>
      <c r="C1771" s="124" t="s">
        <v>1298</v>
      </c>
      <c r="D1771" s="124" t="s">
        <v>226</v>
      </c>
      <c r="E1771" s="125" t="s">
        <v>2112</v>
      </c>
      <c r="F1771" s="126" t="s">
        <v>2113</v>
      </c>
      <c r="G1771" s="127" t="s">
        <v>266</v>
      </c>
      <c r="H1771" s="128">
        <v>43.701000000000001</v>
      </c>
      <c r="I1771" s="129">
        <v>3650</v>
      </c>
      <c r="J1771" s="129">
        <f>ROUND(I1771*H1771,2)</f>
        <v>159508.65</v>
      </c>
      <c r="K1771" s="126" t="s">
        <v>230</v>
      </c>
      <c r="L1771" s="29"/>
      <c r="M1771" s="130" t="s">
        <v>1</v>
      </c>
      <c r="N1771" s="131" t="s">
        <v>39</v>
      </c>
      <c r="O1771" s="132">
        <v>0</v>
      </c>
      <c r="P1771" s="132">
        <f>O1771*H1771</f>
        <v>0</v>
      </c>
      <c r="Q1771" s="132">
        <v>0</v>
      </c>
      <c r="R1771" s="132">
        <f>Q1771*H1771</f>
        <v>0</v>
      </c>
      <c r="S1771" s="132">
        <v>0</v>
      </c>
      <c r="T1771" s="133">
        <f>S1771*H1771</f>
        <v>0</v>
      </c>
      <c r="AR1771" s="134" t="s">
        <v>277</v>
      </c>
      <c r="AT1771" s="134" t="s">
        <v>226</v>
      </c>
      <c r="AU1771" s="134" t="s">
        <v>82</v>
      </c>
      <c r="AY1771" s="17" t="s">
        <v>224</v>
      </c>
      <c r="BE1771" s="135">
        <f>IF(N1771="základní",J1771,0)</f>
        <v>0</v>
      </c>
      <c r="BF1771" s="135">
        <f>IF(N1771="snížená",J1771,0)</f>
        <v>159508.65</v>
      </c>
      <c r="BG1771" s="135">
        <f>IF(N1771="zákl. přenesená",J1771,0)</f>
        <v>0</v>
      </c>
      <c r="BH1771" s="135">
        <f>IF(N1771="sníž. přenesená",J1771,0)</f>
        <v>0</v>
      </c>
      <c r="BI1771" s="135">
        <f>IF(N1771="nulová",J1771,0)</f>
        <v>0</v>
      </c>
      <c r="BJ1771" s="17" t="s">
        <v>82</v>
      </c>
      <c r="BK1771" s="135">
        <f>ROUND(I1771*H1771,2)</f>
        <v>159508.65</v>
      </c>
      <c r="BL1771" s="17" t="s">
        <v>277</v>
      </c>
      <c r="BM1771" s="134" t="s">
        <v>2114</v>
      </c>
    </row>
    <row r="1772" spans="2:65" s="1" customFormat="1">
      <c r="B1772" s="29"/>
      <c r="D1772" s="136" t="s">
        <v>231</v>
      </c>
      <c r="F1772" s="137" t="s">
        <v>2113</v>
      </c>
      <c r="L1772" s="29"/>
      <c r="M1772" s="138"/>
      <c r="T1772" s="53"/>
      <c r="AT1772" s="17" t="s">
        <v>231</v>
      </c>
      <c r="AU1772" s="17" t="s">
        <v>82</v>
      </c>
    </row>
    <row r="1773" spans="2:65" s="1" customFormat="1">
      <c r="B1773" s="29"/>
      <c r="D1773" s="139" t="s">
        <v>232</v>
      </c>
      <c r="F1773" s="140" t="s">
        <v>2115</v>
      </c>
      <c r="L1773" s="29"/>
      <c r="M1773" s="138"/>
      <c r="T1773" s="53"/>
      <c r="AT1773" s="17" t="s">
        <v>232</v>
      </c>
      <c r="AU1773" s="17" t="s">
        <v>82</v>
      </c>
    </row>
    <row r="1774" spans="2:65" s="12" customFormat="1">
      <c r="B1774" s="141"/>
      <c r="D1774" s="136" t="s">
        <v>234</v>
      </c>
      <c r="E1774" s="142" t="s">
        <v>1</v>
      </c>
      <c r="F1774" s="143" t="s">
        <v>908</v>
      </c>
      <c r="H1774" s="142" t="s">
        <v>1</v>
      </c>
      <c r="L1774" s="141"/>
      <c r="M1774" s="144"/>
      <c r="T1774" s="145"/>
      <c r="AT1774" s="142" t="s">
        <v>234</v>
      </c>
      <c r="AU1774" s="142" t="s">
        <v>82</v>
      </c>
      <c r="AV1774" s="12" t="s">
        <v>78</v>
      </c>
      <c r="AW1774" s="12" t="s">
        <v>29</v>
      </c>
      <c r="AX1774" s="12" t="s">
        <v>73</v>
      </c>
      <c r="AY1774" s="142" t="s">
        <v>224</v>
      </c>
    </row>
    <row r="1775" spans="2:65" s="13" customFormat="1">
      <c r="B1775" s="146"/>
      <c r="D1775" s="136" t="s">
        <v>234</v>
      </c>
      <c r="E1775" s="147" t="s">
        <v>1</v>
      </c>
      <c r="F1775" s="148" t="s">
        <v>909</v>
      </c>
      <c r="H1775" s="149">
        <v>39.54</v>
      </c>
      <c r="L1775" s="146"/>
      <c r="M1775" s="150"/>
      <c r="T1775" s="151"/>
      <c r="AT1775" s="147" t="s">
        <v>234</v>
      </c>
      <c r="AU1775" s="147" t="s">
        <v>82</v>
      </c>
      <c r="AV1775" s="13" t="s">
        <v>82</v>
      </c>
      <c r="AW1775" s="13" t="s">
        <v>29</v>
      </c>
      <c r="AX1775" s="13" t="s">
        <v>73</v>
      </c>
      <c r="AY1775" s="147" t="s">
        <v>224</v>
      </c>
    </row>
    <row r="1776" spans="2:65" s="12" customFormat="1">
      <c r="B1776" s="141"/>
      <c r="D1776" s="136" t="s">
        <v>234</v>
      </c>
      <c r="E1776" s="142" t="s">
        <v>1</v>
      </c>
      <c r="F1776" s="143" t="s">
        <v>2078</v>
      </c>
      <c r="H1776" s="142" t="s">
        <v>1</v>
      </c>
      <c r="L1776" s="141"/>
      <c r="M1776" s="144"/>
      <c r="T1776" s="145"/>
      <c r="AT1776" s="142" t="s">
        <v>234</v>
      </c>
      <c r="AU1776" s="142" t="s">
        <v>82</v>
      </c>
      <c r="AV1776" s="12" t="s">
        <v>78</v>
      </c>
      <c r="AW1776" s="12" t="s">
        <v>29</v>
      </c>
      <c r="AX1776" s="12" t="s">
        <v>73</v>
      </c>
      <c r="AY1776" s="142" t="s">
        <v>224</v>
      </c>
    </row>
    <row r="1777" spans="2:65" s="13" customFormat="1">
      <c r="B1777" s="146"/>
      <c r="D1777" s="136" t="s">
        <v>234</v>
      </c>
      <c r="E1777" s="147" t="s">
        <v>1</v>
      </c>
      <c r="F1777" s="148" t="s">
        <v>2116</v>
      </c>
      <c r="H1777" s="149">
        <v>4.1609999999999996</v>
      </c>
      <c r="L1777" s="146"/>
      <c r="M1777" s="150"/>
      <c r="T1777" s="151"/>
      <c r="AT1777" s="147" t="s">
        <v>234</v>
      </c>
      <c r="AU1777" s="147" t="s">
        <v>82</v>
      </c>
      <c r="AV1777" s="13" t="s">
        <v>82</v>
      </c>
      <c r="AW1777" s="13" t="s">
        <v>29</v>
      </c>
      <c r="AX1777" s="13" t="s">
        <v>73</v>
      </c>
      <c r="AY1777" s="147" t="s">
        <v>224</v>
      </c>
    </row>
    <row r="1778" spans="2:65" s="14" customFormat="1">
      <c r="B1778" s="152"/>
      <c r="D1778" s="136" t="s">
        <v>234</v>
      </c>
      <c r="E1778" s="153" t="s">
        <v>1</v>
      </c>
      <c r="F1778" s="154" t="s">
        <v>239</v>
      </c>
      <c r="H1778" s="155">
        <v>43.701000000000001</v>
      </c>
      <c r="L1778" s="152"/>
      <c r="M1778" s="156"/>
      <c r="T1778" s="157"/>
      <c r="AT1778" s="153" t="s">
        <v>234</v>
      </c>
      <c r="AU1778" s="153" t="s">
        <v>82</v>
      </c>
      <c r="AV1778" s="14" t="s">
        <v>106</v>
      </c>
      <c r="AW1778" s="14" t="s">
        <v>29</v>
      </c>
      <c r="AX1778" s="14" t="s">
        <v>78</v>
      </c>
      <c r="AY1778" s="153" t="s">
        <v>224</v>
      </c>
    </row>
    <row r="1779" spans="2:65" s="1" customFormat="1" ht="24.2" customHeight="1">
      <c r="B1779" s="123"/>
      <c r="C1779" s="124" t="s">
        <v>2117</v>
      </c>
      <c r="D1779" s="124" t="s">
        <v>226</v>
      </c>
      <c r="E1779" s="125" t="s">
        <v>2118</v>
      </c>
      <c r="F1779" s="126" t="s">
        <v>2119</v>
      </c>
      <c r="G1779" s="127" t="s">
        <v>266</v>
      </c>
      <c r="H1779" s="128">
        <v>83.79</v>
      </c>
      <c r="I1779" s="129">
        <v>3980</v>
      </c>
      <c r="J1779" s="129">
        <f>ROUND(I1779*H1779,2)</f>
        <v>333484.2</v>
      </c>
      <c r="K1779" s="126" t="s">
        <v>1</v>
      </c>
      <c r="L1779" s="29"/>
      <c r="M1779" s="130" t="s">
        <v>1</v>
      </c>
      <c r="N1779" s="131" t="s">
        <v>39</v>
      </c>
      <c r="O1779" s="132">
        <v>0</v>
      </c>
      <c r="P1779" s="132">
        <f>O1779*H1779</f>
        <v>0</v>
      </c>
      <c r="Q1779" s="132">
        <v>0</v>
      </c>
      <c r="R1779" s="132">
        <f>Q1779*H1779</f>
        <v>0</v>
      </c>
      <c r="S1779" s="132">
        <v>0</v>
      </c>
      <c r="T1779" s="133">
        <f>S1779*H1779</f>
        <v>0</v>
      </c>
      <c r="AR1779" s="134" t="s">
        <v>277</v>
      </c>
      <c r="AT1779" s="134" t="s">
        <v>226</v>
      </c>
      <c r="AU1779" s="134" t="s">
        <v>82</v>
      </c>
      <c r="AY1779" s="17" t="s">
        <v>224</v>
      </c>
      <c r="BE1779" s="135">
        <f>IF(N1779="základní",J1779,0)</f>
        <v>0</v>
      </c>
      <c r="BF1779" s="135">
        <f>IF(N1779="snížená",J1779,0)</f>
        <v>333484.2</v>
      </c>
      <c r="BG1779" s="135">
        <f>IF(N1779="zákl. přenesená",J1779,0)</f>
        <v>0</v>
      </c>
      <c r="BH1779" s="135">
        <f>IF(N1779="sníž. přenesená",J1779,0)</f>
        <v>0</v>
      </c>
      <c r="BI1779" s="135">
        <f>IF(N1779="nulová",J1779,0)</f>
        <v>0</v>
      </c>
      <c r="BJ1779" s="17" t="s">
        <v>82</v>
      </c>
      <c r="BK1779" s="135">
        <f>ROUND(I1779*H1779,2)</f>
        <v>333484.2</v>
      </c>
      <c r="BL1779" s="17" t="s">
        <v>277</v>
      </c>
      <c r="BM1779" s="134" t="s">
        <v>2120</v>
      </c>
    </row>
    <row r="1780" spans="2:65" s="1" customFormat="1" ht="19.5">
      <c r="B1780" s="29"/>
      <c r="D1780" s="136" t="s">
        <v>231</v>
      </c>
      <c r="F1780" s="137" t="s">
        <v>2119</v>
      </c>
      <c r="L1780" s="29"/>
      <c r="M1780" s="138"/>
      <c r="T1780" s="53"/>
      <c r="AT1780" s="17" t="s">
        <v>231</v>
      </c>
      <c r="AU1780" s="17" t="s">
        <v>82</v>
      </c>
    </row>
    <row r="1781" spans="2:65" s="12" customFormat="1">
      <c r="B1781" s="141"/>
      <c r="D1781" s="136" t="s">
        <v>234</v>
      </c>
      <c r="E1781" s="142" t="s">
        <v>1</v>
      </c>
      <c r="F1781" s="143" t="s">
        <v>2121</v>
      </c>
      <c r="H1781" s="142" t="s">
        <v>1</v>
      </c>
      <c r="L1781" s="141"/>
      <c r="M1781" s="144"/>
      <c r="T1781" s="145"/>
      <c r="AT1781" s="142" t="s">
        <v>234</v>
      </c>
      <c r="AU1781" s="142" t="s">
        <v>82</v>
      </c>
      <c r="AV1781" s="12" t="s">
        <v>78</v>
      </c>
      <c r="AW1781" s="12" t="s">
        <v>29</v>
      </c>
      <c r="AX1781" s="12" t="s">
        <v>73</v>
      </c>
      <c r="AY1781" s="142" t="s">
        <v>224</v>
      </c>
    </row>
    <row r="1782" spans="2:65" s="13" customFormat="1">
      <c r="B1782" s="146"/>
      <c r="D1782" s="136" t="s">
        <v>234</v>
      </c>
      <c r="E1782" s="147" t="s">
        <v>1</v>
      </c>
      <c r="F1782" s="148" t="s">
        <v>2122</v>
      </c>
      <c r="H1782" s="149">
        <v>83.79</v>
      </c>
      <c r="L1782" s="146"/>
      <c r="M1782" s="150"/>
      <c r="T1782" s="151"/>
      <c r="AT1782" s="147" t="s">
        <v>234</v>
      </c>
      <c r="AU1782" s="147" t="s">
        <v>82</v>
      </c>
      <c r="AV1782" s="13" t="s">
        <v>82</v>
      </c>
      <c r="AW1782" s="13" t="s">
        <v>29</v>
      </c>
      <c r="AX1782" s="13" t="s">
        <v>73</v>
      </c>
      <c r="AY1782" s="147" t="s">
        <v>224</v>
      </c>
    </row>
    <row r="1783" spans="2:65" s="14" customFormat="1">
      <c r="B1783" s="152"/>
      <c r="D1783" s="136" t="s">
        <v>234</v>
      </c>
      <c r="E1783" s="153" t="s">
        <v>1</v>
      </c>
      <c r="F1783" s="154" t="s">
        <v>239</v>
      </c>
      <c r="H1783" s="155">
        <v>83.79</v>
      </c>
      <c r="L1783" s="152"/>
      <c r="M1783" s="156"/>
      <c r="T1783" s="157"/>
      <c r="AT1783" s="153" t="s">
        <v>234</v>
      </c>
      <c r="AU1783" s="153" t="s">
        <v>82</v>
      </c>
      <c r="AV1783" s="14" t="s">
        <v>106</v>
      </c>
      <c r="AW1783" s="14" t="s">
        <v>29</v>
      </c>
      <c r="AX1783" s="14" t="s">
        <v>78</v>
      </c>
      <c r="AY1783" s="153" t="s">
        <v>224</v>
      </c>
    </row>
    <row r="1784" spans="2:65" s="1" customFormat="1" ht="24.2" customHeight="1">
      <c r="B1784" s="123"/>
      <c r="C1784" s="124" t="s">
        <v>1303</v>
      </c>
      <c r="D1784" s="124" t="s">
        <v>226</v>
      </c>
      <c r="E1784" s="125" t="s">
        <v>2123</v>
      </c>
      <c r="F1784" s="126" t="s">
        <v>2124</v>
      </c>
      <c r="G1784" s="127" t="s">
        <v>266</v>
      </c>
      <c r="H1784" s="128">
        <v>127.491</v>
      </c>
      <c r="I1784" s="129">
        <v>5.41</v>
      </c>
      <c r="J1784" s="129">
        <f>ROUND(I1784*H1784,2)</f>
        <v>689.73</v>
      </c>
      <c r="K1784" s="126" t="s">
        <v>230</v>
      </c>
      <c r="L1784" s="29"/>
      <c r="M1784" s="130" t="s">
        <v>1</v>
      </c>
      <c r="N1784" s="131" t="s">
        <v>39</v>
      </c>
      <c r="O1784" s="132">
        <v>0</v>
      </c>
      <c r="P1784" s="132">
        <f>O1784*H1784</f>
        <v>0</v>
      </c>
      <c r="Q1784" s="132">
        <v>0</v>
      </c>
      <c r="R1784" s="132">
        <f>Q1784*H1784</f>
        <v>0</v>
      </c>
      <c r="S1784" s="132">
        <v>0</v>
      </c>
      <c r="T1784" s="133">
        <f>S1784*H1784</f>
        <v>0</v>
      </c>
      <c r="AR1784" s="134" t="s">
        <v>277</v>
      </c>
      <c r="AT1784" s="134" t="s">
        <v>226</v>
      </c>
      <c r="AU1784" s="134" t="s">
        <v>82</v>
      </c>
      <c r="AY1784" s="17" t="s">
        <v>224</v>
      </c>
      <c r="BE1784" s="135">
        <f>IF(N1784="základní",J1784,0)</f>
        <v>0</v>
      </c>
      <c r="BF1784" s="135">
        <f>IF(N1784="snížená",J1784,0)</f>
        <v>689.73</v>
      </c>
      <c r="BG1784" s="135">
        <f>IF(N1784="zákl. přenesená",J1784,0)</f>
        <v>0</v>
      </c>
      <c r="BH1784" s="135">
        <f>IF(N1784="sníž. přenesená",J1784,0)</f>
        <v>0</v>
      </c>
      <c r="BI1784" s="135">
        <f>IF(N1784="nulová",J1784,0)</f>
        <v>0</v>
      </c>
      <c r="BJ1784" s="17" t="s">
        <v>82</v>
      </c>
      <c r="BK1784" s="135">
        <f>ROUND(I1784*H1784,2)</f>
        <v>689.73</v>
      </c>
      <c r="BL1784" s="17" t="s">
        <v>277</v>
      </c>
      <c r="BM1784" s="134" t="s">
        <v>2125</v>
      </c>
    </row>
    <row r="1785" spans="2:65" s="1" customFormat="1" ht="19.5">
      <c r="B1785" s="29"/>
      <c r="D1785" s="136" t="s">
        <v>231</v>
      </c>
      <c r="F1785" s="137" t="s">
        <v>2124</v>
      </c>
      <c r="L1785" s="29"/>
      <c r="M1785" s="138"/>
      <c r="T1785" s="53"/>
      <c r="AT1785" s="17" t="s">
        <v>231</v>
      </c>
      <c r="AU1785" s="17" t="s">
        <v>82</v>
      </c>
    </row>
    <row r="1786" spans="2:65" s="1" customFormat="1">
      <c r="B1786" s="29"/>
      <c r="D1786" s="139" t="s">
        <v>232</v>
      </c>
      <c r="F1786" s="140" t="s">
        <v>2126</v>
      </c>
      <c r="L1786" s="29"/>
      <c r="M1786" s="138"/>
      <c r="T1786" s="53"/>
      <c r="AT1786" s="17" t="s">
        <v>232</v>
      </c>
      <c r="AU1786" s="17" t="s">
        <v>82</v>
      </c>
    </row>
    <row r="1787" spans="2:65" s="13" customFormat="1">
      <c r="B1787" s="146"/>
      <c r="D1787" s="136" t="s">
        <v>234</v>
      </c>
      <c r="E1787" s="147" t="s">
        <v>1</v>
      </c>
      <c r="F1787" s="148" t="s">
        <v>2127</v>
      </c>
      <c r="H1787" s="149">
        <v>123.33</v>
      </c>
      <c r="L1787" s="146"/>
      <c r="M1787" s="150"/>
      <c r="T1787" s="151"/>
      <c r="AT1787" s="147" t="s">
        <v>234</v>
      </c>
      <c r="AU1787" s="147" t="s">
        <v>82</v>
      </c>
      <c r="AV1787" s="13" t="s">
        <v>82</v>
      </c>
      <c r="AW1787" s="13" t="s">
        <v>29</v>
      </c>
      <c r="AX1787" s="13" t="s">
        <v>73</v>
      </c>
      <c r="AY1787" s="147" t="s">
        <v>224</v>
      </c>
    </row>
    <row r="1788" spans="2:65" s="13" customFormat="1">
      <c r="B1788" s="146"/>
      <c r="D1788" s="136" t="s">
        <v>234</v>
      </c>
      <c r="E1788" s="147" t="s">
        <v>1</v>
      </c>
      <c r="F1788" s="148" t="s">
        <v>2116</v>
      </c>
      <c r="H1788" s="149">
        <v>4.1609999999999996</v>
      </c>
      <c r="L1788" s="146"/>
      <c r="M1788" s="150"/>
      <c r="T1788" s="151"/>
      <c r="AT1788" s="147" t="s">
        <v>234</v>
      </c>
      <c r="AU1788" s="147" t="s">
        <v>82</v>
      </c>
      <c r="AV1788" s="13" t="s">
        <v>82</v>
      </c>
      <c r="AW1788" s="13" t="s">
        <v>29</v>
      </c>
      <c r="AX1788" s="13" t="s">
        <v>73</v>
      </c>
      <c r="AY1788" s="147" t="s">
        <v>224</v>
      </c>
    </row>
    <row r="1789" spans="2:65" s="14" customFormat="1">
      <c r="B1789" s="152"/>
      <c r="D1789" s="136" t="s">
        <v>234</v>
      </c>
      <c r="E1789" s="153" t="s">
        <v>1</v>
      </c>
      <c r="F1789" s="154" t="s">
        <v>239</v>
      </c>
      <c r="H1789" s="155">
        <v>127.491</v>
      </c>
      <c r="L1789" s="152"/>
      <c r="M1789" s="156"/>
      <c r="T1789" s="157"/>
      <c r="AT1789" s="153" t="s">
        <v>234</v>
      </c>
      <c r="AU1789" s="153" t="s">
        <v>82</v>
      </c>
      <c r="AV1789" s="14" t="s">
        <v>106</v>
      </c>
      <c r="AW1789" s="14" t="s">
        <v>29</v>
      </c>
      <c r="AX1789" s="14" t="s">
        <v>78</v>
      </c>
      <c r="AY1789" s="153" t="s">
        <v>224</v>
      </c>
    </row>
    <row r="1790" spans="2:65" s="1" customFormat="1" ht="24.2" customHeight="1">
      <c r="B1790" s="123"/>
      <c r="C1790" s="124" t="s">
        <v>2128</v>
      </c>
      <c r="D1790" s="124" t="s">
        <v>226</v>
      </c>
      <c r="E1790" s="125" t="s">
        <v>2129</v>
      </c>
      <c r="F1790" s="126" t="s">
        <v>2130</v>
      </c>
      <c r="G1790" s="127" t="s">
        <v>266</v>
      </c>
      <c r="H1790" s="128">
        <v>127.491</v>
      </c>
      <c r="I1790" s="129">
        <v>126</v>
      </c>
      <c r="J1790" s="129">
        <f>ROUND(I1790*H1790,2)</f>
        <v>16063.87</v>
      </c>
      <c r="K1790" s="126" t="s">
        <v>230</v>
      </c>
      <c r="L1790" s="29"/>
      <c r="M1790" s="130" t="s">
        <v>1</v>
      </c>
      <c r="N1790" s="131" t="s">
        <v>39</v>
      </c>
      <c r="O1790" s="132">
        <v>0</v>
      </c>
      <c r="P1790" s="132">
        <f>O1790*H1790</f>
        <v>0</v>
      </c>
      <c r="Q1790" s="132">
        <v>0</v>
      </c>
      <c r="R1790" s="132">
        <f>Q1790*H1790</f>
        <v>0</v>
      </c>
      <c r="S1790" s="132">
        <v>0</v>
      </c>
      <c r="T1790" s="133">
        <f>S1790*H1790</f>
        <v>0</v>
      </c>
      <c r="AR1790" s="134" t="s">
        <v>277</v>
      </c>
      <c r="AT1790" s="134" t="s">
        <v>226</v>
      </c>
      <c r="AU1790" s="134" t="s">
        <v>82</v>
      </c>
      <c r="AY1790" s="17" t="s">
        <v>224</v>
      </c>
      <c r="BE1790" s="135">
        <f>IF(N1790="základní",J1790,0)</f>
        <v>0</v>
      </c>
      <c r="BF1790" s="135">
        <f>IF(N1790="snížená",J1790,0)</f>
        <v>16063.87</v>
      </c>
      <c r="BG1790" s="135">
        <f>IF(N1790="zákl. přenesená",J1790,0)</f>
        <v>0</v>
      </c>
      <c r="BH1790" s="135">
        <f>IF(N1790="sníž. přenesená",J1790,0)</f>
        <v>0</v>
      </c>
      <c r="BI1790" s="135">
        <f>IF(N1790="nulová",J1790,0)</f>
        <v>0</v>
      </c>
      <c r="BJ1790" s="17" t="s">
        <v>82</v>
      </c>
      <c r="BK1790" s="135">
        <f>ROUND(I1790*H1790,2)</f>
        <v>16063.87</v>
      </c>
      <c r="BL1790" s="17" t="s">
        <v>277</v>
      </c>
      <c r="BM1790" s="134" t="s">
        <v>2131</v>
      </c>
    </row>
    <row r="1791" spans="2:65" s="1" customFormat="1" ht="19.5">
      <c r="B1791" s="29"/>
      <c r="D1791" s="136" t="s">
        <v>231</v>
      </c>
      <c r="F1791" s="137" t="s">
        <v>2130</v>
      </c>
      <c r="L1791" s="29"/>
      <c r="M1791" s="138"/>
      <c r="T1791" s="53"/>
      <c r="AT1791" s="17" t="s">
        <v>231</v>
      </c>
      <c r="AU1791" s="17" t="s">
        <v>82</v>
      </c>
    </row>
    <row r="1792" spans="2:65" s="1" customFormat="1">
      <c r="B1792" s="29"/>
      <c r="D1792" s="139" t="s">
        <v>232</v>
      </c>
      <c r="F1792" s="140" t="s">
        <v>2132</v>
      </c>
      <c r="L1792" s="29"/>
      <c r="M1792" s="138"/>
      <c r="T1792" s="53"/>
      <c r="AT1792" s="17" t="s">
        <v>232</v>
      </c>
      <c r="AU1792" s="17" t="s">
        <v>82</v>
      </c>
    </row>
    <row r="1793" spans="2:65" s="1" customFormat="1" ht="44.25" customHeight="1">
      <c r="B1793" s="123"/>
      <c r="C1793" s="124" t="s">
        <v>1309</v>
      </c>
      <c r="D1793" s="124" t="s">
        <v>226</v>
      </c>
      <c r="E1793" s="125" t="s">
        <v>2133</v>
      </c>
      <c r="F1793" s="126" t="s">
        <v>2134</v>
      </c>
      <c r="G1793" s="127" t="s">
        <v>1</v>
      </c>
      <c r="H1793" s="128">
        <v>210</v>
      </c>
      <c r="I1793" s="129">
        <v>203</v>
      </c>
      <c r="J1793" s="129">
        <f>ROUND(I1793*H1793,2)</f>
        <v>42630</v>
      </c>
      <c r="K1793" s="126" t="s">
        <v>1</v>
      </c>
      <c r="L1793" s="29"/>
      <c r="M1793" s="130" t="s">
        <v>1</v>
      </c>
      <c r="N1793" s="131" t="s">
        <v>39</v>
      </c>
      <c r="O1793" s="132">
        <v>0</v>
      </c>
      <c r="P1793" s="132">
        <f>O1793*H1793</f>
        <v>0</v>
      </c>
      <c r="Q1793" s="132">
        <v>0</v>
      </c>
      <c r="R1793" s="132">
        <f>Q1793*H1793</f>
        <v>0</v>
      </c>
      <c r="S1793" s="132">
        <v>0</v>
      </c>
      <c r="T1793" s="133">
        <f>S1793*H1793</f>
        <v>0</v>
      </c>
      <c r="AR1793" s="134" t="s">
        <v>277</v>
      </c>
      <c r="AT1793" s="134" t="s">
        <v>226</v>
      </c>
      <c r="AU1793" s="134" t="s">
        <v>82</v>
      </c>
      <c r="AY1793" s="17" t="s">
        <v>224</v>
      </c>
      <c r="BE1793" s="135">
        <f>IF(N1793="základní",J1793,0)</f>
        <v>0</v>
      </c>
      <c r="BF1793" s="135">
        <f>IF(N1793="snížená",J1793,0)</f>
        <v>42630</v>
      </c>
      <c r="BG1793" s="135">
        <f>IF(N1793="zákl. přenesená",J1793,0)</f>
        <v>0</v>
      </c>
      <c r="BH1793" s="135">
        <f>IF(N1793="sníž. přenesená",J1793,0)</f>
        <v>0</v>
      </c>
      <c r="BI1793" s="135">
        <f>IF(N1793="nulová",J1793,0)</f>
        <v>0</v>
      </c>
      <c r="BJ1793" s="17" t="s">
        <v>82</v>
      </c>
      <c r="BK1793" s="135">
        <f>ROUND(I1793*H1793,2)</f>
        <v>42630</v>
      </c>
      <c r="BL1793" s="17" t="s">
        <v>277</v>
      </c>
      <c r="BM1793" s="134" t="s">
        <v>2135</v>
      </c>
    </row>
    <row r="1794" spans="2:65" s="1" customFormat="1" ht="29.25">
      <c r="B1794" s="29"/>
      <c r="D1794" s="136" t="s">
        <v>231</v>
      </c>
      <c r="F1794" s="137" t="s">
        <v>2134</v>
      </c>
      <c r="L1794" s="29"/>
      <c r="M1794" s="138"/>
      <c r="T1794" s="53"/>
      <c r="AT1794" s="17" t="s">
        <v>231</v>
      </c>
      <c r="AU1794" s="17" t="s">
        <v>82</v>
      </c>
    </row>
    <row r="1795" spans="2:65" s="1" customFormat="1" ht="44.25" customHeight="1">
      <c r="B1795" s="123"/>
      <c r="C1795" s="124" t="s">
        <v>2136</v>
      </c>
      <c r="D1795" s="124" t="s">
        <v>226</v>
      </c>
      <c r="E1795" s="125" t="s">
        <v>2137</v>
      </c>
      <c r="F1795" s="126" t="s">
        <v>2138</v>
      </c>
      <c r="G1795" s="127" t="s">
        <v>1201</v>
      </c>
      <c r="H1795" s="128">
        <v>9951.0779999999995</v>
      </c>
      <c r="I1795" s="129">
        <v>2.04</v>
      </c>
      <c r="J1795" s="129">
        <f>ROUND(I1795*H1795,2)</f>
        <v>20300.2</v>
      </c>
      <c r="K1795" s="126" t="s">
        <v>230</v>
      </c>
      <c r="L1795" s="29"/>
      <c r="M1795" s="130" t="s">
        <v>1</v>
      </c>
      <c r="N1795" s="131" t="s">
        <v>39</v>
      </c>
      <c r="O1795" s="132">
        <v>0</v>
      </c>
      <c r="P1795" s="132">
        <f>O1795*H1795</f>
        <v>0</v>
      </c>
      <c r="Q1795" s="132">
        <v>0</v>
      </c>
      <c r="R1795" s="132">
        <f>Q1795*H1795</f>
        <v>0</v>
      </c>
      <c r="S1795" s="132">
        <v>0</v>
      </c>
      <c r="T1795" s="133">
        <f>S1795*H1795</f>
        <v>0</v>
      </c>
      <c r="AR1795" s="134" t="s">
        <v>277</v>
      </c>
      <c r="AT1795" s="134" t="s">
        <v>226</v>
      </c>
      <c r="AU1795" s="134" t="s">
        <v>82</v>
      </c>
      <c r="AY1795" s="17" t="s">
        <v>224</v>
      </c>
      <c r="BE1795" s="135">
        <f>IF(N1795="základní",J1795,0)</f>
        <v>0</v>
      </c>
      <c r="BF1795" s="135">
        <f>IF(N1795="snížená",J1795,0)</f>
        <v>20300.2</v>
      </c>
      <c r="BG1795" s="135">
        <f>IF(N1795="zákl. přenesená",J1795,0)</f>
        <v>0</v>
      </c>
      <c r="BH1795" s="135">
        <f>IF(N1795="sníž. přenesená",J1795,0)</f>
        <v>0</v>
      </c>
      <c r="BI1795" s="135">
        <f>IF(N1795="nulová",J1795,0)</f>
        <v>0</v>
      </c>
      <c r="BJ1795" s="17" t="s">
        <v>82</v>
      </c>
      <c r="BK1795" s="135">
        <f>ROUND(I1795*H1795,2)</f>
        <v>20300.2</v>
      </c>
      <c r="BL1795" s="17" t="s">
        <v>277</v>
      </c>
      <c r="BM1795" s="134" t="s">
        <v>2139</v>
      </c>
    </row>
    <row r="1796" spans="2:65" s="1" customFormat="1" ht="29.25">
      <c r="B1796" s="29"/>
      <c r="D1796" s="136" t="s">
        <v>231</v>
      </c>
      <c r="F1796" s="137" t="s">
        <v>2138</v>
      </c>
      <c r="L1796" s="29"/>
      <c r="M1796" s="138"/>
      <c r="T1796" s="53"/>
      <c r="AT1796" s="17" t="s">
        <v>231</v>
      </c>
      <c r="AU1796" s="17" t="s">
        <v>82</v>
      </c>
    </row>
    <row r="1797" spans="2:65" s="1" customFormat="1">
      <c r="B1797" s="29"/>
      <c r="D1797" s="139" t="s">
        <v>232</v>
      </c>
      <c r="F1797" s="140" t="s">
        <v>2140</v>
      </c>
      <c r="L1797" s="29"/>
      <c r="M1797" s="138"/>
      <c r="T1797" s="53"/>
      <c r="AT1797" s="17" t="s">
        <v>232</v>
      </c>
      <c r="AU1797" s="17" t="s">
        <v>82</v>
      </c>
    </row>
    <row r="1798" spans="2:65" s="11" customFormat="1" ht="22.9" customHeight="1">
      <c r="B1798" s="112"/>
      <c r="D1798" s="113" t="s">
        <v>72</v>
      </c>
      <c r="E1798" s="121" t="s">
        <v>2141</v>
      </c>
      <c r="F1798" s="121" t="s">
        <v>2142</v>
      </c>
      <c r="J1798" s="122">
        <f>BK1798</f>
        <v>13745221.939999999</v>
      </c>
      <c r="L1798" s="112"/>
      <c r="M1798" s="116"/>
      <c r="P1798" s="117">
        <f>SUM(P1799:P1849)</f>
        <v>0</v>
      </c>
      <c r="R1798" s="117">
        <f>SUM(R1799:R1849)</f>
        <v>0</v>
      </c>
      <c r="T1798" s="118">
        <f>SUM(T1799:T1849)</f>
        <v>0</v>
      </c>
      <c r="AR1798" s="113" t="s">
        <v>82</v>
      </c>
      <c r="AT1798" s="119" t="s">
        <v>72</v>
      </c>
      <c r="AU1798" s="119" t="s">
        <v>78</v>
      </c>
      <c r="AY1798" s="113" t="s">
        <v>224</v>
      </c>
      <c r="BK1798" s="120">
        <f>SUM(BK1799:BK1849)</f>
        <v>13745221.939999999</v>
      </c>
    </row>
    <row r="1799" spans="2:65" s="1" customFormat="1" ht="24.2" customHeight="1">
      <c r="B1799" s="123"/>
      <c r="C1799" s="124" t="s">
        <v>1322</v>
      </c>
      <c r="D1799" s="124" t="s">
        <v>226</v>
      </c>
      <c r="E1799" s="125" t="s">
        <v>2143</v>
      </c>
      <c r="F1799" s="126" t="s">
        <v>2144</v>
      </c>
      <c r="G1799" s="127" t="s">
        <v>266</v>
      </c>
      <c r="H1799" s="128">
        <v>528.35</v>
      </c>
      <c r="I1799" s="129">
        <v>16.100000000000001</v>
      </c>
      <c r="J1799" s="129">
        <f>ROUND(I1799*H1799,2)</f>
        <v>8506.44</v>
      </c>
      <c r="K1799" s="126" t="s">
        <v>230</v>
      </c>
      <c r="L1799" s="29"/>
      <c r="M1799" s="130" t="s">
        <v>1</v>
      </c>
      <c r="N1799" s="131" t="s">
        <v>39</v>
      </c>
      <c r="O1799" s="132">
        <v>0</v>
      </c>
      <c r="P1799" s="132">
        <f>O1799*H1799</f>
        <v>0</v>
      </c>
      <c r="Q1799" s="132">
        <v>0</v>
      </c>
      <c r="R1799" s="132">
        <f>Q1799*H1799</f>
        <v>0</v>
      </c>
      <c r="S1799" s="132">
        <v>0</v>
      </c>
      <c r="T1799" s="133">
        <f>S1799*H1799</f>
        <v>0</v>
      </c>
      <c r="AR1799" s="134" t="s">
        <v>277</v>
      </c>
      <c r="AT1799" s="134" t="s">
        <v>226</v>
      </c>
      <c r="AU1799" s="134" t="s">
        <v>82</v>
      </c>
      <c r="AY1799" s="17" t="s">
        <v>224</v>
      </c>
      <c r="BE1799" s="135">
        <f>IF(N1799="základní",J1799,0)</f>
        <v>0</v>
      </c>
      <c r="BF1799" s="135">
        <f>IF(N1799="snížená",J1799,0)</f>
        <v>8506.44</v>
      </c>
      <c r="BG1799" s="135">
        <f>IF(N1799="zákl. přenesená",J1799,0)</f>
        <v>0</v>
      </c>
      <c r="BH1799" s="135">
        <f>IF(N1799="sníž. přenesená",J1799,0)</f>
        <v>0</v>
      </c>
      <c r="BI1799" s="135">
        <f>IF(N1799="nulová",J1799,0)</f>
        <v>0</v>
      </c>
      <c r="BJ1799" s="17" t="s">
        <v>82</v>
      </c>
      <c r="BK1799" s="135">
        <f>ROUND(I1799*H1799,2)</f>
        <v>8506.44</v>
      </c>
      <c r="BL1799" s="17" t="s">
        <v>277</v>
      </c>
      <c r="BM1799" s="134" t="s">
        <v>2145</v>
      </c>
    </row>
    <row r="1800" spans="2:65" s="1" customFormat="1">
      <c r="B1800" s="29"/>
      <c r="D1800" s="136" t="s">
        <v>231</v>
      </c>
      <c r="F1800" s="137" t="s">
        <v>2144</v>
      </c>
      <c r="L1800" s="29"/>
      <c r="M1800" s="138"/>
      <c r="T1800" s="53"/>
      <c r="AT1800" s="17" t="s">
        <v>231</v>
      </c>
      <c r="AU1800" s="17" t="s">
        <v>82</v>
      </c>
    </row>
    <row r="1801" spans="2:65" s="1" customFormat="1">
      <c r="B1801" s="29"/>
      <c r="D1801" s="139" t="s">
        <v>232</v>
      </c>
      <c r="F1801" s="140" t="s">
        <v>2146</v>
      </c>
      <c r="L1801" s="29"/>
      <c r="M1801" s="138"/>
      <c r="T1801" s="53"/>
      <c r="AT1801" s="17" t="s">
        <v>232</v>
      </c>
      <c r="AU1801" s="17" t="s">
        <v>82</v>
      </c>
    </row>
    <row r="1802" spans="2:65" s="12" customFormat="1">
      <c r="B1802" s="141"/>
      <c r="D1802" s="136" t="s">
        <v>234</v>
      </c>
      <c r="E1802" s="142" t="s">
        <v>1</v>
      </c>
      <c r="F1802" s="143" t="s">
        <v>2147</v>
      </c>
      <c r="H1802" s="142" t="s">
        <v>1</v>
      </c>
      <c r="L1802" s="141"/>
      <c r="M1802" s="144"/>
      <c r="T1802" s="145"/>
      <c r="AT1802" s="142" t="s">
        <v>234</v>
      </c>
      <c r="AU1802" s="142" t="s">
        <v>82</v>
      </c>
      <c r="AV1802" s="12" t="s">
        <v>78</v>
      </c>
      <c r="AW1802" s="12" t="s">
        <v>29</v>
      </c>
      <c r="AX1802" s="12" t="s">
        <v>73</v>
      </c>
      <c r="AY1802" s="142" t="s">
        <v>224</v>
      </c>
    </row>
    <row r="1803" spans="2:65" s="13" customFormat="1">
      <c r="B1803" s="146"/>
      <c r="D1803" s="136" t="s">
        <v>234</v>
      </c>
      <c r="E1803" s="147" t="s">
        <v>1</v>
      </c>
      <c r="F1803" s="148" t="s">
        <v>2148</v>
      </c>
      <c r="H1803" s="149">
        <v>440.78</v>
      </c>
      <c r="L1803" s="146"/>
      <c r="M1803" s="150"/>
      <c r="T1803" s="151"/>
      <c r="AT1803" s="147" t="s">
        <v>234</v>
      </c>
      <c r="AU1803" s="147" t="s">
        <v>82</v>
      </c>
      <c r="AV1803" s="13" t="s">
        <v>82</v>
      </c>
      <c r="AW1803" s="13" t="s">
        <v>29</v>
      </c>
      <c r="AX1803" s="13" t="s">
        <v>73</v>
      </c>
      <c r="AY1803" s="147" t="s">
        <v>224</v>
      </c>
    </row>
    <row r="1804" spans="2:65" s="12" customFormat="1">
      <c r="B1804" s="141"/>
      <c r="D1804" s="136" t="s">
        <v>234</v>
      </c>
      <c r="E1804" s="142" t="s">
        <v>1</v>
      </c>
      <c r="F1804" s="143" t="s">
        <v>2149</v>
      </c>
      <c r="H1804" s="142" t="s">
        <v>1</v>
      </c>
      <c r="L1804" s="141"/>
      <c r="M1804" s="144"/>
      <c r="T1804" s="145"/>
      <c r="AT1804" s="142" t="s">
        <v>234</v>
      </c>
      <c r="AU1804" s="142" t="s">
        <v>82</v>
      </c>
      <c r="AV1804" s="12" t="s">
        <v>78</v>
      </c>
      <c r="AW1804" s="12" t="s">
        <v>29</v>
      </c>
      <c r="AX1804" s="12" t="s">
        <v>73</v>
      </c>
      <c r="AY1804" s="142" t="s">
        <v>224</v>
      </c>
    </row>
    <row r="1805" spans="2:65" s="13" customFormat="1">
      <c r="B1805" s="146"/>
      <c r="D1805" s="136" t="s">
        <v>234</v>
      </c>
      <c r="E1805" s="147" t="s">
        <v>1</v>
      </c>
      <c r="F1805" s="148" t="s">
        <v>2150</v>
      </c>
      <c r="H1805" s="149">
        <v>87.57</v>
      </c>
      <c r="L1805" s="146"/>
      <c r="M1805" s="150"/>
      <c r="T1805" s="151"/>
      <c r="AT1805" s="147" t="s">
        <v>234</v>
      </c>
      <c r="AU1805" s="147" t="s">
        <v>82</v>
      </c>
      <c r="AV1805" s="13" t="s">
        <v>82</v>
      </c>
      <c r="AW1805" s="13" t="s">
        <v>29</v>
      </c>
      <c r="AX1805" s="13" t="s">
        <v>73</v>
      </c>
      <c r="AY1805" s="147" t="s">
        <v>224</v>
      </c>
    </row>
    <row r="1806" spans="2:65" s="14" customFormat="1">
      <c r="B1806" s="152"/>
      <c r="D1806" s="136" t="s">
        <v>234</v>
      </c>
      <c r="E1806" s="153" t="s">
        <v>1</v>
      </c>
      <c r="F1806" s="154" t="s">
        <v>239</v>
      </c>
      <c r="H1806" s="155">
        <v>528.34999999999991</v>
      </c>
      <c r="L1806" s="152"/>
      <c r="M1806" s="156"/>
      <c r="T1806" s="157"/>
      <c r="AT1806" s="153" t="s">
        <v>234</v>
      </c>
      <c r="AU1806" s="153" t="s">
        <v>82</v>
      </c>
      <c r="AV1806" s="14" t="s">
        <v>106</v>
      </c>
      <c r="AW1806" s="14" t="s">
        <v>29</v>
      </c>
      <c r="AX1806" s="14" t="s">
        <v>78</v>
      </c>
      <c r="AY1806" s="153" t="s">
        <v>224</v>
      </c>
    </row>
    <row r="1807" spans="2:65" s="1" customFormat="1" ht="24.2" customHeight="1">
      <c r="B1807" s="123"/>
      <c r="C1807" s="124" t="s">
        <v>2151</v>
      </c>
      <c r="D1807" s="124" t="s">
        <v>226</v>
      </c>
      <c r="E1807" s="125" t="s">
        <v>2152</v>
      </c>
      <c r="F1807" s="126" t="s">
        <v>2153</v>
      </c>
      <c r="G1807" s="127" t="s">
        <v>266</v>
      </c>
      <c r="H1807" s="128">
        <v>556.30999999999995</v>
      </c>
      <c r="I1807" s="129">
        <v>87</v>
      </c>
      <c r="J1807" s="129">
        <f>ROUND(I1807*H1807,2)</f>
        <v>48398.97</v>
      </c>
      <c r="K1807" s="126" t="s">
        <v>230</v>
      </c>
      <c r="L1807" s="29"/>
      <c r="M1807" s="130" t="s">
        <v>1</v>
      </c>
      <c r="N1807" s="131" t="s">
        <v>39</v>
      </c>
      <c r="O1807" s="132">
        <v>0</v>
      </c>
      <c r="P1807" s="132">
        <f>O1807*H1807</f>
        <v>0</v>
      </c>
      <c r="Q1807" s="132">
        <v>0</v>
      </c>
      <c r="R1807" s="132">
        <f>Q1807*H1807</f>
        <v>0</v>
      </c>
      <c r="S1807" s="132">
        <v>0</v>
      </c>
      <c r="T1807" s="133">
        <f>S1807*H1807</f>
        <v>0</v>
      </c>
      <c r="AR1807" s="134" t="s">
        <v>277</v>
      </c>
      <c r="AT1807" s="134" t="s">
        <v>226</v>
      </c>
      <c r="AU1807" s="134" t="s">
        <v>82</v>
      </c>
      <c r="AY1807" s="17" t="s">
        <v>224</v>
      </c>
      <c r="BE1807" s="135">
        <f>IF(N1807="základní",J1807,0)</f>
        <v>0</v>
      </c>
      <c r="BF1807" s="135">
        <f>IF(N1807="snížená",J1807,0)</f>
        <v>48398.97</v>
      </c>
      <c r="BG1807" s="135">
        <f>IF(N1807="zákl. přenesená",J1807,0)</f>
        <v>0</v>
      </c>
      <c r="BH1807" s="135">
        <f>IF(N1807="sníž. přenesená",J1807,0)</f>
        <v>0</v>
      </c>
      <c r="BI1807" s="135">
        <f>IF(N1807="nulová",J1807,0)</f>
        <v>0</v>
      </c>
      <c r="BJ1807" s="17" t="s">
        <v>82</v>
      </c>
      <c r="BK1807" s="135">
        <f>ROUND(I1807*H1807,2)</f>
        <v>48398.97</v>
      </c>
      <c r="BL1807" s="17" t="s">
        <v>277</v>
      </c>
      <c r="BM1807" s="134" t="s">
        <v>2154</v>
      </c>
    </row>
    <row r="1808" spans="2:65" s="1" customFormat="1" ht="19.5">
      <c r="B1808" s="29"/>
      <c r="D1808" s="136" t="s">
        <v>231</v>
      </c>
      <c r="F1808" s="137" t="s">
        <v>2153</v>
      </c>
      <c r="L1808" s="29"/>
      <c r="M1808" s="138"/>
      <c r="T1808" s="53"/>
      <c r="AT1808" s="17" t="s">
        <v>231</v>
      </c>
      <c r="AU1808" s="17" t="s">
        <v>82</v>
      </c>
    </row>
    <row r="1809" spans="2:65" s="1" customFormat="1">
      <c r="B1809" s="29"/>
      <c r="D1809" s="139" t="s">
        <v>232</v>
      </c>
      <c r="F1809" s="140" t="s">
        <v>2155</v>
      </c>
      <c r="L1809" s="29"/>
      <c r="M1809" s="138"/>
      <c r="T1809" s="53"/>
      <c r="AT1809" s="17" t="s">
        <v>232</v>
      </c>
      <c r="AU1809" s="17" t="s">
        <v>82</v>
      </c>
    </row>
    <row r="1810" spans="2:65" s="12" customFormat="1">
      <c r="B1810" s="141"/>
      <c r="D1810" s="136" t="s">
        <v>234</v>
      </c>
      <c r="E1810" s="142" t="s">
        <v>1</v>
      </c>
      <c r="F1810" s="143" t="s">
        <v>2147</v>
      </c>
      <c r="H1810" s="142" t="s">
        <v>1</v>
      </c>
      <c r="L1810" s="141"/>
      <c r="M1810" s="144"/>
      <c r="T1810" s="145"/>
      <c r="AT1810" s="142" t="s">
        <v>234</v>
      </c>
      <c r="AU1810" s="142" t="s">
        <v>82</v>
      </c>
      <c r="AV1810" s="12" t="s">
        <v>78</v>
      </c>
      <c r="AW1810" s="12" t="s">
        <v>29</v>
      </c>
      <c r="AX1810" s="12" t="s">
        <v>73</v>
      </c>
      <c r="AY1810" s="142" t="s">
        <v>224</v>
      </c>
    </row>
    <row r="1811" spans="2:65" s="13" customFormat="1">
      <c r="B1811" s="146"/>
      <c r="D1811" s="136" t="s">
        <v>234</v>
      </c>
      <c r="E1811" s="147" t="s">
        <v>1</v>
      </c>
      <c r="F1811" s="148" t="s">
        <v>2148</v>
      </c>
      <c r="H1811" s="149">
        <v>440.78</v>
      </c>
      <c r="L1811" s="146"/>
      <c r="M1811" s="150"/>
      <c r="T1811" s="151"/>
      <c r="AT1811" s="147" t="s">
        <v>234</v>
      </c>
      <c r="AU1811" s="147" t="s">
        <v>82</v>
      </c>
      <c r="AV1811" s="13" t="s">
        <v>82</v>
      </c>
      <c r="AW1811" s="13" t="s">
        <v>29</v>
      </c>
      <c r="AX1811" s="13" t="s">
        <v>73</v>
      </c>
      <c r="AY1811" s="147" t="s">
        <v>224</v>
      </c>
    </row>
    <row r="1812" spans="2:65" s="12" customFormat="1">
      <c r="B1812" s="141"/>
      <c r="D1812" s="136" t="s">
        <v>234</v>
      </c>
      <c r="E1812" s="142" t="s">
        <v>1</v>
      </c>
      <c r="F1812" s="143" t="s">
        <v>2149</v>
      </c>
      <c r="H1812" s="142" t="s">
        <v>1</v>
      </c>
      <c r="L1812" s="141"/>
      <c r="M1812" s="144"/>
      <c r="T1812" s="145"/>
      <c r="AT1812" s="142" t="s">
        <v>234</v>
      </c>
      <c r="AU1812" s="142" t="s">
        <v>82</v>
      </c>
      <c r="AV1812" s="12" t="s">
        <v>78</v>
      </c>
      <c r="AW1812" s="12" t="s">
        <v>29</v>
      </c>
      <c r="AX1812" s="12" t="s">
        <v>73</v>
      </c>
      <c r="AY1812" s="142" t="s">
        <v>224</v>
      </c>
    </row>
    <row r="1813" spans="2:65" s="13" customFormat="1">
      <c r="B1813" s="146"/>
      <c r="D1813" s="136" t="s">
        <v>234</v>
      </c>
      <c r="E1813" s="147" t="s">
        <v>1</v>
      </c>
      <c r="F1813" s="148" t="s">
        <v>2150</v>
      </c>
      <c r="H1813" s="149">
        <v>87.57</v>
      </c>
      <c r="L1813" s="146"/>
      <c r="M1813" s="150"/>
      <c r="T1813" s="151"/>
      <c r="AT1813" s="147" t="s">
        <v>234</v>
      </c>
      <c r="AU1813" s="147" t="s">
        <v>82</v>
      </c>
      <c r="AV1813" s="13" t="s">
        <v>82</v>
      </c>
      <c r="AW1813" s="13" t="s">
        <v>29</v>
      </c>
      <c r="AX1813" s="13" t="s">
        <v>73</v>
      </c>
      <c r="AY1813" s="147" t="s">
        <v>224</v>
      </c>
    </row>
    <row r="1814" spans="2:65" s="12" customFormat="1">
      <c r="B1814" s="141"/>
      <c r="D1814" s="136" t="s">
        <v>234</v>
      </c>
      <c r="E1814" s="142" t="s">
        <v>1</v>
      </c>
      <c r="F1814" s="143" t="s">
        <v>825</v>
      </c>
      <c r="H1814" s="142" t="s">
        <v>1</v>
      </c>
      <c r="L1814" s="141"/>
      <c r="M1814" s="144"/>
      <c r="T1814" s="145"/>
      <c r="AT1814" s="142" t="s">
        <v>234</v>
      </c>
      <c r="AU1814" s="142" t="s">
        <v>82</v>
      </c>
      <c r="AV1814" s="12" t="s">
        <v>78</v>
      </c>
      <c r="AW1814" s="12" t="s">
        <v>29</v>
      </c>
      <c r="AX1814" s="12" t="s">
        <v>73</v>
      </c>
      <c r="AY1814" s="142" t="s">
        <v>224</v>
      </c>
    </row>
    <row r="1815" spans="2:65" s="13" customFormat="1">
      <c r="B1815" s="146"/>
      <c r="D1815" s="136" t="s">
        <v>234</v>
      </c>
      <c r="E1815" s="147" t="s">
        <v>1</v>
      </c>
      <c r="F1815" s="148" t="s">
        <v>903</v>
      </c>
      <c r="H1815" s="149">
        <v>27.96</v>
      </c>
      <c r="L1815" s="146"/>
      <c r="M1815" s="150"/>
      <c r="T1815" s="151"/>
      <c r="AT1815" s="147" t="s">
        <v>234</v>
      </c>
      <c r="AU1815" s="147" t="s">
        <v>82</v>
      </c>
      <c r="AV1815" s="13" t="s">
        <v>82</v>
      </c>
      <c r="AW1815" s="13" t="s">
        <v>29</v>
      </c>
      <c r="AX1815" s="13" t="s">
        <v>73</v>
      </c>
      <c r="AY1815" s="147" t="s">
        <v>224</v>
      </c>
    </row>
    <row r="1816" spans="2:65" s="14" customFormat="1">
      <c r="B1816" s="152"/>
      <c r="D1816" s="136" t="s">
        <v>234</v>
      </c>
      <c r="E1816" s="153" t="s">
        <v>1</v>
      </c>
      <c r="F1816" s="154" t="s">
        <v>239</v>
      </c>
      <c r="H1816" s="155">
        <v>556.30999999999995</v>
      </c>
      <c r="L1816" s="152"/>
      <c r="M1816" s="156"/>
      <c r="T1816" s="157"/>
      <c r="AT1816" s="153" t="s">
        <v>234</v>
      </c>
      <c r="AU1816" s="153" t="s">
        <v>82</v>
      </c>
      <c r="AV1816" s="14" t="s">
        <v>106</v>
      </c>
      <c r="AW1816" s="14" t="s">
        <v>29</v>
      </c>
      <c r="AX1816" s="14" t="s">
        <v>78</v>
      </c>
      <c r="AY1816" s="153" t="s">
        <v>224</v>
      </c>
    </row>
    <row r="1817" spans="2:65" s="1" customFormat="1" ht="16.5" customHeight="1">
      <c r="B1817" s="123"/>
      <c r="C1817" s="124" t="s">
        <v>1326</v>
      </c>
      <c r="D1817" s="124" t="s">
        <v>226</v>
      </c>
      <c r="E1817" s="125" t="s">
        <v>2156</v>
      </c>
      <c r="F1817" s="126" t="s">
        <v>2157</v>
      </c>
      <c r="G1817" s="127" t="s">
        <v>272</v>
      </c>
      <c r="H1817" s="128">
        <v>879.5</v>
      </c>
      <c r="I1817" s="129">
        <v>53</v>
      </c>
      <c r="J1817" s="129">
        <f>ROUND(I1817*H1817,2)</f>
        <v>46613.5</v>
      </c>
      <c r="K1817" s="126" t="s">
        <v>230</v>
      </c>
      <c r="L1817" s="29"/>
      <c r="M1817" s="130" t="s">
        <v>1</v>
      </c>
      <c r="N1817" s="131" t="s">
        <v>39</v>
      </c>
      <c r="O1817" s="132">
        <v>0</v>
      </c>
      <c r="P1817" s="132">
        <f>O1817*H1817</f>
        <v>0</v>
      </c>
      <c r="Q1817" s="132">
        <v>0</v>
      </c>
      <c r="R1817" s="132">
        <f>Q1817*H1817</f>
        <v>0</v>
      </c>
      <c r="S1817" s="132">
        <v>0</v>
      </c>
      <c r="T1817" s="133">
        <f>S1817*H1817</f>
        <v>0</v>
      </c>
      <c r="AR1817" s="134" t="s">
        <v>277</v>
      </c>
      <c r="AT1817" s="134" t="s">
        <v>226</v>
      </c>
      <c r="AU1817" s="134" t="s">
        <v>82</v>
      </c>
      <c r="AY1817" s="17" t="s">
        <v>224</v>
      </c>
      <c r="BE1817" s="135">
        <f>IF(N1817="základní",J1817,0)</f>
        <v>0</v>
      </c>
      <c r="BF1817" s="135">
        <f>IF(N1817="snížená",J1817,0)</f>
        <v>46613.5</v>
      </c>
      <c r="BG1817" s="135">
        <f>IF(N1817="zákl. přenesená",J1817,0)</f>
        <v>0</v>
      </c>
      <c r="BH1817" s="135">
        <f>IF(N1817="sníž. přenesená",J1817,0)</f>
        <v>0</v>
      </c>
      <c r="BI1817" s="135">
        <f>IF(N1817="nulová",J1817,0)</f>
        <v>0</v>
      </c>
      <c r="BJ1817" s="17" t="s">
        <v>82</v>
      </c>
      <c r="BK1817" s="135">
        <f>ROUND(I1817*H1817,2)</f>
        <v>46613.5</v>
      </c>
      <c r="BL1817" s="17" t="s">
        <v>277</v>
      </c>
      <c r="BM1817" s="134" t="s">
        <v>2158</v>
      </c>
    </row>
    <row r="1818" spans="2:65" s="1" customFormat="1">
      <c r="B1818" s="29"/>
      <c r="D1818" s="136" t="s">
        <v>231</v>
      </c>
      <c r="F1818" s="137" t="s">
        <v>2157</v>
      </c>
      <c r="L1818" s="29"/>
      <c r="M1818" s="138"/>
      <c r="T1818" s="53"/>
      <c r="AT1818" s="17" t="s">
        <v>231</v>
      </c>
      <c r="AU1818" s="17" t="s">
        <v>82</v>
      </c>
    </row>
    <row r="1819" spans="2:65" s="1" customFormat="1">
      <c r="B1819" s="29"/>
      <c r="D1819" s="139" t="s">
        <v>232</v>
      </c>
      <c r="F1819" s="140" t="s">
        <v>2159</v>
      </c>
      <c r="L1819" s="29"/>
      <c r="M1819" s="138"/>
      <c r="T1819" s="53"/>
      <c r="AT1819" s="17" t="s">
        <v>232</v>
      </c>
      <c r="AU1819" s="17" t="s">
        <v>82</v>
      </c>
    </row>
    <row r="1820" spans="2:65" s="1" customFormat="1" ht="24.2" customHeight="1">
      <c r="B1820" s="123"/>
      <c r="C1820" s="164" t="s">
        <v>2160</v>
      </c>
      <c r="D1820" s="164" t="s">
        <v>1008</v>
      </c>
      <c r="E1820" s="165" t="s">
        <v>2161</v>
      </c>
      <c r="F1820" s="166" t="s">
        <v>2162</v>
      </c>
      <c r="G1820" s="167" t="s">
        <v>272</v>
      </c>
      <c r="H1820" s="168">
        <v>949.86</v>
      </c>
      <c r="I1820" s="169">
        <v>315</v>
      </c>
      <c r="J1820" s="169">
        <f>ROUND(I1820*H1820,2)</f>
        <v>299205.90000000002</v>
      </c>
      <c r="K1820" s="166" t="s">
        <v>1</v>
      </c>
      <c r="L1820" s="170"/>
      <c r="M1820" s="171" t="s">
        <v>1</v>
      </c>
      <c r="N1820" s="172" t="s">
        <v>39</v>
      </c>
      <c r="O1820" s="132">
        <v>0</v>
      </c>
      <c r="P1820" s="132">
        <f>O1820*H1820</f>
        <v>0</v>
      </c>
      <c r="Q1820" s="132">
        <v>0</v>
      </c>
      <c r="R1820" s="132">
        <f>Q1820*H1820</f>
        <v>0</v>
      </c>
      <c r="S1820" s="132">
        <v>0</v>
      </c>
      <c r="T1820" s="133">
        <f>S1820*H1820</f>
        <v>0</v>
      </c>
      <c r="AR1820" s="134" t="s">
        <v>332</v>
      </c>
      <c r="AT1820" s="134" t="s">
        <v>1008</v>
      </c>
      <c r="AU1820" s="134" t="s">
        <v>82</v>
      </c>
      <c r="AY1820" s="17" t="s">
        <v>224</v>
      </c>
      <c r="BE1820" s="135">
        <f>IF(N1820="základní",J1820,0)</f>
        <v>0</v>
      </c>
      <c r="BF1820" s="135">
        <f>IF(N1820="snížená",J1820,0)</f>
        <v>299205.90000000002</v>
      </c>
      <c r="BG1820" s="135">
        <f>IF(N1820="zákl. přenesená",J1820,0)</f>
        <v>0</v>
      </c>
      <c r="BH1820" s="135">
        <f>IF(N1820="sníž. přenesená",J1820,0)</f>
        <v>0</v>
      </c>
      <c r="BI1820" s="135">
        <f>IF(N1820="nulová",J1820,0)</f>
        <v>0</v>
      </c>
      <c r="BJ1820" s="17" t="s">
        <v>82</v>
      </c>
      <c r="BK1820" s="135">
        <f>ROUND(I1820*H1820,2)</f>
        <v>299205.90000000002</v>
      </c>
      <c r="BL1820" s="17" t="s">
        <v>277</v>
      </c>
      <c r="BM1820" s="134" t="s">
        <v>2163</v>
      </c>
    </row>
    <row r="1821" spans="2:65" s="1" customFormat="1" ht="19.5">
      <c r="B1821" s="29"/>
      <c r="D1821" s="136" t="s">
        <v>231</v>
      </c>
      <c r="F1821" s="137" t="s">
        <v>2162</v>
      </c>
      <c r="L1821" s="29"/>
      <c r="M1821" s="138"/>
      <c r="T1821" s="53"/>
      <c r="AT1821" s="17" t="s">
        <v>231</v>
      </c>
      <c r="AU1821" s="17" t="s">
        <v>82</v>
      </c>
    </row>
    <row r="1822" spans="2:65" s="13" customFormat="1">
      <c r="B1822" s="146"/>
      <c r="D1822" s="136" t="s">
        <v>234</v>
      </c>
      <c r="E1822" s="147" t="s">
        <v>1</v>
      </c>
      <c r="F1822" s="148" t="s">
        <v>2164</v>
      </c>
      <c r="H1822" s="149">
        <v>949.86</v>
      </c>
      <c r="L1822" s="146"/>
      <c r="M1822" s="150"/>
      <c r="T1822" s="151"/>
      <c r="AT1822" s="147" t="s">
        <v>234</v>
      </c>
      <c r="AU1822" s="147" t="s">
        <v>82</v>
      </c>
      <c r="AV1822" s="13" t="s">
        <v>82</v>
      </c>
      <c r="AW1822" s="13" t="s">
        <v>29</v>
      </c>
      <c r="AX1822" s="13" t="s">
        <v>73</v>
      </c>
      <c r="AY1822" s="147" t="s">
        <v>224</v>
      </c>
    </row>
    <row r="1823" spans="2:65" s="14" customFormat="1">
      <c r="B1823" s="152"/>
      <c r="D1823" s="136" t="s">
        <v>234</v>
      </c>
      <c r="E1823" s="153" t="s">
        <v>1</v>
      </c>
      <c r="F1823" s="154" t="s">
        <v>239</v>
      </c>
      <c r="H1823" s="155">
        <v>949.86</v>
      </c>
      <c r="L1823" s="152"/>
      <c r="M1823" s="156"/>
      <c r="T1823" s="157"/>
      <c r="AT1823" s="153" t="s">
        <v>234</v>
      </c>
      <c r="AU1823" s="153" t="s">
        <v>82</v>
      </c>
      <c r="AV1823" s="14" t="s">
        <v>106</v>
      </c>
      <c r="AW1823" s="14" t="s">
        <v>29</v>
      </c>
      <c r="AX1823" s="14" t="s">
        <v>78</v>
      </c>
      <c r="AY1823" s="153" t="s">
        <v>224</v>
      </c>
    </row>
    <row r="1824" spans="2:65" s="1" customFormat="1" ht="21.75" customHeight="1">
      <c r="B1824" s="123"/>
      <c r="C1824" s="124" t="s">
        <v>1331</v>
      </c>
      <c r="D1824" s="124" t="s">
        <v>226</v>
      </c>
      <c r="E1824" s="125" t="s">
        <v>2165</v>
      </c>
      <c r="F1824" s="126" t="s">
        <v>2166</v>
      </c>
      <c r="G1824" s="127" t="s">
        <v>272</v>
      </c>
      <c r="H1824" s="128">
        <v>60</v>
      </c>
      <c r="I1824" s="129">
        <v>74.099999999999994</v>
      </c>
      <c r="J1824" s="129">
        <f>ROUND(I1824*H1824,2)</f>
        <v>4446</v>
      </c>
      <c r="K1824" s="126" t="s">
        <v>230</v>
      </c>
      <c r="L1824" s="29"/>
      <c r="M1824" s="130" t="s">
        <v>1</v>
      </c>
      <c r="N1824" s="131" t="s">
        <v>39</v>
      </c>
      <c r="O1824" s="132">
        <v>0</v>
      </c>
      <c r="P1824" s="132">
        <f>O1824*H1824</f>
        <v>0</v>
      </c>
      <c r="Q1824" s="132">
        <v>0</v>
      </c>
      <c r="R1824" s="132">
        <f>Q1824*H1824</f>
        <v>0</v>
      </c>
      <c r="S1824" s="132">
        <v>0</v>
      </c>
      <c r="T1824" s="133">
        <f>S1824*H1824</f>
        <v>0</v>
      </c>
      <c r="AR1824" s="134" t="s">
        <v>277</v>
      </c>
      <c r="AT1824" s="134" t="s">
        <v>226</v>
      </c>
      <c r="AU1824" s="134" t="s">
        <v>82</v>
      </c>
      <c r="AY1824" s="17" t="s">
        <v>224</v>
      </c>
      <c r="BE1824" s="135">
        <f>IF(N1824="základní",J1824,0)</f>
        <v>0</v>
      </c>
      <c r="BF1824" s="135">
        <f>IF(N1824="snížená",J1824,0)</f>
        <v>4446</v>
      </c>
      <c r="BG1824" s="135">
        <f>IF(N1824="zákl. přenesená",J1824,0)</f>
        <v>0</v>
      </c>
      <c r="BH1824" s="135">
        <f>IF(N1824="sníž. přenesená",J1824,0)</f>
        <v>0</v>
      </c>
      <c r="BI1824" s="135">
        <f>IF(N1824="nulová",J1824,0)</f>
        <v>0</v>
      </c>
      <c r="BJ1824" s="17" t="s">
        <v>82</v>
      </c>
      <c r="BK1824" s="135">
        <f>ROUND(I1824*H1824,2)</f>
        <v>4446</v>
      </c>
      <c r="BL1824" s="17" t="s">
        <v>277</v>
      </c>
      <c r="BM1824" s="134" t="s">
        <v>2167</v>
      </c>
    </row>
    <row r="1825" spans="2:65" s="1" customFormat="1">
      <c r="B1825" s="29"/>
      <c r="D1825" s="136" t="s">
        <v>231</v>
      </c>
      <c r="F1825" s="137" t="s">
        <v>2166</v>
      </c>
      <c r="L1825" s="29"/>
      <c r="M1825" s="138"/>
      <c r="T1825" s="53"/>
      <c r="AT1825" s="17" t="s">
        <v>231</v>
      </c>
      <c r="AU1825" s="17" t="s">
        <v>82</v>
      </c>
    </row>
    <row r="1826" spans="2:65" s="1" customFormat="1">
      <c r="B1826" s="29"/>
      <c r="D1826" s="139" t="s">
        <v>232</v>
      </c>
      <c r="F1826" s="140" t="s">
        <v>2168</v>
      </c>
      <c r="L1826" s="29"/>
      <c r="M1826" s="138"/>
      <c r="T1826" s="53"/>
      <c r="AT1826" s="17" t="s">
        <v>232</v>
      </c>
      <c r="AU1826" s="17" t="s">
        <v>82</v>
      </c>
    </row>
    <row r="1827" spans="2:65" s="1" customFormat="1" ht="24.2" customHeight="1">
      <c r="B1827" s="123"/>
      <c r="C1827" s="124" t="s">
        <v>2169</v>
      </c>
      <c r="D1827" s="124" t="s">
        <v>226</v>
      </c>
      <c r="E1827" s="125" t="s">
        <v>2170</v>
      </c>
      <c r="F1827" s="126" t="s">
        <v>2171</v>
      </c>
      <c r="G1827" s="127" t="s">
        <v>272</v>
      </c>
      <c r="H1827" s="128">
        <v>60</v>
      </c>
      <c r="I1827" s="129">
        <v>218</v>
      </c>
      <c r="J1827" s="129">
        <f>ROUND(I1827*H1827,2)</f>
        <v>13080</v>
      </c>
      <c r="K1827" s="126" t="s">
        <v>1</v>
      </c>
      <c r="L1827" s="29"/>
      <c r="M1827" s="130" t="s">
        <v>1</v>
      </c>
      <c r="N1827" s="131" t="s">
        <v>39</v>
      </c>
      <c r="O1827" s="132">
        <v>0</v>
      </c>
      <c r="P1827" s="132">
        <f>O1827*H1827</f>
        <v>0</v>
      </c>
      <c r="Q1827" s="132">
        <v>0</v>
      </c>
      <c r="R1827" s="132">
        <f>Q1827*H1827</f>
        <v>0</v>
      </c>
      <c r="S1827" s="132">
        <v>0</v>
      </c>
      <c r="T1827" s="133">
        <f>S1827*H1827</f>
        <v>0</v>
      </c>
      <c r="AR1827" s="134" t="s">
        <v>277</v>
      </c>
      <c r="AT1827" s="134" t="s">
        <v>226</v>
      </c>
      <c r="AU1827" s="134" t="s">
        <v>82</v>
      </c>
      <c r="AY1827" s="17" t="s">
        <v>224</v>
      </c>
      <c r="BE1827" s="135">
        <f>IF(N1827="základní",J1827,0)</f>
        <v>0</v>
      </c>
      <c r="BF1827" s="135">
        <f>IF(N1827="snížená",J1827,0)</f>
        <v>13080</v>
      </c>
      <c r="BG1827" s="135">
        <f>IF(N1827="zákl. přenesená",J1827,0)</f>
        <v>0</v>
      </c>
      <c r="BH1827" s="135">
        <f>IF(N1827="sníž. přenesená",J1827,0)</f>
        <v>0</v>
      </c>
      <c r="BI1827" s="135">
        <f>IF(N1827="nulová",J1827,0)</f>
        <v>0</v>
      </c>
      <c r="BJ1827" s="17" t="s">
        <v>82</v>
      </c>
      <c r="BK1827" s="135">
        <f>ROUND(I1827*H1827,2)</f>
        <v>13080</v>
      </c>
      <c r="BL1827" s="17" t="s">
        <v>277</v>
      </c>
      <c r="BM1827" s="134" t="s">
        <v>2172</v>
      </c>
    </row>
    <row r="1828" spans="2:65" s="1" customFormat="1" ht="19.5">
      <c r="B1828" s="29"/>
      <c r="D1828" s="136" t="s">
        <v>231</v>
      </c>
      <c r="F1828" s="137" t="s">
        <v>2171</v>
      </c>
      <c r="L1828" s="29"/>
      <c r="M1828" s="138"/>
      <c r="T1828" s="53"/>
      <c r="AT1828" s="17" t="s">
        <v>231</v>
      </c>
      <c r="AU1828" s="17" t="s">
        <v>82</v>
      </c>
    </row>
    <row r="1829" spans="2:65" s="1" customFormat="1" ht="55.5" customHeight="1">
      <c r="B1829" s="123"/>
      <c r="C1829" s="124" t="s">
        <v>1335</v>
      </c>
      <c r="D1829" s="124" t="s">
        <v>226</v>
      </c>
      <c r="E1829" s="125" t="s">
        <v>2173</v>
      </c>
      <c r="F1829" s="126" t="s">
        <v>2174</v>
      </c>
      <c r="G1829" s="127" t="s">
        <v>266</v>
      </c>
      <c r="H1829" s="128">
        <v>440.78</v>
      </c>
      <c r="I1829" s="129">
        <v>2540</v>
      </c>
      <c r="J1829" s="129">
        <f>ROUND(I1829*H1829,2)</f>
        <v>1119581.2</v>
      </c>
      <c r="K1829" s="126" t="s">
        <v>230</v>
      </c>
      <c r="L1829" s="29"/>
      <c r="M1829" s="130" t="s">
        <v>1</v>
      </c>
      <c r="N1829" s="131" t="s">
        <v>39</v>
      </c>
      <c r="O1829" s="132">
        <v>0</v>
      </c>
      <c r="P1829" s="132">
        <f>O1829*H1829</f>
        <v>0</v>
      </c>
      <c r="Q1829" s="132">
        <v>0</v>
      </c>
      <c r="R1829" s="132">
        <f>Q1829*H1829</f>
        <v>0</v>
      </c>
      <c r="S1829" s="132">
        <v>0</v>
      </c>
      <c r="T1829" s="133">
        <f>S1829*H1829</f>
        <v>0</v>
      </c>
      <c r="AR1829" s="134" t="s">
        <v>277</v>
      </c>
      <c r="AT1829" s="134" t="s">
        <v>226</v>
      </c>
      <c r="AU1829" s="134" t="s">
        <v>82</v>
      </c>
      <c r="AY1829" s="17" t="s">
        <v>224</v>
      </c>
      <c r="BE1829" s="135">
        <f>IF(N1829="základní",J1829,0)</f>
        <v>0</v>
      </c>
      <c r="BF1829" s="135">
        <f>IF(N1829="snížená",J1829,0)</f>
        <v>1119581.2</v>
      </c>
      <c r="BG1829" s="135">
        <f>IF(N1829="zákl. přenesená",J1829,0)</f>
        <v>0</v>
      </c>
      <c r="BH1829" s="135">
        <f>IF(N1829="sníž. přenesená",J1829,0)</f>
        <v>0</v>
      </c>
      <c r="BI1829" s="135">
        <f>IF(N1829="nulová",J1829,0)</f>
        <v>0</v>
      </c>
      <c r="BJ1829" s="17" t="s">
        <v>82</v>
      </c>
      <c r="BK1829" s="135">
        <f>ROUND(I1829*H1829,2)</f>
        <v>1119581.2</v>
      </c>
      <c r="BL1829" s="17" t="s">
        <v>277</v>
      </c>
      <c r="BM1829" s="134" t="s">
        <v>2175</v>
      </c>
    </row>
    <row r="1830" spans="2:65" s="1" customFormat="1" ht="39">
      <c r="B1830" s="29"/>
      <c r="D1830" s="136" t="s">
        <v>231</v>
      </c>
      <c r="F1830" s="137" t="s">
        <v>2174</v>
      </c>
      <c r="L1830" s="29"/>
      <c r="M1830" s="138"/>
      <c r="T1830" s="53"/>
      <c r="AT1830" s="17" t="s">
        <v>231</v>
      </c>
      <c r="AU1830" s="17" t="s">
        <v>82</v>
      </c>
    </row>
    <row r="1831" spans="2:65" s="1" customFormat="1">
      <c r="B1831" s="29"/>
      <c r="D1831" s="139" t="s">
        <v>232</v>
      </c>
      <c r="F1831" s="140" t="s">
        <v>2176</v>
      </c>
      <c r="L1831" s="29"/>
      <c r="M1831" s="138"/>
      <c r="T1831" s="53"/>
      <c r="AT1831" s="17" t="s">
        <v>232</v>
      </c>
      <c r="AU1831" s="17" t="s">
        <v>82</v>
      </c>
    </row>
    <row r="1832" spans="2:65" s="12" customFormat="1">
      <c r="B1832" s="141"/>
      <c r="D1832" s="136" t="s">
        <v>234</v>
      </c>
      <c r="E1832" s="142" t="s">
        <v>1</v>
      </c>
      <c r="F1832" s="143" t="s">
        <v>2177</v>
      </c>
      <c r="H1832" s="142" t="s">
        <v>1</v>
      </c>
      <c r="L1832" s="141"/>
      <c r="M1832" s="144"/>
      <c r="T1832" s="145"/>
      <c r="AT1832" s="142" t="s">
        <v>234</v>
      </c>
      <c r="AU1832" s="142" t="s">
        <v>82</v>
      </c>
      <c r="AV1832" s="12" t="s">
        <v>78</v>
      </c>
      <c r="AW1832" s="12" t="s">
        <v>29</v>
      </c>
      <c r="AX1832" s="12" t="s">
        <v>73</v>
      </c>
      <c r="AY1832" s="142" t="s">
        <v>224</v>
      </c>
    </row>
    <row r="1833" spans="2:65" s="13" customFormat="1">
      <c r="B1833" s="146"/>
      <c r="D1833" s="136" t="s">
        <v>234</v>
      </c>
      <c r="E1833" s="147" t="s">
        <v>1</v>
      </c>
      <c r="F1833" s="148" t="s">
        <v>2178</v>
      </c>
      <c r="H1833" s="149">
        <v>115.54</v>
      </c>
      <c r="L1833" s="146"/>
      <c r="M1833" s="150"/>
      <c r="T1833" s="151"/>
      <c r="AT1833" s="147" t="s">
        <v>234</v>
      </c>
      <c r="AU1833" s="147" t="s">
        <v>82</v>
      </c>
      <c r="AV1833" s="13" t="s">
        <v>82</v>
      </c>
      <c r="AW1833" s="13" t="s">
        <v>29</v>
      </c>
      <c r="AX1833" s="13" t="s">
        <v>73</v>
      </c>
      <c r="AY1833" s="147" t="s">
        <v>224</v>
      </c>
    </row>
    <row r="1834" spans="2:65" s="13" customFormat="1">
      <c r="B1834" s="146"/>
      <c r="D1834" s="136" t="s">
        <v>234</v>
      </c>
      <c r="E1834" s="147" t="s">
        <v>1</v>
      </c>
      <c r="F1834" s="148" t="s">
        <v>2179</v>
      </c>
      <c r="H1834" s="149">
        <v>83.88</v>
      </c>
      <c r="L1834" s="146"/>
      <c r="M1834" s="150"/>
      <c r="T1834" s="151"/>
      <c r="AT1834" s="147" t="s">
        <v>234</v>
      </c>
      <c r="AU1834" s="147" t="s">
        <v>82</v>
      </c>
      <c r="AV1834" s="13" t="s">
        <v>82</v>
      </c>
      <c r="AW1834" s="13" t="s">
        <v>29</v>
      </c>
      <c r="AX1834" s="13" t="s">
        <v>73</v>
      </c>
      <c r="AY1834" s="147" t="s">
        <v>224</v>
      </c>
    </row>
    <row r="1835" spans="2:65" s="15" customFormat="1">
      <c r="B1835" s="158"/>
      <c r="D1835" s="136" t="s">
        <v>234</v>
      </c>
      <c r="E1835" s="159" t="s">
        <v>1</v>
      </c>
      <c r="F1835" s="160" t="s">
        <v>288</v>
      </c>
      <c r="H1835" s="161">
        <v>199.42000000000002</v>
      </c>
      <c r="L1835" s="158"/>
      <c r="M1835" s="162"/>
      <c r="T1835" s="163"/>
      <c r="AT1835" s="159" t="s">
        <v>234</v>
      </c>
      <c r="AU1835" s="159" t="s">
        <v>82</v>
      </c>
      <c r="AV1835" s="15" t="s">
        <v>101</v>
      </c>
      <c r="AW1835" s="15" t="s">
        <v>29</v>
      </c>
      <c r="AX1835" s="15" t="s">
        <v>73</v>
      </c>
      <c r="AY1835" s="159" t="s">
        <v>224</v>
      </c>
    </row>
    <row r="1836" spans="2:65" s="12" customFormat="1">
      <c r="B1836" s="141"/>
      <c r="D1836" s="136" t="s">
        <v>234</v>
      </c>
      <c r="E1836" s="142" t="s">
        <v>1</v>
      </c>
      <c r="F1836" s="143" t="s">
        <v>2180</v>
      </c>
      <c r="H1836" s="142" t="s">
        <v>1</v>
      </c>
      <c r="L1836" s="141"/>
      <c r="M1836" s="144"/>
      <c r="T1836" s="145"/>
      <c r="AT1836" s="142" t="s">
        <v>234</v>
      </c>
      <c r="AU1836" s="142" t="s">
        <v>82</v>
      </c>
      <c r="AV1836" s="12" t="s">
        <v>78</v>
      </c>
      <c r="AW1836" s="12" t="s">
        <v>29</v>
      </c>
      <c r="AX1836" s="12" t="s">
        <v>73</v>
      </c>
      <c r="AY1836" s="142" t="s">
        <v>224</v>
      </c>
    </row>
    <row r="1837" spans="2:65" s="13" customFormat="1">
      <c r="B1837" s="146"/>
      <c r="D1837" s="136" t="s">
        <v>234</v>
      </c>
      <c r="E1837" s="147" t="s">
        <v>1</v>
      </c>
      <c r="F1837" s="148" t="s">
        <v>2178</v>
      </c>
      <c r="H1837" s="149">
        <v>115.54</v>
      </c>
      <c r="L1837" s="146"/>
      <c r="M1837" s="150"/>
      <c r="T1837" s="151"/>
      <c r="AT1837" s="147" t="s">
        <v>234</v>
      </c>
      <c r="AU1837" s="147" t="s">
        <v>82</v>
      </c>
      <c r="AV1837" s="13" t="s">
        <v>82</v>
      </c>
      <c r="AW1837" s="13" t="s">
        <v>29</v>
      </c>
      <c r="AX1837" s="13" t="s">
        <v>73</v>
      </c>
      <c r="AY1837" s="147" t="s">
        <v>224</v>
      </c>
    </row>
    <row r="1838" spans="2:65" s="13" customFormat="1">
      <c r="B1838" s="146"/>
      <c r="D1838" s="136" t="s">
        <v>234</v>
      </c>
      <c r="E1838" s="147" t="s">
        <v>1</v>
      </c>
      <c r="F1838" s="148" t="s">
        <v>2181</v>
      </c>
      <c r="H1838" s="149">
        <v>92.88</v>
      </c>
      <c r="L1838" s="146"/>
      <c r="M1838" s="150"/>
      <c r="T1838" s="151"/>
      <c r="AT1838" s="147" t="s">
        <v>234</v>
      </c>
      <c r="AU1838" s="147" t="s">
        <v>82</v>
      </c>
      <c r="AV1838" s="13" t="s">
        <v>82</v>
      </c>
      <c r="AW1838" s="13" t="s">
        <v>29</v>
      </c>
      <c r="AX1838" s="13" t="s">
        <v>73</v>
      </c>
      <c r="AY1838" s="147" t="s">
        <v>224</v>
      </c>
    </row>
    <row r="1839" spans="2:65" s="15" customFormat="1">
      <c r="B1839" s="158"/>
      <c r="D1839" s="136" t="s">
        <v>234</v>
      </c>
      <c r="E1839" s="159" t="s">
        <v>1</v>
      </c>
      <c r="F1839" s="160" t="s">
        <v>288</v>
      </c>
      <c r="H1839" s="161">
        <v>208.42000000000002</v>
      </c>
      <c r="L1839" s="158"/>
      <c r="M1839" s="162"/>
      <c r="T1839" s="163"/>
      <c r="AT1839" s="159" t="s">
        <v>234</v>
      </c>
      <c r="AU1839" s="159" t="s">
        <v>82</v>
      </c>
      <c r="AV1839" s="15" t="s">
        <v>101</v>
      </c>
      <c r="AW1839" s="15" t="s">
        <v>29</v>
      </c>
      <c r="AX1839" s="15" t="s">
        <v>73</v>
      </c>
      <c r="AY1839" s="159" t="s">
        <v>224</v>
      </c>
    </row>
    <row r="1840" spans="2:65" s="12" customFormat="1">
      <c r="B1840" s="141"/>
      <c r="D1840" s="136" t="s">
        <v>234</v>
      </c>
      <c r="E1840" s="142" t="s">
        <v>1</v>
      </c>
      <c r="F1840" s="143" t="s">
        <v>2006</v>
      </c>
      <c r="H1840" s="142" t="s">
        <v>1</v>
      </c>
      <c r="L1840" s="141"/>
      <c r="M1840" s="144"/>
      <c r="T1840" s="145"/>
      <c r="AT1840" s="142" t="s">
        <v>234</v>
      </c>
      <c r="AU1840" s="142" t="s">
        <v>82</v>
      </c>
      <c r="AV1840" s="12" t="s">
        <v>78</v>
      </c>
      <c r="AW1840" s="12" t="s">
        <v>29</v>
      </c>
      <c r="AX1840" s="12" t="s">
        <v>73</v>
      </c>
      <c r="AY1840" s="142" t="s">
        <v>224</v>
      </c>
    </row>
    <row r="1841" spans="2:65" s="13" customFormat="1">
      <c r="B1841" s="146"/>
      <c r="D1841" s="136" t="s">
        <v>234</v>
      </c>
      <c r="E1841" s="147" t="s">
        <v>1</v>
      </c>
      <c r="F1841" s="148" t="s">
        <v>2182</v>
      </c>
      <c r="H1841" s="149">
        <v>32.94</v>
      </c>
      <c r="L1841" s="146"/>
      <c r="M1841" s="150"/>
      <c r="T1841" s="151"/>
      <c r="AT1841" s="147" t="s">
        <v>234</v>
      </c>
      <c r="AU1841" s="147" t="s">
        <v>82</v>
      </c>
      <c r="AV1841" s="13" t="s">
        <v>82</v>
      </c>
      <c r="AW1841" s="13" t="s">
        <v>29</v>
      </c>
      <c r="AX1841" s="13" t="s">
        <v>73</v>
      </c>
      <c r="AY1841" s="147" t="s">
        <v>224</v>
      </c>
    </row>
    <row r="1842" spans="2:65" s="15" customFormat="1">
      <c r="B1842" s="158"/>
      <c r="D1842" s="136" t="s">
        <v>234</v>
      </c>
      <c r="E1842" s="159" t="s">
        <v>1</v>
      </c>
      <c r="F1842" s="160" t="s">
        <v>288</v>
      </c>
      <c r="H1842" s="161">
        <v>32.94</v>
      </c>
      <c r="L1842" s="158"/>
      <c r="M1842" s="162"/>
      <c r="T1842" s="163"/>
      <c r="AT1842" s="159" t="s">
        <v>234</v>
      </c>
      <c r="AU1842" s="159" t="s">
        <v>82</v>
      </c>
      <c r="AV1842" s="15" t="s">
        <v>101</v>
      </c>
      <c r="AW1842" s="15" t="s">
        <v>29</v>
      </c>
      <c r="AX1842" s="15" t="s">
        <v>73</v>
      </c>
      <c r="AY1842" s="159" t="s">
        <v>224</v>
      </c>
    </row>
    <row r="1843" spans="2:65" s="14" customFormat="1">
      <c r="B1843" s="152"/>
      <c r="D1843" s="136" t="s">
        <v>234</v>
      </c>
      <c r="E1843" s="153" t="s">
        <v>1</v>
      </c>
      <c r="F1843" s="154" t="s">
        <v>239</v>
      </c>
      <c r="H1843" s="155">
        <v>440.78000000000003</v>
      </c>
      <c r="L1843" s="152"/>
      <c r="M1843" s="156"/>
      <c r="T1843" s="157"/>
      <c r="AT1843" s="153" t="s">
        <v>234</v>
      </c>
      <c r="AU1843" s="153" t="s">
        <v>82</v>
      </c>
      <c r="AV1843" s="14" t="s">
        <v>106</v>
      </c>
      <c r="AW1843" s="14" t="s">
        <v>29</v>
      </c>
      <c r="AX1843" s="14" t="s">
        <v>78</v>
      </c>
      <c r="AY1843" s="153" t="s">
        <v>224</v>
      </c>
    </row>
    <row r="1844" spans="2:65" s="1" customFormat="1" ht="24.2" customHeight="1">
      <c r="B1844" s="123"/>
      <c r="C1844" s="124" t="s">
        <v>2183</v>
      </c>
      <c r="D1844" s="124" t="s">
        <v>226</v>
      </c>
      <c r="E1844" s="125" t="s">
        <v>2184</v>
      </c>
      <c r="F1844" s="126" t="s">
        <v>2185</v>
      </c>
      <c r="G1844" s="127" t="s">
        <v>266</v>
      </c>
      <c r="H1844" s="128">
        <v>440.78</v>
      </c>
      <c r="I1844" s="129">
        <v>120</v>
      </c>
      <c r="J1844" s="129">
        <f>ROUND(I1844*H1844,2)</f>
        <v>52893.599999999999</v>
      </c>
      <c r="K1844" s="126" t="s">
        <v>230</v>
      </c>
      <c r="L1844" s="29"/>
      <c r="M1844" s="130" t="s">
        <v>1</v>
      </c>
      <c r="N1844" s="131" t="s">
        <v>39</v>
      </c>
      <c r="O1844" s="132">
        <v>0</v>
      </c>
      <c r="P1844" s="132">
        <f>O1844*H1844</f>
        <v>0</v>
      </c>
      <c r="Q1844" s="132">
        <v>0</v>
      </c>
      <c r="R1844" s="132">
        <f>Q1844*H1844</f>
        <v>0</v>
      </c>
      <c r="S1844" s="132">
        <v>0</v>
      </c>
      <c r="T1844" s="133">
        <f>S1844*H1844</f>
        <v>0</v>
      </c>
      <c r="AR1844" s="134" t="s">
        <v>277</v>
      </c>
      <c r="AT1844" s="134" t="s">
        <v>226</v>
      </c>
      <c r="AU1844" s="134" t="s">
        <v>82</v>
      </c>
      <c r="AY1844" s="17" t="s">
        <v>224</v>
      </c>
      <c r="BE1844" s="135">
        <f>IF(N1844="základní",J1844,0)</f>
        <v>0</v>
      </c>
      <c r="BF1844" s="135">
        <f>IF(N1844="snížená",J1844,0)</f>
        <v>52893.599999999999</v>
      </c>
      <c r="BG1844" s="135">
        <f>IF(N1844="zákl. přenesená",J1844,0)</f>
        <v>0</v>
      </c>
      <c r="BH1844" s="135">
        <f>IF(N1844="sníž. přenesená",J1844,0)</f>
        <v>0</v>
      </c>
      <c r="BI1844" s="135">
        <f>IF(N1844="nulová",J1844,0)</f>
        <v>0</v>
      </c>
      <c r="BJ1844" s="17" t="s">
        <v>82</v>
      </c>
      <c r="BK1844" s="135">
        <f>ROUND(I1844*H1844,2)</f>
        <v>52893.599999999999</v>
      </c>
      <c r="BL1844" s="17" t="s">
        <v>277</v>
      </c>
      <c r="BM1844" s="134" t="s">
        <v>2186</v>
      </c>
    </row>
    <row r="1845" spans="2:65" s="1" customFormat="1" ht="19.5">
      <c r="B1845" s="29"/>
      <c r="D1845" s="136" t="s">
        <v>231</v>
      </c>
      <c r="F1845" s="137" t="s">
        <v>2185</v>
      </c>
      <c r="L1845" s="29"/>
      <c r="M1845" s="138"/>
      <c r="T1845" s="53"/>
      <c r="AT1845" s="17" t="s">
        <v>231</v>
      </c>
      <c r="AU1845" s="17" t="s">
        <v>82</v>
      </c>
    </row>
    <row r="1846" spans="2:65" s="1" customFormat="1">
      <c r="B1846" s="29"/>
      <c r="D1846" s="139" t="s">
        <v>232</v>
      </c>
      <c r="F1846" s="140" t="s">
        <v>2187</v>
      </c>
      <c r="L1846" s="29"/>
      <c r="M1846" s="138"/>
      <c r="T1846" s="53"/>
      <c r="AT1846" s="17" t="s">
        <v>232</v>
      </c>
      <c r="AU1846" s="17" t="s">
        <v>82</v>
      </c>
    </row>
    <row r="1847" spans="2:65" s="1" customFormat="1" ht="44.25" customHeight="1">
      <c r="B1847" s="123"/>
      <c r="C1847" s="124" t="s">
        <v>1339</v>
      </c>
      <c r="D1847" s="124" t="s">
        <v>226</v>
      </c>
      <c r="E1847" s="125" t="s">
        <v>2188</v>
      </c>
      <c r="F1847" s="126" t="s">
        <v>2189</v>
      </c>
      <c r="G1847" s="127" t="s">
        <v>1201</v>
      </c>
      <c r="H1847" s="128">
        <v>15927.255999999999</v>
      </c>
      <c r="I1847" s="129">
        <v>763</v>
      </c>
      <c r="J1847" s="129">
        <f>ROUND(I1847*H1847,2)</f>
        <v>12152496.33</v>
      </c>
      <c r="K1847" s="126" t="s">
        <v>230</v>
      </c>
      <c r="L1847" s="29"/>
      <c r="M1847" s="130" t="s">
        <v>1</v>
      </c>
      <c r="N1847" s="131" t="s">
        <v>39</v>
      </c>
      <c r="O1847" s="132">
        <v>0</v>
      </c>
      <c r="P1847" s="132">
        <f>O1847*H1847</f>
        <v>0</v>
      </c>
      <c r="Q1847" s="132">
        <v>0</v>
      </c>
      <c r="R1847" s="132">
        <f>Q1847*H1847</f>
        <v>0</v>
      </c>
      <c r="S1847" s="132">
        <v>0</v>
      </c>
      <c r="T1847" s="133">
        <f>S1847*H1847</f>
        <v>0</v>
      </c>
      <c r="AR1847" s="134" t="s">
        <v>277</v>
      </c>
      <c r="AT1847" s="134" t="s">
        <v>226</v>
      </c>
      <c r="AU1847" s="134" t="s">
        <v>82</v>
      </c>
      <c r="AY1847" s="17" t="s">
        <v>224</v>
      </c>
      <c r="BE1847" s="135">
        <f>IF(N1847="základní",J1847,0)</f>
        <v>0</v>
      </c>
      <c r="BF1847" s="135">
        <f>IF(N1847="snížená",J1847,0)</f>
        <v>12152496.33</v>
      </c>
      <c r="BG1847" s="135">
        <f>IF(N1847="zákl. přenesená",J1847,0)</f>
        <v>0</v>
      </c>
      <c r="BH1847" s="135">
        <f>IF(N1847="sníž. přenesená",J1847,0)</f>
        <v>0</v>
      </c>
      <c r="BI1847" s="135">
        <f>IF(N1847="nulová",J1847,0)</f>
        <v>0</v>
      </c>
      <c r="BJ1847" s="17" t="s">
        <v>82</v>
      </c>
      <c r="BK1847" s="135">
        <f>ROUND(I1847*H1847,2)</f>
        <v>12152496.33</v>
      </c>
      <c r="BL1847" s="17" t="s">
        <v>277</v>
      </c>
      <c r="BM1847" s="134" t="s">
        <v>2190</v>
      </c>
    </row>
    <row r="1848" spans="2:65" s="1" customFormat="1" ht="29.25">
      <c r="B1848" s="29"/>
      <c r="D1848" s="136" t="s">
        <v>231</v>
      </c>
      <c r="F1848" s="137" t="s">
        <v>2189</v>
      </c>
      <c r="L1848" s="29"/>
      <c r="M1848" s="138"/>
      <c r="T1848" s="53"/>
      <c r="AT1848" s="17" t="s">
        <v>231</v>
      </c>
      <c r="AU1848" s="17" t="s">
        <v>82</v>
      </c>
    </row>
    <row r="1849" spans="2:65" s="1" customFormat="1">
      <c r="B1849" s="29"/>
      <c r="D1849" s="139" t="s">
        <v>232</v>
      </c>
      <c r="F1849" s="140" t="s">
        <v>2191</v>
      </c>
      <c r="L1849" s="29"/>
      <c r="M1849" s="138"/>
      <c r="T1849" s="53"/>
      <c r="AT1849" s="17" t="s">
        <v>232</v>
      </c>
      <c r="AU1849" s="17" t="s">
        <v>82</v>
      </c>
    </row>
    <row r="1850" spans="2:65" s="11" customFormat="1" ht="22.9" customHeight="1">
      <c r="B1850" s="112"/>
      <c r="D1850" s="113" t="s">
        <v>72</v>
      </c>
      <c r="E1850" s="121" t="s">
        <v>2192</v>
      </c>
      <c r="F1850" s="121" t="s">
        <v>2193</v>
      </c>
      <c r="J1850" s="122">
        <f>BK1850</f>
        <v>335985.08999999997</v>
      </c>
      <c r="L1850" s="112"/>
      <c r="M1850" s="116"/>
      <c r="P1850" s="117">
        <f>SUM(P1851:P1877)</f>
        <v>0</v>
      </c>
      <c r="R1850" s="117">
        <f>SUM(R1851:R1877)</f>
        <v>0</v>
      </c>
      <c r="T1850" s="118">
        <f>SUM(T1851:T1877)</f>
        <v>0</v>
      </c>
      <c r="AR1850" s="113" t="s">
        <v>82</v>
      </c>
      <c r="AT1850" s="119" t="s">
        <v>72</v>
      </c>
      <c r="AU1850" s="119" t="s">
        <v>78</v>
      </c>
      <c r="AY1850" s="113" t="s">
        <v>224</v>
      </c>
      <c r="BK1850" s="120">
        <f>SUM(BK1851:BK1877)</f>
        <v>335985.08999999997</v>
      </c>
    </row>
    <row r="1851" spans="2:65" s="1" customFormat="1" ht="21.75" customHeight="1">
      <c r="B1851" s="123"/>
      <c r="C1851" s="124" t="s">
        <v>2194</v>
      </c>
      <c r="D1851" s="124" t="s">
        <v>226</v>
      </c>
      <c r="E1851" s="125" t="s">
        <v>2195</v>
      </c>
      <c r="F1851" s="126" t="s">
        <v>2196</v>
      </c>
      <c r="G1851" s="127" t="s">
        <v>266</v>
      </c>
      <c r="H1851" s="128">
        <v>115.53</v>
      </c>
      <c r="I1851" s="129">
        <v>15</v>
      </c>
      <c r="J1851" s="129">
        <f>ROUND(I1851*H1851,2)</f>
        <v>1732.95</v>
      </c>
      <c r="K1851" s="126" t="s">
        <v>230</v>
      </c>
      <c r="L1851" s="29"/>
      <c r="M1851" s="130" t="s">
        <v>1</v>
      </c>
      <c r="N1851" s="131" t="s">
        <v>39</v>
      </c>
      <c r="O1851" s="132">
        <v>0</v>
      </c>
      <c r="P1851" s="132">
        <f>O1851*H1851</f>
        <v>0</v>
      </c>
      <c r="Q1851" s="132">
        <v>0</v>
      </c>
      <c r="R1851" s="132">
        <f>Q1851*H1851</f>
        <v>0</v>
      </c>
      <c r="S1851" s="132">
        <v>0</v>
      </c>
      <c r="T1851" s="133">
        <f>S1851*H1851</f>
        <v>0</v>
      </c>
      <c r="AR1851" s="134" t="s">
        <v>277</v>
      </c>
      <c r="AT1851" s="134" t="s">
        <v>226</v>
      </c>
      <c r="AU1851" s="134" t="s">
        <v>82</v>
      </c>
      <c r="AY1851" s="17" t="s">
        <v>224</v>
      </c>
      <c r="BE1851" s="135">
        <f>IF(N1851="základní",J1851,0)</f>
        <v>0</v>
      </c>
      <c r="BF1851" s="135">
        <f>IF(N1851="snížená",J1851,0)</f>
        <v>1732.95</v>
      </c>
      <c r="BG1851" s="135">
        <f>IF(N1851="zákl. přenesená",J1851,0)</f>
        <v>0</v>
      </c>
      <c r="BH1851" s="135">
        <f>IF(N1851="sníž. přenesená",J1851,0)</f>
        <v>0</v>
      </c>
      <c r="BI1851" s="135">
        <f>IF(N1851="nulová",J1851,0)</f>
        <v>0</v>
      </c>
      <c r="BJ1851" s="17" t="s">
        <v>82</v>
      </c>
      <c r="BK1851" s="135">
        <f>ROUND(I1851*H1851,2)</f>
        <v>1732.95</v>
      </c>
      <c r="BL1851" s="17" t="s">
        <v>277</v>
      </c>
      <c r="BM1851" s="134" t="s">
        <v>2197</v>
      </c>
    </row>
    <row r="1852" spans="2:65" s="1" customFormat="1">
      <c r="B1852" s="29"/>
      <c r="D1852" s="136" t="s">
        <v>231</v>
      </c>
      <c r="F1852" s="137" t="s">
        <v>2196</v>
      </c>
      <c r="L1852" s="29"/>
      <c r="M1852" s="138"/>
      <c r="T1852" s="53"/>
      <c r="AT1852" s="17" t="s">
        <v>231</v>
      </c>
      <c r="AU1852" s="17" t="s">
        <v>82</v>
      </c>
    </row>
    <row r="1853" spans="2:65" s="1" customFormat="1">
      <c r="B1853" s="29"/>
      <c r="D1853" s="139" t="s">
        <v>232</v>
      </c>
      <c r="F1853" s="140" t="s">
        <v>2198</v>
      </c>
      <c r="L1853" s="29"/>
      <c r="M1853" s="138"/>
      <c r="T1853" s="53"/>
      <c r="AT1853" s="17" t="s">
        <v>232</v>
      </c>
      <c r="AU1853" s="17" t="s">
        <v>82</v>
      </c>
    </row>
    <row r="1854" spans="2:65" s="13" customFormat="1">
      <c r="B1854" s="146"/>
      <c r="D1854" s="136" t="s">
        <v>234</v>
      </c>
      <c r="E1854" s="147" t="s">
        <v>1</v>
      </c>
      <c r="F1854" s="148" t="s">
        <v>2199</v>
      </c>
      <c r="H1854" s="149">
        <v>115.53</v>
      </c>
      <c r="L1854" s="146"/>
      <c r="M1854" s="150"/>
      <c r="T1854" s="151"/>
      <c r="AT1854" s="147" t="s">
        <v>234</v>
      </c>
      <c r="AU1854" s="147" t="s">
        <v>82</v>
      </c>
      <c r="AV1854" s="13" t="s">
        <v>82</v>
      </c>
      <c r="AW1854" s="13" t="s">
        <v>29</v>
      </c>
      <c r="AX1854" s="13" t="s">
        <v>73</v>
      </c>
      <c r="AY1854" s="147" t="s">
        <v>224</v>
      </c>
    </row>
    <row r="1855" spans="2:65" s="14" customFormat="1">
      <c r="B1855" s="152"/>
      <c r="D1855" s="136" t="s">
        <v>234</v>
      </c>
      <c r="E1855" s="153" t="s">
        <v>1</v>
      </c>
      <c r="F1855" s="154" t="s">
        <v>239</v>
      </c>
      <c r="H1855" s="155">
        <v>115.53</v>
      </c>
      <c r="L1855" s="152"/>
      <c r="M1855" s="156"/>
      <c r="T1855" s="157"/>
      <c r="AT1855" s="153" t="s">
        <v>234</v>
      </c>
      <c r="AU1855" s="153" t="s">
        <v>82</v>
      </c>
      <c r="AV1855" s="14" t="s">
        <v>106</v>
      </c>
      <c r="AW1855" s="14" t="s">
        <v>29</v>
      </c>
      <c r="AX1855" s="14" t="s">
        <v>78</v>
      </c>
      <c r="AY1855" s="153" t="s">
        <v>224</v>
      </c>
    </row>
    <row r="1856" spans="2:65" s="1" customFormat="1" ht="24.2" customHeight="1">
      <c r="B1856" s="123"/>
      <c r="C1856" s="124" t="s">
        <v>1345</v>
      </c>
      <c r="D1856" s="124" t="s">
        <v>226</v>
      </c>
      <c r="E1856" s="125" t="s">
        <v>2200</v>
      </c>
      <c r="F1856" s="126" t="s">
        <v>2201</v>
      </c>
      <c r="G1856" s="127" t="s">
        <v>266</v>
      </c>
      <c r="H1856" s="128">
        <v>39.21</v>
      </c>
      <c r="I1856" s="129">
        <v>1610</v>
      </c>
      <c r="J1856" s="129">
        <f>ROUND(I1856*H1856,2)</f>
        <v>63128.1</v>
      </c>
      <c r="K1856" s="126" t="s">
        <v>230</v>
      </c>
      <c r="L1856" s="29"/>
      <c r="M1856" s="130" t="s">
        <v>1</v>
      </c>
      <c r="N1856" s="131" t="s">
        <v>39</v>
      </c>
      <c r="O1856" s="132">
        <v>0</v>
      </c>
      <c r="P1856" s="132">
        <f>O1856*H1856</f>
        <v>0</v>
      </c>
      <c r="Q1856" s="132">
        <v>0</v>
      </c>
      <c r="R1856" s="132">
        <f>Q1856*H1856</f>
        <v>0</v>
      </c>
      <c r="S1856" s="132">
        <v>0</v>
      </c>
      <c r="T1856" s="133">
        <f>S1856*H1856</f>
        <v>0</v>
      </c>
      <c r="AR1856" s="134" t="s">
        <v>277</v>
      </c>
      <c r="AT1856" s="134" t="s">
        <v>226</v>
      </c>
      <c r="AU1856" s="134" t="s">
        <v>82</v>
      </c>
      <c r="AY1856" s="17" t="s">
        <v>224</v>
      </c>
      <c r="BE1856" s="135">
        <f>IF(N1856="základní",J1856,0)</f>
        <v>0</v>
      </c>
      <c r="BF1856" s="135">
        <f>IF(N1856="snížená",J1856,0)</f>
        <v>63128.1</v>
      </c>
      <c r="BG1856" s="135">
        <f>IF(N1856="zákl. přenesená",J1856,0)</f>
        <v>0</v>
      </c>
      <c r="BH1856" s="135">
        <f>IF(N1856="sníž. přenesená",J1856,0)</f>
        <v>0</v>
      </c>
      <c r="BI1856" s="135">
        <f>IF(N1856="nulová",J1856,0)</f>
        <v>0</v>
      </c>
      <c r="BJ1856" s="17" t="s">
        <v>82</v>
      </c>
      <c r="BK1856" s="135">
        <f>ROUND(I1856*H1856,2)</f>
        <v>63128.1</v>
      </c>
      <c r="BL1856" s="17" t="s">
        <v>277</v>
      </c>
      <c r="BM1856" s="134" t="s">
        <v>2202</v>
      </c>
    </row>
    <row r="1857" spans="2:65" s="1" customFormat="1" ht="19.5">
      <c r="B1857" s="29"/>
      <c r="D1857" s="136" t="s">
        <v>231</v>
      </c>
      <c r="F1857" s="137" t="s">
        <v>2201</v>
      </c>
      <c r="L1857" s="29"/>
      <c r="M1857" s="138"/>
      <c r="T1857" s="53"/>
      <c r="AT1857" s="17" t="s">
        <v>231</v>
      </c>
      <c r="AU1857" s="17" t="s">
        <v>82</v>
      </c>
    </row>
    <row r="1858" spans="2:65" s="1" customFormat="1">
      <c r="B1858" s="29"/>
      <c r="D1858" s="139" t="s">
        <v>232</v>
      </c>
      <c r="F1858" s="140" t="s">
        <v>2203</v>
      </c>
      <c r="L1858" s="29"/>
      <c r="M1858" s="138"/>
      <c r="T1858" s="53"/>
      <c r="AT1858" s="17" t="s">
        <v>232</v>
      </c>
      <c r="AU1858" s="17" t="s">
        <v>82</v>
      </c>
    </row>
    <row r="1859" spans="2:65" s="12" customFormat="1">
      <c r="B1859" s="141"/>
      <c r="D1859" s="136" t="s">
        <v>234</v>
      </c>
      <c r="E1859" s="142" t="s">
        <v>1</v>
      </c>
      <c r="F1859" s="143" t="s">
        <v>2204</v>
      </c>
      <c r="H1859" s="142" t="s">
        <v>1</v>
      </c>
      <c r="L1859" s="141"/>
      <c r="M1859" s="144"/>
      <c r="T1859" s="145"/>
      <c r="AT1859" s="142" t="s">
        <v>234</v>
      </c>
      <c r="AU1859" s="142" t="s">
        <v>82</v>
      </c>
      <c r="AV1859" s="12" t="s">
        <v>78</v>
      </c>
      <c r="AW1859" s="12" t="s">
        <v>29</v>
      </c>
      <c r="AX1859" s="12" t="s">
        <v>73</v>
      </c>
      <c r="AY1859" s="142" t="s">
        <v>224</v>
      </c>
    </row>
    <row r="1860" spans="2:65" s="13" customFormat="1">
      <c r="B1860" s="146"/>
      <c r="D1860" s="136" t="s">
        <v>234</v>
      </c>
      <c r="E1860" s="147" t="s">
        <v>1</v>
      </c>
      <c r="F1860" s="148" t="s">
        <v>2205</v>
      </c>
      <c r="H1860" s="149">
        <v>39.21</v>
      </c>
      <c r="L1860" s="146"/>
      <c r="M1860" s="150"/>
      <c r="T1860" s="151"/>
      <c r="AT1860" s="147" t="s">
        <v>234</v>
      </c>
      <c r="AU1860" s="147" t="s">
        <v>82</v>
      </c>
      <c r="AV1860" s="13" t="s">
        <v>82</v>
      </c>
      <c r="AW1860" s="13" t="s">
        <v>29</v>
      </c>
      <c r="AX1860" s="13" t="s">
        <v>73</v>
      </c>
      <c r="AY1860" s="147" t="s">
        <v>224</v>
      </c>
    </row>
    <row r="1861" spans="2:65" s="14" customFormat="1">
      <c r="B1861" s="152"/>
      <c r="D1861" s="136" t="s">
        <v>234</v>
      </c>
      <c r="E1861" s="153" t="s">
        <v>1</v>
      </c>
      <c r="F1861" s="154" t="s">
        <v>239</v>
      </c>
      <c r="H1861" s="155">
        <v>39.21</v>
      </c>
      <c r="L1861" s="152"/>
      <c r="M1861" s="156"/>
      <c r="T1861" s="157"/>
      <c r="AT1861" s="153" t="s">
        <v>234</v>
      </c>
      <c r="AU1861" s="153" t="s">
        <v>82</v>
      </c>
      <c r="AV1861" s="14" t="s">
        <v>106</v>
      </c>
      <c r="AW1861" s="14" t="s">
        <v>29</v>
      </c>
      <c r="AX1861" s="14" t="s">
        <v>78</v>
      </c>
      <c r="AY1861" s="153" t="s">
        <v>224</v>
      </c>
    </row>
    <row r="1862" spans="2:65" s="1" customFormat="1" ht="24.2" customHeight="1">
      <c r="B1862" s="123"/>
      <c r="C1862" s="124" t="s">
        <v>2206</v>
      </c>
      <c r="D1862" s="124" t="s">
        <v>226</v>
      </c>
      <c r="E1862" s="125" t="s">
        <v>2207</v>
      </c>
      <c r="F1862" s="126" t="s">
        <v>2208</v>
      </c>
      <c r="G1862" s="127" t="s">
        <v>266</v>
      </c>
      <c r="H1862" s="128">
        <v>27.96</v>
      </c>
      <c r="I1862" s="129">
        <v>1800</v>
      </c>
      <c r="J1862" s="129">
        <f>ROUND(I1862*H1862,2)</f>
        <v>50328</v>
      </c>
      <c r="K1862" s="126" t="s">
        <v>230</v>
      </c>
      <c r="L1862" s="29"/>
      <c r="M1862" s="130" t="s">
        <v>1</v>
      </c>
      <c r="N1862" s="131" t="s">
        <v>39</v>
      </c>
      <c r="O1862" s="132">
        <v>0</v>
      </c>
      <c r="P1862" s="132">
        <f>O1862*H1862</f>
        <v>0</v>
      </c>
      <c r="Q1862" s="132">
        <v>0</v>
      </c>
      <c r="R1862" s="132">
        <f>Q1862*H1862</f>
        <v>0</v>
      </c>
      <c r="S1862" s="132">
        <v>0</v>
      </c>
      <c r="T1862" s="133">
        <f>S1862*H1862</f>
        <v>0</v>
      </c>
      <c r="AR1862" s="134" t="s">
        <v>277</v>
      </c>
      <c r="AT1862" s="134" t="s">
        <v>226</v>
      </c>
      <c r="AU1862" s="134" t="s">
        <v>82</v>
      </c>
      <c r="AY1862" s="17" t="s">
        <v>224</v>
      </c>
      <c r="BE1862" s="135">
        <f>IF(N1862="základní",J1862,0)</f>
        <v>0</v>
      </c>
      <c r="BF1862" s="135">
        <f>IF(N1862="snížená",J1862,0)</f>
        <v>50328</v>
      </c>
      <c r="BG1862" s="135">
        <f>IF(N1862="zákl. přenesená",J1862,0)</f>
        <v>0</v>
      </c>
      <c r="BH1862" s="135">
        <f>IF(N1862="sníž. přenesená",J1862,0)</f>
        <v>0</v>
      </c>
      <c r="BI1862" s="135">
        <f>IF(N1862="nulová",J1862,0)</f>
        <v>0</v>
      </c>
      <c r="BJ1862" s="17" t="s">
        <v>82</v>
      </c>
      <c r="BK1862" s="135">
        <f>ROUND(I1862*H1862,2)</f>
        <v>50328</v>
      </c>
      <c r="BL1862" s="17" t="s">
        <v>277</v>
      </c>
      <c r="BM1862" s="134" t="s">
        <v>2209</v>
      </c>
    </row>
    <row r="1863" spans="2:65" s="1" customFormat="1" ht="19.5">
      <c r="B1863" s="29"/>
      <c r="D1863" s="136" t="s">
        <v>231</v>
      </c>
      <c r="F1863" s="137" t="s">
        <v>2208</v>
      </c>
      <c r="L1863" s="29"/>
      <c r="M1863" s="138"/>
      <c r="T1863" s="53"/>
      <c r="AT1863" s="17" t="s">
        <v>231</v>
      </c>
      <c r="AU1863" s="17" t="s">
        <v>82</v>
      </c>
    </row>
    <row r="1864" spans="2:65" s="1" customFormat="1">
      <c r="B1864" s="29"/>
      <c r="D1864" s="139" t="s">
        <v>232</v>
      </c>
      <c r="F1864" s="140" t="s">
        <v>2210</v>
      </c>
      <c r="L1864" s="29"/>
      <c r="M1864" s="138"/>
      <c r="T1864" s="53"/>
      <c r="AT1864" s="17" t="s">
        <v>232</v>
      </c>
      <c r="AU1864" s="17" t="s">
        <v>82</v>
      </c>
    </row>
    <row r="1865" spans="2:65" s="12" customFormat="1">
      <c r="B1865" s="141"/>
      <c r="D1865" s="136" t="s">
        <v>234</v>
      </c>
      <c r="E1865" s="142" t="s">
        <v>1</v>
      </c>
      <c r="F1865" s="143" t="s">
        <v>825</v>
      </c>
      <c r="H1865" s="142" t="s">
        <v>1</v>
      </c>
      <c r="L1865" s="141"/>
      <c r="M1865" s="144"/>
      <c r="T1865" s="145"/>
      <c r="AT1865" s="142" t="s">
        <v>234</v>
      </c>
      <c r="AU1865" s="142" t="s">
        <v>82</v>
      </c>
      <c r="AV1865" s="12" t="s">
        <v>78</v>
      </c>
      <c r="AW1865" s="12" t="s">
        <v>29</v>
      </c>
      <c r="AX1865" s="12" t="s">
        <v>73</v>
      </c>
      <c r="AY1865" s="142" t="s">
        <v>224</v>
      </c>
    </row>
    <row r="1866" spans="2:65" s="13" customFormat="1">
      <c r="B1866" s="146"/>
      <c r="D1866" s="136" t="s">
        <v>234</v>
      </c>
      <c r="E1866" s="147" t="s">
        <v>1</v>
      </c>
      <c r="F1866" s="148" t="s">
        <v>2211</v>
      </c>
      <c r="H1866" s="149">
        <v>27.96</v>
      </c>
      <c r="L1866" s="146"/>
      <c r="M1866" s="150"/>
      <c r="T1866" s="151"/>
      <c r="AT1866" s="147" t="s">
        <v>234</v>
      </c>
      <c r="AU1866" s="147" t="s">
        <v>82</v>
      </c>
      <c r="AV1866" s="13" t="s">
        <v>82</v>
      </c>
      <c r="AW1866" s="13" t="s">
        <v>29</v>
      </c>
      <c r="AX1866" s="13" t="s">
        <v>73</v>
      </c>
      <c r="AY1866" s="147" t="s">
        <v>224</v>
      </c>
    </row>
    <row r="1867" spans="2:65" s="14" customFormat="1">
      <c r="B1867" s="152"/>
      <c r="D1867" s="136" t="s">
        <v>234</v>
      </c>
      <c r="E1867" s="153" t="s">
        <v>1</v>
      </c>
      <c r="F1867" s="154" t="s">
        <v>239</v>
      </c>
      <c r="H1867" s="155">
        <v>27.96</v>
      </c>
      <c r="L1867" s="152"/>
      <c r="M1867" s="156"/>
      <c r="T1867" s="157"/>
      <c r="AT1867" s="153" t="s">
        <v>234</v>
      </c>
      <c r="AU1867" s="153" t="s">
        <v>82</v>
      </c>
      <c r="AV1867" s="14" t="s">
        <v>106</v>
      </c>
      <c r="AW1867" s="14" t="s">
        <v>29</v>
      </c>
      <c r="AX1867" s="14" t="s">
        <v>78</v>
      </c>
      <c r="AY1867" s="153" t="s">
        <v>224</v>
      </c>
    </row>
    <row r="1868" spans="2:65" s="1" customFormat="1" ht="37.9" customHeight="1">
      <c r="B1868" s="123"/>
      <c r="C1868" s="124" t="s">
        <v>1349</v>
      </c>
      <c r="D1868" s="124" t="s">
        <v>226</v>
      </c>
      <c r="E1868" s="125" t="s">
        <v>2212</v>
      </c>
      <c r="F1868" s="126" t="s">
        <v>2213</v>
      </c>
      <c r="G1868" s="127" t="s">
        <v>266</v>
      </c>
      <c r="H1868" s="128">
        <v>87.57</v>
      </c>
      <c r="I1868" s="129">
        <v>2500</v>
      </c>
      <c r="J1868" s="129">
        <f>ROUND(I1868*H1868,2)</f>
        <v>218925</v>
      </c>
      <c r="K1868" s="126" t="s">
        <v>1</v>
      </c>
      <c r="L1868" s="29"/>
      <c r="M1868" s="130" t="s">
        <v>1</v>
      </c>
      <c r="N1868" s="131" t="s">
        <v>39</v>
      </c>
      <c r="O1868" s="132">
        <v>0</v>
      </c>
      <c r="P1868" s="132">
        <f>O1868*H1868</f>
        <v>0</v>
      </c>
      <c r="Q1868" s="132">
        <v>0</v>
      </c>
      <c r="R1868" s="132">
        <f>Q1868*H1868</f>
        <v>0</v>
      </c>
      <c r="S1868" s="132">
        <v>0</v>
      </c>
      <c r="T1868" s="133">
        <f>S1868*H1868</f>
        <v>0</v>
      </c>
      <c r="AR1868" s="134" t="s">
        <v>277</v>
      </c>
      <c r="AT1868" s="134" t="s">
        <v>226</v>
      </c>
      <c r="AU1868" s="134" t="s">
        <v>82</v>
      </c>
      <c r="AY1868" s="17" t="s">
        <v>224</v>
      </c>
      <c r="BE1868" s="135">
        <f>IF(N1868="základní",J1868,0)</f>
        <v>0</v>
      </c>
      <c r="BF1868" s="135">
        <f>IF(N1868="snížená",J1868,0)</f>
        <v>218925</v>
      </c>
      <c r="BG1868" s="135">
        <f>IF(N1868="zákl. přenesená",J1868,0)</f>
        <v>0</v>
      </c>
      <c r="BH1868" s="135">
        <f>IF(N1868="sníž. přenesená",J1868,0)</f>
        <v>0</v>
      </c>
      <c r="BI1868" s="135">
        <f>IF(N1868="nulová",J1868,0)</f>
        <v>0</v>
      </c>
      <c r="BJ1868" s="17" t="s">
        <v>82</v>
      </c>
      <c r="BK1868" s="135">
        <f>ROUND(I1868*H1868,2)</f>
        <v>218925</v>
      </c>
      <c r="BL1868" s="17" t="s">
        <v>277</v>
      </c>
      <c r="BM1868" s="134" t="s">
        <v>2214</v>
      </c>
    </row>
    <row r="1869" spans="2:65" s="1" customFormat="1" ht="19.5">
      <c r="B1869" s="29"/>
      <c r="D1869" s="136" t="s">
        <v>231</v>
      </c>
      <c r="F1869" s="137" t="s">
        <v>2213</v>
      </c>
      <c r="L1869" s="29"/>
      <c r="M1869" s="138"/>
      <c r="T1869" s="53"/>
      <c r="AT1869" s="17" t="s">
        <v>231</v>
      </c>
      <c r="AU1869" s="17" t="s">
        <v>82</v>
      </c>
    </row>
    <row r="1870" spans="2:65" s="12" customFormat="1">
      <c r="B1870" s="141"/>
      <c r="D1870" s="136" t="s">
        <v>234</v>
      </c>
      <c r="E1870" s="142" t="s">
        <v>1</v>
      </c>
      <c r="F1870" s="143" t="s">
        <v>2204</v>
      </c>
      <c r="H1870" s="142" t="s">
        <v>1</v>
      </c>
      <c r="L1870" s="141"/>
      <c r="M1870" s="144"/>
      <c r="T1870" s="145"/>
      <c r="AT1870" s="142" t="s">
        <v>234</v>
      </c>
      <c r="AU1870" s="142" t="s">
        <v>82</v>
      </c>
      <c r="AV1870" s="12" t="s">
        <v>78</v>
      </c>
      <c r="AW1870" s="12" t="s">
        <v>29</v>
      </c>
      <c r="AX1870" s="12" t="s">
        <v>73</v>
      </c>
      <c r="AY1870" s="142" t="s">
        <v>224</v>
      </c>
    </row>
    <row r="1871" spans="2:65" s="13" customFormat="1">
      <c r="B1871" s="146"/>
      <c r="D1871" s="136" t="s">
        <v>234</v>
      </c>
      <c r="E1871" s="147" t="s">
        <v>1</v>
      </c>
      <c r="F1871" s="148" t="s">
        <v>2215</v>
      </c>
      <c r="H1871" s="149">
        <v>39.21</v>
      </c>
      <c r="L1871" s="146"/>
      <c r="M1871" s="150"/>
      <c r="T1871" s="151"/>
      <c r="AT1871" s="147" t="s">
        <v>234</v>
      </c>
      <c r="AU1871" s="147" t="s">
        <v>82</v>
      </c>
      <c r="AV1871" s="13" t="s">
        <v>82</v>
      </c>
      <c r="AW1871" s="13" t="s">
        <v>29</v>
      </c>
      <c r="AX1871" s="13" t="s">
        <v>73</v>
      </c>
      <c r="AY1871" s="147" t="s">
        <v>224</v>
      </c>
    </row>
    <row r="1872" spans="2:65" s="12" customFormat="1">
      <c r="B1872" s="141"/>
      <c r="D1872" s="136" t="s">
        <v>234</v>
      </c>
      <c r="E1872" s="142" t="s">
        <v>1</v>
      </c>
      <c r="F1872" s="143" t="s">
        <v>899</v>
      </c>
      <c r="H1872" s="142" t="s">
        <v>1</v>
      </c>
      <c r="L1872" s="141"/>
      <c r="M1872" s="144"/>
      <c r="T1872" s="145"/>
      <c r="AT1872" s="142" t="s">
        <v>234</v>
      </c>
      <c r="AU1872" s="142" t="s">
        <v>82</v>
      </c>
      <c r="AV1872" s="12" t="s">
        <v>78</v>
      </c>
      <c r="AW1872" s="12" t="s">
        <v>29</v>
      </c>
      <c r="AX1872" s="12" t="s">
        <v>73</v>
      </c>
      <c r="AY1872" s="142" t="s">
        <v>224</v>
      </c>
    </row>
    <row r="1873" spans="2:65" s="13" customFormat="1">
      <c r="B1873" s="146"/>
      <c r="D1873" s="136" t="s">
        <v>234</v>
      </c>
      <c r="E1873" s="147" t="s">
        <v>1</v>
      </c>
      <c r="F1873" s="148" t="s">
        <v>2216</v>
      </c>
      <c r="H1873" s="149">
        <v>48.36</v>
      </c>
      <c r="L1873" s="146"/>
      <c r="M1873" s="150"/>
      <c r="T1873" s="151"/>
      <c r="AT1873" s="147" t="s">
        <v>234</v>
      </c>
      <c r="AU1873" s="147" t="s">
        <v>82</v>
      </c>
      <c r="AV1873" s="13" t="s">
        <v>82</v>
      </c>
      <c r="AW1873" s="13" t="s">
        <v>29</v>
      </c>
      <c r="AX1873" s="13" t="s">
        <v>73</v>
      </c>
      <c r="AY1873" s="147" t="s">
        <v>224</v>
      </c>
    </row>
    <row r="1874" spans="2:65" s="14" customFormat="1">
      <c r="B1874" s="152"/>
      <c r="D1874" s="136" t="s">
        <v>234</v>
      </c>
      <c r="E1874" s="153" t="s">
        <v>1</v>
      </c>
      <c r="F1874" s="154" t="s">
        <v>239</v>
      </c>
      <c r="H1874" s="155">
        <v>87.57</v>
      </c>
      <c r="L1874" s="152"/>
      <c r="M1874" s="156"/>
      <c r="T1874" s="157"/>
      <c r="AT1874" s="153" t="s">
        <v>234</v>
      </c>
      <c r="AU1874" s="153" t="s">
        <v>82</v>
      </c>
      <c r="AV1874" s="14" t="s">
        <v>106</v>
      </c>
      <c r="AW1874" s="14" t="s">
        <v>29</v>
      </c>
      <c r="AX1874" s="14" t="s">
        <v>78</v>
      </c>
      <c r="AY1874" s="153" t="s">
        <v>224</v>
      </c>
    </row>
    <row r="1875" spans="2:65" s="1" customFormat="1" ht="44.25" customHeight="1">
      <c r="B1875" s="123"/>
      <c r="C1875" s="124" t="s">
        <v>2217</v>
      </c>
      <c r="D1875" s="124" t="s">
        <v>226</v>
      </c>
      <c r="E1875" s="125" t="s">
        <v>2218</v>
      </c>
      <c r="F1875" s="126" t="s">
        <v>2219</v>
      </c>
      <c r="G1875" s="127" t="s">
        <v>1201</v>
      </c>
      <c r="H1875" s="128">
        <v>3341.1410000000001</v>
      </c>
      <c r="I1875" s="129">
        <v>0.56000000000000005</v>
      </c>
      <c r="J1875" s="129">
        <f>ROUND(I1875*H1875,2)</f>
        <v>1871.04</v>
      </c>
      <c r="K1875" s="126" t="s">
        <v>230</v>
      </c>
      <c r="L1875" s="29"/>
      <c r="M1875" s="130" t="s">
        <v>1</v>
      </c>
      <c r="N1875" s="131" t="s">
        <v>39</v>
      </c>
      <c r="O1875" s="132">
        <v>0</v>
      </c>
      <c r="P1875" s="132">
        <f>O1875*H1875</f>
        <v>0</v>
      </c>
      <c r="Q1875" s="132">
        <v>0</v>
      </c>
      <c r="R1875" s="132">
        <f>Q1875*H1875</f>
        <v>0</v>
      </c>
      <c r="S1875" s="132">
        <v>0</v>
      </c>
      <c r="T1875" s="133">
        <f>S1875*H1875</f>
        <v>0</v>
      </c>
      <c r="AR1875" s="134" t="s">
        <v>277</v>
      </c>
      <c r="AT1875" s="134" t="s">
        <v>226</v>
      </c>
      <c r="AU1875" s="134" t="s">
        <v>82</v>
      </c>
      <c r="AY1875" s="17" t="s">
        <v>224</v>
      </c>
      <c r="BE1875" s="135">
        <f>IF(N1875="základní",J1875,0)</f>
        <v>0</v>
      </c>
      <c r="BF1875" s="135">
        <f>IF(N1875="snížená",J1875,0)</f>
        <v>1871.04</v>
      </c>
      <c r="BG1875" s="135">
        <f>IF(N1875="zákl. přenesená",J1875,0)</f>
        <v>0</v>
      </c>
      <c r="BH1875" s="135">
        <f>IF(N1875="sníž. přenesená",J1875,0)</f>
        <v>0</v>
      </c>
      <c r="BI1875" s="135">
        <f>IF(N1875="nulová",J1875,0)</f>
        <v>0</v>
      </c>
      <c r="BJ1875" s="17" t="s">
        <v>82</v>
      </c>
      <c r="BK1875" s="135">
        <f>ROUND(I1875*H1875,2)</f>
        <v>1871.04</v>
      </c>
      <c r="BL1875" s="17" t="s">
        <v>277</v>
      </c>
      <c r="BM1875" s="134" t="s">
        <v>2220</v>
      </c>
    </row>
    <row r="1876" spans="2:65" s="1" customFormat="1" ht="29.25">
      <c r="B1876" s="29"/>
      <c r="D1876" s="136" t="s">
        <v>231</v>
      </c>
      <c r="F1876" s="137" t="s">
        <v>2219</v>
      </c>
      <c r="L1876" s="29"/>
      <c r="M1876" s="138"/>
      <c r="T1876" s="53"/>
      <c r="AT1876" s="17" t="s">
        <v>231</v>
      </c>
      <c r="AU1876" s="17" t="s">
        <v>82</v>
      </c>
    </row>
    <row r="1877" spans="2:65" s="1" customFormat="1">
      <c r="B1877" s="29"/>
      <c r="D1877" s="139" t="s">
        <v>232</v>
      </c>
      <c r="F1877" s="140" t="s">
        <v>2221</v>
      </c>
      <c r="L1877" s="29"/>
      <c r="M1877" s="138"/>
      <c r="T1877" s="53"/>
      <c r="AT1877" s="17" t="s">
        <v>232</v>
      </c>
      <c r="AU1877" s="17" t="s">
        <v>82</v>
      </c>
    </row>
    <row r="1878" spans="2:65" s="11" customFormat="1" ht="22.9" customHeight="1">
      <c r="B1878" s="112"/>
      <c r="D1878" s="113" t="s">
        <v>72</v>
      </c>
      <c r="E1878" s="121" t="s">
        <v>2222</v>
      </c>
      <c r="F1878" s="121" t="s">
        <v>2223</v>
      </c>
      <c r="J1878" s="122">
        <f>BK1878</f>
        <v>3102858.5600000005</v>
      </c>
      <c r="L1878" s="112"/>
      <c r="M1878" s="116"/>
      <c r="P1878" s="117">
        <f>SUM(P1879:P1916)</f>
        <v>0</v>
      </c>
      <c r="R1878" s="117">
        <f>SUM(R1879:R1916)</f>
        <v>0</v>
      </c>
      <c r="T1878" s="118">
        <f>SUM(T1879:T1916)</f>
        <v>0</v>
      </c>
      <c r="AR1878" s="113" t="s">
        <v>82</v>
      </c>
      <c r="AT1878" s="119" t="s">
        <v>72</v>
      </c>
      <c r="AU1878" s="119" t="s">
        <v>78</v>
      </c>
      <c r="AY1878" s="113" t="s">
        <v>224</v>
      </c>
      <c r="BK1878" s="120">
        <f>SUM(BK1879:BK1916)</f>
        <v>3102858.5600000005</v>
      </c>
    </row>
    <row r="1879" spans="2:65" s="1" customFormat="1" ht="24.2" customHeight="1">
      <c r="B1879" s="123"/>
      <c r="C1879" s="124" t="s">
        <v>1356</v>
      </c>
      <c r="D1879" s="124" t="s">
        <v>226</v>
      </c>
      <c r="E1879" s="125" t="s">
        <v>2224</v>
      </c>
      <c r="F1879" s="126" t="s">
        <v>2225</v>
      </c>
      <c r="G1879" s="127" t="s">
        <v>266</v>
      </c>
      <c r="H1879" s="128">
        <v>513.55100000000004</v>
      </c>
      <c r="I1879" s="129">
        <v>62.8</v>
      </c>
      <c r="J1879" s="129">
        <f>ROUND(I1879*H1879,2)</f>
        <v>32251</v>
      </c>
      <c r="K1879" s="126" t="s">
        <v>230</v>
      </c>
      <c r="L1879" s="29"/>
      <c r="M1879" s="130" t="s">
        <v>1</v>
      </c>
      <c r="N1879" s="131" t="s">
        <v>39</v>
      </c>
      <c r="O1879" s="132">
        <v>0</v>
      </c>
      <c r="P1879" s="132">
        <f>O1879*H1879</f>
        <v>0</v>
      </c>
      <c r="Q1879" s="132">
        <v>0</v>
      </c>
      <c r="R1879" s="132">
        <f>Q1879*H1879</f>
        <v>0</v>
      </c>
      <c r="S1879" s="132">
        <v>0</v>
      </c>
      <c r="T1879" s="133">
        <f>S1879*H1879</f>
        <v>0</v>
      </c>
      <c r="AR1879" s="134" t="s">
        <v>277</v>
      </c>
      <c r="AT1879" s="134" t="s">
        <v>226</v>
      </c>
      <c r="AU1879" s="134" t="s">
        <v>82</v>
      </c>
      <c r="AY1879" s="17" t="s">
        <v>224</v>
      </c>
      <c r="BE1879" s="135">
        <f>IF(N1879="základní",J1879,0)</f>
        <v>0</v>
      </c>
      <c r="BF1879" s="135">
        <f>IF(N1879="snížená",J1879,0)</f>
        <v>32251</v>
      </c>
      <c r="BG1879" s="135">
        <f>IF(N1879="zákl. přenesená",J1879,0)</f>
        <v>0</v>
      </c>
      <c r="BH1879" s="135">
        <f>IF(N1879="sníž. přenesená",J1879,0)</f>
        <v>0</v>
      </c>
      <c r="BI1879" s="135">
        <f>IF(N1879="nulová",J1879,0)</f>
        <v>0</v>
      </c>
      <c r="BJ1879" s="17" t="s">
        <v>82</v>
      </c>
      <c r="BK1879" s="135">
        <f>ROUND(I1879*H1879,2)</f>
        <v>32251</v>
      </c>
      <c r="BL1879" s="17" t="s">
        <v>277</v>
      </c>
      <c r="BM1879" s="134" t="s">
        <v>2226</v>
      </c>
    </row>
    <row r="1880" spans="2:65" s="1" customFormat="1" ht="19.5">
      <c r="B1880" s="29"/>
      <c r="D1880" s="136" t="s">
        <v>231</v>
      </c>
      <c r="F1880" s="137" t="s">
        <v>2225</v>
      </c>
      <c r="L1880" s="29"/>
      <c r="M1880" s="138"/>
      <c r="T1880" s="53"/>
      <c r="AT1880" s="17" t="s">
        <v>231</v>
      </c>
      <c r="AU1880" s="17" t="s">
        <v>82</v>
      </c>
    </row>
    <row r="1881" spans="2:65" s="1" customFormat="1">
      <c r="B1881" s="29"/>
      <c r="D1881" s="139" t="s">
        <v>232</v>
      </c>
      <c r="F1881" s="140" t="s">
        <v>2227</v>
      </c>
      <c r="L1881" s="29"/>
      <c r="M1881" s="138"/>
      <c r="T1881" s="53"/>
      <c r="AT1881" s="17" t="s">
        <v>232</v>
      </c>
      <c r="AU1881" s="17" t="s">
        <v>82</v>
      </c>
    </row>
    <row r="1882" spans="2:65" s="1" customFormat="1" ht="37.9" customHeight="1">
      <c r="B1882" s="123"/>
      <c r="C1882" s="124" t="s">
        <v>2228</v>
      </c>
      <c r="D1882" s="124" t="s">
        <v>226</v>
      </c>
      <c r="E1882" s="125" t="s">
        <v>2229</v>
      </c>
      <c r="F1882" s="126" t="s">
        <v>2230</v>
      </c>
      <c r="G1882" s="127" t="s">
        <v>266</v>
      </c>
      <c r="H1882" s="128">
        <v>513.55100000000004</v>
      </c>
      <c r="I1882" s="129">
        <v>903</v>
      </c>
      <c r="J1882" s="129">
        <f>ROUND(I1882*H1882,2)</f>
        <v>463736.55</v>
      </c>
      <c r="K1882" s="126" t="s">
        <v>1</v>
      </c>
      <c r="L1882" s="29"/>
      <c r="M1882" s="130" t="s">
        <v>1</v>
      </c>
      <c r="N1882" s="131" t="s">
        <v>39</v>
      </c>
      <c r="O1882" s="132">
        <v>0</v>
      </c>
      <c r="P1882" s="132">
        <f>O1882*H1882</f>
        <v>0</v>
      </c>
      <c r="Q1882" s="132">
        <v>0</v>
      </c>
      <c r="R1882" s="132">
        <f>Q1882*H1882</f>
        <v>0</v>
      </c>
      <c r="S1882" s="132">
        <v>0</v>
      </c>
      <c r="T1882" s="133">
        <f>S1882*H1882</f>
        <v>0</v>
      </c>
      <c r="AR1882" s="134" t="s">
        <v>277</v>
      </c>
      <c r="AT1882" s="134" t="s">
        <v>226</v>
      </c>
      <c r="AU1882" s="134" t="s">
        <v>82</v>
      </c>
      <c r="AY1882" s="17" t="s">
        <v>224</v>
      </c>
      <c r="BE1882" s="135">
        <f>IF(N1882="základní",J1882,0)</f>
        <v>0</v>
      </c>
      <c r="BF1882" s="135">
        <f>IF(N1882="snížená",J1882,0)</f>
        <v>463736.55</v>
      </c>
      <c r="BG1882" s="135">
        <f>IF(N1882="zákl. přenesená",J1882,0)</f>
        <v>0</v>
      </c>
      <c r="BH1882" s="135">
        <f>IF(N1882="sníž. přenesená",J1882,0)</f>
        <v>0</v>
      </c>
      <c r="BI1882" s="135">
        <f>IF(N1882="nulová",J1882,0)</f>
        <v>0</v>
      </c>
      <c r="BJ1882" s="17" t="s">
        <v>82</v>
      </c>
      <c r="BK1882" s="135">
        <f>ROUND(I1882*H1882,2)</f>
        <v>463736.55</v>
      </c>
      <c r="BL1882" s="17" t="s">
        <v>277</v>
      </c>
      <c r="BM1882" s="134" t="s">
        <v>2231</v>
      </c>
    </row>
    <row r="1883" spans="2:65" s="1" customFormat="1" ht="29.25">
      <c r="B1883" s="29"/>
      <c r="D1883" s="136" t="s">
        <v>231</v>
      </c>
      <c r="F1883" s="137" t="s">
        <v>2230</v>
      </c>
      <c r="L1883" s="29"/>
      <c r="M1883" s="138"/>
      <c r="T1883" s="53"/>
      <c r="AT1883" s="17" t="s">
        <v>231</v>
      </c>
      <c r="AU1883" s="17" t="s">
        <v>82</v>
      </c>
    </row>
    <row r="1884" spans="2:65" s="12" customFormat="1">
      <c r="B1884" s="141"/>
      <c r="D1884" s="136" t="s">
        <v>234</v>
      </c>
      <c r="E1884" s="142" t="s">
        <v>1</v>
      </c>
      <c r="F1884" s="143" t="s">
        <v>2232</v>
      </c>
      <c r="H1884" s="142" t="s">
        <v>1</v>
      </c>
      <c r="L1884" s="141"/>
      <c r="M1884" s="144"/>
      <c r="T1884" s="145"/>
      <c r="AT1884" s="142" t="s">
        <v>234</v>
      </c>
      <c r="AU1884" s="142" t="s">
        <v>82</v>
      </c>
      <c r="AV1884" s="12" t="s">
        <v>78</v>
      </c>
      <c r="AW1884" s="12" t="s">
        <v>29</v>
      </c>
      <c r="AX1884" s="12" t="s">
        <v>73</v>
      </c>
      <c r="AY1884" s="142" t="s">
        <v>224</v>
      </c>
    </row>
    <row r="1885" spans="2:65" s="13" customFormat="1">
      <c r="B1885" s="146"/>
      <c r="D1885" s="136" t="s">
        <v>234</v>
      </c>
      <c r="E1885" s="147" t="s">
        <v>1</v>
      </c>
      <c r="F1885" s="148" t="s">
        <v>2233</v>
      </c>
      <c r="H1885" s="149">
        <v>51.691000000000003</v>
      </c>
      <c r="L1885" s="146"/>
      <c r="M1885" s="150"/>
      <c r="T1885" s="151"/>
      <c r="AT1885" s="147" t="s">
        <v>234</v>
      </c>
      <c r="AU1885" s="147" t="s">
        <v>82</v>
      </c>
      <c r="AV1885" s="13" t="s">
        <v>82</v>
      </c>
      <c r="AW1885" s="13" t="s">
        <v>29</v>
      </c>
      <c r="AX1885" s="13" t="s">
        <v>73</v>
      </c>
      <c r="AY1885" s="147" t="s">
        <v>224</v>
      </c>
    </row>
    <row r="1886" spans="2:65" s="13" customFormat="1">
      <c r="B1886" s="146"/>
      <c r="D1886" s="136" t="s">
        <v>234</v>
      </c>
      <c r="E1886" s="147" t="s">
        <v>1</v>
      </c>
      <c r="F1886" s="148" t="s">
        <v>2234</v>
      </c>
      <c r="H1886" s="149">
        <v>30.231999999999999</v>
      </c>
      <c r="L1886" s="146"/>
      <c r="M1886" s="150"/>
      <c r="T1886" s="151"/>
      <c r="AT1886" s="147" t="s">
        <v>234</v>
      </c>
      <c r="AU1886" s="147" t="s">
        <v>82</v>
      </c>
      <c r="AV1886" s="13" t="s">
        <v>82</v>
      </c>
      <c r="AW1886" s="13" t="s">
        <v>29</v>
      </c>
      <c r="AX1886" s="13" t="s">
        <v>73</v>
      </c>
      <c r="AY1886" s="147" t="s">
        <v>224</v>
      </c>
    </row>
    <row r="1887" spans="2:65" s="15" customFormat="1">
      <c r="B1887" s="158"/>
      <c r="D1887" s="136" t="s">
        <v>234</v>
      </c>
      <c r="E1887" s="159" t="s">
        <v>1</v>
      </c>
      <c r="F1887" s="160" t="s">
        <v>288</v>
      </c>
      <c r="H1887" s="161">
        <v>81.923000000000002</v>
      </c>
      <c r="L1887" s="158"/>
      <c r="M1887" s="162"/>
      <c r="T1887" s="163"/>
      <c r="AT1887" s="159" t="s">
        <v>234</v>
      </c>
      <c r="AU1887" s="159" t="s">
        <v>82</v>
      </c>
      <c r="AV1887" s="15" t="s">
        <v>101</v>
      </c>
      <c r="AW1887" s="15" t="s">
        <v>29</v>
      </c>
      <c r="AX1887" s="15" t="s">
        <v>73</v>
      </c>
      <c r="AY1887" s="159" t="s">
        <v>224</v>
      </c>
    </row>
    <row r="1888" spans="2:65" s="12" customFormat="1">
      <c r="B1888" s="141"/>
      <c r="D1888" s="136" t="s">
        <v>234</v>
      </c>
      <c r="E1888" s="142" t="s">
        <v>1</v>
      </c>
      <c r="F1888" s="143" t="s">
        <v>857</v>
      </c>
      <c r="H1888" s="142" t="s">
        <v>1</v>
      </c>
      <c r="L1888" s="141"/>
      <c r="M1888" s="144"/>
      <c r="T1888" s="145"/>
      <c r="AT1888" s="142" t="s">
        <v>234</v>
      </c>
      <c r="AU1888" s="142" t="s">
        <v>82</v>
      </c>
      <c r="AV1888" s="12" t="s">
        <v>78</v>
      </c>
      <c r="AW1888" s="12" t="s">
        <v>29</v>
      </c>
      <c r="AX1888" s="12" t="s">
        <v>73</v>
      </c>
      <c r="AY1888" s="142" t="s">
        <v>224</v>
      </c>
    </row>
    <row r="1889" spans="2:65" s="12" customFormat="1">
      <c r="B1889" s="141"/>
      <c r="D1889" s="136" t="s">
        <v>234</v>
      </c>
      <c r="E1889" s="142" t="s">
        <v>1</v>
      </c>
      <c r="F1889" s="143" t="s">
        <v>387</v>
      </c>
      <c r="H1889" s="142" t="s">
        <v>1</v>
      </c>
      <c r="L1889" s="141"/>
      <c r="M1889" s="144"/>
      <c r="T1889" s="145"/>
      <c r="AT1889" s="142" t="s">
        <v>234</v>
      </c>
      <c r="AU1889" s="142" t="s">
        <v>82</v>
      </c>
      <c r="AV1889" s="12" t="s">
        <v>78</v>
      </c>
      <c r="AW1889" s="12" t="s">
        <v>29</v>
      </c>
      <c r="AX1889" s="12" t="s">
        <v>73</v>
      </c>
      <c r="AY1889" s="142" t="s">
        <v>224</v>
      </c>
    </row>
    <row r="1890" spans="2:65" s="13" customFormat="1">
      <c r="B1890" s="146"/>
      <c r="D1890" s="136" t="s">
        <v>234</v>
      </c>
      <c r="E1890" s="147" t="s">
        <v>1</v>
      </c>
      <c r="F1890" s="148" t="s">
        <v>2235</v>
      </c>
      <c r="H1890" s="149">
        <v>29.972000000000001</v>
      </c>
      <c r="L1890" s="146"/>
      <c r="M1890" s="150"/>
      <c r="T1890" s="151"/>
      <c r="AT1890" s="147" t="s">
        <v>234</v>
      </c>
      <c r="AU1890" s="147" t="s">
        <v>82</v>
      </c>
      <c r="AV1890" s="13" t="s">
        <v>82</v>
      </c>
      <c r="AW1890" s="13" t="s">
        <v>29</v>
      </c>
      <c r="AX1890" s="13" t="s">
        <v>73</v>
      </c>
      <c r="AY1890" s="147" t="s">
        <v>224</v>
      </c>
    </row>
    <row r="1891" spans="2:65" s="13" customFormat="1">
      <c r="B1891" s="146"/>
      <c r="D1891" s="136" t="s">
        <v>234</v>
      </c>
      <c r="E1891" s="147" t="s">
        <v>1</v>
      </c>
      <c r="F1891" s="148" t="s">
        <v>2236</v>
      </c>
      <c r="H1891" s="149">
        <v>31.376000000000001</v>
      </c>
      <c r="L1891" s="146"/>
      <c r="M1891" s="150"/>
      <c r="T1891" s="151"/>
      <c r="AT1891" s="147" t="s">
        <v>234</v>
      </c>
      <c r="AU1891" s="147" t="s">
        <v>82</v>
      </c>
      <c r="AV1891" s="13" t="s">
        <v>82</v>
      </c>
      <c r="AW1891" s="13" t="s">
        <v>29</v>
      </c>
      <c r="AX1891" s="13" t="s">
        <v>73</v>
      </c>
      <c r="AY1891" s="147" t="s">
        <v>224</v>
      </c>
    </row>
    <row r="1892" spans="2:65" s="13" customFormat="1">
      <c r="B1892" s="146"/>
      <c r="D1892" s="136" t="s">
        <v>234</v>
      </c>
      <c r="E1892" s="147" t="s">
        <v>1</v>
      </c>
      <c r="F1892" s="148" t="s">
        <v>2237</v>
      </c>
      <c r="H1892" s="149">
        <v>26.077999999999999</v>
      </c>
      <c r="L1892" s="146"/>
      <c r="M1892" s="150"/>
      <c r="T1892" s="151"/>
      <c r="AT1892" s="147" t="s">
        <v>234</v>
      </c>
      <c r="AU1892" s="147" t="s">
        <v>82</v>
      </c>
      <c r="AV1892" s="13" t="s">
        <v>82</v>
      </c>
      <c r="AW1892" s="13" t="s">
        <v>29</v>
      </c>
      <c r="AX1892" s="13" t="s">
        <v>73</v>
      </c>
      <c r="AY1892" s="147" t="s">
        <v>224</v>
      </c>
    </row>
    <row r="1893" spans="2:65" s="13" customFormat="1">
      <c r="B1893" s="146"/>
      <c r="D1893" s="136" t="s">
        <v>234</v>
      </c>
      <c r="E1893" s="147" t="s">
        <v>1</v>
      </c>
      <c r="F1893" s="148" t="s">
        <v>2238</v>
      </c>
      <c r="H1893" s="149">
        <v>62.776000000000003</v>
      </c>
      <c r="L1893" s="146"/>
      <c r="M1893" s="150"/>
      <c r="T1893" s="151"/>
      <c r="AT1893" s="147" t="s">
        <v>234</v>
      </c>
      <c r="AU1893" s="147" t="s">
        <v>82</v>
      </c>
      <c r="AV1893" s="13" t="s">
        <v>82</v>
      </c>
      <c r="AW1893" s="13" t="s">
        <v>29</v>
      </c>
      <c r="AX1893" s="13" t="s">
        <v>73</v>
      </c>
      <c r="AY1893" s="147" t="s">
        <v>224</v>
      </c>
    </row>
    <row r="1894" spans="2:65" s="13" customFormat="1">
      <c r="B1894" s="146"/>
      <c r="D1894" s="136" t="s">
        <v>234</v>
      </c>
      <c r="E1894" s="147" t="s">
        <v>1</v>
      </c>
      <c r="F1894" s="148" t="s">
        <v>2239</v>
      </c>
      <c r="H1894" s="149">
        <v>112.926</v>
      </c>
      <c r="L1894" s="146"/>
      <c r="M1894" s="150"/>
      <c r="T1894" s="151"/>
      <c r="AT1894" s="147" t="s">
        <v>234</v>
      </c>
      <c r="AU1894" s="147" t="s">
        <v>82</v>
      </c>
      <c r="AV1894" s="13" t="s">
        <v>82</v>
      </c>
      <c r="AW1894" s="13" t="s">
        <v>29</v>
      </c>
      <c r="AX1894" s="13" t="s">
        <v>73</v>
      </c>
      <c r="AY1894" s="147" t="s">
        <v>224</v>
      </c>
    </row>
    <row r="1895" spans="2:65" s="12" customFormat="1">
      <c r="B1895" s="141"/>
      <c r="D1895" s="136" t="s">
        <v>234</v>
      </c>
      <c r="E1895" s="142" t="s">
        <v>1</v>
      </c>
      <c r="F1895" s="143" t="s">
        <v>390</v>
      </c>
      <c r="H1895" s="142" t="s">
        <v>1</v>
      </c>
      <c r="L1895" s="141"/>
      <c r="M1895" s="144"/>
      <c r="T1895" s="145"/>
      <c r="AT1895" s="142" t="s">
        <v>234</v>
      </c>
      <c r="AU1895" s="142" t="s">
        <v>82</v>
      </c>
      <c r="AV1895" s="12" t="s">
        <v>78</v>
      </c>
      <c r="AW1895" s="12" t="s">
        <v>29</v>
      </c>
      <c r="AX1895" s="12" t="s">
        <v>73</v>
      </c>
      <c r="AY1895" s="142" t="s">
        <v>224</v>
      </c>
    </row>
    <row r="1896" spans="2:65" s="13" customFormat="1">
      <c r="B1896" s="146"/>
      <c r="D1896" s="136" t="s">
        <v>234</v>
      </c>
      <c r="E1896" s="147" t="s">
        <v>1</v>
      </c>
      <c r="F1896" s="148" t="s">
        <v>2240</v>
      </c>
      <c r="H1896" s="149">
        <v>55.328000000000003</v>
      </c>
      <c r="L1896" s="146"/>
      <c r="M1896" s="150"/>
      <c r="T1896" s="151"/>
      <c r="AT1896" s="147" t="s">
        <v>234</v>
      </c>
      <c r="AU1896" s="147" t="s">
        <v>82</v>
      </c>
      <c r="AV1896" s="13" t="s">
        <v>82</v>
      </c>
      <c r="AW1896" s="13" t="s">
        <v>29</v>
      </c>
      <c r="AX1896" s="13" t="s">
        <v>73</v>
      </c>
      <c r="AY1896" s="147" t="s">
        <v>224</v>
      </c>
    </row>
    <row r="1897" spans="2:65" s="13" customFormat="1">
      <c r="B1897" s="146"/>
      <c r="D1897" s="136" t="s">
        <v>234</v>
      </c>
      <c r="E1897" s="147" t="s">
        <v>1</v>
      </c>
      <c r="F1897" s="148" t="s">
        <v>2241</v>
      </c>
      <c r="H1897" s="149">
        <v>149.292</v>
      </c>
      <c r="L1897" s="146"/>
      <c r="M1897" s="150"/>
      <c r="T1897" s="151"/>
      <c r="AT1897" s="147" t="s">
        <v>234</v>
      </c>
      <c r="AU1897" s="147" t="s">
        <v>82</v>
      </c>
      <c r="AV1897" s="13" t="s">
        <v>82</v>
      </c>
      <c r="AW1897" s="13" t="s">
        <v>29</v>
      </c>
      <c r="AX1897" s="13" t="s">
        <v>73</v>
      </c>
      <c r="AY1897" s="147" t="s">
        <v>224</v>
      </c>
    </row>
    <row r="1898" spans="2:65" s="12" customFormat="1">
      <c r="B1898" s="141"/>
      <c r="D1898" s="136" t="s">
        <v>234</v>
      </c>
      <c r="E1898" s="142" t="s">
        <v>1</v>
      </c>
      <c r="F1898" s="143" t="s">
        <v>2242</v>
      </c>
      <c r="H1898" s="142" t="s">
        <v>1</v>
      </c>
      <c r="L1898" s="141"/>
      <c r="M1898" s="144"/>
      <c r="T1898" s="145"/>
      <c r="AT1898" s="142" t="s">
        <v>234</v>
      </c>
      <c r="AU1898" s="142" t="s">
        <v>82</v>
      </c>
      <c r="AV1898" s="12" t="s">
        <v>78</v>
      </c>
      <c r="AW1898" s="12" t="s">
        <v>29</v>
      </c>
      <c r="AX1898" s="12" t="s">
        <v>73</v>
      </c>
      <c r="AY1898" s="142" t="s">
        <v>224</v>
      </c>
    </row>
    <row r="1899" spans="2:65" s="13" customFormat="1">
      <c r="B1899" s="146"/>
      <c r="D1899" s="136" t="s">
        <v>234</v>
      </c>
      <c r="E1899" s="147" t="s">
        <v>1</v>
      </c>
      <c r="F1899" s="148" t="s">
        <v>2243</v>
      </c>
      <c r="H1899" s="149">
        <v>-36.119999999999997</v>
      </c>
      <c r="L1899" s="146"/>
      <c r="M1899" s="150"/>
      <c r="T1899" s="151"/>
      <c r="AT1899" s="147" t="s">
        <v>234</v>
      </c>
      <c r="AU1899" s="147" t="s">
        <v>82</v>
      </c>
      <c r="AV1899" s="13" t="s">
        <v>82</v>
      </c>
      <c r="AW1899" s="13" t="s">
        <v>29</v>
      </c>
      <c r="AX1899" s="13" t="s">
        <v>73</v>
      </c>
      <c r="AY1899" s="147" t="s">
        <v>224</v>
      </c>
    </row>
    <row r="1900" spans="2:65" s="15" customFormat="1">
      <c r="B1900" s="158"/>
      <c r="D1900" s="136" t="s">
        <v>234</v>
      </c>
      <c r="E1900" s="159" t="s">
        <v>1</v>
      </c>
      <c r="F1900" s="160" t="s">
        <v>288</v>
      </c>
      <c r="H1900" s="161">
        <v>431.62800000000004</v>
      </c>
      <c r="L1900" s="158"/>
      <c r="M1900" s="162"/>
      <c r="T1900" s="163"/>
      <c r="AT1900" s="159" t="s">
        <v>234</v>
      </c>
      <c r="AU1900" s="159" t="s">
        <v>82</v>
      </c>
      <c r="AV1900" s="15" t="s">
        <v>101</v>
      </c>
      <c r="AW1900" s="15" t="s">
        <v>29</v>
      </c>
      <c r="AX1900" s="15" t="s">
        <v>73</v>
      </c>
      <c r="AY1900" s="159" t="s">
        <v>224</v>
      </c>
    </row>
    <row r="1901" spans="2:65" s="14" customFormat="1">
      <c r="B1901" s="152"/>
      <c r="D1901" s="136" t="s">
        <v>234</v>
      </c>
      <c r="E1901" s="153" t="s">
        <v>1</v>
      </c>
      <c r="F1901" s="154" t="s">
        <v>239</v>
      </c>
      <c r="H1901" s="155">
        <v>513.55100000000004</v>
      </c>
      <c r="L1901" s="152"/>
      <c r="M1901" s="156"/>
      <c r="T1901" s="157"/>
      <c r="AT1901" s="153" t="s">
        <v>234</v>
      </c>
      <c r="AU1901" s="153" t="s">
        <v>82</v>
      </c>
      <c r="AV1901" s="14" t="s">
        <v>106</v>
      </c>
      <c r="AW1901" s="14" t="s">
        <v>29</v>
      </c>
      <c r="AX1901" s="14" t="s">
        <v>78</v>
      </c>
      <c r="AY1901" s="153" t="s">
        <v>224</v>
      </c>
    </row>
    <row r="1902" spans="2:65" s="1" customFormat="1" ht="37.9" customHeight="1">
      <c r="B1902" s="123"/>
      <c r="C1902" s="164" t="s">
        <v>1361</v>
      </c>
      <c r="D1902" s="164" t="s">
        <v>1008</v>
      </c>
      <c r="E1902" s="165" t="s">
        <v>2244</v>
      </c>
      <c r="F1902" s="166" t="s">
        <v>2245</v>
      </c>
      <c r="G1902" s="167" t="s">
        <v>266</v>
      </c>
      <c r="H1902" s="168">
        <v>90.114999999999995</v>
      </c>
      <c r="I1902" s="169">
        <v>4450</v>
      </c>
      <c r="J1902" s="169">
        <f>ROUND(I1902*H1902,2)</f>
        <v>401011.75</v>
      </c>
      <c r="K1902" s="166" t="s">
        <v>230</v>
      </c>
      <c r="L1902" s="170"/>
      <c r="M1902" s="171" t="s">
        <v>1</v>
      </c>
      <c r="N1902" s="172" t="s">
        <v>39</v>
      </c>
      <c r="O1902" s="132">
        <v>0</v>
      </c>
      <c r="P1902" s="132">
        <f>O1902*H1902</f>
        <v>0</v>
      </c>
      <c r="Q1902" s="132">
        <v>0</v>
      </c>
      <c r="R1902" s="132">
        <f>Q1902*H1902</f>
        <v>0</v>
      </c>
      <c r="S1902" s="132">
        <v>0</v>
      </c>
      <c r="T1902" s="133">
        <f>S1902*H1902</f>
        <v>0</v>
      </c>
      <c r="AR1902" s="134" t="s">
        <v>332</v>
      </c>
      <c r="AT1902" s="134" t="s">
        <v>1008</v>
      </c>
      <c r="AU1902" s="134" t="s">
        <v>82</v>
      </c>
      <c r="AY1902" s="17" t="s">
        <v>224</v>
      </c>
      <c r="BE1902" s="135">
        <f>IF(N1902="základní",J1902,0)</f>
        <v>0</v>
      </c>
      <c r="BF1902" s="135">
        <f>IF(N1902="snížená",J1902,0)</f>
        <v>401011.75</v>
      </c>
      <c r="BG1902" s="135">
        <f>IF(N1902="zákl. přenesená",J1902,0)</f>
        <v>0</v>
      </c>
      <c r="BH1902" s="135">
        <f>IF(N1902="sníž. přenesená",J1902,0)</f>
        <v>0</v>
      </c>
      <c r="BI1902" s="135">
        <f>IF(N1902="nulová",J1902,0)</f>
        <v>0</v>
      </c>
      <c r="BJ1902" s="17" t="s">
        <v>82</v>
      </c>
      <c r="BK1902" s="135">
        <f>ROUND(I1902*H1902,2)</f>
        <v>401011.75</v>
      </c>
      <c r="BL1902" s="17" t="s">
        <v>277</v>
      </c>
      <c r="BM1902" s="134" t="s">
        <v>2246</v>
      </c>
    </row>
    <row r="1903" spans="2:65" s="1" customFormat="1" ht="29.25">
      <c r="B1903" s="29"/>
      <c r="D1903" s="136" t="s">
        <v>231</v>
      </c>
      <c r="F1903" s="137" t="s">
        <v>2245</v>
      </c>
      <c r="L1903" s="29"/>
      <c r="M1903" s="138"/>
      <c r="T1903" s="53"/>
      <c r="AT1903" s="17" t="s">
        <v>231</v>
      </c>
      <c r="AU1903" s="17" t="s">
        <v>82</v>
      </c>
    </row>
    <row r="1904" spans="2:65" s="13" customFormat="1">
      <c r="B1904" s="146"/>
      <c r="D1904" s="136" t="s">
        <v>234</v>
      </c>
      <c r="E1904" s="147" t="s">
        <v>1</v>
      </c>
      <c r="F1904" s="148" t="s">
        <v>2247</v>
      </c>
      <c r="H1904" s="149">
        <v>90.114999999999995</v>
      </c>
      <c r="L1904" s="146"/>
      <c r="M1904" s="150"/>
      <c r="T1904" s="151"/>
      <c r="AT1904" s="147" t="s">
        <v>234</v>
      </c>
      <c r="AU1904" s="147" t="s">
        <v>82</v>
      </c>
      <c r="AV1904" s="13" t="s">
        <v>82</v>
      </c>
      <c r="AW1904" s="13" t="s">
        <v>29</v>
      </c>
      <c r="AX1904" s="13" t="s">
        <v>73</v>
      </c>
      <c r="AY1904" s="147" t="s">
        <v>224</v>
      </c>
    </row>
    <row r="1905" spans="2:65" s="14" customFormat="1">
      <c r="B1905" s="152"/>
      <c r="D1905" s="136" t="s">
        <v>234</v>
      </c>
      <c r="E1905" s="153" t="s">
        <v>1</v>
      </c>
      <c r="F1905" s="154" t="s">
        <v>239</v>
      </c>
      <c r="H1905" s="155">
        <v>90.114999999999995</v>
      </c>
      <c r="L1905" s="152"/>
      <c r="M1905" s="156"/>
      <c r="T1905" s="157"/>
      <c r="AT1905" s="153" t="s">
        <v>234</v>
      </c>
      <c r="AU1905" s="153" t="s">
        <v>82</v>
      </c>
      <c r="AV1905" s="14" t="s">
        <v>106</v>
      </c>
      <c r="AW1905" s="14" t="s">
        <v>29</v>
      </c>
      <c r="AX1905" s="14" t="s">
        <v>78</v>
      </c>
      <c r="AY1905" s="153" t="s">
        <v>224</v>
      </c>
    </row>
    <row r="1906" spans="2:65" s="1" customFormat="1" ht="33" customHeight="1">
      <c r="B1906" s="123"/>
      <c r="C1906" s="164" t="s">
        <v>2248</v>
      </c>
      <c r="D1906" s="164" t="s">
        <v>1008</v>
      </c>
      <c r="E1906" s="165" t="s">
        <v>2249</v>
      </c>
      <c r="F1906" s="166" t="s">
        <v>2250</v>
      </c>
      <c r="G1906" s="167" t="s">
        <v>266</v>
      </c>
      <c r="H1906" s="168">
        <v>474.791</v>
      </c>
      <c r="I1906" s="169">
        <v>4480</v>
      </c>
      <c r="J1906" s="169">
        <f>ROUND(I1906*H1906,2)</f>
        <v>2127063.6800000002</v>
      </c>
      <c r="K1906" s="166" t="s">
        <v>230</v>
      </c>
      <c r="L1906" s="170"/>
      <c r="M1906" s="171" t="s">
        <v>1</v>
      </c>
      <c r="N1906" s="172" t="s">
        <v>39</v>
      </c>
      <c r="O1906" s="132">
        <v>0</v>
      </c>
      <c r="P1906" s="132">
        <f>O1906*H1906</f>
        <v>0</v>
      </c>
      <c r="Q1906" s="132">
        <v>0</v>
      </c>
      <c r="R1906" s="132">
        <f>Q1906*H1906</f>
        <v>0</v>
      </c>
      <c r="S1906" s="132">
        <v>0</v>
      </c>
      <c r="T1906" s="133">
        <f>S1906*H1906</f>
        <v>0</v>
      </c>
      <c r="AR1906" s="134" t="s">
        <v>332</v>
      </c>
      <c r="AT1906" s="134" t="s">
        <v>1008</v>
      </c>
      <c r="AU1906" s="134" t="s">
        <v>82</v>
      </c>
      <c r="AY1906" s="17" t="s">
        <v>224</v>
      </c>
      <c r="BE1906" s="135">
        <f>IF(N1906="základní",J1906,0)</f>
        <v>0</v>
      </c>
      <c r="BF1906" s="135">
        <f>IF(N1906="snížená",J1906,0)</f>
        <v>2127063.6800000002</v>
      </c>
      <c r="BG1906" s="135">
        <f>IF(N1906="zákl. přenesená",J1906,0)</f>
        <v>0</v>
      </c>
      <c r="BH1906" s="135">
        <f>IF(N1906="sníž. přenesená",J1906,0)</f>
        <v>0</v>
      </c>
      <c r="BI1906" s="135">
        <f>IF(N1906="nulová",J1906,0)</f>
        <v>0</v>
      </c>
      <c r="BJ1906" s="17" t="s">
        <v>82</v>
      </c>
      <c r="BK1906" s="135">
        <f>ROUND(I1906*H1906,2)</f>
        <v>2127063.6800000002</v>
      </c>
      <c r="BL1906" s="17" t="s">
        <v>277</v>
      </c>
      <c r="BM1906" s="134" t="s">
        <v>2251</v>
      </c>
    </row>
    <row r="1907" spans="2:65" s="1" customFormat="1" ht="19.5">
      <c r="B1907" s="29"/>
      <c r="D1907" s="136" t="s">
        <v>231</v>
      </c>
      <c r="F1907" s="137" t="s">
        <v>2250</v>
      </c>
      <c r="L1907" s="29"/>
      <c r="M1907" s="138"/>
      <c r="T1907" s="53"/>
      <c r="AT1907" s="17" t="s">
        <v>231</v>
      </c>
      <c r="AU1907" s="17" t="s">
        <v>82</v>
      </c>
    </row>
    <row r="1908" spans="2:65" s="1" customFormat="1" ht="24.2" customHeight="1">
      <c r="B1908" s="123"/>
      <c r="C1908" s="124" t="s">
        <v>1365</v>
      </c>
      <c r="D1908" s="124" t="s">
        <v>226</v>
      </c>
      <c r="E1908" s="125" t="s">
        <v>2252</v>
      </c>
      <c r="F1908" s="126" t="s">
        <v>2253</v>
      </c>
      <c r="G1908" s="127" t="s">
        <v>266</v>
      </c>
      <c r="H1908" s="128">
        <v>513.55100000000004</v>
      </c>
      <c r="I1908" s="129">
        <v>27.7</v>
      </c>
      <c r="J1908" s="129">
        <f>ROUND(I1908*H1908,2)</f>
        <v>14225.36</v>
      </c>
      <c r="K1908" s="126" t="s">
        <v>230</v>
      </c>
      <c r="L1908" s="29"/>
      <c r="M1908" s="130" t="s">
        <v>1</v>
      </c>
      <c r="N1908" s="131" t="s">
        <v>39</v>
      </c>
      <c r="O1908" s="132">
        <v>0</v>
      </c>
      <c r="P1908" s="132">
        <f>O1908*H1908</f>
        <v>0</v>
      </c>
      <c r="Q1908" s="132">
        <v>0</v>
      </c>
      <c r="R1908" s="132">
        <f>Q1908*H1908</f>
        <v>0</v>
      </c>
      <c r="S1908" s="132">
        <v>0</v>
      </c>
      <c r="T1908" s="133">
        <f>S1908*H1908</f>
        <v>0</v>
      </c>
      <c r="AR1908" s="134" t="s">
        <v>277</v>
      </c>
      <c r="AT1908" s="134" t="s">
        <v>226</v>
      </c>
      <c r="AU1908" s="134" t="s">
        <v>82</v>
      </c>
      <c r="AY1908" s="17" t="s">
        <v>224</v>
      </c>
      <c r="BE1908" s="135">
        <f>IF(N1908="základní",J1908,0)</f>
        <v>0</v>
      </c>
      <c r="BF1908" s="135">
        <f>IF(N1908="snížená",J1908,0)</f>
        <v>14225.36</v>
      </c>
      <c r="BG1908" s="135">
        <f>IF(N1908="zákl. přenesená",J1908,0)</f>
        <v>0</v>
      </c>
      <c r="BH1908" s="135">
        <f>IF(N1908="sníž. přenesená",J1908,0)</f>
        <v>0</v>
      </c>
      <c r="BI1908" s="135">
        <f>IF(N1908="nulová",J1908,0)</f>
        <v>0</v>
      </c>
      <c r="BJ1908" s="17" t="s">
        <v>82</v>
      </c>
      <c r="BK1908" s="135">
        <f>ROUND(I1908*H1908,2)</f>
        <v>14225.36</v>
      </c>
      <c r="BL1908" s="17" t="s">
        <v>277</v>
      </c>
      <c r="BM1908" s="134" t="s">
        <v>2254</v>
      </c>
    </row>
    <row r="1909" spans="2:65" s="1" customFormat="1" ht="19.5">
      <c r="B1909" s="29"/>
      <c r="D1909" s="136" t="s">
        <v>231</v>
      </c>
      <c r="F1909" s="137" t="s">
        <v>2253</v>
      </c>
      <c r="L1909" s="29"/>
      <c r="M1909" s="138"/>
      <c r="T1909" s="53"/>
      <c r="AT1909" s="17" t="s">
        <v>231</v>
      </c>
      <c r="AU1909" s="17" t="s">
        <v>82</v>
      </c>
    </row>
    <row r="1910" spans="2:65" s="1" customFormat="1">
      <c r="B1910" s="29"/>
      <c r="D1910" s="139" t="s">
        <v>232</v>
      </c>
      <c r="F1910" s="140" t="s">
        <v>2255</v>
      </c>
      <c r="L1910" s="29"/>
      <c r="M1910" s="138"/>
      <c r="T1910" s="53"/>
      <c r="AT1910" s="17" t="s">
        <v>232</v>
      </c>
      <c r="AU1910" s="17" t="s">
        <v>82</v>
      </c>
    </row>
    <row r="1911" spans="2:65" s="1" customFormat="1" ht="37.9" customHeight="1">
      <c r="B1911" s="123"/>
      <c r="C1911" s="124" t="s">
        <v>2256</v>
      </c>
      <c r="D1911" s="124" t="s">
        <v>226</v>
      </c>
      <c r="E1911" s="125" t="s">
        <v>2257</v>
      </c>
      <c r="F1911" s="126" t="s">
        <v>2258</v>
      </c>
      <c r="G1911" s="127" t="s">
        <v>272</v>
      </c>
      <c r="H1911" s="128">
        <v>10</v>
      </c>
      <c r="I1911" s="129">
        <v>821</v>
      </c>
      <c r="J1911" s="129">
        <f>ROUND(I1911*H1911,2)</f>
        <v>8210</v>
      </c>
      <c r="K1911" s="126" t="s">
        <v>230</v>
      </c>
      <c r="L1911" s="29"/>
      <c r="M1911" s="130" t="s">
        <v>1</v>
      </c>
      <c r="N1911" s="131" t="s">
        <v>39</v>
      </c>
      <c r="O1911" s="132">
        <v>0</v>
      </c>
      <c r="P1911" s="132">
        <f>O1911*H1911</f>
        <v>0</v>
      </c>
      <c r="Q1911" s="132">
        <v>0</v>
      </c>
      <c r="R1911" s="132">
        <f>Q1911*H1911</f>
        <v>0</v>
      </c>
      <c r="S1911" s="132">
        <v>0</v>
      </c>
      <c r="T1911" s="133">
        <f>S1911*H1911</f>
        <v>0</v>
      </c>
      <c r="AR1911" s="134" t="s">
        <v>277</v>
      </c>
      <c r="AT1911" s="134" t="s">
        <v>226</v>
      </c>
      <c r="AU1911" s="134" t="s">
        <v>82</v>
      </c>
      <c r="AY1911" s="17" t="s">
        <v>224</v>
      </c>
      <c r="BE1911" s="135">
        <f>IF(N1911="základní",J1911,0)</f>
        <v>0</v>
      </c>
      <c r="BF1911" s="135">
        <f>IF(N1911="snížená",J1911,0)</f>
        <v>8210</v>
      </c>
      <c r="BG1911" s="135">
        <f>IF(N1911="zákl. přenesená",J1911,0)</f>
        <v>0</v>
      </c>
      <c r="BH1911" s="135">
        <f>IF(N1911="sníž. přenesená",J1911,0)</f>
        <v>0</v>
      </c>
      <c r="BI1911" s="135">
        <f>IF(N1911="nulová",J1911,0)</f>
        <v>0</v>
      </c>
      <c r="BJ1911" s="17" t="s">
        <v>82</v>
      </c>
      <c r="BK1911" s="135">
        <f>ROUND(I1911*H1911,2)</f>
        <v>8210</v>
      </c>
      <c r="BL1911" s="17" t="s">
        <v>277</v>
      </c>
      <c r="BM1911" s="134" t="s">
        <v>2259</v>
      </c>
    </row>
    <row r="1912" spans="2:65" s="1" customFormat="1" ht="19.5">
      <c r="B1912" s="29"/>
      <c r="D1912" s="136" t="s">
        <v>231</v>
      </c>
      <c r="F1912" s="137" t="s">
        <v>2258</v>
      </c>
      <c r="L1912" s="29"/>
      <c r="M1912" s="138"/>
      <c r="T1912" s="53"/>
      <c r="AT1912" s="17" t="s">
        <v>231</v>
      </c>
      <c r="AU1912" s="17" t="s">
        <v>82</v>
      </c>
    </row>
    <row r="1913" spans="2:65" s="1" customFormat="1">
      <c r="B1913" s="29"/>
      <c r="D1913" s="139" t="s">
        <v>232</v>
      </c>
      <c r="F1913" s="140" t="s">
        <v>2260</v>
      </c>
      <c r="L1913" s="29"/>
      <c r="M1913" s="138"/>
      <c r="T1913" s="53"/>
      <c r="AT1913" s="17" t="s">
        <v>232</v>
      </c>
      <c r="AU1913" s="17" t="s">
        <v>82</v>
      </c>
    </row>
    <row r="1914" spans="2:65" s="1" customFormat="1" ht="44.25" customHeight="1">
      <c r="B1914" s="123"/>
      <c r="C1914" s="124" t="s">
        <v>1371</v>
      </c>
      <c r="D1914" s="124" t="s">
        <v>226</v>
      </c>
      <c r="E1914" s="125" t="s">
        <v>2261</v>
      </c>
      <c r="F1914" s="126" t="s">
        <v>2262</v>
      </c>
      <c r="G1914" s="127" t="s">
        <v>1201</v>
      </c>
      <c r="H1914" s="128">
        <v>30464.983</v>
      </c>
      <c r="I1914" s="129">
        <v>1.85</v>
      </c>
      <c r="J1914" s="129">
        <f>ROUND(I1914*H1914,2)</f>
        <v>56360.22</v>
      </c>
      <c r="K1914" s="126" t="s">
        <v>230</v>
      </c>
      <c r="L1914" s="29"/>
      <c r="M1914" s="130" t="s">
        <v>1</v>
      </c>
      <c r="N1914" s="131" t="s">
        <v>39</v>
      </c>
      <c r="O1914" s="132">
        <v>0</v>
      </c>
      <c r="P1914" s="132">
        <f>O1914*H1914</f>
        <v>0</v>
      </c>
      <c r="Q1914" s="132">
        <v>0</v>
      </c>
      <c r="R1914" s="132">
        <f>Q1914*H1914</f>
        <v>0</v>
      </c>
      <c r="S1914" s="132">
        <v>0</v>
      </c>
      <c r="T1914" s="133">
        <f>S1914*H1914</f>
        <v>0</v>
      </c>
      <c r="AR1914" s="134" t="s">
        <v>277</v>
      </c>
      <c r="AT1914" s="134" t="s">
        <v>226</v>
      </c>
      <c r="AU1914" s="134" t="s">
        <v>82</v>
      </c>
      <c r="AY1914" s="17" t="s">
        <v>224</v>
      </c>
      <c r="BE1914" s="135">
        <f>IF(N1914="základní",J1914,0)</f>
        <v>0</v>
      </c>
      <c r="BF1914" s="135">
        <f>IF(N1914="snížená",J1914,0)</f>
        <v>56360.22</v>
      </c>
      <c r="BG1914" s="135">
        <f>IF(N1914="zákl. přenesená",J1914,0)</f>
        <v>0</v>
      </c>
      <c r="BH1914" s="135">
        <f>IF(N1914="sníž. přenesená",J1914,0)</f>
        <v>0</v>
      </c>
      <c r="BI1914" s="135">
        <f>IF(N1914="nulová",J1914,0)</f>
        <v>0</v>
      </c>
      <c r="BJ1914" s="17" t="s">
        <v>82</v>
      </c>
      <c r="BK1914" s="135">
        <f>ROUND(I1914*H1914,2)</f>
        <v>56360.22</v>
      </c>
      <c r="BL1914" s="17" t="s">
        <v>277</v>
      </c>
      <c r="BM1914" s="134" t="s">
        <v>2263</v>
      </c>
    </row>
    <row r="1915" spans="2:65" s="1" customFormat="1" ht="29.25">
      <c r="B1915" s="29"/>
      <c r="D1915" s="136" t="s">
        <v>231</v>
      </c>
      <c r="F1915" s="137" t="s">
        <v>2262</v>
      </c>
      <c r="L1915" s="29"/>
      <c r="M1915" s="138"/>
      <c r="T1915" s="53"/>
      <c r="AT1915" s="17" t="s">
        <v>231</v>
      </c>
      <c r="AU1915" s="17" t="s">
        <v>82</v>
      </c>
    </row>
    <row r="1916" spans="2:65" s="1" customFormat="1">
      <c r="B1916" s="29"/>
      <c r="D1916" s="139" t="s">
        <v>232</v>
      </c>
      <c r="F1916" s="140" t="s">
        <v>2264</v>
      </c>
      <c r="L1916" s="29"/>
      <c r="M1916" s="138"/>
      <c r="T1916" s="53"/>
      <c r="AT1916" s="17" t="s">
        <v>232</v>
      </c>
      <c r="AU1916" s="17" t="s">
        <v>82</v>
      </c>
    </row>
    <row r="1917" spans="2:65" s="11" customFormat="1" ht="22.9" customHeight="1">
      <c r="B1917" s="112"/>
      <c r="D1917" s="113" t="s">
        <v>72</v>
      </c>
      <c r="E1917" s="121" t="s">
        <v>2265</v>
      </c>
      <c r="F1917" s="121" t="s">
        <v>2266</v>
      </c>
      <c r="J1917" s="122">
        <f>BK1917</f>
        <v>235745.39</v>
      </c>
      <c r="L1917" s="112"/>
      <c r="M1917" s="116"/>
      <c r="P1917" s="117">
        <f>SUM(P1918:P1930)</f>
        <v>0</v>
      </c>
      <c r="R1917" s="117">
        <f>SUM(R1918:R1930)</f>
        <v>0</v>
      </c>
      <c r="T1917" s="118">
        <f>SUM(T1918:T1930)</f>
        <v>0</v>
      </c>
      <c r="AR1917" s="113" t="s">
        <v>82</v>
      </c>
      <c r="AT1917" s="119" t="s">
        <v>72</v>
      </c>
      <c r="AU1917" s="119" t="s">
        <v>78</v>
      </c>
      <c r="AY1917" s="113" t="s">
        <v>224</v>
      </c>
      <c r="BK1917" s="120">
        <f>SUM(BK1918:BK1930)</f>
        <v>235745.39</v>
      </c>
    </row>
    <row r="1918" spans="2:65" s="1" customFormat="1" ht="21.75" customHeight="1">
      <c r="B1918" s="123"/>
      <c r="C1918" s="124" t="s">
        <v>2267</v>
      </c>
      <c r="D1918" s="124" t="s">
        <v>226</v>
      </c>
      <c r="E1918" s="125" t="s">
        <v>2268</v>
      </c>
      <c r="F1918" s="126" t="s">
        <v>2269</v>
      </c>
      <c r="G1918" s="127" t="s">
        <v>266</v>
      </c>
      <c r="H1918" s="128">
        <v>706.44299999999998</v>
      </c>
      <c r="I1918" s="129">
        <v>98.5</v>
      </c>
      <c r="J1918" s="129">
        <f>ROUND(I1918*H1918,2)</f>
        <v>69584.639999999999</v>
      </c>
      <c r="K1918" s="126" t="s">
        <v>1</v>
      </c>
      <c r="L1918" s="29"/>
      <c r="M1918" s="130" t="s">
        <v>1</v>
      </c>
      <c r="N1918" s="131" t="s">
        <v>39</v>
      </c>
      <c r="O1918" s="132">
        <v>0</v>
      </c>
      <c r="P1918" s="132">
        <f>O1918*H1918</f>
        <v>0</v>
      </c>
      <c r="Q1918" s="132">
        <v>0</v>
      </c>
      <c r="R1918" s="132">
        <f>Q1918*H1918</f>
        <v>0</v>
      </c>
      <c r="S1918" s="132">
        <v>0</v>
      </c>
      <c r="T1918" s="133">
        <f>S1918*H1918</f>
        <v>0</v>
      </c>
      <c r="AR1918" s="134" t="s">
        <v>277</v>
      </c>
      <c r="AT1918" s="134" t="s">
        <v>226</v>
      </c>
      <c r="AU1918" s="134" t="s">
        <v>82</v>
      </c>
      <c r="AY1918" s="17" t="s">
        <v>224</v>
      </c>
      <c r="BE1918" s="135">
        <f>IF(N1918="základní",J1918,0)</f>
        <v>0</v>
      </c>
      <c r="BF1918" s="135">
        <f>IF(N1918="snížená",J1918,0)</f>
        <v>69584.639999999999</v>
      </c>
      <c r="BG1918" s="135">
        <f>IF(N1918="zákl. přenesená",J1918,0)</f>
        <v>0</v>
      </c>
      <c r="BH1918" s="135">
        <f>IF(N1918="sníž. přenesená",J1918,0)</f>
        <v>0</v>
      </c>
      <c r="BI1918" s="135">
        <f>IF(N1918="nulová",J1918,0)</f>
        <v>0</v>
      </c>
      <c r="BJ1918" s="17" t="s">
        <v>82</v>
      </c>
      <c r="BK1918" s="135">
        <f>ROUND(I1918*H1918,2)</f>
        <v>69584.639999999999</v>
      </c>
      <c r="BL1918" s="17" t="s">
        <v>277</v>
      </c>
      <c r="BM1918" s="134" t="s">
        <v>2270</v>
      </c>
    </row>
    <row r="1919" spans="2:65" s="1" customFormat="1">
      <c r="B1919" s="29"/>
      <c r="D1919" s="136" t="s">
        <v>231</v>
      </c>
      <c r="F1919" s="137" t="s">
        <v>2269</v>
      </c>
      <c r="L1919" s="29"/>
      <c r="M1919" s="138"/>
      <c r="T1919" s="53"/>
      <c r="AT1919" s="17" t="s">
        <v>231</v>
      </c>
      <c r="AU1919" s="17" t="s">
        <v>82</v>
      </c>
    </row>
    <row r="1920" spans="2:65" s="13" customFormat="1">
      <c r="B1920" s="146"/>
      <c r="D1920" s="136" t="s">
        <v>234</v>
      </c>
      <c r="E1920" s="147" t="s">
        <v>1</v>
      </c>
      <c r="F1920" s="148" t="s">
        <v>1314</v>
      </c>
      <c r="H1920" s="149">
        <v>350.38</v>
      </c>
      <c r="L1920" s="146"/>
      <c r="M1920" s="150"/>
      <c r="T1920" s="151"/>
      <c r="AT1920" s="147" t="s">
        <v>234</v>
      </c>
      <c r="AU1920" s="147" t="s">
        <v>82</v>
      </c>
      <c r="AV1920" s="13" t="s">
        <v>82</v>
      </c>
      <c r="AW1920" s="13" t="s">
        <v>29</v>
      </c>
      <c r="AX1920" s="13" t="s">
        <v>73</v>
      </c>
      <c r="AY1920" s="147" t="s">
        <v>224</v>
      </c>
    </row>
    <row r="1921" spans="2:65" s="13" customFormat="1">
      <c r="B1921" s="146"/>
      <c r="D1921" s="136" t="s">
        <v>234</v>
      </c>
      <c r="E1921" s="147" t="s">
        <v>1</v>
      </c>
      <c r="F1921" s="148" t="s">
        <v>2271</v>
      </c>
      <c r="H1921" s="149">
        <v>356.06299999999999</v>
      </c>
      <c r="L1921" s="146"/>
      <c r="M1921" s="150"/>
      <c r="T1921" s="151"/>
      <c r="AT1921" s="147" t="s">
        <v>234</v>
      </c>
      <c r="AU1921" s="147" t="s">
        <v>82</v>
      </c>
      <c r="AV1921" s="13" t="s">
        <v>82</v>
      </c>
      <c r="AW1921" s="13" t="s">
        <v>29</v>
      </c>
      <c r="AX1921" s="13" t="s">
        <v>73</v>
      </c>
      <c r="AY1921" s="147" t="s">
        <v>224</v>
      </c>
    </row>
    <row r="1922" spans="2:65" s="14" customFormat="1">
      <c r="B1922" s="152"/>
      <c r="D1922" s="136" t="s">
        <v>234</v>
      </c>
      <c r="E1922" s="153" t="s">
        <v>1</v>
      </c>
      <c r="F1922" s="154" t="s">
        <v>239</v>
      </c>
      <c r="H1922" s="155">
        <v>706.44299999999998</v>
      </c>
      <c r="L1922" s="152"/>
      <c r="M1922" s="156"/>
      <c r="T1922" s="157"/>
      <c r="AT1922" s="153" t="s">
        <v>234</v>
      </c>
      <c r="AU1922" s="153" t="s">
        <v>82</v>
      </c>
      <c r="AV1922" s="14" t="s">
        <v>106</v>
      </c>
      <c r="AW1922" s="14" t="s">
        <v>29</v>
      </c>
      <c r="AX1922" s="14" t="s">
        <v>78</v>
      </c>
      <c r="AY1922" s="153" t="s">
        <v>224</v>
      </c>
    </row>
    <row r="1923" spans="2:65" s="1" customFormat="1" ht="24.2" customHeight="1">
      <c r="B1923" s="123"/>
      <c r="C1923" s="124" t="s">
        <v>1373</v>
      </c>
      <c r="D1923" s="124" t="s">
        <v>226</v>
      </c>
      <c r="E1923" s="125" t="s">
        <v>2272</v>
      </c>
      <c r="F1923" s="126" t="s">
        <v>2273</v>
      </c>
      <c r="G1923" s="127" t="s">
        <v>266</v>
      </c>
      <c r="H1923" s="128">
        <v>1065.133</v>
      </c>
      <c r="I1923" s="129">
        <v>156</v>
      </c>
      <c r="J1923" s="129">
        <f>ROUND(I1923*H1923,2)</f>
        <v>166160.75</v>
      </c>
      <c r="K1923" s="126" t="s">
        <v>230</v>
      </c>
      <c r="L1923" s="29"/>
      <c r="M1923" s="130" t="s">
        <v>1</v>
      </c>
      <c r="N1923" s="131" t="s">
        <v>39</v>
      </c>
      <c r="O1923" s="132">
        <v>0</v>
      </c>
      <c r="P1923" s="132">
        <f>O1923*H1923</f>
        <v>0</v>
      </c>
      <c r="Q1923" s="132">
        <v>0</v>
      </c>
      <c r="R1923" s="132">
        <f>Q1923*H1923</f>
        <v>0</v>
      </c>
      <c r="S1923" s="132">
        <v>0</v>
      </c>
      <c r="T1923" s="133">
        <f>S1923*H1923</f>
        <v>0</v>
      </c>
      <c r="AR1923" s="134" t="s">
        <v>277</v>
      </c>
      <c r="AT1923" s="134" t="s">
        <v>226</v>
      </c>
      <c r="AU1923" s="134" t="s">
        <v>82</v>
      </c>
      <c r="AY1923" s="17" t="s">
        <v>224</v>
      </c>
      <c r="BE1923" s="135">
        <f>IF(N1923="základní",J1923,0)</f>
        <v>0</v>
      </c>
      <c r="BF1923" s="135">
        <f>IF(N1923="snížená",J1923,0)</f>
        <v>166160.75</v>
      </c>
      <c r="BG1923" s="135">
        <f>IF(N1923="zákl. přenesená",J1923,0)</f>
        <v>0</v>
      </c>
      <c r="BH1923" s="135">
        <f>IF(N1923="sníž. přenesená",J1923,0)</f>
        <v>0</v>
      </c>
      <c r="BI1923" s="135">
        <f>IF(N1923="nulová",J1923,0)</f>
        <v>0</v>
      </c>
      <c r="BJ1923" s="17" t="s">
        <v>82</v>
      </c>
      <c r="BK1923" s="135">
        <f>ROUND(I1923*H1923,2)</f>
        <v>166160.75</v>
      </c>
      <c r="BL1923" s="17" t="s">
        <v>277</v>
      </c>
      <c r="BM1923" s="134" t="s">
        <v>2274</v>
      </c>
    </row>
    <row r="1924" spans="2:65" s="1" customFormat="1" ht="19.5">
      <c r="B1924" s="29"/>
      <c r="D1924" s="136" t="s">
        <v>231</v>
      </c>
      <c r="F1924" s="137" t="s">
        <v>2273</v>
      </c>
      <c r="L1924" s="29"/>
      <c r="M1924" s="138"/>
      <c r="T1924" s="53"/>
      <c r="AT1924" s="17" t="s">
        <v>231</v>
      </c>
      <c r="AU1924" s="17" t="s">
        <v>82</v>
      </c>
    </row>
    <row r="1925" spans="2:65" s="1" customFormat="1">
      <c r="B1925" s="29"/>
      <c r="D1925" s="139" t="s">
        <v>232</v>
      </c>
      <c r="F1925" s="140" t="s">
        <v>2275</v>
      </c>
      <c r="L1925" s="29"/>
      <c r="M1925" s="138"/>
      <c r="T1925" s="53"/>
      <c r="AT1925" s="17" t="s">
        <v>232</v>
      </c>
      <c r="AU1925" s="17" t="s">
        <v>82</v>
      </c>
    </row>
    <row r="1926" spans="2:65" s="13" customFormat="1">
      <c r="B1926" s="146"/>
      <c r="D1926" s="136" t="s">
        <v>234</v>
      </c>
      <c r="E1926" s="147" t="s">
        <v>1</v>
      </c>
      <c r="F1926" s="148" t="s">
        <v>879</v>
      </c>
      <c r="H1926" s="149">
        <v>508.48200000000003</v>
      </c>
      <c r="L1926" s="146"/>
      <c r="M1926" s="150"/>
      <c r="T1926" s="151"/>
      <c r="AT1926" s="147" t="s">
        <v>234</v>
      </c>
      <c r="AU1926" s="147" t="s">
        <v>82</v>
      </c>
      <c r="AV1926" s="13" t="s">
        <v>82</v>
      </c>
      <c r="AW1926" s="13" t="s">
        <v>29</v>
      </c>
      <c r="AX1926" s="13" t="s">
        <v>73</v>
      </c>
      <c r="AY1926" s="147" t="s">
        <v>224</v>
      </c>
    </row>
    <row r="1927" spans="2:65" s="13" customFormat="1">
      <c r="B1927" s="146"/>
      <c r="D1927" s="136" t="s">
        <v>234</v>
      </c>
      <c r="E1927" s="147" t="s">
        <v>1</v>
      </c>
      <c r="F1927" s="148" t="s">
        <v>900</v>
      </c>
      <c r="H1927" s="149">
        <v>48.36</v>
      </c>
      <c r="L1927" s="146"/>
      <c r="M1927" s="150"/>
      <c r="T1927" s="151"/>
      <c r="AT1927" s="147" t="s">
        <v>234</v>
      </c>
      <c r="AU1927" s="147" t="s">
        <v>82</v>
      </c>
      <c r="AV1927" s="13" t="s">
        <v>82</v>
      </c>
      <c r="AW1927" s="13" t="s">
        <v>29</v>
      </c>
      <c r="AX1927" s="13" t="s">
        <v>73</v>
      </c>
      <c r="AY1927" s="147" t="s">
        <v>224</v>
      </c>
    </row>
    <row r="1928" spans="2:65" s="12" customFormat="1">
      <c r="B1928" s="141"/>
      <c r="D1928" s="136" t="s">
        <v>234</v>
      </c>
      <c r="E1928" s="142" t="s">
        <v>1</v>
      </c>
      <c r="F1928" s="143" t="s">
        <v>883</v>
      </c>
      <c r="H1928" s="142" t="s">
        <v>1</v>
      </c>
      <c r="L1928" s="141"/>
      <c r="M1928" s="144"/>
      <c r="T1928" s="145"/>
      <c r="AT1928" s="142" t="s">
        <v>234</v>
      </c>
      <c r="AU1928" s="142" t="s">
        <v>82</v>
      </c>
      <c r="AV1928" s="12" t="s">
        <v>78</v>
      </c>
      <c r="AW1928" s="12" t="s">
        <v>29</v>
      </c>
      <c r="AX1928" s="12" t="s">
        <v>73</v>
      </c>
      <c r="AY1928" s="142" t="s">
        <v>224</v>
      </c>
    </row>
    <row r="1929" spans="2:65" s="13" customFormat="1">
      <c r="B1929" s="146"/>
      <c r="D1929" s="136" t="s">
        <v>234</v>
      </c>
      <c r="E1929" s="147" t="s">
        <v>1</v>
      </c>
      <c r="F1929" s="148" t="s">
        <v>2276</v>
      </c>
      <c r="H1929" s="149">
        <v>508.291</v>
      </c>
      <c r="L1929" s="146"/>
      <c r="M1929" s="150"/>
      <c r="T1929" s="151"/>
      <c r="AT1929" s="147" t="s">
        <v>234</v>
      </c>
      <c r="AU1929" s="147" t="s">
        <v>82</v>
      </c>
      <c r="AV1929" s="13" t="s">
        <v>82</v>
      </c>
      <c r="AW1929" s="13" t="s">
        <v>29</v>
      </c>
      <c r="AX1929" s="13" t="s">
        <v>73</v>
      </c>
      <c r="AY1929" s="147" t="s">
        <v>224</v>
      </c>
    </row>
    <row r="1930" spans="2:65" s="14" customFormat="1">
      <c r="B1930" s="152"/>
      <c r="D1930" s="136" t="s">
        <v>234</v>
      </c>
      <c r="E1930" s="153" t="s">
        <v>1</v>
      </c>
      <c r="F1930" s="154" t="s">
        <v>239</v>
      </c>
      <c r="H1930" s="155">
        <v>1065.133</v>
      </c>
      <c r="L1930" s="152"/>
      <c r="M1930" s="156"/>
      <c r="T1930" s="157"/>
      <c r="AT1930" s="153" t="s">
        <v>234</v>
      </c>
      <c r="AU1930" s="153" t="s">
        <v>82</v>
      </c>
      <c r="AV1930" s="14" t="s">
        <v>106</v>
      </c>
      <c r="AW1930" s="14" t="s">
        <v>29</v>
      </c>
      <c r="AX1930" s="14" t="s">
        <v>78</v>
      </c>
      <c r="AY1930" s="153" t="s">
        <v>224</v>
      </c>
    </row>
    <row r="1931" spans="2:65" s="11" customFormat="1" ht="22.9" customHeight="1">
      <c r="B1931" s="112"/>
      <c r="D1931" s="113" t="s">
        <v>72</v>
      </c>
      <c r="E1931" s="121" t="s">
        <v>2135</v>
      </c>
      <c r="F1931" s="121" t="s">
        <v>2277</v>
      </c>
      <c r="J1931" s="122">
        <f>BK1931</f>
        <v>262675.96000000002</v>
      </c>
      <c r="L1931" s="112"/>
      <c r="M1931" s="116"/>
      <c r="P1931" s="117">
        <f>SUM(P1932:P1944)</f>
        <v>0</v>
      </c>
      <c r="R1931" s="117">
        <f>SUM(R1932:R1944)</f>
        <v>0</v>
      </c>
      <c r="T1931" s="118">
        <f>SUM(T1932:T1944)</f>
        <v>0</v>
      </c>
      <c r="AR1931" s="113" t="s">
        <v>82</v>
      </c>
      <c r="AT1931" s="119" t="s">
        <v>72</v>
      </c>
      <c r="AU1931" s="119" t="s">
        <v>78</v>
      </c>
      <c r="AY1931" s="113" t="s">
        <v>224</v>
      </c>
      <c r="BK1931" s="120">
        <f>SUM(BK1932:BK1944)</f>
        <v>262675.96000000002</v>
      </c>
    </row>
    <row r="1932" spans="2:65" s="1" customFormat="1" ht="33" customHeight="1">
      <c r="B1932" s="123"/>
      <c r="C1932" s="124" t="s">
        <v>2278</v>
      </c>
      <c r="D1932" s="124" t="s">
        <v>226</v>
      </c>
      <c r="E1932" s="125" t="s">
        <v>2279</v>
      </c>
      <c r="F1932" s="126" t="s">
        <v>2280</v>
      </c>
      <c r="G1932" s="127" t="s">
        <v>266</v>
      </c>
      <c r="H1932" s="128">
        <v>1607.5640000000001</v>
      </c>
      <c r="I1932" s="129">
        <v>24.7</v>
      </c>
      <c r="J1932" s="129">
        <f>ROUND(I1932*H1932,2)</f>
        <v>39706.83</v>
      </c>
      <c r="K1932" s="126" t="s">
        <v>230</v>
      </c>
      <c r="L1932" s="29"/>
      <c r="M1932" s="130" t="s">
        <v>1</v>
      </c>
      <c r="N1932" s="131" t="s">
        <v>39</v>
      </c>
      <c r="O1932" s="132">
        <v>0</v>
      </c>
      <c r="P1932" s="132">
        <f>O1932*H1932</f>
        <v>0</v>
      </c>
      <c r="Q1932" s="132">
        <v>0</v>
      </c>
      <c r="R1932" s="132">
        <f>Q1932*H1932</f>
        <v>0</v>
      </c>
      <c r="S1932" s="132">
        <v>0</v>
      </c>
      <c r="T1932" s="133">
        <f>S1932*H1932</f>
        <v>0</v>
      </c>
      <c r="AR1932" s="134" t="s">
        <v>277</v>
      </c>
      <c r="AT1932" s="134" t="s">
        <v>226</v>
      </c>
      <c r="AU1932" s="134" t="s">
        <v>82</v>
      </c>
      <c r="AY1932" s="17" t="s">
        <v>224</v>
      </c>
      <c r="BE1932" s="135">
        <f>IF(N1932="základní",J1932,0)</f>
        <v>0</v>
      </c>
      <c r="BF1932" s="135">
        <f>IF(N1932="snížená",J1932,0)</f>
        <v>39706.83</v>
      </c>
      <c r="BG1932" s="135">
        <f>IF(N1932="zákl. přenesená",J1932,0)</f>
        <v>0</v>
      </c>
      <c r="BH1932" s="135">
        <f>IF(N1932="sníž. přenesená",J1932,0)</f>
        <v>0</v>
      </c>
      <c r="BI1932" s="135">
        <f>IF(N1932="nulová",J1932,0)</f>
        <v>0</v>
      </c>
      <c r="BJ1932" s="17" t="s">
        <v>82</v>
      </c>
      <c r="BK1932" s="135">
        <f>ROUND(I1932*H1932,2)</f>
        <v>39706.83</v>
      </c>
      <c r="BL1932" s="17" t="s">
        <v>277</v>
      </c>
      <c r="BM1932" s="134" t="s">
        <v>2281</v>
      </c>
    </row>
    <row r="1933" spans="2:65" s="1" customFormat="1" ht="19.5">
      <c r="B1933" s="29"/>
      <c r="D1933" s="136" t="s">
        <v>231</v>
      </c>
      <c r="F1933" s="137" t="s">
        <v>2280</v>
      </c>
      <c r="L1933" s="29"/>
      <c r="M1933" s="138"/>
      <c r="T1933" s="53"/>
      <c r="AT1933" s="17" t="s">
        <v>231</v>
      </c>
      <c r="AU1933" s="17" t="s">
        <v>82</v>
      </c>
    </row>
    <row r="1934" spans="2:65" s="1" customFormat="1">
      <c r="B1934" s="29"/>
      <c r="D1934" s="139" t="s">
        <v>232</v>
      </c>
      <c r="F1934" s="140" t="s">
        <v>2282</v>
      </c>
      <c r="L1934" s="29"/>
      <c r="M1934" s="138"/>
      <c r="T1934" s="53"/>
      <c r="AT1934" s="17" t="s">
        <v>232</v>
      </c>
      <c r="AU1934" s="17" t="s">
        <v>82</v>
      </c>
    </row>
    <row r="1935" spans="2:65" s="13" customFormat="1">
      <c r="B1935" s="146"/>
      <c r="D1935" s="136" t="s">
        <v>234</v>
      </c>
      <c r="E1935" s="147" t="s">
        <v>1</v>
      </c>
      <c r="F1935" s="148" t="s">
        <v>2283</v>
      </c>
      <c r="H1935" s="149">
        <v>516.10599999999999</v>
      </c>
      <c r="L1935" s="146"/>
      <c r="M1935" s="150"/>
      <c r="T1935" s="151"/>
      <c r="AT1935" s="147" t="s">
        <v>234</v>
      </c>
      <c r="AU1935" s="147" t="s">
        <v>82</v>
      </c>
      <c r="AV1935" s="13" t="s">
        <v>82</v>
      </c>
      <c r="AW1935" s="13" t="s">
        <v>29</v>
      </c>
      <c r="AX1935" s="13" t="s">
        <v>73</v>
      </c>
      <c r="AY1935" s="147" t="s">
        <v>224</v>
      </c>
    </row>
    <row r="1936" spans="2:65" s="13" customFormat="1">
      <c r="B1936" s="146"/>
      <c r="D1936" s="136" t="s">
        <v>234</v>
      </c>
      <c r="E1936" s="147" t="s">
        <v>1</v>
      </c>
      <c r="F1936" s="148" t="s">
        <v>2284</v>
      </c>
      <c r="H1936" s="149">
        <v>1493.6859999999999</v>
      </c>
      <c r="L1936" s="146"/>
      <c r="M1936" s="150"/>
      <c r="T1936" s="151"/>
      <c r="AT1936" s="147" t="s">
        <v>234</v>
      </c>
      <c r="AU1936" s="147" t="s">
        <v>82</v>
      </c>
      <c r="AV1936" s="13" t="s">
        <v>82</v>
      </c>
      <c r="AW1936" s="13" t="s">
        <v>29</v>
      </c>
      <c r="AX1936" s="13" t="s">
        <v>73</v>
      </c>
      <c r="AY1936" s="147" t="s">
        <v>224</v>
      </c>
    </row>
    <row r="1937" spans="2:65" s="13" customFormat="1">
      <c r="B1937" s="146"/>
      <c r="D1937" s="136" t="s">
        <v>234</v>
      </c>
      <c r="E1937" s="147" t="s">
        <v>1</v>
      </c>
      <c r="F1937" s="148" t="s">
        <v>2285</v>
      </c>
      <c r="H1937" s="149">
        <v>-431.62799999999999</v>
      </c>
      <c r="L1937" s="146"/>
      <c r="M1937" s="150"/>
      <c r="T1937" s="151"/>
      <c r="AT1937" s="147" t="s">
        <v>234</v>
      </c>
      <c r="AU1937" s="147" t="s">
        <v>82</v>
      </c>
      <c r="AV1937" s="13" t="s">
        <v>82</v>
      </c>
      <c r="AW1937" s="13" t="s">
        <v>29</v>
      </c>
      <c r="AX1937" s="13" t="s">
        <v>73</v>
      </c>
      <c r="AY1937" s="147" t="s">
        <v>224</v>
      </c>
    </row>
    <row r="1938" spans="2:65" s="13" customFormat="1">
      <c r="B1938" s="146"/>
      <c r="D1938" s="136" t="s">
        <v>234</v>
      </c>
      <c r="E1938" s="147" t="s">
        <v>1</v>
      </c>
      <c r="F1938" s="148" t="s">
        <v>2286</v>
      </c>
      <c r="H1938" s="149">
        <v>29.4</v>
      </c>
      <c r="L1938" s="146"/>
      <c r="M1938" s="150"/>
      <c r="T1938" s="151"/>
      <c r="AT1938" s="147" t="s">
        <v>234</v>
      </c>
      <c r="AU1938" s="147" t="s">
        <v>82</v>
      </c>
      <c r="AV1938" s="13" t="s">
        <v>82</v>
      </c>
      <c r="AW1938" s="13" t="s">
        <v>29</v>
      </c>
      <c r="AX1938" s="13" t="s">
        <v>73</v>
      </c>
      <c r="AY1938" s="147" t="s">
        <v>224</v>
      </c>
    </row>
    <row r="1939" spans="2:65" s="14" customFormat="1">
      <c r="B1939" s="152"/>
      <c r="D1939" s="136" t="s">
        <v>234</v>
      </c>
      <c r="E1939" s="153" t="s">
        <v>1</v>
      </c>
      <c r="F1939" s="154" t="s">
        <v>239</v>
      </c>
      <c r="H1939" s="155">
        <v>1607.5640000000001</v>
      </c>
      <c r="L1939" s="152"/>
      <c r="M1939" s="156"/>
      <c r="T1939" s="157"/>
      <c r="AT1939" s="153" t="s">
        <v>234</v>
      </c>
      <c r="AU1939" s="153" t="s">
        <v>82</v>
      </c>
      <c r="AV1939" s="14" t="s">
        <v>106</v>
      </c>
      <c r="AW1939" s="14" t="s">
        <v>29</v>
      </c>
      <c r="AX1939" s="14" t="s">
        <v>78</v>
      </c>
      <c r="AY1939" s="153" t="s">
        <v>224</v>
      </c>
    </row>
    <row r="1940" spans="2:65" s="1" customFormat="1" ht="37.9" customHeight="1">
      <c r="B1940" s="123"/>
      <c r="C1940" s="124" t="s">
        <v>1380</v>
      </c>
      <c r="D1940" s="124" t="s">
        <v>226</v>
      </c>
      <c r="E1940" s="125" t="s">
        <v>2287</v>
      </c>
      <c r="F1940" s="126" t="s">
        <v>2288</v>
      </c>
      <c r="G1940" s="127" t="s">
        <v>266</v>
      </c>
      <c r="H1940" s="128">
        <v>1607.5640000000001</v>
      </c>
      <c r="I1940" s="129">
        <v>94.7</v>
      </c>
      <c r="J1940" s="129">
        <f>ROUND(I1940*H1940,2)</f>
        <v>152236.31</v>
      </c>
      <c r="K1940" s="126" t="s">
        <v>230</v>
      </c>
      <c r="L1940" s="29"/>
      <c r="M1940" s="130" t="s">
        <v>1</v>
      </c>
      <c r="N1940" s="131" t="s">
        <v>39</v>
      </c>
      <c r="O1940" s="132">
        <v>0</v>
      </c>
      <c r="P1940" s="132">
        <f>O1940*H1940</f>
        <v>0</v>
      </c>
      <c r="Q1940" s="132">
        <v>0</v>
      </c>
      <c r="R1940" s="132">
        <f>Q1940*H1940</f>
        <v>0</v>
      </c>
      <c r="S1940" s="132">
        <v>0</v>
      </c>
      <c r="T1940" s="133">
        <f>S1940*H1940</f>
        <v>0</v>
      </c>
      <c r="AR1940" s="134" t="s">
        <v>277</v>
      </c>
      <c r="AT1940" s="134" t="s">
        <v>226</v>
      </c>
      <c r="AU1940" s="134" t="s">
        <v>82</v>
      </c>
      <c r="AY1940" s="17" t="s">
        <v>224</v>
      </c>
      <c r="BE1940" s="135">
        <f>IF(N1940="základní",J1940,0)</f>
        <v>0</v>
      </c>
      <c r="BF1940" s="135">
        <f>IF(N1940="snížená",J1940,0)</f>
        <v>152236.31</v>
      </c>
      <c r="BG1940" s="135">
        <f>IF(N1940="zákl. přenesená",J1940,0)</f>
        <v>0</v>
      </c>
      <c r="BH1940" s="135">
        <f>IF(N1940="sníž. přenesená",J1940,0)</f>
        <v>0</v>
      </c>
      <c r="BI1940" s="135">
        <f>IF(N1940="nulová",J1940,0)</f>
        <v>0</v>
      </c>
      <c r="BJ1940" s="17" t="s">
        <v>82</v>
      </c>
      <c r="BK1940" s="135">
        <f>ROUND(I1940*H1940,2)</f>
        <v>152236.31</v>
      </c>
      <c r="BL1940" s="17" t="s">
        <v>277</v>
      </c>
      <c r="BM1940" s="134" t="s">
        <v>2289</v>
      </c>
    </row>
    <row r="1941" spans="2:65" s="1" customFormat="1" ht="29.25">
      <c r="B1941" s="29"/>
      <c r="D1941" s="136" t="s">
        <v>231</v>
      </c>
      <c r="F1941" s="137" t="s">
        <v>2288</v>
      </c>
      <c r="L1941" s="29"/>
      <c r="M1941" s="138"/>
      <c r="T1941" s="53"/>
      <c r="AT1941" s="17" t="s">
        <v>231</v>
      </c>
      <c r="AU1941" s="17" t="s">
        <v>82</v>
      </c>
    </row>
    <row r="1942" spans="2:65" s="1" customFormat="1">
      <c r="B1942" s="29"/>
      <c r="D1942" s="139" t="s">
        <v>232</v>
      </c>
      <c r="F1942" s="140" t="s">
        <v>2290</v>
      </c>
      <c r="L1942" s="29"/>
      <c r="M1942" s="138"/>
      <c r="T1942" s="53"/>
      <c r="AT1942" s="17" t="s">
        <v>232</v>
      </c>
      <c r="AU1942" s="17" t="s">
        <v>82</v>
      </c>
    </row>
    <row r="1943" spans="2:65" s="1" customFormat="1" ht="24.2" customHeight="1">
      <c r="B1943" s="123"/>
      <c r="C1943" s="124" t="s">
        <v>2291</v>
      </c>
      <c r="D1943" s="124" t="s">
        <v>226</v>
      </c>
      <c r="E1943" s="125" t="s">
        <v>2292</v>
      </c>
      <c r="F1943" s="126" t="s">
        <v>2293</v>
      </c>
      <c r="G1943" s="127" t="s">
        <v>266</v>
      </c>
      <c r="H1943" s="128">
        <v>1607.5640000000001</v>
      </c>
      <c r="I1943" s="129">
        <v>44</v>
      </c>
      <c r="J1943" s="129">
        <f>ROUND(I1943*H1943,2)</f>
        <v>70732.820000000007</v>
      </c>
      <c r="K1943" s="126" t="s">
        <v>1</v>
      </c>
      <c r="L1943" s="29"/>
      <c r="M1943" s="130" t="s">
        <v>1</v>
      </c>
      <c r="N1943" s="131" t="s">
        <v>39</v>
      </c>
      <c r="O1943" s="132">
        <v>0</v>
      </c>
      <c r="P1943" s="132">
        <f>O1943*H1943</f>
        <v>0</v>
      </c>
      <c r="Q1943" s="132">
        <v>0</v>
      </c>
      <c r="R1943" s="132">
        <f>Q1943*H1943</f>
        <v>0</v>
      </c>
      <c r="S1943" s="132">
        <v>0</v>
      </c>
      <c r="T1943" s="133">
        <f>S1943*H1943</f>
        <v>0</v>
      </c>
      <c r="AR1943" s="134" t="s">
        <v>277</v>
      </c>
      <c r="AT1943" s="134" t="s">
        <v>226</v>
      </c>
      <c r="AU1943" s="134" t="s">
        <v>82</v>
      </c>
      <c r="AY1943" s="17" t="s">
        <v>224</v>
      </c>
      <c r="BE1943" s="135">
        <f>IF(N1943="základní",J1943,0)</f>
        <v>0</v>
      </c>
      <c r="BF1943" s="135">
        <f>IF(N1943="snížená",J1943,0)</f>
        <v>70732.820000000007</v>
      </c>
      <c r="BG1943" s="135">
        <f>IF(N1943="zákl. přenesená",J1943,0)</f>
        <v>0</v>
      </c>
      <c r="BH1943" s="135">
        <f>IF(N1943="sníž. přenesená",J1943,0)</f>
        <v>0</v>
      </c>
      <c r="BI1943" s="135">
        <f>IF(N1943="nulová",J1943,0)</f>
        <v>0</v>
      </c>
      <c r="BJ1943" s="17" t="s">
        <v>82</v>
      </c>
      <c r="BK1943" s="135">
        <f>ROUND(I1943*H1943,2)</f>
        <v>70732.820000000007</v>
      </c>
      <c r="BL1943" s="17" t="s">
        <v>277</v>
      </c>
      <c r="BM1943" s="134" t="s">
        <v>2294</v>
      </c>
    </row>
    <row r="1944" spans="2:65" s="1" customFormat="1" ht="19.5">
      <c r="B1944" s="29"/>
      <c r="D1944" s="136" t="s">
        <v>231</v>
      </c>
      <c r="F1944" s="137" t="s">
        <v>2293</v>
      </c>
      <c r="L1944" s="29"/>
      <c r="M1944" s="138"/>
      <c r="T1944" s="53"/>
      <c r="AT1944" s="17" t="s">
        <v>231</v>
      </c>
      <c r="AU1944" s="17" t="s">
        <v>82</v>
      </c>
    </row>
    <row r="1945" spans="2:65" s="11" customFormat="1" ht="25.9" customHeight="1">
      <c r="B1945" s="112"/>
      <c r="D1945" s="113" t="s">
        <v>72</v>
      </c>
      <c r="E1945" s="114" t="s">
        <v>1008</v>
      </c>
      <c r="F1945" s="114" t="s">
        <v>2295</v>
      </c>
      <c r="J1945" s="115">
        <f>BK1945</f>
        <v>1574350</v>
      </c>
      <c r="L1945" s="112"/>
      <c r="M1945" s="116"/>
      <c r="P1945" s="117">
        <f>P1946</f>
        <v>0</v>
      </c>
      <c r="R1945" s="117">
        <f>R1946</f>
        <v>0</v>
      </c>
      <c r="T1945" s="118">
        <f>T1946</f>
        <v>0</v>
      </c>
      <c r="AR1945" s="113" t="s">
        <v>101</v>
      </c>
      <c r="AT1945" s="119" t="s">
        <v>72</v>
      </c>
      <c r="AU1945" s="119" t="s">
        <v>73</v>
      </c>
      <c r="AY1945" s="113" t="s">
        <v>224</v>
      </c>
      <c r="BK1945" s="120">
        <f>BK1946</f>
        <v>1574350</v>
      </c>
    </row>
    <row r="1946" spans="2:65" s="11" customFormat="1" ht="22.9" customHeight="1">
      <c r="B1946" s="112"/>
      <c r="D1946" s="113" t="s">
        <v>72</v>
      </c>
      <c r="E1946" s="121" t="s">
        <v>2296</v>
      </c>
      <c r="F1946" s="121" t="s">
        <v>2297</v>
      </c>
      <c r="J1946" s="122">
        <f>BK1946</f>
        <v>1574350</v>
      </c>
      <c r="L1946" s="112"/>
      <c r="M1946" s="116"/>
      <c r="P1946" s="117">
        <f>SUM(P1947:P1948)</f>
        <v>0</v>
      </c>
      <c r="R1946" s="117">
        <f>SUM(R1947:R1948)</f>
        <v>0</v>
      </c>
      <c r="T1946" s="118">
        <f>SUM(T1947:T1948)</f>
        <v>0</v>
      </c>
      <c r="AR1946" s="113" t="s">
        <v>101</v>
      </c>
      <c r="AT1946" s="119" t="s">
        <v>72</v>
      </c>
      <c r="AU1946" s="119" t="s">
        <v>78</v>
      </c>
      <c r="AY1946" s="113" t="s">
        <v>224</v>
      </c>
      <c r="BK1946" s="120">
        <f>SUM(BK1947:BK1948)</f>
        <v>1574350</v>
      </c>
    </row>
    <row r="1947" spans="2:65" s="1" customFormat="1" ht="16.5" customHeight="1">
      <c r="B1947" s="123"/>
      <c r="C1947" s="124" t="s">
        <v>1384</v>
      </c>
      <c r="D1947" s="124" t="s">
        <v>226</v>
      </c>
      <c r="E1947" s="125" t="s">
        <v>2298</v>
      </c>
      <c r="F1947" s="126" t="s">
        <v>2299</v>
      </c>
      <c r="G1947" s="127" t="s">
        <v>369</v>
      </c>
      <c r="H1947" s="128">
        <v>1</v>
      </c>
      <c r="I1947" s="129">
        <v>1574350</v>
      </c>
      <c r="J1947" s="129">
        <f>ROUND(I1947*H1947,2)</f>
        <v>1574350</v>
      </c>
      <c r="K1947" s="126" t="s">
        <v>1</v>
      </c>
      <c r="L1947" s="29"/>
      <c r="M1947" s="130" t="s">
        <v>1</v>
      </c>
      <c r="N1947" s="131" t="s">
        <v>39</v>
      </c>
      <c r="O1947" s="132">
        <v>0</v>
      </c>
      <c r="P1947" s="132">
        <f>O1947*H1947</f>
        <v>0</v>
      </c>
      <c r="Q1947" s="132">
        <v>0</v>
      </c>
      <c r="R1947" s="132">
        <f>Q1947*H1947</f>
        <v>0</v>
      </c>
      <c r="S1947" s="132">
        <v>0</v>
      </c>
      <c r="T1947" s="133">
        <f>S1947*H1947</f>
        <v>0</v>
      </c>
      <c r="AR1947" s="134" t="s">
        <v>429</v>
      </c>
      <c r="AT1947" s="134" t="s">
        <v>226</v>
      </c>
      <c r="AU1947" s="134" t="s">
        <v>82</v>
      </c>
      <c r="AY1947" s="17" t="s">
        <v>224</v>
      </c>
      <c r="BE1947" s="135">
        <f>IF(N1947="základní",J1947,0)</f>
        <v>0</v>
      </c>
      <c r="BF1947" s="135">
        <f>IF(N1947="snížená",J1947,0)</f>
        <v>1574350</v>
      </c>
      <c r="BG1947" s="135">
        <f>IF(N1947="zákl. přenesená",J1947,0)</f>
        <v>0</v>
      </c>
      <c r="BH1947" s="135">
        <f>IF(N1947="sníž. přenesená",J1947,0)</f>
        <v>0</v>
      </c>
      <c r="BI1947" s="135">
        <f>IF(N1947="nulová",J1947,0)</f>
        <v>0</v>
      </c>
      <c r="BJ1947" s="17" t="s">
        <v>82</v>
      </c>
      <c r="BK1947" s="135">
        <f>ROUND(I1947*H1947,2)</f>
        <v>1574350</v>
      </c>
      <c r="BL1947" s="17" t="s">
        <v>429</v>
      </c>
      <c r="BM1947" s="134" t="s">
        <v>2300</v>
      </c>
    </row>
    <row r="1948" spans="2:65" s="1" customFormat="1">
      <c r="B1948" s="29"/>
      <c r="D1948" s="136" t="s">
        <v>231</v>
      </c>
      <c r="F1948" s="137" t="s">
        <v>2299</v>
      </c>
      <c r="L1948" s="29"/>
      <c r="M1948" s="138"/>
      <c r="T1948" s="53"/>
      <c r="AT1948" s="17" t="s">
        <v>231</v>
      </c>
      <c r="AU1948" s="17" t="s">
        <v>82</v>
      </c>
    </row>
    <row r="1949" spans="2:65" s="11" customFormat="1" ht="25.9" customHeight="1">
      <c r="B1949" s="112"/>
      <c r="D1949" s="113" t="s">
        <v>72</v>
      </c>
      <c r="E1949" s="114" t="s">
        <v>2301</v>
      </c>
      <c r="F1949" s="114" t="s">
        <v>2302</v>
      </c>
      <c r="J1949" s="115">
        <f>BK1949</f>
        <v>13136946</v>
      </c>
      <c r="L1949" s="112"/>
      <c r="M1949" s="116"/>
      <c r="P1949" s="117">
        <f>P1950+P1954+P1961+P1965+P1969+P1973</f>
        <v>0</v>
      </c>
      <c r="R1949" s="117">
        <f>R1950+R1954+R1961+R1965+R1969+R1973</f>
        <v>0</v>
      </c>
      <c r="T1949" s="118">
        <f>T1950+T1954+T1961+T1965+T1969+T1973</f>
        <v>0</v>
      </c>
      <c r="AR1949" s="113" t="s">
        <v>109</v>
      </c>
      <c r="AT1949" s="119" t="s">
        <v>72</v>
      </c>
      <c r="AU1949" s="119" t="s">
        <v>73</v>
      </c>
      <c r="AY1949" s="113" t="s">
        <v>224</v>
      </c>
      <c r="BK1949" s="120">
        <f>BK1950+BK1954+BK1961+BK1965+BK1969+BK1973</f>
        <v>13136946</v>
      </c>
    </row>
    <row r="1950" spans="2:65" s="11" customFormat="1" ht="22.9" customHeight="1">
      <c r="B1950" s="112"/>
      <c r="D1950" s="113" t="s">
        <v>72</v>
      </c>
      <c r="E1950" s="121" t="s">
        <v>2303</v>
      </c>
      <c r="F1950" s="121" t="s">
        <v>2304</v>
      </c>
      <c r="J1950" s="122">
        <f>BK1950</f>
        <v>450000</v>
      </c>
      <c r="L1950" s="112"/>
      <c r="M1950" s="116"/>
      <c r="P1950" s="117">
        <f>SUM(P1951:P1953)</f>
        <v>0</v>
      </c>
      <c r="R1950" s="117">
        <f>SUM(R1951:R1953)</f>
        <v>0</v>
      </c>
      <c r="T1950" s="118">
        <f>SUM(T1951:T1953)</f>
        <v>0</v>
      </c>
      <c r="AR1950" s="113" t="s">
        <v>109</v>
      </c>
      <c r="AT1950" s="119" t="s">
        <v>72</v>
      </c>
      <c r="AU1950" s="119" t="s">
        <v>78</v>
      </c>
      <c r="AY1950" s="113" t="s">
        <v>224</v>
      </c>
      <c r="BK1950" s="120">
        <f>SUM(BK1951:BK1953)</f>
        <v>450000</v>
      </c>
    </row>
    <row r="1951" spans="2:65" s="1" customFormat="1" ht="16.5" customHeight="1">
      <c r="B1951" s="123"/>
      <c r="C1951" s="124" t="s">
        <v>2305</v>
      </c>
      <c r="D1951" s="124" t="s">
        <v>226</v>
      </c>
      <c r="E1951" s="125" t="s">
        <v>2306</v>
      </c>
      <c r="F1951" s="126" t="s">
        <v>2307</v>
      </c>
      <c r="G1951" s="127" t="s">
        <v>369</v>
      </c>
      <c r="H1951" s="128">
        <v>1</v>
      </c>
      <c r="I1951" s="129">
        <v>450000</v>
      </c>
      <c r="J1951" s="129">
        <f>ROUND(I1951*H1951,2)</f>
        <v>450000</v>
      </c>
      <c r="K1951" s="126" t="s">
        <v>230</v>
      </c>
      <c r="L1951" s="29"/>
      <c r="M1951" s="130" t="s">
        <v>1</v>
      </c>
      <c r="N1951" s="131" t="s">
        <v>39</v>
      </c>
      <c r="O1951" s="132">
        <v>0</v>
      </c>
      <c r="P1951" s="132">
        <f>O1951*H1951</f>
        <v>0</v>
      </c>
      <c r="Q1951" s="132">
        <v>0</v>
      </c>
      <c r="R1951" s="132">
        <f>Q1951*H1951</f>
        <v>0</v>
      </c>
      <c r="S1951" s="132">
        <v>0</v>
      </c>
      <c r="T1951" s="133">
        <f>S1951*H1951</f>
        <v>0</v>
      </c>
      <c r="AR1951" s="134" t="s">
        <v>106</v>
      </c>
      <c r="AT1951" s="134" t="s">
        <v>226</v>
      </c>
      <c r="AU1951" s="134" t="s">
        <v>82</v>
      </c>
      <c r="AY1951" s="17" t="s">
        <v>224</v>
      </c>
      <c r="BE1951" s="135">
        <f>IF(N1951="základní",J1951,0)</f>
        <v>0</v>
      </c>
      <c r="BF1951" s="135">
        <f>IF(N1951="snížená",J1951,0)</f>
        <v>450000</v>
      </c>
      <c r="BG1951" s="135">
        <f>IF(N1951="zákl. přenesená",J1951,0)</f>
        <v>0</v>
      </c>
      <c r="BH1951" s="135">
        <f>IF(N1951="sníž. přenesená",J1951,0)</f>
        <v>0</v>
      </c>
      <c r="BI1951" s="135">
        <f>IF(N1951="nulová",J1951,0)</f>
        <v>0</v>
      </c>
      <c r="BJ1951" s="17" t="s">
        <v>82</v>
      </c>
      <c r="BK1951" s="135">
        <f>ROUND(I1951*H1951,2)</f>
        <v>450000</v>
      </c>
      <c r="BL1951" s="17" t="s">
        <v>106</v>
      </c>
      <c r="BM1951" s="134" t="s">
        <v>2308</v>
      </c>
    </row>
    <row r="1952" spans="2:65" s="1" customFormat="1">
      <c r="B1952" s="29"/>
      <c r="D1952" s="136" t="s">
        <v>231</v>
      </c>
      <c r="F1952" s="137" t="s">
        <v>2307</v>
      </c>
      <c r="L1952" s="29"/>
      <c r="M1952" s="138"/>
      <c r="T1952" s="53"/>
      <c r="AT1952" s="17" t="s">
        <v>231</v>
      </c>
      <c r="AU1952" s="17" t="s">
        <v>82</v>
      </c>
    </row>
    <row r="1953" spans="2:65" s="1" customFormat="1">
      <c r="B1953" s="29"/>
      <c r="D1953" s="139" t="s">
        <v>232</v>
      </c>
      <c r="F1953" s="140" t="s">
        <v>2309</v>
      </c>
      <c r="L1953" s="29"/>
      <c r="M1953" s="138"/>
      <c r="T1953" s="53"/>
      <c r="AT1953" s="17" t="s">
        <v>232</v>
      </c>
      <c r="AU1953" s="17" t="s">
        <v>82</v>
      </c>
    </row>
    <row r="1954" spans="2:65" s="11" customFormat="1" ht="22.9" customHeight="1">
      <c r="B1954" s="112"/>
      <c r="D1954" s="113" t="s">
        <v>72</v>
      </c>
      <c r="E1954" s="121" t="s">
        <v>2310</v>
      </c>
      <c r="F1954" s="121" t="s">
        <v>2311</v>
      </c>
      <c r="J1954" s="122">
        <f>BK1954</f>
        <v>2335200</v>
      </c>
      <c r="L1954" s="112"/>
      <c r="M1954" s="116"/>
      <c r="P1954" s="117">
        <f>SUM(P1955:P1960)</f>
        <v>0</v>
      </c>
      <c r="R1954" s="117">
        <f>SUM(R1955:R1960)</f>
        <v>0</v>
      </c>
      <c r="T1954" s="118">
        <f>SUM(T1955:T1960)</f>
        <v>0</v>
      </c>
      <c r="AR1954" s="113" t="s">
        <v>109</v>
      </c>
      <c r="AT1954" s="119" t="s">
        <v>72</v>
      </c>
      <c r="AU1954" s="119" t="s">
        <v>78</v>
      </c>
      <c r="AY1954" s="113" t="s">
        <v>224</v>
      </c>
      <c r="BK1954" s="120">
        <f>SUM(BK1955:BK1960)</f>
        <v>2335200</v>
      </c>
    </row>
    <row r="1955" spans="2:65" s="1" customFormat="1" ht="16.5" customHeight="1">
      <c r="B1955" s="123"/>
      <c r="C1955" s="124" t="s">
        <v>1389</v>
      </c>
      <c r="D1955" s="124" t="s">
        <v>226</v>
      </c>
      <c r="E1955" s="125" t="s">
        <v>2312</v>
      </c>
      <c r="F1955" s="126" t="s">
        <v>2311</v>
      </c>
      <c r="G1955" s="127" t="s">
        <v>369</v>
      </c>
      <c r="H1955" s="128">
        <v>1</v>
      </c>
      <c r="I1955" s="129">
        <v>2085200</v>
      </c>
      <c r="J1955" s="129">
        <f>ROUND(I1955*H1955,2)</f>
        <v>2085200</v>
      </c>
      <c r="K1955" s="126" t="s">
        <v>230</v>
      </c>
      <c r="L1955" s="29"/>
      <c r="M1955" s="130" t="s">
        <v>1</v>
      </c>
      <c r="N1955" s="131" t="s">
        <v>39</v>
      </c>
      <c r="O1955" s="132">
        <v>0</v>
      </c>
      <c r="P1955" s="132">
        <f>O1955*H1955</f>
        <v>0</v>
      </c>
      <c r="Q1955" s="132">
        <v>0</v>
      </c>
      <c r="R1955" s="132">
        <f>Q1955*H1955</f>
        <v>0</v>
      </c>
      <c r="S1955" s="132">
        <v>0</v>
      </c>
      <c r="T1955" s="133">
        <f>S1955*H1955</f>
        <v>0</v>
      </c>
      <c r="AR1955" s="134" t="s">
        <v>106</v>
      </c>
      <c r="AT1955" s="134" t="s">
        <v>226</v>
      </c>
      <c r="AU1955" s="134" t="s">
        <v>82</v>
      </c>
      <c r="AY1955" s="17" t="s">
        <v>224</v>
      </c>
      <c r="BE1955" s="135">
        <f>IF(N1955="základní",J1955,0)</f>
        <v>0</v>
      </c>
      <c r="BF1955" s="135">
        <f>IF(N1955="snížená",J1955,0)</f>
        <v>2085200</v>
      </c>
      <c r="BG1955" s="135">
        <f>IF(N1955="zákl. přenesená",J1955,0)</f>
        <v>0</v>
      </c>
      <c r="BH1955" s="135">
        <f>IF(N1955="sníž. přenesená",J1955,0)</f>
        <v>0</v>
      </c>
      <c r="BI1955" s="135">
        <f>IF(N1955="nulová",J1955,0)</f>
        <v>0</v>
      </c>
      <c r="BJ1955" s="17" t="s">
        <v>82</v>
      </c>
      <c r="BK1955" s="135">
        <f>ROUND(I1955*H1955,2)</f>
        <v>2085200</v>
      </c>
      <c r="BL1955" s="17" t="s">
        <v>106</v>
      </c>
      <c r="BM1955" s="134" t="s">
        <v>2313</v>
      </c>
    </row>
    <row r="1956" spans="2:65" s="1" customFormat="1">
      <c r="B1956" s="29"/>
      <c r="D1956" s="136" t="s">
        <v>231</v>
      </c>
      <c r="F1956" s="137" t="s">
        <v>2311</v>
      </c>
      <c r="L1956" s="29"/>
      <c r="M1956" s="138"/>
      <c r="T1956" s="53"/>
      <c r="AT1956" s="17" t="s">
        <v>231</v>
      </c>
      <c r="AU1956" s="17" t="s">
        <v>82</v>
      </c>
    </row>
    <row r="1957" spans="2:65" s="1" customFormat="1">
      <c r="B1957" s="29"/>
      <c r="D1957" s="139" t="s">
        <v>232</v>
      </c>
      <c r="F1957" s="140" t="s">
        <v>2314</v>
      </c>
      <c r="L1957" s="29"/>
      <c r="M1957" s="138"/>
      <c r="T1957" s="53"/>
      <c r="AT1957" s="17" t="s">
        <v>232</v>
      </c>
      <c r="AU1957" s="17" t="s">
        <v>82</v>
      </c>
    </row>
    <row r="1958" spans="2:65" s="1" customFormat="1" ht="16.5" customHeight="1">
      <c r="B1958" s="123"/>
      <c r="C1958" s="124" t="s">
        <v>2315</v>
      </c>
      <c r="D1958" s="124" t="s">
        <v>226</v>
      </c>
      <c r="E1958" s="125" t="s">
        <v>2316</v>
      </c>
      <c r="F1958" s="126" t="s">
        <v>2317</v>
      </c>
      <c r="G1958" s="127" t="s">
        <v>369</v>
      </c>
      <c r="H1958" s="128">
        <v>1</v>
      </c>
      <c r="I1958" s="129">
        <v>250000</v>
      </c>
      <c r="J1958" s="129">
        <f>ROUND(I1958*H1958,2)</f>
        <v>250000</v>
      </c>
      <c r="K1958" s="126" t="s">
        <v>230</v>
      </c>
      <c r="L1958" s="29"/>
      <c r="M1958" s="130" t="s">
        <v>1</v>
      </c>
      <c r="N1958" s="131" t="s">
        <v>39</v>
      </c>
      <c r="O1958" s="132">
        <v>0</v>
      </c>
      <c r="P1958" s="132">
        <f>O1958*H1958</f>
        <v>0</v>
      </c>
      <c r="Q1958" s="132">
        <v>0</v>
      </c>
      <c r="R1958" s="132">
        <f>Q1958*H1958</f>
        <v>0</v>
      </c>
      <c r="S1958" s="132">
        <v>0</v>
      </c>
      <c r="T1958" s="133">
        <f>S1958*H1958</f>
        <v>0</v>
      </c>
      <c r="AR1958" s="134" t="s">
        <v>106</v>
      </c>
      <c r="AT1958" s="134" t="s">
        <v>226</v>
      </c>
      <c r="AU1958" s="134" t="s">
        <v>82</v>
      </c>
      <c r="AY1958" s="17" t="s">
        <v>224</v>
      </c>
      <c r="BE1958" s="135">
        <f>IF(N1958="základní",J1958,0)</f>
        <v>0</v>
      </c>
      <c r="BF1958" s="135">
        <f>IF(N1958="snížená",J1958,0)</f>
        <v>250000</v>
      </c>
      <c r="BG1958" s="135">
        <f>IF(N1958="zákl. přenesená",J1958,0)</f>
        <v>0</v>
      </c>
      <c r="BH1958" s="135">
        <f>IF(N1958="sníž. přenesená",J1958,0)</f>
        <v>0</v>
      </c>
      <c r="BI1958" s="135">
        <f>IF(N1958="nulová",J1958,0)</f>
        <v>0</v>
      </c>
      <c r="BJ1958" s="17" t="s">
        <v>82</v>
      </c>
      <c r="BK1958" s="135">
        <f>ROUND(I1958*H1958,2)</f>
        <v>250000</v>
      </c>
      <c r="BL1958" s="17" t="s">
        <v>106</v>
      </c>
      <c r="BM1958" s="134" t="s">
        <v>2318</v>
      </c>
    </row>
    <row r="1959" spans="2:65" s="1" customFormat="1">
      <c r="B1959" s="29"/>
      <c r="D1959" s="136" t="s">
        <v>231</v>
      </c>
      <c r="F1959" s="137" t="s">
        <v>2317</v>
      </c>
      <c r="L1959" s="29"/>
      <c r="M1959" s="138"/>
      <c r="T1959" s="53"/>
      <c r="AT1959" s="17" t="s">
        <v>231</v>
      </c>
      <c r="AU1959" s="17" t="s">
        <v>82</v>
      </c>
    </row>
    <row r="1960" spans="2:65" s="1" customFormat="1">
      <c r="B1960" s="29"/>
      <c r="D1960" s="139" t="s">
        <v>232</v>
      </c>
      <c r="F1960" s="140" t="s">
        <v>2319</v>
      </c>
      <c r="L1960" s="29"/>
      <c r="M1960" s="138"/>
      <c r="T1960" s="53"/>
      <c r="AT1960" s="17" t="s">
        <v>232</v>
      </c>
      <c r="AU1960" s="17" t="s">
        <v>82</v>
      </c>
    </row>
    <row r="1961" spans="2:65" s="11" customFormat="1" ht="22.9" customHeight="1">
      <c r="B1961" s="112"/>
      <c r="D1961" s="113" t="s">
        <v>72</v>
      </c>
      <c r="E1961" s="121" t="s">
        <v>2320</v>
      </c>
      <c r="F1961" s="121" t="s">
        <v>2321</v>
      </c>
      <c r="J1961" s="122">
        <f>BK1961</f>
        <v>1638370</v>
      </c>
      <c r="L1961" s="112"/>
      <c r="M1961" s="116"/>
      <c r="P1961" s="117">
        <f>SUM(P1962:P1964)</f>
        <v>0</v>
      </c>
      <c r="R1961" s="117">
        <f>SUM(R1962:R1964)</f>
        <v>0</v>
      </c>
      <c r="T1961" s="118">
        <f>SUM(T1962:T1964)</f>
        <v>0</v>
      </c>
      <c r="AR1961" s="113" t="s">
        <v>109</v>
      </c>
      <c r="AT1961" s="119" t="s">
        <v>72</v>
      </c>
      <c r="AU1961" s="119" t="s">
        <v>78</v>
      </c>
      <c r="AY1961" s="113" t="s">
        <v>224</v>
      </c>
      <c r="BK1961" s="120">
        <f>SUM(BK1962:BK1964)</f>
        <v>1638370</v>
      </c>
    </row>
    <row r="1962" spans="2:65" s="1" customFormat="1" ht="16.5" customHeight="1">
      <c r="B1962" s="123"/>
      <c r="C1962" s="124" t="s">
        <v>1392</v>
      </c>
      <c r="D1962" s="124" t="s">
        <v>226</v>
      </c>
      <c r="E1962" s="125" t="s">
        <v>2322</v>
      </c>
      <c r="F1962" s="126" t="s">
        <v>2323</v>
      </c>
      <c r="G1962" s="127" t="s">
        <v>369</v>
      </c>
      <c r="H1962" s="128">
        <v>1</v>
      </c>
      <c r="I1962" s="129">
        <v>1638370</v>
      </c>
      <c r="J1962" s="129">
        <f>ROUND(I1962*H1962,2)</f>
        <v>1638370</v>
      </c>
      <c r="K1962" s="126" t="s">
        <v>230</v>
      </c>
      <c r="L1962" s="29"/>
      <c r="M1962" s="130" t="s">
        <v>1</v>
      </c>
      <c r="N1962" s="131" t="s">
        <v>39</v>
      </c>
      <c r="O1962" s="132">
        <v>0</v>
      </c>
      <c r="P1962" s="132">
        <f>O1962*H1962</f>
        <v>0</v>
      </c>
      <c r="Q1962" s="132">
        <v>0</v>
      </c>
      <c r="R1962" s="132">
        <f>Q1962*H1962</f>
        <v>0</v>
      </c>
      <c r="S1962" s="132">
        <v>0</v>
      </c>
      <c r="T1962" s="133">
        <f>S1962*H1962</f>
        <v>0</v>
      </c>
      <c r="AR1962" s="134" t="s">
        <v>106</v>
      </c>
      <c r="AT1962" s="134" t="s">
        <v>226</v>
      </c>
      <c r="AU1962" s="134" t="s">
        <v>82</v>
      </c>
      <c r="AY1962" s="17" t="s">
        <v>224</v>
      </c>
      <c r="BE1962" s="135">
        <f>IF(N1962="základní",J1962,0)</f>
        <v>0</v>
      </c>
      <c r="BF1962" s="135">
        <f>IF(N1962="snížená",J1962,0)</f>
        <v>1638370</v>
      </c>
      <c r="BG1962" s="135">
        <f>IF(N1962="zákl. přenesená",J1962,0)</f>
        <v>0</v>
      </c>
      <c r="BH1962" s="135">
        <f>IF(N1962="sníž. přenesená",J1962,0)</f>
        <v>0</v>
      </c>
      <c r="BI1962" s="135">
        <f>IF(N1962="nulová",J1962,0)</f>
        <v>0</v>
      </c>
      <c r="BJ1962" s="17" t="s">
        <v>82</v>
      </c>
      <c r="BK1962" s="135">
        <f>ROUND(I1962*H1962,2)</f>
        <v>1638370</v>
      </c>
      <c r="BL1962" s="17" t="s">
        <v>106</v>
      </c>
      <c r="BM1962" s="134" t="s">
        <v>2324</v>
      </c>
    </row>
    <row r="1963" spans="2:65" s="1" customFormat="1">
      <c r="B1963" s="29"/>
      <c r="D1963" s="136" t="s">
        <v>231</v>
      </c>
      <c r="F1963" s="137" t="s">
        <v>2323</v>
      </c>
      <c r="L1963" s="29"/>
      <c r="M1963" s="138"/>
      <c r="T1963" s="53"/>
      <c r="AT1963" s="17" t="s">
        <v>231</v>
      </c>
      <c r="AU1963" s="17" t="s">
        <v>82</v>
      </c>
    </row>
    <row r="1964" spans="2:65" s="1" customFormat="1">
      <c r="B1964" s="29"/>
      <c r="D1964" s="139" t="s">
        <v>232</v>
      </c>
      <c r="F1964" s="140" t="s">
        <v>2325</v>
      </c>
      <c r="L1964" s="29"/>
      <c r="M1964" s="138"/>
      <c r="T1964" s="53"/>
      <c r="AT1964" s="17" t="s">
        <v>232</v>
      </c>
      <c r="AU1964" s="17" t="s">
        <v>82</v>
      </c>
    </row>
    <row r="1965" spans="2:65" s="11" customFormat="1" ht="22.9" customHeight="1">
      <c r="B1965" s="112"/>
      <c r="D1965" s="113" t="s">
        <v>72</v>
      </c>
      <c r="E1965" s="121" t="s">
        <v>2326</v>
      </c>
      <c r="F1965" s="121" t="s">
        <v>2327</v>
      </c>
      <c r="J1965" s="122">
        <f>BK1965</f>
        <v>4691700</v>
      </c>
      <c r="L1965" s="112"/>
      <c r="M1965" s="116"/>
      <c r="P1965" s="117">
        <f>SUM(P1966:P1968)</f>
        <v>0</v>
      </c>
      <c r="R1965" s="117">
        <f>SUM(R1966:R1968)</f>
        <v>0</v>
      </c>
      <c r="T1965" s="118">
        <f>SUM(T1966:T1968)</f>
        <v>0</v>
      </c>
      <c r="AR1965" s="113" t="s">
        <v>109</v>
      </c>
      <c r="AT1965" s="119" t="s">
        <v>72</v>
      </c>
      <c r="AU1965" s="119" t="s">
        <v>78</v>
      </c>
      <c r="AY1965" s="113" t="s">
        <v>224</v>
      </c>
      <c r="BK1965" s="120">
        <f>SUM(BK1966:BK1968)</f>
        <v>4691700</v>
      </c>
    </row>
    <row r="1966" spans="2:65" s="1" customFormat="1" ht="16.5" customHeight="1">
      <c r="B1966" s="123"/>
      <c r="C1966" s="124" t="s">
        <v>2328</v>
      </c>
      <c r="D1966" s="124" t="s">
        <v>226</v>
      </c>
      <c r="E1966" s="125" t="s">
        <v>2329</v>
      </c>
      <c r="F1966" s="126" t="s">
        <v>2327</v>
      </c>
      <c r="G1966" s="127" t="s">
        <v>369</v>
      </c>
      <c r="H1966" s="128">
        <v>1</v>
      </c>
      <c r="I1966" s="129">
        <v>4691700</v>
      </c>
      <c r="J1966" s="129">
        <f>ROUND(I1966*H1966,2)</f>
        <v>4691700</v>
      </c>
      <c r="K1966" s="126" t="s">
        <v>230</v>
      </c>
      <c r="L1966" s="29"/>
      <c r="M1966" s="130" t="s">
        <v>1</v>
      </c>
      <c r="N1966" s="131" t="s">
        <v>39</v>
      </c>
      <c r="O1966" s="132">
        <v>0</v>
      </c>
      <c r="P1966" s="132">
        <f>O1966*H1966</f>
        <v>0</v>
      </c>
      <c r="Q1966" s="132">
        <v>0</v>
      </c>
      <c r="R1966" s="132">
        <f>Q1966*H1966</f>
        <v>0</v>
      </c>
      <c r="S1966" s="132">
        <v>0</v>
      </c>
      <c r="T1966" s="133">
        <f>S1966*H1966</f>
        <v>0</v>
      </c>
      <c r="AR1966" s="134" t="s">
        <v>106</v>
      </c>
      <c r="AT1966" s="134" t="s">
        <v>226</v>
      </c>
      <c r="AU1966" s="134" t="s">
        <v>82</v>
      </c>
      <c r="AY1966" s="17" t="s">
        <v>224</v>
      </c>
      <c r="BE1966" s="135">
        <f>IF(N1966="základní",J1966,0)</f>
        <v>0</v>
      </c>
      <c r="BF1966" s="135">
        <f>IF(N1966="snížená",J1966,0)</f>
        <v>4691700</v>
      </c>
      <c r="BG1966" s="135">
        <f>IF(N1966="zákl. přenesená",J1966,0)</f>
        <v>0</v>
      </c>
      <c r="BH1966" s="135">
        <f>IF(N1966="sníž. přenesená",J1966,0)</f>
        <v>0</v>
      </c>
      <c r="BI1966" s="135">
        <f>IF(N1966="nulová",J1966,0)</f>
        <v>0</v>
      </c>
      <c r="BJ1966" s="17" t="s">
        <v>82</v>
      </c>
      <c r="BK1966" s="135">
        <f>ROUND(I1966*H1966,2)</f>
        <v>4691700</v>
      </c>
      <c r="BL1966" s="17" t="s">
        <v>106</v>
      </c>
      <c r="BM1966" s="134" t="s">
        <v>2330</v>
      </c>
    </row>
    <row r="1967" spans="2:65" s="1" customFormat="1">
      <c r="B1967" s="29"/>
      <c r="D1967" s="136" t="s">
        <v>231</v>
      </c>
      <c r="F1967" s="137" t="s">
        <v>2327</v>
      </c>
      <c r="L1967" s="29"/>
      <c r="M1967" s="138"/>
      <c r="T1967" s="53"/>
      <c r="AT1967" s="17" t="s">
        <v>231</v>
      </c>
      <c r="AU1967" s="17" t="s">
        <v>82</v>
      </c>
    </row>
    <row r="1968" spans="2:65" s="1" customFormat="1">
      <c r="B1968" s="29"/>
      <c r="D1968" s="139" t="s">
        <v>232</v>
      </c>
      <c r="F1968" s="140" t="s">
        <v>2331</v>
      </c>
      <c r="L1968" s="29"/>
      <c r="M1968" s="138"/>
      <c r="T1968" s="53"/>
      <c r="AT1968" s="17" t="s">
        <v>232</v>
      </c>
      <c r="AU1968" s="17" t="s">
        <v>82</v>
      </c>
    </row>
    <row r="1969" spans="2:65" s="11" customFormat="1" ht="22.9" customHeight="1">
      <c r="B1969" s="112"/>
      <c r="D1969" s="113" t="s">
        <v>72</v>
      </c>
      <c r="E1969" s="121" t="s">
        <v>2332</v>
      </c>
      <c r="F1969" s="121" t="s">
        <v>2333</v>
      </c>
      <c r="J1969" s="122">
        <f>BK1969</f>
        <v>2159676</v>
      </c>
      <c r="L1969" s="112"/>
      <c r="M1969" s="116"/>
      <c r="P1969" s="117">
        <f>SUM(P1970:P1972)</f>
        <v>0</v>
      </c>
      <c r="R1969" s="117">
        <f>SUM(R1970:R1972)</f>
        <v>0</v>
      </c>
      <c r="T1969" s="118">
        <f>SUM(T1970:T1972)</f>
        <v>0</v>
      </c>
      <c r="AR1969" s="113" t="s">
        <v>109</v>
      </c>
      <c r="AT1969" s="119" t="s">
        <v>72</v>
      </c>
      <c r="AU1969" s="119" t="s">
        <v>78</v>
      </c>
      <c r="AY1969" s="113" t="s">
        <v>224</v>
      </c>
      <c r="BK1969" s="120">
        <f>SUM(BK1970:BK1972)</f>
        <v>2159676</v>
      </c>
    </row>
    <row r="1970" spans="2:65" s="1" customFormat="1" ht="16.5" customHeight="1">
      <c r="B1970" s="123"/>
      <c r="C1970" s="124" t="s">
        <v>1396</v>
      </c>
      <c r="D1970" s="124" t="s">
        <v>226</v>
      </c>
      <c r="E1970" s="125" t="s">
        <v>2334</v>
      </c>
      <c r="F1970" s="126" t="s">
        <v>2333</v>
      </c>
      <c r="G1970" s="127" t="s">
        <v>369</v>
      </c>
      <c r="H1970" s="128">
        <v>1</v>
      </c>
      <c r="I1970" s="129">
        <v>2159676</v>
      </c>
      <c r="J1970" s="129">
        <f>ROUND(I1970*H1970,2)</f>
        <v>2159676</v>
      </c>
      <c r="K1970" s="126" t="s">
        <v>230</v>
      </c>
      <c r="L1970" s="29"/>
      <c r="M1970" s="130" t="s">
        <v>1</v>
      </c>
      <c r="N1970" s="131" t="s">
        <v>39</v>
      </c>
      <c r="O1970" s="132">
        <v>0</v>
      </c>
      <c r="P1970" s="132">
        <f>O1970*H1970</f>
        <v>0</v>
      </c>
      <c r="Q1970" s="132">
        <v>0</v>
      </c>
      <c r="R1970" s="132">
        <f>Q1970*H1970</f>
        <v>0</v>
      </c>
      <c r="S1970" s="132">
        <v>0</v>
      </c>
      <c r="T1970" s="133">
        <f>S1970*H1970</f>
        <v>0</v>
      </c>
      <c r="AR1970" s="134" t="s">
        <v>106</v>
      </c>
      <c r="AT1970" s="134" t="s">
        <v>226</v>
      </c>
      <c r="AU1970" s="134" t="s">
        <v>82</v>
      </c>
      <c r="AY1970" s="17" t="s">
        <v>224</v>
      </c>
      <c r="BE1970" s="135">
        <f>IF(N1970="základní",J1970,0)</f>
        <v>0</v>
      </c>
      <c r="BF1970" s="135">
        <f>IF(N1970="snížená",J1970,0)</f>
        <v>2159676</v>
      </c>
      <c r="BG1970" s="135">
        <f>IF(N1970="zákl. přenesená",J1970,0)</f>
        <v>0</v>
      </c>
      <c r="BH1970" s="135">
        <f>IF(N1970="sníž. přenesená",J1970,0)</f>
        <v>0</v>
      </c>
      <c r="BI1970" s="135">
        <f>IF(N1970="nulová",J1970,0)</f>
        <v>0</v>
      </c>
      <c r="BJ1970" s="17" t="s">
        <v>82</v>
      </c>
      <c r="BK1970" s="135">
        <f>ROUND(I1970*H1970,2)</f>
        <v>2159676</v>
      </c>
      <c r="BL1970" s="17" t="s">
        <v>106</v>
      </c>
      <c r="BM1970" s="134" t="s">
        <v>2335</v>
      </c>
    </row>
    <row r="1971" spans="2:65" s="1" customFormat="1">
      <c r="B1971" s="29"/>
      <c r="D1971" s="136" t="s">
        <v>231</v>
      </c>
      <c r="F1971" s="137" t="s">
        <v>2333</v>
      </c>
      <c r="L1971" s="29"/>
      <c r="M1971" s="138"/>
      <c r="T1971" s="53"/>
      <c r="AT1971" s="17" t="s">
        <v>231</v>
      </c>
      <c r="AU1971" s="17" t="s">
        <v>82</v>
      </c>
    </row>
    <row r="1972" spans="2:65" s="1" customFormat="1">
      <c r="B1972" s="29"/>
      <c r="D1972" s="139" t="s">
        <v>232</v>
      </c>
      <c r="F1972" s="140" t="s">
        <v>2336</v>
      </c>
      <c r="L1972" s="29"/>
      <c r="M1972" s="138"/>
      <c r="T1972" s="53"/>
      <c r="AT1972" s="17" t="s">
        <v>232</v>
      </c>
      <c r="AU1972" s="17" t="s">
        <v>82</v>
      </c>
    </row>
    <row r="1973" spans="2:65" s="11" customFormat="1" ht="22.9" customHeight="1">
      <c r="B1973" s="112"/>
      <c r="D1973" s="113" t="s">
        <v>72</v>
      </c>
      <c r="E1973" s="121" t="s">
        <v>2337</v>
      </c>
      <c r="F1973" s="121" t="s">
        <v>2338</v>
      </c>
      <c r="J1973" s="122">
        <f>BK1973</f>
        <v>1862000</v>
      </c>
      <c r="L1973" s="112"/>
      <c r="M1973" s="116"/>
      <c r="P1973" s="117">
        <f>SUM(P1974:P1976)</f>
        <v>0</v>
      </c>
      <c r="R1973" s="117">
        <f>SUM(R1974:R1976)</f>
        <v>0</v>
      </c>
      <c r="T1973" s="118">
        <f>SUM(T1974:T1976)</f>
        <v>0</v>
      </c>
      <c r="AR1973" s="113" t="s">
        <v>109</v>
      </c>
      <c r="AT1973" s="119" t="s">
        <v>72</v>
      </c>
      <c r="AU1973" s="119" t="s">
        <v>78</v>
      </c>
      <c r="AY1973" s="113" t="s">
        <v>224</v>
      </c>
      <c r="BK1973" s="120">
        <f>SUM(BK1974:BK1976)</f>
        <v>1862000</v>
      </c>
    </row>
    <row r="1974" spans="2:65" s="1" customFormat="1" ht="16.5" customHeight="1">
      <c r="B1974" s="123"/>
      <c r="C1974" s="124" t="s">
        <v>2339</v>
      </c>
      <c r="D1974" s="124" t="s">
        <v>226</v>
      </c>
      <c r="E1974" s="125" t="s">
        <v>2340</v>
      </c>
      <c r="F1974" s="126" t="s">
        <v>2338</v>
      </c>
      <c r="G1974" s="127" t="s">
        <v>369</v>
      </c>
      <c r="H1974" s="128">
        <v>1</v>
      </c>
      <c r="I1974" s="129">
        <v>1862000</v>
      </c>
      <c r="J1974" s="129">
        <f>ROUND(I1974*H1974,2)</f>
        <v>1862000</v>
      </c>
      <c r="K1974" s="126" t="s">
        <v>230</v>
      </c>
      <c r="L1974" s="29"/>
      <c r="M1974" s="130" t="s">
        <v>1</v>
      </c>
      <c r="N1974" s="131" t="s">
        <v>39</v>
      </c>
      <c r="O1974" s="132">
        <v>0</v>
      </c>
      <c r="P1974" s="132">
        <f>O1974*H1974</f>
        <v>0</v>
      </c>
      <c r="Q1974" s="132">
        <v>0</v>
      </c>
      <c r="R1974" s="132">
        <f>Q1974*H1974</f>
        <v>0</v>
      </c>
      <c r="S1974" s="132">
        <v>0</v>
      </c>
      <c r="T1974" s="133">
        <f>S1974*H1974</f>
        <v>0</v>
      </c>
      <c r="AR1974" s="134" t="s">
        <v>106</v>
      </c>
      <c r="AT1974" s="134" t="s">
        <v>226</v>
      </c>
      <c r="AU1974" s="134" t="s">
        <v>82</v>
      </c>
      <c r="AY1974" s="17" t="s">
        <v>224</v>
      </c>
      <c r="BE1974" s="135">
        <f>IF(N1974="základní",J1974,0)</f>
        <v>0</v>
      </c>
      <c r="BF1974" s="135">
        <f>IF(N1974="snížená",J1974,0)</f>
        <v>1862000</v>
      </c>
      <c r="BG1974" s="135">
        <f>IF(N1974="zákl. přenesená",J1974,0)</f>
        <v>0</v>
      </c>
      <c r="BH1974" s="135">
        <f>IF(N1974="sníž. přenesená",J1974,0)</f>
        <v>0</v>
      </c>
      <c r="BI1974" s="135">
        <f>IF(N1974="nulová",J1974,0)</f>
        <v>0</v>
      </c>
      <c r="BJ1974" s="17" t="s">
        <v>82</v>
      </c>
      <c r="BK1974" s="135">
        <f>ROUND(I1974*H1974,2)</f>
        <v>1862000</v>
      </c>
      <c r="BL1974" s="17" t="s">
        <v>106</v>
      </c>
      <c r="BM1974" s="134" t="s">
        <v>2341</v>
      </c>
    </row>
    <row r="1975" spans="2:65" s="1" customFormat="1">
      <c r="B1975" s="29"/>
      <c r="D1975" s="136" t="s">
        <v>231</v>
      </c>
      <c r="F1975" s="137" t="s">
        <v>2338</v>
      </c>
      <c r="L1975" s="29"/>
      <c r="M1975" s="138"/>
      <c r="T1975" s="53"/>
      <c r="AT1975" s="17" t="s">
        <v>231</v>
      </c>
      <c r="AU1975" s="17" t="s">
        <v>82</v>
      </c>
    </row>
    <row r="1976" spans="2:65" s="1" customFormat="1">
      <c r="B1976" s="29"/>
      <c r="D1976" s="139" t="s">
        <v>232</v>
      </c>
      <c r="F1976" s="140" t="s">
        <v>2342</v>
      </c>
      <c r="L1976" s="29"/>
      <c r="M1976" s="173"/>
      <c r="N1976" s="174"/>
      <c r="O1976" s="174"/>
      <c r="P1976" s="174"/>
      <c r="Q1976" s="174"/>
      <c r="R1976" s="174"/>
      <c r="S1976" s="174"/>
      <c r="T1976" s="175"/>
      <c r="AT1976" s="17" t="s">
        <v>232</v>
      </c>
      <c r="AU1976" s="17" t="s">
        <v>82</v>
      </c>
    </row>
    <row r="1977" spans="2:65" s="1" customFormat="1" ht="6.95" customHeight="1">
      <c r="B1977" s="41"/>
      <c r="C1977" s="42"/>
      <c r="D1977" s="42"/>
      <c r="E1977" s="42"/>
      <c r="F1977" s="42"/>
      <c r="G1977" s="42"/>
      <c r="H1977" s="42"/>
      <c r="I1977" s="42"/>
      <c r="J1977" s="42"/>
      <c r="K1977" s="42"/>
      <c r="L1977" s="29"/>
    </row>
  </sheetData>
  <autoFilter ref="C155:K1976" xr:uid="{00000000-0009-0000-0000-000001000000}"/>
  <mergeCells count="12">
    <mergeCell ref="E148:H148"/>
    <mergeCell ref="L2:V2"/>
    <mergeCell ref="E85:H85"/>
    <mergeCell ref="E87:H87"/>
    <mergeCell ref="E89:H89"/>
    <mergeCell ref="E144:H144"/>
    <mergeCell ref="E146:H146"/>
    <mergeCell ref="E7:H7"/>
    <mergeCell ref="E9:H9"/>
    <mergeCell ref="E11:H11"/>
    <mergeCell ref="E20:H20"/>
    <mergeCell ref="E29:H29"/>
  </mergeCells>
  <hyperlinks>
    <hyperlink ref="F161" r:id="rId1" xr:uid="{00000000-0004-0000-0100-000000000000}"/>
    <hyperlink ref="F169" r:id="rId2" xr:uid="{00000000-0004-0000-0100-000001000000}"/>
    <hyperlink ref="F174" r:id="rId3" xr:uid="{00000000-0004-0000-0100-000002000000}"/>
    <hyperlink ref="F182" r:id="rId4" xr:uid="{00000000-0004-0000-0100-000003000000}"/>
    <hyperlink ref="F187" r:id="rId5" xr:uid="{00000000-0004-0000-0100-000004000000}"/>
    <hyperlink ref="F196" r:id="rId6" xr:uid="{00000000-0004-0000-0100-000005000000}"/>
    <hyperlink ref="F211" r:id="rId7" xr:uid="{00000000-0004-0000-0100-000006000000}"/>
    <hyperlink ref="F222" r:id="rId8" xr:uid="{00000000-0004-0000-0100-000007000000}"/>
    <hyperlink ref="F228" r:id="rId9" xr:uid="{00000000-0004-0000-0100-000008000000}"/>
    <hyperlink ref="F231" r:id="rId10" xr:uid="{00000000-0004-0000-0100-000009000000}"/>
    <hyperlink ref="F239" r:id="rId11" xr:uid="{00000000-0004-0000-0100-00000A000000}"/>
    <hyperlink ref="F247" r:id="rId12" xr:uid="{00000000-0004-0000-0100-00000B000000}"/>
    <hyperlink ref="F253" r:id="rId13" xr:uid="{00000000-0004-0000-0100-00000C000000}"/>
    <hyperlink ref="F256" r:id="rId14" xr:uid="{00000000-0004-0000-0100-00000D000000}"/>
    <hyperlink ref="F263" r:id="rId15" xr:uid="{00000000-0004-0000-0100-00000E000000}"/>
    <hyperlink ref="F268" r:id="rId16" xr:uid="{00000000-0004-0000-0100-00000F000000}"/>
    <hyperlink ref="F271" r:id="rId17" xr:uid="{00000000-0004-0000-0100-000010000000}"/>
    <hyperlink ref="F276" r:id="rId18" xr:uid="{00000000-0004-0000-0100-000011000000}"/>
    <hyperlink ref="F279" r:id="rId19" xr:uid="{00000000-0004-0000-0100-000012000000}"/>
    <hyperlink ref="F289" r:id="rId20" xr:uid="{00000000-0004-0000-0100-000013000000}"/>
    <hyperlink ref="F294" r:id="rId21" xr:uid="{00000000-0004-0000-0100-000014000000}"/>
    <hyperlink ref="F300" r:id="rId22" xr:uid="{00000000-0004-0000-0100-000015000000}"/>
    <hyperlink ref="F310" r:id="rId23" xr:uid="{00000000-0004-0000-0100-000016000000}"/>
    <hyperlink ref="F320" r:id="rId24" xr:uid="{00000000-0004-0000-0100-000017000000}"/>
    <hyperlink ref="F325" r:id="rId25" xr:uid="{00000000-0004-0000-0100-000018000000}"/>
    <hyperlink ref="F330" r:id="rId26" xr:uid="{00000000-0004-0000-0100-000019000000}"/>
    <hyperlink ref="F340" r:id="rId27" xr:uid="{00000000-0004-0000-0100-00001A000000}"/>
    <hyperlink ref="F345" r:id="rId28" xr:uid="{00000000-0004-0000-0100-00001B000000}"/>
    <hyperlink ref="F348" r:id="rId29" xr:uid="{00000000-0004-0000-0100-00001C000000}"/>
    <hyperlink ref="F351" r:id="rId30" xr:uid="{00000000-0004-0000-0100-00001D000000}"/>
    <hyperlink ref="F364" r:id="rId31" xr:uid="{00000000-0004-0000-0100-00001E000000}"/>
    <hyperlink ref="F371" r:id="rId32" xr:uid="{00000000-0004-0000-0100-00001F000000}"/>
    <hyperlink ref="F374" r:id="rId33" xr:uid="{00000000-0004-0000-0100-000020000000}"/>
    <hyperlink ref="F380" r:id="rId34" xr:uid="{00000000-0004-0000-0100-000021000000}"/>
    <hyperlink ref="F383" r:id="rId35" xr:uid="{00000000-0004-0000-0100-000022000000}"/>
    <hyperlink ref="F388" r:id="rId36" xr:uid="{00000000-0004-0000-0100-000023000000}"/>
    <hyperlink ref="F393" r:id="rId37" xr:uid="{00000000-0004-0000-0100-000024000000}"/>
    <hyperlink ref="F401" r:id="rId38" xr:uid="{00000000-0004-0000-0100-000025000000}"/>
    <hyperlink ref="F407" r:id="rId39" xr:uid="{00000000-0004-0000-0100-000026000000}"/>
    <hyperlink ref="F412" r:id="rId40" xr:uid="{00000000-0004-0000-0100-000027000000}"/>
    <hyperlink ref="F415" r:id="rId41" xr:uid="{00000000-0004-0000-0100-000028000000}"/>
    <hyperlink ref="F471" r:id="rId42" xr:uid="{00000000-0004-0000-0100-000029000000}"/>
    <hyperlink ref="F483" r:id="rId43" xr:uid="{00000000-0004-0000-0100-00002A000000}"/>
    <hyperlink ref="F486" r:id="rId44" xr:uid="{00000000-0004-0000-0100-00002B000000}"/>
    <hyperlink ref="F491" r:id="rId45" xr:uid="{00000000-0004-0000-0100-00002C000000}"/>
    <hyperlink ref="F494" r:id="rId46" xr:uid="{00000000-0004-0000-0100-00002D000000}"/>
    <hyperlink ref="F508" r:id="rId47" xr:uid="{00000000-0004-0000-0100-00002E000000}"/>
    <hyperlink ref="F511" r:id="rId48" xr:uid="{00000000-0004-0000-0100-00002F000000}"/>
    <hyperlink ref="F514" r:id="rId49" xr:uid="{00000000-0004-0000-0100-000030000000}"/>
    <hyperlink ref="F527" r:id="rId50" xr:uid="{00000000-0004-0000-0100-000031000000}"/>
    <hyperlink ref="F559" r:id="rId51" xr:uid="{00000000-0004-0000-0100-000032000000}"/>
    <hyperlink ref="F568" r:id="rId52" xr:uid="{00000000-0004-0000-0100-000033000000}"/>
    <hyperlink ref="F571" r:id="rId53" xr:uid="{00000000-0004-0000-0100-000034000000}"/>
    <hyperlink ref="F580" r:id="rId54" xr:uid="{00000000-0004-0000-0100-000035000000}"/>
    <hyperlink ref="F590" r:id="rId55" xr:uid="{00000000-0004-0000-0100-000036000000}"/>
    <hyperlink ref="F596" r:id="rId56" xr:uid="{00000000-0004-0000-0100-000037000000}"/>
    <hyperlink ref="F599" r:id="rId57" xr:uid="{00000000-0004-0000-0100-000038000000}"/>
    <hyperlink ref="F604" r:id="rId58" xr:uid="{00000000-0004-0000-0100-000039000000}"/>
    <hyperlink ref="F613" r:id="rId59" xr:uid="{00000000-0004-0000-0100-00003A000000}"/>
    <hyperlink ref="F618" r:id="rId60" xr:uid="{00000000-0004-0000-0100-00003B000000}"/>
    <hyperlink ref="F624" r:id="rId61" xr:uid="{00000000-0004-0000-0100-00003C000000}"/>
    <hyperlink ref="F627" r:id="rId62" xr:uid="{00000000-0004-0000-0100-00003D000000}"/>
    <hyperlink ref="F632" r:id="rId63" xr:uid="{00000000-0004-0000-0100-00003E000000}"/>
    <hyperlink ref="F648" r:id="rId64" xr:uid="{00000000-0004-0000-0100-00003F000000}"/>
    <hyperlink ref="F651" r:id="rId65" xr:uid="{00000000-0004-0000-0100-000040000000}"/>
    <hyperlink ref="F654" r:id="rId66" xr:uid="{00000000-0004-0000-0100-000041000000}"/>
    <hyperlink ref="F665" r:id="rId67" xr:uid="{00000000-0004-0000-0100-000042000000}"/>
    <hyperlink ref="F671" r:id="rId68" xr:uid="{00000000-0004-0000-0100-000043000000}"/>
    <hyperlink ref="F678" r:id="rId69" xr:uid="{00000000-0004-0000-0100-000044000000}"/>
    <hyperlink ref="F683" r:id="rId70" xr:uid="{00000000-0004-0000-0100-000045000000}"/>
    <hyperlink ref="F706" r:id="rId71" xr:uid="{00000000-0004-0000-0100-000046000000}"/>
    <hyperlink ref="F718" r:id="rId72" xr:uid="{00000000-0004-0000-0100-000047000000}"/>
    <hyperlink ref="F724" r:id="rId73" xr:uid="{00000000-0004-0000-0100-000048000000}"/>
    <hyperlink ref="F730" r:id="rId74" xr:uid="{00000000-0004-0000-0100-000049000000}"/>
    <hyperlink ref="F733" r:id="rId75" xr:uid="{00000000-0004-0000-0100-00004A000000}"/>
    <hyperlink ref="F738" r:id="rId76" xr:uid="{00000000-0004-0000-0100-00004B000000}"/>
    <hyperlink ref="F748" r:id="rId77" xr:uid="{00000000-0004-0000-0100-00004C000000}"/>
    <hyperlink ref="F754" r:id="rId78" xr:uid="{00000000-0004-0000-0100-00004D000000}"/>
    <hyperlink ref="F760" r:id="rId79" xr:uid="{00000000-0004-0000-0100-00004E000000}"/>
    <hyperlink ref="F773" r:id="rId80" xr:uid="{00000000-0004-0000-0100-00004F000000}"/>
    <hyperlink ref="F780" r:id="rId81" xr:uid="{00000000-0004-0000-0100-000050000000}"/>
    <hyperlink ref="F786" r:id="rId82" xr:uid="{00000000-0004-0000-0100-000051000000}"/>
    <hyperlink ref="F792" r:id="rId83" xr:uid="{00000000-0004-0000-0100-000052000000}"/>
    <hyperlink ref="F798" r:id="rId84" xr:uid="{00000000-0004-0000-0100-000053000000}"/>
    <hyperlink ref="F804" r:id="rId85" xr:uid="{00000000-0004-0000-0100-000054000000}"/>
    <hyperlink ref="F807" r:id="rId86" xr:uid="{00000000-0004-0000-0100-000055000000}"/>
    <hyperlink ref="F814" r:id="rId87" xr:uid="{00000000-0004-0000-0100-000056000000}"/>
    <hyperlink ref="F819" r:id="rId88" xr:uid="{00000000-0004-0000-0100-000057000000}"/>
    <hyperlink ref="F824" r:id="rId89" xr:uid="{00000000-0004-0000-0100-000058000000}"/>
    <hyperlink ref="F827" r:id="rId90" xr:uid="{00000000-0004-0000-0100-000059000000}"/>
    <hyperlink ref="F830" r:id="rId91" xr:uid="{00000000-0004-0000-0100-00005A000000}"/>
    <hyperlink ref="F833" r:id="rId92" xr:uid="{00000000-0004-0000-0100-00005B000000}"/>
    <hyperlink ref="F836" r:id="rId93" xr:uid="{00000000-0004-0000-0100-00005C000000}"/>
    <hyperlink ref="F847" r:id="rId94" xr:uid="{00000000-0004-0000-0100-00005D000000}"/>
    <hyperlink ref="F867" r:id="rId95" xr:uid="{00000000-0004-0000-0100-00005E000000}"/>
    <hyperlink ref="F870" r:id="rId96" xr:uid="{00000000-0004-0000-0100-00005F000000}"/>
    <hyperlink ref="F875" r:id="rId97" xr:uid="{00000000-0004-0000-0100-000060000000}"/>
    <hyperlink ref="F883" r:id="rId98" xr:uid="{00000000-0004-0000-0100-000061000000}"/>
    <hyperlink ref="F932" r:id="rId99" xr:uid="{00000000-0004-0000-0100-000062000000}"/>
    <hyperlink ref="F935" r:id="rId100" xr:uid="{00000000-0004-0000-0100-000063000000}"/>
    <hyperlink ref="F943" r:id="rId101" xr:uid="{00000000-0004-0000-0100-000064000000}"/>
    <hyperlink ref="F948" r:id="rId102" xr:uid="{00000000-0004-0000-0100-000065000000}"/>
    <hyperlink ref="F957" r:id="rId103" xr:uid="{00000000-0004-0000-0100-000066000000}"/>
    <hyperlink ref="F967" r:id="rId104" xr:uid="{00000000-0004-0000-0100-000067000000}"/>
    <hyperlink ref="F973" r:id="rId105" xr:uid="{00000000-0004-0000-0100-000068000000}"/>
    <hyperlink ref="F976" r:id="rId106" xr:uid="{00000000-0004-0000-0100-000069000000}"/>
    <hyperlink ref="F989" r:id="rId107" xr:uid="{00000000-0004-0000-0100-00006A000000}"/>
    <hyperlink ref="F1001" r:id="rId108" xr:uid="{00000000-0004-0000-0100-00006B000000}"/>
    <hyperlink ref="F1014" r:id="rId109" xr:uid="{00000000-0004-0000-0100-00006C000000}"/>
    <hyperlink ref="F1029" r:id="rId110" xr:uid="{00000000-0004-0000-0100-00006D000000}"/>
    <hyperlink ref="F1042" r:id="rId111" xr:uid="{00000000-0004-0000-0100-00006E000000}"/>
    <hyperlink ref="F1046" r:id="rId112" xr:uid="{00000000-0004-0000-0100-00006F000000}"/>
    <hyperlink ref="F1062" r:id="rId113" xr:uid="{00000000-0004-0000-0100-000070000000}"/>
    <hyperlink ref="F1073" r:id="rId114" xr:uid="{00000000-0004-0000-0100-000071000000}"/>
    <hyperlink ref="F1084" r:id="rId115" xr:uid="{00000000-0004-0000-0100-000072000000}"/>
    <hyperlink ref="F1098" r:id="rId116" xr:uid="{00000000-0004-0000-0100-000073000000}"/>
    <hyperlink ref="F1103" r:id="rId117" xr:uid="{00000000-0004-0000-0100-000074000000}"/>
    <hyperlink ref="F1112" r:id="rId118" xr:uid="{00000000-0004-0000-0100-000075000000}"/>
    <hyperlink ref="F1119" r:id="rId119" xr:uid="{00000000-0004-0000-0100-000076000000}"/>
    <hyperlink ref="F1124" r:id="rId120" xr:uid="{00000000-0004-0000-0100-000077000000}"/>
    <hyperlink ref="F1133" r:id="rId121" xr:uid="{00000000-0004-0000-0100-000078000000}"/>
    <hyperlink ref="F1146" r:id="rId122" xr:uid="{00000000-0004-0000-0100-000079000000}"/>
    <hyperlink ref="F1157" r:id="rId123" xr:uid="{00000000-0004-0000-0100-00007A000000}"/>
    <hyperlink ref="F1161" r:id="rId124" xr:uid="{00000000-0004-0000-0100-00007B000000}"/>
    <hyperlink ref="F1195" r:id="rId125" xr:uid="{00000000-0004-0000-0100-00007C000000}"/>
    <hyperlink ref="F1211" r:id="rId126" xr:uid="{00000000-0004-0000-0100-00007D000000}"/>
    <hyperlink ref="F1228" r:id="rId127" xr:uid="{00000000-0004-0000-0100-00007E000000}"/>
    <hyperlink ref="F1239" r:id="rId128" xr:uid="{00000000-0004-0000-0100-00007F000000}"/>
    <hyperlink ref="F1250" r:id="rId129" xr:uid="{00000000-0004-0000-0100-000080000000}"/>
    <hyperlink ref="F1259" r:id="rId130" xr:uid="{00000000-0004-0000-0100-000081000000}"/>
    <hyperlink ref="F1276" r:id="rId131" xr:uid="{00000000-0004-0000-0100-000082000000}"/>
    <hyperlink ref="F1280" r:id="rId132" xr:uid="{00000000-0004-0000-0100-000083000000}"/>
    <hyperlink ref="F1285" r:id="rId133" xr:uid="{00000000-0004-0000-0100-000084000000}"/>
    <hyperlink ref="F1292" r:id="rId134" xr:uid="{00000000-0004-0000-0100-000085000000}"/>
    <hyperlink ref="F1403" r:id="rId135" xr:uid="{00000000-0004-0000-0100-000086000000}"/>
    <hyperlink ref="F1409" r:id="rId136" xr:uid="{00000000-0004-0000-0100-000087000000}"/>
    <hyperlink ref="F1421" r:id="rId137" xr:uid="{00000000-0004-0000-0100-000088000000}"/>
    <hyperlink ref="F1424" r:id="rId138" xr:uid="{00000000-0004-0000-0100-000089000000}"/>
    <hyperlink ref="F1440" r:id="rId139" xr:uid="{00000000-0004-0000-0100-00008A000000}"/>
    <hyperlink ref="F1446" r:id="rId140" xr:uid="{00000000-0004-0000-0100-00008B000000}"/>
    <hyperlink ref="F1450" r:id="rId141" xr:uid="{00000000-0004-0000-0100-00008C000000}"/>
    <hyperlink ref="F1456" r:id="rId142" xr:uid="{00000000-0004-0000-0100-00008D000000}"/>
    <hyperlink ref="F1464" r:id="rId143" xr:uid="{00000000-0004-0000-0100-00008E000000}"/>
    <hyperlink ref="F1479" r:id="rId144" xr:uid="{00000000-0004-0000-0100-00008F000000}"/>
    <hyperlink ref="F1491" r:id="rId145" xr:uid="{00000000-0004-0000-0100-000090000000}"/>
    <hyperlink ref="F1535" r:id="rId146" xr:uid="{00000000-0004-0000-0100-000091000000}"/>
    <hyperlink ref="F1540" r:id="rId147" xr:uid="{00000000-0004-0000-0100-000092000000}"/>
    <hyperlink ref="F1546" r:id="rId148" xr:uid="{00000000-0004-0000-0100-000093000000}"/>
    <hyperlink ref="F1549" r:id="rId149" xr:uid="{00000000-0004-0000-0100-000094000000}"/>
    <hyperlink ref="F1560" r:id="rId150" xr:uid="{00000000-0004-0000-0100-000095000000}"/>
    <hyperlink ref="F1574" r:id="rId151" xr:uid="{00000000-0004-0000-0100-000096000000}"/>
    <hyperlink ref="F1578" r:id="rId152" xr:uid="{00000000-0004-0000-0100-000097000000}"/>
    <hyperlink ref="F1645" r:id="rId153" xr:uid="{00000000-0004-0000-0100-000098000000}"/>
    <hyperlink ref="F1673" r:id="rId154" xr:uid="{00000000-0004-0000-0100-000099000000}"/>
    <hyperlink ref="F1686" r:id="rId155" xr:uid="{00000000-0004-0000-0100-00009A000000}"/>
    <hyperlink ref="F1729" r:id="rId156" xr:uid="{00000000-0004-0000-0100-00009B000000}"/>
    <hyperlink ref="F1733" r:id="rId157" xr:uid="{00000000-0004-0000-0100-00009C000000}"/>
    <hyperlink ref="F1739" r:id="rId158" xr:uid="{00000000-0004-0000-0100-00009D000000}"/>
    <hyperlink ref="F1750" r:id="rId159" xr:uid="{00000000-0004-0000-0100-00009E000000}"/>
    <hyperlink ref="F1755" r:id="rId160" xr:uid="{00000000-0004-0000-0100-00009F000000}"/>
    <hyperlink ref="F1773" r:id="rId161" xr:uid="{00000000-0004-0000-0100-0000A0000000}"/>
    <hyperlink ref="F1786" r:id="rId162" xr:uid="{00000000-0004-0000-0100-0000A1000000}"/>
    <hyperlink ref="F1792" r:id="rId163" xr:uid="{00000000-0004-0000-0100-0000A2000000}"/>
    <hyperlink ref="F1797" r:id="rId164" xr:uid="{00000000-0004-0000-0100-0000A3000000}"/>
    <hyperlink ref="F1801" r:id="rId165" xr:uid="{00000000-0004-0000-0100-0000A4000000}"/>
    <hyperlink ref="F1809" r:id="rId166" xr:uid="{00000000-0004-0000-0100-0000A5000000}"/>
    <hyperlink ref="F1819" r:id="rId167" xr:uid="{00000000-0004-0000-0100-0000A6000000}"/>
    <hyperlink ref="F1826" r:id="rId168" xr:uid="{00000000-0004-0000-0100-0000A7000000}"/>
    <hyperlink ref="F1831" r:id="rId169" xr:uid="{00000000-0004-0000-0100-0000A8000000}"/>
    <hyperlink ref="F1846" r:id="rId170" xr:uid="{00000000-0004-0000-0100-0000A9000000}"/>
    <hyperlink ref="F1849" r:id="rId171" xr:uid="{00000000-0004-0000-0100-0000AA000000}"/>
    <hyperlink ref="F1853" r:id="rId172" xr:uid="{00000000-0004-0000-0100-0000AB000000}"/>
    <hyperlink ref="F1858" r:id="rId173" xr:uid="{00000000-0004-0000-0100-0000AC000000}"/>
    <hyperlink ref="F1864" r:id="rId174" xr:uid="{00000000-0004-0000-0100-0000AD000000}"/>
    <hyperlink ref="F1877" r:id="rId175" xr:uid="{00000000-0004-0000-0100-0000AE000000}"/>
    <hyperlink ref="F1881" r:id="rId176" xr:uid="{00000000-0004-0000-0100-0000AF000000}"/>
    <hyperlink ref="F1910" r:id="rId177" xr:uid="{00000000-0004-0000-0100-0000B0000000}"/>
    <hyperlink ref="F1913" r:id="rId178" xr:uid="{00000000-0004-0000-0100-0000B1000000}"/>
    <hyperlink ref="F1916" r:id="rId179" xr:uid="{00000000-0004-0000-0100-0000B2000000}"/>
    <hyperlink ref="F1925" r:id="rId180" xr:uid="{00000000-0004-0000-0100-0000B3000000}"/>
    <hyperlink ref="F1934" r:id="rId181" xr:uid="{00000000-0004-0000-0100-0000B4000000}"/>
    <hyperlink ref="F1942" r:id="rId182" xr:uid="{00000000-0004-0000-0100-0000B5000000}"/>
    <hyperlink ref="F1953" r:id="rId183" xr:uid="{00000000-0004-0000-0100-0000B6000000}"/>
    <hyperlink ref="F1957" r:id="rId184" xr:uid="{00000000-0004-0000-0100-0000B7000000}"/>
    <hyperlink ref="F1960" r:id="rId185" xr:uid="{00000000-0004-0000-0100-0000B8000000}"/>
    <hyperlink ref="F1964" r:id="rId186" xr:uid="{00000000-0004-0000-0100-0000B9000000}"/>
    <hyperlink ref="F1968" r:id="rId187" xr:uid="{00000000-0004-0000-0100-0000BA000000}"/>
    <hyperlink ref="F1972" r:id="rId188" xr:uid="{00000000-0004-0000-0100-0000BB000000}"/>
    <hyperlink ref="F1976" r:id="rId189" xr:uid="{00000000-0004-0000-0100-0000B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9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489"/>
  <sheetViews>
    <sheetView showGridLines="0" workbookViewId="0">
      <selection activeCell="J122" sqref="J12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131</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2371</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ROUND(J132, 2)</f>
        <v>2667985.96</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ROUND((SUM(BE132:BE488)),  2)</f>
        <v>0</v>
      </c>
      <c r="I35" s="84">
        <v>0.21</v>
      </c>
      <c r="J35" s="80">
        <f>ROUND(((SUM(BE132:BE488))*I35),  2)</f>
        <v>0</v>
      </c>
      <c r="L35" s="29"/>
    </row>
    <row r="36" spans="2:12" s="1" customFormat="1" ht="14.45" customHeight="1">
      <c r="B36" s="29"/>
      <c r="E36" s="26" t="s">
        <v>39</v>
      </c>
      <c r="F36" s="80">
        <f>ROUND((SUM(BF132:BF488)),  2)</f>
        <v>2667985.96</v>
      </c>
      <c r="I36" s="84">
        <v>0.12</v>
      </c>
      <c r="J36" s="80">
        <f>ROUND(((SUM(BF132:BF488))*I36),  2)</f>
        <v>320158.32</v>
      </c>
      <c r="L36" s="29"/>
    </row>
    <row r="37" spans="2:12" s="1" customFormat="1" ht="14.45" hidden="1" customHeight="1">
      <c r="B37" s="29"/>
      <c r="E37" s="26" t="s">
        <v>40</v>
      </c>
      <c r="F37" s="80">
        <f>ROUND((SUM(BG132:BG488)),  2)</f>
        <v>0</v>
      </c>
      <c r="I37" s="84">
        <v>0.21</v>
      </c>
      <c r="J37" s="80">
        <f>0</f>
        <v>0</v>
      </c>
      <c r="L37" s="29"/>
    </row>
    <row r="38" spans="2:12" s="1" customFormat="1" ht="14.45" hidden="1" customHeight="1">
      <c r="B38" s="29"/>
      <c r="E38" s="26" t="s">
        <v>41</v>
      </c>
      <c r="F38" s="80">
        <f>ROUND((SUM(BH132:BH488)),  2)</f>
        <v>0</v>
      </c>
      <c r="I38" s="84">
        <v>0.12</v>
      </c>
      <c r="J38" s="80">
        <f>0</f>
        <v>0</v>
      </c>
      <c r="L38" s="29"/>
    </row>
    <row r="39" spans="2:12" s="1" customFormat="1" ht="14.45" hidden="1" customHeight="1">
      <c r="B39" s="29"/>
      <c r="E39" s="26" t="s">
        <v>42</v>
      </c>
      <c r="F39" s="80">
        <f>ROUND((SUM(BI132:BI488)),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2988144.28</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b - ZTI</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J132</f>
        <v>2667985.96</v>
      </c>
      <c r="L98" s="29"/>
      <c r="AU98" s="17" t="s">
        <v>172</v>
      </c>
    </row>
    <row r="99" spans="2:47" s="8" customFormat="1" ht="24.95" customHeight="1">
      <c r="B99" s="96"/>
      <c r="D99" s="97" t="s">
        <v>173</v>
      </c>
      <c r="E99" s="98"/>
      <c r="F99" s="98"/>
      <c r="G99" s="98"/>
      <c r="H99" s="98"/>
      <c r="I99" s="98"/>
      <c r="J99" s="99">
        <f>J133</f>
        <v>203946</v>
      </c>
      <c r="L99" s="96"/>
    </row>
    <row r="100" spans="2:47" s="9" customFormat="1" ht="19.899999999999999" customHeight="1">
      <c r="B100" s="100"/>
      <c r="D100" s="101" t="s">
        <v>176</v>
      </c>
      <c r="E100" s="102"/>
      <c r="F100" s="102"/>
      <c r="G100" s="102"/>
      <c r="H100" s="102"/>
      <c r="I100" s="102"/>
      <c r="J100" s="103">
        <f>J134</f>
        <v>203946</v>
      </c>
      <c r="L100" s="100"/>
    </row>
    <row r="101" spans="2:47" s="8" customFormat="1" ht="24.95" customHeight="1">
      <c r="B101" s="96"/>
      <c r="D101" s="97" t="s">
        <v>182</v>
      </c>
      <c r="E101" s="98"/>
      <c r="F101" s="98"/>
      <c r="G101" s="98"/>
      <c r="H101" s="98"/>
      <c r="I101" s="98"/>
      <c r="J101" s="99">
        <f>J153</f>
        <v>2335579.96</v>
      </c>
      <c r="L101" s="96"/>
    </row>
    <row r="102" spans="2:47" s="9" customFormat="1" ht="19.899999999999999" customHeight="1">
      <c r="B102" s="100"/>
      <c r="D102" s="101" t="s">
        <v>2372</v>
      </c>
      <c r="E102" s="102"/>
      <c r="F102" s="102"/>
      <c r="G102" s="102"/>
      <c r="H102" s="102"/>
      <c r="I102" s="102"/>
      <c r="J102" s="103">
        <f>J154</f>
        <v>586940.62</v>
      </c>
      <c r="L102" s="100"/>
    </row>
    <row r="103" spans="2:47" s="9" customFormat="1" ht="19.899999999999999" customHeight="1">
      <c r="B103" s="100"/>
      <c r="D103" s="101" t="s">
        <v>2373</v>
      </c>
      <c r="E103" s="102"/>
      <c r="F103" s="102"/>
      <c r="G103" s="102"/>
      <c r="H103" s="102"/>
      <c r="I103" s="102"/>
      <c r="J103" s="103">
        <f>J234</f>
        <v>757913.34000000008</v>
      </c>
      <c r="L103" s="100"/>
    </row>
    <row r="104" spans="2:47" s="9" customFormat="1" ht="19.899999999999999" customHeight="1">
      <c r="B104" s="100"/>
      <c r="D104" s="101" t="s">
        <v>2374</v>
      </c>
      <c r="E104" s="102"/>
      <c r="F104" s="102"/>
      <c r="G104" s="102"/>
      <c r="H104" s="102"/>
      <c r="I104" s="102"/>
      <c r="J104" s="103">
        <f>J378</f>
        <v>12940</v>
      </c>
      <c r="L104" s="100"/>
    </row>
    <row r="105" spans="2:47" s="9" customFormat="1" ht="19.899999999999999" customHeight="1">
      <c r="B105" s="100"/>
      <c r="D105" s="101" t="s">
        <v>2375</v>
      </c>
      <c r="E105" s="102"/>
      <c r="F105" s="102"/>
      <c r="G105" s="102"/>
      <c r="H105" s="102"/>
      <c r="I105" s="102"/>
      <c r="J105" s="103">
        <f>J385</f>
        <v>660646</v>
      </c>
      <c r="L105" s="100"/>
    </row>
    <row r="106" spans="2:47" s="9" customFormat="1" ht="19.899999999999999" customHeight="1">
      <c r="B106" s="100"/>
      <c r="D106" s="101" t="s">
        <v>2376</v>
      </c>
      <c r="E106" s="102"/>
      <c r="F106" s="102"/>
      <c r="G106" s="102"/>
      <c r="H106" s="102"/>
      <c r="I106" s="102"/>
      <c r="J106" s="103">
        <f>J435</f>
        <v>217800</v>
      </c>
      <c r="L106" s="100"/>
    </row>
    <row r="107" spans="2:47" s="9" customFormat="1" ht="19.899999999999999" customHeight="1">
      <c r="B107" s="100"/>
      <c r="D107" s="101" t="s">
        <v>2377</v>
      </c>
      <c r="E107" s="102"/>
      <c r="F107" s="102"/>
      <c r="G107" s="102"/>
      <c r="H107" s="102"/>
      <c r="I107" s="102"/>
      <c r="J107" s="103">
        <f>J442</f>
        <v>21274</v>
      </c>
      <c r="L107" s="100"/>
    </row>
    <row r="108" spans="2:47" s="9" customFormat="1" ht="19.899999999999999" customHeight="1">
      <c r="B108" s="100"/>
      <c r="D108" s="101" t="s">
        <v>2378</v>
      </c>
      <c r="E108" s="102"/>
      <c r="F108" s="102"/>
      <c r="G108" s="102"/>
      <c r="H108" s="102"/>
      <c r="I108" s="102"/>
      <c r="J108" s="103">
        <f>J455</f>
        <v>67746</v>
      </c>
      <c r="L108" s="100"/>
    </row>
    <row r="109" spans="2:47" s="9" customFormat="1" ht="19.899999999999999" customHeight="1">
      <c r="B109" s="100"/>
      <c r="D109" s="101" t="s">
        <v>2379</v>
      </c>
      <c r="E109" s="102"/>
      <c r="F109" s="102"/>
      <c r="G109" s="102"/>
      <c r="H109" s="102"/>
      <c r="I109" s="102"/>
      <c r="J109" s="103">
        <f>J470</f>
        <v>10320</v>
      </c>
      <c r="L109" s="100"/>
    </row>
    <row r="110" spans="2:47" s="8" customFormat="1" ht="24.95" customHeight="1">
      <c r="B110" s="96"/>
      <c r="D110" s="97" t="s">
        <v>2380</v>
      </c>
      <c r="E110" s="98"/>
      <c r="F110" s="98"/>
      <c r="G110" s="98"/>
      <c r="H110" s="98"/>
      <c r="I110" s="98"/>
      <c r="J110" s="99">
        <f>J480</f>
        <v>128460</v>
      </c>
      <c r="L110" s="96"/>
    </row>
    <row r="111" spans="2:47" s="1" customFormat="1" ht="21.75" customHeight="1">
      <c r="B111" s="29"/>
      <c r="L111" s="29"/>
    </row>
    <row r="112" spans="2:47" s="1" customFormat="1" ht="6.95" customHeight="1">
      <c r="B112" s="41"/>
      <c r="C112" s="42"/>
      <c r="D112" s="42"/>
      <c r="E112" s="42"/>
      <c r="F112" s="42"/>
      <c r="G112" s="42"/>
      <c r="H112" s="42"/>
      <c r="I112" s="42"/>
      <c r="J112" s="42"/>
      <c r="K112" s="42"/>
      <c r="L112" s="29"/>
    </row>
    <row r="116" spans="2:12" s="1" customFormat="1" ht="6.95" customHeight="1">
      <c r="B116" s="43"/>
      <c r="C116" s="44"/>
      <c r="D116" s="44"/>
      <c r="E116" s="44"/>
      <c r="F116" s="44"/>
      <c r="G116" s="44"/>
      <c r="H116" s="44"/>
      <c r="I116" s="44"/>
      <c r="J116" s="44"/>
      <c r="K116" s="44"/>
      <c r="L116" s="29"/>
    </row>
    <row r="117" spans="2:12" s="1" customFormat="1" ht="24.95" customHeight="1">
      <c r="B117" s="29"/>
      <c r="C117" s="21" t="s">
        <v>209</v>
      </c>
      <c r="L117" s="29"/>
    </row>
    <row r="118" spans="2:12" s="1" customFormat="1" ht="6.95" customHeight="1">
      <c r="B118" s="29"/>
      <c r="L118" s="29"/>
    </row>
    <row r="119" spans="2:12" s="1" customFormat="1" ht="12" customHeight="1">
      <c r="B119" s="29"/>
      <c r="C119" s="26" t="s">
        <v>14</v>
      </c>
      <c r="L119" s="29"/>
    </row>
    <row r="120" spans="2:12" s="1" customFormat="1" ht="16.5" customHeight="1">
      <c r="B120" s="29"/>
      <c r="E120" s="230" t="str">
        <f>E7</f>
        <v>ODUS Kamenice</v>
      </c>
      <c r="F120" s="231"/>
      <c r="G120" s="231"/>
      <c r="H120" s="231"/>
      <c r="L120" s="29"/>
    </row>
    <row r="121" spans="2:12" ht="12" customHeight="1">
      <c r="B121" s="20"/>
      <c r="C121" s="26" t="s">
        <v>165</v>
      </c>
      <c r="L121" s="20"/>
    </row>
    <row r="122" spans="2:12" s="1" customFormat="1" ht="16.5" customHeight="1">
      <c r="B122" s="29"/>
      <c r="E122" s="230" t="s">
        <v>7786</v>
      </c>
      <c r="F122" s="229"/>
      <c r="G122" s="229"/>
      <c r="H122" s="229"/>
      <c r="L122" s="29"/>
    </row>
    <row r="123" spans="2:12" s="1" customFormat="1" ht="12" customHeight="1">
      <c r="B123" s="29"/>
      <c r="C123" s="26" t="s">
        <v>167</v>
      </c>
      <c r="L123" s="29"/>
    </row>
    <row r="124" spans="2:12" s="1" customFormat="1" ht="16.5" customHeight="1">
      <c r="B124" s="29"/>
      <c r="E124" s="211" t="str">
        <f>E11</f>
        <v>b - ZTI</v>
      </c>
      <c r="F124" s="229"/>
      <c r="G124" s="229"/>
      <c r="H124" s="229"/>
      <c r="L124" s="29"/>
    </row>
    <row r="125" spans="2:12" s="1" customFormat="1" ht="6.95" customHeight="1">
      <c r="B125" s="29"/>
      <c r="L125" s="29"/>
    </row>
    <row r="126" spans="2:12" s="1" customFormat="1" ht="12" customHeight="1">
      <c r="B126" s="29"/>
      <c r="C126" s="26" t="s">
        <v>18</v>
      </c>
      <c r="F126" s="24" t="str">
        <f>F14</f>
        <v>Česká Kamenice</v>
      </c>
      <c r="I126" s="26" t="s">
        <v>20</v>
      </c>
      <c r="J126" s="49" t="str">
        <f>IF(J14="","",J14)</f>
        <v>8. 6. 2024</v>
      </c>
      <c r="L126" s="29"/>
    </row>
    <row r="127" spans="2:12" s="1" customFormat="1" ht="6.95" customHeight="1">
      <c r="B127" s="29"/>
      <c r="L127" s="29"/>
    </row>
    <row r="128" spans="2:12" s="1" customFormat="1" ht="40.15" customHeight="1">
      <c r="B128" s="29"/>
      <c r="C128" s="26" t="s">
        <v>22</v>
      </c>
      <c r="F128" s="24" t="str">
        <f>E17</f>
        <v xml:space="preserve"> </v>
      </c>
      <c r="I128" s="26" t="s">
        <v>27</v>
      </c>
      <c r="J128" s="27" t="str">
        <f>E23</f>
        <v>BOD ARCHITEKTI-atelier bod architekti s.r.o.</v>
      </c>
      <c r="L128" s="29"/>
    </row>
    <row r="129" spans="2:65" s="1" customFormat="1" ht="15.2" customHeight="1">
      <c r="B129" s="29"/>
      <c r="C129" s="26" t="s">
        <v>26</v>
      </c>
      <c r="F129" s="24" t="str">
        <f>IF(E20="","",E20)</f>
        <v xml:space="preserve"> </v>
      </c>
      <c r="I129" s="26" t="s">
        <v>30</v>
      </c>
      <c r="J129" s="27" t="str">
        <f>E26</f>
        <v>Krajovský</v>
      </c>
      <c r="L129" s="29"/>
    </row>
    <row r="130" spans="2:65" s="1" customFormat="1" ht="10.35" customHeight="1">
      <c r="B130" s="29"/>
      <c r="L130" s="29"/>
    </row>
    <row r="131" spans="2:65" s="10" customFormat="1" ht="29.25" customHeight="1">
      <c r="B131" s="104"/>
      <c r="C131" s="105" t="s">
        <v>210</v>
      </c>
      <c r="D131" s="106" t="s">
        <v>58</v>
      </c>
      <c r="E131" s="106" t="s">
        <v>54</v>
      </c>
      <c r="F131" s="106" t="s">
        <v>55</v>
      </c>
      <c r="G131" s="106" t="s">
        <v>211</v>
      </c>
      <c r="H131" s="106" t="s">
        <v>212</v>
      </c>
      <c r="I131" s="106" t="s">
        <v>213</v>
      </c>
      <c r="J131" s="106" t="s">
        <v>170</v>
      </c>
      <c r="K131" s="107" t="s">
        <v>214</v>
      </c>
      <c r="L131" s="104"/>
      <c r="M131" s="56" t="s">
        <v>1</v>
      </c>
      <c r="N131" s="57" t="s">
        <v>37</v>
      </c>
      <c r="O131" s="57" t="s">
        <v>215</v>
      </c>
      <c r="P131" s="57" t="s">
        <v>216</v>
      </c>
      <c r="Q131" s="57" t="s">
        <v>217</v>
      </c>
      <c r="R131" s="57" t="s">
        <v>218</v>
      </c>
      <c r="S131" s="57" t="s">
        <v>219</v>
      </c>
      <c r="T131" s="58" t="s">
        <v>220</v>
      </c>
    </row>
    <row r="132" spans="2:65" s="1" customFormat="1" ht="22.9" customHeight="1">
      <c r="B132" s="29"/>
      <c r="C132" s="61" t="s">
        <v>221</v>
      </c>
      <c r="J132" s="108">
        <f>BK132</f>
        <v>2667985.96</v>
      </c>
      <c r="L132" s="29"/>
      <c r="M132" s="59"/>
      <c r="N132" s="50"/>
      <c r="O132" s="50"/>
      <c r="P132" s="109">
        <f>P133+P153+P480</f>
        <v>1326.0597779999998</v>
      </c>
      <c r="Q132" s="50"/>
      <c r="R132" s="109">
        <f>R133+R153+R480</f>
        <v>4.4098766999999981</v>
      </c>
      <c r="S132" s="50"/>
      <c r="T132" s="110">
        <f>T133+T153+T480</f>
        <v>0</v>
      </c>
      <c r="AT132" s="17" t="s">
        <v>72</v>
      </c>
      <c r="AU132" s="17" t="s">
        <v>172</v>
      </c>
      <c r="BK132" s="111">
        <f>BK133+BK153+BK480</f>
        <v>2667985.96</v>
      </c>
    </row>
    <row r="133" spans="2:65" s="11" customFormat="1" ht="25.9" customHeight="1">
      <c r="B133" s="112"/>
      <c r="D133" s="113" t="s">
        <v>72</v>
      </c>
      <c r="E133" s="114" t="s">
        <v>222</v>
      </c>
      <c r="F133" s="114" t="s">
        <v>223</v>
      </c>
      <c r="J133" s="115">
        <f>BK133</f>
        <v>203946</v>
      </c>
      <c r="L133" s="112"/>
      <c r="M133" s="116"/>
      <c r="P133" s="117">
        <f>P134</f>
        <v>29.697000000000003</v>
      </c>
      <c r="R133" s="117">
        <f>R134</f>
        <v>0.1790427</v>
      </c>
      <c r="T133" s="118">
        <f>T134</f>
        <v>0</v>
      </c>
      <c r="AR133" s="113" t="s">
        <v>78</v>
      </c>
      <c r="AT133" s="119" t="s">
        <v>72</v>
      </c>
      <c r="AU133" s="119" t="s">
        <v>73</v>
      </c>
      <c r="AY133" s="113" t="s">
        <v>224</v>
      </c>
      <c r="BK133" s="120">
        <f>BK134</f>
        <v>203946</v>
      </c>
    </row>
    <row r="134" spans="2:65" s="11" customFormat="1" ht="22.9" customHeight="1">
      <c r="B134" s="112"/>
      <c r="D134" s="113" t="s">
        <v>72</v>
      </c>
      <c r="E134" s="121" t="s">
        <v>101</v>
      </c>
      <c r="F134" s="121" t="s">
        <v>362</v>
      </c>
      <c r="J134" s="122">
        <f>BK134</f>
        <v>203946</v>
      </c>
      <c r="L134" s="112"/>
      <c r="M134" s="116"/>
      <c r="P134" s="117">
        <f>SUM(P135:P152)</f>
        <v>29.697000000000003</v>
      </c>
      <c r="R134" s="117">
        <f>SUM(R135:R152)</f>
        <v>0.1790427</v>
      </c>
      <c r="T134" s="118">
        <f>SUM(T135:T152)</f>
        <v>0</v>
      </c>
      <c r="AR134" s="113" t="s">
        <v>78</v>
      </c>
      <c r="AT134" s="119" t="s">
        <v>72</v>
      </c>
      <c r="AU134" s="119" t="s">
        <v>78</v>
      </c>
      <c r="AY134" s="113" t="s">
        <v>224</v>
      </c>
      <c r="BK134" s="120">
        <f>SUM(BK135:BK152)</f>
        <v>203946</v>
      </c>
    </row>
    <row r="135" spans="2:65" s="1" customFormat="1" ht="33" customHeight="1">
      <c r="B135" s="123"/>
      <c r="C135" s="124" t="s">
        <v>78</v>
      </c>
      <c r="D135" s="124" t="s">
        <v>226</v>
      </c>
      <c r="E135" s="125" t="s">
        <v>2381</v>
      </c>
      <c r="F135" s="126" t="s">
        <v>2382</v>
      </c>
      <c r="G135" s="127" t="s">
        <v>272</v>
      </c>
      <c r="H135" s="128">
        <v>57</v>
      </c>
      <c r="I135" s="129">
        <v>245</v>
      </c>
      <c r="J135" s="129">
        <f>ROUND(I135*H135,2)</f>
        <v>13965</v>
      </c>
      <c r="K135" s="126" t="s">
        <v>230</v>
      </c>
      <c r="L135" s="29"/>
      <c r="M135" s="130" t="s">
        <v>1</v>
      </c>
      <c r="N135" s="131" t="s">
        <v>39</v>
      </c>
      <c r="O135" s="132">
        <v>0.52100000000000002</v>
      </c>
      <c r="P135" s="132">
        <f>O135*H135</f>
        <v>29.697000000000003</v>
      </c>
      <c r="Q135" s="132">
        <v>0</v>
      </c>
      <c r="R135" s="132">
        <f>Q135*H135</f>
        <v>0</v>
      </c>
      <c r="S135" s="132">
        <v>0</v>
      </c>
      <c r="T135" s="133">
        <f>S135*H135</f>
        <v>0</v>
      </c>
      <c r="AR135" s="134" t="s">
        <v>106</v>
      </c>
      <c r="AT135" s="134" t="s">
        <v>226</v>
      </c>
      <c r="AU135" s="134" t="s">
        <v>82</v>
      </c>
      <c r="AY135" s="17" t="s">
        <v>224</v>
      </c>
      <c r="BE135" s="135">
        <f>IF(N135="základní",J135,0)</f>
        <v>0</v>
      </c>
      <c r="BF135" s="135">
        <f>IF(N135="snížená",J135,0)</f>
        <v>13965</v>
      </c>
      <c r="BG135" s="135">
        <f>IF(N135="zákl. přenesená",J135,0)</f>
        <v>0</v>
      </c>
      <c r="BH135" s="135">
        <f>IF(N135="sníž. přenesená",J135,0)</f>
        <v>0</v>
      </c>
      <c r="BI135" s="135">
        <f>IF(N135="nulová",J135,0)</f>
        <v>0</v>
      </c>
      <c r="BJ135" s="17" t="s">
        <v>82</v>
      </c>
      <c r="BK135" s="135">
        <f>ROUND(I135*H135,2)</f>
        <v>13965</v>
      </c>
      <c r="BL135" s="17" t="s">
        <v>106</v>
      </c>
      <c r="BM135" s="134" t="s">
        <v>4988</v>
      </c>
    </row>
    <row r="136" spans="2:65" s="1" customFormat="1" ht="58.5">
      <c r="B136" s="29"/>
      <c r="D136" s="136" t="s">
        <v>231</v>
      </c>
      <c r="F136" s="137" t="s">
        <v>2384</v>
      </c>
      <c r="L136" s="29"/>
      <c r="M136" s="138"/>
      <c r="T136" s="53"/>
      <c r="AT136" s="17" t="s">
        <v>231</v>
      </c>
      <c r="AU136" s="17" t="s">
        <v>82</v>
      </c>
    </row>
    <row r="137" spans="2:65" s="1" customFormat="1">
      <c r="B137" s="29"/>
      <c r="D137" s="139" t="s">
        <v>232</v>
      </c>
      <c r="F137" s="140" t="s">
        <v>2385</v>
      </c>
      <c r="L137" s="29"/>
      <c r="M137" s="138"/>
      <c r="T137" s="53"/>
      <c r="AT137" s="17" t="s">
        <v>232</v>
      </c>
      <c r="AU137" s="17" t="s">
        <v>82</v>
      </c>
    </row>
    <row r="138" spans="2:65" s="12" customFormat="1">
      <c r="B138" s="141"/>
      <c r="D138" s="136" t="s">
        <v>234</v>
      </c>
      <c r="E138" s="142" t="s">
        <v>1</v>
      </c>
      <c r="F138" s="143" t="s">
        <v>2386</v>
      </c>
      <c r="H138" s="142" t="s">
        <v>1</v>
      </c>
      <c r="L138" s="141"/>
      <c r="M138" s="144"/>
      <c r="T138" s="145"/>
      <c r="AT138" s="142" t="s">
        <v>234</v>
      </c>
      <c r="AU138" s="142" t="s">
        <v>82</v>
      </c>
      <c r="AV138" s="12" t="s">
        <v>78</v>
      </c>
      <c r="AW138" s="12" t="s">
        <v>29</v>
      </c>
      <c r="AX138" s="12" t="s">
        <v>73</v>
      </c>
      <c r="AY138" s="142" t="s">
        <v>224</v>
      </c>
    </row>
    <row r="139" spans="2:65" s="13" customFormat="1">
      <c r="B139" s="146"/>
      <c r="D139" s="136" t="s">
        <v>234</v>
      </c>
      <c r="E139" s="147" t="s">
        <v>1</v>
      </c>
      <c r="F139" s="148" t="s">
        <v>2387</v>
      </c>
      <c r="H139" s="149">
        <v>4.8</v>
      </c>
      <c r="L139" s="146"/>
      <c r="M139" s="150"/>
      <c r="T139" s="151"/>
      <c r="AT139" s="147" t="s">
        <v>234</v>
      </c>
      <c r="AU139" s="147" t="s">
        <v>82</v>
      </c>
      <c r="AV139" s="13" t="s">
        <v>82</v>
      </c>
      <c r="AW139" s="13" t="s">
        <v>29</v>
      </c>
      <c r="AX139" s="13" t="s">
        <v>73</v>
      </c>
      <c r="AY139" s="147" t="s">
        <v>224</v>
      </c>
    </row>
    <row r="140" spans="2:65" s="12" customFormat="1">
      <c r="B140" s="141"/>
      <c r="D140" s="136" t="s">
        <v>234</v>
      </c>
      <c r="E140" s="142" t="s">
        <v>1</v>
      </c>
      <c r="F140" s="143" t="s">
        <v>2388</v>
      </c>
      <c r="H140" s="142" t="s">
        <v>1</v>
      </c>
      <c r="L140" s="141"/>
      <c r="M140" s="144"/>
      <c r="T140" s="145"/>
      <c r="AT140" s="142" t="s">
        <v>234</v>
      </c>
      <c r="AU140" s="142" t="s">
        <v>82</v>
      </c>
      <c r="AV140" s="12" t="s">
        <v>78</v>
      </c>
      <c r="AW140" s="12" t="s">
        <v>29</v>
      </c>
      <c r="AX140" s="12" t="s">
        <v>73</v>
      </c>
      <c r="AY140" s="142" t="s">
        <v>224</v>
      </c>
    </row>
    <row r="141" spans="2:65" s="13" customFormat="1">
      <c r="B141" s="146"/>
      <c r="D141" s="136" t="s">
        <v>234</v>
      </c>
      <c r="E141" s="147" t="s">
        <v>1</v>
      </c>
      <c r="F141" s="148" t="s">
        <v>2387</v>
      </c>
      <c r="H141" s="149">
        <v>4.8</v>
      </c>
      <c r="L141" s="146"/>
      <c r="M141" s="150"/>
      <c r="T141" s="151"/>
      <c r="AT141" s="147" t="s">
        <v>234</v>
      </c>
      <c r="AU141" s="147" t="s">
        <v>82</v>
      </c>
      <c r="AV141" s="13" t="s">
        <v>82</v>
      </c>
      <c r="AW141" s="13" t="s">
        <v>29</v>
      </c>
      <c r="AX141" s="13" t="s">
        <v>73</v>
      </c>
      <c r="AY141" s="147" t="s">
        <v>224</v>
      </c>
    </row>
    <row r="142" spans="2:65" s="12" customFormat="1">
      <c r="B142" s="141"/>
      <c r="D142" s="136" t="s">
        <v>234</v>
      </c>
      <c r="E142" s="142" t="s">
        <v>1</v>
      </c>
      <c r="F142" s="143" t="s">
        <v>2389</v>
      </c>
      <c r="H142" s="142" t="s">
        <v>1</v>
      </c>
      <c r="L142" s="141"/>
      <c r="M142" s="144"/>
      <c r="T142" s="145"/>
      <c r="AT142" s="142" t="s">
        <v>234</v>
      </c>
      <c r="AU142" s="142" t="s">
        <v>82</v>
      </c>
      <c r="AV142" s="12" t="s">
        <v>78</v>
      </c>
      <c r="AW142" s="12" t="s">
        <v>29</v>
      </c>
      <c r="AX142" s="12" t="s">
        <v>73</v>
      </c>
      <c r="AY142" s="142" t="s">
        <v>224</v>
      </c>
    </row>
    <row r="143" spans="2:65" s="13" customFormat="1">
      <c r="B143" s="146"/>
      <c r="D143" s="136" t="s">
        <v>234</v>
      </c>
      <c r="E143" s="147" t="s">
        <v>1</v>
      </c>
      <c r="F143" s="148" t="s">
        <v>2390</v>
      </c>
      <c r="H143" s="149">
        <v>21</v>
      </c>
      <c r="L143" s="146"/>
      <c r="M143" s="150"/>
      <c r="T143" s="151"/>
      <c r="AT143" s="147" t="s">
        <v>234</v>
      </c>
      <c r="AU143" s="147" t="s">
        <v>82</v>
      </c>
      <c r="AV143" s="13" t="s">
        <v>82</v>
      </c>
      <c r="AW143" s="13" t="s">
        <v>29</v>
      </c>
      <c r="AX143" s="13" t="s">
        <v>73</v>
      </c>
      <c r="AY143" s="147" t="s">
        <v>224</v>
      </c>
    </row>
    <row r="144" spans="2:65" s="13" customFormat="1">
      <c r="B144" s="146"/>
      <c r="D144" s="136" t="s">
        <v>234</v>
      </c>
      <c r="E144" s="147" t="s">
        <v>1</v>
      </c>
      <c r="F144" s="148" t="s">
        <v>2391</v>
      </c>
      <c r="H144" s="149">
        <v>2.4</v>
      </c>
      <c r="L144" s="146"/>
      <c r="M144" s="150"/>
      <c r="T144" s="151"/>
      <c r="AT144" s="147" t="s">
        <v>234</v>
      </c>
      <c r="AU144" s="147" t="s">
        <v>82</v>
      </c>
      <c r="AV144" s="13" t="s">
        <v>82</v>
      </c>
      <c r="AW144" s="13" t="s">
        <v>29</v>
      </c>
      <c r="AX144" s="13" t="s">
        <v>73</v>
      </c>
      <c r="AY144" s="147" t="s">
        <v>224</v>
      </c>
    </row>
    <row r="145" spans="2:65" s="13" customFormat="1">
      <c r="B145" s="146"/>
      <c r="D145" s="136" t="s">
        <v>234</v>
      </c>
      <c r="E145" s="147" t="s">
        <v>1</v>
      </c>
      <c r="F145" s="148" t="s">
        <v>2392</v>
      </c>
      <c r="H145" s="149">
        <v>3.6</v>
      </c>
      <c r="L145" s="146"/>
      <c r="M145" s="150"/>
      <c r="T145" s="151"/>
      <c r="AT145" s="147" t="s">
        <v>234</v>
      </c>
      <c r="AU145" s="147" t="s">
        <v>82</v>
      </c>
      <c r="AV145" s="13" t="s">
        <v>82</v>
      </c>
      <c r="AW145" s="13" t="s">
        <v>29</v>
      </c>
      <c r="AX145" s="13" t="s">
        <v>73</v>
      </c>
      <c r="AY145" s="147" t="s">
        <v>224</v>
      </c>
    </row>
    <row r="146" spans="2:65" s="13" customFormat="1">
      <c r="B146" s="146"/>
      <c r="D146" s="136" t="s">
        <v>234</v>
      </c>
      <c r="E146" s="147" t="s">
        <v>1</v>
      </c>
      <c r="F146" s="148" t="s">
        <v>2393</v>
      </c>
      <c r="H146" s="149">
        <v>5.4</v>
      </c>
      <c r="L146" s="146"/>
      <c r="M146" s="150"/>
      <c r="T146" s="151"/>
      <c r="AT146" s="147" t="s">
        <v>234</v>
      </c>
      <c r="AU146" s="147" t="s">
        <v>82</v>
      </c>
      <c r="AV146" s="13" t="s">
        <v>82</v>
      </c>
      <c r="AW146" s="13" t="s">
        <v>29</v>
      </c>
      <c r="AX146" s="13" t="s">
        <v>73</v>
      </c>
      <c r="AY146" s="147" t="s">
        <v>224</v>
      </c>
    </row>
    <row r="147" spans="2:65" s="12" customFormat="1">
      <c r="B147" s="141"/>
      <c r="D147" s="136" t="s">
        <v>234</v>
      </c>
      <c r="E147" s="142" t="s">
        <v>1</v>
      </c>
      <c r="F147" s="143" t="s">
        <v>2394</v>
      </c>
      <c r="H147" s="142" t="s">
        <v>1</v>
      </c>
      <c r="L147" s="141"/>
      <c r="M147" s="144"/>
      <c r="T147" s="145"/>
      <c r="AT147" s="142" t="s">
        <v>234</v>
      </c>
      <c r="AU147" s="142" t="s">
        <v>82</v>
      </c>
      <c r="AV147" s="12" t="s">
        <v>78</v>
      </c>
      <c r="AW147" s="12" t="s">
        <v>29</v>
      </c>
      <c r="AX147" s="12" t="s">
        <v>73</v>
      </c>
      <c r="AY147" s="142" t="s">
        <v>224</v>
      </c>
    </row>
    <row r="148" spans="2:65" s="13" customFormat="1">
      <c r="B148" s="146"/>
      <c r="D148" s="136" t="s">
        <v>234</v>
      </c>
      <c r="E148" s="147" t="s">
        <v>1</v>
      </c>
      <c r="F148" s="148" t="s">
        <v>2395</v>
      </c>
      <c r="H148" s="149">
        <v>15</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57</v>
      </c>
      <c r="L149" s="152"/>
      <c r="M149" s="156"/>
      <c r="T149" s="157"/>
      <c r="AT149" s="153" t="s">
        <v>234</v>
      </c>
      <c r="AU149" s="153" t="s">
        <v>82</v>
      </c>
      <c r="AV149" s="14" t="s">
        <v>106</v>
      </c>
      <c r="AW149" s="14" t="s">
        <v>29</v>
      </c>
      <c r="AX149" s="14" t="s">
        <v>78</v>
      </c>
      <c r="AY149" s="153" t="s">
        <v>224</v>
      </c>
    </row>
    <row r="150" spans="2:65" s="1" customFormat="1" ht="24.2" customHeight="1">
      <c r="B150" s="123"/>
      <c r="C150" s="164" t="s">
        <v>82</v>
      </c>
      <c r="D150" s="164" t="s">
        <v>1008</v>
      </c>
      <c r="E150" s="165" t="s">
        <v>2396</v>
      </c>
      <c r="F150" s="166" t="s">
        <v>2397</v>
      </c>
      <c r="G150" s="167" t="s">
        <v>272</v>
      </c>
      <c r="H150" s="168">
        <v>57.57</v>
      </c>
      <c r="I150" s="169">
        <v>3300</v>
      </c>
      <c r="J150" s="169">
        <f>ROUND(I150*H150,2)</f>
        <v>189981</v>
      </c>
      <c r="K150" s="166" t="s">
        <v>230</v>
      </c>
      <c r="L150" s="170"/>
      <c r="M150" s="171" t="s">
        <v>1</v>
      </c>
      <c r="N150" s="172" t="s">
        <v>39</v>
      </c>
      <c r="O150" s="132">
        <v>0</v>
      </c>
      <c r="P150" s="132">
        <f>O150*H150</f>
        <v>0</v>
      </c>
      <c r="Q150" s="132">
        <v>3.1099999999999999E-3</v>
      </c>
      <c r="R150" s="132">
        <f>Q150*H150</f>
        <v>0.1790427</v>
      </c>
      <c r="S150" s="132">
        <v>0</v>
      </c>
      <c r="T150" s="133">
        <f>S150*H150</f>
        <v>0</v>
      </c>
      <c r="AR150" s="134" t="s">
        <v>118</v>
      </c>
      <c r="AT150" s="134" t="s">
        <v>1008</v>
      </c>
      <c r="AU150" s="134" t="s">
        <v>82</v>
      </c>
      <c r="AY150" s="17" t="s">
        <v>224</v>
      </c>
      <c r="BE150" s="135">
        <f>IF(N150="základní",J150,0)</f>
        <v>0</v>
      </c>
      <c r="BF150" s="135">
        <f>IF(N150="snížená",J150,0)</f>
        <v>189981</v>
      </c>
      <c r="BG150" s="135">
        <f>IF(N150="zákl. přenesená",J150,0)</f>
        <v>0</v>
      </c>
      <c r="BH150" s="135">
        <f>IF(N150="sníž. přenesená",J150,0)</f>
        <v>0</v>
      </c>
      <c r="BI150" s="135">
        <f>IF(N150="nulová",J150,0)</f>
        <v>0</v>
      </c>
      <c r="BJ150" s="17" t="s">
        <v>82</v>
      </c>
      <c r="BK150" s="135">
        <f>ROUND(I150*H150,2)</f>
        <v>189981</v>
      </c>
      <c r="BL150" s="17" t="s">
        <v>106</v>
      </c>
      <c r="BM150" s="134" t="s">
        <v>4989</v>
      </c>
    </row>
    <row r="151" spans="2:65" s="1" customFormat="1">
      <c r="B151" s="29"/>
      <c r="D151" s="136" t="s">
        <v>231</v>
      </c>
      <c r="F151" s="137" t="s">
        <v>2397</v>
      </c>
      <c r="L151" s="29"/>
      <c r="M151" s="138"/>
      <c r="T151" s="53"/>
      <c r="AT151" s="17" t="s">
        <v>231</v>
      </c>
      <c r="AU151" s="17" t="s">
        <v>82</v>
      </c>
    </row>
    <row r="152" spans="2:65" s="13" customFormat="1">
      <c r="B152" s="146"/>
      <c r="D152" s="136" t="s">
        <v>234</v>
      </c>
      <c r="E152" s="147" t="s">
        <v>1</v>
      </c>
      <c r="F152" s="148" t="s">
        <v>4990</v>
      </c>
      <c r="H152" s="149">
        <v>57.57</v>
      </c>
      <c r="L152" s="146"/>
      <c r="M152" s="150"/>
      <c r="T152" s="151"/>
      <c r="AT152" s="147" t="s">
        <v>234</v>
      </c>
      <c r="AU152" s="147" t="s">
        <v>82</v>
      </c>
      <c r="AV152" s="13" t="s">
        <v>82</v>
      </c>
      <c r="AW152" s="13" t="s">
        <v>29</v>
      </c>
      <c r="AX152" s="13" t="s">
        <v>78</v>
      </c>
      <c r="AY152" s="147" t="s">
        <v>224</v>
      </c>
    </row>
    <row r="153" spans="2:65" s="11" customFormat="1" ht="25.9" customHeight="1">
      <c r="B153" s="112"/>
      <c r="D153" s="113" t="s">
        <v>72</v>
      </c>
      <c r="E153" s="114" t="s">
        <v>1110</v>
      </c>
      <c r="F153" s="114" t="s">
        <v>1111</v>
      </c>
      <c r="J153" s="115">
        <f>BK153</f>
        <v>2335579.96</v>
      </c>
      <c r="L153" s="112"/>
      <c r="M153" s="116"/>
      <c r="P153" s="117">
        <f>P154+P234+P378+P385+P435+P442+P455+P470</f>
        <v>1296.3627779999999</v>
      </c>
      <c r="R153" s="117">
        <f>R154+R234+R378+R385+R435+R442+R455+R470</f>
        <v>4.230833999999998</v>
      </c>
      <c r="T153" s="118">
        <f>T154+T234+T378+T385+T435+T442+T455+T470</f>
        <v>0</v>
      </c>
      <c r="AR153" s="113" t="s">
        <v>82</v>
      </c>
      <c r="AT153" s="119" t="s">
        <v>72</v>
      </c>
      <c r="AU153" s="119" t="s">
        <v>73</v>
      </c>
      <c r="AY153" s="113" t="s">
        <v>224</v>
      </c>
      <c r="BK153" s="120">
        <f>BK154+BK234+BK378+BK385+BK435+BK442+BK455+BK470</f>
        <v>2335579.96</v>
      </c>
    </row>
    <row r="154" spans="2:65" s="11" customFormat="1" ht="22.9" customHeight="1">
      <c r="B154" s="112"/>
      <c r="D154" s="113" t="s">
        <v>72</v>
      </c>
      <c r="E154" s="121" t="s">
        <v>2400</v>
      </c>
      <c r="F154" s="121" t="s">
        <v>2401</v>
      </c>
      <c r="J154" s="122">
        <f>BK154</f>
        <v>586940.62</v>
      </c>
      <c r="L154" s="112"/>
      <c r="M154" s="116"/>
      <c r="P154" s="117">
        <f>SUM(P155:P233)</f>
        <v>410.74907800000005</v>
      </c>
      <c r="R154" s="117">
        <f>SUM(R155:R233)</f>
        <v>1.2528549999999996</v>
      </c>
      <c r="T154" s="118">
        <f>SUM(T155:T233)</f>
        <v>0</v>
      </c>
      <c r="AR154" s="113" t="s">
        <v>82</v>
      </c>
      <c r="AT154" s="119" t="s">
        <v>72</v>
      </c>
      <c r="AU154" s="119" t="s">
        <v>78</v>
      </c>
      <c r="AY154" s="113" t="s">
        <v>224</v>
      </c>
      <c r="BK154" s="120">
        <f>SUM(BK155:BK233)</f>
        <v>586940.62</v>
      </c>
    </row>
    <row r="155" spans="2:65" s="1" customFormat="1" ht="21.75" customHeight="1">
      <c r="B155" s="123"/>
      <c r="C155" s="124" t="s">
        <v>101</v>
      </c>
      <c r="D155" s="124" t="s">
        <v>226</v>
      </c>
      <c r="E155" s="125" t="s">
        <v>2402</v>
      </c>
      <c r="F155" s="126" t="s">
        <v>2403</v>
      </c>
      <c r="G155" s="127" t="s">
        <v>272</v>
      </c>
      <c r="H155" s="128">
        <v>54</v>
      </c>
      <c r="I155" s="129">
        <v>427</v>
      </c>
      <c r="J155" s="129">
        <f>ROUND(I155*H155,2)</f>
        <v>23058</v>
      </c>
      <c r="K155" s="126" t="s">
        <v>230</v>
      </c>
      <c r="L155" s="29"/>
      <c r="M155" s="130" t="s">
        <v>1</v>
      </c>
      <c r="N155" s="131" t="s">
        <v>39</v>
      </c>
      <c r="O155" s="132">
        <v>0.36299999999999999</v>
      </c>
      <c r="P155" s="132">
        <f>O155*H155</f>
        <v>19.602</v>
      </c>
      <c r="Q155" s="132">
        <v>1.42E-3</v>
      </c>
      <c r="R155" s="132">
        <f>Q155*H155</f>
        <v>7.6679999999999998E-2</v>
      </c>
      <c r="S155" s="132">
        <v>0</v>
      </c>
      <c r="T155" s="133">
        <f>S155*H155</f>
        <v>0</v>
      </c>
      <c r="AR155" s="134" t="s">
        <v>277</v>
      </c>
      <c r="AT155" s="134" t="s">
        <v>226</v>
      </c>
      <c r="AU155" s="134" t="s">
        <v>82</v>
      </c>
      <c r="AY155" s="17" t="s">
        <v>224</v>
      </c>
      <c r="BE155" s="135">
        <f>IF(N155="základní",J155,0)</f>
        <v>0</v>
      </c>
      <c r="BF155" s="135">
        <f>IF(N155="snížená",J155,0)</f>
        <v>23058</v>
      </c>
      <c r="BG155" s="135">
        <f>IF(N155="zákl. přenesená",J155,0)</f>
        <v>0</v>
      </c>
      <c r="BH155" s="135">
        <f>IF(N155="sníž. přenesená",J155,0)</f>
        <v>0</v>
      </c>
      <c r="BI155" s="135">
        <f>IF(N155="nulová",J155,0)</f>
        <v>0</v>
      </c>
      <c r="BJ155" s="17" t="s">
        <v>82</v>
      </c>
      <c r="BK155" s="135">
        <f>ROUND(I155*H155,2)</f>
        <v>23058</v>
      </c>
      <c r="BL155" s="17" t="s">
        <v>277</v>
      </c>
      <c r="BM155" s="134" t="s">
        <v>4991</v>
      </c>
    </row>
    <row r="156" spans="2:65" s="1" customFormat="1">
      <c r="B156" s="29"/>
      <c r="D156" s="136" t="s">
        <v>231</v>
      </c>
      <c r="F156" s="137" t="s">
        <v>2405</v>
      </c>
      <c r="L156" s="29"/>
      <c r="M156" s="138"/>
      <c r="T156" s="53"/>
      <c r="AT156" s="17" t="s">
        <v>231</v>
      </c>
      <c r="AU156" s="17" t="s">
        <v>82</v>
      </c>
    </row>
    <row r="157" spans="2:65" s="1" customFormat="1">
      <c r="B157" s="29"/>
      <c r="D157" s="139" t="s">
        <v>232</v>
      </c>
      <c r="F157" s="140" t="s">
        <v>2406</v>
      </c>
      <c r="L157" s="29"/>
      <c r="M157" s="138"/>
      <c r="T157" s="53"/>
      <c r="AT157" s="17" t="s">
        <v>232</v>
      </c>
      <c r="AU157" s="17" t="s">
        <v>82</v>
      </c>
    </row>
    <row r="158" spans="2:65" s="1" customFormat="1" ht="21.75" customHeight="1">
      <c r="B158" s="123"/>
      <c r="C158" s="124" t="s">
        <v>106</v>
      </c>
      <c r="D158" s="124" t="s">
        <v>226</v>
      </c>
      <c r="E158" s="125" t="s">
        <v>2407</v>
      </c>
      <c r="F158" s="126" t="s">
        <v>2408</v>
      </c>
      <c r="G158" s="127" t="s">
        <v>272</v>
      </c>
      <c r="H158" s="128">
        <v>96.5</v>
      </c>
      <c r="I158" s="129">
        <v>559</v>
      </c>
      <c r="J158" s="129">
        <f>ROUND(I158*H158,2)</f>
        <v>53943.5</v>
      </c>
      <c r="K158" s="126" t="s">
        <v>230</v>
      </c>
      <c r="L158" s="29"/>
      <c r="M158" s="130" t="s">
        <v>1</v>
      </c>
      <c r="N158" s="131" t="s">
        <v>39</v>
      </c>
      <c r="O158" s="132">
        <v>0.38300000000000001</v>
      </c>
      <c r="P158" s="132">
        <f>O158*H158</f>
        <v>36.959499999999998</v>
      </c>
      <c r="Q158" s="132">
        <v>1.97E-3</v>
      </c>
      <c r="R158" s="132">
        <f>Q158*H158</f>
        <v>0.190105</v>
      </c>
      <c r="S158" s="132">
        <v>0</v>
      </c>
      <c r="T158" s="133">
        <f>S158*H158</f>
        <v>0</v>
      </c>
      <c r="AR158" s="134" t="s">
        <v>277</v>
      </c>
      <c r="AT158" s="134" t="s">
        <v>226</v>
      </c>
      <c r="AU158" s="134" t="s">
        <v>82</v>
      </c>
      <c r="AY158" s="17" t="s">
        <v>224</v>
      </c>
      <c r="BE158" s="135">
        <f>IF(N158="základní",J158,0)</f>
        <v>0</v>
      </c>
      <c r="BF158" s="135">
        <f>IF(N158="snížená",J158,0)</f>
        <v>53943.5</v>
      </c>
      <c r="BG158" s="135">
        <f>IF(N158="zákl. přenesená",J158,0)</f>
        <v>0</v>
      </c>
      <c r="BH158" s="135">
        <f>IF(N158="sníž. přenesená",J158,0)</f>
        <v>0</v>
      </c>
      <c r="BI158" s="135">
        <f>IF(N158="nulová",J158,0)</f>
        <v>0</v>
      </c>
      <c r="BJ158" s="17" t="s">
        <v>82</v>
      </c>
      <c r="BK158" s="135">
        <f>ROUND(I158*H158,2)</f>
        <v>53943.5</v>
      </c>
      <c r="BL158" s="17" t="s">
        <v>277</v>
      </c>
      <c r="BM158" s="134" t="s">
        <v>4992</v>
      </c>
    </row>
    <row r="159" spans="2:65" s="1" customFormat="1">
      <c r="B159" s="29"/>
      <c r="D159" s="136" t="s">
        <v>231</v>
      </c>
      <c r="F159" s="137" t="s">
        <v>2410</v>
      </c>
      <c r="L159" s="29"/>
      <c r="M159" s="138"/>
      <c r="T159" s="53"/>
      <c r="AT159" s="17" t="s">
        <v>231</v>
      </c>
      <c r="AU159" s="17" t="s">
        <v>82</v>
      </c>
    </row>
    <row r="160" spans="2:65" s="1" customFormat="1">
      <c r="B160" s="29"/>
      <c r="D160" s="139" t="s">
        <v>232</v>
      </c>
      <c r="F160" s="140" t="s">
        <v>2411</v>
      </c>
      <c r="L160" s="29"/>
      <c r="M160" s="138"/>
      <c r="T160" s="53"/>
      <c r="AT160" s="17" t="s">
        <v>232</v>
      </c>
      <c r="AU160" s="17" t="s">
        <v>82</v>
      </c>
    </row>
    <row r="161" spans="2:65" s="13" customFormat="1">
      <c r="B161" s="146"/>
      <c r="D161" s="136" t="s">
        <v>234</v>
      </c>
      <c r="E161" s="147" t="s">
        <v>1</v>
      </c>
      <c r="F161" s="148" t="s">
        <v>2412</v>
      </c>
      <c r="H161" s="149">
        <v>96.5</v>
      </c>
      <c r="L161" s="146"/>
      <c r="M161" s="150"/>
      <c r="T161" s="151"/>
      <c r="AT161" s="147" t="s">
        <v>234</v>
      </c>
      <c r="AU161" s="147" t="s">
        <v>82</v>
      </c>
      <c r="AV161" s="13" t="s">
        <v>82</v>
      </c>
      <c r="AW161" s="13" t="s">
        <v>29</v>
      </c>
      <c r="AX161" s="13" t="s">
        <v>73</v>
      </c>
      <c r="AY161" s="147" t="s">
        <v>224</v>
      </c>
    </row>
    <row r="162" spans="2:65" s="14" customFormat="1">
      <c r="B162" s="152"/>
      <c r="D162" s="136" t="s">
        <v>234</v>
      </c>
      <c r="E162" s="153" t="s">
        <v>1</v>
      </c>
      <c r="F162" s="154" t="s">
        <v>239</v>
      </c>
      <c r="H162" s="155">
        <v>96.5</v>
      </c>
      <c r="L162" s="152"/>
      <c r="M162" s="156"/>
      <c r="T162" s="157"/>
      <c r="AT162" s="153" t="s">
        <v>234</v>
      </c>
      <c r="AU162" s="153" t="s">
        <v>82</v>
      </c>
      <c r="AV162" s="14" t="s">
        <v>106</v>
      </c>
      <c r="AW162" s="14" t="s">
        <v>29</v>
      </c>
      <c r="AX162" s="14" t="s">
        <v>78</v>
      </c>
      <c r="AY162" s="153" t="s">
        <v>224</v>
      </c>
    </row>
    <row r="163" spans="2:65" s="1" customFormat="1" ht="21.75" customHeight="1">
      <c r="B163" s="123"/>
      <c r="C163" s="124" t="s">
        <v>109</v>
      </c>
      <c r="D163" s="124" t="s">
        <v>226</v>
      </c>
      <c r="E163" s="125" t="s">
        <v>2413</v>
      </c>
      <c r="F163" s="126" t="s">
        <v>2414</v>
      </c>
      <c r="G163" s="127" t="s">
        <v>272</v>
      </c>
      <c r="H163" s="128">
        <v>26</v>
      </c>
      <c r="I163" s="129">
        <v>638</v>
      </c>
      <c r="J163" s="129">
        <f>ROUND(I163*H163,2)</f>
        <v>16588</v>
      </c>
      <c r="K163" s="126" t="s">
        <v>230</v>
      </c>
      <c r="L163" s="29"/>
      <c r="M163" s="130" t="s">
        <v>1</v>
      </c>
      <c r="N163" s="131" t="s">
        <v>39</v>
      </c>
      <c r="O163" s="132">
        <v>0.40400000000000003</v>
      </c>
      <c r="P163" s="132">
        <f>O163*H163</f>
        <v>10.504000000000001</v>
      </c>
      <c r="Q163" s="132">
        <v>3.0400000000000002E-3</v>
      </c>
      <c r="R163" s="132">
        <f>Q163*H163</f>
        <v>7.9039999999999999E-2</v>
      </c>
      <c r="S163" s="132">
        <v>0</v>
      </c>
      <c r="T163" s="133">
        <f>S163*H163</f>
        <v>0</v>
      </c>
      <c r="AR163" s="134" t="s">
        <v>277</v>
      </c>
      <c r="AT163" s="134" t="s">
        <v>226</v>
      </c>
      <c r="AU163" s="134" t="s">
        <v>82</v>
      </c>
      <c r="AY163" s="17" t="s">
        <v>224</v>
      </c>
      <c r="BE163" s="135">
        <f>IF(N163="základní",J163,0)</f>
        <v>0</v>
      </c>
      <c r="BF163" s="135">
        <f>IF(N163="snížená",J163,0)</f>
        <v>16588</v>
      </c>
      <c r="BG163" s="135">
        <f>IF(N163="zákl. přenesená",J163,0)</f>
        <v>0</v>
      </c>
      <c r="BH163" s="135">
        <f>IF(N163="sníž. přenesená",J163,0)</f>
        <v>0</v>
      </c>
      <c r="BI163" s="135">
        <f>IF(N163="nulová",J163,0)</f>
        <v>0</v>
      </c>
      <c r="BJ163" s="17" t="s">
        <v>82</v>
      </c>
      <c r="BK163" s="135">
        <f>ROUND(I163*H163,2)</f>
        <v>16588</v>
      </c>
      <c r="BL163" s="17" t="s">
        <v>277</v>
      </c>
      <c r="BM163" s="134" t="s">
        <v>4993</v>
      </c>
    </row>
    <row r="164" spans="2:65" s="1" customFormat="1">
      <c r="B164" s="29"/>
      <c r="D164" s="136" t="s">
        <v>231</v>
      </c>
      <c r="F164" s="137" t="s">
        <v>2416</v>
      </c>
      <c r="L164" s="29"/>
      <c r="M164" s="138"/>
      <c r="T164" s="53"/>
      <c r="AT164" s="17" t="s">
        <v>231</v>
      </c>
      <c r="AU164" s="17" t="s">
        <v>82</v>
      </c>
    </row>
    <row r="165" spans="2:65" s="1" customFormat="1">
      <c r="B165" s="29"/>
      <c r="D165" s="139" t="s">
        <v>232</v>
      </c>
      <c r="F165" s="140" t="s">
        <v>2417</v>
      </c>
      <c r="L165" s="29"/>
      <c r="M165" s="138"/>
      <c r="T165" s="53"/>
      <c r="AT165" s="17" t="s">
        <v>232</v>
      </c>
      <c r="AU165" s="17" t="s">
        <v>82</v>
      </c>
    </row>
    <row r="166" spans="2:65" s="1" customFormat="1" ht="21.75" customHeight="1">
      <c r="B166" s="123"/>
      <c r="C166" s="124" t="s">
        <v>112</v>
      </c>
      <c r="D166" s="124" t="s">
        <v>226</v>
      </c>
      <c r="E166" s="125" t="s">
        <v>2418</v>
      </c>
      <c r="F166" s="126" t="s">
        <v>2419</v>
      </c>
      <c r="G166" s="127" t="s">
        <v>272</v>
      </c>
      <c r="H166" s="128">
        <v>45</v>
      </c>
      <c r="I166" s="129">
        <v>953</v>
      </c>
      <c r="J166" s="129">
        <f>ROUND(I166*H166,2)</f>
        <v>42885</v>
      </c>
      <c r="K166" s="126" t="s">
        <v>230</v>
      </c>
      <c r="L166" s="29"/>
      <c r="M166" s="130" t="s">
        <v>1</v>
      </c>
      <c r="N166" s="131" t="s">
        <v>39</v>
      </c>
      <c r="O166" s="132">
        <v>0.42499999999999999</v>
      </c>
      <c r="P166" s="132">
        <f>O166*H166</f>
        <v>19.125</v>
      </c>
      <c r="Q166" s="132">
        <v>4.9199999999999999E-3</v>
      </c>
      <c r="R166" s="132">
        <f>Q166*H166</f>
        <v>0.22139999999999999</v>
      </c>
      <c r="S166" s="132">
        <v>0</v>
      </c>
      <c r="T166" s="133">
        <f>S166*H166</f>
        <v>0</v>
      </c>
      <c r="AR166" s="134" t="s">
        <v>277</v>
      </c>
      <c r="AT166" s="134" t="s">
        <v>226</v>
      </c>
      <c r="AU166" s="134" t="s">
        <v>82</v>
      </c>
      <c r="AY166" s="17" t="s">
        <v>224</v>
      </c>
      <c r="BE166" s="135">
        <f>IF(N166="základní",J166,0)</f>
        <v>0</v>
      </c>
      <c r="BF166" s="135">
        <f>IF(N166="snížená",J166,0)</f>
        <v>42885</v>
      </c>
      <c r="BG166" s="135">
        <f>IF(N166="zákl. přenesená",J166,0)</f>
        <v>0</v>
      </c>
      <c r="BH166" s="135">
        <f>IF(N166="sníž. přenesená",J166,0)</f>
        <v>0</v>
      </c>
      <c r="BI166" s="135">
        <f>IF(N166="nulová",J166,0)</f>
        <v>0</v>
      </c>
      <c r="BJ166" s="17" t="s">
        <v>82</v>
      </c>
      <c r="BK166" s="135">
        <f>ROUND(I166*H166,2)</f>
        <v>42885</v>
      </c>
      <c r="BL166" s="17" t="s">
        <v>277</v>
      </c>
      <c r="BM166" s="134" t="s">
        <v>4994</v>
      </c>
    </row>
    <row r="167" spans="2:65" s="1" customFormat="1">
      <c r="B167" s="29"/>
      <c r="D167" s="136" t="s">
        <v>231</v>
      </c>
      <c r="F167" s="137" t="s">
        <v>2421</v>
      </c>
      <c r="L167" s="29"/>
      <c r="M167" s="138"/>
      <c r="T167" s="53"/>
      <c r="AT167" s="17" t="s">
        <v>231</v>
      </c>
      <c r="AU167" s="17" t="s">
        <v>82</v>
      </c>
    </row>
    <row r="168" spans="2:65" s="1" customFormat="1">
      <c r="B168" s="29"/>
      <c r="D168" s="139" t="s">
        <v>232</v>
      </c>
      <c r="F168" s="140" t="s">
        <v>2422</v>
      </c>
      <c r="L168" s="29"/>
      <c r="M168" s="138"/>
      <c r="T168" s="53"/>
      <c r="AT168" s="17" t="s">
        <v>232</v>
      </c>
      <c r="AU168" s="17" t="s">
        <v>82</v>
      </c>
    </row>
    <row r="169" spans="2:65" s="1" customFormat="1" ht="21.75" customHeight="1">
      <c r="B169" s="123"/>
      <c r="C169" s="124" t="s">
        <v>115</v>
      </c>
      <c r="D169" s="124" t="s">
        <v>226</v>
      </c>
      <c r="E169" s="125" t="s">
        <v>2423</v>
      </c>
      <c r="F169" s="126" t="s">
        <v>2424</v>
      </c>
      <c r="G169" s="127" t="s">
        <v>272</v>
      </c>
      <c r="H169" s="128">
        <v>18.5</v>
      </c>
      <c r="I169" s="129">
        <v>1180</v>
      </c>
      <c r="J169" s="129">
        <f>ROUND(I169*H169,2)</f>
        <v>21830</v>
      </c>
      <c r="K169" s="126" t="s">
        <v>230</v>
      </c>
      <c r="L169" s="29"/>
      <c r="M169" s="130" t="s">
        <v>1</v>
      </c>
      <c r="N169" s="131" t="s">
        <v>39</v>
      </c>
      <c r="O169" s="132">
        <v>0.46600000000000003</v>
      </c>
      <c r="P169" s="132">
        <f>O169*H169</f>
        <v>8.6210000000000004</v>
      </c>
      <c r="Q169" s="132">
        <v>8.5599999999999999E-3</v>
      </c>
      <c r="R169" s="132">
        <f>Q169*H169</f>
        <v>0.15836</v>
      </c>
      <c r="S169" s="132">
        <v>0</v>
      </c>
      <c r="T169" s="133">
        <f>S169*H169</f>
        <v>0</v>
      </c>
      <c r="AR169" s="134" t="s">
        <v>277</v>
      </c>
      <c r="AT169" s="134" t="s">
        <v>226</v>
      </c>
      <c r="AU169" s="134" t="s">
        <v>82</v>
      </c>
      <c r="AY169" s="17" t="s">
        <v>224</v>
      </c>
      <c r="BE169" s="135">
        <f>IF(N169="základní",J169,0)</f>
        <v>0</v>
      </c>
      <c r="BF169" s="135">
        <f>IF(N169="snížená",J169,0)</f>
        <v>21830</v>
      </c>
      <c r="BG169" s="135">
        <f>IF(N169="zákl. přenesená",J169,0)</f>
        <v>0</v>
      </c>
      <c r="BH169" s="135">
        <f>IF(N169="sníž. přenesená",J169,0)</f>
        <v>0</v>
      </c>
      <c r="BI169" s="135">
        <f>IF(N169="nulová",J169,0)</f>
        <v>0</v>
      </c>
      <c r="BJ169" s="17" t="s">
        <v>82</v>
      </c>
      <c r="BK169" s="135">
        <f>ROUND(I169*H169,2)</f>
        <v>21830</v>
      </c>
      <c r="BL169" s="17" t="s">
        <v>277</v>
      </c>
      <c r="BM169" s="134" t="s">
        <v>4995</v>
      </c>
    </row>
    <row r="170" spans="2:65" s="1" customFormat="1">
      <c r="B170" s="29"/>
      <c r="D170" s="136" t="s">
        <v>231</v>
      </c>
      <c r="F170" s="137" t="s">
        <v>2426</v>
      </c>
      <c r="L170" s="29"/>
      <c r="M170" s="138"/>
      <c r="T170" s="53"/>
      <c r="AT170" s="17" t="s">
        <v>231</v>
      </c>
      <c r="AU170" s="17" t="s">
        <v>82</v>
      </c>
    </row>
    <row r="171" spans="2:65" s="1" customFormat="1">
      <c r="B171" s="29"/>
      <c r="D171" s="139" t="s">
        <v>232</v>
      </c>
      <c r="F171" s="140" t="s">
        <v>2427</v>
      </c>
      <c r="L171" s="29"/>
      <c r="M171" s="138"/>
      <c r="T171" s="53"/>
      <c r="AT171" s="17" t="s">
        <v>232</v>
      </c>
      <c r="AU171" s="17" t="s">
        <v>82</v>
      </c>
    </row>
    <row r="172" spans="2:65" s="12" customFormat="1">
      <c r="B172" s="141"/>
      <c r="D172" s="136" t="s">
        <v>234</v>
      </c>
      <c r="E172" s="142" t="s">
        <v>1</v>
      </c>
      <c r="F172" s="143" t="s">
        <v>2428</v>
      </c>
      <c r="H172" s="142" t="s">
        <v>1</v>
      </c>
      <c r="L172" s="141"/>
      <c r="M172" s="144"/>
      <c r="T172" s="145"/>
      <c r="AT172" s="142" t="s">
        <v>234</v>
      </c>
      <c r="AU172" s="142" t="s">
        <v>82</v>
      </c>
      <c r="AV172" s="12" t="s">
        <v>78</v>
      </c>
      <c r="AW172" s="12" t="s">
        <v>29</v>
      </c>
      <c r="AX172" s="12" t="s">
        <v>73</v>
      </c>
      <c r="AY172" s="142" t="s">
        <v>224</v>
      </c>
    </row>
    <row r="173" spans="2:65" s="13" customFormat="1">
      <c r="B173" s="146"/>
      <c r="D173" s="136" t="s">
        <v>234</v>
      </c>
      <c r="E173" s="147" t="s">
        <v>1</v>
      </c>
      <c r="F173" s="148" t="s">
        <v>280</v>
      </c>
      <c r="H173" s="149">
        <v>9</v>
      </c>
      <c r="L173" s="146"/>
      <c r="M173" s="150"/>
      <c r="T173" s="151"/>
      <c r="AT173" s="147" t="s">
        <v>234</v>
      </c>
      <c r="AU173" s="147" t="s">
        <v>82</v>
      </c>
      <c r="AV173" s="13" t="s">
        <v>82</v>
      </c>
      <c r="AW173" s="13" t="s">
        <v>29</v>
      </c>
      <c r="AX173" s="13" t="s">
        <v>73</v>
      </c>
      <c r="AY173" s="147" t="s">
        <v>224</v>
      </c>
    </row>
    <row r="174" spans="2:65" s="13" customFormat="1">
      <c r="B174" s="146"/>
      <c r="D174" s="136" t="s">
        <v>234</v>
      </c>
      <c r="E174" s="147" t="s">
        <v>1</v>
      </c>
      <c r="F174" s="148" t="s">
        <v>2429</v>
      </c>
      <c r="H174" s="149">
        <v>1.4</v>
      </c>
      <c r="L174" s="146"/>
      <c r="M174" s="150"/>
      <c r="T174" s="151"/>
      <c r="AT174" s="147" t="s">
        <v>234</v>
      </c>
      <c r="AU174" s="147" t="s">
        <v>82</v>
      </c>
      <c r="AV174" s="13" t="s">
        <v>82</v>
      </c>
      <c r="AW174" s="13" t="s">
        <v>29</v>
      </c>
      <c r="AX174" s="13" t="s">
        <v>73</v>
      </c>
      <c r="AY174" s="147" t="s">
        <v>224</v>
      </c>
    </row>
    <row r="175" spans="2:65" s="13" customFormat="1">
      <c r="B175" s="146"/>
      <c r="D175" s="136" t="s">
        <v>234</v>
      </c>
      <c r="E175" s="147" t="s">
        <v>1</v>
      </c>
      <c r="F175" s="148" t="s">
        <v>2430</v>
      </c>
      <c r="H175" s="149">
        <v>8.1</v>
      </c>
      <c r="L175" s="146"/>
      <c r="M175" s="150"/>
      <c r="T175" s="151"/>
      <c r="AT175" s="147" t="s">
        <v>234</v>
      </c>
      <c r="AU175" s="147" t="s">
        <v>82</v>
      </c>
      <c r="AV175" s="13" t="s">
        <v>82</v>
      </c>
      <c r="AW175" s="13" t="s">
        <v>29</v>
      </c>
      <c r="AX175" s="13" t="s">
        <v>73</v>
      </c>
      <c r="AY175" s="147" t="s">
        <v>224</v>
      </c>
    </row>
    <row r="176" spans="2:65" s="14" customFormat="1">
      <c r="B176" s="152"/>
      <c r="D176" s="136" t="s">
        <v>234</v>
      </c>
      <c r="E176" s="153" t="s">
        <v>1</v>
      </c>
      <c r="F176" s="154" t="s">
        <v>239</v>
      </c>
      <c r="H176" s="155">
        <v>18.5</v>
      </c>
      <c r="L176" s="152"/>
      <c r="M176" s="156"/>
      <c r="T176" s="157"/>
      <c r="AT176" s="153" t="s">
        <v>234</v>
      </c>
      <c r="AU176" s="153" t="s">
        <v>82</v>
      </c>
      <c r="AV176" s="14" t="s">
        <v>106</v>
      </c>
      <c r="AW176" s="14" t="s">
        <v>29</v>
      </c>
      <c r="AX176" s="14" t="s">
        <v>78</v>
      </c>
      <c r="AY176" s="153" t="s">
        <v>224</v>
      </c>
    </row>
    <row r="177" spans="2:65" s="1" customFormat="1" ht="16.5" customHeight="1">
      <c r="B177" s="123"/>
      <c r="C177" s="124" t="s">
        <v>118</v>
      </c>
      <c r="D177" s="124" t="s">
        <v>226</v>
      </c>
      <c r="E177" s="125" t="s">
        <v>2431</v>
      </c>
      <c r="F177" s="126" t="s">
        <v>2432</v>
      </c>
      <c r="G177" s="127" t="s">
        <v>272</v>
      </c>
      <c r="H177" s="128">
        <v>5.5</v>
      </c>
      <c r="I177" s="129">
        <v>595</v>
      </c>
      <c r="J177" s="129">
        <f>ROUND(I177*H177,2)</f>
        <v>3272.5</v>
      </c>
      <c r="K177" s="126" t="s">
        <v>230</v>
      </c>
      <c r="L177" s="29"/>
      <c r="M177" s="130" t="s">
        <v>1</v>
      </c>
      <c r="N177" s="131" t="s">
        <v>39</v>
      </c>
      <c r="O177" s="132">
        <v>0.78</v>
      </c>
      <c r="P177" s="132">
        <f>O177*H177</f>
        <v>4.29</v>
      </c>
      <c r="Q177" s="132">
        <v>5.9000000000000003E-4</v>
      </c>
      <c r="R177" s="132">
        <f>Q177*H177</f>
        <v>3.2450000000000001E-3</v>
      </c>
      <c r="S177" s="132">
        <v>0</v>
      </c>
      <c r="T177" s="133">
        <f>S177*H177</f>
        <v>0</v>
      </c>
      <c r="AR177" s="134" t="s">
        <v>277</v>
      </c>
      <c r="AT177" s="134" t="s">
        <v>226</v>
      </c>
      <c r="AU177" s="134" t="s">
        <v>82</v>
      </c>
      <c r="AY177" s="17" t="s">
        <v>224</v>
      </c>
      <c r="BE177" s="135">
        <f>IF(N177="základní",J177,0)</f>
        <v>0</v>
      </c>
      <c r="BF177" s="135">
        <f>IF(N177="snížená",J177,0)</f>
        <v>3272.5</v>
      </c>
      <c r="BG177" s="135">
        <f>IF(N177="zákl. přenesená",J177,0)</f>
        <v>0</v>
      </c>
      <c r="BH177" s="135">
        <f>IF(N177="sníž. přenesená",J177,0)</f>
        <v>0</v>
      </c>
      <c r="BI177" s="135">
        <f>IF(N177="nulová",J177,0)</f>
        <v>0</v>
      </c>
      <c r="BJ177" s="17" t="s">
        <v>82</v>
      </c>
      <c r="BK177" s="135">
        <f>ROUND(I177*H177,2)</f>
        <v>3272.5</v>
      </c>
      <c r="BL177" s="17" t="s">
        <v>277</v>
      </c>
      <c r="BM177" s="134" t="s">
        <v>4996</v>
      </c>
    </row>
    <row r="178" spans="2:65" s="1" customFormat="1">
      <c r="B178" s="29"/>
      <c r="D178" s="136" t="s">
        <v>231</v>
      </c>
      <c r="F178" s="137" t="s">
        <v>2434</v>
      </c>
      <c r="L178" s="29"/>
      <c r="M178" s="138"/>
      <c r="T178" s="53"/>
      <c r="AT178" s="17" t="s">
        <v>231</v>
      </c>
      <c r="AU178" s="17" t="s">
        <v>82</v>
      </c>
    </row>
    <row r="179" spans="2:65" s="1" customFormat="1">
      <c r="B179" s="29"/>
      <c r="D179" s="139" t="s">
        <v>232</v>
      </c>
      <c r="F179" s="140" t="s">
        <v>2435</v>
      </c>
      <c r="L179" s="29"/>
      <c r="M179" s="138"/>
      <c r="T179" s="53"/>
      <c r="AT179" s="17" t="s">
        <v>232</v>
      </c>
      <c r="AU179" s="17" t="s">
        <v>82</v>
      </c>
    </row>
    <row r="180" spans="2:65" s="13" customFormat="1">
      <c r="B180" s="146"/>
      <c r="D180" s="136" t="s">
        <v>234</v>
      </c>
      <c r="E180" s="147" t="s">
        <v>1</v>
      </c>
      <c r="F180" s="148" t="s">
        <v>2436</v>
      </c>
      <c r="H180" s="149">
        <v>5.5</v>
      </c>
      <c r="L180" s="146"/>
      <c r="M180" s="150"/>
      <c r="T180" s="151"/>
      <c r="AT180" s="147" t="s">
        <v>234</v>
      </c>
      <c r="AU180" s="147" t="s">
        <v>82</v>
      </c>
      <c r="AV180" s="13" t="s">
        <v>82</v>
      </c>
      <c r="AW180" s="13" t="s">
        <v>29</v>
      </c>
      <c r="AX180" s="13" t="s">
        <v>73</v>
      </c>
      <c r="AY180" s="147" t="s">
        <v>224</v>
      </c>
    </row>
    <row r="181" spans="2:65" s="14" customFormat="1">
      <c r="B181" s="152"/>
      <c r="D181" s="136" t="s">
        <v>234</v>
      </c>
      <c r="E181" s="153" t="s">
        <v>1</v>
      </c>
      <c r="F181" s="154" t="s">
        <v>239</v>
      </c>
      <c r="H181" s="155">
        <v>5.5</v>
      </c>
      <c r="L181" s="152"/>
      <c r="M181" s="156"/>
      <c r="T181" s="157"/>
      <c r="AT181" s="153" t="s">
        <v>234</v>
      </c>
      <c r="AU181" s="153" t="s">
        <v>82</v>
      </c>
      <c r="AV181" s="14" t="s">
        <v>106</v>
      </c>
      <c r="AW181" s="14" t="s">
        <v>29</v>
      </c>
      <c r="AX181" s="14" t="s">
        <v>78</v>
      </c>
      <c r="AY181" s="153" t="s">
        <v>224</v>
      </c>
    </row>
    <row r="182" spans="2:65" s="1" customFormat="1" ht="16.5" customHeight="1">
      <c r="B182" s="123"/>
      <c r="C182" s="124" t="s">
        <v>280</v>
      </c>
      <c r="D182" s="124" t="s">
        <v>226</v>
      </c>
      <c r="E182" s="125" t="s">
        <v>2437</v>
      </c>
      <c r="F182" s="126" t="s">
        <v>2438</v>
      </c>
      <c r="G182" s="127" t="s">
        <v>272</v>
      </c>
      <c r="H182" s="128">
        <v>80</v>
      </c>
      <c r="I182" s="129">
        <v>733</v>
      </c>
      <c r="J182" s="129">
        <f>ROUND(I182*H182,2)</f>
        <v>58640</v>
      </c>
      <c r="K182" s="126" t="s">
        <v>230</v>
      </c>
      <c r="L182" s="29"/>
      <c r="M182" s="130" t="s">
        <v>1</v>
      </c>
      <c r="N182" s="131" t="s">
        <v>39</v>
      </c>
      <c r="O182" s="132">
        <v>0.82699999999999996</v>
      </c>
      <c r="P182" s="132">
        <f>O182*H182</f>
        <v>66.16</v>
      </c>
      <c r="Q182" s="132">
        <v>2.0100000000000001E-3</v>
      </c>
      <c r="R182" s="132">
        <f>Q182*H182</f>
        <v>0.1608</v>
      </c>
      <c r="S182" s="132">
        <v>0</v>
      </c>
      <c r="T182" s="133">
        <f>S182*H182</f>
        <v>0</v>
      </c>
      <c r="AR182" s="134" t="s">
        <v>277</v>
      </c>
      <c r="AT182" s="134" t="s">
        <v>226</v>
      </c>
      <c r="AU182" s="134" t="s">
        <v>82</v>
      </c>
      <c r="AY182" s="17" t="s">
        <v>224</v>
      </c>
      <c r="BE182" s="135">
        <f>IF(N182="základní",J182,0)</f>
        <v>0</v>
      </c>
      <c r="BF182" s="135">
        <f>IF(N182="snížená",J182,0)</f>
        <v>58640</v>
      </c>
      <c r="BG182" s="135">
        <f>IF(N182="zákl. přenesená",J182,0)</f>
        <v>0</v>
      </c>
      <c r="BH182" s="135">
        <f>IF(N182="sníž. přenesená",J182,0)</f>
        <v>0</v>
      </c>
      <c r="BI182" s="135">
        <f>IF(N182="nulová",J182,0)</f>
        <v>0</v>
      </c>
      <c r="BJ182" s="17" t="s">
        <v>82</v>
      </c>
      <c r="BK182" s="135">
        <f>ROUND(I182*H182,2)</f>
        <v>58640</v>
      </c>
      <c r="BL182" s="17" t="s">
        <v>277</v>
      </c>
      <c r="BM182" s="134" t="s">
        <v>4997</v>
      </c>
    </row>
    <row r="183" spans="2:65" s="1" customFormat="1">
      <c r="B183" s="29"/>
      <c r="D183" s="136" t="s">
        <v>231</v>
      </c>
      <c r="F183" s="137" t="s">
        <v>2440</v>
      </c>
      <c r="L183" s="29"/>
      <c r="M183" s="138"/>
      <c r="T183" s="53"/>
      <c r="AT183" s="17" t="s">
        <v>231</v>
      </c>
      <c r="AU183" s="17" t="s">
        <v>82</v>
      </c>
    </row>
    <row r="184" spans="2:65" s="1" customFormat="1">
      <c r="B184" s="29"/>
      <c r="D184" s="139" t="s">
        <v>232</v>
      </c>
      <c r="F184" s="140" t="s">
        <v>2441</v>
      </c>
      <c r="L184" s="29"/>
      <c r="M184" s="138"/>
      <c r="T184" s="53"/>
      <c r="AT184" s="17" t="s">
        <v>232</v>
      </c>
      <c r="AU184" s="17" t="s">
        <v>82</v>
      </c>
    </row>
    <row r="185" spans="2:65" s="13" customFormat="1">
      <c r="B185" s="146"/>
      <c r="D185" s="136" t="s">
        <v>234</v>
      </c>
      <c r="E185" s="147" t="s">
        <v>1</v>
      </c>
      <c r="F185" s="148" t="s">
        <v>2442</v>
      </c>
      <c r="H185" s="149">
        <v>80</v>
      </c>
      <c r="L185" s="146"/>
      <c r="M185" s="150"/>
      <c r="T185" s="151"/>
      <c r="AT185" s="147" t="s">
        <v>234</v>
      </c>
      <c r="AU185" s="147" t="s">
        <v>82</v>
      </c>
      <c r="AV185" s="13" t="s">
        <v>82</v>
      </c>
      <c r="AW185" s="13" t="s">
        <v>29</v>
      </c>
      <c r="AX185" s="13" t="s">
        <v>73</v>
      </c>
      <c r="AY185" s="147" t="s">
        <v>224</v>
      </c>
    </row>
    <row r="186" spans="2:65" s="14" customFormat="1">
      <c r="B186" s="152"/>
      <c r="D186" s="136" t="s">
        <v>234</v>
      </c>
      <c r="E186" s="153" t="s">
        <v>1</v>
      </c>
      <c r="F186" s="154" t="s">
        <v>239</v>
      </c>
      <c r="H186" s="155">
        <v>80</v>
      </c>
      <c r="L186" s="152"/>
      <c r="M186" s="156"/>
      <c r="T186" s="157"/>
      <c r="AT186" s="153" t="s">
        <v>234</v>
      </c>
      <c r="AU186" s="153" t="s">
        <v>82</v>
      </c>
      <c r="AV186" s="14" t="s">
        <v>106</v>
      </c>
      <c r="AW186" s="14" t="s">
        <v>29</v>
      </c>
      <c r="AX186" s="14" t="s">
        <v>78</v>
      </c>
      <c r="AY186" s="153" t="s">
        <v>224</v>
      </c>
    </row>
    <row r="187" spans="2:65" s="1" customFormat="1" ht="16.5" customHeight="1">
      <c r="B187" s="123"/>
      <c r="C187" s="124" t="s">
        <v>258</v>
      </c>
      <c r="D187" s="124" t="s">
        <v>226</v>
      </c>
      <c r="E187" s="125" t="s">
        <v>2443</v>
      </c>
      <c r="F187" s="126" t="s">
        <v>2444</v>
      </c>
      <c r="G187" s="127" t="s">
        <v>272</v>
      </c>
      <c r="H187" s="128">
        <v>65</v>
      </c>
      <c r="I187" s="129">
        <v>515</v>
      </c>
      <c r="J187" s="129">
        <f>ROUND(I187*H187,2)</f>
        <v>33475</v>
      </c>
      <c r="K187" s="126" t="s">
        <v>230</v>
      </c>
      <c r="L187" s="29"/>
      <c r="M187" s="130" t="s">
        <v>1</v>
      </c>
      <c r="N187" s="131" t="s">
        <v>39</v>
      </c>
      <c r="O187" s="132">
        <v>0.65900000000000003</v>
      </c>
      <c r="P187" s="132">
        <f>O187*H187</f>
        <v>42.835000000000001</v>
      </c>
      <c r="Q187" s="132">
        <v>4.0000000000000002E-4</v>
      </c>
      <c r="R187" s="132">
        <f>Q187*H187</f>
        <v>2.6000000000000002E-2</v>
      </c>
      <c r="S187" s="132">
        <v>0</v>
      </c>
      <c r="T187" s="133">
        <f>S187*H187</f>
        <v>0</v>
      </c>
      <c r="AR187" s="134" t="s">
        <v>277</v>
      </c>
      <c r="AT187" s="134" t="s">
        <v>226</v>
      </c>
      <c r="AU187" s="134" t="s">
        <v>82</v>
      </c>
      <c r="AY187" s="17" t="s">
        <v>224</v>
      </c>
      <c r="BE187" s="135">
        <f>IF(N187="základní",J187,0)</f>
        <v>0</v>
      </c>
      <c r="BF187" s="135">
        <f>IF(N187="snížená",J187,0)</f>
        <v>33475</v>
      </c>
      <c r="BG187" s="135">
        <f>IF(N187="zákl. přenesená",J187,0)</f>
        <v>0</v>
      </c>
      <c r="BH187" s="135">
        <f>IF(N187="sníž. přenesená",J187,0)</f>
        <v>0</v>
      </c>
      <c r="BI187" s="135">
        <f>IF(N187="nulová",J187,0)</f>
        <v>0</v>
      </c>
      <c r="BJ187" s="17" t="s">
        <v>82</v>
      </c>
      <c r="BK187" s="135">
        <f>ROUND(I187*H187,2)</f>
        <v>33475</v>
      </c>
      <c r="BL187" s="17" t="s">
        <v>277</v>
      </c>
      <c r="BM187" s="134" t="s">
        <v>4998</v>
      </c>
    </row>
    <row r="188" spans="2:65" s="1" customFormat="1">
      <c r="B188" s="29"/>
      <c r="D188" s="136" t="s">
        <v>231</v>
      </c>
      <c r="F188" s="137" t="s">
        <v>2446</v>
      </c>
      <c r="L188" s="29"/>
      <c r="M188" s="138"/>
      <c r="T188" s="53"/>
      <c r="AT188" s="17" t="s">
        <v>231</v>
      </c>
      <c r="AU188" s="17" t="s">
        <v>82</v>
      </c>
    </row>
    <row r="189" spans="2:65" s="1" customFormat="1">
      <c r="B189" s="29"/>
      <c r="D189" s="139" t="s">
        <v>232</v>
      </c>
      <c r="F189" s="140" t="s">
        <v>2447</v>
      </c>
      <c r="L189" s="29"/>
      <c r="M189" s="138"/>
      <c r="T189" s="53"/>
      <c r="AT189" s="17" t="s">
        <v>232</v>
      </c>
      <c r="AU189" s="17" t="s">
        <v>82</v>
      </c>
    </row>
    <row r="190" spans="2:65" s="1" customFormat="1" ht="16.5" customHeight="1">
      <c r="B190" s="123"/>
      <c r="C190" s="124" t="s">
        <v>297</v>
      </c>
      <c r="D190" s="124" t="s">
        <v>226</v>
      </c>
      <c r="E190" s="125" t="s">
        <v>2448</v>
      </c>
      <c r="F190" s="126" t="s">
        <v>2449</v>
      </c>
      <c r="G190" s="127" t="s">
        <v>272</v>
      </c>
      <c r="H190" s="128">
        <v>92</v>
      </c>
      <c r="I190" s="129">
        <v>552</v>
      </c>
      <c r="J190" s="129">
        <f>ROUND(I190*H190,2)</f>
        <v>50784</v>
      </c>
      <c r="K190" s="126" t="s">
        <v>230</v>
      </c>
      <c r="L190" s="29"/>
      <c r="M190" s="130" t="s">
        <v>1</v>
      </c>
      <c r="N190" s="131" t="s">
        <v>39</v>
      </c>
      <c r="O190" s="132">
        <v>0.72799999999999998</v>
      </c>
      <c r="P190" s="132">
        <f>O190*H190</f>
        <v>66.975999999999999</v>
      </c>
      <c r="Q190" s="132">
        <v>4.8000000000000001E-4</v>
      </c>
      <c r="R190" s="132">
        <f>Q190*H190</f>
        <v>4.4159999999999998E-2</v>
      </c>
      <c r="S190" s="132">
        <v>0</v>
      </c>
      <c r="T190" s="133">
        <f>S190*H190</f>
        <v>0</v>
      </c>
      <c r="AR190" s="134" t="s">
        <v>277</v>
      </c>
      <c r="AT190" s="134" t="s">
        <v>226</v>
      </c>
      <c r="AU190" s="134" t="s">
        <v>82</v>
      </c>
      <c r="AY190" s="17" t="s">
        <v>224</v>
      </c>
      <c r="BE190" s="135">
        <f>IF(N190="základní",J190,0)</f>
        <v>0</v>
      </c>
      <c r="BF190" s="135">
        <f>IF(N190="snížená",J190,0)</f>
        <v>50784</v>
      </c>
      <c r="BG190" s="135">
        <f>IF(N190="zákl. přenesená",J190,0)</f>
        <v>0</v>
      </c>
      <c r="BH190" s="135">
        <f>IF(N190="sníž. přenesená",J190,0)</f>
        <v>0</v>
      </c>
      <c r="BI190" s="135">
        <f>IF(N190="nulová",J190,0)</f>
        <v>0</v>
      </c>
      <c r="BJ190" s="17" t="s">
        <v>82</v>
      </c>
      <c r="BK190" s="135">
        <f>ROUND(I190*H190,2)</f>
        <v>50784</v>
      </c>
      <c r="BL190" s="17" t="s">
        <v>277</v>
      </c>
      <c r="BM190" s="134" t="s">
        <v>4999</v>
      </c>
    </row>
    <row r="191" spans="2:65" s="1" customFormat="1">
      <c r="B191" s="29"/>
      <c r="D191" s="136" t="s">
        <v>231</v>
      </c>
      <c r="F191" s="137" t="s">
        <v>2451</v>
      </c>
      <c r="L191" s="29"/>
      <c r="M191" s="138"/>
      <c r="T191" s="53"/>
      <c r="AT191" s="17" t="s">
        <v>231</v>
      </c>
      <c r="AU191" s="17" t="s">
        <v>82</v>
      </c>
    </row>
    <row r="192" spans="2:65" s="1" customFormat="1">
      <c r="B192" s="29"/>
      <c r="D192" s="139" t="s">
        <v>232</v>
      </c>
      <c r="F192" s="140" t="s">
        <v>2452</v>
      </c>
      <c r="L192" s="29"/>
      <c r="M192" s="138"/>
      <c r="T192" s="53"/>
      <c r="AT192" s="17" t="s">
        <v>232</v>
      </c>
      <c r="AU192" s="17" t="s">
        <v>82</v>
      </c>
    </row>
    <row r="193" spans="2:65" s="13" customFormat="1">
      <c r="B193" s="146"/>
      <c r="D193" s="136" t="s">
        <v>234</v>
      </c>
      <c r="E193" s="147" t="s">
        <v>1</v>
      </c>
      <c r="F193" s="148" t="s">
        <v>2453</v>
      </c>
      <c r="H193" s="149">
        <v>92</v>
      </c>
      <c r="L193" s="146"/>
      <c r="M193" s="150"/>
      <c r="T193" s="151"/>
      <c r="AT193" s="147" t="s">
        <v>234</v>
      </c>
      <c r="AU193" s="147" t="s">
        <v>82</v>
      </c>
      <c r="AV193" s="13" t="s">
        <v>82</v>
      </c>
      <c r="AW193" s="13" t="s">
        <v>29</v>
      </c>
      <c r="AX193" s="13" t="s">
        <v>73</v>
      </c>
      <c r="AY193" s="147" t="s">
        <v>224</v>
      </c>
    </row>
    <row r="194" spans="2:65" s="14" customFormat="1">
      <c r="B194" s="152"/>
      <c r="D194" s="136" t="s">
        <v>234</v>
      </c>
      <c r="E194" s="153" t="s">
        <v>1</v>
      </c>
      <c r="F194" s="154" t="s">
        <v>239</v>
      </c>
      <c r="H194" s="155">
        <v>92</v>
      </c>
      <c r="L194" s="152"/>
      <c r="M194" s="156"/>
      <c r="T194" s="157"/>
      <c r="AT194" s="153" t="s">
        <v>234</v>
      </c>
      <c r="AU194" s="153" t="s">
        <v>82</v>
      </c>
      <c r="AV194" s="14" t="s">
        <v>106</v>
      </c>
      <c r="AW194" s="14" t="s">
        <v>29</v>
      </c>
      <c r="AX194" s="14" t="s">
        <v>78</v>
      </c>
      <c r="AY194" s="153" t="s">
        <v>224</v>
      </c>
    </row>
    <row r="195" spans="2:65" s="1" customFormat="1" ht="16.5" customHeight="1">
      <c r="B195" s="123"/>
      <c r="C195" s="124" t="s">
        <v>8</v>
      </c>
      <c r="D195" s="124" t="s">
        <v>226</v>
      </c>
      <c r="E195" s="125" t="s">
        <v>2454</v>
      </c>
      <c r="F195" s="126" t="s">
        <v>2455</v>
      </c>
      <c r="G195" s="127" t="s">
        <v>272</v>
      </c>
      <c r="H195" s="128">
        <v>2</v>
      </c>
      <c r="I195" s="129">
        <v>633</v>
      </c>
      <c r="J195" s="129">
        <f>ROUND(I195*H195,2)</f>
        <v>1266</v>
      </c>
      <c r="K195" s="126" t="s">
        <v>230</v>
      </c>
      <c r="L195" s="29"/>
      <c r="M195" s="130" t="s">
        <v>1</v>
      </c>
      <c r="N195" s="131" t="s">
        <v>39</v>
      </c>
      <c r="O195" s="132">
        <v>0.79700000000000004</v>
      </c>
      <c r="P195" s="132">
        <f>O195*H195</f>
        <v>1.5940000000000001</v>
      </c>
      <c r="Q195" s="132">
        <v>7.1000000000000002E-4</v>
      </c>
      <c r="R195" s="132">
        <f>Q195*H195</f>
        <v>1.42E-3</v>
      </c>
      <c r="S195" s="132">
        <v>0</v>
      </c>
      <c r="T195" s="133">
        <f>S195*H195</f>
        <v>0</v>
      </c>
      <c r="AR195" s="134" t="s">
        <v>277</v>
      </c>
      <c r="AT195" s="134" t="s">
        <v>226</v>
      </c>
      <c r="AU195" s="134" t="s">
        <v>82</v>
      </c>
      <c r="AY195" s="17" t="s">
        <v>224</v>
      </c>
      <c r="BE195" s="135">
        <f>IF(N195="základní",J195,0)</f>
        <v>0</v>
      </c>
      <c r="BF195" s="135">
        <f>IF(N195="snížená",J195,0)</f>
        <v>1266</v>
      </c>
      <c r="BG195" s="135">
        <f>IF(N195="zákl. přenesená",J195,0)</f>
        <v>0</v>
      </c>
      <c r="BH195" s="135">
        <f>IF(N195="sníž. přenesená",J195,0)</f>
        <v>0</v>
      </c>
      <c r="BI195" s="135">
        <f>IF(N195="nulová",J195,0)</f>
        <v>0</v>
      </c>
      <c r="BJ195" s="17" t="s">
        <v>82</v>
      </c>
      <c r="BK195" s="135">
        <f>ROUND(I195*H195,2)</f>
        <v>1266</v>
      </c>
      <c r="BL195" s="17" t="s">
        <v>277</v>
      </c>
      <c r="BM195" s="134" t="s">
        <v>5000</v>
      </c>
    </row>
    <row r="196" spans="2:65" s="1" customFormat="1">
      <c r="B196" s="29"/>
      <c r="D196" s="136" t="s">
        <v>231</v>
      </c>
      <c r="F196" s="137" t="s">
        <v>2457</v>
      </c>
      <c r="L196" s="29"/>
      <c r="M196" s="138"/>
      <c r="T196" s="53"/>
      <c r="AT196" s="17" t="s">
        <v>231</v>
      </c>
      <c r="AU196" s="17" t="s">
        <v>82</v>
      </c>
    </row>
    <row r="197" spans="2:65" s="1" customFormat="1">
      <c r="B197" s="29"/>
      <c r="D197" s="139" t="s">
        <v>232</v>
      </c>
      <c r="F197" s="140" t="s">
        <v>2458</v>
      </c>
      <c r="L197" s="29"/>
      <c r="M197" s="138"/>
      <c r="T197" s="53"/>
      <c r="AT197" s="17" t="s">
        <v>232</v>
      </c>
      <c r="AU197" s="17" t="s">
        <v>82</v>
      </c>
    </row>
    <row r="198" spans="2:65" s="1" customFormat="1" ht="16.5" customHeight="1">
      <c r="B198" s="123"/>
      <c r="C198" s="124" t="s">
        <v>310</v>
      </c>
      <c r="D198" s="124" t="s">
        <v>226</v>
      </c>
      <c r="E198" s="125" t="s">
        <v>2459</v>
      </c>
      <c r="F198" s="126" t="s">
        <v>2460</v>
      </c>
      <c r="G198" s="127" t="s">
        <v>272</v>
      </c>
      <c r="H198" s="128">
        <v>35</v>
      </c>
      <c r="I198" s="129">
        <v>806</v>
      </c>
      <c r="J198" s="129">
        <f>ROUND(I198*H198,2)</f>
        <v>28210</v>
      </c>
      <c r="K198" s="126" t="s">
        <v>230</v>
      </c>
      <c r="L198" s="29"/>
      <c r="M198" s="130" t="s">
        <v>1</v>
      </c>
      <c r="N198" s="131" t="s">
        <v>39</v>
      </c>
      <c r="O198" s="132">
        <v>0.83199999999999996</v>
      </c>
      <c r="P198" s="132">
        <f>O198*H198</f>
        <v>29.119999999999997</v>
      </c>
      <c r="Q198" s="132">
        <v>2.2399999999999998E-3</v>
      </c>
      <c r="R198" s="132">
        <f>Q198*H198</f>
        <v>7.8399999999999997E-2</v>
      </c>
      <c r="S198" s="132">
        <v>0</v>
      </c>
      <c r="T198" s="133">
        <f>S198*H198</f>
        <v>0</v>
      </c>
      <c r="AR198" s="134" t="s">
        <v>277</v>
      </c>
      <c r="AT198" s="134" t="s">
        <v>226</v>
      </c>
      <c r="AU198" s="134" t="s">
        <v>82</v>
      </c>
      <c r="AY198" s="17" t="s">
        <v>224</v>
      </c>
      <c r="BE198" s="135">
        <f>IF(N198="základní",J198,0)</f>
        <v>0</v>
      </c>
      <c r="BF198" s="135">
        <f>IF(N198="snížená",J198,0)</f>
        <v>28210</v>
      </c>
      <c r="BG198" s="135">
        <f>IF(N198="zákl. přenesená",J198,0)</f>
        <v>0</v>
      </c>
      <c r="BH198" s="135">
        <f>IF(N198="sníž. přenesená",J198,0)</f>
        <v>0</v>
      </c>
      <c r="BI198" s="135">
        <f>IF(N198="nulová",J198,0)</f>
        <v>0</v>
      </c>
      <c r="BJ198" s="17" t="s">
        <v>82</v>
      </c>
      <c r="BK198" s="135">
        <f>ROUND(I198*H198,2)</f>
        <v>28210</v>
      </c>
      <c r="BL198" s="17" t="s">
        <v>277</v>
      </c>
      <c r="BM198" s="134" t="s">
        <v>5001</v>
      </c>
    </row>
    <row r="199" spans="2:65" s="1" customFormat="1">
      <c r="B199" s="29"/>
      <c r="D199" s="136" t="s">
        <v>231</v>
      </c>
      <c r="F199" s="137" t="s">
        <v>2462</v>
      </c>
      <c r="L199" s="29"/>
      <c r="M199" s="138"/>
      <c r="T199" s="53"/>
      <c r="AT199" s="17" t="s">
        <v>231</v>
      </c>
      <c r="AU199" s="17" t="s">
        <v>82</v>
      </c>
    </row>
    <row r="200" spans="2:65" s="1" customFormat="1">
      <c r="B200" s="29"/>
      <c r="D200" s="139" t="s">
        <v>232</v>
      </c>
      <c r="F200" s="140" t="s">
        <v>2463</v>
      </c>
      <c r="L200" s="29"/>
      <c r="M200" s="138"/>
      <c r="T200" s="53"/>
      <c r="AT200" s="17" t="s">
        <v>232</v>
      </c>
      <c r="AU200" s="17" t="s">
        <v>82</v>
      </c>
    </row>
    <row r="201" spans="2:65" s="1" customFormat="1" ht="24.2" customHeight="1">
      <c r="B201" s="123"/>
      <c r="C201" s="164" t="s">
        <v>273</v>
      </c>
      <c r="D201" s="164" t="s">
        <v>1008</v>
      </c>
      <c r="E201" s="165" t="s">
        <v>2464</v>
      </c>
      <c r="F201" s="166" t="s">
        <v>2465</v>
      </c>
      <c r="G201" s="167" t="s">
        <v>639</v>
      </c>
      <c r="H201" s="168">
        <v>17</v>
      </c>
      <c r="I201" s="169">
        <v>138</v>
      </c>
      <c r="J201" s="169">
        <f>ROUND(I201*H201,2)</f>
        <v>2346</v>
      </c>
      <c r="K201" s="166" t="s">
        <v>230</v>
      </c>
      <c r="L201" s="170"/>
      <c r="M201" s="171" t="s">
        <v>1</v>
      </c>
      <c r="N201" s="172" t="s">
        <v>39</v>
      </c>
      <c r="O201" s="132">
        <v>0</v>
      </c>
      <c r="P201" s="132">
        <f>O201*H201</f>
        <v>0</v>
      </c>
      <c r="Q201" s="132">
        <v>3.3E-4</v>
      </c>
      <c r="R201" s="132">
        <f>Q201*H201</f>
        <v>5.6100000000000004E-3</v>
      </c>
      <c r="S201" s="132">
        <v>0</v>
      </c>
      <c r="T201" s="133">
        <f>S201*H201</f>
        <v>0</v>
      </c>
      <c r="AR201" s="134" t="s">
        <v>332</v>
      </c>
      <c r="AT201" s="134" t="s">
        <v>1008</v>
      </c>
      <c r="AU201" s="134" t="s">
        <v>82</v>
      </c>
      <c r="AY201" s="17" t="s">
        <v>224</v>
      </c>
      <c r="BE201" s="135">
        <f>IF(N201="základní",J201,0)</f>
        <v>0</v>
      </c>
      <c r="BF201" s="135">
        <f>IF(N201="snížená",J201,0)</f>
        <v>2346</v>
      </c>
      <c r="BG201" s="135">
        <f>IF(N201="zákl. přenesená",J201,0)</f>
        <v>0</v>
      </c>
      <c r="BH201" s="135">
        <f>IF(N201="sníž. přenesená",J201,0)</f>
        <v>0</v>
      </c>
      <c r="BI201" s="135">
        <f>IF(N201="nulová",J201,0)</f>
        <v>0</v>
      </c>
      <c r="BJ201" s="17" t="s">
        <v>82</v>
      </c>
      <c r="BK201" s="135">
        <f>ROUND(I201*H201,2)</f>
        <v>2346</v>
      </c>
      <c r="BL201" s="17" t="s">
        <v>277</v>
      </c>
      <c r="BM201" s="134" t="s">
        <v>5002</v>
      </c>
    </row>
    <row r="202" spans="2:65" s="1" customFormat="1">
      <c r="B202" s="29"/>
      <c r="D202" s="136" t="s">
        <v>231</v>
      </c>
      <c r="F202" s="137" t="s">
        <v>2465</v>
      </c>
      <c r="L202" s="29"/>
      <c r="M202" s="138"/>
      <c r="T202" s="53"/>
      <c r="AT202" s="17" t="s">
        <v>231</v>
      </c>
      <c r="AU202" s="17" t="s">
        <v>82</v>
      </c>
    </row>
    <row r="203" spans="2:65" s="1" customFormat="1" ht="21.75" customHeight="1">
      <c r="B203" s="123"/>
      <c r="C203" s="164" t="s">
        <v>325</v>
      </c>
      <c r="D203" s="164" t="s">
        <v>1008</v>
      </c>
      <c r="E203" s="165" t="s">
        <v>2467</v>
      </c>
      <c r="F203" s="166" t="s">
        <v>2468</v>
      </c>
      <c r="G203" s="167" t="s">
        <v>639</v>
      </c>
      <c r="H203" s="168">
        <v>3</v>
      </c>
      <c r="I203" s="169">
        <v>131</v>
      </c>
      <c r="J203" s="169">
        <f>ROUND(I203*H203,2)</f>
        <v>393</v>
      </c>
      <c r="K203" s="166" t="s">
        <v>230</v>
      </c>
      <c r="L203" s="170"/>
      <c r="M203" s="171" t="s">
        <v>1</v>
      </c>
      <c r="N203" s="172" t="s">
        <v>39</v>
      </c>
      <c r="O203" s="132">
        <v>0</v>
      </c>
      <c r="P203" s="132">
        <f>O203*H203</f>
        <v>0</v>
      </c>
      <c r="Q203" s="132">
        <v>1.3999999999999999E-4</v>
      </c>
      <c r="R203" s="132">
        <f>Q203*H203</f>
        <v>4.1999999999999996E-4</v>
      </c>
      <c r="S203" s="132">
        <v>0</v>
      </c>
      <c r="T203" s="133">
        <f>S203*H203</f>
        <v>0</v>
      </c>
      <c r="AR203" s="134" t="s">
        <v>332</v>
      </c>
      <c r="AT203" s="134" t="s">
        <v>1008</v>
      </c>
      <c r="AU203" s="134" t="s">
        <v>82</v>
      </c>
      <c r="AY203" s="17" t="s">
        <v>224</v>
      </c>
      <c r="BE203" s="135">
        <f>IF(N203="základní",J203,0)</f>
        <v>0</v>
      </c>
      <c r="BF203" s="135">
        <f>IF(N203="snížená",J203,0)</f>
        <v>393</v>
      </c>
      <c r="BG203" s="135">
        <f>IF(N203="zákl. přenesená",J203,0)</f>
        <v>0</v>
      </c>
      <c r="BH203" s="135">
        <f>IF(N203="sníž. přenesená",J203,0)</f>
        <v>0</v>
      </c>
      <c r="BI203" s="135">
        <f>IF(N203="nulová",J203,0)</f>
        <v>0</v>
      </c>
      <c r="BJ203" s="17" t="s">
        <v>82</v>
      </c>
      <c r="BK203" s="135">
        <f>ROUND(I203*H203,2)</f>
        <v>393</v>
      </c>
      <c r="BL203" s="17" t="s">
        <v>277</v>
      </c>
      <c r="BM203" s="134" t="s">
        <v>5003</v>
      </c>
    </row>
    <row r="204" spans="2:65" s="1" customFormat="1">
      <c r="B204" s="29"/>
      <c r="D204" s="136" t="s">
        <v>231</v>
      </c>
      <c r="F204" s="137" t="s">
        <v>2468</v>
      </c>
      <c r="L204" s="29"/>
      <c r="M204" s="138"/>
      <c r="T204" s="53"/>
      <c r="AT204" s="17" t="s">
        <v>231</v>
      </c>
      <c r="AU204" s="17" t="s">
        <v>82</v>
      </c>
    </row>
    <row r="205" spans="2:65" s="1" customFormat="1" ht="33" customHeight="1">
      <c r="B205" s="123"/>
      <c r="C205" s="164" t="s">
        <v>277</v>
      </c>
      <c r="D205" s="164" t="s">
        <v>1008</v>
      </c>
      <c r="E205" s="165" t="s">
        <v>2470</v>
      </c>
      <c r="F205" s="166" t="s">
        <v>2471</v>
      </c>
      <c r="G205" s="167" t="s">
        <v>639</v>
      </c>
      <c r="H205" s="168">
        <v>16</v>
      </c>
      <c r="I205" s="169">
        <v>1926</v>
      </c>
      <c r="J205" s="169">
        <f>ROUND(I205*H205,2)</f>
        <v>30816</v>
      </c>
      <c r="K205" s="166" t="s">
        <v>1</v>
      </c>
      <c r="L205" s="170"/>
      <c r="M205" s="171" t="s">
        <v>1</v>
      </c>
      <c r="N205" s="172" t="s">
        <v>39</v>
      </c>
      <c r="O205" s="132">
        <v>0</v>
      </c>
      <c r="P205" s="132">
        <f>O205*H205</f>
        <v>0</v>
      </c>
      <c r="Q205" s="132">
        <v>3.7000000000000002E-3</v>
      </c>
      <c r="R205" s="132">
        <f>Q205*H205</f>
        <v>5.9200000000000003E-2</v>
      </c>
      <c r="S205" s="132">
        <v>0</v>
      </c>
      <c r="T205" s="133">
        <f>S205*H205</f>
        <v>0</v>
      </c>
      <c r="AR205" s="134" t="s">
        <v>332</v>
      </c>
      <c r="AT205" s="134" t="s">
        <v>1008</v>
      </c>
      <c r="AU205" s="134" t="s">
        <v>82</v>
      </c>
      <c r="AY205" s="17" t="s">
        <v>224</v>
      </c>
      <c r="BE205" s="135">
        <f>IF(N205="základní",J205,0)</f>
        <v>0</v>
      </c>
      <c r="BF205" s="135">
        <f>IF(N205="snížená",J205,0)</f>
        <v>30816</v>
      </c>
      <c r="BG205" s="135">
        <f>IF(N205="zákl. přenesená",J205,0)</f>
        <v>0</v>
      </c>
      <c r="BH205" s="135">
        <f>IF(N205="sníž. přenesená",J205,0)</f>
        <v>0</v>
      </c>
      <c r="BI205" s="135">
        <f>IF(N205="nulová",J205,0)</f>
        <v>0</v>
      </c>
      <c r="BJ205" s="17" t="s">
        <v>82</v>
      </c>
      <c r="BK205" s="135">
        <f>ROUND(I205*H205,2)</f>
        <v>30816</v>
      </c>
      <c r="BL205" s="17" t="s">
        <v>277</v>
      </c>
      <c r="BM205" s="134" t="s">
        <v>5004</v>
      </c>
    </row>
    <row r="206" spans="2:65" s="1" customFormat="1" ht="19.5">
      <c r="B206" s="29"/>
      <c r="D206" s="136" t="s">
        <v>231</v>
      </c>
      <c r="F206" s="137" t="s">
        <v>2471</v>
      </c>
      <c r="L206" s="29"/>
      <c r="M206" s="138"/>
      <c r="T206" s="53"/>
      <c r="AT206" s="17" t="s">
        <v>231</v>
      </c>
      <c r="AU206" s="17" t="s">
        <v>82</v>
      </c>
    </row>
    <row r="207" spans="2:65" s="13" customFormat="1">
      <c r="B207" s="146"/>
      <c r="D207" s="136" t="s">
        <v>234</v>
      </c>
      <c r="E207" s="147" t="s">
        <v>1</v>
      </c>
      <c r="F207" s="148" t="s">
        <v>2473</v>
      </c>
      <c r="H207" s="149">
        <v>16</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16</v>
      </c>
      <c r="L208" s="152"/>
      <c r="M208" s="156"/>
      <c r="T208" s="157"/>
      <c r="AT208" s="153" t="s">
        <v>234</v>
      </c>
      <c r="AU208" s="153" t="s">
        <v>82</v>
      </c>
      <c r="AV208" s="14" t="s">
        <v>106</v>
      </c>
      <c r="AW208" s="14" t="s">
        <v>29</v>
      </c>
      <c r="AX208" s="14" t="s">
        <v>78</v>
      </c>
      <c r="AY208" s="153" t="s">
        <v>224</v>
      </c>
    </row>
    <row r="209" spans="2:65" s="1" customFormat="1" ht="24.2" customHeight="1">
      <c r="B209" s="123"/>
      <c r="C209" s="124" t="s">
        <v>337</v>
      </c>
      <c r="D209" s="124" t="s">
        <v>226</v>
      </c>
      <c r="E209" s="125" t="s">
        <v>2474</v>
      </c>
      <c r="F209" s="126" t="s">
        <v>2475</v>
      </c>
      <c r="G209" s="127" t="s">
        <v>272</v>
      </c>
      <c r="H209" s="128">
        <v>43.5</v>
      </c>
      <c r="I209" s="129">
        <v>1220</v>
      </c>
      <c r="J209" s="129">
        <f>ROUND(I209*H209,2)</f>
        <v>53070</v>
      </c>
      <c r="K209" s="126" t="s">
        <v>230</v>
      </c>
      <c r="L209" s="29"/>
      <c r="M209" s="130" t="s">
        <v>1</v>
      </c>
      <c r="N209" s="131" t="s">
        <v>39</v>
      </c>
      <c r="O209" s="132">
        <v>0.79</v>
      </c>
      <c r="P209" s="132">
        <f>O209*H209</f>
        <v>34.365000000000002</v>
      </c>
      <c r="Q209" s="132">
        <v>1.7700000000000001E-3</v>
      </c>
      <c r="R209" s="132">
        <f>Q209*H209</f>
        <v>7.6995000000000008E-2</v>
      </c>
      <c r="S209" s="132">
        <v>0</v>
      </c>
      <c r="T209" s="133">
        <f>S209*H209</f>
        <v>0</v>
      </c>
      <c r="AR209" s="134" t="s">
        <v>277</v>
      </c>
      <c r="AT209" s="134" t="s">
        <v>226</v>
      </c>
      <c r="AU209" s="134" t="s">
        <v>82</v>
      </c>
      <c r="AY209" s="17" t="s">
        <v>224</v>
      </c>
      <c r="BE209" s="135">
        <f>IF(N209="základní",J209,0)</f>
        <v>0</v>
      </c>
      <c r="BF209" s="135">
        <f>IF(N209="snížená",J209,0)</f>
        <v>53070</v>
      </c>
      <c r="BG209" s="135">
        <f>IF(N209="zákl. přenesená",J209,0)</f>
        <v>0</v>
      </c>
      <c r="BH209" s="135">
        <f>IF(N209="sníž. přenesená",J209,0)</f>
        <v>0</v>
      </c>
      <c r="BI209" s="135">
        <f>IF(N209="nulová",J209,0)</f>
        <v>0</v>
      </c>
      <c r="BJ209" s="17" t="s">
        <v>82</v>
      </c>
      <c r="BK209" s="135">
        <f>ROUND(I209*H209,2)</f>
        <v>53070</v>
      </c>
      <c r="BL209" s="17" t="s">
        <v>277</v>
      </c>
      <c r="BM209" s="134" t="s">
        <v>5005</v>
      </c>
    </row>
    <row r="210" spans="2:65" s="1" customFormat="1">
      <c r="B210" s="29"/>
      <c r="D210" s="136" t="s">
        <v>231</v>
      </c>
      <c r="F210" s="137" t="s">
        <v>2477</v>
      </c>
      <c r="L210" s="29"/>
      <c r="M210" s="138"/>
      <c r="T210" s="53"/>
      <c r="AT210" s="17" t="s">
        <v>231</v>
      </c>
      <c r="AU210" s="17" t="s">
        <v>82</v>
      </c>
    </row>
    <row r="211" spans="2:65" s="1" customFormat="1">
      <c r="B211" s="29"/>
      <c r="D211" s="139" t="s">
        <v>232</v>
      </c>
      <c r="F211" s="140" t="s">
        <v>2478</v>
      </c>
      <c r="L211" s="29"/>
      <c r="M211" s="138"/>
      <c r="T211" s="53"/>
      <c r="AT211" s="17" t="s">
        <v>232</v>
      </c>
      <c r="AU211" s="17" t="s">
        <v>82</v>
      </c>
    </row>
    <row r="212" spans="2:65" s="1" customFormat="1" ht="37.9" customHeight="1">
      <c r="B212" s="123"/>
      <c r="C212" s="124" t="s">
        <v>283</v>
      </c>
      <c r="D212" s="124" t="s">
        <v>226</v>
      </c>
      <c r="E212" s="125" t="s">
        <v>2479</v>
      </c>
      <c r="F212" s="126" t="s">
        <v>2480</v>
      </c>
      <c r="G212" s="127" t="s">
        <v>639</v>
      </c>
      <c r="H212" s="128">
        <v>1</v>
      </c>
      <c r="I212" s="129">
        <v>2660</v>
      </c>
      <c r="J212" s="129">
        <f>ROUND(I212*H212,2)</f>
        <v>2660</v>
      </c>
      <c r="K212" s="126" t="s">
        <v>230</v>
      </c>
      <c r="L212" s="29"/>
      <c r="M212" s="130" t="s">
        <v>1</v>
      </c>
      <c r="N212" s="131" t="s">
        <v>39</v>
      </c>
      <c r="O212" s="132">
        <v>0.38</v>
      </c>
      <c r="P212" s="132">
        <f>O212*H212</f>
        <v>0.38</v>
      </c>
      <c r="Q212" s="132">
        <v>1.5200000000000001E-3</v>
      </c>
      <c r="R212" s="132">
        <f>Q212*H212</f>
        <v>1.5200000000000001E-3</v>
      </c>
      <c r="S212" s="132">
        <v>0</v>
      </c>
      <c r="T212" s="133">
        <f>S212*H212</f>
        <v>0</v>
      </c>
      <c r="AR212" s="134" t="s">
        <v>277</v>
      </c>
      <c r="AT212" s="134" t="s">
        <v>226</v>
      </c>
      <c r="AU212" s="134" t="s">
        <v>82</v>
      </c>
      <c r="AY212" s="17" t="s">
        <v>224</v>
      </c>
      <c r="BE212" s="135">
        <f>IF(N212="základní",J212,0)</f>
        <v>0</v>
      </c>
      <c r="BF212" s="135">
        <f>IF(N212="snížená",J212,0)</f>
        <v>2660</v>
      </c>
      <c r="BG212" s="135">
        <f>IF(N212="zákl. přenesená",J212,0)</f>
        <v>0</v>
      </c>
      <c r="BH212" s="135">
        <f>IF(N212="sníž. přenesená",J212,0)</f>
        <v>0</v>
      </c>
      <c r="BI212" s="135">
        <f>IF(N212="nulová",J212,0)</f>
        <v>0</v>
      </c>
      <c r="BJ212" s="17" t="s">
        <v>82</v>
      </c>
      <c r="BK212" s="135">
        <f>ROUND(I212*H212,2)</f>
        <v>2660</v>
      </c>
      <c r="BL212" s="17" t="s">
        <v>277</v>
      </c>
      <c r="BM212" s="134" t="s">
        <v>5006</v>
      </c>
    </row>
    <row r="213" spans="2:65" s="1" customFormat="1" ht="19.5">
      <c r="B213" s="29"/>
      <c r="D213" s="136" t="s">
        <v>231</v>
      </c>
      <c r="F213" s="137" t="s">
        <v>2482</v>
      </c>
      <c r="L213" s="29"/>
      <c r="M213" s="138"/>
      <c r="T213" s="53"/>
      <c r="AT213" s="17" t="s">
        <v>231</v>
      </c>
      <c r="AU213" s="17" t="s">
        <v>82</v>
      </c>
    </row>
    <row r="214" spans="2:65" s="1" customFormat="1">
      <c r="B214" s="29"/>
      <c r="D214" s="139" t="s">
        <v>232</v>
      </c>
      <c r="F214" s="140" t="s">
        <v>2483</v>
      </c>
      <c r="L214" s="29"/>
      <c r="M214" s="138"/>
      <c r="T214" s="53"/>
      <c r="AT214" s="17" t="s">
        <v>232</v>
      </c>
      <c r="AU214" s="17" t="s">
        <v>82</v>
      </c>
    </row>
    <row r="215" spans="2:65" s="1" customFormat="1" ht="24.2" customHeight="1">
      <c r="B215" s="123"/>
      <c r="C215" s="124" t="s">
        <v>347</v>
      </c>
      <c r="D215" s="124" t="s">
        <v>226</v>
      </c>
      <c r="E215" s="125" t="s">
        <v>2484</v>
      </c>
      <c r="F215" s="126" t="s">
        <v>2485</v>
      </c>
      <c r="G215" s="127" t="s">
        <v>639</v>
      </c>
      <c r="H215" s="128">
        <v>14</v>
      </c>
      <c r="I215" s="129">
        <v>1530</v>
      </c>
      <c r="J215" s="129">
        <f>ROUND(I215*H215,2)</f>
        <v>21420</v>
      </c>
      <c r="K215" s="126" t="s">
        <v>230</v>
      </c>
      <c r="L215" s="29"/>
      <c r="M215" s="130" t="s">
        <v>1</v>
      </c>
      <c r="N215" s="131" t="s">
        <v>39</v>
      </c>
      <c r="O215" s="132">
        <v>2.54</v>
      </c>
      <c r="P215" s="132">
        <f>O215*H215</f>
        <v>35.56</v>
      </c>
      <c r="Q215" s="132">
        <v>1.4999999999999999E-4</v>
      </c>
      <c r="R215" s="132">
        <f>Q215*H215</f>
        <v>2.0999999999999999E-3</v>
      </c>
      <c r="S215" s="132">
        <v>0</v>
      </c>
      <c r="T215" s="133">
        <f>S215*H215</f>
        <v>0</v>
      </c>
      <c r="AR215" s="134" t="s">
        <v>277</v>
      </c>
      <c r="AT215" s="134" t="s">
        <v>226</v>
      </c>
      <c r="AU215" s="134" t="s">
        <v>82</v>
      </c>
      <c r="AY215" s="17" t="s">
        <v>224</v>
      </c>
      <c r="BE215" s="135">
        <f>IF(N215="základní",J215,0)</f>
        <v>0</v>
      </c>
      <c r="BF215" s="135">
        <f>IF(N215="snížená",J215,0)</f>
        <v>21420</v>
      </c>
      <c r="BG215" s="135">
        <f>IF(N215="zákl. přenesená",J215,0)</f>
        <v>0</v>
      </c>
      <c r="BH215" s="135">
        <f>IF(N215="sníž. přenesená",J215,0)</f>
        <v>0</v>
      </c>
      <c r="BI215" s="135">
        <f>IF(N215="nulová",J215,0)</f>
        <v>0</v>
      </c>
      <c r="BJ215" s="17" t="s">
        <v>82</v>
      </c>
      <c r="BK215" s="135">
        <f>ROUND(I215*H215,2)</f>
        <v>21420</v>
      </c>
      <c r="BL215" s="17" t="s">
        <v>277</v>
      </c>
      <c r="BM215" s="134" t="s">
        <v>5007</v>
      </c>
    </row>
    <row r="216" spans="2:65" s="1" customFormat="1" ht="19.5">
      <c r="B216" s="29"/>
      <c r="D216" s="136" t="s">
        <v>231</v>
      </c>
      <c r="F216" s="137" t="s">
        <v>2487</v>
      </c>
      <c r="L216" s="29"/>
      <c r="M216" s="138"/>
      <c r="T216" s="53"/>
      <c r="AT216" s="17" t="s">
        <v>231</v>
      </c>
      <c r="AU216" s="17" t="s">
        <v>82</v>
      </c>
    </row>
    <row r="217" spans="2:65" s="1" customFormat="1">
      <c r="B217" s="29"/>
      <c r="D217" s="139" t="s">
        <v>232</v>
      </c>
      <c r="F217" s="140" t="s">
        <v>2488</v>
      </c>
      <c r="L217" s="29"/>
      <c r="M217" s="138"/>
      <c r="T217" s="53"/>
      <c r="AT217" s="17" t="s">
        <v>232</v>
      </c>
      <c r="AU217" s="17" t="s">
        <v>82</v>
      </c>
    </row>
    <row r="218" spans="2:65" s="1" customFormat="1" ht="24.2" customHeight="1">
      <c r="B218" s="123"/>
      <c r="C218" s="164" t="s">
        <v>293</v>
      </c>
      <c r="D218" s="164" t="s">
        <v>1008</v>
      </c>
      <c r="E218" s="165" t="s">
        <v>2489</v>
      </c>
      <c r="F218" s="166" t="s">
        <v>2490</v>
      </c>
      <c r="G218" s="167" t="s">
        <v>639</v>
      </c>
      <c r="H218" s="168">
        <v>14</v>
      </c>
      <c r="I218" s="169">
        <v>7950</v>
      </c>
      <c r="J218" s="169">
        <f>ROUND(I218*H218,2)</f>
        <v>111300</v>
      </c>
      <c r="K218" s="166" t="s">
        <v>230</v>
      </c>
      <c r="L218" s="170"/>
      <c r="M218" s="171" t="s">
        <v>1</v>
      </c>
      <c r="N218" s="172" t="s">
        <v>39</v>
      </c>
      <c r="O218" s="132">
        <v>0</v>
      </c>
      <c r="P218" s="132">
        <f>O218*H218</f>
        <v>0</v>
      </c>
      <c r="Q218" s="132">
        <v>3.5000000000000001E-3</v>
      </c>
      <c r="R218" s="132">
        <f>Q218*H218</f>
        <v>4.9000000000000002E-2</v>
      </c>
      <c r="S218" s="132">
        <v>0</v>
      </c>
      <c r="T218" s="133">
        <f>S218*H218</f>
        <v>0</v>
      </c>
      <c r="AR218" s="134" t="s">
        <v>332</v>
      </c>
      <c r="AT218" s="134" t="s">
        <v>1008</v>
      </c>
      <c r="AU218" s="134" t="s">
        <v>82</v>
      </c>
      <c r="AY218" s="17" t="s">
        <v>224</v>
      </c>
      <c r="BE218" s="135">
        <f>IF(N218="základní",J218,0)</f>
        <v>0</v>
      </c>
      <c r="BF218" s="135">
        <f>IF(N218="snížená",J218,0)</f>
        <v>111300</v>
      </c>
      <c r="BG218" s="135">
        <f>IF(N218="zákl. přenesená",J218,0)</f>
        <v>0</v>
      </c>
      <c r="BH218" s="135">
        <f>IF(N218="sníž. přenesená",J218,0)</f>
        <v>0</v>
      </c>
      <c r="BI218" s="135">
        <f>IF(N218="nulová",J218,0)</f>
        <v>0</v>
      </c>
      <c r="BJ218" s="17" t="s">
        <v>82</v>
      </c>
      <c r="BK218" s="135">
        <f>ROUND(I218*H218,2)</f>
        <v>111300</v>
      </c>
      <c r="BL218" s="17" t="s">
        <v>277</v>
      </c>
      <c r="BM218" s="134" t="s">
        <v>5008</v>
      </c>
    </row>
    <row r="219" spans="2:65" s="1" customFormat="1">
      <c r="B219" s="29"/>
      <c r="D219" s="136" t="s">
        <v>231</v>
      </c>
      <c r="F219" s="137" t="s">
        <v>2492</v>
      </c>
      <c r="L219" s="29"/>
      <c r="M219" s="138"/>
      <c r="T219" s="53"/>
      <c r="AT219" s="17" t="s">
        <v>231</v>
      </c>
      <c r="AU219" s="17" t="s">
        <v>82</v>
      </c>
    </row>
    <row r="220" spans="2:65" s="1" customFormat="1" ht="24.2" customHeight="1">
      <c r="B220" s="123"/>
      <c r="C220" s="124" t="s">
        <v>7</v>
      </c>
      <c r="D220" s="124" t="s">
        <v>226</v>
      </c>
      <c r="E220" s="125" t="s">
        <v>2493</v>
      </c>
      <c r="F220" s="126" t="s">
        <v>2494</v>
      </c>
      <c r="G220" s="127" t="s">
        <v>639</v>
      </c>
      <c r="H220" s="128">
        <v>16</v>
      </c>
      <c r="I220" s="129">
        <v>930</v>
      </c>
      <c r="J220" s="129">
        <f>ROUND(I220*H220,2)</f>
        <v>14880</v>
      </c>
      <c r="K220" s="126" t="s">
        <v>230</v>
      </c>
      <c r="L220" s="29"/>
      <c r="M220" s="130" t="s">
        <v>1</v>
      </c>
      <c r="N220" s="131" t="s">
        <v>39</v>
      </c>
      <c r="O220" s="132">
        <v>0.42499999999999999</v>
      </c>
      <c r="P220" s="132">
        <f>O220*H220</f>
        <v>6.8</v>
      </c>
      <c r="Q220" s="132">
        <v>1.15E-3</v>
      </c>
      <c r="R220" s="132">
        <f>Q220*H220</f>
        <v>1.84E-2</v>
      </c>
      <c r="S220" s="132">
        <v>0</v>
      </c>
      <c r="T220" s="133">
        <f>S220*H220</f>
        <v>0</v>
      </c>
      <c r="AR220" s="134" t="s">
        <v>277</v>
      </c>
      <c r="AT220" s="134" t="s">
        <v>226</v>
      </c>
      <c r="AU220" s="134" t="s">
        <v>82</v>
      </c>
      <c r="AY220" s="17" t="s">
        <v>224</v>
      </c>
      <c r="BE220" s="135">
        <f>IF(N220="základní",J220,0)</f>
        <v>0</v>
      </c>
      <c r="BF220" s="135">
        <f>IF(N220="snížená",J220,0)</f>
        <v>14880</v>
      </c>
      <c r="BG220" s="135">
        <f>IF(N220="zákl. přenesená",J220,0)</f>
        <v>0</v>
      </c>
      <c r="BH220" s="135">
        <f>IF(N220="sníž. přenesená",J220,0)</f>
        <v>0</v>
      </c>
      <c r="BI220" s="135">
        <f>IF(N220="nulová",J220,0)</f>
        <v>0</v>
      </c>
      <c r="BJ220" s="17" t="s">
        <v>82</v>
      </c>
      <c r="BK220" s="135">
        <f>ROUND(I220*H220,2)</f>
        <v>14880</v>
      </c>
      <c r="BL220" s="17" t="s">
        <v>277</v>
      </c>
      <c r="BM220" s="134" t="s">
        <v>5009</v>
      </c>
    </row>
    <row r="221" spans="2:65" s="1" customFormat="1" ht="19.5">
      <c r="B221" s="29"/>
      <c r="D221" s="136" t="s">
        <v>231</v>
      </c>
      <c r="F221" s="137" t="s">
        <v>2496</v>
      </c>
      <c r="L221" s="29"/>
      <c r="M221" s="138"/>
      <c r="T221" s="53"/>
      <c r="AT221" s="17" t="s">
        <v>231</v>
      </c>
      <c r="AU221" s="17" t="s">
        <v>82</v>
      </c>
    </row>
    <row r="222" spans="2:65" s="1" customFormat="1">
      <c r="B222" s="29"/>
      <c r="D222" s="139" t="s">
        <v>232</v>
      </c>
      <c r="F222" s="140" t="s">
        <v>2497</v>
      </c>
      <c r="L222" s="29"/>
      <c r="M222" s="138"/>
      <c r="T222" s="53"/>
      <c r="AT222" s="17" t="s">
        <v>232</v>
      </c>
      <c r="AU222" s="17" t="s">
        <v>82</v>
      </c>
    </row>
    <row r="223" spans="2:65" s="13" customFormat="1">
      <c r="B223" s="146"/>
      <c r="D223" s="136" t="s">
        <v>234</v>
      </c>
      <c r="E223" s="147" t="s">
        <v>1</v>
      </c>
      <c r="F223" s="148" t="s">
        <v>2473</v>
      </c>
      <c r="H223" s="149">
        <v>16</v>
      </c>
      <c r="L223" s="146"/>
      <c r="M223" s="150"/>
      <c r="T223" s="151"/>
      <c r="AT223" s="147" t="s">
        <v>234</v>
      </c>
      <c r="AU223" s="147" t="s">
        <v>82</v>
      </c>
      <c r="AV223" s="13" t="s">
        <v>82</v>
      </c>
      <c r="AW223" s="13" t="s">
        <v>29</v>
      </c>
      <c r="AX223" s="13" t="s">
        <v>73</v>
      </c>
      <c r="AY223" s="147" t="s">
        <v>224</v>
      </c>
    </row>
    <row r="224" spans="2:65" s="14" customFormat="1">
      <c r="B224" s="152"/>
      <c r="D224" s="136" t="s">
        <v>234</v>
      </c>
      <c r="E224" s="153" t="s">
        <v>1</v>
      </c>
      <c r="F224" s="154" t="s">
        <v>239</v>
      </c>
      <c r="H224" s="155">
        <v>16</v>
      </c>
      <c r="L224" s="152"/>
      <c r="M224" s="156"/>
      <c r="T224" s="157"/>
      <c r="AT224" s="153" t="s">
        <v>234</v>
      </c>
      <c r="AU224" s="153" t="s">
        <v>82</v>
      </c>
      <c r="AV224" s="14" t="s">
        <v>106</v>
      </c>
      <c r="AW224" s="14" t="s">
        <v>29</v>
      </c>
      <c r="AX224" s="14" t="s">
        <v>78</v>
      </c>
      <c r="AY224" s="153" t="s">
        <v>224</v>
      </c>
    </row>
    <row r="225" spans="2:65" s="1" customFormat="1" ht="21.75" customHeight="1">
      <c r="B225" s="123"/>
      <c r="C225" s="124" t="s">
        <v>300</v>
      </c>
      <c r="D225" s="124" t="s">
        <v>226</v>
      </c>
      <c r="E225" s="125" t="s">
        <v>2498</v>
      </c>
      <c r="F225" s="126" t="s">
        <v>2499</v>
      </c>
      <c r="G225" s="127" t="s">
        <v>272</v>
      </c>
      <c r="H225" s="128">
        <v>388</v>
      </c>
      <c r="I225" s="129">
        <v>28.7</v>
      </c>
      <c r="J225" s="129">
        <f>ROUND(I225*H225,2)</f>
        <v>11135.6</v>
      </c>
      <c r="K225" s="126" t="s">
        <v>230</v>
      </c>
      <c r="L225" s="29"/>
      <c r="M225" s="130" t="s">
        <v>1</v>
      </c>
      <c r="N225" s="131" t="s">
        <v>39</v>
      </c>
      <c r="O225" s="132">
        <v>4.8000000000000001E-2</v>
      </c>
      <c r="P225" s="132">
        <f>O225*H225</f>
        <v>18.623999999999999</v>
      </c>
      <c r="Q225" s="132">
        <v>0</v>
      </c>
      <c r="R225" s="132">
        <f>Q225*H225</f>
        <v>0</v>
      </c>
      <c r="S225" s="132">
        <v>0</v>
      </c>
      <c r="T225" s="133">
        <f>S225*H225</f>
        <v>0</v>
      </c>
      <c r="AR225" s="134" t="s">
        <v>277</v>
      </c>
      <c r="AT225" s="134" t="s">
        <v>226</v>
      </c>
      <c r="AU225" s="134" t="s">
        <v>82</v>
      </c>
      <c r="AY225" s="17" t="s">
        <v>224</v>
      </c>
      <c r="BE225" s="135">
        <f>IF(N225="základní",J225,0)</f>
        <v>0</v>
      </c>
      <c r="BF225" s="135">
        <f>IF(N225="snížená",J225,0)</f>
        <v>11135.6</v>
      </c>
      <c r="BG225" s="135">
        <f>IF(N225="zákl. přenesená",J225,0)</f>
        <v>0</v>
      </c>
      <c r="BH225" s="135">
        <f>IF(N225="sníž. přenesená",J225,0)</f>
        <v>0</v>
      </c>
      <c r="BI225" s="135">
        <f>IF(N225="nulová",J225,0)</f>
        <v>0</v>
      </c>
      <c r="BJ225" s="17" t="s">
        <v>82</v>
      </c>
      <c r="BK225" s="135">
        <f>ROUND(I225*H225,2)</f>
        <v>11135.6</v>
      </c>
      <c r="BL225" s="17" t="s">
        <v>277</v>
      </c>
      <c r="BM225" s="134" t="s">
        <v>5010</v>
      </c>
    </row>
    <row r="226" spans="2:65" s="1" customFormat="1">
      <c r="B226" s="29"/>
      <c r="D226" s="136" t="s">
        <v>231</v>
      </c>
      <c r="F226" s="137" t="s">
        <v>2501</v>
      </c>
      <c r="L226" s="29"/>
      <c r="M226" s="138"/>
      <c r="T226" s="53"/>
      <c r="AT226" s="17" t="s">
        <v>231</v>
      </c>
      <c r="AU226" s="17" t="s">
        <v>82</v>
      </c>
    </row>
    <row r="227" spans="2:65" s="1" customFormat="1">
      <c r="B227" s="29"/>
      <c r="D227" s="139" t="s">
        <v>232</v>
      </c>
      <c r="F227" s="140" t="s">
        <v>2502</v>
      </c>
      <c r="L227" s="29"/>
      <c r="M227" s="138"/>
      <c r="T227" s="53"/>
      <c r="AT227" s="17" t="s">
        <v>232</v>
      </c>
      <c r="AU227" s="17" t="s">
        <v>82</v>
      </c>
    </row>
    <row r="228" spans="2:65" s="1" customFormat="1" ht="24.2" customHeight="1">
      <c r="B228" s="123"/>
      <c r="C228" s="124" t="s">
        <v>366</v>
      </c>
      <c r="D228" s="124" t="s">
        <v>226</v>
      </c>
      <c r="E228" s="125" t="s">
        <v>2503</v>
      </c>
      <c r="F228" s="126" t="s">
        <v>2504</v>
      </c>
      <c r="G228" s="127" t="s">
        <v>272</v>
      </c>
      <c r="H228" s="128">
        <v>71</v>
      </c>
      <c r="I228" s="129">
        <v>37.5</v>
      </c>
      <c r="J228" s="129">
        <f>ROUND(I228*H228,2)</f>
        <v>2662.5</v>
      </c>
      <c r="K228" s="126" t="s">
        <v>230</v>
      </c>
      <c r="L228" s="29"/>
      <c r="M228" s="130" t="s">
        <v>1</v>
      </c>
      <c r="N228" s="131" t="s">
        <v>39</v>
      </c>
      <c r="O228" s="132">
        <v>5.8999999999999997E-2</v>
      </c>
      <c r="P228" s="132">
        <f>O228*H228</f>
        <v>4.1890000000000001</v>
      </c>
      <c r="Q228" s="132">
        <v>0</v>
      </c>
      <c r="R228" s="132">
        <f>Q228*H228</f>
        <v>0</v>
      </c>
      <c r="S228" s="132">
        <v>0</v>
      </c>
      <c r="T228" s="133">
        <f>S228*H228</f>
        <v>0</v>
      </c>
      <c r="AR228" s="134" t="s">
        <v>277</v>
      </c>
      <c r="AT228" s="134" t="s">
        <v>226</v>
      </c>
      <c r="AU228" s="134" t="s">
        <v>82</v>
      </c>
      <c r="AY228" s="17" t="s">
        <v>224</v>
      </c>
      <c r="BE228" s="135">
        <f>IF(N228="základní",J228,0)</f>
        <v>0</v>
      </c>
      <c r="BF228" s="135">
        <f>IF(N228="snížená",J228,0)</f>
        <v>2662.5</v>
      </c>
      <c r="BG228" s="135">
        <f>IF(N228="zákl. přenesená",J228,0)</f>
        <v>0</v>
      </c>
      <c r="BH228" s="135">
        <f>IF(N228="sníž. přenesená",J228,0)</f>
        <v>0</v>
      </c>
      <c r="BI228" s="135">
        <f>IF(N228="nulová",J228,0)</f>
        <v>0</v>
      </c>
      <c r="BJ228" s="17" t="s">
        <v>82</v>
      </c>
      <c r="BK228" s="135">
        <f>ROUND(I228*H228,2)</f>
        <v>2662.5</v>
      </c>
      <c r="BL228" s="17" t="s">
        <v>277</v>
      </c>
      <c r="BM228" s="134" t="s">
        <v>5011</v>
      </c>
    </row>
    <row r="229" spans="2:65" s="1" customFormat="1" ht="19.5">
      <c r="B229" s="29"/>
      <c r="D229" s="136" t="s">
        <v>231</v>
      </c>
      <c r="F229" s="137" t="s">
        <v>2506</v>
      </c>
      <c r="L229" s="29"/>
      <c r="M229" s="138"/>
      <c r="T229" s="53"/>
      <c r="AT229" s="17" t="s">
        <v>231</v>
      </c>
      <c r="AU229" s="17" t="s">
        <v>82</v>
      </c>
    </row>
    <row r="230" spans="2:65" s="1" customFormat="1">
      <c r="B230" s="29"/>
      <c r="D230" s="139" t="s">
        <v>232</v>
      </c>
      <c r="F230" s="140" t="s">
        <v>2507</v>
      </c>
      <c r="L230" s="29"/>
      <c r="M230" s="138"/>
      <c r="T230" s="53"/>
      <c r="AT230" s="17" t="s">
        <v>232</v>
      </c>
      <c r="AU230" s="17" t="s">
        <v>82</v>
      </c>
    </row>
    <row r="231" spans="2:65" s="1" customFormat="1" ht="24.2" customHeight="1">
      <c r="B231" s="123"/>
      <c r="C231" s="124" t="s">
        <v>304</v>
      </c>
      <c r="D231" s="124" t="s">
        <v>226</v>
      </c>
      <c r="E231" s="125" t="s">
        <v>2508</v>
      </c>
      <c r="F231" s="126" t="s">
        <v>2509</v>
      </c>
      <c r="G231" s="127" t="s">
        <v>253</v>
      </c>
      <c r="H231" s="128">
        <v>1.2529999999999999</v>
      </c>
      <c r="I231" s="129">
        <v>1840</v>
      </c>
      <c r="J231" s="129">
        <f>ROUND(I231*H231,2)</f>
        <v>2305.52</v>
      </c>
      <c r="K231" s="126" t="s">
        <v>230</v>
      </c>
      <c r="L231" s="29"/>
      <c r="M231" s="130" t="s">
        <v>1</v>
      </c>
      <c r="N231" s="131" t="s">
        <v>39</v>
      </c>
      <c r="O231" s="132">
        <v>4.0259999999999998</v>
      </c>
      <c r="P231" s="132">
        <f>O231*H231</f>
        <v>5.0445779999999996</v>
      </c>
      <c r="Q231" s="132">
        <v>0</v>
      </c>
      <c r="R231" s="132">
        <f>Q231*H231</f>
        <v>0</v>
      </c>
      <c r="S231" s="132">
        <v>0</v>
      </c>
      <c r="T231" s="133">
        <f>S231*H231</f>
        <v>0</v>
      </c>
      <c r="AR231" s="134" t="s">
        <v>277</v>
      </c>
      <c r="AT231" s="134" t="s">
        <v>226</v>
      </c>
      <c r="AU231" s="134" t="s">
        <v>82</v>
      </c>
      <c r="AY231" s="17" t="s">
        <v>224</v>
      </c>
      <c r="BE231" s="135">
        <f>IF(N231="základní",J231,0)</f>
        <v>0</v>
      </c>
      <c r="BF231" s="135">
        <f>IF(N231="snížená",J231,0)</f>
        <v>2305.52</v>
      </c>
      <c r="BG231" s="135">
        <f>IF(N231="zákl. přenesená",J231,0)</f>
        <v>0</v>
      </c>
      <c r="BH231" s="135">
        <f>IF(N231="sníž. přenesená",J231,0)</f>
        <v>0</v>
      </c>
      <c r="BI231" s="135">
        <f>IF(N231="nulová",J231,0)</f>
        <v>0</v>
      </c>
      <c r="BJ231" s="17" t="s">
        <v>82</v>
      </c>
      <c r="BK231" s="135">
        <f>ROUND(I231*H231,2)</f>
        <v>2305.52</v>
      </c>
      <c r="BL231" s="17" t="s">
        <v>277</v>
      </c>
      <c r="BM231" s="134" t="s">
        <v>5012</v>
      </c>
    </row>
    <row r="232" spans="2:65" s="1" customFormat="1" ht="29.25">
      <c r="B232" s="29"/>
      <c r="D232" s="136" t="s">
        <v>231</v>
      </c>
      <c r="F232" s="137" t="s">
        <v>2511</v>
      </c>
      <c r="L232" s="29"/>
      <c r="M232" s="138"/>
      <c r="T232" s="53"/>
      <c r="AT232" s="17" t="s">
        <v>231</v>
      </c>
      <c r="AU232" s="17" t="s">
        <v>82</v>
      </c>
    </row>
    <row r="233" spans="2:65" s="1" customFormat="1">
      <c r="B233" s="29"/>
      <c r="D233" s="139" t="s">
        <v>232</v>
      </c>
      <c r="F233" s="140" t="s">
        <v>2512</v>
      </c>
      <c r="L233" s="29"/>
      <c r="M233" s="138"/>
      <c r="T233" s="53"/>
      <c r="AT233" s="17" t="s">
        <v>232</v>
      </c>
      <c r="AU233" s="17" t="s">
        <v>82</v>
      </c>
    </row>
    <row r="234" spans="2:65" s="11" customFormat="1" ht="22.9" customHeight="1">
      <c r="B234" s="112"/>
      <c r="D234" s="113" t="s">
        <v>72</v>
      </c>
      <c r="E234" s="121" t="s">
        <v>2000</v>
      </c>
      <c r="F234" s="121" t="s">
        <v>2513</v>
      </c>
      <c r="J234" s="122">
        <f>BK234</f>
        <v>757913.34000000008</v>
      </c>
      <c r="L234" s="112"/>
      <c r="M234" s="116"/>
      <c r="P234" s="117">
        <f>SUM(P235:P377)</f>
        <v>709.60919999999987</v>
      </c>
      <c r="R234" s="117">
        <f>SUM(R235:R377)</f>
        <v>1.2718699999999994</v>
      </c>
      <c r="T234" s="118">
        <f>SUM(T235:T377)</f>
        <v>0</v>
      </c>
      <c r="AR234" s="113" t="s">
        <v>82</v>
      </c>
      <c r="AT234" s="119" t="s">
        <v>72</v>
      </c>
      <c r="AU234" s="119" t="s">
        <v>78</v>
      </c>
      <c r="AY234" s="113" t="s">
        <v>224</v>
      </c>
      <c r="BK234" s="120">
        <f>SUM(BK235:BK377)</f>
        <v>757913.34000000008</v>
      </c>
    </row>
    <row r="235" spans="2:65" s="1" customFormat="1" ht="24.2" customHeight="1">
      <c r="B235" s="123"/>
      <c r="C235" s="124" t="s">
        <v>376</v>
      </c>
      <c r="D235" s="124" t="s">
        <v>226</v>
      </c>
      <c r="E235" s="125" t="s">
        <v>2514</v>
      </c>
      <c r="F235" s="126" t="s">
        <v>2515</v>
      </c>
      <c r="G235" s="127" t="s">
        <v>272</v>
      </c>
      <c r="H235" s="128">
        <v>4</v>
      </c>
      <c r="I235" s="129">
        <v>1450</v>
      </c>
      <c r="J235" s="129">
        <f>ROUND(I235*H235,2)</f>
        <v>5800</v>
      </c>
      <c r="K235" s="126" t="s">
        <v>230</v>
      </c>
      <c r="L235" s="29"/>
      <c r="M235" s="130" t="s">
        <v>1</v>
      </c>
      <c r="N235" s="131" t="s">
        <v>39</v>
      </c>
      <c r="O235" s="132">
        <v>0.222</v>
      </c>
      <c r="P235" s="132">
        <f>O235*H235</f>
        <v>0.88800000000000001</v>
      </c>
      <c r="Q235" s="132">
        <v>1.5E-3</v>
      </c>
      <c r="R235" s="132">
        <f>Q235*H235</f>
        <v>6.0000000000000001E-3</v>
      </c>
      <c r="S235" s="132">
        <v>0</v>
      </c>
      <c r="T235" s="133">
        <f>S235*H235</f>
        <v>0</v>
      </c>
      <c r="AR235" s="134" t="s">
        <v>277</v>
      </c>
      <c r="AT235" s="134" t="s">
        <v>226</v>
      </c>
      <c r="AU235" s="134" t="s">
        <v>82</v>
      </c>
      <c r="AY235" s="17" t="s">
        <v>224</v>
      </c>
      <c r="BE235" s="135">
        <f>IF(N235="základní",J235,0)</f>
        <v>0</v>
      </c>
      <c r="BF235" s="135">
        <f>IF(N235="snížená",J235,0)</f>
        <v>5800</v>
      </c>
      <c r="BG235" s="135">
        <f>IF(N235="zákl. přenesená",J235,0)</f>
        <v>0</v>
      </c>
      <c r="BH235" s="135">
        <f>IF(N235="sníž. přenesená",J235,0)</f>
        <v>0</v>
      </c>
      <c r="BI235" s="135">
        <f>IF(N235="nulová",J235,0)</f>
        <v>0</v>
      </c>
      <c r="BJ235" s="17" t="s">
        <v>82</v>
      </c>
      <c r="BK235" s="135">
        <f>ROUND(I235*H235,2)</f>
        <v>5800</v>
      </c>
      <c r="BL235" s="17" t="s">
        <v>277</v>
      </c>
      <c r="BM235" s="134" t="s">
        <v>5013</v>
      </c>
    </row>
    <row r="236" spans="2:65" s="1" customFormat="1" ht="19.5">
      <c r="B236" s="29"/>
      <c r="D236" s="136" t="s">
        <v>231</v>
      </c>
      <c r="F236" s="137" t="s">
        <v>2517</v>
      </c>
      <c r="L236" s="29"/>
      <c r="M236" s="138"/>
      <c r="T236" s="53"/>
      <c r="AT236" s="17" t="s">
        <v>231</v>
      </c>
      <c r="AU236" s="17" t="s">
        <v>82</v>
      </c>
    </row>
    <row r="237" spans="2:65" s="1" customFormat="1">
      <c r="B237" s="29"/>
      <c r="D237" s="139" t="s">
        <v>232</v>
      </c>
      <c r="F237" s="140" t="s">
        <v>2518</v>
      </c>
      <c r="L237" s="29"/>
      <c r="M237" s="138"/>
      <c r="T237" s="53"/>
      <c r="AT237" s="17" t="s">
        <v>232</v>
      </c>
      <c r="AU237" s="17" t="s">
        <v>82</v>
      </c>
    </row>
    <row r="238" spans="2:65" s="1" customFormat="1" ht="24.2" customHeight="1">
      <c r="B238" s="123"/>
      <c r="C238" s="124" t="s">
        <v>313</v>
      </c>
      <c r="D238" s="124" t="s">
        <v>226</v>
      </c>
      <c r="E238" s="125" t="s">
        <v>2519</v>
      </c>
      <c r="F238" s="126" t="s">
        <v>2520</v>
      </c>
      <c r="G238" s="127" t="s">
        <v>272</v>
      </c>
      <c r="H238" s="128">
        <v>30</v>
      </c>
      <c r="I238" s="129">
        <v>2370</v>
      </c>
      <c r="J238" s="129">
        <f>ROUND(I238*H238,2)</f>
        <v>71100</v>
      </c>
      <c r="K238" s="126" t="s">
        <v>230</v>
      </c>
      <c r="L238" s="29"/>
      <c r="M238" s="130" t="s">
        <v>1</v>
      </c>
      <c r="N238" s="131" t="s">
        <v>39</v>
      </c>
      <c r="O238" s="132">
        <v>0.255</v>
      </c>
      <c r="P238" s="132">
        <f>O238*H238</f>
        <v>7.65</v>
      </c>
      <c r="Q238" s="132">
        <v>2.6099999999999999E-3</v>
      </c>
      <c r="R238" s="132">
        <f>Q238*H238</f>
        <v>7.8299999999999995E-2</v>
      </c>
      <c r="S238" s="132">
        <v>0</v>
      </c>
      <c r="T238" s="133">
        <f>S238*H238</f>
        <v>0</v>
      </c>
      <c r="AR238" s="134" t="s">
        <v>277</v>
      </c>
      <c r="AT238" s="134" t="s">
        <v>226</v>
      </c>
      <c r="AU238" s="134" t="s">
        <v>82</v>
      </c>
      <c r="AY238" s="17" t="s">
        <v>224</v>
      </c>
      <c r="BE238" s="135">
        <f>IF(N238="základní",J238,0)</f>
        <v>0</v>
      </c>
      <c r="BF238" s="135">
        <f>IF(N238="snížená",J238,0)</f>
        <v>71100</v>
      </c>
      <c r="BG238" s="135">
        <f>IF(N238="zákl. přenesená",J238,0)</f>
        <v>0</v>
      </c>
      <c r="BH238" s="135">
        <f>IF(N238="sníž. přenesená",J238,0)</f>
        <v>0</v>
      </c>
      <c r="BI238" s="135">
        <f>IF(N238="nulová",J238,0)</f>
        <v>0</v>
      </c>
      <c r="BJ238" s="17" t="s">
        <v>82</v>
      </c>
      <c r="BK238" s="135">
        <f>ROUND(I238*H238,2)</f>
        <v>71100</v>
      </c>
      <c r="BL238" s="17" t="s">
        <v>277</v>
      </c>
      <c r="BM238" s="134" t="s">
        <v>5014</v>
      </c>
    </row>
    <row r="239" spans="2:65" s="1" customFormat="1" ht="19.5">
      <c r="B239" s="29"/>
      <c r="D239" s="136" t="s">
        <v>231</v>
      </c>
      <c r="F239" s="137" t="s">
        <v>2522</v>
      </c>
      <c r="L239" s="29"/>
      <c r="M239" s="138"/>
      <c r="T239" s="53"/>
      <c r="AT239" s="17" t="s">
        <v>231</v>
      </c>
      <c r="AU239" s="17" t="s">
        <v>82</v>
      </c>
    </row>
    <row r="240" spans="2:65" s="1" customFormat="1">
      <c r="B240" s="29"/>
      <c r="D240" s="139" t="s">
        <v>232</v>
      </c>
      <c r="F240" s="140" t="s">
        <v>2523</v>
      </c>
      <c r="L240" s="29"/>
      <c r="M240" s="138"/>
      <c r="T240" s="53"/>
      <c r="AT240" s="17" t="s">
        <v>232</v>
      </c>
      <c r="AU240" s="17" t="s">
        <v>82</v>
      </c>
    </row>
    <row r="241" spans="2:65" s="1" customFormat="1" ht="24.2" customHeight="1">
      <c r="B241" s="123"/>
      <c r="C241" s="124" t="s">
        <v>393</v>
      </c>
      <c r="D241" s="124" t="s">
        <v>226</v>
      </c>
      <c r="E241" s="125" t="s">
        <v>2524</v>
      </c>
      <c r="F241" s="126" t="s">
        <v>2525</v>
      </c>
      <c r="G241" s="127" t="s">
        <v>272</v>
      </c>
      <c r="H241" s="128">
        <v>188</v>
      </c>
      <c r="I241" s="129">
        <v>416</v>
      </c>
      <c r="J241" s="129">
        <f>ROUND(I241*H241,2)</f>
        <v>78208</v>
      </c>
      <c r="K241" s="126" t="s">
        <v>230</v>
      </c>
      <c r="L241" s="29"/>
      <c r="M241" s="130" t="s">
        <v>1</v>
      </c>
      <c r="N241" s="131" t="s">
        <v>39</v>
      </c>
      <c r="O241" s="132">
        <v>0.52900000000000003</v>
      </c>
      <c r="P241" s="132">
        <f>O241*H241</f>
        <v>99.451999999999998</v>
      </c>
      <c r="Q241" s="132">
        <v>7.2999999999999996E-4</v>
      </c>
      <c r="R241" s="132">
        <f>Q241*H241</f>
        <v>0.13724</v>
      </c>
      <c r="S241" s="132">
        <v>0</v>
      </c>
      <c r="T241" s="133">
        <f>S241*H241</f>
        <v>0</v>
      </c>
      <c r="AR241" s="134" t="s">
        <v>277</v>
      </c>
      <c r="AT241" s="134" t="s">
        <v>226</v>
      </c>
      <c r="AU241" s="134" t="s">
        <v>82</v>
      </c>
      <c r="AY241" s="17" t="s">
        <v>224</v>
      </c>
      <c r="BE241" s="135">
        <f>IF(N241="základní",J241,0)</f>
        <v>0</v>
      </c>
      <c r="BF241" s="135">
        <f>IF(N241="snížená",J241,0)</f>
        <v>78208</v>
      </c>
      <c r="BG241" s="135">
        <f>IF(N241="zákl. přenesená",J241,0)</f>
        <v>0</v>
      </c>
      <c r="BH241" s="135">
        <f>IF(N241="sníž. přenesená",J241,0)</f>
        <v>0</v>
      </c>
      <c r="BI241" s="135">
        <f>IF(N241="nulová",J241,0)</f>
        <v>0</v>
      </c>
      <c r="BJ241" s="17" t="s">
        <v>82</v>
      </c>
      <c r="BK241" s="135">
        <f>ROUND(I241*H241,2)</f>
        <v>78208</v>
      </c>
      <c r="BL241" s="17" t="s">
        <v>277</v>
      </c>
      <c r="BM241" s="134" t="s">
        <v>5015</v>
      </c>
    </row>
    <row r="242" spans="2:65" s="1" customFormat="1" ht="19.5">
      <c r="B242" s="29"/>
      <c r="D242" s="136" t="s">
        <v>231</v>
      </c>
      <c r="F242" s="137" t="s">
        <v>2527</v>
      </c>
      <c r="L242" s="29"/>
      <c r="M242" s="138"/>
      <c r="T242" s="53"/>
      <c r="AT242" s="17" t="s">
        <v>231</v>
      </c>
      <c r="AU242" s="17" t="s">
        <v>82</v>
      </c>
    </row>
    <row r="243" spans="2:65" s="1" customFormat="1">
      <c r="B243" s="29"/>
      <c r="D243" s="139" t="s">
        <v>232</v>
      </c>
      <c r="F243" s="140" t="s">
        <v>2528</v>
      </c>
      <c r="L243" s="29"/>
      <c r="M243" s="138"/>
      <c r="T243" s="53"/>
      <c r="AT243" s="17" t="s">
        <v>232</v>
      </c>
      <c r="AU243" s="17" t="s">
        <v>82</v>
      </c>
    </row>
    <row r="244" spans="2:65" s="13" customFormat="1">
      <c r="B244" s="146"/>
      <c r="D244" s="136" t="s">
        <v>234</v>
      </c>
      <c r="E244" s="147" t="s">
        <v>1</v>
      </c>
      <c r="F244" s="148" t="s">
        <v>2529</v>
      </c>
      <c r="H244" s="149">
        <v>188</v>
      </c>
      <c r="L244" s="146"/>
      <c r="M244" s="150"/>
      <c r="T244" s="151"/>
      <c r="AT244" s="147" t="s">
        <v>234</v>
      </c>
      <c r="AU244" s="147" t="s">
        <v>82</v>
      </c>
      <c r="AV244" s="13" t="s">
        <v>82</v>
      </c>
      <c r="AW244" s="13" t="s">
        <v>29</v>
      </c>
      <c r="AX244" s="13" t="s">
        <v>73</v>
      </c>
      <c r="AY244" s="147" t="s">
        <v>224</v>
      </c>
    </row>
    <row r="245" spans="2:65" s="14" customFormat="1">
      <c r="B245" s="152"/>
      <c r="D245" s="136" t="s">
        <v>234</v>
      </c>
      <c r="E245" s="153" t="s">
        <v>1</v>
      </c>
      <c r="F245" s="154" t="s">
        <v>239</v>
      </c>
      <c r="H245" s="155">
        <v>188</v>
      </c>
      <c r="L245" s="152"/>
      <c r="M245" s="156"/>
      <c r="T245" s="157"/>
      <c r="AT245" s="153" t="s">
        <v>234</v>
      </c>
      <c r="AU245" s="153" t="s">
        <v>82</v>
      </c>
      <c r="AV245" s="14" t="s">
        <v>106</v>
      </c>
      <c r="AW245" s="14" t="s">
        <v>29</v>
      </c>
      <c r="AX245" s="14" t="s">
        <v>78</v>
      </c>
      <c r="AY245" s="153" t="s">
        <v>224</v>
      </c>
    </row>
    <row r="246" spans="2:65" s="1" customFormat="1" ht="24.2" customHeight="1">
      <c r="B246" s="123"/>
      <c r="C246" s="124" t="s">
        <v>321</v>
      </c>
      <c r="D246" s="124" t="s">
        <v>226</v>
      </c>
      <c r="E246" s="125" t="s">
        <v>2530</v>
      </c>
      <c r="F246" s="126" t="s">
        <v>2531</v>
      </c>
      <c r="G246" s="127" t="s">
        <v>272</v>
      </c>
      <c r="H246" s="128">
        <v>220</v>
      </c>
      <c r="I246" s="129">
        <v>512</v>
      </c>
      <c r="J246" s="129">
        <f>ROUND(I246*H246,2)</f>
        <v>112640</v>
      </c>
      <c r="K246" s="126" t="s">
        <v>230</v>
      </c>
      <c r="L246" s="29"/>
      <c r="M246" s="130" t="s">
        <v>1</v>
      </c>
      <c r="N246" s="131" t="s">
        <v>39</v>
      </c>
      <c r="O246" s="132">
        <v>0.61599999999999999</v>
      </c>
      <c r="P246" s="132">
        <f>O246*H246</f>
        <v>135.52000000000001</v>
      </c>
      <c r="Q246" s="132">
        <v>9.7999999999999997E-4</v>
      </c>
      <c r="R246" s="132">
        <f>Q246*H246</f>
        <v>0.21559999999999999</v>
      </c>
      <c r="S246" s="132">
        <v>0</v>
      </c>
      <c r="T246" s="133">
        <f>S246*H246</f>
        <v>0</v>
      </c>
      <c r="AR246" s="134" t="s">
        <v>277</v>
      </c>
      <c r="AT246" s="134" t="s">
        <v>226</v>
      </c>
      <c r="AU246" s="134" t="s">
        <v>82</v>
      </c>
      <c r="AY246" s="17" t="s">
        <v>224</v>
      </c>
      <c r="BE246" s="135">
        <f>IF(N246="základní",J246,0)</f>
        <v>0</v>
      </c>
      <c r="BF246" s="135">
        <f>IF(N246="snížená",J246,0)</f>
        <v>112640</v>
      </c>
      <c r="BG246" s="135">
        <f>IF(N246="zákl. přenesená",J246,0)</f>
        <v>0</v>
      </c>
      <c r="BH246" s="135">
        <f>IF(N246="sníž. přenesená",J246,0)</f>
        <v>0</v>
      </c>
      <c r="BI246" s="135">
        <f>IF(N246="nulová",J246,0)</f>
        <v>0</v>
      </c>
      <c r="BJ246" s="17" t="s">
        <v>82</v>
      </c>
      <c r="BK246" s="135">
        <f>ROUND(I246*H246,2)</f>
        <v>112640</v>
      </c>
      <c r="BL246" s="17" t="s">
        <v>277</v>
      </c>
      <c r="BM246" s="134" t="s">
        <v>5016</v>
      </c>
    </row>
    <row r="247" spans="2:65" s="1" customFormat="1" ht="19.5">
      <c r="B247" s="29"/>
      <c r="D247" s="136" t="s">
        <v>231</v>
      </c>
      <c r="F247" s="137" t="s">
        <v>2533</v>
      </c>
      <c r="L247" s="29"/>
      <c r="M247" s="138"/>
      <c r="T247" s="53"/>
      <c r="AT247" s="17" t="s">
        <v>231</v>
      </c>
      <c r="AU247" s="17" t="s">
        <v>82</v>
      </c>
    </row>
    <row r="248" spans="2:65" s="1" customFormat="1">
      <c r="B248" s="29"/>
      <c r="D248" s="139" t="s">
        <v>232</v>
      </c>
      <c r="F248" s="140" t="s">
        <v>2534</v>
      </c>
      <c r="L248" s="29"/>
      <c r="M248" s="138"/>
      <c r="T248" s="53"/>
      <c r="AT248" s="17" t="s">
        <v>232</v>
      </c>
      <c r="AU248" s="17" t="s">
        <v>82</v>
      </c>
    </row>
    <row r="249" spans="2:65" s="13" customFormat="1">
      <c r="B249" s="146"/>
      <c r="D249" s="136" t="s">
        <v>234</v>
      </c>
      <c r="E249" s="147" t="s">
        <v>1</v>
      </c>
      <c r="F249" s="148" t="s">
        <v>2535</v>
      </c>
      <c r="H249" s="149">
        <v>220</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220</v>
      </c>
      <c r="L250" s="152"/>
      <c r="M250" s="156"/>
      <c r="T250" s="157"/>
      <c r="AT250" s="153" t="s">
        <v>234</v>
      </c>
      <c r="AU250" s="153" t="s">
        <v>82</v>
      </c>
      <c r="AV250" s="14" t="s">
        <v>106</v>
      </c>
      <c r="AW250" s="14" t="s">
        <v>29</v>
      </c>
      <c r="AX250" s="14" t="s">
        <v>78</v>
      </c>
      <c r="AY250" s="153" t="s">
        <v>224</v>
      </c>
    </row>
    <row r="251" spans="2:65" s="1" customFormat="1" ht="24.2" customHeight="1">
      <c r="B251" s="123"/>
      <c r="C251" s="124" t="s">
        <v>409</v>
      </c>
      <c r="D251" s="124" t="s">
        <v>226</v>
      </c>
      <c r="E251" s="125" t="s">
        <v>2536</v>
      </c>
      <c r="F251" s="126" t="s">
        <v>2537</v>
      </c>
      <c r="G251" s="127" t="s">
        <v>272</v>
      </c>
      <c r="H251" s="128">
        <v>138</v>
      </c>
      <c r="I251" s="129">
        <v>618</v>
      </c>
      <c r="J251" s="129">
        <f>ROUND(I251*H251,2)</f>
        <v>85284</v>
      </c>
      <c r="K251" s="126" t="s">
        <v>230</v>
      </c>
      <c r="L251" s="29"/>
      <c r="M251" s="130" t="s">
        <v>1</v>
      </c>
      <c r="N251" s="131" t="s">
        <v>39</v>
      </c>
      <c r="O251" s="132">
        <v>0.69599999999999995</v>
      </c>
      <c r="P251" s="132">
        <f>O251*H251</f>
        <v>96.047999999999988</v>
      </c>
      <c r="Q251" s="132">
        <v>1.2999999999999999E-3</v>
      </c>
      <c r="R251" s="132">
        <f>Q251*H251</f>
        <v>0.1794</v>
      </c>
      <c r="S251" s="132">
        <v>0</v>
      </c>
      <c r="T251" s="133">
        <f>S251*H251</f>
        <v>0</v>
      </c>
      <c r="AR251" s="134" t="s">
        <v>277</v>
      </c>
      <c r="AT251" s="134" t="s">
        <v>226</v>
      </c>
      <c r="AU251" s="134" t="s">
        <v>82</v>
      </c>
      <c r="AY251" s="17" t="s">
        <v>224</v>
      </c>
      <c r="BE251" s="135">
        <f>IF(N251="základní",J251,0)</f>
        <v>0</v>
      </c>
      <c r="BF251" s="135">
        <f>IF(N251="snížená",J251,0)</f>
        <v>85284</v>
      </c>
      <c r="BG251" s="135">
        <f>IF(N251="zákl. přenesená",J251,0)</f>
        <v>0</v>
      </c>
      <c r="BH251" s="135">
        <f>IF(N251="sníž. přenesená",J251,0)</f>
        <v>0</v>
      </c>
      <c r="BI251" s="135">
        <f>IF(N251="nulová",J251,0)</f>
        <v>0</v>
      </c>
      <c r="BJ251" s="17" t="s">
        <v>82</v>
      </c>
      <c r="BK251" s="135">
        <f>ROUND(I251*H251,2)</f>
        <v>85284</v>
      </c>
      <c r="BL251" s="17" t="s">
        <v>277</v>
      </c>
      <c r="BM251" s="134" t="s">
        <v>5017</v>
      </c>
    </row>
    <row r="252" spans="2:65" s="1" customFormat="1" ht="19.5">
      <c r="B252" s="29"/>
      <c r="D252" s="136" t="s">
        <v>231</v>
      </c>
      <c r="F252" s="137" t="s">
        <v>2539</v>
      </c>
      <c r="L252" s="29"/>
      <c r="M252" s="138"/>
      <c r="T252" s="53"/>
      <c r="AT252" s="17" t="s">
        <v>231</v>
      </c>
      <c r="AU252" s="17" t="s">
        <v>82</v>
      </c>
    </row>
    <row r="253" spans="2:65" s="1" customFormat="1">
      <c r="B253" s="29"/>
      <c r="D253" s="139" t="s">
        <v>232</v>
      </c>
      <c r="F253" s="140" t="s">
        <v>2540</v>
      </c>
      <c r="L253" s="29"/>
      <c r="M253" s="138"/>
      <c r="T253" s="53"/>
      <c r="AT253" s="17" t="s">
        <v>232</v>
      </c>
      <c r="AU253" s="17" t="s">
        <v>82</v>
      </c>
    </row>
    <row r="254" spans="2:65" s="13" customFormat="1">
      <c r="B254" s="146"/>
      <c r="D254" s="136" t="s">
        <v>234</v>
      </c>
      <c r="E254" s="147" t="s">
        <v>1</v>
      </c>
      <c r="F254" s="148" t="s">
        <v>2541</v>
      </c>
      <c r="H254" s="149">
        <v>138</v>
      </c>
      <c r="L254" s="146"/>
      <c r="M254" s="150"/>
      <c r="T254" s="151"/>
      <c r="AT254" s="147" t="s">
        <v>234</v>
      </c>
      <c r="AU254" s="147" t="s">
        <v>82</v>
      </c>
      <c r="AV254" s="13" t="s">
        <v>82</v>
      </c>
      <c r="AW254" s="13" t="s">
        <v>29</v>
      </c>
      <c r="AX254" s="13" t="s">
        <v>73</v>
      </c>
      <c r="AY254" s="147" t="s">
        <v>224</v>
      </c>
    </row>
    <row r="255" spans="2:65" s="14" customFormat="1">
      <c r="B255" s="152"/>
      <c r="D255" s="136" t="s">
        <v>234</v>
      </c>
      <c r="E255" s="153" t="s">
        <v>1</v>
      </c>
      <c r="F255" s="154" t="s">
        <v>239</v>
      </c>
      <c r="H255" s="155">
        <v>138</v>
      </c>
      <c r="L255" s="152"/>
      <c r="M255" s="156"/>
      <c r="T255" s="157"/>
      <c r="AT255" s="153" t="s">
        <v>234</v>
      </c>
      <c r="AU255" s="153" t="s">
        <v>82</v>
      </c>
      <c r="AV255" s="14" t="s">
        <v>106</v>
      </c>
      <c r="AW255" s="14" t="s">
        <v>29</v>
      </c>
      <c r="AX255" s="14" t="s">
        <v>78</v>
      </c>
      <c r="AY255" s="153" t="s">
        <v>224</v>
      </c>
    </row>
    <row r="256" spans="2:65" s="1" customFormat="1" ht="24.2" customHeight="1">
      <c r="B256" s="123"/>
      <c r="C256" s="124" t="s">
        <v>328</v>
      </c>
      <c r="D256" s="124" t="s">
        <v>226</v>
      </c>
      <c r="E256" s="125" t="s">
        <v>2542</v>
      </c>
      <c r="F256" s="126" t="s">
        <v>2543</v>
      </c>
      <c r="G256" s="127" t="s">
        <v>272</v>
      </c>
      <c r="H256" s="128">
        <v>125</v>
      </c>
      <c r="I256" s="129">
        <v>754</v>
      </c>
      <c r="J256" s="129">
        <f>ROUND(I256*H256,2)</f>
        <v>94250</v>
      </c>
      <c r="K256" s="126" t="s">
        <v>230</v>
      </c>
      <c r="L256" s="29"/>
      <c r="M256" s="130" t="s">
        <v>1</v>
      </c>
      <c r="N256" s="131" t="s">
        <v>39</v>
      </c>
      <c r="O256" s="132">
        <v>0.74299999999999999</v>
      </c>
      <c r="P256" s="132">
        <f>O256*H256</f>
        <v>92.875</v>
      </c>
      <c r="Q256" s="132">
        <v>2.63E-3</v>
      </c>
      <c r="R256" s="132">
        <f>Q256*H256</f>
        <v>0.32874999999999999</v>
      </c>
      <c r="S256" s="132">
        <v>0</v>
      </c>
      <c r="T256" s="133">
        <f>S256*H256</f>
        <v>0</v>
      </c>
      <c r="AR256" s="134" t="s">
        <v>277</v>
      </c>
      <c r="AT256" s="134" t="s">
        <v>226</v>
      </c>
      <c r="AU256" s="134" t="s">
        <v>82</v>
      </c>
      <c r="AY256" s="17" t="s">
        <v>224</v>
      </c>
      <c r="BE256" s="135">
        <f>IF(N256="základní",J256,0)</f>
        <v>0</v>
      </c>
      <c r="BF256" s="135">
        <f>IF(N256="snížená",J256,0)</f>
        <v>94250</v>
      </c>
      <c r="BG256" s="135">
        <f>IF(N256="zákl. přenesená",J256,0)</f>
        <v>0</v>
      </c>
      <c r="BH256" s="135">
        <f>IF(N256="sníž. přenesená",J256,0)</f>
        <v>0</v>
      </c>
      <c r="BI256" s="135">
        <f>IF(N256="nulová",J256,0)</f>
        <v>0</v>
      </c>
      <c r="BJ256" s="17" t="s">
        <v>82</v>
      </c>
      <c r="BK256" s="135">
        <f>ROUND(I256*H256,2)</f>
        <v>94250</v>
      </c>
      <c r="BL256" s="17" t="s">
        <v>277</v>
      </c>
      <c r="BM256" s="134" t="s">
        <v>5018</v>
      </c>
    </row>
    <row r="257" spans="2:65" s="1" customFormat="1" ht="19.5">
      <c r="B257" s="29"/>
      <c r="D257" s="136" t="s">
        <v>231</v>
      </c>
      <c r="F257" s="137" t="s">
        <v>2545</v>
      </c>
      <c r="L257" s="29"/>
      <c r="M257" s="138"/>
      <c r="T257" s="53"/>
      <c r="AT257" s="17" t="s">
        <v>231</v>
      </c>
      <c r="AU257" s="17" t="s">
        <v>82</v>
      </c>
    </row>
    <row r="258" spans="2:65" s="1" customFormat="1">
      <c r="B258" s="29"/>
      <c r="D258" s="139" t="s">
        <v>232</v>
      </c>
      <c r="F258" s="140" t="s">
        <v>2546</v>
      </c>
      <c r="L258" s="29"/>
      <c r="M258" s="138"/>
      <c r="T258" s="53"/>
      <c r="AT258" s="17" t="s">
        <v>232</v>
      </c>
      <c r="AU258" s="17" t="s">
        <v>82</v>
      </c>
    </row>
    <row r="259" spans="2:65" s="13" customFormat="1">
      <c r="B259" s="146"/>
      <c r="D259" s="136" t="s">
        <v>234</v>
      </c>
      <c r="E259" s="147" t="s">
        <v>1</v>
      </c>
      <c r="F259" s="148" t="s">
        <v>2547</v>
      </c>
      <c r="H259" s="149">
        <v>125</v>
      </c>
      <c r="L259" s="146"/>
      <c r="M259" s="150"/>
      <c r="T259" s="151"/>
      <c r="AT259" s="147" t="s">
        <v>234</v>
      </c>
      <c r="AU259" s="147" t="s">
        <v>82</v>
      </c>
      <c r="AV259" s="13" t="s">
        <v>82</v>
      </c>
      <c r="AW259" s="13" t="s">
        <v>29</v>
      </c>
      <c r="AX259" s="13" t="s">
        <v>73</v>
      </c>
      <c r="AY259" s="147" t="s">
        <v>224</v>
      </c>
    </row>
    <row r="260" spans="2:65" s="14" customFormat="1">
      <c r="B260" s="152"/>
      <c r="D260" s="136" t="s">
        <v>234</v>
      </c>
      <c r="E260" s="153" t="s">
        <v>1</v>
      </c>
      <c r="F260" s="154" t="s">
        <v>239</v>
      </c>
      <c r="H260" s="155">
        <v>125</v>
      </c>
      <c r="L260" s="152"/>
      <c r="M260" s="156"/>
      <c r="T260" s="157"/>
      <c r="AT260" s="153" t="s">
        <v>234</v>
      </c>
      <c r="AU260" s="153" t="s">
        <v>82</v>
      </c>
      <c r="AV260" s="14" t="s">
        <v>106</v>
      </c>
      <c r="AW260" s="14" t="s">
        <v>29</v>
      </c>
      <c r="AX260" s="14" t="s">
        <v>78</v>
      </c>
      <c r="AY260" s="153" t="s">
        <v>224</v>
      </c>
    </row>
    <row r="261" spans="2:65" s="1" customFormat="1" ht="24.2" customHeight="1">
      <c r="B261" s="123"/>
      <c r="C261" s="124" t="s">
        <v>419</v>
      </c>
      <c r="D261" s="124" t="s">
        <v>226</v>
      </c>
      <c r="E261" s="125" t="s">
        <v>2548</v>
      </c>
      <c r="F261" s="126" t="s">
        <v>2549</v>
      </c>
      <c r="G261" s="127" t="s">
        <v>272</v>
      </c>
      <c r="H261" s="128">
        <v>12</v>
      </c>
      <c r="I261" s="129">
        <v>1010</v>
      </c>
      <c r="J261" s="129">
        <f>ROUND(I261*H261,2)</f>
        <v>12120</v>
      </c>
      <c r="K261" s="126" t="s">
        <v>230</v>
      </c>
      <c r="L261" s="29"/>
      <c r="M261" s="130" t="s">
        <v>1</v>
      </c>
      <c r="N261" s="131" t="s">
        <v>39</v>
      </c>
      <c r="O261" s="132">
        <v>0.78900000000000003</v>
      </c>
      <c r="P261" s="132">
        <f>O261*H261</f>
        <v>9.468</v>
      </c>
      <c r="Q261" s="132">
        <v>3.64E-3</v>
      </c>
      <c r="R261" s="132">
        <f>Q261*H261</f>
        <v>4.3679999999999997E-2</v>
      </c>
      <c r="S261" s="132">
        <v>0</v>
      </c>
      <c r="T261" s="133">
        <f>S261*H261</f>
        <v>0</v>
      </c>
      <c r="AR261" s="134" t="s">
        <v>277</v>
      </c>
      <c r="AT261" s="134" t="s">
        <v>226</v>
      </c>
      <c r="AU261" s="134" t="s">
        <v>82</v>
      </c>
      <c r="AY261" s="17" t="s">
        <v>224</v>
      </c>
      <c r="BE261" s="135">
        <f>IF(N261="základní",J261,0)</f>
        <v>0</v>
      </c>
      <c r="BF261" s="135">
        <f>IF(N261="snížená",J261,0)</f>
        <v>12120</v>
      </c>
      <c r="BG261" s="135">
        <f>IF(N261="zákl. přenesená",J261,0)</f>
        <v>0</v>
      </c>
      <c r="BH261" s="135">
        <f>IF(N261="sníž. přenesená",J261,0)</f>
        <v>0</v>
      </c>
      <c r="BI261" s="135">
        <f>IF(N261="nulová",J261,0)</f>
        <v>0</v>
      </c>
      <c r="BJ261" s="17" t="s">
        <v>82</v>
      </c>
      <c r="BK261" s="135">
        <f>ROUND(I261*H261,2)</f>
        <v>12120</v>
      </c>
      <c r="BL261" s="17" t="s">
        <v>277</v>
      </c>
      <c r="BM261" s="134" t="s">
        <v>5019</v>
      </c>
    </row>
    <row r="262" spans="2:65" s="1" customFormat="1" ht="19.5">
      <c r="B262" s="29"/>
      <c r="D262" s="136" t="s">
        <v>231</v>
      </c>
      <c r="F262" s="137" t="s">
        <v>2551</v>
      </c>
      <c r="L262" s="29"/>
      <c r="M262" s="138"/>
      <c r="T262" s="53"/>
      <c r="AT262" s="17" t="s">
        <v>231</v>
      </c>
      <c r="AU262" s="17" t="s">
        <v>82</v>
      </c>
    </row>
    <row r="263" spans="2:65" s="1" customFormat="1">
      <c r="B263" s="29"/>
      <c r="D263" s="139" t="s">
        <v>232</v>
      </c>
      <c r="F263" s="140" t="s">
        <v>2552</v>
      </c>
      <c r="L263" s="29"/>
      <c r="M263" s="138"/>
      <c r="T263" s="53"/>
      <c r="AT263" s="17" t="s">
        <v>232</v>
      </c>
      <c r="AU263" s="17" t="s">
        <v>82</v>
      </c>
    </row>
    <row r="264" spans="2:65" s="13" customFormat="1">
      <c r="B264" s="146"/>
      <c r="D264" s="136" t="s">
        <v>234</v>
      </c>
      <c r="E264" s="147" t="s">
        <v>1</v>
      </c>
      <c r="F264" s="148" t="s">
        <v>2553</v>
      </c>
      <c r="H264" s="149">
        <v>12</v>
      </c>
      <c r="L264" s="146"/>
      <c r="M264" s="150"/>
      <c r="T264" s="151"/>
      <c r="AT264" s="147" t="s">
        <v>234</v>
      </c>
      <c r="AU264" s="147" t="s">
        <v>82</v>
      </c>
      <c r="AV264" s="13" t="s">
        <v>82</v>
      </c>
      <c r="AW264" s="13" t="s">
        <v>29</v>
      </c>
      <c r="AX264" s="13" t="s">
        <v>73</v>
      </c>
      <c r="AY264" s="147" t="s">
        <v>224</v>
      </c>
    </row>
    <row r="265" spans="2:65" s="14" customFormat="1">
      <c r="B265" s="152"/>
      <c r="D265" s="136" t="s">
        <v>234</v>
      </c>
      <c r="E265" s="153" t="s">
        <v>1</v>
      </c>
      <c r="F265" s="154" t="s">
        <v>239</v>
      </c>
      <c r="H265" s="155">
        <v>12</v>
      </c>
      <c r="L265" s="152"/>
      <c r="M265" s="156"/>
      <c r="T265" s="157"/>
      <c r="AT265" s="153" t="s">
        <v>234</v>
      </c>
      <c r="AU265" s="153" t="s">
        <v>82</v>
      </c>
      <c r="AV265" s="14" t="s">
        <v>106</v>
      </c>
      <c r="AW265" s="14" t="s">
        <v>29</v>
      </c>
      <c r="AX265" s="14" t="s">
        <v>78</v>
      </c>
      <c r="AY265" s="153" t="s">
        <v>224</v>
      </c>
    </row>
    <row r="266" spans="2:65" s="1" customFormat="1" ht="24.2" customHeight="1">
      <c r="B266" s="123"/>
      <c r="C266" s="124" t="s">
        <v>332</v>
      </c>
      <c r="D266" s="124" t="s">
        <v>226</v>
      </c>
      <c r="E266" s="125" t="s">
        <v>2554</v>
      </c>
      <c r="F266" s="126" t="s">
        <v>2555</v>
      </c>
      <c r="G266" s="127" t="s">
        <v>272</v>
      </c>
      <c r="H266" s="128">
        <v>11</v>
      </c>
      <c r="I266" s="129">
        <v>1270</v>
      </c>
      <c r="J266" s="129">
        <f>ROUND(I266*H266,2)</f>
        <v>13970</v>
      </c>
      <c r="K266" s="126" t="s">
        <v>230</v>
      </c>
      <c r="L266" s="29"/>
      <c r="M266" s="130" t="s">
        <v>1</v>
      </c>
      <c r="N266" s="131" t="s">
        <v>39</v>
      </c>
      <c r="O266" s="132">
        <v>0.81399999999999995</v>
      </c>
      <c r="P266" s="132">
        <f>O266*H266</f>
        <v>8.9539999999999988</v>
      </c>
      <c r="Q266" s="132">
        <v>6.0099999999999997E-3</v>
      </c>
      <c r="R266" s="132">
        <f>Q266*H266</f>
        <v>6.6110000000000002E-2</v>
      </c>
      <c r="S266" s="132">
        <v>0</v>
      </c>
      <c r="T266" s="133">
        <f>S266*H266</f>
        <v>0</v>
      </c>
      <c r="AR266" s="134" t="s">
        <v>277</v>
      </c>
      <c r="AT266" s="134" t="s">
        <v>226</v>
      </c>
      <c r="AU266" s="134" t="s">
        <v>82</v>
      </c>
      <c r="AY266" s="17" t="s">
        <v>224</v>
      </c>
      <c r="BE266" s="135">
        <f>IF(N266="základní",J266,0)</f>
        <v>0</v>
      </c>
      <c r="BF266" s="135">
        <f>IF(N266="snížená",J266,0)</f>
        <v>13970</v>
      </c>
      <c r="BG266" s="135">
        <f>IF(N266="zákl. přenesená",J266,0)</f>
        <v>0</v>
      </c>
      <c r="BH266" s="135">
        <f>IF(N266="sníž. přenesená",J266,0)</f>
        <v>0</v>
      </c>
      <c r="BI266" s="135">
        <f>IF(N266="nulová",J266,0)</f>
        <v>0</v>
      </c>
      <c r="BJ266" s="17" t="s">
        <v>82</v>
      </c>
      <c r="BK266" s="135">
        <f>ROUND(I266*H266,2)</f>
        <v>13970</v>
      </c>
      <c r="BL266" s="17" t="s">
        <v>277</v>
      </c>
      <c r="BM266" s="134" t="s">
        <v>5020</v>
      </c>
    </row>
    <row r="267" spans="2:65" s="1" customFormat="1" ht="19.5">
      <c r="B267" s="29"/>
      <c r="D267" s="136" t="s">
        <v>231</v>
      </c>
      <c r="F267" s="137" t="s">
        <v>2557</v>
      </c>
      <c r="L267" s="29"/>
      <c r="M267" s="138"/>
      <c r="T267" s="53"/>
      <c r="AT267" s="17" t="s">
        <v>231</v>
      </c>
      <c r="AU267" s="17" t="s">
        <v>82</v>
      </c>
    </row>
    <row r="268" spans="2:65" s="1" customFormat="1">
      <c r="B268" s="29"/>
      <c r="D268" s="139" t="s">
        <v>232</v>
      </c>
      <c r="F268" s="140" t="s">
        <v>2558</v>
      </c>
      <c r="L268" s="29"/>
      <c r="M268" s="138"/>
      <c r="T268" s="53"/>
      <c r="AT268" s="17" t="s">
        <v>232</v>
      </c>
      <c r="AU268" s="17" t="s">
        <v>82</v>
      </c>
    </row>
    <row r="269" spans="2:65" s="13" customFormat="1">
      <c r="B269" s="146"/>
      <c r="D269" s="136" t="s">
        <v>234</v>
      </c>
      <c r="E269" s="147" t="s">
        <v>1</v>
      </c>
      <c r="F269" s="148" t="s">
        <v>2559</v>
      </c>
      <c r="H269" s="149">
        <v>11</v>
      </c>
      <c r="L269" s="146"/>
      <c r="M269" s="150"/>
      <c r="T269" s="151"/>
      <c r="AT269" s="147" t="s">
        <v>234</v>
      </c>
      <c r="AU269" s="147" t="s">
        <v>82</v>
      </c>
      <c r="AV269" s="13" t="s">
        <v>82</v>
      </c>
      <c r="AW269" s="13" t="s">
        <v>29</v>
      </c>
      <c r="AX269" s="13" t="s">
        <v>73</v>
      </c>
      <c r="AY269" s="147" t="s">
        <v>224</v>
      </c>
    </row>
    <row r="270" spans="2:65" s="14" customFormat="1">
      <c r="B270" s="152"/>
      <c r="D270" s="136" t="s">
        <v>234</v>
      </c>
      <c r="E270" s="153" t="s">
        <v>1</v>
      </c>
      <c r="F270" s="154" t="s">
        <v>239</v>
      </c>
      <c r="H270" s="155">
        <v>11</v>
      </c>
      <c r="L270" s="152"/>
      <c r="M270" s="156"/>
      <c r="T270" s="157"/>
      <c r="AT270" s="153" t="s">
        <v>234</v>
      </c>
      <c r="AU270" s="153" t="s">
        <v>82</v>
      </c>
      <c r="AV270" s="14" t="s">
        <v>106</v>
      </c>
      <c r="AW270" s="14" t="s">
        <v>29</v>
      </c>
      <c r="AX270" s="14" t="s">
        <v>78</v>
      </c>
      <c r="AY270" s="153" t="s">
        <v>224</v>
      </c>
    </row>
    <row r="271" spans="2:65" s="1" customFormat="1" ht="24.2" customHeight="1">
      <c r="B271" s="123"/>
      <c r="C271" s="124" t="s">
        <v>432</v>
      </c>
      <c r="D271" s="124" t="s">
        <v>226</v>
      </c>
      <c r="E271" s="125" t="s">
        <v>2560</v>
      </c>
      <c r="F271" s="126" t="s">
        <v>2561</v>
      </c>
      <c r="G271" s="127" t="s">
        <v>272</v>
      </c>
      <c r="H271" s="128">
        <v>3.6</v>
      </c>
      <c r="I271" s="129">
        <v>328</v>
      </c>
      <c r="J271" s="129">
        <f>ROUND(I271*H271,2)</f>
        <v>1180.8</v>
      </c>
      <c r="K271" s="126" t="s">
        <v>230</v>
      </c>
      <c r="L271" s="29"/>
      <c r="M271" s="130" t="s">
        <v>1</v>
      </c>
      <c r="N271" s="131" t="s">
        <v>39</v>
      </c>
      <c r="O271" s="132">
        <v>0.53400000000000003</v>
      </c>
      <c r="P271" s="132">
        <f>O271*H271</f>
        <v>1.9224000000000001</v>
      </c>
      <c r="Q271" s="132">
        <v>6.6E-4</v>
      </c>
      <c r="R271" s="132">
        <f>Q271*H271</f>
        <v>2.3760000000000001E-3</v>
      </c>
      <c r="S271" s="132">
        <v>0</v>
      </c>
      <c r="T271" s="133">
        <f>S271*H271</f>
        <v>0</v>
      </c>
      <c r="AR271" s="134" t="s">
        <v>277</v>
      </c>
      <c r="AT271" s="134" t="s">
        <v>226</v>
      </c>
      <c r="AU271" s="134" t="s">
        <v>82</v>
      </c>
      <c r="AY271" s="17" t="s">
        <v>224</v>
      </c>
      <c r="BE271" s="135">
        <f>IF(N271="základní",J271,0)</f>
        <v>0</v>
      </c>
      <c r="BF271" s="135">
        <f>IF(N271="snížená",J271,0)</f>
        <v>1180.8</v>
      </c>
      <c r="BG271" s="135">
        <f>IF(N271="zákl. přenesená",J271,0)</f>
        <v>0</v>
      </c>
      <c r="BH271" s="135">
        <f>IF(N271="sníž. přenesená",J271,0)</f>
        <v>0</v>
      </c>
      <c r="BI271" s="135">
        <f>IF(N271="nulová",J271,0)</f>
        <v>0</v>
      </c>
      <c r="BJ271" s="17" t="s">
        <v>82</v>
      </c>
      <c r="BK271" s="135">
        <f>ROUND(I271*H271,2)</f>
        <v>1180.8</v>
      </c>
      <c r="BL271" s="17" t="s">
        <v>277</v>
      </c>
      <c r="BM271" s="134" t="s">
        <v>5021</v>
      </c>
    </row>
    <row r="272" spans="2:65" s="1" customFormat="1" ht="19.5">
      <c r="B272" s="29"/>
      <c r="D272" s="136" t="s">
        <v>231</v>
      </c>
      <c r="F272" s="137" t="s">
        <v>2563</v>
      </c>
      <c r="L272" s="29"/>
      <c r="M272" s="138"/>
      <c r="T272" s="53"/>
      <c r="AT272" s="17" t="s">
        <v>231</v>
      </c>
      <c r="AU272" s="17" t="s">
        <v>82</v>
      </c>
    </row>
    <row r="273" spans="2:65" s="1" customFormat="1">
      <c r="B273" s="29"/>
      <c r="D273" s="139" t="s">
        <v>232</v>
      </c>
      <c r="F273" s="140" t="s">
        <v>2564</v>
      </c>
      <c r="L273" s="29"/>
      <c r="M273" s="138"/>
      <c r="T273" s="53"/>
      <c r="AT273" s="17" t="s">
        <v>232</v>
      </c>
      <c r="AU273" s="17" t="s">
        <v>82</v>
      </c>
    </row>
    <row r="274" spans="2:65" s="1" customFormat="1" ht="24.2" customHeight="1">
      <c r="B274" s="123"/>
      <c r="C274" s="164" t="s">
        <v>340</v>
      </c>
      <c r="D274" s="164" t="s">
        <v>1008</v>
      </c>
      <c r="E274" s="165" t="s">
        <v>2565</v>
      </c>
      <c r="F274" s="166" t="s">
        <v>2566</v>
      </c>
      <c r="G274" s="167" t="s">
        <v>272</v>
      </c>
      <c r="H274" s="168">
        <v>3.6</v>
      </c>
      <c r="I274" s="169">
        <v>34.9</v>
      </c>
      <c r="J274" s="169">
        <f>ROUND(I274*H274,2)</f>
        <v>125.64</v>
      </c>
      <c r="K274" s="166" t="s">
        <v>230</v>
      </c>
      <c r="L274" s="170"/>
      <c r="M274" s="171" t="s">
        <v>1</v>
      </c>
      <c r="N274" s="172" t="s">
        <v>39</v>
      </c>
      <c r="O274" s="132">
        <v>0</v>
      </c>
      <c r="P274" s="132">
        <f>O274*H274</f>
        <v>0</v>
      </c>
      <c r="Q274" s="132">
        <v>2.9E-4</v>
      </c>
      <c r="R274" s="132">
        <f>Q274*H274</f>
        <v>1.044E-3</v>
      </c>
      <c r="S274" s="132">
        <v>0</v>
      </c>
      <c r="T274" s="133">
        <f>S274*H274</f>
        <v>0</v>
      </c>
      <c r="AR274" s="134" t="s">
        <v>332</v>
      </c>
      <c r="AT274" s="134" t="s">
        <v>1008</v>
      </c>
      <c r="AU274" s="134" t="s">
        <v>82</v>
      </c>
      <c r="AY274" s="17" t="s">
        <v>224</v>
      </c>
      <c r="BE274" s="135">
        <f>IF(N274="základní",J274,0)</f>
        <v>0</v>
      </c>
      <c r="BF274" s="135">
        <f>IF(N274="snížená",J274,0)</f>
        <v>125.64</v>
      </c>
      <c r="BG274" s="135">
        <f>IF(N274="zákl. přenesená",J274,0)</f>
        <v>0</v>
      </c>
      <c r="BH274" s="135">
        <f>IF(N274="sníž. přenesená",J274,0)</f>
        <v>0</v>
      </c>
      <c r="BI274" s="135">
        <f>IF(N274="nulová",J274,0)</f>
        <v>0</v>
      </c>
      <c r="BJ274" s="17" t="s">
        <v>82</v>
      </c>
      <c r="BK274" s="135">
        <f>ROUND(I274*H274,2)</f>
        <v>125.64</v>
      </c>
      <c r="BL274" s="17" t="s">
        <v>277</v>
      </c>
      <c r="BM274" s="134" t="s">
        <v>5022</v>
      </c>
    </row>
    <row r="275" spans="2:65" s="1" customFormat="1">
      <c r="B275" s="29"/>
      <c r="D275" s="136" t="s">
        <v>231</v>
      </c>
      <c r="F275" s="137" t="s">
        <v>2566</v>
      </c>
      <c r="L275" s="29"/>
      <c r="M275" s="138"/>
      <c r="T275" s="53"/>
      <c r="AT275" s="17" t="s">
        <v>231</v>
      </c>
      <c r="AU275" s="17" t="s">
        <v>82</v>
      </c>
    </row>
    <row r="276" spans="2:65" s="1" customFormat="1" ht="24.2" customHeight="1">
      <c r="B276" s="123"/>
      <c r="C276" s="124" t="s">
        <v>441</v>
      </c>
      <c r="D276" s="124" t="s">
        <v>226</v>
      </c>
      <c r="E276" s="125" t="s">
        <v>2568</v>
      </c>
      <c r="F276" s="126" t="s">
        <v>2569</v>
      </c>
      <c r="G276" s="127" t="s">
        <v>272</v>
      </c>
      <c r="H276" s="128">
        <v>3.6</v>
      </c>
      <c r="I276" s="129">
        <v>440</v>
      </c>
      <c r="J276" s="129">
        <f>ROUND(I276*H276,2)</f>
        <v>1584</v>
      </c>
      <c r="K276" s="126" t="s">
        <v>230</v>
      </c>
      <c r="L276" s="29"/>
      <c r="M276" s="130" t="s">
        <v>1</v>
      </c>
      <c r="N276" s="131" t="s">
        <v>39</v>
      </c>
      <c r="O276" s="132">
        <v>0.66200000000000003</v>
      </c>
      <c r="P276" s="132">
        <f>O276*H276</f>
        <v>2.3832</v>
      </c>
      <c r="Q276" s="132">
        <v>1.01E-3</v>
      </c>
      <c r="R276" s="132">
        <f>Q276*H276</f>
        <v>3.6360000000000003E-3</v>
      </c>
      <c r="S276" s="132">
        <v>0</v>
      </c>
      <c r="T276" s="133">
        <f>S276*H276</f>
        <v>0</v>
      </c>
      <c r="AR276" s="134" t="s">
        <v>277</v>
      </c>
      <c r="AT276" s="134" t="s">
        <v>226</v>
      </c>
      <c r="AU276" s="134" t="s">
        <v>82</v>
      </c>
      <c r="AY276" s="17" t="s">
        <v>224</v>
      </c>
      <c r="BE276" s="135">
        <f>IF(N276="základní",J276,0)</f>
        <v>0</v>
      </c>
      <c r="BF276" s="135">
        <f>IF(N276="snížená",J276,0)</f>
        <v>1584</v>
      </c>
      <c r="BG276" s="135">
        <f>IF(N276="zákl. přenesená",J276,0)</f>
        <v>0</v>
      </c>
      <c r="BH276" s="135">
        <f>IF(N276="sníž. přenesená",J276,0)</f>
        <v>0</v>
      </c>
      <c r="BI276" s="135">
        <f>IF(N276="nulová",J276,0)</f>
        <v>0</v>
      </c>
      <c r="BJ276" s="17" t="s">
        <v>82</v>
      </c>
      <c r="BK276" s="135">
        <f>ROUND(I276*H276,2)</f>
        <v>1584</v>
      </c>
      <c r="BL276" s="17" t="s">
        <v>277</v>
      </c>
      <c r="BM276" s="134" t="s">
        <v>5023</v>
      </c>
    </row>
    <row r="277" spans="2:65" s="1" customFormat="1" ht="19.5">
      <c r="B277" s="29"/>
      <c r="D277" s="136" t="s">
        <v>231</v>
      </c>
      <c r="F277" s="137" t="s">
        <v>2571</v>
      </c>
      <c r="L277" s="29"/>
      <c r="M277" s="138"/>
      <c r="T277" s="53"/>
      <c r="AT277" s="17" t="s">
        <v>231</v>
      </c>
      <c r="AU277" s="17" t="s">
        <v>82</v>
      </c>
    </row>
    <row r="278" spans="2:65" s="1" customFormat="1">
      <c r="B278" s="29"/>
      <c r="D278" s="139" t="s">
        <v>232</v>
      </c>
      <c r="F278" s="140" t="s">
        <v>2572</v>
      </c>
      <c r="L278" s="29"/>
      <c r="M278" s="138"/>
      <c r="T278" s="53"/>
      <c r="AT278" s="17" t="s">
        <v>232</v>
      </c>
      <c r="AU278" s="17" t="s">
        <v>82</v>
      </c>
    </row>
    <row r="279" spans="2:65" s="1" customFormat="1" ht="24.2" customHeight="1">
      <c r="B279" s="123"/>
      <c r="C279" s="164" t="s">
        <v>345</v>
      </c>
      <c r="D279" s="164" t="s">
        <v>1008</v>
      </c>
      <c r="E279" s="165" t="s">
        <v>2573</v>
      </c>
      <c r="F279" s="166" t="s">
        <v>2574</v>
      </c>
      <c r="G279" s="167" t="s">
        <v>272</v>
      </c>
      <c r="H279" s="168">
        <v>3.6</v>
      </c>
      <c r="I279" s="169">
        <v>89.4</v>
      </c>
      <c r="J279" s="169">
        <f>ROUND(I279*H279,2)</f>
        <v>321.83999999999997</v>
      </c>
      <c r="K279" s="166" t="s">
        <v>230</v>
      </c>
      <c r="L279" s="170"/>
      <c r="M279" s="171" t="s">
        <v>1</v>
      </c>
      <c r="N279" s="172" t="s">
        <v>39</v>
      </c>
      <c r="O279" s="132">
        <v>0</v>
      </c>
      <c r="P279" s="132">
        <f>O279*H279</f>
        <v>0</v>
      </c>
      <c r="Q279" s="132">
        <v>7.1000000000000002E-4</v>
      </c>
      <c r="R279" s="132">
        <f>Q279*H279</f>
        <v>2.5560000000000001E-3</v>
      </c>
      <c r="S279" s="132">
        <v>0</v>
      </c>
      <c r="T279" s="133">
        <f>S279*H279</f>
        <v>0</v>
      </c>
      <c r="AR279" s="134" t="s">
        <v>332</v>
      </c>
      <c r="AT279" s="134" t="s">
        <v>1008</v>
      </c>
      <c r="AU279" s="134" t="s">
        <v>82</v>
      </c>
      <c r="AY279" s="17" t="s">
        <v>224</v>
      </c>
      <c r="BE279" s="135">
        <f>IF(N279="základní",J279,0)</f>
        <v>0</v>
      </c>
      <c r="BF279" s="135">
        <f>IF(N279="snížená",J279,0)</f>
        <v>321.83999999999997</v>
      </c>
      <c r="BG279" s="135">
        <f>IF(N279="zákl. přenesená",J279,0)</f>
        <v>0</v>
      </c>
      <c r="BH279" s="135">
        <f>IF(N279="sníž. přenesená",J279,0)</f>
        <v>0</v>
      </c>
      <c r="BI279" s="135">
        <f>IF(N279="nulová",J279,0)</f>
        <v>0</v>
      </c>
      <c r="BJ279" s="17" t="s">
        <v>82</v>
      </c>
      <c r="BK279" s="135">
        <f>ROUND(I279*H279,2)</f>
        <v>321.83999999999997</v>
      </c>
      <c r="BL279" s="17" t="s">
        <v>277</v>
      </c>
      <c r="BM279" s="134" t="s">
        <v>5024</v>
      </c>
    </row>
    <row r="280" spans="2:65" s="1" customFormat="1">
      <c r="B280" s="29"/>
      <c r="D280" s="136" t="s">
        <v>231</v>
      </c>
      <c r="F280" s="137" t="s">
        <v>2574</v>
      </c>
      <c r="L280" s="29"/>
      <c r="M280" s="138"/>
      <c r="T280" s="53"/>
      <c r="AT280" s="17" t="s">
        <v>231</v>
      </c>
      <c r="AU280" s="17" t="s">
        <v>82</v>
      </c>
    </row>
    <row r="281" spans="2:65" s="1" customFormat="1" ht="37.9" customHeight="1">
      <c r="B281" s="123"/>
      <c r="C281" s="124" t="s">
        <v>453</v>
      </c>
      <c r="D281" s="124" t="s">
        <v>226</v>
      </c>
      <c r="E281" s="125" t="s">
        <v>2576</v>
      </c>
      <c r="F281" s="126" t="s">
        <v>2577</v>
      </c>
      <c r="G281" s="127" t="s">
        <v>272</v>
      </c>
      <c r="H281" s="128">
        <v>188</v>
      </c>
      <c r="I281" s="129">
        <v>86.6</v>
      </c>
      <c r="J281" s="129">
        <f>ROUND(I281*H281,2)</f>
        <v>16280.8</v>
      </c>
      <c r="K281" s="126" t="s">
        <v>230</v>
      </c>
      <c r="L281" s="29"/>
      <c r="M281" s="130" t="s">
        <v>1</v>
      </c>
      <c r="N281" s="131" t="s">
        <v>39</v>
      </c>
      <c r="O281" s="132">
        <v>0.106</v>
      </c>
      <c r="P281" s="132">
        <f>O281*H281</f>
        <v>19.928000000000001</v>
      </c>
      <c r="Q281" s="132">
        <v>6.9999999999999994E-5</v>
      </c>
      <c r="R281" s="132">
        <f>Q281*H281</f>
        <v>1.3159999999999998E-2</v>
      </c>
      <c r="S281" s="132">
        <v>0</v>
      </c>
      <c r="T281" s="133">
        <f>S281*H281</f>
        <v>0</v>
      </c>
      <c r="AR281" s="134" t="s">
        <v>277</v>
      </c>
      <c r="AT281" s="134" t="s">
        <v>226</v>
      </c>
      <c r="AU281" s="134" t="s">
        <v>82</v>
      </c>
      <c r="AY281" s="17" t="s">
        <v>224</v>
      </c>
      <c r="BE281" s="135">
        <f>IF(N281="základní",J281,0)</f>
        <v>0</v>
      </c>
      <c r="BF281" s="135">
        <f>IF(N281="snížená",J281,0)</f>
        <v>16280.8</v>
      </c>
      <c r="BG281" s="135">
        <f>IF(N281="zákl. přenesená",J281,0)</f>
        <v>0</v>
      </c>
      <c r="BH281" s="135">
        <f>IF(N281="sníž. přenesená",J281,0)</f>
        <v>0</v>
      </c>
      <c r="BI281" s="135">
        <f>IF(N281="nulová",J281,0)</f>
        <v>0</v>
      </c>
      <c r="BJ281" s="17" t="s">
        <v>82</v>
      </c>
      <c r="BK281" s="135">
        <f>ROUND(I281*H281,2)</f>
        <v>16280.8</v>
      </c>
      <c r="BL281" s="17" t="s">
        <v>277</v>
      </c>
      <c r="BM281" s="134" t="s">
        <v>5025</v>
      </c>
    </row>
    <row r="282" spans="2:65" s="1" customFormat="1" ht="29.25">
      <c r="B282" s="29"/>
      <c r="D282" s="136" t="s">
        <v>231</v>
      </c>
      <c r="F282" s="137" t="s">
        <v>2579</v>
      </c>
      <c r="L282" s="29"/>
      <c r="M282" s="138"/>
      <c r="T282" s="53"/>
      <c r="AT282" s="17" t="s">
        <v>231</v>
      </c>
      <c r="AU282" s="17" t="s">
        <v>82</v>
      </c>
    </row>
    <row r="283" spans="2:65" s="1" customFormat="1">
      <c r="B283" s="29"/>
      <c r="D283" s="139" t="s">
        <v>232</v>
      </c>
      <c r="F283" s="140" t="s">
        <v>2580</v>
      </c>
      <c r="L283" s="29"/>
      <c r="M283" s="138"/>
      <c r="T283" s="53"/>
      <c r="AT283" s="17" t="s">
        <v>232</v>
      </c>
      <c r="AU283" s="17" t="s">
        <v>82</v>
      </c>
    </row>
    <row r="284" spans="2:65" s="1" customFormat="1" ht="37.9" customHeight="1">
      <c r="B284" s="123"/>
      <c r="C284" s="124" t="s">
        <v>350</v>
      </c>
      <c r="D284" s="124" t="s">
        <v>226</v>
      </c>
      <c r="E284" s="125" t="s">
        <v>2581</v>
      </c>
      <c r="F284" s="126" t="s">
        <v>2582</v>
      </c>
      <c r="G284" s="127" t="s">
        <v>272</v>
      </c>
      <c r="H284" s="128">
        <v>483</v>
      </c>
      <c r="I284" s="129">
        <v>103</v>
      </c>
      <c r="J284" s="129">
        <f>ROUND(I284*H284,2)</f>
        <v>49749</v>
      </c>
      <c r="K284" s="126" t="s">
        <v>230</v>
      </c>
      <c r="L284" s="29"/>
      <c r="M284" s="130" t="s">
        <v>1</v>
      </c>
      <c r="N284" s="131" t="s">
        <v>39</v>
      </c>
      <c r="O284" s="132">
        <v>0.106</v>
      </c>
      <c r="P284" s="132">
        <f>O284*H284</f>
        <v>51.198</v>
      </c>
      <c r="Q284" s="132">
        <v>9.0000000000000006E-5</v>
      </c>
      <c r="R284" s="132">
        <f>Q284*H284</f>
        <v>4.3470000000000002E-2</v>
      </c>
      <c r="S284" s="132">
        <v>0</v>
      </c>
      <c r="T284" s="133">
        <f>S284*H284</f>
        <v>0</v>
      </c>
      <c r="AR284" s="134" t="s">
        <v>277</v>
      </c>
      <c r="AT284" s="134" t="s">
        <v>226</v>
      </c>
      <c r="AU284" s="134" t="s">
        <v>82</v>
      </c>
      <c r="AY284" s="17" t="s">
        <v>224</v>
      </c>
      <c r="BE284" s="135">
        <f>IF(N284="základní",J284,0)</f>
        <v>0</v>
      </c>
      <c r="BF284" s="135">
        <f>IF(N284="snížená",J284,0)</f>
        <v>49749</v>
      </c>
      <c r="BG284" s="135">
        <f>IF(N284="zákl. přenesená",J284,0)</f>
        <v>0</v>
      </c>
      <c r="BH284" s="135">
        <f>IF(N284="sníž. přenesená",J284,0)</f>
        <v>0</v>
      </c>
      <c r="BI284" s="135">
        <f>IF(N284="nulová",J284,0)</f>
        <v>0</v>
      </c>
      <c r="BJ284" s="17" t="s">
        <v>82</v>
      </c>
      <c r="BK284" s="135">
        <f>ROUND(I284*H284,2)</f>
        <v>49749</v>
      </c>
      <c r="BL284" s="17" t="s">
        <v>277</v>
      </c>
      <c r="BM284" s="134" t="s">
        <v>5026</v>
      </c>
    </row>
    <row r="285" spans="2:65" s="1" customFormat="1" ht="29.25">
      <c r="B285" s="29"/>
      <c r="D285" s="136" t="s">
        <v>231</v>
      </c>
      <c r="F285" s="137" t="s">
        <v>2584</v>
      </c>
      <c r="L285" s="29"/>
      <c r="M285" s="138"/>
      <c r="T285" s="53"/>
      <c r="AT285" s="17" t="s">
        <v>231</v>
      </c>
      <c r="AU285" s="17" t="s">
        <v>82</v>
      </c>
    </row>
    <row r="286" spans="2:65" s="1" customFormat="1">
      <c r="B286" s="29"/>
      <c r="D286" s="139" t="s">
        <v>232</v>
      </c>
      <c r="F286" s="140" t="s">
        <v>2585</v>
      </c>
      <c r="L286" s="29"/>
      <c r="M286" s="138"/>
      <c r="T286" s="53"/>
      <c r="AT286" s="17" t="s">
        <v>232</v>
      </c>
      <c r="AU286" s="17" t="s">
        <v>82</v>
      </c>
    </row>
    <row r="287" spans="2:65" s="1" customFormat="1" ht="37.9" customHeight="1">
      <c r="B287" s="123"/>
      <c r="C287" s="124" t="s">
        <v>464</v>
      </c>
      <c r="D287" s="124" t="s">
        <v>226</v>
      </c>
      <c r="E287" s="125" t="s">
        <v>2586</v>
      </c>
      <c r="F287" s="126" t="s">
        <v>2587</v>
      </c>
      <c r="G287" s="127" t="s">
        <v>272</v>
      </c>
      <c r="H287" s="128">
        <v>23</v>
      </c>
      <c r="I287" s="129">
        <v>110</v>
      </c>
      <c r="J287" s="129">
        <f>ROUND(I287*H287,2)</f>
        <v>2530</v>
      </c>
      <c r="K287" s="126" t="s">
        <v>230</v>
      </c>
      <c r="L287" s="29"/>
      <c r="M287" s="130" t="s">
        <v>1</v>
      </c>
      <c r="N287" s="131" t="s">
        <v>39</v>
      </c>
      <c r="O287" s="132">
        <v>0.106</v>
      </c>
      <c r="P287" s="132">
        <f>O287*H287</f>
        <v>2.4379999999999997</v>
      </c>
      <c r="Q287" s="132">
        <v>1.2E-4</v>
      </c>
      <c r="R287" s="132">
        <f>Q287*H287</f>
        <v>2.7599999999999999E-3</v>
      </c>
      <c r="S287" s="132">
        <v>0</v>
      </c>
      <c r="T287" s="133">
        <f>S287*H287</f>
        <v>0</v>
      </c>
      <c r="AR287" s="134" t="s">
        <v>277</v>
      </c>
      <c r="AT287" s="134" t="s">
        <v>226</v>
      </c>
      <c r="AU287" s="134" t="s">
        <v>82</v>
      </c>
      <c r="AY287" s="17" t="s">
        <v>224</v>
      </c>
      <c r="BE287" s="135">
        <f>IF(N287="základní",J287,0)</f>
        <v>0</v>
      </c>
      <c r="BF287" s="135">
        <f>IF(N287="snížená",J287,0)</f>
        <v>2530</v>
      </c>
      <c r="BG287" s="135">
        <f>IF(N287="zákl. přenesená",J287,0)</f>
        <v>0</v>
      </c>
      <c r="BH287" s="135">
        <f>IF(N287="sníž. přenesená",J287,0)</f>
        <v>0</v>
      </c>
      <c r="BI287" s="135">
        <f>IF(N287="nulová",J287,0)</f>
        <v>0</v>
      </c>
      <c r="BJ287" s="17" t="s">
        <v>82</v>
      </c>
      <c r="BK287" s="135">
        <f>ROUND(I287*H287,2)</f>
        <v>2530</v>
      </c>
      <c r="BL287" s="17" t="s">
        <v>277</v>
      </c>
      <c r="BM287" s="134" t="s">
        <v>5027</v>
      </c>
    </row>
    <row r="288" spans="2:65" s="1" customFormat="1" ht="29.25">
      <c r="B288" s="29"/>
      <c r="D288" s="136" t="s">
        <v>231</v>
      </c>
      <c r="F288" s="137" t="s">
        <v>2589</v>
      </c>
      <c r="L288" s="29"/>
      <c r="M288" s="138"/>
      <c r="T288" s="53"/>
      <c r="AT288" s="17" t="s">
        <v>231</v>
      </c>
      <c r="AU288" s="17" t="s">
        <v>82</v>
      </c>
    </row>
    <row r="289" spans="2:65" s="1" customFormat="1">
      <c r="B289" s="29"/>
      <c r="D289" s="139" t="s">
        <v>232</v>
      </c>
      <c r="F289" s="140" t="s">
        <v>2590</v>
      </c>
      <c r="L289" s="29"/>
      <c r="M289" s="138"/>
      <c r="T289" s="53"/>
      <c r="AT289" s="17" t="s">
        <v>232</v>
      </c>
      <c r="AU289" s="17" t="s">
        <v>82</v>
      </c>
    </row>
    <row r="290" spans="2:65" s="1" customFormat="1" ht="16.5" customHeight="1">
      <c r="B290" s="123"/>
      <c r="C290" s="124" t="s">
        <v>355</v>
      </c>
      <c r="D290" s="124" t="s">
        <v>226</v>
      </c>
      <c r="E290" s="125" t="s">
        <v>2591</v>
      </c>
      <c r="F290" s="126" t="s">
        <v>2592</v>
      </c>
      <c r="G290" s="127" t="s">
        <v>639</v>
      </c>
      <c r="H290" s="128">
        <v>95</v>
      </c>
      <c r="I290" s="129">
        <v>247</v>
      </c>
      <c r="J290" s="129">
        <f>ROUND(I290*H290,2)</f>
        <v>23465</v>
      </c>
      <c r="K290" s="126" t="s">
        <v>230</v>
      </c>
      <c r="L290" s="29"/>
      <c r="M290" s="130" t="s">
        <v>1</v>
      </c>
      <c r="N290" s="131" t="s">
        <v>39</v>
      </c>
      <c r="O290" s="132">
        <v>0.42499999999999999</v>
      </c>
      <c r="P290" s="132">
        <f>O290*H290</f>
        <v>40.375</v>
      </c>
      <c r="Q290" s="132">
        <v>0</v>
      </c>
      <c r="R290" s="132">
        <f>Q290*H290</f>
        <v>0</v>
      </c>
      <c r="S290" s="132">
        <v>0</v>
      </c>
      <c r="T290" s="133">
        <f>S290*H290</f>
        <v>0</v>
      </c>
      <c r="AR290" s="134" t="s">
        <v>277</v>
      </c>
      <c r="AT290" s="134" t="s">
        <v>226</v>
      </c>
      <c r="AU290" s="134" t="s">
        <v>82</v>
      </c>
      <c r="AY290" s="17" t="s">
        <v>224</v>
      </c>
      <c r="BE290" s="135">
        <f>IF(N290="základní",J290,0)</f>
        <v>0</v>
      </c>
      <c r="BF290" s="135">
        <f>IF(N290="snížená",J290,0)</f>
        <v>23465</v>
      </c>
      <c r="BG290" s="135">
        <f>IF(N290="zákl. přenesená",J290,0)</f>
        <v>0</v>
      </c>
      <c r="BH290" s="135">
        <f>IF(N290="sníž. přenesená",J290,0)</f>
        <v>0</v>
      </c>
      <c r="BI290" s="135">
        <f>IF(N290="nulová",J290,0)</f>
        <v>0</v>
      </c>
      <c r="BJ290" s="17" t="s">
        <v>82</v>
      </c>
      <c r="BK290" s="135">
        <f>ROUND(I290*H290,2)</f>
        <v>23465</v>
      </c>
      <c r="BL290" s="17" t="s">
        <v>277</v>
      </c>
      <c r="BM290" s="134" t="s">
        <v>5028</v>
      </c>
    </row>
    <row r="291" spans="2:65" s="1" customFormat="1" ht="19.5">
      <c r="B291" s="29"/>
      <c r="D291" s="136" t="s">
        <v>231</v>
      </c>
      <c r="F291" s="137" t="s">
        <v>2594</v>
      </c>
      <c r="L291" s="29"/>
      <c r="M291" s="138"/>
      <c r="T291" s="53"/>
      <c r="AT291" s="17" t="s">
        <v>231</v>
      </c>
      <c r="AU291" s="17" t="s">
        <v>82</v>
      </c>
    </row>
    <row r="292" spans="2:65" s="1" customFormat="1">
      <c r="B292" s="29"/>
      <c r="D292" s="139" t="s">
        <v>232</v>
      </c>
      <c r="F292" s="140" t="s">
        <v>2595</v>
      </c>
      <c r="L292" s="29"/>
      <c r="M292" s="138"/>
      <c r="T292" s="53"/>
      <c r="AT292" s="17" t="s">
        <v>232</v>
      </c>
      <c r="AU292" s="17" t="s">
        <v>82</v>
      </c>
    </row>
    <row r="293" spans="2:65" s="1" customFormat="1" ht="24.2" customHeight="1">
      <c r="B293" s="123"/>
      <c r="C293" s="124" t="s">
        <v>472</v>
      </c>
      <c r="D293" s="124" t="s">
        <v>226</v>
      </c>
      <c r="E293" s="125" t="s">
        <v>2596</v>
      </c>
      <c r="F293" s="126" t="s">
        <v>2597</v>
      </c>
      <c r="G293" s="127" t="s">
        <v>639</v>
      </c>
      <c r="H293" s="128">
        <v>13</v>
      </c>
      <c r="I293" s="129">
        <v>399</v>
      </c>
      <c r="J293" s="129">
        <f>ROUND(I293*H293,2)</f>
        <v>5187</v>
      </c>
      <c r="K293" s="126" t="s">
        <v>230</v>
      </c>
      <c r="L293" s="29"/>
      <c r="M293" s="130" t="s">
        <v>1</v>
      </c>
      <c r="N293" s="131" t="s">
        <v>39</v>
      </c>
      <c r="O293" s="132">
        <v>0.114</v>
      </c>
      <c r="P293" s="132">
        <f>O293*H293</f>
        <v>1.482</v>
      </c>
      <c r="Q293" s="132">
        <v>2.7E-4</v>
      </c>
      <c r="R293" s="132">
        <f>Q293*H293</f>
        <v>3.5100000000000001E-3</v>
      </c>
      <c r="S293" s="132">
        <v>0</v>
      </c>
      <c r="T293" s="133">
        <f>S293*H293</f>
        <v>0</v>
      </c>
      <c r="AR293" s="134" t="s">
        <v>277</v>
      </c>
      <c r="AT293" s="134" t="s">
        <v>226</v>
      </c>
      <c r="AU293" s="134" t="s">
        <v>82</v>
      </c>
      <c r="AY293" s="17" t="s">
        <v>224</v>
      </c>
      <c r="BE293" s="135">
        <f>IF(N293="základní",J293,0)</f>
        <v>0</v>
      </c>
      <c r="BF293" s="135">
        <f>IF(N293="snížená",J293,0)</f>
        <v>5187</v>
      </c>
      <c r="BG293" s="135">
        <f>IF(N293="zákl. přenesená",J293,0)</f>
        <v>0</v>
      </c>
      <c r="BH293" s="135">
        <f>IF(N293="sníž. přenesená",J293,0)</f>
        <v>0</v>
      </c>
      <c r="BI293" s="135">
        <f>IF(N293="nulová",J293,0)</f>
        <v>0</v>
      </c>
      <c r="BJ293" s="17" t="s">
        <v>82</v>
      </c>
      <c r="BK293" s="135">
        <f>ROUND(I293*H293,2)</f>
        <v>5187</v>
      </c>
      <c r="BL293" s="17" t="s">
        <v>277</v>
      </c>
      <c r="BM293" s="134" t="s">
        <v>5029</v>
      </c>
    </row>
    <row r="294" spans="2:65" s="1" customFormat="1" ht="19.5">
      <c r="B294" s="29"/>
      <c r="D294" s="136" t="s">
        <v>231</v>
      </c>
      <c r="F294" s="137" t="s">
        <v>2599</v>
      </c>
      <c r="L294" s="29"/>
      <c r="M294" s="138"/>
      <c r="T294" s="53"/>
      <c r="AT294" s="17" t="s">
        <v>231</v>
      </c>
      <c r="AU294" s="17" t="s">
        <v>82</v>
      </c>
    </row>
    <row r="295" spans="2:65" s="1" customFormat="1">
      <c r="B295" s="29"/>
      <c r="D295" s="139" t="s">
        <v>232</v>
      </c>
      <c r="F295" s="140" t="s">
        <v>2600</v>
      </c>
      <c r="L295" s="29"/>
      <c r="M295" s="138"/>
      <c r="T295" s="53"/>
      <c r="AT295" s="17" t="s">
        <v>232</v>
      </c>
      <c r="AU295" s="17" t="s">
        <v>82</v>
      </c>
    </row>
    <row r="296" spans="2:65" s="13" customFormat="1">
      <c r="B296" s="146"/>
      <c r="D296" s="136" t="s">
        <v>234</v>
      </c>
      <c r="E296" s="147" t="s">
        <v>1</v>
      </c>
      <c r="F296" s="148" t="s">
        <v>2601</v>
      </c>
      <c r="H296" s="149">
        <v>13</v>
      </c>
      <c r="L296" s="146"/>
      <c r="M296" s="150"/>
      <c r="T296" s="151"/>
      <c r="AT296" s="147" t="s">
        <v>234</v>
      </c>
      <c r="AU296" s="147" t="s">
        <v>82</v>
      </c>
      <c r="AV296" s="13" t="s">
        <v>82</v>
      </c>
      <c r="AW296" s="13" t="s">
        <v>29</v>
      </c>
      <c r="AX296" s="13" t="s">
        <v>73</v>
      </c>
      <c r="AY296" s="147" t="s">
        <v>224</v>
      </c>
    </row>
    <row r="297" spans="2:65" s="14" customFormat="1">
      <c r="B297" s="152"/>
      <c r="D297" s="136" t="s">
        <v>234</v>
      </c>
      <c r="E297" s="153" t="s">
        <v>1</v>
      </c>
      <c r="F297" s="154" t="s">
        <v>239</v>
      </c>
      <c r="H297" s="155">
        <v>13</v>
      </c>
      <c r="L297" s="152"/>
      <c r="M297" s="156"/>
      <c r="T297" s="157"/>
      <c r="AT297" s="153" t="s">
        <v>234</v>
      </c>
      <c r="AU297" s="153" t="s">
        <v>82</v>
      </c>
      <c r="AV297" s="14" t="s">
        <v>106</v>
      </c>
      <c r="AW297" s="14" t="s">
        <v>29</v>
      </c>
      <c r="AX297" s="14" t="s">
        <v>78</v>
      </c>
      <c r="AY297" s="153" t="s">
        <v>224</v>
      </c>
    </row>
    <row r="298" spans="2:65" s="1" customFormat="1" ht="24.2" customHeight="1">
      <c r="B298" s="123"/>
      <c r="C298" s="124" t="s">
        <v>359</v>
      </c>
      <c r="D298" s="124" t="s">
        <v>226</v>
      </c>
      <c r="E298" s="125" t="s">
        <v>2602</v>
      </c>
      <c r="F298" s="126" t="s">
        <v>2603</v>
      </c>
      <c r="G298" s="127" t="s">
        <v>639</v>
      </c>
      <c r="H298" s="128">
        <v>1</v>
      </c>
      <c r="I298" s="129">
        <v>306</v>
      </c>
      <c r="J298" s="129">
        <f>ROUND(I298*H298,2)</f>
        <v>306</v>
      </c>
      <c r="K298" s="126" t="s">
        <v>230</v>
      </c>
      <c r="L298" s="29"/>
      <c r="M298" s="130" t="s">
        <v>1</v>
      </c>
      <c r="N298" s="131" t="s">
        <v>39</v>
      </c>
      <c r="O298" s="132">
        <v>0.16500000000000001</v>
      </c>
      <c r="P298" s="132">
        <f>O298*H298</f>
        <v>0.16500000000000001</v>
      </c>
      <c r="Q298" s="132">
        <v>1.2E-4</v>
      </c>
      <c r="R298" s="132">
        <f>Q298*H298</f>
        <v>1.2E-4</v>
      </c>
      <c r="S298" s="132">
        <v>0</v>
      </c>
      <c r="T298" s="133">
        <f>S298*H298</f>
        <v>0</v>
      </c>
      <c r="AR298" s="134" t="s">
        <v>277</v>
      </c>
      <c r="AT298" s="134" t="s">
        <v>226</v>
      </c>
      <c r="AU298" s="134" t="s">
        <v>82</v>
      </c>
      <c r="AY298" s="17" t="s">
        <v>224</v>
      </c>
      <c r="BE298" s="135">
        <f>IF(N298="základní",J298,0)</f>
        <v>0</v>
      </c>
      <c r="BF298" s="135">
        <f>IF(N298="snížená",J298,0)</f>
        <v>306</v>
      </c>
      <c r="BG298" s="135">
        <f>IF(N298="zákl. přenesená",J298,0)</f>
        <v>0</v>
      </c>
      <c r="BH298" s="135">
        <f>IF(N298="sníž. přenesená",J298,0)</f>
        <v>0</v>
      </c>
      <c r="BI298" s="135">
        <f>IF(N298="nulová",J298,0)</f>
        <v>0</v>
      </c>
      <c r="BJ298" s="17" t="s">
        <v>82</v>
      </c>
      <c r="BK298" s="135">
        <f>ROUND(I298*H298,2)</f>
        <v>306</v>
      </c>
      <c r="BL298" s="17" t="s">
        <v>277</v>
      </c>
      <c r="BM298" s="134" t="s">
        <v>5030</v>
      </c>
    </row>
    <row r="299" spans="2:65" s="1" customFormat="1" ht="19.5">
      <c r="B299" s="29"/>
      <c r="D299" s="136" t="s">
        <v>231</v>
      </c>
      <c r="F299" s="137" t="s">
        <v>2605</v>
      </c>
      <c r="L299" s="29"/>
      <c r="M299" s="138"/>
      <c r="T299" s="53"/>
      <c r="AT299" s="17" t="s">
        <v>231</v>
      </c>
      <c r="AU299" s="17" t="s">
        <v>82</v>
      </c>
    </row>
    <row r="300" spans="2:65" s="1" customFormat="1">
      <c r="B300" s="29"/>
      <c r="D300" s="139" t="s">
        <v>232</v>
      </c>
      <c r="F300" s="140" t="s">
        <v>2606</v>
      </c>
      <c r="L300" s="29"/>
      <c r="M300" s="138"/>
      <c r="T300" s="53"/>
      <c r="AT300" s="17" t="s">
        <v>232</v>
      </c>
      <c r="AU300" s="17" t="s">
        <v>82</v>
      </c>
    </row>
    <row r="301" spans="2:65" s="1" customFormat="1" ht="24.2" customHeight="1">
      <c r="B301" s="123"/>
      <c r="C301" s="124" t="s">
        <v>479</v>
      </c>
      <c r="D301" s="124" t="s">
        <v>226</v>
      </c>
      <c r="E301" s="125" t="s">
        <v>2607</v>
      </c>
      <c r="F301" s="126" t="s">
        <v>2608</v>
      </c>
      <c r="G301" s="127" t="s">
        <v>639</v>
      </c>
      <c r="H301" s="128">
        <v>1</v>
      </c>
      <c r="I301" s="129">
        <v>730</v>
      </c>
      <c r="J301" s="129">
        <f>ROUND(I301*H301,2)</f>
        <v>730</v>
      </c>
      <c r="K301" s="126" t="s">
        <v>230</v>
      </c>
      <c r="L301" s="29"/>
      <c r="M301" s="130" t="s">
        <v>1</v>
      </c>
      <c r="N301" s="131" t="s">
        <v>39</v>
      </c>
      <c r="O301" s="132">
        <v>0.26900000000000002</v>
      </c>
      <c r="P301" s="132">
        <f>O301*H301</f>
        <v>0.26900000000000002</v>
      </c>
      <c r="Q301" s="132">
        <v>8.1999999999999998E-4</v>
      </c>
      <c r="R301" s="132">
        <f>Q301*H301</f>
        <v>8.1999999999999998E-4</v>
      </c>
      <c r="S301" s="132">
        <v>0</v>
      </c>
      <c r="T301" s="133">
        <f>S301*H301</f>
        <v>0</v>
      </c>
      <c r="AR301" s="134" t="s">
        <v>277</v>
      </c>
      <c r="AT301" s="134" t="s">
        <v>226</v>
      </c>
      <c r="AU301" s="134" t="s">
        <v>82</v>
      </c>
      <c r="AY301" s="17" t="s">
        <v>224</v>
      </c>
      <c r="BE301" s="135">
        <f>IF(N301="základní",J301,0)</f>
        <v>0</v>
      </c>
      <c r="BF301" s="135">
        <f>IF(N301="snížená",J301,0)</f>
        <v>730</v>
      </c>
      <c r="BG301" s="135">
        <f>IF(N301="zákl. přenesená",J301,0)</f>
        <v>0</v>
      </c>
      <c r="BH301" s="135">
        <f>IF(N301="sníž. přenesená",J301,0)</f>
        <v>0</v>
      </c>
      <c r="BI301" s="135">
        <f>IF(N301="nulová",J301,0)</f>
        <v>0</v>
      </c>
      <c r="BJ301" s="17" t="s">
        <v>82</v>
      </c>
      <c r="BK301" s="135">
        <f>ROUND(I301*H301,2)</f>
        <v>730</v>
      </c>
      <c r="BL301" s="17" t="s">
        <v>277</v>
      </c>
      <c r="BM301" s="134" t="s">
        <v>5031</v>
      </c>
    </row>
    <row r="302" spans="2:65" s="1" customFormat="1" ht="19.5">
      <c r="B302" s="29"/>
      <c r="D302" s="136" t="s">
        <v>231</v>
      </c>
      <c r="F302" s="137" t="s">
        <v>2610</v>
      </c>
      <c r="L302" s="29"/>
      <c r="M302" s="138"/>
      <c r="T302" s="53"/>
      <c r="AT302" s="17" t="s">
        <v>231</v>
      </c>
      <c r="AU302" s="17" t="s">
        <v>82</v>
      </c>
    </row>
    <row r="303" spans="2:65" s="1" customFormat="1">
      <c r="B303" s="29"/>
      <c r="D303" s="139" t="s">
        <v>232</v>
      </c>
      <c r="F303" s="140" t="s">
        <v>2611</v>
      </c>
      <c r="L303" s="29"/>
      <c r="M303" s="138"/>
      <c r="T303" s="53"/>
      <c r="AT303" s="17" t="s">
        <v>232</v>
      </c>
      <c r="AU303" s="17" t="s">
        <v>82</v>
      </c>
    </row>
    <row r="304" spans="2:65" s="1" customFormat="1" ht="24.2" customHeight="1">
      <c r="B304" s="123"/>
      <c r="C304" s="124" t="s">
        <v>365</v>
      </c>
      <c r="D304" s="124" t="s">
        <v>226</v>
      </c>
      <c r="E304" s="125" t="s">
        <v>2612</v>
      </c>
      <c r="F304" s="126" t="s">
        <v>2613</v>
      </c>
      <c r="G304" s="127" t="s">
        <v>639</v>
      </c>
      <c r="H304" s="128">
        <v>1</v>
      </c>
      <c r="I304" s="129">
        <v>1330</v>
      </c>
      <c r="J304" s="129">
        <f>ROUND(I304*H304,2)</f>
        <v>1330</v>
      </c>
      <c r="K304" s="126" t="s">
        <v>230</v>
      </c>
      <c r="L304" s="29"/>
      <c r="M304" s="130" t="s">
        <v>1</v>
      </c>
      <c r="N304" s="131" t="s">
        <v>39</v>
      </c>
      <c r="O304" s="132">
        <v>0.42399999999999999</v>
      </c>
      <c r="P304" s="132">
        <f>O304*H304</f>
        <v>0.42399999999999999</v>
      </c>
      <c r="Q304" s="132">
        <v>7.6000000000000004E-4</v>
      </c>
      <c r="R304" s="132">
        <f>Q304*H304</f>
        <v>7.6000000000000004E-4</v>
      </c>
      <c r="S304" s="132">
        <v>0</v>
      </c>
      <c r="T304" s="133">
        <f>S304*H304</f>
        <v>0</v>
      </c>
      <c r="AR304" s="134" t="s">
        <v>277</v>
      </c>
      <c r="AT304" s="134" t="s">
        <v>226</v>
      </c>
      <c r="AU304" s="134" t="s">
        <v>82</v>
      </c>
      <c r="AY304" s="17" t="s">
        <v>224</v>
      </c>
      <c r="BE304" s="135">
        <f>IF(N304="základní",J304,0)</f>
        <v>0</v>
      </c>
      <c r="BF304" s="135">
        <f>IF(N304="snížená",J304,0)</f>
        <v>1330</v>
      </c>
      <c r="BG304" s="135">
        <f>IF(N304="zákl. přenesená",J304,0)</f>
        <v>0</v>
      </c>
      <c r="BH304" s="135">
        <f>IF(N304="sníž. přenesená",J304,0)</f>
        <v>0</v>
      </c>
      <c r="BI304" s="135">
        <f>IF(N304="nulová",J304,0)</f>
        <v>0</v>
      </c>
      <c r="BJ304" s="17" t="s">
        <v>82</v>
      </c>
      <c r="BK304" s="135">
        <f>ROUND(I304*H304,2)</f>
        <v>1330</v>
      </c>
      <c r="BL304" s="17" t="s">
        <v>277</v>
      </c>
      <c r="BM304" s="134" t="s">
        <v>5032</v>
      </c>
    </row>
    <row r="305" spans="2:65" s="1" customFormat="1" ht="19.5">
      <c r="B305" s="29"/>
      <c r="D305" s="136" t="s">
        <v>231</v>
      </c>
      <c r="F305" s="137" t="s">
        <v>2615</v>
      </c>
      <c r="L305" s="29"/>
      <c r="M305" s="138"/>
      <c r="T305" s="53"/>
      <c r="AT305" s="17" t="s">
        <v>231</v>
      </c>
      <c r="AU305" s="17" t="s">
        <v>82</v>
      </c>
    </row>
    <row r="306" spans="2:65" s="1" customFormat="1">
      <c r="B306" s="29"/>
      <c r="D306" s="139" t="s">
        <v>232</v>
      </c>
      <c r="F306" s="140" t="s">
        <v>2616</v>
      </c>
      <c r="L306" s="29"/>
      <c r="M306" s="138"/>
      <c r="T306" s="53"/>
      <c r="AT306" s="17" t="s">
        <v>232</v>
      </c>
      <c r="AU306" s="17" t="s">
        <v>82</v>
      </c>
    </row>
    <row r="307" spans="2:65" s="1" customFormat="1" ht="16.5" customHeight="1">
      <c r="B307" s="123"/>
      <c r="C307" s="124" t="s">
        <v>491</v>
      </c>
      <c r="D307" s="124" t="s">
        <v>226</v>
      </c>
      <c r="E307" s="125" t="s">
        <v>2617</v>
      </c>
      <c r="F307" s="126" t="s">
        <v>2618</v>
      </c>
      <c r="G307" s="127" t="s">
        <v>639</v>
      </c>
      <c r="H307" s="128">
        <v>2</v>
      </c>
      <c r="I307" s="129">
        <v>564</v>
      </c>
      <c r="J307" s="129">
        <f>ROUND(I307*H307,2)</f>
        <v>1128</v>
      </c>
      <c r="K307" s="126" t="s">
        <v>230</v>
      </c>
      <c r="L307" s="29"/>
      <c r="M307" s="130" t="s">
        <v>1</v>
      </c>
      <c r="N307" s="131" t="s">
        <v>39</v>
      </c>
      <c r="O307" s="132">
        <v>0.16500000000000001</v>
      </c>
      <c r="P307" s="132">
        <f>O307*H307</f>
        <v>0.33</v>
      </c>
      <c r="Q307" s="132">
        <v>2.9E-4</v>
      </c>
      <c r="R307" s="132">
        <f>Q307*H307</f>
        <v>5.8E-4</v>
      </c>
      <c r="S307" s="132">
        <v>0</v>
      </c>
      <c r="T307" s="133">
        <f>S307*H307</f>
        <v>0</v>
      </c>
      <c r="AR307" s="134" t="s">
        <v>277</v>
      </c>
      <c r="AT307" s="134" t="s">
        <v>226</v>
      </c>
      <c r="AU307" s="134" t="s">
        <v>82</v>
      </c>
      <c r="AY307" s="17" t="s">
        <v>224</v>
      </c>
      <c r="BE307" s="135">
        <f>IF(N307="základní",J307,0)</f>
        <v>0</v>
      </c>
      <c r="BF307" s="135">
        <f>IF(N307="snížená",J307,0)</f>
        <v>1128</v>
      </c>
      <c r="BG307" s="135">
        <f>IF(N307="zákl. přenesená",J307,0)</f>
        <v>0</v>
      </c>
      <c r="BH307" s="135">
        <f>IF(N307="sníž. přenesená",J307,0)</f>
        <v>0</v>
      </c>
      <c r="BI307" s="135">
        <f>IF(N307="nulová",J307,0)</f>
        <v>0</v>
      </c>
      <c r="BJ307" s="17" t="s">
        <v>82</v>
      </c>
      <c r="BK307" s="135">
        <f>ROUND(I307*H307,2)</f>
        <v>1128</v>
      </c>
      <c r="BL307" s="17" t="s">
        <v>277</v>
      </c>
      <c r="BM307" s="134" t="s">
        <v>5033</v>
      </c>
    </row>
    <row r="308" spans="2:65" s="1" customFormat="1">
      <c r="B308" s="29"/>
      <c r="D308" s="136" t="s">
        <v>231</v>
      </c>
      <c r="F308" s="137" t="s">
        <v>2620</v>
      </c>
      <c r="L308" s="29"/>
      <c r="M308" s="138"/>
      <c r="T308" s="53"/>
      <c r="AT308" s="17" t="s">
        <v>231</v>
      </c>
      <c r="AU308" s="17" t="s">
        <v>82</v>
      </c>
    </row>
    <row r="309" spans="2:65" s="1" customFormat="1">
      <c r="B309" s="29"/>
      <c r="D309" s="139" t="s">
        <v>232</v>
      </c>
      <c r="F309" s="140" t="s">
        <v>2621</v>
      </c>
      <c r="L309" s="29"/>
      <c r="M309" s="138"/>
      <c r="T309" s="53"/>
      <c r="AT309" s="17" t="s">
        <v>232</v>
      </c>
      <c r="AU309" s="17" t="s">
        <v>82</v>
      </c>
    </row>
    <row r="310" spans="2:65" s="1" customFormat="1" ht="24.2" customHeight="1">
      <c r="B310" s="123"/>
      <c r="C310" s="124" t="s">
        <v>370</v>
      </c>
      <c r="D310" s="124" t="s">
        <v>226</v>
      </c>
      <c r="E310" s="125" t="s">
        <v>2622</v>
      </c>
      <c r="F310" s="126" t="s">
        <v>2623</v>
      </c>
      <c r="G310" s="127" t="s">
        <v>639</v>
      </c>
      <c r="H310" s="128">
        <v>1</v>
      </c>
      <c r="I310" s="129">
        <v>2730</v>
      </c>
      <c r="J310" s="129">
        <f>ROUND(I310*H310,2)</f>
        <v>2730</v>
      </c>
      <c r="K310" s="126" t="s">
        <v>230</v>
      </c>
      <c r="L310" s="29"/>
      <c r="M310" s="130" t="s">
        <v>1</v>
      </c>
      <c r="N310" s="131" t="s">
        <v>39</v>
      </c>
      <c r="O310" s="132">
        <v>0.16500000000000001</v>
      </c>
      <c r="P310" s="132">
        <f>O310*H310</f>
        <v>0.16500000000000001</v>
      </c>
      <c r="Q310" s="132">
        <v>7.5000000000000002E-4</v>
      </c>
      <c r="R310" s="132">
        <f>Q310*H310</f>
        <v>7.5000000000000002E-4</v>
      </c>
      <c r="S310" s="132">
        <v>0</v>
      </c>
      <c r="T310" s="133">
        <f>S310*H310</f>
        <v>0</v>
      </c>
      <c r="AR310" s="134" t="s">
        <v>277</v>
      </c>
      <c r="AT310" s="134" t="s">
        <v>226</v>
      </c>
      <c r="AU310" s="134" t="s">
        <v>82</v>
      </c>
      <c r="AY310" s="17" t="s">
        <v>224</v>
      </c>
      <c r="BE310" s="135">
        <f>IF(N310="základní",J310,0)</f>
        <v>0</v>
      </c>
      <c r="BF310" s="135">
        <f>IF(N310="snížená",J310,0)</f>
        <v>2730</v>
      </c>
      <c r="BG310" s="135">
        <f>IF(N310="zákl. přenesená",J310,0)</f>
        <v>0</v>
      </c>
      <c r="BH310" s="135">
        <f>IF(N310="sníž. přenesená",J310,0)</f>
        <v>0</v>
      </c>
      <c r="BI310" s="135">
        <f>IF(N310="nulová",J310,0)</f>
        <v>0</v>
      </c>
      <c r="BJ310" s="17" t="s">
        <v>82</v>
      </c>
      <c r="BK310" s="135">
        <f>ROUND(I310*H310,2)</f>
        <v>2730</v>
      </c>
      <c r="BL310" s="17" t="s">
        <v>277</v>
      </c>
      <c r="BM310" s="134" t="s">
        <v>5034</v>
      </c>
    </row>
    <row r="311" spans="2:65" s="1" customFormat="1" ht="19.5">
      <c r="B311" s="29"/>
      <c r="D311" s="136" t="s">
        <v>231</v>
      </c>
      <c r="F311" s="137" t="s">
        <v>2625</v>
      </c>
      <c r="L311" s="29"/>
      <c r="M311" s="138"/>
      <c r="T311" s="53"/>
      <c r="AT311" s="17" t="s">
        <v>231</v>
      </c>
      <c r="AU311" s="17" t="s">
        <v>82</v>
      </c>
    </row>
    <row r="312" spans="2:65" s="1" customFormat="1">
      <c r="B312" s="29"/>
      <c r="D312" s="139" t="s">
        <v>232</v>
      </c>
      <c r="F312" s="140" t="s">
        <v>2626</v>
      </c>
      <c r="L312" s="29"/>
      <c r="M312" s="138"/>
      <c r="T312" s="53"/>
      <c r="AT312" s="17" t="s">
        <v>232</v>
      </c>
      <c r="AU312" s="17" t="s">
        <v>82</v>
      </c>
    </row>
    <row r="313" spans="2:65" s="12" customFormat="1">
      <c r="B313" s="141"/>
      <c r="D313" s="136" t="s">
        <v>234</v>
      </c>
      <c r="E313" s="142" t="s">
        <v>1</v>
      </c>
      <c r="F313" s="143" t="s">
        <v>2627</v>
      </c>
      <c r="H313" s="142" t="s">
        <v>1</v>
      </c>
      <c r="L313" s="141"/>
      <c r="M313" s="144"/>
      <c r="T313" s="145"/>
      <c r="AT313" s="142" t="s">
        <v>234</v>
      </c>
      <c r="AU313" s="142" t="s">
        <v>82</v>
      </c>
      <c r="AV313" s="12" t="s">
        <v>78</v>
      </c>
      <c r="AW313" s="12" t="s">
        <v>29</v>
      </c>
      <c r="AX313" s="12" t="s">
        <v>73</v>
      </c>
      <c r="AY313" s="142" t="s">
        <v>224</v>
      </c>
    </row>
    <row r="314" spans="2:65" s="13" customFormat="1">
      <c r="B314" s="146"/>
      <c r="D314" s="136" t="s">
        <v>234</v>
      </c>
      <c r="E314" s="147" t="s">
        <v>1</v>
      </c>
      <c r="F314" s="148" t="s">
        <v>78</v>
      </c>
      <c r="H314" s="149">
        <v>1</v>
      </c>
      <c r="L314" s="146"/>
      <c r="M314" s="150"/>
      <c r="T314" s="151"/>
      <c r="AT314" s="147" t="s">
        <v>234</v>
      </c>
      <c r="AU314" s="147" t="s">
        <v>82</v>
      </c>
      <c r="AV314" s="13" t="s">
        <v>82</v>
      </c>
      <c r="AW314" s="13" t="s">
        <v>29</v>
      </c>
      <c r="AX314" s="13" t="s">
        <v>73</v>
      </c>
      <c r="AY314" s="147" t="s">
        <v>224</v>
      </c>
    </row>
    <row r="315" spans="2:65" s="14" customFormat="1">
      <c r="B315" s="152"/>
      <c r="D315" s="136" t="s">
        <v>234</v>
      </c>
      <c r="E315" s="153" t="s">
        <v>1</v>
      </c>
      <c r="F315" s="154" t="s">
        <v>239</v>
      </c>
      <c r="H315" s="155">
        <v>1</v>
      </c>
      <c r="L315" s="152"/>
      <c r="M315" s="156"/>
      <c r="T315" s="157"/>
      <c r="AT315" s="153" t="s">
        <v>234</v>
      </c>
      <c r="AU315" s="153" t="s">
        <v>82</v>
      </c>
      <c r="AV315" s="14" t="s">
        <v>106</v>
      </c>
      <c r="AW315" s="14" t="s">
        <v>29</v>
      </c>
      <c r="AX315" s="14" t="s">
        <v>78</v>
      </c>
      <c r="AY315" s="153" t="s">
        <v>224</v>
      </c>
    </row>
    <row r="316" spans="2:65" s="1" customFormat="1" ht="24.2" customHeight="1">
      <c r="B316" s="123"/>
      <c r="C316" s="124" t="s">
        <v>503</v>
      </c>
      <c r="D316" s="124" t="s">
        <v>226</v>
      </c>
      <c r="E316" s="125" t="s">
        <v>2628</v>
      </c>
      <c r="F316" s="126" t="s">
        <v>2629</v>
      </c>
      <c r="G316" s="127" t="s">
        <v>639</v>
      </c>
      <c r="H316" s="128">
        <v>1</v>
      </c>
      <c r="I316" s="129">
        <v>4580</v>
      </c>
      <c r="J316" s="129">
        <f>ROUND(I316*H316,2)</f>
        <v>4580</v>
      </c>
      <c r="K316" s="126" t="s">
        <v>230</v>
      </c>
      <c r="L316" s="29"/>
      <c r="M316" s="130" t="s">
        <v>1</v>
      </c>
      <c r="N316" s="131" t="s">
        <v>39</v>
      </c>
      <c r="O316" s="132">
        <v>0.26900000000000002</v>
      </c>
      <c r="P316" s="132">
        <f>O316*H316</f>
        <v>0.26900000000000002</v>
      </c>
      <c r="Q316" s="132">
        <v>2.6700000000000001E-3</v>
      </c>
      <c r="R316" s="132">
        <f>Q316*H316</f>
        <v>2.6700000000000001E-3</v>
      </c>
      <c r="S316" s="132">
        <v>0</v>
      </c>
      <c r="T316" s="133">
        <f>S316*H316</f>
        <v>0</v>
      </c>
      <c r="AR316" s="134" t="s">
        <v>277</v>
      </c>
      <c r="AT316" s="134" t="s">
        <v>226</v>
      </c>
      <c r="AU316" s="134" t="s">
        <v>82</v>
      </c>
      <c r="AY316" s="17" t="s">
        <v>224</v>
      </c>
      <c r="BE316" s="135">
        <f>IF(N316="základní",J316,0)</f>
        <v>0</v>
      </c>
      <c r="BF316" s="135">
        <f>IF(N316="snížená",J316,0)</f>
        <v>4580</v>
      </c>
      <c r="BG316" s="135">
        <f>IF(N316="zákl. přenesená",J316,0)</f>
        <v>0</v>
      </c>
      <c r="BH316" s="135">
        <f>IF(N316="sníž. přenesená",J316,0)</f>
        <v>0</v>
      </c>
      <c r="BI316" s="135">
        <f>IF(N316="nulová",J316,0)</f>
        <v>0</v>
      </c>
      <c r="BJ316" s="17" t="s">
        <v>82</v>
      </c>
      <c r="BK316" s="135">
        <f>ROUND(I316*H316,2)</f>
        <v>4580</v>
      </c>
      <c r="BL316" s="17" t="s">
        <v>277</v>
      </c>
      <c r="BM316" s="134" t="s">
        <v>5035</v>
      </c>
    </row>
    <row r="317" spans="2:65" s="1" customFormat="1" ht="19.5">
      <c r="B317" s="29"/>
      <c r="D317" s="136" t="s">
        <v>231</v>
      </c>
      <c r="F317" s="137" t="s">
        <v>2631</v>
      </c>
      <c r="L317" s="29"/>
      <c r="M317" s="138"/>
      <c r="T317" s="53"/>
      <c r="AT317" s="17" t="s">
        <v>231</v>
      </c>
      <c r="AU317" s="17" t="s">
        <v>82</v>
      </c>
    </row>
    <row r="318" spans="2:65" s="1" customFormat="1">
      <c r="B318" s="29"/>
      <c r="D318" s="139" t="s">
        <v>232</v>
      </c>
      <c r="F318" s="140" t="s">
        <v>2632</v>
      </c>
      <c r="L318" s="29"/>
      <c r="M318" s="138"/>
      <c r="T318" s="53"/>
      <c r="AT318" s="17" t="s">
        <v>232</v>
      </c>
      <c r="AU318" s="17" t="s">
        <v>82</v>
      </c>
    </row>
    <row r="319" spans="2:65" s="1" customFormat="1" ht="21.75" customHeight="1">
      <c r="B319" s="123"/>
      <c r="C319" s="124" t="s">
        <v>373</v>
      </c>
      <c r="D319" s="124" t="s">
        <v>226</v>
      </c>
      <c r="E319" s="125" t="s">
        <v>2633</v>
      </c>
      <c r="F319" s="126" t="s">
        <v>2634</v>
      </c>
      <c r="G319" s="127" t="s">
        <v>639</v>
      </c>
      <c r="H319" s="128">
        <v>40</v>
      </c>
      <c r="I319" s="129">
        <v>298</v>
      </c>
      <c r="J319" s="129">
        <f>ROUND(I319*H319,2)</f>
        <v>11920</v>
      </c>
      <c r="K319" s="126" t="s">
        <v>230</v>
      </c>
      <c r="L319" s="29"/>
      <c r="M319" s="130" t="s">
        <v>1</v>
      </c>
      <c r="N319" s="131" t="s">
        <v>39</v>
      </c>
      <c r="O319" s="132">
        <v>0.16</v>
      </c>
      <c r="P319" s="132">
        <f>O319*H319</f>
        <v>6.4</v>
      </c>
      <c r="Q319" s="132">
        <v>2.1000000000000001E-4</v>
      </c>
      <c r="R319" s="132">
        <f>Q319*H319</f>
        <v>8.4000000000000012E-3</v>
      </c>
      <c r="S319" s="132">
        <v>0</v>
      </c>
      <c r="T319" s="133">
        <f>S319*H319</f>
        <v>0</v>
      </c>
      <c r="AR319" s="134" t="s">
        <v>277</v>
      </c>
      <c r="AT319" s="134" t="s">
        <v>226</v>
      </c>
      <c r="AU319" s="134" t="s">
        <v>82</v>
      </c>
      <c r="AY319" s="17" t="s">
        <v>224</v>
      </c>
      <c r="BE319" s="135">
        <f>IF(N319="základní",J319,0)</f>
        <v>0</v>
      </c>
      <c r="BF319" s="135">
        <f>IF(N319="snížená",J319,0)</f>
        <v>11920</v>
      </c>
      <c r="BG319" s="135">
        <f>IF(N319="zákl. přenesená",J319,0)</f>
        <v>0</v>
      </c>
      <c r="BH319" s="135">
        <f>IF(N319="sníž. přenesená",J319,0)</f>
        <v>0</v>
      </c>
      <c r="BI319" s="135">
        <f>IF(N319="nulová",J319,0)</f>
        <v>0</v>
      </c>
      <c r="BJ319" s="17" t="s">
        <v>82</v>
      </c>
      <c r="BK319" s="135">
        <f>ROUND(I319*H319,2)</f>
        <v>11920</v>
      </c>
      <c r="BL319" s="17" t="s">
        <v>277</v>
      </c>
      <c r="BM319" s="134" t="s">
        <v>5036</v>
      </c>
    </row>
    <row r="320" spans="2:65" s="1" customFormat="1" ht="19.5">
      <c r="B320" s="29"/>
      <c r="D320" s="136" t="s">
        <v>231</v>
      </c>
      <c r="F320" s="137" t="s">
        <v>2636</v>
      </c>
      <c r="L320" s="29"/>
      <c r="M320" s="138"/>
      <c r="T320" s="53"/>
      <c r="AT320" s="17" t="s">
        <v>231</v>
      </c>
      <c r="AU320" s="17" t="s">
        <v>82</v>
      </c>
    </row>
    <row r="321" spans="2:65" s="1" customFormat="1">
      <c r="B321" s="29"/>
      <c r="D321" s="139" t="s">
        <v>232</v>
      </c>
      <c r="F321" s="140" t="s">
        <v>2637</v>
      </c>
      <c r="L321" s="29"/>
      <c r="M321" s="138"/>
      <c r="T321" s="53"/>
      <c r="AT321" s="17" t="s">
        <v>232</v>
      </c>
      <c r="AU321" s="17" t="s">
        <v>82</v>
      </c>
    </row>
    <row r="322" spans="2:65" s="1" customFormat="1" ht="21.75" customHeight="1">
      <c r="B322" s="123"/>
      <c r="C322" s="124" t="s">
        <v>514</v>
      </c>
      <c r="D322" s="124" t="s">
        <v>226</v>
      </c>
      <c r="E322" s="125" t="s">
        <v>2638</v>
      </c>
      <c r="F322" s="126" t="s">
        <v>2639</v>
      </c>
      <c r="G322" s="127" t="s">
        <v>639</v>
      </c>
      <c r="H322" s="128">
        <v>45</v>
      </c>
      <c r="I322" s="129">
        <v>434</v>
      </c>
      <c r="J322" s="129">
        <f>ROUND(I322*H322,2)</f>
        <v>19530</v>
      </c>
      <c r="K322" s="126" t="s">
        <v>230</v>
      </c>
      <c r="L322" s="29"/>
      <c r="M322" s="130" t="s">
        <v>1</v>
      </c>
      <c r="N322" s="131" t="s">
        <v>39</v>
      </c>
      <c r="O322" s="132">
        <v>0.2</v>
      </c>
      <c r="P322" s="132">
        <f>O322*H322</f>
        <v>9</v>
      </c>
      <c r="Q322" s="132">
        <v>3.4000000000000002E-4</v>
      </c>
      <c r="R322" s="132">
        <f>Q322*H322</f>
        <v>1.5300000000000001E-2</v>
      </c>
      <c r="S322" s="132">
        <v>0</v>
      </c>
      <c r="T322" s="133">
        <f>S322*H322</f>
        <v>0</v>
      </c>
      <c r="AR322" s="134" t="s">
        <v>277</v>
      </c>
      <c r="AT322" s="134" t="s">
        <v>226</v>
      </c>
      <c r="AU322" s="134" t="s">
        <v>82</v>
      </c>
      <c r="AY322" s="17" t="s">
        <v>224</v>
      </c>
      <c r="BE322" s="135">
        <f>IF(N322="základní",J322,0)</f>
        <v>0</v>
      </c>
      <c r="BF322" s="135">
        <f>IF(N322="snížená",J322,0)</f>
        <v>19530</v>
      </c>
      <c r="BG322" s="135">
        <f>IF(N322="zákl. přenesená",J322,0)</f>
        <v>0</v>
      </c>
      <c r="BH322" s="135">
        <f>IF(N322="sníž. přenesená",J322,0)</f>
        <v>0</v>
      </c>
      <c r="BI322" s="135">
        <f>IF(N322="nulová",J322,0)</f>
        <v>0</v>
      </c>
      <c r="BJ322" s="17" t="s">
        <v>82</v>
      </c>
      <c r="BK322" s="135">
        <f>ROUND(I322*H322,2)</f>
        <v>19530</v>
      </c>
      <c r="BL322" s="17" t="s">
        <v>277</v>
      </c>
      <c r="BM322" s="134" t="s">
        <v>5037</v>
      </c>
    </row>
    <row r="323" spans="2:65" s="1" customFormat="1" ht="19.5">
      <c r="B323" s="29"/>
      <c r="D323" s="136" t="s">
        <v>231</v>
      </c>
      <c r="F323" s="137" t="s">
        <v>2641</v>
      </c>
      <c r="L323" s="29"/>
      <c r="M323" s="138"/>
      <c r="T323" s="53"/>
      <c r="AT323" s="17" t="s">
        <v>231</v>
      </c>
      <c r="AU323" s="17" t="s">
        <v>82</v>
      </c>
    </row>
    <row r="324" spans="2:65" s="1" customFormat="1">
      <c r="B324" s="29"/>
      <c r="D324" s="139" t="s">
        <v>232</v>
      </c>
      <c r="F324" s="140" t="s">
        <v>2642</v>
      </c>
      <c r="L324" s="29"/>
      <c r="M324" s="138"/>
      <c r="T324" s="53"/>
      <c r="AT324" s="17" t="s">
        <v>232</v>
      </c>
      <c r="AU324" s="17" t="s">
        <v>82</v>
      </c>
    </row>
    <row r="325" spans="2:65" s="13" customFormat="1">
      <c r="B325" s="146"/>
      <c r="D325" s="136" t="s">
        <v>234</v>
      </c>
      <c r="E325" s="147" t="s">
        <v>1</v>
      </c>
      <c r="F325" s="148" t="s">
        <v>2643</v>
      </c>
      <c r="H325" s="149">
        <v>45</v>
      </c>
      <c r="L325" s="146"/>
      <c r="M325" s="150"/>
      <c r="T325" s="151"/>
      <c r="AT325" s="147" t="s">
        <v>234</v>
      </c>
      <c r="AU325" s="147" t="s">
        <v>82</v>
      </c>
      <c r="AV325" s="13" t="s">
        <v>82</v>
      </c>
      <c r="AW325" s="13" t="s">
        <v>29</v>
      </c>
      <c r="AX325" s="13" t="s">
        <v>73</v>
      </c>
      <c r="AY325" s="147" t="s">
        <v>224</v>
      </c>
    </row>
    <row r="326" spans="2:65" s="14" customFormat="1">
      <c r="B326" s="152"/>
      <c r="D326" s="136" t="s">
        <v>234</v>
      </c>
      <c r="E326" s="153" t="s">
        <v>1</v>
      </c>
      <c r="F326" s="154" t="s">
        <v>239</v>
      </c>
      <c r="H326" s="155">
        <v>45</v>
      </c>
      <c r="L326" s="152"/>
      <c r="M326" s="156"/>
      <c r="T326" s="157"/>
      <c r="AT326" s="153" t="s">
        <v>234</v>
      </c>
      <c r="AU326" s="153" t="s">
        <v>82</v>
      </c>
      <c r="AV326" s="14" t="s">
        <v>106</v>
      </c>
      <c r="AW326" s="14" t="s">
        <v>29</v>
      </c>
      <c r="AX326" s="14" t="s">
        <v>78</v>
      </c>
      <c r="AY326" s="153" t="s">
        <v>224</v>
      </c>
    </row>
    <row r="327" spans="2:65" s="1" customFormat="1" ht="21.75" customHeight="1">
      <c r="B327" s="123"/>
      <c r="C327" s="124" t="s">
        <v>379</v>
      </c>
      <c r="D327" s="124" t="s">
        <v>226</v>
      </c>
      <c r="E327" s="125" t="s">
        <v>2644</v>
      </c>
      <c r="F327" s="126" t="s">
        <v>2645</v>
      </c>
      <c r="G327" s="127" t="s">
        <v>639</v>
      </c>
      <c r="H327" s="128">
        <v>5</v>
      </c>
      <c r="I327" s="129">
        <v>755</v>
      </c>
      <c r="J327" s="129">
        <f>ROUND(I327*H327,2)</f>
        <v>3775</v>
      </c>
      <c r="K327" s="126" t="s">
        <v>230</v>
      </c>
      <c r="L327" s="29"/>
      <c r="M327" s="130" t="s">
        <v>1</v>
      </c>
      <c r="N327" s="131" t="s">
        <v>39</v>
      </c>
      <c r="O327" s="132">
        <v>0.26</v>
      </c>
      <c r="P327" s="132">
        <f>O327*H327</f>
        <v>1.3</v>
      </c>
      <c r="Q327" s="132">
        <v>6.9999999999999999E-4</v>
      </c>
      <c r="R327" s="132">
        <f>Q327*H327</f>
        <v>3.5000000000000001E-3</v>
      </c>
      <c r="S327" s="132">
        <v>0</v>
      </c>
      <c r="T327" s="133">
        <f>S327*H327</f>
        <v>0</v>
      </c>
      <c r="AR327" s="134" t="s">
        <v>277</v>
      </c>
      <c r="AT327" s="134" t="s">
        <v>226</v>
      </c>
      <c r="AU327" s="134" t="s">
        <v>82</v>
      </c>
      <c r="AY327" s="17" t="s">
        <v>224</v>
      </c>
      <c r="BE327" s="135">
        <f>IF(N327="základní",J327,0)</f>
        <v>0</v>
      </c>
      <c r="BF327" s="135">
        <f>IF(N327="snížená",J327,0)</f>
        <v>3775</v>
      </c>
      <c r="BG327" s="135">
        <f>IF(N327="zákl. přenesená",J327,0)</f>
        <v>0</v>
      </c>
      <c r="BH327" s="135">
        <f>IF(N327="sníž. přenesená",J327,0)</f>
        <v>0</v>
      </c>
      <c r="BI327" s="135">
        <f>IF(N327="nulová",J327,0)</f>
        <v>0</v>
      </c>
      <c r="BJ327" s="17" t="s">
        <v>82</v>
      </c>
      <c r="BK327" s="135">
        <f>ROUND(I327*H327,2)</f>
        <v>3775</v>
      </c>
      <c r="BL327" s="17" t="s">
        <v>277</v>
      </c>
      <c r="BM327" s="134" t="s">
        <v>5038</v>
      </c>
    </row>
    <row r="328" spans="2:65" s="1" customFormat="1" ht="19.5">
      <c r="B328" s="29"/>
      <c r="D328" s="136" t="s">
        <v>231</v>
      </c>
      <c r="F328" s="137" t="s">
        <v>2647</v>
      </c>
      <c r="L328" s="29"/>
      <c r="M328" s="138"/>
      <c r="T328" s="53"/>
      <c r="AT328" s="17" t="s">
        <v>231</v>
      </c>
      <c r="AU328" s="17" t="s">
        <v>82</v>
      </c>
    </row>
    <row r="329" spans="2:65" s="1" customFormat="1">
      <c r="B329" s="29"/>
      <c r="D329" s="139" t="s">
        <v>232</v>
      </c>
      <c r="F329" s="140" t="s">
        <v>2648</v>
      </c>
      <c r="L329" s="29"/>
      <c r="M329" s="138"/>
      <c r="T329" s="53"/>
      <c r="AT329" s="17" t="s">
        <v>232</v>
      </c>
      <c r="AU329" s="17" t="s">
        <v>82</v>
      </c>
    </row>
    <row r="330" spans="2:65" s="13" customFormat="1">
      <c r="B330" s="146"/>
      <c r="D330" s="136" t="s">
        <v>234</v>
      </c>
      <c r="E330" s="147" t="s">
        <v>1</v>
      </c>
      <c r="F330" s="148" t="s">
        <v>2649</v>
      </c>
      <c r="H330" s="149">
        <v>5</v>
      </c>
      <c r="L330" s="146"/>
      <c r="M330" s="150"/>
      <c r="T330" s="151"/>
      <c r="AT330" s="147" t="s">
        <v>234</v>
      </c>
      <c r="AU330" s="147" t="s">
        <v>82</v>
      </c>
      <c r="AV330" s="13" t="s">
        <v>82</v>
      </c>
      <c r="AW330" s="13" t="s">
        <v>29</v>
      </c>
      <c r="AX330" s="13" t="s">
        <v>73</v>
      </c>
      <c r="AY330" s="147" t="s">
        <v>224</v>
      </c>
    </row>
    <row r="331" spans="2:65" s="14" customFormat="1">
      <c r="B331" s="152"/>
      <c r="D331" s="136" t="s">
        <v>234</v>
      </c>
      <c r="E331" s="153" t="s">
        <v>1</v>
      </c>
      <c r="F331" s="154" t="s">
        <v>239</v>
      </c>
      <c r="H331" s="155">
        <v>5</v>
      </c>
      <c r="L331" s="152"/>
      <c r="M331" s="156"/>
      <c r="T331" s="157"/>
      <c r="AT331" s="153" t="s">
        <v>234</v>
      </c>
      <c r="AU331" s="153" t="s">
        <v>82</v>
      </c>
      <c r="AV331" s="14" t="s">
        <v>106</v>
      </c>
      <c r="AW331" s="14" t="s">
        <v>29</v>
      </c>
      <c r="AX331" s="14" t="s">
        <v>78</v>
      </c>
      <c r="AY331" s="153" t="s">
        <v>224</v>
      </c>
    </row>
    <row r="332" spans="2:65" s="1" customFormat="1" ht="21.75" customHeight="1">
      <c r="B332" s="123"/>
      <c r="C332" s="124" t="s">
        <v>547</v>
      </c>
      <c r="D332" s="124" t="s">
        <v>226</v>
      </c>
      <c r="E332" s="125" t="s">
        <v>2650</v>
      </c>
      <c r="F332" s="126" t="s">
        <v>2651</v>
      </c>
      <c r="G332" s="127" t="s">
        <v>639</v>
      </c>
      <c r="H332" s="128">
        <v>5</v>
      </c>
      <c r="I332" s="129">
        <v>1530</v>
      </c>
      <c r="J332" s="129">
        <f>ROUND(I332*H332,2)</f>
        <v>7650</v>
      </c>
      <c r="K332" s="126" t="s">
        <v>230</v>
      </c>
      <c r="L332" s="29"/>
      <c r="M332" s="130" t="s">
        <v>1</v>
      </c>
      <c r="N332" s="131" t="s">
        <v>39</v>
      </c>
      <c r="O332" s="132">
        <v>0.41</v>
      </c>
      <c r="P332" s="132">
        <f>O332*H332</f>
        <v>2.0499999999999998</v>
      </c>
      <c r="Q332" s="132">
        <v>1.6800000000000001E-3</v>
      </c>
      <c r="R332" s="132">
        <f>Q332*H332</f>
        <v>8.4000000000000012E-3</v>
      </c>
      <c r="S332" s="132">
        <v>0</v>
      </c>
      <c r="T332" s="133">
        <f>S332*H332</f>
        <v>0</v>
      </c>
      <c r="AR332" s="134" t="s">
        <v>277</v>
      </c>
      <c r="AT332" s="134" t="s">
        <v>226</v>
      </c>
      <c r="AU332" s="134" t="s">
        <v>82</v>
      </c>
      <c r="AY332" s="17" t="s">
        <v>224</v>
      </c>
      <c r="BE332" s="135">
        <f>IF(N332="základní",J332,0)</f>
        <v>0</v>
      </c>
      <c r="BF332" s="135">
        <f>IF(N332="snížená",J332,0)</f>
        <v>7650</v>
      </c>
      <c r="BG332" s="135">
        <f>IF(N332="zákl. přenesená",J332,0)</f>
        <v>0</v>
      </c>
      <c r="BH332" s="135">
        <f>IF(N332="sníž. přenesená",J332,0)</f>
        <v>0</v>
      </c>
      <c r="BI332" s="135">
        <f>IF(N332="nulová",J332,0)</f>
        <v>0</v>
      </c>
      <c r="BJ332" s="17" t="s">
        <v>82</v>
      </c>
      <c r="BK332" s="135">
        <f>ROUND(I332*H332,2)</f>
        <v>7650</v>
      </c>
      <c r="BL332" s="17" t="s">
        <v>277</v>
      </c>
      <c r="BM332" s="134" t="s">
        <v>5039</v>
      </c>
    </row>
    <row r="333" spans="2:65" s="1" customFormat="1" ht="19.5">
      <c r="B333" s="29"/>
      <c r="D333" s="136" t="s">
        <v>231</v>
      </c>
      <c r="F333" s="137" t="s">
        <v>2653</v>
      </c>
      <c r="L333" s="29"/>
      <c r="M333" s="138"/>
      <c r="T333" s="53"/>
      <c r="AT333" s="17" t="s">
        <v>231</v>
      </c>
      <c r="AU333" s="17" t="s">
        <v>82</v>
      </c>
    </row>
    <row r="334" spans="2:65" s="1" customFormat="1">
      <c r="B334" s="29"/>
      <c r="D334" s="139" t="s">
        <v>232</v>
      </c>
      <c r="F334" s="140" t="s">
        <v>2654</v>
      </c>
      <c r="L334" s="29"/>
      <c r="M334" s="138"/>
      <c r="T334" s="53"/>
      <c r="AT334" s="17" t="s">
        <v>232</v>
      </c>
      <c r="AU334" s="17" t="s">
        <v>82</v>
      </c>
    </row>
    <row r="335" spans="2:65" s="13" customFormat="1">
      <c r="B335" s="146"/>
      <c r="D335" s="136" t="s">
        <v>234</v>
      </c>
      <c r="E335" s="147" t="s">
        <v>1</v>
      </c>
      <c r="F335" s="148" t="s">
        <v>2655</v>
      </c>
      <c r="H335" s="149">
        <v>5</v>
      </c>
      <c r="L335" s="146"/>
      <c r="M335" s="150"/>
      <c r="T335" s="151"/>
      <c r="AT335" s="147" t="s">
        <v>234</v>
      </c>
      <c r="AU335" s="147" t="s">
        <v>82</v>
      </c>
      <c r="AV335" s="13" t="s">
        <v>82</v>
      </c>
      <c r="AW335" s="13" t="s">
        <v>29</v>
      </c>
      <c r="AX335" s="13" t="s">
        <v>73</v>
      </c>
      <c r="AY335" s="147" t="s">
        <v>224</v>
      </c>
    </row>
    <row r="336" spans="2:65" s="14" customFormat="1">
      <c r="B336" s="152"/>
      <c r="D336" s="136" t="s">
        <v>234</v>
      </c>
      <c r="E336" s="153" t="s">
        <v>1</v>
      </c>
      <c r="F336" s="154" t="s">
        <v>239</v>
      </c>
      <c r="H336" s="155">
        <v>5</v>
      </c>
      <c r="L336" s="152"/>
      <c r="M336" s="156"/>
      <c r="T336" s="157"/>
      <c r="AT336" s="153" t="s">
        <v>234</v>
      </c>
      <c r="AU336" s="153" t="s">
        <v>82</v>
      </c>
      <c r="AV336" s="14" t="s">
        <v>106</v>
      </c>
      <c r="AW336" s="14" t="s">
        <v>29</v>
      </c>
      <c r="AX336" s="14" t="s">
        <v>78</v>
      </c>
      <c r="AY336" s="153" t="s">
        <v>224</v>
      </c>
    </row>
    <row r="337" spans="2:65" s="1" customFormat="1" ht="24.2" customHeight="1">
      <c r="B337" s="123"/>
      <c r="C337" s="124" t="s">
        <v>385</v>
      </c>
      <c r="D337" s="124" t="s">
        <v>226</v>
      </c>
      <c r="E337" s="125" t="s">
        <v>2656</v>
      </c>
      <c r="F337" s="126" t="s">
        <v>2657</v>
      </c>
      <c r="G337" s="127" t="s">
        <v>639</v>
      </c>
      <c r="H337" s="128">
        <v>1</v>
      </c>
      <c r="I337" s="129">
        <v>765</v>
      </c>
      <c r="J337" s="129">
        <f>ROUND(I337*H337,2)</f>
        <v>765</v>
      </c>
      <c r="K337" s="126" t="s">
        <v>230</v>
      </c>
      <c r="L337" s="29"/>
      <c r="M337" s="130" t="s">
        <v>1</v>
      </c>
      <c r="N337" s="131" t="s">
        <v>39</v>
      </c>
      <c r="O337" s="132">
        <v>0.22</v>
      </c>
      <c r="P337" s="132">
        <f>O337*H337</f>
        <v>0.22</v>
      </c>
      <c r="Q337" s="132">
        <v>5.6999999999999998E-4</v>
      </c>
      <c r="R337" s="132">
        <f>Q337*H337</f>
        <v>5.6999999999999998E-4</v>
      </c>
      <c r="S337" s="132">
        <v>0</v>
      </c>
      <c r="T337" s="133">
        <f>S337*H337</f>
        <v>0</v>
      </c>
      <c r="AR337" s="134" t="s">
        <v>277</v>
      </c>
      <c r="AT337" s="134" t="s">
        <v>226</v>
      </c>
      <c r="AU337" s="134" t="s">
        <v>82</v>
      </c>
      <c r="AY337" s="17" t="s">
        <v>224</v>
      </c>
      <c r="BE337" s="135">
        <f>IF(N337="základní",J337,0)</f>
        <v>0</v>
      </c>
      <c r="BF337" s="135">
        <f>IF(N337="snížená",J337,0)</f>
        <v>765</v>
      </c>
      <c r="BG337" s="135">
        <f>IF(N337="zákl. přenesená",J337,0)</f>
        <v>0</v>
      </c>
      <c r="BH337" s="135">
        <f>IF(N337="sníž. přenesená",J337,0)</f>
        <v>0</v>
      </c>
      <c r="BI337" s="135">
        <f>IF(N337="nulová",J337,0)</f>
        <v>0</v>
      </c>
      <c r="BJ337" s="17" t="s">
        <v>82</v>
      </c>
      <c r="BK337" s="135">
        <f>ROUND(I337*H337,2)</f>
        <v>765</v>
      </c>
      <c r="BL337" s="17" t="s">
        <v>277</v>
      </c>
      <c r="BM337" s="134" t="s">
        <v>5040</v>
      </c>
    </row>
    <row r="338" spans="2:65" s="1" customFormat="1" ht="19.5">
      <c r="B338" s="29"/>
      <c r="D338" s="136" t="s">
        <v>231</v>
      </c>
      <c r="F338" s="137" t="s">
        <v>2659</v>
      </c>
      <c r="L338" s="29"/>
      <c r="M338" s="138"/>
      <c r="T338" s="53"/>
      <c r="AT338" s="17" t="s">
        <v>231</v>
      </c>
      <c r="AU338" s="17" t="s">
        <v>82</v>
      </c>
    </row>
    <row r="339" spans="2:65" s="1" customFormat="1">
      <c r="B339" s="29"/>
      <c r="D339" s="139" t="s">
        <v>232</v>
      </c>
      <c r="F339" s="140" t="s">
        <v>2660</v>
      </c>
      <c r="L339" s="29"/>
      <c r="M339" s="138"/>
      <c r="T339" s="53"/>
      <c r="AT339" s="17" t="s">
        <v>232</v>
      </c>
      <c r="AU339" s="17" t="s">
        <v>82</v>
      </c>
    </row>
    <row r="340" spans="2:65" s="1" customFormat="1" ht="24.2" customHeight="1">
      <c r="B340" s="123"/>
      <c r="C340" s="124" t="s">
        <v>567</v>
      </c>
      <c r="D340" s="124" t="s">
        <v>226</v>
      </c>
      <c r="E340" s="125" t="s">
        <v>2661</v>
      </c>
      <c r="F340" s="126" t="s">
        <v>2662</v>
      </c>
      <c r="G340" s="127" t="s">
        <v>639</v>
      </c>
      <c r="H340" s="128">
        <v>2</v>
      </c>
      <c r="I340" s="129">
        <v>1440</v>
      </c>
      <c r="J340" s="129">
        <f>ROUND(I340*H340,2)</f>
        <v>2880</v>
      </c>
      <c r="K340" s="126" t="s">
        <v>230</v>
      </c>
      <c r="L340" s="29"/>
      <c r="M340" s="130" t="s">
        <v>1</v>
      </c>
      <c r="N340" s="131" t="s">
        <v>39</v>
      </c>
      <c r="O340" s="132">
        <v>0.26</v>
      </c>
      <c r="P340" s="132">
        <f>O340*H340</f>
        <v>0.52</v>
      </c>
      <c r="Q340" s="132">
        <v>8.0000000000000004E-4</v>
      </c>
      <c r="R340" s="132">
        <f>Q340*H340</f>
        <v>1.6000000000000001E-3</v>
      </c>
      <c r="S340" s="132">
        <v>0</v>
      </c>
      <c r="T340" s="133">
        <f>S340*H340</f>
        <v>0</v>
      </c>
      <c r="AR340" s="134" t="s">
        <v>277</v>
      </c>
      <c r="AT340" s="134" t="s">
        <v>226</v>
      </c>
      <c r="AU340" s="134" t="s">
        <v>82</v>
      </c>
      <c r="AY340" s="17" t="s">
        <v>224</v>
      </c>
      <c r="BE340" s="135">
        <f>IF(N340="základní",J340,0)</f>
        <v>0</v>
      </c>
      <c r="BF340" s="135">
        <f>IF(N340="snížená",J340,0)</f>
        <v>2880</v>
      </c>
      <c r="BG340" s="135">
        <f>IF(N340="zákl. přenesená",J340,0)</f>
        <v>0</v>
      </c>
      <c r="BH340" s="135">
        <f>IF(N340="sníž. přenesená",J340,0)</f>
        <v>0</v>
      </c>
      <c r="BI340" s="135">
        <f>IF(N340="nulová",J340,0)</f>
        <v>0</v>
      </c>
      <c r="BJ340" s="17" t="s">
        <v>82</v>
      </c>
      <c r="BK340" s="135">
        <f>ROUND(I340*H340,2)</f>
        <v>2880</v>
      </c>
      <c r="BL340" s="17" t="s">
        <v>277</v>
      </c>
      <c r="BM340" s="134" t="s">
        <v>5041</v>
      </c>
    </row>
    <row r="341" spans="2:65" s="1" customFormat="1" ht="19.5">
      <c r="B341" s="29"/>
      <c r="D341" s="136" t="s">
        <v>231</v>
      </c>
      <c r="F341" s="137" t="s">
        <v>2664</v>
      </c>
      <c r="L341" s="29"/>
      <c r="M341" s="138"/>
      <c r="T341" s="53"/>
      <c r="AT341" s="17" t="s">
        <v>231</v>
      </c>
      <c r="AU341" s="17" t="s">
        <v>82</v>
      </c>
    </row>
    <row r="342" spans="2:65" s="1" customFormat="1">
      <c r="B342" s="29"/>
      <c r="D342" s="139" t="s">
        <v>232</v>
      </c>
      <c r="F342" s="140" t="s">
        <v>2665</v>
      </c>
      <c r="L342" s="29"/>
      <c r="M342" s="138"/>
      <c r="T342" s="53"/>
      <c r="AT342" s="17" t="s">
        <v>232</v>
      </c>
      <c r="AU342" s="17" t="s">
        <v>82</v>
      </c>
    </row>
    <row r="343" spans="2:65" s="1" customFormat="1" ht="24.2" customHeight="1">
      <c r="B343" s="123"/>
      <c r="C343" s="124" t="s">
        <v>396</v>
      </c>
      <c r="D343" s="124" t="s">
        <v>226</v>
      </c>
      <c r="E343" s="125" t="s">
        <v>2666</v>
      </c>
      <c r="F343" s="126" t="s">
        <v>2667</v>
      </c>
      <c r="G343" s="127" t="s">
        <v>639</v>
      </c>
      <c r="H343" s="128">
        <v>1</v>
      </c>
      <c r="I343" s="129">
        <v>1090</v>
      </c>
      <c r="J343" s="129">
        <f>ROUND(I343*H343,2)</f>
        <v>1090</v>
      </c>
      <c r="K343" s="126" t="s">
        <v>230</v>
      </c>
      <c r="L343" s="29"/>
      <c r="M343" s="130" t="s">
        <v>1</v>
      </c>
      <c r="N343" s="131" t="s">
        <v>39</v>
      </c>
      <c r="O343" s="132">
        <v>0.34</v>
      </c>
      <c r="P343" s="132">
        <f>O343*H343</f>
        <v>0.34</v>
      </c>
      <c r="Q343" s="132">
        <v>1.1999999999999999E-3</v>
      </c>
      <c r="R343" s="132">
        <f>Q343*H343</f>
        <v>1.1999999999999999E-3</v>
      </c>
      <c r="S343" s="132">
        <v>0</v>
      </c>
      <c r="T343" s="133">
        <f>S343*H343</f>
        <v>0</v>
      </c>
      <c r="AR343" s="134" t="s">
        <v>277</v>
      </c>
      <c r="AT343" s="134" t="s">
        <v>226</v>
      </c>
      <c r="AU343" s="134" t="s">
        <v>82</v>
      </c>
      <c r="AY343" s="17" t="s">
        <v>224</v>
      </c>
      <c r="BE343" s="135">
        <f>IF(N343="základní",J343,0)</f>
        <v>0</v>
      </c>
      <c r="BF343" s="135">
        <f>IF(N343="snížená",J343,0)</f>
        <v>1090</v>
      </c>
      <c r="BG343" s="135">
        <f>IF(N343="zákl. přenesená",J343,0)</f>
        <v>0</v>
      </c>
      <c r="BH343" s="135">
        <f>IF(N343="sníž. přenesená",J343,0)</f>
        <v>0</v>
      </c>
      <c r="BI343" s="135">
        <f>IF(N343="nulová",J343,0)</f>
        <v>0</v>
      </c>
      <c r="BJ343" s="17" t="s">
        <v>82</v>
      </c>
      <c r="BK343" s="135">
        <f>ROUND(I343*H343,2)</f>
        <v>1090</v>
      </c>
      <c r="BL343" s="17" t="s">
        <v>277</v>
      </c>
      <c r="BM343" s="134" t="s">
        <v>5042</v>
      </c>
    </row>
    <row r="344" spans="2:65" s="1" customFormat="1" ht="19.5">
      <c r="B344" s="29"/>
      <c r="D344" s="136" t="s">
        <v>231</v>
      </c>
      <c r="F344" s="137" t="s">
        <v>2669</v>
      </c>
      <c r="L344" s="29"/>
      <c r="M344" s="138"/>
      <c r="T344" s="53"/>
      <c r="AT344" s="17" t="s">
        <v>231</v>
      </c>
      <c r="AU344" s="17" t="s">
        <v>82</v>
      </c>
    </row>
    <row r="345" spans="2:65" s="1" customFormat="1">
      <c r="B345" s="29"/>
      <c r="D345" s="139" t="s">
        <v>232</v>
      </c>
      <c r="F345" s="140" t="s">
        <v>2670</v>
      </c>
      <c r="L345" s="29"/>
      <c r="M345" s="138"/>
      <c r="T345" s="53"/>
      <c r="AT345" s="17" t="s">
        <v>232</v>
      </c>
      <c r="AU345" s="17" t="s">
        <v>82</v>
      </c>
    </row>
    <row r="346" spans="2:65" s="1" customFormat="1" ht="24.2" customHeight="1">
      <c r="B346" s="123"/>
      <c r="C346" s="124" t="s">
        <v>576</v>
      </c>
      <c r="D346" s="124" t="s">
        <v>226</v>
      </c>
      <c r="E346" s="125" t="s">
        <v>2671</v>
      </c>
      <c r="F346" s="126" t="s">
        <v>2672</v>
      </c>
      <c r="G346" s="127" t="s">
        <v>639</v>
      </c>
      <c r="H346" s="128">
        <v>4</v>
      </c>
      <c r="I346" s="129">
        <v>2090</v>
      </c>
      <c r="J346" s="129">
        <f>ROUND(I346*H346,2)</f>
        <v>8360</v>
      </c>
      <c r="K346" s="126" t="s">
        <v>230</v>
      </c>
      <c r="L346" s="29"/>
      <c r="M346" s="130" t="s">
        <v>1</v>
      </c>
      <c r="N346" s="131" t="s">
        <v>39</v>
      </c>
      <c r="O346" s="132">
        <v>0.41</v>
      </c>
      <c r="P346" s="132">
        <f>O346*H346</f>
        <v>1.64</v>
      </c>
      <c r="Q346" s="132">
        <v>1.82E-3</v>
      </c>
      <c r="R346" s="132">
        <f>Q346*H346</f>
        <v>7.28E-3</v>
      </c>
      <c r="S346" s="132">
        <v>0</v>
      </c>
      <c r="T346" s="133">
        <f>S346*H346</f>
        <v>0</v>
      </c>
      <c r="AR346" s="134" t="s">
        <v>277</v>
      </c>
      <c r="AT346" s="134" t="s">
        <v>226</v>
      </c>
      <c r="AU346" s="134" t="s">
        <v>82</v>
      </c>
      <c r="AY346" s="17" t="s">
        <v>224</v>
      </c>
      <c r="BE346" s="135">
        <f>IF(N346="základní",J346,0)</f>
        <v>0</v>
      </c>
      <c r="BF346" s="135">
        <f>IF(N346="snížená",J346,0)</f>
        <v>8360</v>
      </c>
      <c r="BG346" s="135">
        <f>IF(N346="zákl. přenesená",J346,0)</f>
        <v>0</v>
      </c>
      <c r="BH346" s="135">
        <f>IF(N346="sníž. přenesená",J346,0)</f>
        <v>0</v>
      </c>
      <c r="BI346" s="135">
        <f>IF(N346="nulová",J346,0)</f>
        <v>0</v>
      </c>
      <c r="BJ346" s="17" t="s">
        <v>82</v>
      </c>
      <c r="BK346" s="135">
        <f>ROUND(I346*H346,2)</f>
        <v>8360</v>
      </c>
      <c r="BL346" s="17" t="s">
        <v>277</v>
      </c>
      <c r="BM346" s="134" t="s">
        <v>5043</v>
      </c>
    </row>
    <row r="347" spans="2:65" s="1" customFormat="1" ht="19.5">
      <c r="B347" s="29"/>
      <c r="D347" s="136" t="s">
        <v>231</v>
      </c>
      <c r="F347" s="137" t="s">
        <v>2674</v>
      </c>
      <c r="L347" s="29"/>
      <c r="M347" s="138"/>
      <c r="T347" s="53"/>
      <c r="AT347" s="17" t="s">
        <v>231</v>
      </c>
      <c r="AU347" s="17" t="s">
        <v>82</v>
      </c>
    </row>
    <row r="348" spans="2:65" s="1" customFormat="1">
      <c r="B348" s="29"/>
      <c r="D348" s="139" t="s">
        <v>232</v>
      </c>
      <c r="F348" s="140" t="s">
        <v>2675</v>
      </c>
      <c r="L348" s="29"/>
      <c r="M348" s="138"/>
      <c r="T348" s="53"/>
      <c r="AT348" s="17" t="s">
        <v>232</v>
      </c>
      <c r="AU348" s="17" t="s">
        <v>82</v>
      </c>
    </row>
    <row r="349" spans="2:65" s="1" customFormat="1" ht="24.2" customHeight="1">
      <c r="B349" s="123"/>
      <c r="C349" s="124" t="s">
        <v>406</v>
      </c>
      <c r="D349" s="124" t="s">
        <v>226</v>
      </c>
      <c r="E349" s="125" t="s">
        <v>2676</v>
      </c>
      <c r="F349" s="126" t="s">
        <v>2677</v>
      </c>
      <c r="G349" s="127" t="s">
        <v>639</v>
      </c>
      <c r="H349" s="128">
        <v>1</v>
      </c>
      <c r="I349" s="129">
        <v>1350</v>
      </c>
      <c r="J349" s="129">
        <f>ROUND(I349*H349,2)</f>
        <v>1350</v>
      </c>
      <c r="K349" s="126" t="s">
        <v>230</v>
      </c>
      <c r="L349" s="29"/>
      <c r="M349" s="130" t="s">
        <v>1</v>
      </c>
      <c r="N349" s="131" t="s">
        <v>39</v>
      </c>
      <c r="O349" s="132">
        <v>0.20699999999999999</v>
      </c>
      <c r="P349" s="132">
        <f>O349*H349</f>
        <v>0.20699999999999999</v>
      </c>
      <c r="Q349" s="132">
        <v>4.2999999999999999E-4</v>
      </c>
      <c r="R349" s="132">
        <f>Q349*H349</f>
        <v>4.2999999999999999E-4</v>
      </c>
      <c r="S349" s="132">
        <v>0</v>
      </c>
      <c r="T349" s="133">
        <f>S349*H349</f>
        <v>0</v>
      </c>
      <c r="AR349" s="134" t="s">
        <v>277</v>
      </c>
      <c r="AT349" s="134" t="s">
        <v>226</v>
      </c>
      <c r="AU349" s="134" t="s">
        <v>82</v>
      </c>
      <c r="AY349" s="17" t="s">
        <v>224</v>
      </c>
      <c r="BE349" s="135">
        <f>IF(N349="základní",J349,0)</f>
        <v>0</v>
      </c>
      <c r="BF349" s="135">
        <f>IF(N349="snížená",J349,0)</f>
        <v>1350</v>
      </c>
      <c r="BG349" s="135">
        <f>IF(N349="zákl. přenesená",J349,0)</f>
        <v>0</v>
      </c>
      <c r="BH349" s="135">
        <f>IF(N349="sníž. přenesená",J349,0)</f>
        <v>0</v>
      </c>
      <c r="BI349" s="135">
        <f>IF(N349="nulová",J349,0)</f>
        <v>0</v>
      </c>
      <c r="BJ349" s="17" t="s">
        <v>82</v>
      </c>
      <c r="BK349" s="135">
        <f>ROUND(I349*H349,2)</f>
        <v>1350</v>
      </c>
      <c r="BL349" s="17" t="s">
        <v>277</v>
      </c>
      <c r="BM349" s="134" t="s">
        <v>5044</v>
      </c>
    </row>
    <row r="350" spans="2:65" s="1" customFormat="1" ht="19.5">
      <c r="B350" s="29"/>
      <c r="D350" s="136" t="s">
        <v>231</v>
      </c>
      <c r="F350" s="137" t="s">
        <v>2679</v>
      </c>
      <c r="L350" s="29"/>
      <c r="M350" s="138"/>
      <c r="T350" s="53"/>
      <c r="AT350" s="17" t="s">
        <v>231</v>
      </c>
      <c r="AU350" s="17" t="s">
        <v>82</v>
      </c>
    </row>
    <row r="351" spans="2:65" s="1" customFormat="1">
      <c r="B351" s="29"/>
      <c r="D351" s="139" t="s">
        <v>232</v>
      </c>
      <c r="F351" s="140" t="s">
        <v>2680</v>
      </c>
      <c r="L351" s="29"/>
      <c r="M351" s="138"/>
      <c r="T351" s="53"/>
      <c r="AT351" s="17" t="s">
        <v>232</v>
      </c>
      <c r="AU351" s="17" t="s">
        <v>82</v>
      </c>
    </row>
    <row r="352" spans="2:65" s="1" customFormat="1" ht="24.2" customHeight="1">
      <c r="B352" s="123"/>
      <c r="C352" s="124" t="s">
        <v>593</v>
      </c>
      <c r="D352" s="124" t="s">
        <v>226</v>
      </c>
      <c r="E352" s="125" t="s">
        <v>2681</v>
      </c>
      <c r="F352" s="126" t="s">
        <v>2682</v>
      </c>
      <c r="G352" s="127" t="s">
        <v>639</v>
      </c>
      <c r="H352" s="128">
        <v>1</v>
      </c>
      <c r="I352" s="129">
        <v>654</v>
      </c>
      <c r="J352" s="129">
        <f>ROUND(I352*H352,2)</f>
        <v>654</v>
      </c>
      <c r="K352" s="126" t="s">
        <v>230</v>
      </c>
      <c r="L352" s="29"/>
      <c r="M352" s="130" t="s">
        <v>1</v>
      </c>
      <c r="N352" s="131" t="s">
        <v>39</v>
      </c>
      <c r="O352" s="132">
        <v>0.26</v>
      </c>
      <c r="P352" s="132">
        <f>O352*H352</f>
        <v>0.26</v>
      </c>
      <c r="Q352" s="132">
        <v>4.2999999999999999E-4</v>
      </c>
      <c r="R352" s="132">
        <f>Q352*H352</f>
        <v>4.2999999999999999E-4</v>
      </c>
      <c r="S352" s="132">
        <v>0</v>
      </c>
      <c r="T352" s="133">
        <f>S352*H352</f>
        <v>0</v>
      </c>
      <c r="AR352" s="134" t="s">
        <v>277</v>
      </c>
      <c r="AT352" s="134" t="s">
        <v>226</v>
      </c>
      <c r="AU352" s="134" t="s">
        <v>82</v>
      </c>
      <c r="AY352" s="17" t="s">
        <v>224</v>
      </c>
      <c r="BE352" s="135">
        <f>IF(N352="základní",J352,0)</f>
        <v>0</v>
      </c>
      <c r="BF352" s="135">
        <f>IF(N352="snížená",J352,0)</f>
        <v>654</v>
      </c>
      <c r="BG352" s="135">
        <f>IF(N352="zákl. přenesená",J352,0)</f>
        <v>0</v>
      </c>
      <c r="BH352" s="135">
        <f>IF(N352="sníž. přenesená",J352,0)</f>
        <v>0</v>
      </c>
      <c r="BI352" s="135">
        <f>IF(N352="nulová",J352,0)</f>
        <v>0</v>
      </c>
      <c r="BJ352" s="17" t="s">
        <v>82</v>
      </c>
      <c r="BK352" s="135">
        <f>ROUND(I352*H352,2)</f>
        <v>654</v>
      </c>
      <c r="BL352" s="17" t="s">
        <v>277</v>
      </c>
      <c r="BM352" s="134" t="s">
        <v>5045</v>
      </c>
    </row>
    <row r="353" spans="2:65" s="1" customFormat="1">
      <c r="B353" s="29"/>
      <c r="D353" s="136" t="s">
        <v>231</v>
      </c>
      <c r="F353" s="137" t="s">
        <v>2684</v>
      </c>
      <c r="L353" s="29"/>
      <c r="M353" s="138"/>
      <c r="T353" s="53"/>
      <c r="AT353" s="17" t="s">
        <v>231</v>
      </c>
      <c r="AU353" s="17" t="s">
        <v>82</v>
      </c>
    </row>
    <row r="354" spans="2:65" s="1" customFormat="1">
      <c r="B354" s="29"/>
      <c r="D354" s="139" t="s">
        <v>232</v>
      </c>
      <c r="F354" s="140" t="s">
        <v>2685</v>
      </c>
      <c r="L354" s="29"/>
      <c r="M354" s="138"/>
      <c r="T354" s="53"/>
      <c r="AT354" s="17" t="s">
        <v>232</v>
      </c>
      <c r="AU354" s="17" t="s">
        <v>82</v>
      </c>
    </row>
    <row r="355" spans="2:65" s="1" customFormat="1" ht="24.2" customHeight="1">
      <c r="B355" s="123"/>
      <c r="C355" s="124" t="s">
        <v>412</v>
      </c>
      <c r="D355" s="124" t="s">
        <v>226</v>
      </c>
      <c r="E355" s="125" t="s">
        <v>2686</v>
      </c>
      <c r="F355" s="126" t="s">
        <v>2687</v>
      </c>
      <c r="G355" s="127" t="s">
        <v>369</v>
      </c>
      <c r="H355" s="128">
        <v>2</v>
      </c>
      <c r="I355" s="129">
        <v>10900</v>
      </c>
      <c r="J355" s="129">
        <f>ROUND(I355*H355,2)</f>
        <v>21800</v>
      </c>
      <c r="K355" s="126" t="s">
        <v>230</v>
      </c>
      <c r="L355" s="29"/>
      <c r="M355" s="130" t="s">
        <v>1</v>
      </c>
      <c r="N355" s="131" t="s">
        <v>39</v>
      </c>
      <c r="O355" s="132">
        <v>1.03</v>
      </c>
      <c r="P355" s="132">
        <f>O355*H355</f>
        <v>2.06</v>
      </c>
      <c r="Q355" s="132">
        <v>2.92E-2</v>
      </c>
      <c r="R355" s="132">
        <f>Q355*H355</f>
        <v>5.8400000000000001E-2</v>
      </c>
      <c r="S355" s="132">
        <v>0</v>
      </c>
      <c r="T355" s="133">
        <f>S355*H355</f>
        <v>0</v>
      </c>
      <c r="AR355" s="134" t="s">
        <v>277</v>
      </c>
      <c r="AT355" s="134" t="s">
        <v>226</v>
      </c>
      <c r="AU355" s="134" t="s">
        <v>82</v>
      </c>
      <c r="AY355" s="17" t="s">
        <v>224</v>
      </c>
      <c r="BE355" s="135">
        <f>IF(N355="základní",J355,0)</f>
        <v>0</v>
      </c>
      <c r="BF355" s="135">
        <f>IF(N355="snížená",J355,0)</f>
        <v>21800</v>
      </c>
      <c r="BG355" s="135">
        <f>IF(N355="zákl. přenesená",J355,0)</f>
        <v>0</v>
      </c>
      <c r="BH355" s="135">
        <f>IF(N355="sníž. přenesená",J355,0)</f>
        <v>0</v>
      </c>
      <c r="BI355" s="135">
        <f>IF(N355="nulová",J355,0)</f>
        <v>0</v>
      </c>
      <c r="BJ355" s="17" t="s">
        <v>82</v>
      </c>
      <c r="BK355" s="135">
        <f>ROUND(I355*H355,2)</f>
        <v>21800</v>
      </c>
      <c r="BL355" s="17" t="s">
        <v>277</v>
      </c>
      <c r="BM355" s="134" t="s">
        <v>5046</v>
      </c>
    </row>
    <row r="356" spans="2:65" s="1" customFormat="1" ht="19.5">
      <c r="B356" s="29"/>
      <c r="D356" s="136" t="s">
        <v>231</v>
      </c>
      <c r="F356" s="137" t="s">
        <v>2689</v>
      </c>
      <c r="L356" s="29"/>
      <c r="M356" s="138"/>
      <c r="T356" s="53"/>
      <c r="AT356" s="17" t="s">
        <v>231</v>
      </c>
      <c r="AU356" s="17" t="s">
        <v>82</v>
      </c>
    </row>
    <row r="357" spans="2:65" s="1" customFormat="1">
      <c r="B357" s="29"/>
      <c r="D357" s="139" t="s">
        <v>232</v>
      </c>
      <c r="F357" s="140" t="s">
        <v>2690</v>
      </c>
      <c r="L357" s="29"/>
      <c r="M357" s="138"/>
      <c r="T357" s="53"/>
      <c r="AT357" s="17" t="s">
        <v>232</v>
      </c>
      <c r="AU357" s="17" t="s">
        <v>82</v>
      </c>
    </row>
    <row r="358" spans="2:65" s="1" customFormat="1" ht="16.5" customHeight="1">
      <c r="B358" s="123"/>
      <c r="C358" s="124" t="s">
        <v>602</v>
      </c>
      <c r="D358" s="124" t="s">
        <v>226</v>
      </c>
      <c r="E358" s="125" t="s">
        <v>2691</v>
      </c>
      <c r="F358" s="126" t="s">
        <v>2692</v>
      </c>
      <c r="G358" s="127" t="s">
        <v>369</v>
      </c>
      <c r="H358" s="128">
        <v>1</v>
      </c>
      <c r="I358" s="129">
        <v>3150</v>
      </c>
      <c r="J358" s="129">
        <f>ROUND(I358*H358,2)</f>
        <v>3150</v>
      </c>
      <c r="K358" s="126" t="s">
        <v>1</v>
      </c>
      <c r="L358" s="29"/>
      <c r="M358" s="130" t="s">
        <v>1</v>
      </c>
      <c r="N358" s="131" t="s">
        <v>39</v>
      </c>
      <c r="O358" s="132">
        <v>0.5</v>
      </c>
      <c r="P358" s="132">
        <f>O358*H358</f>
        <v>0.5</v>
      </c>
      <c r="Q358" s="132">
        <v>2E-3</v>
      </c>
      <c r="R358" s="132">
        <f>Q358*H358</f>
        <v>2E-3</v>
      </c>
      <c r="S358" s="132">
        <v>0</v>
      </c>
      <c r="T358" s="133">
        <f>S358*H358</f>
        <v>0</v>
      </c>
      <c r="AR358" s="134" t="s">
        <v>277</v>
      </c>
      <c r="AT358" s="134" t="s">
        <v>226</v>
      </c>
      <c r="AU358" s="134" t="s">
        <v>82</v>
      </c>
      <c r="AY358" s="17" t="s">
        <v>224</v>
      </c>
      <c r="BE358" s="135">
        <f>IF(N358="základní",J358,0)</f>
        <v>0</v>
      </c>
      <c r="BF358" s="135">
        <f>IF(N358="snížená",J358,0)</f>
        <v>3150</v>
      </c>
      <c r="BG358" s="135">
        <f>IF(N358="zákl. přenesená",J358,0)</f>
        <v>0</v>
      </c>
      <c r="BH358" s="135">
        <f>IF(N358="sníž. přenesená",J358,0)</f>
        <v>0</v>
      </c>
      <c r="BI358" s="135">
        <f>IF(N358="nulová",J358,0)</f>
        <v>0</v>
      </c>
      <c r="BJ358" s="17" t="s">
        <v>82</v>
      </c>
      <c r="BK358" s="135">
        <f>ROUND(I358*H358,2)</f>
        <v>3150</v>
      </c>
      <c r="BL358" s="17" t="s">
        <v>277</v>
      </c>
      <c r="BM358" s="134" t="s">
        <v>5047</v>
      </c>
    </row>
    <row r="359" spans="2:65" s="1" customFormat="1">
      <c r="B359" s="29"/>
      <c r="D359" s="136" t="s">
        <v>231</v>
      </c>
      <c r="F359" s="137" t="s">
        <v>2694</v>
      </c>
      <c r="L359" s="29"/>
      <c r="M359" s="138"/>
      <c r="T359" s="53"/>
      <c r="AT359" s="17" t="s">
        <v>231</v>
      </c>
      <c r="AU359" s="17" t="s">
        <v>82</v>
      </c>
    </row>
    <row r="360" spans="2:65" s="12" customFormat="1">
      <c r="B360" s="141"/>
      <c r="D360" s="136" t="s">
        <v>234</v>
      </c>
      <c r="E360" s="142" t="s">
        <v>1</v>
      </c>
      <c r="F360" s="143" t="s">
        <v>2695</v>
      </c>
      <c r="H360" s="142" t="s">
        <v>1</v>
      </c>
      <c r="L360" s="141"/>
      <c r="M360" s="144"/>
      <c r="T360" s="145"/>
      <c r="AT360" s="142" t="s">
        <v>234</v>
      </c>
      <c r="AU360" s="142" t="s">
        <v>82</v>
      </c>
      <c r="AV360" s="12" t="s">
        <v>78</v>
      </c>
      <c r="AW360" s="12" t="s">
        <v>29</v>
      </c>
      <c r="AX360" s="12" t="s">
        <v>73</v>
      </c>
      <c r="AY360" s="142" t="s">
        <v>224</v>
      </c>
    </row>
    <row r="361" spans="2:65" s="13" customFormat="1">
      <c r="B361" s="146"/>
      <c r="D361" s="136" t="s">
        <v>234</v>
      </c>
      <c r="E361" s="147" t="s">
        <v>1</v>
      </c>
      <c r="F361" s="148" t="s">
        <v>78</v>
      </c>
      <c r="H361" s="149">
        <v>1</v>
      </c>
      <c r="L361" s="146"/>
      <c r="M361" s="150"/>
      <c r="T361" s="151"/>
      <c r="AT361" s="147" t="s">
        <v>234</v>
      </c>
      <c r="AU361" s="147" t="s">
        <v>82</v>
      </c>
      <c r="AV361" s="13" t="s">
        <v>82</v>
      </c>
      <c r="AW361" s="13" t="s">
        <v>29</v>
      </c>
      <c r="AX361" s="13" t="s">
        <v>73</v>
      </c>
      <c r="AY361" s="147" t="s">
        <v>224</v>
      </c>
    </row>
    <row r="362" spans="2:65" s="14" customFormat="1">
      <c r="B362" s="152"/>
      <c r="D362" s="136" t="s">
        <v>234</v>
      </c>
      <c r="E362" s="153" t="s">
        <v>1</v>
      </c>
      <c r="F362" s="154" t="s">
        <v>239</v>
      </c>
      <c r="H362" s="155">
        <v>1</v>
      </c>
      <c r="L362" s="152"/>
      <c r="M362" s="156"/>
      <c r="T362" s="157"/>
      <c r="AT362" s="153" t="s">
        <v>234</v>
      </c>
      <c r="AU362" s="153" t="s">
        <v>82</v>
      </c>
      <c r="AV362" s="14" t="s">
        <v>106</v>
      </c>
      <c r="AW362" s="14" t="s">
        <v>29</v>
      </c>
      <c r="AX362" s="14" t="s">
        <v>78</v>
      </c>
      <c r="AY362" s="153" t="s">
        <v>224</v>
      </c>
    </row>
    <row r="363" spans="2:65" s="1" customFormat="1" ht="16.5" customHeight="1">
      <c r="B363" s="123"/>
      <c r="C363" s="124" t="s">
        <v>417</v>
      </c>
      <c r="D363" s="124" t="s">
        <v>226</v>
      </c>
      <c r="E363" s="125" t="s">
        <v>2696</v>
      </c>
      <c r="F363" s="126" t="s">
        <v>2697</v>
      </c>
      <c r="G363" s="127" t="s">
        <v>369</v>
      </c>
      <c r="H363" s="128">
        <v>1</v>
      </c>
      <c r="I363" s="129">
        <v>4580</v>
      </c>
      <c r="J363" s="129">
        <f>ROUND(I363*H363,2)</f>
        <v>4580</v>
      </c>
      <c r="K363" s="126" t="s">
        <v>230</v>
      </c>
      <c r="L363" s="29"/>
      <c r="M363" s="130" t="s">
        <v>1</v>
      </c>
      <c r="N363" s="131" t="s">
        <v>39</v>
      </c>
      <c r="O363" s="132">
        <v>0.5</v>
      </c>
      <c r="P363" s="132">
        <f>O363*H363</f>
        <v>0.5</v>
      </c>
      <c r="Q363" s="132">
        <v>2E-3</v>
      </c>
      <c r="R363" s="132">
        <f>Q363*H363</f>
        <v>2E-3</v>
      </c>
      <c r="S363" s="132">
        <v>0</v>
      </c>
      <c r="T363" s="133">
        <f>S363*H363</f>
        <v>0</v>
      </c>
      <c r="AR363" s="134" t="s">
        <v>277</v>
      </c>
      <c r="AT363" s="134" t="s">
        <v>226</v>
      </c>
      <c r="AU363" s="134" t="s">
        <v>82</v>
      </c>
      <c r="AY363" s="17" t="s">
        <v>224</v>
      </c>
      <c r="BE363" s="135">
        <f>IF(N363="základní",J363,0)</f>
        <v>0</v>
      </c>
      <c r="BF363" s="135">
        <f>IF(N363="snížená",J363,0)</f>
        <v>4580</v>
      </c>
      <c r="BG363" s="135">
        <f>IF(N363="zákl. přenesená",J363,0)</f>
        <v>0</v>
      </c>
      <c r="BH363" s="135">
        <f>IF(N363="sníž. přenesená",J363,0)</f>
        <v>0</v>
      </c>
      <c r="BI363" s="135">
        <f>IF(N363="nulová",J363,0)</f>
        <v>0</v>
      </c>
      <c r="BJ363" s="17" t="s">
        <v>82</v>
      </c>
      <c r="BK363" s="135">
        <f>ROUND(I363*H363,2)</f>
        <v>4580</v>
      </c>
      <c r="BL363" s="17" t="s">
        <v>277</v>
      </c>
      <c r="BM363" s="134" t="s">
        <v>5048</v>
      </c>
    </row>
    <row r="364" spans="2:65" s="1" customFormat="1">
      <c r="B364" s="29"/>
      <c r="D364" s="136" t="s">
        <v>231</v>
      </c>
      <c r="F364" s="137" t="s">
        <v>2699</v>
      </c>
      <c r="L364" s="29"/>
      <c r="M364" s="138"/>
      <c r="T364" s="53"/>
      <c r="AT364" s="17" t="s">
        <v>231</v>
      </c>
      <c r="AU364" s="17" t="s">
        <v>82</v>
      </c>
    </row>
    <row r="365" spans="2:65" s="1" customFormat="1">
      <c r="B365" s="29"/>
      <c r="D365" s="139" t="s">
        <v>232</v>
      </c>
      <c r="F365" s="140" t="s">
        <v>2700</v>
      </c>
      <c r="L365" s="29"/>
      <c r="M365" s="138"/>
      <c r="T365" s="53"/>
      <c r="AT365" s="17" t="s">
        <v>232</v>
      </c>
      <c r="AU365" s="17" t="s">
        <v>82</v>
      </c>
    </row>
    <row r="366" spans="2:65" s="1" customFormat="1" ht="24.2" customHeight="1">
      <c r="B366" s="123"/>
      <c r="C366" s="124" t="s">
        <v>610</v>
      </c>
      <c r="D366" s="124" t="s">
        <v>226</v>
      </c>
      <c r="E366" s="125" t="s">
        <v>2701</v>
      </c>
      <c r="F366" s="126" t="s">
        <v>2702</v>
      </c>
      <c r="G366" s="127" t="s">
        <v>272</v>
      </c>
      <c r="H366" s="128">
        <v>34</v>
      </c>
      <c r="I366" s="129">
        <v>60</v>
      </c>
      <c r="J366" s="129">
        <f>ROUND(I366*H366,2)</f>
        <v>2040</v>
      </c>
      <c r="K366" s="126" t="s">
        <v>230</v>
      </c>
      <c r="L366" s="29"/>
      <c r="M366" s="130" t="s">
        <v>1</v>
      </c>
      <c r="N366" s="131" t="s">
        <v>39</v>
      </c>
      <c r="O366" s="132">
        <v>6.7000000000000004E-2</v>
      </c>
      <c r="P366" s="132">
        <f>O366*H366</f>
        <v>2.278</v>
      </c>
      <c r="Q366" s="132">
        <v>1.9000000000000001E-4</v>
      </c>
      <c r="R366" s="132">
        <f>Q366*H366</f>
        <v>6.4600000000000005E-3</v>
      </c>
      <c r="S366" s="132">
        <v>0</v>
      </c>
      <c r="T366" s="133">
        <f>S366*H366</f>
        <v>0</v>
      </c>
      <c r="AR366" s="134" t="s">
        <v>277</v>
      </c>
      <c r="AT366" s="134" t="s">
        <v>226</v>
      </c>
      <c r="AU366" s="134" t="s">
        <v>82</v>
      </c>
      <c r="AY366" s="17" t="s">
        <v>224</v>
      </c>
      <c r="BE366" s="135">
        <f>IF(N366="základní",J366,0)</f>
        <v>0</v>
      </c>
      <c r="BF366" s="135">
        <f>IF(N366="snížená",J366,0)</f>
        <v>2040</v>
      </c>
      <c r="BG366" s="135">
        <f>IF(N366="zákl. přenesená",J366,0)</f>
        <v>0</v>
      </c>
      <c r="BH366" s="135">
        <f>IF(N366="sníž. přenesená",J366,0)</f>
        <v>0</v>
      </c>
      <c r="BI366" s="135">
        <f>IF(N366="nulová",J366,0)</f>
        <v>0</v>
      </c>
      <c r="BJ366" s="17" t="s">
        <v>82</v>
      </c>
      <c r="BK366" s="135">
        <f>ROUND(I366*H366,2)</f>
        <v>2040</v>
      </c>
      <c r="BL366" s="17" t="s">
        <v>277</v>
      </c>
      <c r="BM366" s="134" t="s">
        <v>5049</v>
      </c>
    </row>
    <row r="367" spans="2:65" s="1" customFormat="1" ht="19.5">
      <c r="B367" s="29"/>
      <c r="D367" s="136" t="s">
        <v>231</v>
      </c>
      <c r="F367" s="137" t="s">
        <v>2704</v>
      </c>
      <c r="L367" s="29"/>
      <c r="M367" s="138"/>
      <c r="T367" s="53"/>
      <c r="AT367" s="17" t="s">
        <v>231</v>
      </c>
      <c r="AU367" s="17" t="s">
        <v>82</v>
      </c>
    </row>
    <row r="368" spans="2:65" s="1" customFormat="1">
      <c r="B368" s="29"/>
      <c r="D368" s="139" t="s">
        <v>232</v>
      </c>
      <c r="F368" s="140" t="s">
        <v>2705</v>
      </c>
      <c r="L368" s="29"/>
      <c r="M368" s="138"/>
      <c r="T368" s="53"/>
      <c r="AT368" s="17" t="s">
        <v>232</v>
      </c>
      <c r="AU368" s="17" t="s">
        <v>82</v>
      </c>
    </row>
    <row r="369" spans="2:65" s="1" customFormat="1" ht="21.75" customHeight="1">
      <c r="B369" s="123"/>
      <c r="C369" s="124" t="s">
        <v>422</v>
      </c>
      <c r="D369" s="124" t="s">
        <v>226</v>
      </c>
      <c r="E369" s="125" t="s">
        <v>2706</v>
      </c>
      <c r="F369" s="126" t="s">
        <v>2707</v>
      </c>
      <c r="G369" s="127" t="s">
        <v>272</v>
      </c>
      <c r="H369" s="128">
        <v>744.8</v>
      </c>
      <c r="I369" s="129">
        <v>52.3</v>
      </c>
      <c r="J369" s="129">
        <f>ROUND(I369*H369,2)</f>
        <v>38953.040000000001</v>
      </c>
      <c r="K369" s="126" t="s">
        <v>230</v>
      </c>
      <c r="L369" s="29"/>
      <c r="M369" s="130" t="s">
        <v>1</v>
      </c>
      <c r="N369" s="131" t="s">
        <v>39</v>
      </c>
      <c r="O369" s="132">
        <v>8.2000000000000003E-2</v>
      </c>
      <c r="P369" s="132">
        <f>O369*H369</f>
        <v>61.073599999999999</v>
      </c>
      <c r="Q369" s="132">
        <v>1.0000000000000001E-5</v>
      </c>
      <c r="R369" s="132">
        <f>Q369*H369</f>
        <v>7.4479999999999998E-3</v>
      </c>
      <c r="S369" s="132">
        <v>0</v>
      </c>
      <c r="T369" s="133">
        <f>S369*H369</f>
        <v>0</v>
      </c>
      <c r="AR369" s="134" t="s">
        <v>277</v>
      </c>
      <c r="AT369" s="134" t="s">
        <v>226</v>
      </c>
      <c r="AU369" s="134" t="s">
        <v>82</v>
      </c>
      <c r="AY369" s="17" t="s">
        <v>224</v>
      </c>
      <c r="BE369" s="135">
        <f>IF(N369="základní",J369,0)</f>
        <v>0</v>
      </c>
      <c r="BF369" s="135">
        <f>IF(N369="snížená",J369,0)</f>
        <v>38953.040000000001</v>
      </c>
      <c r="BG369" s="135">
        <f>IF(N369="zákl. přenesená",J369,0)</f>
        <v>0</v>
      </c>
      <c r="BH369" s="135">
        <f>IF(N369="sníž. přenesená",J369,0)</f>
        <v>0</v>
      </c>
      <c r="BI369" s="135">
        <f>IF(N369="nulová",J369,0)</f>
        <v>0</v>
      </c>
      <c r="BJ369" s="17" t="s">
        <v>82</v>
      </c>
      <c r="BK369" s="135">
        <f>ROUND(I369*H369,2)</f>
        <v>38953.040000000001</v>
      </c>
      <c r="BL369" s="17" t="s">
        <v>277</v>
      </c>
      <c r="BM369" s="134" t="s">
        <v>5050</v>
      </c>
    </row>
    <row r="370" spans="2:65" s="1" customFormat="1" ht="19.5">
      <c r="B370" s="29"/>
      <c r="D370" s="136" t="s">
        <v>231</v>
      </c>
      <c r="F370" s="137" t="s">
        <v>2709</v>
      </c>
      <c r="L370" s="29"/>
      <c r="M370" s="138"/>
      <c r="T370" s="53"/>
      <c r="AT370" s="17" t="s">
        <v>231</v>
      </c>
      <c r="AU370" s="17" t="s">
        <v>82</v>
      </c>
    </row>
    <row r="371" spans="2:65" s="1" customFormat="1">
      <c r="B371" s="29"/>
      <c r="D371" s="139" t="s">
        <v>232</v>
      </c>
      <c r="F371" s="140" t="s">
        <v>2710</v>
      </c>
      <c r="L371" s="29"/>
      <c r="M371" s="138"/>
      <c r="T371" s="53"/>
      <c r="AT371" s="17" t="s">
        <v>232</v>
      </c>
      <c r="AU371" s="17" t="s">
        <v>82</v>
      </c>
    </row>
    <row r="372" spans="2:65" s="1" customFormat="1" ht="24.2" customHeight="1">
      <c r="B372" s="123"/>
      <c r="C372" s="124" t="s">
        <v>617</v>
      </c>
      <c r="D372" s="124" t="s">
        <v>226</v>
      </c>
      <c r="E372" s="125" t="s">
        <v>2711</v>
      </c>
      <c r="F372" s="126" t="s">
        <v>2712</v>
      </c>
      <c r="G372" s="127" t="s">
        <v>272</v>
      </c>
      <c r="H372" s="128">
        <v>678.2</v>
      </c>
      <c r="I372" s="129">
        <v>61.1</v>
      </c>
      <c r="J372" s="129">
        <f>ROUND(I372*H372,2)</f>
        <v>41438.019999999997</v>
      </c>
      <c r="K372" s="126" t="s">
        <v>230</v>
      </c>
      <c r="L372" s="29"/>
      <c r="M372" s="130" t="s">
        <v>1</v>
      </c>
      <c r="N372" s="131" t="s">
        <v>39</v>
      </c>
      <c r="O372" s="132">
        <v>6.7000000000000004E-2</v>
      </c>
      <c r="P372" s="132">
        <f>O372*H372</f>
        <v>45.439400000000006</v>
      </c>
      <c r="Q372" s="132">
        <v>2.0000000000000002E-5</v>
      </c>
      <c r="R372" s="132">
        <f>Q372*H372</f>
        <v>1.3564000000000001E-2</v>
      </c>
      <c r="S372" s="132">
        <v>0</v>
      </c>
      <c r="T372" s="133">
        <f>S372*H372</f>
        <v>0</v>
      </c>
      <c r="AR372" s="134" t="s">
        <v>277</v>
      </c>
      <c r="AT372" s="134" t="s">
        <v>226</v>
      </c>
      <c r="AU372" s="134" t="s">
        <v>82</v>
      </c>
      <c r="AY372" s="17" t="s">
        <v>224</v>
      </c>
      <c r="BE372" s="135">
        <f>IF(N372="základní",J372,0)</f>
        <v>0</v>
      </c>
      <c r="BF372" s="135">
        <f>IF(N372="snížená",J372,0)</f>
        <v>41438.019999999997</v>
      </c>
      <c r="BG372" s="135">
        <f>IF(N372="zákl. přenesená",J372,0)</f>
        <v>0</v>
      </c>
      <c r="BH372" s="135">
        <f>IF(N372="sníž. přenesená",J372,0)</f>
        <v>0</v>
      </c>
      <c r="BI372" s="135">
        <f>IF(N372="nulová",J372,0)</f>
        <v>0</v>
      </c>
      <c r="BJ372" s="17" t="s">
        <v>82</v>
      </c>
      <c r="BK372" s="135">
        <f>ROUND(I372*H372,2)</f>
        <v>41438.019999999997</v>
      </c>
      <c r="BL372" s="17" t="s">
        <v>277</v>
      </c>
      <c r="BM372" s="134" t="s">
        <v>5051</v>
      </c>
    </row>
    <row r="373" spans="2:65" s="1" customFormat="1" ht="19.5">
      <c r="B373" s="29"/>
      <c r="D373" s="136" t="s">
        <v>231</v>
      </c>
      <c r="F373" s="137" t="s">
        <v>2714</v>
      </c>
      <c r="L373" s="29"/>
      <c r="M373" s="138"/>
      <c r="T373" s="53"/>
      <c r="AT373" s="17" t="s">
        <v>231</v>
      </c>
      <c r="AU373" s="17" t="s">
        <v>82</v>
      </c>
    </row>
    <row r="374" spans="2:65" s="1" customFormat="1">
      <c r="B374" s="29"/>
      <c r="D374" s="139" t="s">
        <v>232</v>
      </c>
      <c r="F374" s="140" t="s">
        <v>2715</v>
      </c>
      <c r="L374" s="29"/>
      <c r="M374" s="138"/>
      <c r="T374" s="53"/>
      <c r="AT374" s="17" t="s">
        <v>232</v>
      </c>
      <c r="AU374" s="17" t="s">
        <v>82</v>
      </c>
    </row>
    <row r="375" spans="2:65" s="1" customFormat="1" ht="24.2" customHeight="1">
      <c r="B375" s="123"/>
      <c r="C375" s="124" t="s">
        <v>429</v>
      </c>
      <c r="D375" s="124" t="s">
        <v>226</v>
      </c>
      <c r="E375" s="125" t="s">
        <v>2716</v>
      </c>
      <c r="F375" s="126" t="s">
        <v>2717</v>
      </c>
      <c r="G375" s="127" t="s">
        <v>272</v>
      </c>
      <c r="H375" s="128">
        <v>26.6</v>
      </c>
      <c r="I375" s="129">
        <v>127</v>
      </c>
      <c r="J375" s="129">
        <f>ROUND(I375*H375,2)</f>
        <v>3378.2</v>
      </c>
      <c r="K375" s="126" t="s">
        <v>230</v>
      </c>
      <c r="L375" s="29"/>
      <c r="M375" s="130" t="s">
        <v>1</v>
      </c>
      <c r="N375" s="131" t="s">
        <v>39</v>
      </c>
      <c r="O375" s="132">
        <v>0.13600000000000001</v>
      </c>
      <c r="P375" s="132">
        <f>O375*H375</f>
        <v>3.6176000000000004</v>
      </c>
      <c r="Q375" s="132">
        <v>6.0000000000000002E-5</v>
      </c>
      <c r="R375" s="132">
        <f>Q375*H375</f>
        <v>1.5960000000000002E-3</v>
      </c>
      <c r="S375" s="132">
        <v>0</v>
      </c>
      <c r="T375" s="133">
        <f>S375*H375</f>
        <v>0</v>
      </c>
      <c r="AR375" s="134" t="s">
        <v>277</v>
      </c>
      <c r="AT375" s="134" t="s">
        <v>226</v>
      </c>
      <c r="AU375" s="134" t="s">
        <v>82</v>
      </c>
      <c r="AY375" s="17" t="s">
        <v>224</v>
      </c>
      <c r="BE375" s="135">
        <f>IF(N375="základní",J375,0)</f>
        <v>0</v>
      </c>
      <c r="BF375" s="135">
        <f>IF(N375="snížená",J375,0)</f>
        <v>3378.2</v>
      </c>
      <c r="BG375" s="135">
        <f>IF(N375="zákl. přenesená",J375,0)</f>
        <v>0</v>
      </c>
      <c r="BH375" s="135">
        <f>IF(N375="sníž. přenesená",J375,0)</f>
        <v>0</v>
      </c>
      <c r="BI375" s="135">
        <f>IF(N375="nulová",J375,0)</f>
        <v>0</v>
      </c>
      <c r="BJ375" s="17" t="s">
        <v>82</v>
      </c>
      <c r="BK375" s="135">
        <f>ROUND(I375*H375,2)</f>
        <v>3378.2</v>
      </c>
      <c r="BL375" s="17" t="s">
        <v>277</v>
      </c>
      <c r="BM375" s="134" t="s">
        <v>5052</v>
      </c>
    </row>
    <row r="376" spans="2:65" s="1" customFormat="1" ht="19.5">
      <c r="B376" s="29"/>
      <c r="D376" s="136" t="s">
        <v>231</v>
      </c>
      <c r="F376" s="137" t="s">
        <v>2719</v>
      </c>
      <c r="L376" s="29"/>
      <c r="M376" s="138"/>
      <c r="T376" s="53"/>
      <c r="AT376" s="17" t="s">
        <v>231</v>
      </c>
      <c r="AU376" s="17" t="s">
        <v>82</v>
      </c>
    </row>
    <row r="377" spans="2:65" s="1" customFormat="1">
      <c r="B377" s="29"/>
      <c r="D377" s="139" t="s">
        <v>232</v>
      </c>
      <c r="F377" s="140" t="s">
        <v>2720</v>
      </c>
      <c r="L377" s="29"/>
      <c r="M377" s="138"/>
      <c r="T377" s="53"/>
      <c r="AT377" s="17" t="s">
        <v>232</v>
      </c>
      <c r="AU377" s="17" t="s">
        <v>82</v>
      </c>
    </row>
    <row r="378" spans="2:65" s="11" customFormat="1" ht="22.9" customHeight="1">
      <c r="B378" s="112"/>
      <c r="D378" s="113" t="s">
        <v>72</v>
      </c>
      <c r="E378" s="121" t="s">
        <v>2003</v>
      </c>
      <c r="F378" s="121" t="s">
        <v>2721</v>
      </c>
      <c r="J378" s="122">
        <f>BK378</f>
        <v>12940</v>
      </c>
      <c r="L378" s="112"/>
      <c r="M378" s="116"/>
      <c r="P378" s="117">
        <f>SUM(P379:P384)</f>
        <v>2.8570000000000002</v>
      </c>
      <c r="R378" s="117">
        <f>SUM(R379:R384)</f>
        <v>9.6100000000000005E-3</v>
      </c>
      <c r="T378" s="118">
        <f>SUM(T379:T384)</f>
        <v>0</v>
      </c>
      <c r="AR378" s="113" t="s">
        <v>82</v>
      </c>
      <c r="AT378" s="119" t="s">
        <v>72</v>
      </c>
      <c r="AU378" s="119" t="s">
        <v>78</v>
      </c>
      <c r="AY378" s="113" t="s">
        <v>224</v>
      </c>
      <c r="BK378" s="120">
        <f>SUM(BK379:BK384)</f>
        <v>12940</v>
      </c>
    </row>
    <row r="379" spans="2:65" s="1" customFormat="1" ht="37.9" customHeight="1">
      <c r="B379" s="123"/>
      <c r="C379" s="124" t="s">
        <v>624</v>
      </c>
      <c r="D379" s="124" t="s">
        <v>226</v>
      </c>
      <c r="E379" s="125" t="s">
        <v>2722</v>
      </c>
      <c r="F379" s="126" t="s">
        <v>2723</v>
      </c>
      <c r="G379" s="127" t="s">
        <v>369</v>
      </c>
      <c r="H379" s="128">
        <v>1</v>
      </c>
      <c r="I379" s="129">
        <v>7820</v>
      </c>
      <c r="J379" s="129">
        <f>ROUND(I379*H379,2)</f>
        <v>7820</v>
      </c>
      <c r="K379" s="126" t="s">
        <v>230</v>
      </c>
      <c r="L379" s="29"/>
      <c r="M379" s="130" t="s">
        <v>1</v>
      </c>
      <c r="N379" s="131" t="s">
        <v>39</v>
      </c>
      <c r="O379" s="132">
        <v>0.5</v>
      </c>
      <c r="P379" s="132">
        <f>O379*H379</f>
        <v>0.5</v>
      </c>
      <c r="Q379" s="132">
        <v>7.4799999999999997E-3</v>
      </c>
      <c r="R379" s="132">
        <f>Q379*H379</f>
        <v>7.4799999999999997E-3</v>
      </c>
      <c r="S379" s="132">
        <v>0</v>
      </c>
      <c r="T379" s="133">
        <f>S379*H379</f>
        <v>0</v>
      </c>
      <c r="AR379" s="134" t="s">
        <v>277</v>
      </c>
      <c r="AT379" s="134" t="s">
        <v>226</v>
      </c>
      <c r="AU379" s="134" t="s">
        <v>82</v>
      </c>
      <c r="AY379" s="17" t="s">
        <v>224</v>
      </c>
      <c r="BE379" s="135">
        <f>IF(N379="základní",J379,0)</f>
        <v>0</v>
      </c>
      <c r="BF379" s="135">
        <f>IF(N379="snížená",J379,0)</f>
        <v>7820</v>
      </c>
      <c r="BG379" s="135">
        <f>IF(N379="zákl. přenesená",J379,0)</f>
        <v>0</v>
      </c>
      <c r="BH379" s="135">
        <f>IF(N379="sníž. přenesená",J379,0)</f>
        <v>0</v>
      </c>
      <c r="BI379" s="135">
        <f>IF(N379="nulová",J379,0)</f>
        <v>0</v>
      </c>
      <c r="BJ379" s="17" t="s">
        <v>82</v>
      </c>
      <c r="BK379" s="135">
        <f>ROUND(I379*H379,2)</f>
        <v>7820</v>
      </c>
      <c r="BL379" s="17" t="s">
        <v>277</v>
      </c>
      <c r="BM379" s="134" t="s">
        <v>5053</v>
      </c>
    </row>
    <row r="380" spans="2:65" s="1" customFormat="1" ht="29.25">
      <c r="B380" s="29"/>
      <c r="D380" s="136" t="s">
        <v>231</v>
      </c>
      <c r="F380" s="137" t="s">
        <v>2725</v>
      </c>
      <c r="L380" s="29"/>
      <c r="M380" s="138"/>
      <c r="T380" s="53"/>
      <c r="AT380" s="17" t="s">
        <v>231</v>
      </c>
      <c r="AU380" s="17" t="s">
        <v>82</v>
      </c>
    </row>
    <row r="381" spans="2:65" s="1" customFormat="1">
      <c r="B381" s="29"/>
      <c r="D381" s="139" t="s">
        <v>232</v>
      </c>
      <c r="F381" s="140" t="s">
        <v>2726</v>
      </c>
      <c r="L381" s="29"/>
      <c r="M381" s="138"/>
      <c r="T381" s="53"/>
      <c r="AT381" s="17" t="s">
        <v>232</v>
      </c>
      <c r="AU381" s="17" t="s">
        <v>82</v>
      </c>
    </row>
    <row r="382" spans="2:65" s="1" customFormat="1" ht="24.2" customHeight="1">
      <c r="B382" s="123"/>
      <c r="C382" s="124" t="s">
        <v>435</v>
      </c>
      <c r="D382" s="124" t="s">
        <v>226</v>
      </c>
      <c r="E382" s="125" t="s">
        <v>2727</v>
      </c>
      <c r="F382" s="126" t="s">
        <v>2728</v>
      </c>
      <c r="G382" s="127" t="s">
        <v>369</v>
      </c>
      <c r="H382" s="128">
        <v>1</v>
      </c>
      <c r="I382" s="129">
        <v>5120</v>
      </c>
      <c r="J382" s="129">
        <f>ROUND(I382*H382,2)</f>
        <v>5120</v>
      </c>
      <c r="K382" s="126" t="s">
        <v>230</v>
      </c>
      <c r="L382" s="29"/>
      <c r="M382" s="130" t="s">
        <v>1</v>
      </c>
      <c r="N382" s="131" t="s">
        <v>39</v>
      </c>
      <c r="O382" s="132">
        <v>2.3570000000000002</v>
      </c>
      <c r="P382" s="132">
        <f>O382*H382</f>
        <v>2.3570000000000002</v>
      </c>
      <c r="Q382" s="132">
        <v>2.1299999999999999E-3</v>
      </c>
      <c r="R382" s="132">
        <f>Q382*H382</f>
        <v>2.1299999999999999E-3</v>
      </c>
      <c r="S382" s="132">
        <v>0</v>
      </c>
      <c r="T382" s="133">
        <f>S382*H382</f>
        <v>0</v>
      </c>
      <c r="AR382" s="134" t="s">
        <v>277</v>
      </c>
      <c r="AT382" s="134" t="s">
        <v>226</v>
      </c>
      <c r="AU382" s="134" t="s">
        <v>82</v>
      </c>
      <c r="AY382" s="17" t="s">
        <v>224</v>
      </c>
      <c r="BE382" s="135">
        <f>IF(N382="základní",J382,0)</f>
        <v>0</v>
      </c>
      <c r="BF382" s="135">
        <f>IF(N382="snížená",J382,0)</f>
        <v>5120</v>
      </c>
      <c r="BG382" s="135">
        <f>IF(N382="zákl. přenesená",J382,0)</f>
        <v>0</v>
      </c>
      <c r="BH382" s="135">
        <f>IF(N382="sníž. přenesená",J382,0)</f>
        <v>0</v>
      </c>
      <c r="BI382" s="135">
        <f>IF(N382="nulová",J382,0)</f>
        <v>0</v>
      </c>
      <c r="BJ382" s="17" t="s">
        <v>82</v>
      </c>
      <c r="BK382" s="135">
        <f>ROUND(I382*H382,2)</f>
        <v>5120</v>
      </c>
      <c r="BL382" s="17" t="s">
        <v>277</v>
      </c>
      <c r="BM382" s="134" t="s">
        <v>5054</v>
      </c>
    </row>
    <row r="383" spans="2:65" s="1" customFormat="1" ht="19.5">
      <c r="B383" s="29"/>
      <c r="D383" s="136" t="s">
        <v>231</v>
      </c>
      <c r="F383" s="137" t="s">
        <v>2730</v>
      </c>
      <c r="L383" s="29"/>
      <c r="M383" s="138"/>
      <c r="T383" s="53"/>
      <c r="AT383" s="17" t="s">
        <v>231</v>
      </c>
      <c r="AU383" s="17" t="s">
        <v>82</v>
      </c>
    </row>
    <row r="384" spans="2:65" s="1" customFormat="1">
      <c r="B384" s="29"/>
      <c r="D384" s="139" t="s">
        <v>232</v>
      </c>
      <c r="F384" s="140" t="s">
        <v>2731</v>
      </c>
      <c r="L384" s="29"/>
      <c r="M384" s="138"/>
      <c r="T384" s="53"/>
      <c r="AT384" s="17" t="s">
        <v>232</v>
      </c>
      <c r="AU384" s="17" t="s">
        <v>82</v>
      </c>
    </row>
    <row r="385" spans="2:65" s="11" customFormat="1" ht="22.9" customHeight="1">
      <c r="B385" s="112"/>
      <c r="D385" s="113" t="s">
        <v>72</v>
      </c>
      <c r="E385" s="121" t="s">
        <v>2732</v>
      </c>
      <c r="F385" s="121" t="s">
        <v>2733</v>
      </c>
      <c r="J385" s="122">
        <f>BK385</f>
        <v>660646</v>
      </c>
      <c r="L385" s="112"/>
      <c r="M385" s="116"/>
      <c r="P385" s="117">
        <f>SUM(P386:P434)</f>
        <v>81.715000000000003</v>
      </c>
      <c r="R385" s="117">
        <f>SUM(R386:R434)</f>
        <v>0.88902999999999976</v>
      </c>
      <c r="T385" s="118">
        <f>SUM(T386:T434)</f>
        <v>0</v>
      </c>
      <c r="AR385" s="113" t="s">
        <v>82</v>
      </c>
      <c r="AT385" s="119" t="s">
        <v>72</v>
      </c>
      <c r="AU385" s="119" t="s">
        <v>78</v>
      </c>
      <c r="AY385" s="113" t="s">
        <v>224</v>
      </c>
      <c r="BK385" s="120">
        <f>SUM(BK386:BK434)</f>
        <v>660646</v>
      </c>
    </row>
    <row r="386" spans="2:65" s="1" customFormat="1" ht="21.75" customHeight="1">
      <c r="B386" s="123"/>
      <c r="C386" s="124" t="s">
        <v>641</v>
      </c>
      <c r="D386" s="124" t="s">
        <v>226</v>
      </c>
      <c r="E386" s="125" t="s">
        <v>2734</v>
      </c>
      <c r="F386" s="126" t="s">
        <v>2735</v>
      </c>
      <c r="G386" s="127" t="s">
        <v>639</v>
      </c>
      <c r="H386" s="128">
        <v>15</v>
      </c>
      <c r="I386" s="129">
        <v>1520</v>
      </c>
      <c r="J386" s="129">
        <f>ROUND(I386*H386,2)</f>
        <v>22800</v>
      </c>
      <c r="K386" s="126" t="s">
        <v>230</v>
      </c>
      <c r="L386" s="29"/>
      <c r="M386" s="130" t="s">
        <v>1</v>
      </c>
      <c r="N386" s="131" t="s">
        <v>39</v>
      </c>
      <c r="O386" s="132">
        <v>0.81599999999999995</v>
      </c>
      <c r="P386" s="132">
        <f>O386*H386</f>
        <v>12.239999999999998</v>
      </c>
      <c r="Q386" s="132">
        <v>1.1900000000000001E-3</v>
      </c>
      <c r="R386" s="132">
        <f>Q386*H386</f>
        <v>1.7850000000000001E-2</v>
      </c>
      <c r="S386" s="132">
        <v>0</v>
      </c>
      <c r="T386" s="133">
        <f>S386*H386</f>
        <v>0</v>
      </c>
      <c r="AR386" s="134" t="s">
        <v>277</v>
      </c>
      <c r="AT386" s="134" t="s">
        <v>226</v>
      </c>
      <c r="AU386" s="134" t="s">
        <v>82</v>
      </c>
      <c r="AY386" s="17" t="s">
        <v>224</v>
      </c>
      <c r="BE386" s="135">
        <f>IF(N386="základní",J386,0)</f>
        <v>0</v>
      </c>
      <c r="BF386" s="135">
        <f>IF(N386="snížená",J386,0)</f>
        <v>22800</v>
      </c>
      <c r="BG386" s="135">
        <f>IF(N386="zákl. přenesená",J386,0)</f>
        <v>0</v>
      </c>
      <c r="BH386" s="135">
        <f>IF(N386="sníž. přenesená",J386,0)</f>
        <v>0</v>
      </c>
      <c r="BI386" s="135">
        <f>IF(N386="nulová",J386,0)</f>
        <v>0</v>
      </c>
      <c r="BJ386" s="17" t="s">
        <v>82</v>
      </c>
      <c r="BK386" s="135">
        <f>ROUND(I386*H386,2)</f>
        <v>22800</v>
      </c>
      <c r="BL386" s="17" t="s">
        <v>277</v>
      </c>
      <c r="BM386" s="134" t="s">
        <v>5055</v>
      </c>
    </row>
    <row r="387" spans="2:65" s="1" customFormat="1" ht="19.5">
      <c r="B387" s="29"/>
      <c r="D387" s="136" t="s">
        <v>231</v>
      </c>
      <c r="F387" s="137" t="s">
        <v>2737</v>
      </c>
      <c r="L387" s="29"/>
      <c r="M387" s="138"/>
      <c r="T387" s="53"/>
      <c r="AT387" s="17" t="s">
        <v>231</v>
      </c>
      <c r="AU387" s="17" t="s">
        <v>82</v>
      </c>
    </row>
    <row r="388" spans="2:65" s="1" customFormat="1">
      <c r="B388" s="29"/>
      <c r="D388" s="139" t="s">
        <v>232</v>
      </c>
      <c r="F388" s="140" t="s">
        <v>2738</v>
      </c>
      <c r="L388" s="29"/>
      <c r="M388" s="138"/>
      <c r="T388" s="53"/>
      <c r="AT388" s="17" t="s">
        <v>232</v>
      </c>
      <c r="AU388" s="17" t="s">
        <v>82</v>
      </c>
    </row>
    <row r="389" spans="2:65" s="1" customFormat="1" ht="24.2" customHeight="1">
      <c r="B389" s="123"/>
      <c r="C389" s="164" t="s">
        <v>439</v>
      </c>
      <c r="D389" s="164" t="s">
        <v>1008</v>
      </c>
      <c r="E389" s="165" t="s">
        <v>2739</v>
      </c>
      <c r="F389" s="166" t="s">
        <v>2740</v>
      </c>
      <c r="G389" s="167" t="s">
        <v>639</v>
      </c>
      <c r="H389" s="168">
        <v>14</v>
      </c>
      <c r="I389" s="169">
        <v>6740</v>
      </c>
      <c r="J389" s="169">
        <f>ROUND(I389*H389,2)</f>
        <v>94360</v>
      </c>
      <c r="K389" s="166" t="s">
        <v>230</v>
      </c>
      <c r="L389" s="170"/>
      <c r="M389" s="171" t="s">
        <v>1</v>
      </c>
      <c r="N389" s="172" t="s">
        <v>39</v>
      </c>
      <c r="O389" s="132">
        <v>0</v>
      </c>
      <c r="P389" s="132">
        <f>O389*H389</f>
        <v>0</v>
      </c>
      <c r="Q389" s="132">
        <v>2.1899999999999999E-2</v>
      </c>
      <c r="R389" s="132">
        <f>Q389*H389</f>
        <v>0.30659999999999998</v>
      </c>
      <c r="S389" s="132">
        <v>0</v>
      </c>
      <c r="T389" s="133">
        <f>S389*H389</f>
        <v>0</v>
      </c>
      <c r="AR389" s="134" t="s">
        <v>332</v>
      </c>
      <c r="AT389" s="134" t="s">
        <v>1008</v>
      </c>
      <c r="AU389" s="134" t="s">
        <v>82</v>
      </c>
      <c r="AY389" s="17" t="s">
        <v>224</v>
      </c>
      <c r="BE389" s="135">
        <f>IF(N389="základní",J389,0)</f>
        <v>0</v>
      </c>
      <c r="BF389" s="135">
        <f>IF(N389="snížená",J389,0)</f>
        <v>94360</v>
      </c>
      <c r="BG389" s="135">
        <f>IF(N389="zákl. přenesená",J389,0)</f>
        <v>0</v>
      </c>
      <c r="BH389" s="135">
        <f>IF(N389="sníž. přenesená",J389,0)</f>
        <v>0</v>
      </c>
      <c r="BI389" s="135">
        <f>IF(N389="nulová",J389,0)</f>
        <v>0</v>
      </c>
      <c r="BJ389" s="17" t="s">
        <v>82</v>
      </c>
      <c r="BK389" s="135">
        <f>ROUND(I389*H389,2)</f>
        <v>94360</v>
      </c>
      <c r="BL389" s="17" t="s">
        <v>277</v>
      </c>
      <c r="BM389" s="134" t="s">
        <v>5056</v>
      </c>
    </row>
    <row r="390" spans="2:65" s="1" customFormat="1" ht="19.5">
      <c r="B390" s="29"/>
      <c r="D390" s="136" t="s">
        <v>231</v>
      </c>
      <c r="F390" s="137" t="s">
        <v>2740</v>
      </c>
      <c r="L390" s="29"/>
      <c r="M390" s="138"/>
      <c r="T390" s="53"/>
      <c r="AT390" s="17" t="s">
        <v>231</v>
      </c>
      <c r="AU390" s="17" t="s">
        <v>82</v>
      </c>
    </row>
    <row r="391" spans="2:65" s="1" customFormat="1" ht="24.2" customHeight="1">
      <c r="B391" s="123"/>
      <c r="C391" s="164" t="s">
        <v>663</v>
      </c>
      <c r="D391" s="164" t="s">
        <v>1008</v>
      </c>
      <c r="E391" s="165" t="s">
        <v>2742</v>
      </c>
      <c r="F391" s="166" t="s">
        <v>2743</v>
      </c>
      <c r="G391" s="167" t="s">
        <v>639</v>
      </c>
      <c r="H391" s="168">
        <v>1</v>
      </c>
      <c r="I391" s="169">
        <v>3160</v>
      </c>
      <c r="J391" s="169">
        <f>ROUND(I391*H391,2)</f>
        <v>3160</v>
      </c>
      <c r="K391" s="166" t="s">
        <v>230</v>
      </c>
      <c r="L391" s="170"/>
      <c r="M391" s="171" t="s">
        <v>1</v>
      </c>
      <c r="N391" s="172" t="s">
        <v>39</v>
      </c>
      <c r="O391" s="132">
        <v>0</v>
      </c>
      <c r="P391" s="132">
        <f>O391*H391</f>
        <v>0</v>
      </c>
      <c r="Q391" s="132">
        <v>1.4999999999999999E-2</v>
      </c>
      <c r="R391" s="132">
        <f>Q391*H391</f>
        <v>1.4999999999999999E-2</v>
      </c>
      <c r="S391" s="132">
        <v>0</v>
      </c>
      <c r="T391" s="133">
        <f>S391*H391</f>
        <v>0</v>
      </c>
      <c r="AR391" s="134" t="s">
        <v>332</v>
      </c>
      <c r="AT391" s="134" t="s">
        <v>1008</v>
      </c>
      <c r="AU391" s="134" t="s">
        <v>82</v>
      </c>
      <c r="AY391" s="17" t="s">
        <v>224</v>
      </c>
      <c r="BE391" s="135">
        <f>IF(N391="základní",J391,0)</f>
        <v>0</v>
      </c>
      <c r="BF391" s="135">
        <f>IF(N391="snížená",J391,0)</f>
        <v>3160</v>
      </c>
      <c r="BG391" s="135">
        <f>IF(N391="zákl. přenesená",J391,0)</f>
        <v>0</v>
      </c>
      <c r="BH391" s="135">
        <f>IF(N391="sníž. přenesená",J391,0)</f>
        <v>0</v>
      </c>
      <c r="BI391" s="135">
        <f>IF(N391="nulová",J391,0)</f>
        <v>0</v>
      </c>
      <c r="BJ391" s="17" t="s">
        <v>82</v>
      </c>
      <c r="BK391" s="135">
        <f>ROUND(I391*H391,2)</f>
        <v>3160</v>
      </c>
      <c r="BL391" s="17" t="s">
        <v>277</v>
      </c>
      <c r="BM391" s="134" t="s">
        <v>5057</v>
      </c>
    </row>
    <row r="392" spans="2:65" s="1" customFormat="1" ht="19.5">
      <c r="B392" s="29"/>
      <c r="D392" s="136" t="s">
        <v>231</v>
      </c>
      <c r="F392" s="137" t="s">
        <v>2743</v>
      </c>
      <c r="L392" s="29"/>
      <c r="M392" s="138"/>
      <c r="T392" s="53"/>
      <c r="AT392" s="17" t="s">
        <v>231</v>
      </c>
      <c r="AU392" s="17" t="s">
        <v>82</v>
      </c>
    </row>
    <row r="393" spans="2:65" s="1" customFormat="1" ht="21.75" customHeight="1">
      <c r="B393" s="123"/>
      <c r="C393" s="124" t="s">
        <v>444</v>
      </c>
      <c r="D393" s="124" t="s">
        <v>226</v>
      </c>
      <c r="E393" s="125" t="s">
        <v>2745</v>
      </c>
      <c r="F393" s="126" t="s">
        <v>2746</v>
      </c>
      <c r="G393" s="127" t="s">
        <v>369</v>
      </c>
      <c r="H393" s="128">
        <v>15</v>
      </c>
      <c r="I393" s="129">
        <v>1540</v>
      </c>
      <c r="J393" s="129">
        <f>ROUND(I393*H393,2)</f>
        <v>23100</v>
      </c>
      <c r="K393" s="126" t="s">
        <v>230</v>
      </c>
      <c r="L393" s="29"/>
      <c r="M393" s="130" t="s">
        <v>1</v>
      </c>
      <c r="N393" s="131" t="s">
        <v>39</v>
      </c>
      <c r="O393" s="132">
        <v>1.1000000000000001</v>
      </c>
      <c r="P393" s="132">
        <f>O393*H393</f>
        <v>16.5</v>
      </c>
      <c r="Q393" s="132">
        <v>1.73E-3</v>
      </c>
      <c r="R393" s="132">
        <f>Q393*H393</f>
        <v>2.5950000000000001E-2</v>
      </c>
      <c r="S393" s="132">
        <v>0</v>
      </c>
      <c r="T393" s="133">
        <f>S393*H393</f>
        <v>0</v>
      </c>
      <c r="AR393" s="134" t="s">
        <v>277</v>
      </c>
      <c r="AT393" s="134" t="s">
        <v>226</v>
      </c>
      <c r="AU393" s="134" t="s">
        <v>82</v>
      </c>
      <c r="AY393" s="17" t="s">
        <v>224</v>
      </c>
      <c r="BE393" s="135">
        <f>IF(N393="základní",J393,0)</f>
        <v>0</v>
      </c>
      <c r="BF393" s="135">
        <f>IF(N393="snížená",J393,0)</f>
        <v>23100</v>
      </c>
      <c r="BG393" s="135">
        <f>IF(N393="zákl. přenesená",J393,0)</f>
        <v>0</v>
      </c>
      <c r="BH393" s="135">
        <f>IF(N393="sníž. přenesená",J393,0)</f>
        <v>0</v>
      </c>
      <c r="BI393" s="135">
        <f>IF(N393="nulová",J393,0)</f>
        <v>0</v>
      </c>
      <c r="BJ393" s="17" t="s">
        <v>82</v>
      </c>
      <c r="BK393" s="135">
        <f>ROUND(I393*H393,2)</f>
        <v>23100</v>
      </c>
      <c r="BL393" s="17" t="s">
        <v>277</v>
      </c>
      <c r="BM393" s="134" t="s">
        <v>5058</v>
      </c>
    </row>
    <row r="394" spans="2:65" s="1" customFormat="1">
      <c r="B394" s="29"/>
      <c r="D394" s="136" t="s">
        <v>231</v>
      </c>
      <c r="F394" s="137" t="s">
        <v>2748</v>
      </c>
      <c r="L394" s="29"/>
      <c r="M394" s="138"/>
      <c r="T394" s="53"/>
      <c r="AT394" s="17" t="s">
        <v>231</v>
      </c>
      <c r="AU394" s="17" t="s">
        <v>82</v>
      </c>
    </row>
    <row r="395" spans="2:65" s="1" customFormat="1">
      <c r="B395" s="29"/>
      <c r="D395" s="139" t="s">
        <v>232</v>
      </c>
      <c r="F395" s="140" t="s">
        <v>2749</v>
      </c>
      <c r="L395" s="29"/>
      <c r="M395" s="138"/>
      <c r="T395" s="53"/>
      <c r="AT395" s="17" t="s">
        <v>232</v>
      </c>
      <c r="AU395" s="17" t="s">
        <v>82</v>
      </c>
    </row>
    <row r="396" spans="2:65" s="1" customFormat="1" ht="16.5" customHeight="1">
      <c r="B396" s="123"/>
      <c r="C396" s="164" t="s">
        <v>672</v>
      </c>
      <c r="D396" s="164" t="s">
        <v>1008</v>
      </c>
      <c r="E396" s="165" t="s">
        <v>2750</v>
      </c>
      <c r="F396" s="166" t="s">
        <v>2751</v>
      </c>
      <c r="G396" s="167" t="s">
        <v>639</v>
      </c>
      <c r="H396" s="168">
        <v>15</v>
      </c>
      <c r="I396" s="169">
        <v>2690</v>
      </c>
      <c r="J396" s="169">
        <f>ROUND(I396*H396,2)</f>
        <v>40350</v>
      </c>
      <c r="K396" s="166" t="s">
        <v>230</v>
      </c>
      <c r="L396" s="170"/>
      <c r="M396" s="171" t="s">
        <v>1</v>
      </c>
      <c r="N396" s="172" t="s">
        <v>39</v>
      </c>
      <c r="O396" s="132">
        <v>0</v>
      </c>
      <c r="P396" s="132">
        <f>O396*H396</f>
        <v>0</v>
      </c>
      <c r="Q396" s="132">
        <v>1.2E-2</v>
      </c>
      <c r="R396" s="132">
        <f>Q396*H396</f>
        <v>0.18</v>
      </c>
      <c r="S396" s="132">
        <v>0</v>
      </c>
      <c r="T396" s="133">
        <f>S396*H396</f>
        <v>0</v>
      </c>
      <c r="AR396" s="134" t="s">
        <v>332</v>
      </c>
      <c r="AT396" s="134" t="s">
        <v>1008</v>
      </c>
      <c r="AU396" s="134" t="s">
        <v>82</v>
      </c>
      <c r="AY396" s="17" t="s">
        <v>224</v>
      </c>
      <c r="BE396" s="135">
        <f>IF(N396="základní",J396,0)</f>
        <v>0</v>
      </c>
      <c r="BF396" s="135">
        <f>IF(N396="snížená",J396,0)</f>
        <v>40350</v>
      </c>
      <c r="BG396" s="135">
        <f>IF(N396="zákl. přenesená",J396,0)</f>
        <v>0</v>
      </c>
      <c r="BH396" s="135">
        <f>IF(N396="sníž. přenesená",J396,0)</f>
        <v>0</v>
      </c>
      <c r="BI396" s="135">
        <f>IF(N396="nulová",J396,0)</f>
        <v>0</v>
      </c>
      <c r="BJ396" s="17" t="s">
        <v>82</v>
      </c>
      <c r="BK396" s="135">
        <f>ROUND(I396*H396,2)</f>
        <v>40350</v>
      </c>
      <c r="BL396" s="17" t="s">
        <v>277</v>
      </c>
      <c r="BM396" s="134" t="s">
        <v>5059</v>
      </c>
    </row>
    <row r="397" spans="2:65" s="1" customFormat="1">
      <c r="B397" s="29"/>
      <c r="D397" s="136" t="s">
        <v>231</v>
      </c>
      <c r="F397" s="137" t="s">
        <v>2751</v>
      </c>
      <c r="L397" s="29"/>
      <c r="M397" s="138"/>
      <c r="T397" s="53"/>
      <c r="AT397" s="17" t="s">
        <v>231</v>
      </c>
      <c r="AU397" s="17" t="s">
        <v>82</v>
      </c>
    </row>
    <row r="398" spans="2:65" s="1" customFormat="1" ht="33" customHeight="1">
      <c r="B398" s="123"/>
      <c r="C398" s="124" t="s">
        <v>449</v>
      </c>
      <c r="D398" s="124" t="s">
        <v>226</v>
      </c>
      <c r="E398" s="125" t="s">
        <v>2753</v>
      </c>
      <c r="F398" s="126" t="s">
        <v>2754</v>
      </c>
      <c r="G398" s="127" t="s">
        <v>369</v>
      </c>
      <c r="H398" s="128">
        <v>18</v>
      </c>
      <c r="I398" s="129">
        <v>4180</v>
      </c>
      <c r="J398" s="129">
        <f>ROUND(I398*H398,2)</f>
        <v>75240</v>
      </c>
      <c r="K398" s="126" t="s">
        <v>230</v>
      </c>
      <c r="L398" s="29"/>
      <c r="M398" s="130" t="s">
        <v>1</v>
      </c>
      <c r="N398" s="131" t="s">
        <v>39</v>
      </c>
      <c r="O398" s="132">
        <v>0.85</v>
      </c>
      <c r="P398" s="132">
        <f>O398*H398</f>
        <v>15.299999999999999</v>
      </c>
      <c r="Q398" s="132">
        <v>7.5300000000000002E-3</v>
      </c>
      <c r="R398" s="132">
        <f>Q398*H398</f>
        <v>0.13553999999999999</v>
      </c>
      <c r="S398" s="132">
        <v>0</v>
      </c>
      <c r="T398" s="133">
        <f>S398*H398</f>
        <v>0</v>
      </c>
      <c r="AR398" s="134" t="s">
        <v>277</v>
      </c>
      <c r="AT398" s="134" t="s">
        <v>226</v>
      </c>
      <c r="AU398" s="134" t="s">
        <v>82</v>
      </c>
      <c r="AY398" s="17" t="s">
        <v>224</v>
      </c>
      <c r="BE398" s="135">
        <f>IF(N398="základní",J398,0)</f>
        <v>0</v>
      </c>
      <c r="BF398" s="135">
        <f>IF(N398="snížená",J398,0)</f>
        <v>75240</v>
      </c>
      <c r="BG398" s="135">
        <f>IF(N398="zákl. přenesená",J398,0)</f>
        <v>0</v>
      </c>
      <c r="BH398" s="135">
        <f>IF(N398="sníž. přenesená",J398,0)</f>
        <v>0</v>
      </c>
      <c r="BI398" s="135">
        <f>IF(N398="nulová",J398,0)</f>
        <v>0</v>
      </c>
      <c r="BJ398" s="17" t="s">
        <v>82</v>
      </c>
      <c r="BK398" s="135">
        <f>ROUND(I398*H398,2)</f>
        <v>75240</v>
      </c>
      <c r="BL398" s="17" t="s">
        <v>277</v>
      </c>
      <c r="BM398" s="134" t="s">
        <v>5060</v>
      </c>
    </row>
    <row r="399" spans="2:65" s="1" customFormat="1" ht="29.25">
      <c r="B399" s="29"/>
      <c r="D399" s="136" t="s">
        <v>231</v>
      </c>
      <c r="F399" s="137" t="s">
        <v>2756</v>
      </c>
      <c r="L399" s="29"/>
      <c r="M399" s="138"/>
      <c r="T399" s="53"/>
      <c r="AT399" s="17" t="s">
        <v>231</v>
      </c>
      <c r="AU399" s="17" t="s">
        <v>82</v>
      </c>
    </row>
    <row r="400" spans="2:65" s="1" customFormat="1">
      <c r="B400" s="29"/>
      <c r="D400" s="139" t="s">
        <v>232</v>
      </c>
      <c r="F400" s="140" t="s">
        <v>2757</v>
      </c>
      <c r="L400" s="29"/>
      <c r="M400" s="138"/>
      <c r="T400" s="53"/>
      <c r="AT400" s="17" t="s">
        <v>232</v>
      </c>
      <c r="AU400" s="17" t="s">
        <v>82</v>
      </c>
    </row>
    <row r="401" spans="2:65" s="1" customFormat="1" ht="24.2" customHeight="1">
      <c r="B401" s="123"/>
      <c r="C401" s="124" t="s">
        <v>689</v>
      </c>
      <c r="D401" s="124" t="s">
        <v>226</v>
      </c>
      <c r="E401" s="125" t="s">
        <v>2758</v>
      </c>
      <c r="F401" s="126" t="s">
        <v>2759</v>
      </c>
      <c r="G401" s="127" t="s">
        <v>369</v>
      </c>
      <c r="H401" s="128">
        <v>1</v>
      </c>
      <c r="I401" s="129">
        <v>6230</v>
      </c>
      <c r="J401" s="129">
        <f>ROUND(I401*H401,2)</f>
        <v>6230</v>
      </c>
      <c r="K401" s="126" t="s">
        <v>230</v>
      </c>
      <c r="L401" s="29"/>
      <c r="M401" s="130" t="s">
        <v>1</v>
      </c>
      <c r="N401" s="131" t="s">
        <v>39</v>
      </c>
      <c r="O401" s="132">
        <v>1.5</v>
      </c>
      <c r="P401" s="132">
        <f>O401*H401</f>
        <v>1.5</v>
      </c>
      <c r="Q401" s="132">
        <v>1.4749999999999999E-2</v>
      </c>
      <c r="R401" s="132">
        <f>Q401*H401</f>
        <v>1.4749999999999999E-2</v>
      </c>
      <c r="S401" s="132">
        <v>0</v>
      </c>
      <c r="T401" s="133">
        <f>S401*H401</f>
        <v>0</v>
      </c>
      <c r="AR401" s="134" t="s">
        <v>277</v>
      </c>
      <c r="AT401" s="134" t="s">
        <v>226</v>
      </c>
      <c r="AU401" s="134" t="s">
        <v>82</v>
      </c>
      <c r="AY401" s="17" t="s">
        <v>224</v>
      </c>
      <c r="BE401" s="135">
        <f>IF(N401="základní",J401,0)</f>
        <v>0</v>
      </c>
      <c r="BF401" s="135">
        <f>IF(N401="snížená",J401,0)</f>
        <v>6230</v>
      </c>
      <c r="BG401" s="135">
        <f>IF(N401="zákl. přenesená",J401,0)</f>
        <v>0</v>
      </c>
      <c r="BH401" s="135">
        <f>IF(N401="sníž. přenesená",J401,0)</f>
        <v>0</v>
      </c>
      <c r="BI401" s="135">
        <f>IF(N401="nulová",J401,0)</f>
        <v>0</v>
      </c>
      <c r="BJ401" s="17" t="s">
        <v>82</v>
      </c>
      <c r="BK401" s="135">
        <f>ROUND(I401*H401,2)</f>
        <v>6230</v>
      </c>
      <c r="BL401" s="17" t="s">
        <v>277</v>
      </c>
      <c r="BM401" s="134" t="s">
        <v>5061</v>
      </c>
    </row>
    <row r="402" spans="2:65" s="1" customFormat="1" ht="19.5">
      <c r="B402" s="29"/>
      <c r="D402" s="136" t="s">
        <v>231</v>
      </c>
      <c r="F402" s="137" t="s">
        <v>2761</v>
      </c>
      <c r="L402" s="29"/>
      <c r="M402" s="138"/>
      <c r="T402" s="53"/>
      <c r="AT402" s="17" t="s">
        <v>231</v>
      </c>
      <c r="AU402" s="17" t="s">
        <v>82</v>
      </c>
    </row>
    <row r="403" spans="2:65" s="1" customFormat="1">
      <c r="B403" s="29"/>
      <c r="D403" s="139" t="s">
        <v>232</v>
      </c>
      <c r="F403" s="140" t="s">
        <v>2762</v>
      </c>
      <c r="L403" s="29"/>
      <c r="M403" s="138"/>
      <c r="T403" s="53"/>
      <c r="AT403" s="17" t="s">
        <v>232</v>
      </c>
      <c r="AU403" s="17" t="s">
        <v>82</v>
      </c>
    </row>
    <row r="404" spans="2:65" s="1" customFormat="1" ht="24.2" customHeight="1">
      <c r="B404" s="123"/>
      <c r="C404" s="124" t="s">
        <v>456</v>
      </c>
      <c r="D404" s="124" t="s">
        <v>226</v>
      </c>
      <c r="E404" s="125" t="s">
        <v>2763</v>
      </c>
      <c r="F404" s="126" t="s">
        <v>2764</v>
      </c>
      <c r="G404" s="127" t="s">
        <v>369</v>
      </c>
      <c r="H404" s="128">
        <v>1</v>
      </c>
      <c r="I404" s="129">
        <v>3400</v>
      </c>
      <c r="J404" s="129">
        <f>ROUND(I404*H404,2)</f>
        <v>3400</v>
      </c>
      <c r="K404" s="126" t="s">
        <v>230</v>
      </c>
      <c r="L404" s="29"/>
      <c r="M404" s="130" t="s">
        <v>1</v>
      </c>
      <c r="N404" s="131" t="s">
        <v>39</v>
      </c>
      <c r="O404" s="132">
        <v>0.50700000000000001</v>
      </c>
      <c r="P404" s="132">
        <f>O404*H404</f>
        <v>0.50700000000000001</v>
      </c>
      <c r="Q404" s="132">
        <v>1.0659999999999999E-2</v>
      </c>
      <c r="R404" s="132">
        <f>Q404*H404</f>
        <v>1.0659999999999999E-2</v>
      </c>
      <c r="S404" s="132">
        <v>0</v>
      </c>
      <c r="T404" s="133">
        <f>S404*H404</f>
        <v>0</v>
      </c>
      <c r="AR404" s="134" t="s">
        <v>277</v>
      </c>
      <c r="AT404" s="134" t="s">
        <v>226</v>
      </c>
      <c r="AU404" s="134" t="s">
        <v>82</v>
      </c>
      <c r="AY404" s="17" t="s">
        <v>224</v>
      </c>
      <c r="BE404" s="135">
        <f>IF(N404="základní",J404,0)</f>
        <v>0</v>
      </c>
      <c r="BF404" s="135">
        <f>IF(N404="snížená",J404,0)</f>
        <v>3400</v>
      </c>
      <c r="BG404" s="135">
        <f>IF(N404="zákl. přenesená",J404,0)</f>
        <v>0</v>
      </c>
      <c r="BH404" s="135">
        <f>IF(N404="sníž. přenesená",J404,0)</f>
        <v>0</v>
      </c>
      <c r="BI404" s="135">
        <f>IF(N404="nulová",J404,0)</f>
        <v>0</v>
      </c>
      <c r="BJ404" s="17" t="s">
        <v>82</v>
      </c>
      <c r="BK404" s="135">
        <f>ROUND(I404*H404,2)</f>
        <v>3400</v>
      </c>
      <c r="BL404" s="17" t="s">
        <v>277</v>
      </c>
      <c r="BM404" s="134" t="s">
        <v>5062</v>
      </c>
    </row>
    <row r="405" spans="2:65" s="1" customFormat="1" ht="19.5">
      <c r="B405" s="29"/>
      <c r="D405" s="136" t="s">
        <v>231</v>
      </c>
      <c r="F405" s="137" t="s">
        <v>2766</v>
      </c>
      <c r="L405" s="29"/>
      <c r="M405" s="138"/>
      <c r="T405" s="53"/>
      <c r="AT405" s="17" t="s">
        <v>231</v>
      </c>
      <c r="AU405" s="17" t="s">
        <v>82</v>
      </c>
    </row>
    <row r="406" spans="2:65" s="1" customFormat="1">
      <c r="B406" s="29"/>
      <c r="D406" s="139" t="s">
        <v>232</v>
      </c>
      <c r="F406" s="140" t="s">
        <v>2767</v>
      </c>
      <c r="L406" s="29"/>
      <c r="M406" s="138"/>
      <c r="T406" s="53"/>
      <c r="AT406" s="17" t="s">
        <v>232</v>
      </c>
      <c r="AU406" s="17" t="s">
        <v>82</v>
      </c>
    </row>
    <row r="407" spans="2:65" s="1" customFormat="1" ht="24.2" customHeight="1">
      <c r="B407" s="123"/>
      <c r="C407" s="124" t="s">
        <v>700</v>
      </c>
      <c r="D407" s="124" t="s">
        <v>226</v>
      </c>
      <c r="E407" s="125" t="s">
        <v>2768</v>
      </c>
      <c r="F407" s="126" t="s">
        <v>2769</v>
      </c>
      <c r="G407" s="127" t="s">
        <v>369</v>
      </c>
      <c r="H407" s="128">
        <v>66</v>
      </c>
      <c r="I407" s="129">
        <v>284</v>
      </c>
      <c r="J407" s="129">
        <f>ROUND(I407*H407,2)</f>
        <v>18744</v>
      </c>
      <c r="K407" s="126" t="s">
        <v>230</v>
      </c>
      <c r="L407" s="29"/>
      <c r="M407" s="130" t="s">
        <v>1</v>
      </c>
      <c r="N407" s="131" t="s">
        <v>39</v>
      </c>
      <c r="O407" s="132">
        <v>0.22700000000000001</v>
      </c>
      <c r="P407" s="132">
        <f>O407*H407</f>
        <v>14.982000000000001</v>
      </c>
      <c r="Q407" s="132">
        <v>2.4000000000000001E-4</v>
      </c>
      <c r="R407" s="132">
        <f>Q407*H407</f>
        <v>1.584E-2</v>
      </c>
      <c r="S407" s="132">
        <v>0</v>
      </c>
      <c r="T407" s="133">
        <f>S407*H407</f>
        <v>0</v>
      </c>
      <c r="AR407" s="134" t="s">
        <v>277</v>
      </c>
      <c r="AT407" s="134" t="s">
        <v>226</v>
      </c>
      <c r="AU407" s="134" t="s">
        <v>82</v>
      </c>
      <c r="AY407" s="17" t="s">
        <v>224</v>
      </c>
      <c r="BE407" s="135">
        <f>IF(N407="základní",J407,0)</f>
        <v>0</v>
      </c>
      <c r="BF407" s="135">
        <f>IF(N407="snížená",J407,0)</f>
        <v>18744</v>
      </c>
      <c r="BG407" s="135">
        <f>IF(N407="zákl. přenesená",J407,0)</f>
        <v>0</v>
      </c>
      <c r="BH407" s="135">
        <f>IF(N407="sníž. přenesená",J407,0)</f>
        <v>0</v>
      </c>
      <c r="BI407" s="135">
        <f>IF(N407="nulová",J407,0)</f>
        <v>0</v>
      </c>
      <c r="BJ407" s="17" t="s">
        <v>82</v>
      </c>
      <c r="BK407" s="135">
        <f>ROUND(I407*H407,2)</f>
        <v>18744</v>
      </c>
      <c r="BL407" s="17" t="s">
        <v>277</v>
      </c>
      <c r="BM407" s="134" t="s">
        <v>5063</v>
      </c>
    </row>
    <row r="408" spans="2:65" s="1" customFormat="1">
      <c r="B408" s="29"/>
      <c r="D408" s="136" t="s">
        <v>231</v>
      </c>
      <c r="F408" s="137" t="s">
        <v>2771</v>
      </c>
      <c r="L408" s="29"/>
      <c r="M408" s="138"/>
      <c r="T408" s="53"/>
      <c r="AT408" s="17" t="s">
        <v>231</v>
      </c>
      <c r="AU408" s="17" t="s">
        <v>82</v>
      </c>
    </row>
    <row r="409" spans="2:65" s="1" customFormat="1">
      <c r="B409" s="29"/>
      <c r="D409" s="139" t="s">
        <v>232</v>
      </c>
      <c r="F409" s="140" t="s">
        <v>2772</v>
      </c>
      <c r="L409" s="29"/>
      <c r="M409" s="138"/>
      <c r="T409" s="53"/>
      <c r="AT409" s="17" t="s">
        <v>232</v>
      </c>
      <c r="AU409" s="17" t="s">
        <v>82</v>
      </c>
    </row>
    <row r="410" spans="2:65" s="1" customFormat="1" ht="16.5" customHeight="1">
      <c r="B410" s="123"/>
      <c r="C410" s="124" t="s">
        <v>459</v>
      </c>
      <c r="D410" s="124" t="s">
        <v>226</v>
      </c>
      <c r="E410" s="125" t="s">
        <v>2773</v>
      </c>
      <c r="F410" s="126" t="s">
        <v>2774</v>
      </c>
      <c r="G410" s="127" t="s">
        <v>639</v>
      </c>
      <c r="H410" s="128">
        <v>18</v>
      </c>
      <c r="I410" s="129">
        <v>764</v>
      </c>
      <c r="J410" s="129">
        <f>ROUND(I410*H410,2)</f>
        <v>13752</v>
      </c>
      <c r="K410" s="126" t="s">
        <v>230</v>
      </c>
      <c r="L410" s="29"/>
      <c r="M410" s="130" t="s">
        <v>1</v>
      </c>
      <c r="N410" s="131" t="s">
        <v>39</v>
      </c>
      <c r="O410" s="132">
        <v>0.17599999999999999</v>
      </c>
      <c r="P410" s="132">
        <f>O410*H410</f>
        <v>3.1679999999999997</v>
      </c>
      <c r="Q410" s="132">
        <v>1.09E-3</v>
      </c>
      <c r="R410" s="132">
        <f>Q410*H410</f>
        <v>1.9620000000000002E-2</v>
      </c>
      <c r="S410" s="132">
        <v>0</v>
      </c>
      <c r="T410" s="133">
        <f>S410*H410</f>
        <v>0</v>
      </c>
      <c r="AR410" s="134" t="s">
        <v>277</v>
      </c>
      <c r="AT410" s="134" t="s">
        <v>226</v>
      </c>
      <c r="AU410" s="134" t="s">
        <v>82</v>
      </c>
      <c r="AY410" s="17" t="s">
        <v>224</v>
      </c>
      <c r="BE410" s="135">
        <f>IF(N410="základní",J410,0)</f>
        <v>0</v>
      </c>
      <c r="BF410" s="135">
        <f>IF(N410="snížená",J410,0)</f>
        <v>13752</v>
      </c>
      <c r="BG410" s="135">
        <f>IF(N410="zákl. přenesená",J410,0)</f>
        <v>0</v>
      </c>
      <c r="BH410" s="135">
        <f>IF(N410="sníž. přenesená",J410,0)</f>
        <v>0</v>
      </c>
      <c r="BI410" s="135">
        <f>IF(N410="nulová",J410,0)</f>
        <v>0</v>
      </c>
      <c r="BJ410" s="17" t="s">
        <v>82</v>
      </c>
      <c r="BK410" s="135">
        <f>ROUND(I410*H410,2)</f>
        <v>13752</v>
      </c>
      <c r="BL410" s="17" t="s">
        <v>277</v>
      </c>
      <c r="BM410" s="134" t="s">
        <v>5064</v>
      </c>
    </row>
    <row r="411" spans="2:65" s="1" customFormat="1" ht="19.5">
      <c r="B411" s="29"/>
      <c r="D411" s="136" t="s">
        <v>231</v>
      </c>
      <c r="F411" s="137" t="s">
        <v>2776</v>
      </c>
      <c r="L411" s="29"/>
      <c r="M411" s="138"/>
      <c r="T411" s="53"/>
      <c r="AT411" s="17" t="s">
        <v>231</v>
      </c>
      <c r="AU411" s="17" t="s">
        <v>82</v>
      </c>
    </row>
    <row r="412" spans="2:65" s="1" customFormat="1">
      <c r="B412" s="29"/>
      <c r="D412" s="139" t="s">
        <v>232</v>
      </c>
      <c r="F412" s="140" t="s">
        <v>2777</v>
      </c>
      <c r="L412" s="29"/>
      <c r="M412" s="138"/>
      <c r="T412" s="53"/>
      <c r="AT412" s="17" t="s">
        <v>232</v>
      </c>
      <c r="AU412" s="17" t="s">
        <v>82</v>
      </c>
    </row>
    <row r="413" spans="2:65" s="1" customFormat="1" ht="24.2" customHeight="1">
      <c r="B413" s="123"/>
      <c r="C413" s="124" t="s">
        <v>715</v>
      </c>
      <c r="D413" s="124" t="s">
        <v>226</v>
      </c>
      <c r="E413" s="125" t="s">
        <v>2778</v>
      </c>
      <c r="F413" s="126" t="s">
        <v>2779</v>
      </c>
      <c r="G413" s="127" t="s">
        <v>369</v>
      </c>
      <c r="H413" s="128">
        <v>1</v>
      </c>
      <c r="I413" s="129">
        <v>1630</v>
      </c>
      <c r="J413" s="129">
        <f>ROUND(I413*H413,2)</f>
        <v>1630</v>
      </c>
      <c r="K413" s="126" t="s">
        <v>230</v>
      </c>
      <c r="L413" s="29"/>
      <c r="M413" s="130" t="s">
        <v>1</v>
      </c>
      <c r="N413" s="131" t="s">
        <v>39</v>
      </c>
      <c r="O413" s="132">
        <v>0.2</v>
      </c>
      <c r="P413" s="132">
        <f>O413*H413</f>
        <v>0.2</v>
      </c>
      <c r="Q413" s="132">
        <v>1.9599999999999999E-3</v>
      </c>
      <c r="R413" s="132">
        <f>Q413*H413</f>
        <v>1.9599999999999999E-3</v>
      </c>
      <c r="S413" s="132">
        <v>0</v>
      </c>
      <c r="T413" s="133">
        <f>S413*H413</f>
        <v>0</v>
      </c>
      <c r="AR413" s="134" t="s">
        <v>277</v>
      </c>
      <c r="AT413" s="134" t="s">
        <v>226</v>
      </c>
      <c r="AU413" s="134" t="s">
        <v>82</v>
      </c>
      <c r="AY413" s="17" t="s">
        <v>224</v>
      </c>
      <c r="BE413" s="135">
        <f>IF(N413="základní",J413,0)</f>
        <v>0</v>
      </c>
      <c r="BF413" s="135">
        <f>IF(N413="snížená",J413,0)</f>
        <v>1630</v>
      </c>
      <c r="BG413" s="135">
        <f>IF(N413="zákl. přenesená",J413,0)</f>
        <v>0</v>
      </c>
      <c r="BH413" s="135">
        <f>IF(N413="sníž. přenesená",J413,0)</f>
        <v>0</v>
      </c>
      <c r="BI413" s="135">
        <f>IF(N413="nulová",J413,0)</f>
        <v>0</v>
      </c>
      <c r="BJ413" s="17" t="s">
        <v>82</v>
      </c>
      <c r="BK413" s="135">
        <f>ROUND(I413*H413,2)</f>
        <v>1630</v>
      </c>
      <c r="BL413" s="17" t="s">
        <v>277</v>
      </c>
      <c r="BM413" s="134" t="s">
        <v>5065</v>
      </c>
    </row>
    <row r="414" spans="2:65" s="1" customFormat="1" ht="19.5">
      <c r="B414" s="29"/>
      <c r="D414" s="136" t="s">
        <v>231</v>
      </c>
      <c r="F414" s="137" t="s">
        <v>2781</v>
      </c>
      <c r="L414" s="29"/>
      <c r="M414" s="138"/>
      <c r="T414" s="53"/>
      <c r="AT414" s="17" t="s">
        <v>231</v>
      </c>
      <c r="AU414" s="17" t="s">
        <v>82</v>
      </c>
    </row>
    <row r="415" spans="2:65" s="1" customFormat="1">
      <c r="B415" s="29"/>
      <c r="D415" s="139" t="s">
        <v>232</v>
      </c>
      <c r="F415" s="140" t="s">
        <v>2782</v>
      </c>
      <c r="L415" s="29"/>
      <c r="M415" s="138"/>
      <c r="T415" s="53"/>
      <c r="AT415" s="17" t="s">
        <v>232</v>
      </c>
      <c r="AU415" s="17" t="s">
        <v>82</v>
      </c>
    </row>
    <row r="416" spans="2:65" s="1" customFormat="1" ht="24.2" customHeight="1">
      <c r="B416" s="123"/>
      <c r="C416" s="124" t="s">
        <v>467</v>
      </c>
      <c r="D416" s="124" t="s">
        <v>226</v>
      </c>
      <c r="E416" s="125" t="s">
        <v>2783</v>
      </c>
      <c r="F416" s="126" t="s">
        <v>2784</v>
      </c>
      <c r="G416" s="127" t="s">
        <v>369</v>
      </c>
      <c r="H416" s="128">
        <v>18</v>
      </c>
      <c r="I416" s="129">
        <v>2590</v>
      </c>
      <c r="J416" s="129">
        <f>ROUND(I416*H416,2)</f>
        <v>46620</v>
      </c>
      <c r="K416" s="126" t="s">
        <v>230</v>
      </c>
      <c r="L416" s="29"/>
      <c r="M416" s="130" t="s">
        <v>1</v>
      </c>
      <c r="N416" s="131" t="s">
        <v>39</v>
      </c>
      <c r="O416" s="132">
        <v>0.2</v>
      </c>
      <c r="P416" s="132">
        <f>O416*H416</f>
        <v>3.6</v>
      </c>
      <c r="Q416" s="132">
        <v>1.8E-3</v>
      </c>
      <c r="R416" s="132">
        <f>Q416*H416</f>
        <v>3.2399999999999998E-2</v>
      </c>
      <c r="S416" s="132">
        <v>0</v>
      </c>
      <c r="T416" s="133">
        <f>S416*H416</f>
        <v>0</v>
      </c>
      <c r="AR416" s="134" t="s">
        <v>277</v>
      </c>
      <c r="AT416" s="134" t="s">
        <v>226</v>
      </c>
      <c r="AU416" s="134" t="s">
        <v>82</v>
      </c>
      <c r="AY416" s="17" t="s">
        <v>224</v>
      </c>
      <c r="BE416" s="135">
        <f>IF(N416="základní",J416,0)</f>
        <v>0</v>
      </c>
      <c r="BF416" s="135">
        <f>IF(N416="snížená",J416,0)</f>
        <v>46620</v>
      </c>
      <c r="BG416" s="135">
        <f>IF(N416="zákl. přenesená",J416,0)</f>
        <v>0</v>
      </c>
      <c r="BH416" s="135">
        <f>IF(N416="sníž. přenesená",J416,0)</f>
        <v>0</v>
      </c>
      <c r="BI416" s="135">
        <f>IF(N416="nulová",J416,0)</f>
        <v>0</v>
      </c>
      <c r="BJ416" s="17" t="s">
        <v>82</v>
      </c>
      <c r="BK416" s="135">
        <f>ROUND(I416*H416,2)</f>
        <v>46620</v>
      </c>
      <c r="BL416" s="17" t="s">
        <v>277</v>
      </c>
      <c r="BM416" s="134" t="s">
        <v>5066</v>
      </c>
    </row>
    <row r="417" spans="2:65" s="1" customFormat="1" ht="19.5">
      <c r="B417" s="29"/>
      <c r="D417" s="136" t="s">
        <v>231</v>
      </c>
      <c r="F417" s="137" t="s">
        <v>2786</v>
      </c>
      <c r="L417" s="29"/>
      <c r="M417" s="138"/>
      <c r="T417" s="53"/>
      <c r="AT417" s="17" t="s">
        <v>231</v>
      </c>
      <c r="AU417" s="17" t="s">
        <v>82</v>
      </c>
    </row>
    <row r="418" spans="2:65" s="1" customFormat="1">
      <c r="B418" s="29"/>
      <c r="D418" s="139" t="s">
        <v>232</v>
      </c>
      <c r="F418" s="140" t="s">
        <v>2787</v>
      </c>
      <c r="L418" s="29"/>
      <c r="M418" s="138"/>
      <c r="T418" s="53"/>
      <c r="AT418" s="17" t="s">
        <v>232</v>
      </c>
      <c r="AU418" s="17" t="s">
        <v>82</v>
      </c>
    </row>
    <row r="419" spans="2:65" s="1" customFormat="1" ht="24.2" customHeight="1">
      <c r="B419" s="123"/>
      <c r="C419" s="124" t="s">
        <v>727</v>
      </c>
      <c r="D419" s="124" t="s">
        <v>226</v>
      </c>
      <c r="E419" s="125" t="s">
        <v>2788</v>
      </c>
      <c r="F419" s="126" t="s">
        <v>2789</v>
      </c>
      <c r="G419" s="127" t="s">
        <v>639</v>
      </c>
      <c r="H419" s="128">
        <v>15</v>
      </c>
      <c r="I419" s="129">
        <v>339</v>
      </c>
      <c r="J419" s="129">
        <f>ROUND(I419*H419,2)</f>
        <v>5085</v>
      </c>
      <c r="K419" s="126" t="s">
        <v>230</v>
      </c>
      <c r="L419" s="29"/>
      <c r="M419" s="130" t="s">
        <v>1</v>
      </c>
      <c r="N419" s="131" t="s">
        <v>39</v>
      </c>
      <c r="O419" s="132">
        <v>0.41</v>
      </c>
      <c r="P419" s="132">
        <f>O419*H419</f>
        <v>6.1499999999999995</v>
      </c>
      <c r="Q419" s="132">
        <v>1.6000000000000001E-4</v>
      </c>
      <c r="R419" s="132">
        <f>Q419*H419</f>
        <v>2.4000000000000002E-3</v>
      </c>
      <c r="S419" s="132">
        <v>0</v>
      </c>
      <c r="T419" s="133">
        <f>S419*H419</f>
        <v>0</v>
      </c>
      <c r="AR419" s="134" t="s">
        <v>277</v>
      </c>
      <c r="AT419" s="134" t="s">
        <v>226</v>
      </c>
      <c r="AU419" s="134" t="s">
        <v>82</v>
      </c>
      <c r="AY419" s="17" t="s">
        <v>224</v>
      </c>
      <c r="BE419" s="135">
        <f>IF(N419="základní",J419,0)</f>
        <v>0</v>
      </c>
      <c r="BF419" s="135">
        <f>IF(N419="snížená",J419,0)</f>
        <v>5085</v>
      </c>
      <c r="BG419" s="135">
        <f>IF(N419="zákl. přenesená",J419,0)</f>
        <v>0</v>
      </c>
      <c r="BH419" s="135">
        <f>IF(N419="sníž. přenesená",J419,0)</f>
        <v>0</v>
      </c>
      <c r="BI419" s="135">
        <f>IF(N419="nulová",J419,0)</f>
        <v>0</v>
      </c>
      <c r="BJ419" s="17" t="s">
        <v>82</v>
      </c>
      <c r="BK419" s="135">
        <f>ROUND(I419*H419,2)</f>
        <v>5085</v>
      </c>
      <c r="BL419" s="17" t="s">
        <v>277</v>
      </c>
      <c r="BM419" s="134" t="s">
        <v>5067</v>
      </c>
    </row>
    <row r="420" spans="2:65" s="1" customFormat="1" ht="19.5">
      <c r="B420" s="29"/>
      <c r="D420" s="136" t="s">
        <v>231</v>
      </c>
      <c r="F420" s="137" t="s">
        <v>2791</v>
      </c>
      <c r="L420" s="29"/>
      <c r="M420" s="138"/>
      <c r="T420" s="53"/>
      <c r="AT420" s="17" t="s">
        <v>231</v>
      </c>
      <c r="AU420" s="17" t="s">
        <v>82</v>
      </c>
    </row>
    <row r="421" spans="2:65" s="1" customFormat="1">
      <c r="B421" s="29"/>
      <c r="D421" s="139" t="s">
        <v>232</v>
      </c>
      <c r="F421" s="140" t="s">
        <v>2792</v>
      </c>
      <c r="L421" s="29"/>
      <c r="M421" s="138"/>
      <c r="T421" s="53"/>
      <c r="AT421" s="17" t="s">
        <v>232</v>
      </c>
      <c r="AU421" s="17" t="s">
        <v>82</v>
      </c>
    </row>
    <row r="422" spans="2:65" s="1" customFormat="1" ht="16.5" customHeight="1">
      <c r="B422" s="123"/>
      <c r="C422" s="164" t="s">
        <v>469</v>
      </c>
      <c r="D422" s="164" t="s">
        <v>1008</v>
      </c>
      <c r="E422" s="165" t="s">
        <v>2793</v>
      </c>
      <c r="F422" s="166" t="s">
        <v>2794</v>
      </c>
      <c r="G422" s="167" t="s">
        <v>639</v>
      </c>
      <c r="H422" s="168">
        <v>15</v>
      </c>
      <c r="I422" s="169">
        <v>7920</v>
      </c>
      <c r="J422" s="169">
        <f>ROUND(I422*H422,2)</f>
        <v>118800</v>
      </c>
      <c r="K422" s="166" t="s">
        <v>230</v>
      </c>
      <c r="L422" s="170"/>
      <c r="M422" s="171" t="s">
        <v>1</v>
      </c>
      <c r="N422" s="172" t="s">
        <v>39</v>
      </c>
      <c r="O422" s="132">
        <v>0</v>
      </c>
      <c r="P422" s="132">
        <f>O422*H422</f>
        <v>0</v>
      </c>
      <c r="Q422" s="132">
        <v>2.5000000000000001E-3</v>
      </c>
      <c r="R422" s="132">
        <f>Q422*H422</f>
        <v>3.7499999999999999E-2</v>
      </c>
      <c r="S422" s="132">
        <v>0</v>
      </c>
      <c r="T422" s="133">
        <f>S422*H422</f>
        <v>0</v>
      </c>
      <c r="AR422" s="134" t="s">
        <v>332</v>
      </c>
      <c r="AT422" s="134" t="s">
        <v>1008</v>
      </c>
      <c r="AU422" s="134" t="s">
        <v>82</v>
      </c>
      <c r="AY422" s="17" t="s">
        <v>224</v>
      </c>
      <c r="BE422" s="135">
        <f>IF(N422="základní",J422,0)</f>
        <v>0</v>
      </c>
      <c r="BF422" s="135">
        <f>IF(N422="snížená",J422,0)</f>
        <v>118800</v>
      </c>
      <c r="BG422" s="135">
        <f>IF(N422="zákl. přenesená",J422,0)</f>
        <v>0</v>
      </c>
      <c r="BH422" s="135">
        <f>IF(N422="sníž. přenesená",J422,0)</f>
        <v>0</v>
      </c>
      <c r="BI422" s="135">
        <f>IF(N422="nulová",J422,0)</f>
        <v>0</v>
      </c>
      <c r="BJ422" s="17" t="s">
        <v>82</v>
      </c>
      <c r="BK422" s="135">
        <f>ROUND(I422*H422,2)</f>
        <v>118800</v>
      </c>
      <c r="BL422" s="17" t="s">
        <v>277</v>
      </c>
      <c r="BM422" s="134" t="s">
        <v>5068</v>
      </c>
    </row>
    <row r="423" spans="2:65" s="1" customFormat="1">
      <c r="B423" s="29"/>
      <c r="D423" s="136" t="s">
        <v>231</v>
      </c>
      <c r="F423" s="137" t="s">
        <v>2794</v>
      </c>
      <c r="L423" s="29"/>
      <c r="M423" s="138"/>
      <c r="T423" s="53"/>
      <c r="AT423" s="17" t="s">
        <v>231</v>
      </c>
      <c r="AU423" s="17" t="s">
        <v>82</v>
      </c>
    </row>
    <row r="424" spans="2:65" s="1" customFormat="1" ht="24.2" customHeight="1">
      <c r="B424" s="123"/>
      <c r="C424" s="124" t="s">
        <v>737</v>
      </c>
      <c r="D424" s="124" t="s">
        <v>226</v>
      </c>
      <c r="E424" s="125" t="s">
        <v>2796</v>
      </c>
      <c r="F424" s="126" t="s">
        <v>2797</v>
      </c>
      <c r="G424" s="127" t="s">
        <v>369</v>
      </c>
      <c r="H424" s="128">
        <v>14</v>
      </c>
      <c r="I424" s="129">
        <v>10900</v>
      </c>
      <c r="J424" s="129">
        <f>ROUND(I424*H424,2)</f>
        <v>152600</v>
      </c>
      <c r="K424" s="126" t="s">
        <v>230</v>
      </c>
      <c r="L424" s="29"/>
      <c r="M424" s="130" t="s">
        <v>1</v>
      </c>
      <c r="N424" s="131" t="s">
        <v>39</v>
      </c>
      <c r="O424" s="132">
        <v>0.25</v>
      </c>
      <c r="P424" s="132">
        <f>O424*H424</f>
        <v>3.5</v>
      </c>
      <c r="Q424" s="132">
        <v>3.5400000000000002E-3</v>
      </c>
      <c r="R424" s="132">
        <f>Q424*H424</f>
        <v>4.956E-2</v>
      </c>
      <c r="S424" s="132">
        <v>0</v>
      </c>
      <c r="T424" s="133">
        <f>S424*H424</f>
        <v>0</v>
      </c>
      <c r="AR424" s="134" t="s">
        <v>277</v>
      </c>
      <c r="AT424" s="134" t="s">
        <v>226</v>
      </c>
      <c r="AU424" s="134" t="s">
        <v>82</v>
      </c>
      <c r="AY424" s="17" t="s">
        <v>224</v>
      </c>
      <c r="BE424" s="135">
        <f>IF(N424="základní",J424,0)</f>
        <v>0</v>
      </c>
      <c r="BF424" s="135">
        <f>IF(N424="snížená",J424,0)</f>
        <v>152600</v>
      </c>
      <c r="BG424" s="135">
        <f>IF(N424="zákl. přenesená",J424,0)</f>
        <v>0</v>
      </c>
      <c r="BH424" s="135">
        <f>IF(N424="sníž. přenesená",J424,0)</f>
        <v>0</v>
      </c>
      <c r="BI424" s="135">
        <f>IF(N424="nulová",J424,0)</f>
        <v>0</v>
      </c>
      <c r="BJ424" s="17" t="s">
        <v>82</v>
      </c>
      <c r="BK424" s="135">
        <f>ROUND(I424*H424,2)</f>
        <v>152600</v>
      </c>
      <c r="BL424" s="17" t="s">
        <v>277</v>
      </c>
      <c r="BM424" s="134" t="s">
        <v>5069</v>
      </c>
    </row>
    <row r="425" spans="2:65" s="1" customFormat="1">
      <c r="B425" s="29"/>
      <c r="D425" s="136" t="s">
        <v>231</v>
      </c>
      <c r="F425" s="137" t="s">
        <v>2799</v>
      </c>
      <c r="L425" s="29"/>
      <c r="M425" s="138"/>
      <c r="T425" s="53"/>
      <c r="AT425" s="17" t="s">
        <v>231</v>
      </c>
      <c r="AU425" s="17" t="s">
        <v>82</v>
      </c>
    </row>
    <row r="426" spans="2:65" s="1" customFormat="1">
      <c r="B426" s="29"/>
      <c r="D426" s="139" t="s">
        <v>232</v>
      </c>
      <c r="F426" s="140" t="s">
        <v>2800</v>
      </c>
      <c r="L426" s="29"/>
      <c r="M426" s="138"/>
      <c r="T426" s="53"/>
      <c r="AT426" s="17" t="s">
        <v>232</v>
      </c>
      <c r="AU426" s="17" t="s">
        <v>82</v>
      </c>
    </row>
    <row r="427" spans="2:65" s="1" customFormat="1" ht="16.5" customHeight="1">
      <c r="B427" s="123"/>
      <c r="C427" s="124" t="s">
        <v>473</v>
      </c>
      <c r="D427" s="124" t="s">
        <v>226</v>
      </c>
      <c r="E427" s="125" t="s">
        <v>2801</v>
      </c>
      <c r="F427" s="126" t="s">
        <v>2802</v>
      </c>
      <c r="G427" s="127" t="s">
        <v>639</v>
      </c>
      <c r="H427" s="128">
        <v>15</v>
      </c>
      <c r="I427" s="129">
        <v>321</v>
      </c>
      <c r="J427" s="129">
        <f>ROUND(I427*H427,2)</f>
        <v>4815</v>
      </c>
      <c r="K427" s="126" t="s">
        <v>230</v>
      </c>
      <c r="L427" s="29"/>
      <c r="M427" s="130" t="s">
        <v>1</v>
      </c>
      <c r="N427" s="131" t="s">
        <v>39</v>
      </c>
      <c r="O427" s="132">
        <v>0.113</v>
      </c>
      <c r="P427" s="132">
        <f>O427*H427</f>
        <v>1.6950000000000001</v>
      </c>
      <c r="Q427" s="132">
        <v>2.3000000000000001E-4</v>
      </c>
      <c r="R427" s="132">
        <f>Q427*H427</f>
        <v>3.4499999999999999E-3</v>
      </c>
      <c r="S427" s="132">
        <v>0</v>
      </c>
      <c r="T427" s="133">
        <f>S427*H427</f>
        <v>0</v>
      </c>
      <c r="AR427" s="134" t="s">
        <v>277</v>
      </c>
      <c r="AT427" s="134" t="s">
        <v>226</v>
      </c>
      <c r="AU427" s="134" t="s">
        <v>82</v>
      </c>
      <c r="AY427" s="17" t="s">
        <v>224</v>
      </c>
      <c r="BE427" s="135">
        <f>IF(N427="základní",J427,0)</f>
        <v>0</v>
      </c>
      <c r="BF427" s="135">
        <f>IF(N427="snížená",J427,0)</f>
        <v>4815</v>
      </c>
      <c r="BG427" s="135">
        <f>IF(N427="zákl. přenesená",J427,0)</f>
        <v>0</v>
      </c>
      <c r="BH427" s="135">
        <f>IF(N427="sníž. přenesená",J427,0)</f>
        <v>0</v>
      </c>
      <c r="BI427" s="135">
        <f>IF(N427="nulová",J427,0)</f>
        <v>0</v>
      </c>
      <c r="BJ427" s="17" t="s">
        <v>82</v>
      </c>
      <c r="BK427" s="135">
        <f>ROUND(I427*H427,2)</f>
        <v>4815</v>
      </c>
      <c r="BL427" s="17" t="s">
        <v>277</v>
      </c>
      <c r="BM427" s="134" t="s">
        <v>5070</v>
      </c>
    </row>
    <row r="428" spans="2:65" s="1" customFormat="1">
      <c r="B428" s="29"/>
      <c r="D428" s="136" t="s">
        <v>231</v>
      </c>
      <c r="F428" s="137" t="s">
        <v>2804</v>
      </c>
      <c r="L428" s="29"/>
      <c r="M428" s="138"/>
      <c r="T428" s="53"/>
      <c r="AT428" s="17" t="s">
        <v>231</v>
      </c>
      <c r="AU428" s="17" t="s">
        <v>82</v>
      </c>
    </row>
    <row r="429" spans="2:65" s="1" customFormat="1">
      <c r="B429" s="29"/>
      <c r="D429" s="139" t="s">
        <v>232</v>
      </c>
      <c r="F429" s="140" t="s">
        <v>2805</v>
      </c>
      <c r="L429" s="29"/>
      <c r="M429" s="138"/>
      <c r="T429" s="53"/>
      <c r="AT429" s="17" t="s">
        <v>232</v>
      </c>
      <c r="AU429" s="17" t="s">
        <v>82</v>
      </c>
    </row>
    <row r="430" spans="2:65" s="1" customFormat="1" ht="21.75" customHeight="1">
      <c r="B430" s="123"/>
      <c r="C430" s="124" t="s">
        <v>751</v>
      </c>
      <c r="D430" s="124" t="s">
        <v>226</v>
      </c>
      <c r="E430" s="125" t="s">
        <v>2806</v>
      </c>
      <c r="F430" s="126" t="s">
        <v>2807</v>
      </c>
      <c r="G430" s="127" t="s">
        <v>639</v>
      </c>
      <c r="H430" s="128">
        <v>7</v>
      </c>
      <c r="I430" s="129">
        <v>4280</v>
      </c>
      <c r="J430" s="129">
        <f>ROUND(I430*H430,2)</f>
        <v>29960</v>
      </c>
      <c r="K430" s="126" t="s">
        <v>230</v>
      </c>
      <c r="L430" s="29"/>
      <c r="M430" s="130" t="s">
        <v>1</v>
      </c>
      <c r="N430" s="131" t="s">
        <v>39</v>
      </c>
      <c r="O430" s="132">
        <v>0.33900000000000002</v>
      </c>
      <c r="P430" s="132">
        <f>O430*H430</f>
        <v>2.3730000000000002</v>
      </c>
      <c r="Q430" s="132">
        <v>2.8500000000000001E-3</v>
      </c>
      <c r="R430" s="132">
        <f>Q430*H430</f>
        <v>1.9950000000000002E-2</v>
      </c>
      <c r="S430" s="132">
        <v>0</v>
      </c>
      <c r="T430" s="133">
        <f>S430*H430</f>
        <v>0</v>
      </c>
      <c r="AR430" s="134" t="s">
        <v>277</v>
      </c>
      <c r="AT430" s="134" t="s">
        <v>226</v>
      </c>
      <c r="AU430" s="134" t="s">
        <v>82</v>
      </c>
      <c r="AY430" s="17" t="s">
        <v>224</v>
      </c>
      <c r="BE430" s="135">
        <f>IF(N430="základní",J430,0)</f>
        <v>0</v>
      </c>
      <c r="BF430" s="135">
        <f>IF(N430="snížená",J430,0)</f>
        <v>29960</v>
      </c>
      <c r="BG430" s="135">
        <f>IF(N430="zákl. přenesená",J430,0)</f>
        <v>0</v>
      </c>
      <c r="BH430" s="135">
        <f>IF(N430="sníž. přenesená",J430,0)</f>
        <v>0</v>
      </c>
      <c r="BI430" s="135">
        <f>IF(N430="nulová",J430,0)</f>
        <v>0</v>
      </c>
      <c r="BJ430" s="17" t="s">
        <v>82</v>
      </c>
      <c r="BK430" s="135">
        <f>ROUND(I430*H430,2)</f>
        <v>29960</v>
      </c>
      <c r="BL430" s="17" t="s">
        <v>277</v>
      </c>
      <c r="BM430" s="134" t="s">
        <v>5071</v>
      </c>
    </row>
    <row r="431" spans="2:65" s="1" customFormat="1" ht="19.5">
      <c r="B431" s="29"/>
      <c r="D431" s="136" t="s">
        <v>231</v>
      </c>
      <c r="F431" s="137" t="s">
        <v>2809</v>
      </c>
      <c r="L431" s="29"/>
      <c r="M431" s="138"/>
      <c r="T431" s="53"/>
      <c r="AT431" s="17" t="s">
        <v>231</v>
      </c>
      <c r="AU431" s="17" t="s">
        <v>82</v>
      </c>
    </row>
    <row r="432" spans="2:65" s="1" customFormat="1">
      <c r="B432" s="29"/>
      <c r="D432" s="139" t="s">
        <v>232</v>
      </c>
      <c r="F432" s="140" t="s">
        <v>2810</v>
      </c>
      <c r="L432" s="29"/>
      <c r="M432" s="138"/>
      <c r="T432" s="53"/>
      <c r="AT432" s="17" t="s">
        <v>232</v>
      </c>
      <c r="AU432" s="17" t="s">
        <v>82</v>
      </c>
    </row>
    <row r="433" spans="2:65" s="13" customFormat="1">
      <c r="B433" s="146"/>
      <c r="D433" s="136" t="s">
        <v>234</v>
      </c>
      <c r="E433" s="147" t="s">
        <v>1</v>
      </c>
      <c r="F433" s="148" t="s">
        <v>2811</v>
      </c>
      <c r="H433" s="149">
        <v>7</v>
      </c>
      <c r="L433" s="146"/>
      <c r="M433" s="150"/>
      <c r="T433" s="151"/>
      <c r="AT433" s="147" t="s">
        <v>234</v>
      </c>
      <c r="AU433" s="147" t="s">
        <v>82</v>
      </c>
      <c r="AV433" s="13" t="s">
        <v>82</v>
      </c>
      <c r="AW433" s="13" t="s">
        <v>29</v>
      </c>
      <c r="AX433" s="13" t="s">
        <v>73</v>
      </c>
      <c r="AY433" s="147" t="s">
        <v>224</v>
      </c>
    </row>
    <row r="434" spans="2:65" s="14" customFormat="1">
      <c r="B434" s="152"/>
      <c r="D434" s="136" t="s">
        <v>234</v>
      </c>
      <c r="E434" s="153" t="s">
        <v>1</v>
      </c>
      <c r="F434" s="154" t="s">
        <v>239</v>
      </c>
      <c r="H434" s="155">
        <v>7</v>
      </c>
      <c r="L434" s="152"/>
      <c r="M434" s="156"/>
      <c r="T434" s="157"/>
      <c r="AT434" s="153" t="s">
        <v>234</v>
      </c>
      <c r="AU434" s="153" t="s">
        <v>82</v>
      </c>
      <c r="AV434" s="14" t="s">
        <v>106</v>
      </c>
      <c r="AW434" s="14" t="s">
        <v>29</v>
      </c>
      <c r="AX434" s="14" t="s">
        <v>78</v>
      </c>
      <c r="AY434" s="153" t="s">
        <v>224</v>
      </c>
    </row>
    <row r="435" spans="2:65" s="11" customFormat="1" ht="22.9" customHeight="1">
      <c r="B435" s="112"/>
      <c r="D435" s="113" t="s">
        <v>72</v>
      </c>
      <c r="E435" s="121" t="s">
        <v>2011</v>
      </c>
      <c r="F435" s="121" t="s">
        <v>2812</v>
      </c>
      <c r="J435" s="122">
        <f>BK435</f>
        <v>217800</v>
      </c>
      <c r="L435" s="112"/>
      <c r="M435" s="116"/>
      <c r="P435" s="117">
        <f>SUM(P436:P441)</f>
        <v>63</v>
      </c>
      <c r="R435" s="117">
        <f>SUM(R436:R441)</f>
        <v>0.17550000000000002</v>
      </c>
      <c r="T435" s="118">
        <f>SUM(T436:T441)</f>
        <v>0</v>
      </c>
      <c r="AR435" s="113" t="s">
        <v>82</v>
      </c>
      <c r="AT435" s="119" t="s">
        <v>72</v>
      </c>
      <c r="AU435" s="119" t="s">
        <v>78</v>
      </c>
      <c r="AY435" s="113" t="s">
        <v>224</v>
      </c>
      <c r="BK435" s="120">
        <f>SUM(BK436:BK441)</f>
        <v>217800</v>
      </c>
    </row>
    <row r="436" spans="2:65" s="1" customFormat="1" ht="33" customHeight="1">
      <c r="B436" s="123"/>
      <c r="C436" s="124" t="s">
        <v>476</v>
      </c>
      <c r="D436" s="124" t="s">
        <v>226</v>
      </c>
      <c r="E436" s="125" t="s">
        <v>2813</v>
      </c>
      <c r="F436" s="126" t="s">
        <v>2814</v>
      </c>
      <c r="G436" s="127" t="s">
        <v>369</v>
      </c>
      <c r="H436" s="128">
        <v>15</v>
      </c>
      <c r="I436" s="129">
        <v>6120</v>
      </c>
      <c r="J436" s="129">
        <f>ROUND(I436*H436,2)</f>
        <v>91800</v>
      </c>
      <c r="K436" s="126" t="s">
        <v>230</v>
      </c>
      <c r="L436" s="29"/>
      <c r="M436" s="130" t="s">
        <v>1</v>
      </c>
      <c r="N436" s="131" t="s">
        <v>39</v>
      </c>
      <c r="O436" s="132">
        <v>1.7</v>
      </c>
      <c r="P436" s="132">
        <f>O436*H436</f>
        <v>25.5</v>
      </c>
      <c r="Q436" s="132">
        <v>2.5000000000000001E-3</v>
      </c>
      <c r="R436" s="132">
        <f>Q436*H436</f>
        <v>3.7499999999999999E-2</v>
      </c>
      <c r="S436" s="132">
        <v>0</v>
      </c>
      <c r="T436" s="133">
        <f>S436*H436</f>
        <v>0</v>
      </c>
      <c r="AR436" s="134" t="s">
        <v>277</v>
      </c>
      <c r="AT436" s="134" t="s">
        <v>226</v>
      </c>
      <c r="AU436" s="134" t="s">
        <v>82</v>
      </c>
      <c r="AY436" s="17" t="s">
        <v>224</v>
      </c>
      <c r="BE436" s="135">
        <f>IF(N436="základní",J436,0)</f>
        <v>0</v>
      </c>
      <c r="BF436" s="135">
        <f>IF(N436="snížená",J436,0)</f>
        <v>91800</v>
      </c>
      <c r="BG436" s="135">
        <f>IF(N436="zákl. přenesená",J436,0)</f>
        <v>0</v>
      </c>
      <c r="BH436" s="135">
        <f>IF(N436="sníž. přenesená",J436,0)</f>
        <v>0</v>
      </c>
      <c r="BI436" s="135">
        <f>IF(N436="nulová",J436,0)</f>
        <v>0</v>
      </c>
      <c r="BJ436" s="17" t="s">
        <v>82</v>
      </c>
      <c r="BK436" s="135">
        <f>ROUND(I436*H436,2)</f>
        <v>91800</v>
      </c>
      <c r="BL436" s="17" t="s">
        <v>277</v>
      </c>
      <c r="BM436" s="134" t="s">
        <v>5072</v>
      </c>
    </row>
    <row r="437" spans="2:65" s="1" customFormat="1" ht="19.5">
      <c r="B437" s="29"/>
      <c r="D437" s="136" t="s">
        <v>231</v>
      </c>
      <c r="F437" s="137" t="s">
        <v>2816</v>
      </c>
      <c r="L437" s="29"/>
      <c r="M437" s="138"/>
      <c r="T437" s="53"/>
      <c r="AT437" s="17" t="s">
        <v>231</v>
      </c>
      <c r="AU437" s="17" t="s">
        <v>82</v>
      </c>
    </row>
    <row r="438" spans="2:65" s="1" customFormat="1">
      <c r="B438" s="29"/>
      <c r="D438" s="139" t="s">
        <v>232</v>
      </c>
      <c r="F438" s="140" t="s">
        <v>2817</v>
      </c>
      <c r="L438" s="29"/>
      <c r="M438" s="138"/>
      <c r="T438" s="53"/>
      <c r="AT438" s="17" t="s">
        <v>232</v>
      </c>
      <c r="AU438" s="17" t="s">
        <v>82</v>
      </c>
    </row>
    <row r="439" spans="2:65" s="1" customFormat="1" ht="33" customHeight="1">
      <c r="B439" s="123"/>
      <c r="C439" s="124" t="s">
        <v>760</v>
      </c>
      <c r="D439" s="124" t="s">
        <v>226</v>
      </c>
      <c r="E439" s="125" t="s">
        <v>2818</v>
      </c>
      <c r="F439" s="126" t="s">
        <v>2819</v>
      </c>
      <c r="G439" s="127" t="s">
        <v>369</v>
      </c>
      <c r="H439" s="128">
        <v>15</v>
      </c>
      <c r="I439" s="129">
        <v>8400</v>
      </c>
      <c r="J439" s="129">
        <f>ROUND(I439*H439,2)</f>
        <v>126000</v>
      </c>
      <c r="K439" s="126" t="s">
        <v>230</v>
      </c>
      <c r="L439" s="29"/>
      <c r="M439" s="130" t="s">
        <v>1</v>
      </c>
      <c r="N439" s="131" t="s">
        <v>39</v>
      </c>
      <c r="O439" s="132">
        <v>2.5</v>
      </c>
      <c r="P439" s="132">
        <f>O439*H439</f>
        <v>37.5</v>
      </c>
      <c r="Q439" s="132">
        <v>9.1999999999999998E-3</v>
      </c>
      <c r="R439" s="132">
        <f>Q439*H439</f>
        <v>0.13800000000000001</v>
      </c>
      <c r="S439" s="132">
        <v>0</v>
      </c>
      <c r="T439" s="133">
        <f>S439*H439</f>
        <v>0</v>
      </c>
      <c r="AR439" s="134" t="s">
        <v>277</v>
      </c>
      <c r="AT439" s="134" t="s">
        <v>226</v>
      </c>
      <c r="AU439" s="134" t="s">
        <v>82</v>
      </c>
      <c r="AY439" s="17" t="s">
        <v>224</v>
      </c>
      <c r="BE439" s="135">
        <f>IF(N439="základní",J439,0)</f>
        <v>0</v>
      </c>
      <c r="BF439" s="135">
        <f>IF(N439="snížená",J439,0)</f>
        <v>126000</v>
      </c>
      <c r="BG439" s="135">
        <f>IF(N439="zákl. přenesená",J439,0)</f>
        <v>0</v>
      </c>
      <c r="BH439" s="135">
        <f>IF(N439="sníž. přenesená",J439,0)</f>
        <v>0</v>
      </c>
      <c r="BI439" s="135">
        <f>IF(N439="nulová",J439,0)</f>
        <v>0</v>
      </c>
      <c r="BJ439" s="17" t="s">
        <v>82</v>
      </c>
      <c r="BK439" s="135">
        <f>ROUND(I439*H439,2)</f>
        <v>126000</v>
      </c>
      <c r="BL439" s="17" t="s">
        <v>277</v>
      </c>
      <c r="BM439" s="134" t="s">
        <v>5073</v>
      </c>
    </row>
    <row r="440" spans="2:65" s="1" customFormat="1" ht="29.25">
      <c r="B440" s="29"/>
      <c r="D440" s="136" t="s">
        <v>231</v>
      </c>
      <c r="F440" s="137" t="s">
        <v>2821</v>
      </c>
      <c r="L440" s="29"/>
      <c r="M440" s="138"/>
      <c r="T440" s="53"/>
      <c r="AT440" s="17" t="s">
        <v>231</v>
      </c>
      <c r="AU440" s="17" t="s">
        <v>82</v>
      </c>
    </row>
    <row r="441" spans="2:65" s="1" customFormat="1">
      <c r="B441" s="29"/>
      <c r="D441" s="139" t="s">
        <v>232</v>
      </c>
      <c r="F441" s="140" t="s">
        <v>2822</v>
      </c>
      <c r="L441" s="29"/>
      <c r="M441" s="138"/>
      <c r="T441" s="53"/>
      <c r="AT441" s="17" t="s">
        <v>232</v>
      </c>
      <c r="AU441" s="17" t="s">
        <v>82</v>
      </c>
    </row>
    <row r="442" spans="2:65" s="11" customFormat="1" ht="22.9" customHeight="1">
      <c r="B442" s="112"/>
      <c r="D442" s="113" t="s">
        <v>72</v>
      </c>
      <c r="E442" s="121" t="s">
        <v>2021</v>
      </c>
      <c r="F442" s="121" t="s">
        <v>2823</v>
      </c>
      <c r="J442" s="122">
        <f>BK442</f>
        <v>21274</v>
      </c>
      <c r="L442" s="112"/>
      <c r="M442" s="116"/>
      <c r="P442" s="117">
        <f>SUM(P443:P454)</f>
        <v>1.863</v>
      </c>
      <c r="R442" s="117">
        <f>SUM(R443:R454)</f>
        <v>6.5599999999999999E-3</v>
      </c>
      <c r="T442" s="118">
        <f>SUM(T443:T454)</f>
        <v>0</v>
      </c>
      <c r="AR442" s="113" t="s">
        <v>82</v>
      </c>
      <c r="AT442" s="119" t="s">
        <v>72</v>
      </c>
      <c r="AU442" s="119" t="s">
        <v>78</v>
      </c>
      <c r="AY442" s="113" t="s">
        <v>224</v>
      </c>
      <c r="BK442" s="120">
        <f>SUM(BK443:BK454)</f>
        <v>21274</v>
      </c>
    </row>
    <row r="443" spans="2:65" s="1" customFormat="1" ht="24.2" customHeight="1">
      <c r="B443" s="123"/>
      <c r="C443" s="124" t="s">
        <v>482</v>
      </c>
      <c r="D443" s="124" t="s">
        <v>226</v>
      </c>
      <c r="E443" s="125" t="s">
        <v>2824</v>
      </c>
      <c r="F443" s="126" t="s">
        <v>2825</v>
      </c>
      <c r="G443" s="127" t="s">
        <v>369</v>
      </c>
      <c r="H443" s="128">
        <v>1</v>
      </c>
      <c r="I443" s="129">
        <v>834</v>
      </c>
      <c r="J443" s="129">
        <f>ROUND(I443*H443,2)</f>
        <v>834</v>
      </c>
      <c r="K443" s="126" t="s">
        <v>230</v>
      </c>
      <c r="L443" s="29"/>
      <c r="M443" s="130" t="s">
        <v>1</v>
      </c>
      <c r="N443" s="131" t="s">
        <v>39</v>
      </c>
      <c r="O443" s="132">
        <v>0.5</v>
      </c>
      <c r="P443" s="132">
        <f>O443*H443</f>
        <v>0.5</v>
      </c>
      <c r="Q443" s="132">
        <v>6.4999999999999997E-4</v>
      </c>
      <c r="R443" s="132">
        <f>Q443*H443</f>
        <v>6.4999999999999997E-4</v>
      </c>
      <c r="S443" s="132">
        <v>0</v>
      </c>
      <c r="T443" s="133">
        <f>S443*H443</f>
        <v>0</v>
      </c>
      <c r="AR443" s="134" t="s">
        <v>277</v>
      </c>
      <c r="AT443" s="134" t="s">
        <v>226</v>
      </c>
      <c r="AU443" s="134" t="s">
        <v>82</v>
      </c>
      <c r="AY443" s="17" t="s">
        <v>224</v>
      </c>
      <c r="BE443" s="135">
        <f>IF(N443="základní",J443,0)</f>
        <v>0</v>
      </c>
      <c r="BF443" s="135">
        <f>IF(N443="snížená",J443,0)</f>
        <v>834</v>
      </c>
      <c r="BG443" s="135">
        <f>IF(N443="zákl. přenesená",J443,0)</f>
        <v>0</v>
      </c>
      <c r="BH443" s="135">
        <f>IF(N443="sníž. přenesená",J443,0)</f>
        <v>0</v>
      </c>
      <c r="BI443" s="135">
        <f>IF(N443="nulová",J443,0)</f>
        <v>0</v>
      </c>
      <c r="BJ443" s="17" t="s">
        <v>82</v>
      </c>
      <c r="BK443" s="135">
        <f>ROUND(I443*H443,2)</f>
        <v>834</v>
      </c>
      <c r="BL443" s="17" t="s">
        <v>277</v>
      </c>
      <c r="BM443" s="134" t="s">
        <v>5074</v>
      </c>
    </row>
    <row r="444" spans="2:65" s="1" customFormat="1" ht="19.5">
      <c r="B444" s="29"/>
      <c r="D444" s="136" t="s">
        <v>231</v>
      </c>
      <c r="F444" s="137" t="s">
        <v>2827</v>
      </c>
      <c r="L444" s="29"/>
      <c r="M444" s="138"/>
      <c r="T444" s="53"/>
      <c r="AT444" s="17" t="s">
        <v>231</v>
      </c>
      <c r="AU444" s="17" t="s">
        <v>82</v>
      </c>
    </row>
    <row r="445" spans="2:65" s="1" customFormat="1">
      <c r="B445" s="29"/>
      <c r="D445" s="139" t="s">
        <v>232</v>
      </c>
      <c r="F445" s="140" t="s">
        <v>2828</v>
      </c>
      <c r="L445" s="29"/>
      <c r="M445" s="138"/>
      <c r="T445" s="53"/>
      <c r="AT445" s="17" t="s">
        <v>232</v>
      </c>
      <c r="AU445" s="17" t="s">
        <v>82</v>
      </c>
    </row>
    <row r="446" spans="2:65" s="1" customFormat="1" ht="24.2" customHeight="1">
      <c r="B446" s="123"/>
      <c r="C446" s="124" t="s">
        <v>769</v>
      </c>
      <c r="D446" s="124" t="s">
        <v>226</v>
      </c>
      <c r="E446" s="125" t="s">
        <v>2829</v>
      </c>
      <c r="F446" s="126" t="s">
        <v>2830</v>
      </c>
      <c r="G446" s="127" t="s">
        <v>369</v>
      </c>
      <c r="H446" s="128">
        <v>1</v>
      </c>
      <c r="I446" s="129">
        <v>1490</v>
      </c>
      <c r="J446" s="129">
        <f>ROUND(I446*H446,2)</f>
        <v>1490</v>
      </c>
      <c r="K446" s="126" t="s">
        <v>230</v>
      </c>
      <c r="L446" s="29"/>
      <c r="M446" s="130" t="s">
        <v>1</v>
      </c>
      <c r="N446" s="131" t="s">
        <v>39</v>
      </c>
      <c r="O446" s="132">
        <v>0.5</v>
      </c>
      <c r="P446" s="132">
        <f>O446*H446</f>
        <v>0.5</v>
      </c>
      <c r="Q446" s="132">
        <v>1.4499999999999999E-3</v>
      </c>
      <c r="R446" s="132">
        <f>Q446*H446</f>
        <v>1.4499999999999999E-3</v>
      </c>
      <c r="S446" s="132">
        <v>0</v>
      </c>
      <c r="T446" s="133">
        <f>S446*H446</f>
        <v>0</v>
      </c>
      <c r="AR446" s="134" t="s">
        <v>277</v>
      </c>
      <c r="AT446" s="134" t="s">
        <v>226</v>
      </c>
      <c r="AU446" s="134" t="s">
        <v>82</v>
      </c>
      <c r="AY446" s="17" t="s">
        <v>224</v>
      </c>
      <c r="BE446" s="135">
        <f>IF(N446="základní",J446,0)</f>
        <v>0</v>
      </c>
      <c r="BF446" s="135">
        <f>IF(N446="snížená",J446,0)</f>
        <v>1490</v>
      </c>
      <c r="BG446" s="135">
        <f>IF(N446="zákl. přenesená",J446,0)</f>
        <v>0</v>
      </c>
      <c r="BH446" s="135">
        <f>IF(N446="sníž. přenesená",J446,0)</f>
        <v>0</v>
      </c>
      <c r="BI446" s="135">
        <f>IF(N446="nulová",J446,0)</f>
        <v>0</v>
      </c>
      <c r="BJ446" s="17" t="s">
        <v>82</v>
      </c>
      <c r="BK446" s="135">
        <f>ROUND(I446*H446,2)</f>
        <v>1490</v>
      </c>
      <c r="BL446" s="17" t="s">
        <v>277</v>
      </c>
      <c r="BM446" s="134" t="s">
        <v>5075</v>
      </c>
    </row>
    <row r="447" spans="2:65" s="1" customFormat="1" ht="19.5">
      <c r="B447" s="29"/>
      <c r="D447" s="136" t="s">
        <v>231</v>
      </c>
      <c r="F447" s="137" t="s">
        <v>2832</v>
      </c>
      <c r="L447" s="29"/>
      <c r="M447" s="138"/>
      <c r="T447" s="53"/>
      <c r="AT447" s="17" t="s">
        <v>231</v>
      </c>
      <c r="AU447" s="17" t="s">
        <v>82</v>
      </c>
    </row>
    <row r="448" spans="2:65" s="1" customFormat="1">
      <c r="B448" s="29"/>
      <c r="D448" s="139" t="s">
        <v>232</v>
      </c>
      <c r="F448" s="140" t="s">
        <v>2833</v>
      </c>
      <c r="L448" s="29"/>
      <c r="M448" s="138"/>
      <c r="T448" s="53"/>
      <c r="AT448" s="17" t="s">
        <v>232</v>
      </c>
      <c r="AU448" s="17" t="s">
        <v>82</v>
      </c>
    </row>
    <row r="449" spans="2:65" s="1" customFormat="1" ht="24.2" customHeight="1">
      <c r="B449" s="123"/>
      <c r="C449" s="124" t="s">
        <v>487</v>
      </c>
      <c r="D449" s="124" t="s">
        <v>226</v>
      </c>
      <c r="E449" s="125" t="s">
        <v>2834</v>
      </c>
      <c r="F449" s="126" t="s">
        <v>2835</v>
      </c>
      <c r="G449" s="127" t="s">
        <v>639</v>
      </c>
      <c r="H449" s="128">
        <v>1</v>
      </c>
      <c r="I449" s="129">
        <v>1150</v>
      </c>
      <c r="J449" s="129">
        <f>ROUND(I449*H449,2)</f>
        <v>1150</v>
      </c>
      <c r="K449" s="126" t="s">
        <v>230</v>
      </c>
      <c r="L449" s="29"/>
      <c r="M449" s="130" t="s">
        <v>1</v>
      </c>
      <c r="N449" s="131" t="s">
        <v>39</v>
      </c>
      <c r="O449" s="132">
        <v>0.25800000000000001</v>
      </c>
      <c r="P449" s="132">
        <f>O449*H449</f>
        <v>0.25800000000000001</v>
      </c>
      <c r="Q449" s="132">
        <v>6.7000000000000002E-4</v>
      </c>
      <c r="R449" s="132">
        <f>Q449*H449</f>
        <v>6.7000000000000002E-4</v>
      </c>
      <c r="S449" s="132">
        <v>0</v>
      </c>
      <c r="T449" s="133">
        <f>S449*H449</f>
        <v>0</v>
      </c>
      <c r="AR449" s="134" t="s">
        <v>277</v>
      </c>
      <c r="AT449" s="134" t="s">
        <v>226</v>
      </c>
      <c r="AU449" s="134" t="s">
        <v>82</v>
      </c>
      <c r="AY449" s="17" t="s">
        <v>224</v>
      </c>
      <c r="BE449" s="135">
        <f>IF(N449="základní",J449,0)</f>
        <v>0</v>
      </c>
      <c r="BF449" s="135">
        <f>IF(N449="snížená",J449,0)</f>
        <v>1150</v>
      </c>
      <c r="BG449" s="135">
        <f>IF(N449="zákl. přenesená",J449,0)</f>
        <v>0</v>
      </c>
      <c r="BH449" s="135">
        <f>IF(N449="sníž. přenesená",J449,0)</f>
        <v>0</v>
      </c>
      <c r="BI449" s="135">
        <f>IF(N449="nulová",J449,0)</f>
        <v>0</v>
      </c>
      <c r="BJ449" s="17" t="s">
        <v>82</v>
      </c>
      <c r="BK449" s="135">
        <f>ROUND(I449*H449,2)</f>
        <v>1150</v>
      </c>
      <c r="BL449" s="17" t="s">
        <v>277</v>
      </c>
      <c r="BM449" s="134" t="s">
        <v>5076</v>
      </c>
    </row>
    <row r="450" spans="2:65" s="1" customFormat="1" ht="29.25">
      <c r="B450" s="29"/>
      <c r="D450" s="136" t="s">
        <v>231</v>
      </c>
      <c r="F450" s="137" t="s">
        <v>2837</v>
      </c>
      <c r="L450" s="29"/>
      <c r="M450" s="138"/>
      <c r="T450" s="53"/>
      <c r="AT450" s="17" t="s">
        <v>231</v>
      </c>
      <c r="AU450" s="17" t="s">
        <v>82</v>
      </c>
    </row>
    <row r="451" spans="2:65" s="1" customFormat="1">
      <c r="B451" s="29"/>
      <c r="D451" s="139" t="s">
        <v>232</v>
      </c>
      <c r="F451" s="140" t="s">
        <v>2838</v>
      </c>
      <c r="L451" s="29"/>
      <c r="M451" s="138"/>
      <c r="T451" s="53"/>
      <c r="AT451" s="17" t="s">
        <v>232</v>
      </c>
      <c r="AU451" s="17" t="s">
        <v>82</v>
      </c>
    </row>
    <row r="452" spans="2:65" s="1" customFormat="1" ht="33" customHeight="1">
      <c r="B452" s="123"/>
      <c r="C452" s="124" t="s">
        <v>778</v>
      </c>
      <c r="D452" s="124" t="s">
        <v>226</v>
      </c>
      <c r="E452" s="125" t="s">
        <v>2839</v>
      </c>
      <c r="F452" s="126" t="s">
        <v>2840</v>
      </c>
      <c r="G452" s="127" t="s">
        <v>369</v>
      </c>
      <c r="H452" s="128">
        <v>1</v>
      </c>
      <c r="I452" s="129">
        <v>17800</v>
      </c>
      <c r="J452" s="129">
        <f>ROUND(I452*H452,2)</f>
        <v>17800</v>
      </c>
      <c r="K452" s="126" t="s">
        <v>230</v>
      </c>
      <c r="L452" s="29"/>
      <c r="M452" s="130" t="s">
        <v>1</v>
      </c>
      <c r="N452" s="131" t="s">
        <v>39</v>
      </c>
      <c r="O452" s="132">
        <v>0.60499999999999998</v>
      </c>
      <c r="P452" s="132">
        <f>O452*H452</f>
        <v>0.60499999999999998</v>
      </c>
      <c r="Q452" s="132">
        <v>3.79E-3</v>
      </c>
      <c r="R452" s="132">
        <f>Q452*H452</f>
        <v>3.79E-3</v>
      </c>
      <c r="S452" s="132">
        <v>0</v>
      </c>
      <c r="T452" s="133">
        <f>S452*H452</f>
        <v>0</v>
      </c>
      <c r="AR452" s="134" t="s">
        <v>277</v>
      </c>
      <c r="AT452" s="134" t="s">
        <v>226</v>
      </c>
      <c r="AU452" s="134" t="s">
        <v>82</v>
      </c>
      <c r="AY452" s="17" t="s">
        <v>224</v>
      </c>
      <c r="BE452" s="135">
        <f>IF(N452="základní",J452,0)</f>
        <v>0</v>
      </c>
      <c r="BF452" s="135">
        <f>IF(N452="snížená",J452,0)</f>
        <v>17800</v>
      </c>
      <c r="BG452" s="135">
        <f>IF(N452="zákl. přenesená",J452,0)</f>
        <v>0</v>
      </c>
      <c r="BH452" s="135">
        <f>IF(N452="sníž. přenesená",J452,0)</f>
        <v>0</v>
      </c>
      <c r="BI452" s="135">
        <f>IF(N452="nulová",J452,0)</f>
        <v>0</v>
      </c>
      <c r="BJ452" s="17" t="s">
        <v>82</v>
      </c>
      <c r="BK452" s="135">
        <f>ROUND(I452*H452,2)</f>
        <v>17800</v>
      </c>
      <c r="BL452" s="17" t="s">
        <v>277</v>
      </c>
      <c r="BM452" s="134" t="s">
        <v>5077</v>
      </c>
    </row>
    <row r="453" spans="2:65" s="1" customFormat="1" ht="29.25">
      <c r="B453" s="29"/>
      <c r="D453" s="136" t="s">
        <v>231</v>
      </c>
      <c r="F453" s="137" t="s">
        <v>2842</v>
      </c>
      <c r="L453" s="29"/>
      <c r="M453" s="138"/>
      <c r="T453" s="53"/>
      <c r="AT453" s="17" t="s">
        <v>231</v>
      </c>
      <c r="AU453" s="17" t="s">
        <v>82</v>
      </c>
    </row>
    <row r="454" spans="2:65" s="1" customFormat="1">
      <c r="B454" s="29"/>
      <c r="D454" s="139" t="s">
        <v>232</v>
      </c>
      <c r="F454" s="140" t="s">
        <v>2843</v>
      </c>
      <c r="L454" s="29"/>
      <c r="M454" s="138"/>
      <c r="T454" s="53"/>
      <c r="AT454" s="17" t="s">
        <v>232</v>
      </c>
      <c r="AU454" s="17" t="s">
        <v>82</v>
      </c>
    </row>
    <row r="455" spans="2:65" s="11" customFormat="1" ht="22.9" customHeight="1">
      <c r="B455" s="112"/>
      <c r="D455" s="113" t="s">
        <v>72</v>
      </c>
      <c r="E455" s="121" t="s">
        <v>2844</v>
      </c>
      <c r="F455" s="121" t="s">
        <v>2845</v>
      </c>
      <c r="J455" s="122">
        <f>BK455</f>
        <v>67746</v>
      </c>
      <c r="L455" s="112"/>
      <c r="M455" s="116"/>
      <c r="P455" s="117">
        <f>SUM(P456:P469)</f>
        <v>24.223500000000001</v>
      </c>
      <c r="R455" s="117">
        <f>SUM(R456:R469)</f>
        <v>0.62042900000000001</v>
      </c>
      <c r="T455" s="118">
        <f>SUM(T456:T469)</f>
        <v>0</v>
      </c>
      <c r="AR455" s="113" t="s">
        <v>82</v>
      </c>
      <c r="AT455" s="119" t="s">
        <v>72</v>
      </c>
      <c r="AU455" s="119" t="s">
        <v>78</v>
      </c>
      <c r="AY455" s="113" t="s">
        <v>224</v>
      </c>
      <c r="BK455" s="120">
        <f>SUM(BK456:BK469)</f>
        <v>67746</v>
      </c>
    </row>
    <row r="456" spans="2:65" s="1" customFormat="1" ht="37.9" customHeight="1">
      <c r="B456" s="123"/>
      <c r="C456" s="124" t="s">
        <v>494</v>
      </c>
      <c r="D456" s="124" t="s">
        <v>226</v>
      </c>
      <c r="E456" s="125" t="s">
        <v>2846</v>
      </c>
      <c r="F456" s="126" t="s">
        <v>2847</v>
      </c>
      <c r="G456" s="127" t="s">
        <v>272</v>
      </c>
      <c r="H456" s="128">
        <v>6.3</v>
      </c>
      <c r="I456" s="129">
        <v>6790</v>
      </c>
      <c r="J456" s="129">
        <f>ROUND(I456*H456,2)</f>
        <v>42777</v>
      </c>
      <c r="K456" s="126" t="s">
        <v>230</v>
      </c>
      <c r="L456" s="29"/>
      <c r="M456" s="130" t="s">
        <v>1</v>
      </c>
      <c r="N456" s="131" t="s">
        <v>39</v>
      </c>
      <c r="O456" s="132">
        <v>2.423</v>
      </c>
      <c r="P456" s="132">
        <f>O456*H456</f>
        <v>15.264899999999999</v>
      </c>
      <c r="Q456" s="132">
        <v>6.608E-2</v>
      </c>
      <c r="R456" s="132">
        <f>Q456*H456</f>
        <v>0.41630400000000001</v>
      </c>
      <c r="S456" s="132">
        <v>0</v>
      </c>
      <c r="T456" s="133">
        <f>S456*H456</f>
        <v>0</v>
      </c>
      <c r="AR456" s="134" t="s">
        <v>277</v>
      </c>
      <c r="AT456" s="134" t="s">
        <v>226</v>
      </c>
      <c r="AU456" s="134" t="s">
        <v>82</v>
      </c>
      <c r="AY456" s="17" t="s">
        <v>224</v>
      </c>
      <c r="BE456" s="135">
        <f>IF(N456="základní",J456,0)</f>
        <v>0</v>
      </c>
      <c r="BF456" s="135">
        <f>IF(N456="snížená",J456,0)</f>
        <v>42777</v>
      </c>
      <c r="BG456" s="135">
        <f>IF(N456="zákl. přenesená",J456,0)</f>
        <v>0</v>
      </c>
      <c r="BH456" s="135">
        <f>IF(N456="sníž. přenesená",J456,0)</f>
        <v>0</v>
      </c>
      <c r="BI456" s="135">
        <f>IF(N456="nulová",J456,0)</f>
        <v>0</v>
      </c>
      <c r="BJ456" s="17" t="s">
        <v>82</v>
      </c>
      <c r="BK456" s="135">
        <f>ROUND(I456*H456,2)</f>
        <v>42777</v>
      </c>
      <c r="BL456" s="17" t="s">
        <v>277</v>
      </c>
      <c r="BM456" s="134" t="s">
        <v>5078</v>
      </c>
    </row>
    <row r="457" spans="2:65" s="1" customFormat="1" ht="19.5">
      <c r="B457" s="29"/>
      <c r="D457" s="136" t="s">
        <v>231</v>
      </c>
      <c r="F457" s="137" t="s">
        <v>2849</v>
      </c>
      <c r="L457" s="29"/>
      <c r="M457" s="138"/>
      <c r="T457" s="53"/>
      <c r="AT457" s="17" t="s">
        <v>231</v>
      </c>
      <c r="AU457" s="17" t="s">
        <v>82</v>
      </c>
    </row>
    <row r="458" spans="2:65" s="1" customFormat="1">
      <c r="B458" s="29"/>
      <c r="D458" s="139" t="s">
        <v>232</v>
      </c>
      <c r="F458" s="140" t="s">
        <v>2850</v>
      </c>
      <c r="L458" s="29"/>
      <c r="M458" s="138"/>
      <c r="T458" s="53"/>
      <c r="AT458" s="17" t="s">
        <v>232</v>
      </c>
      <c r="AU458" s="17" t="s">
        <v>82</v>
      </c>
    </row>
    <row r="459" spans="2:65" s="12" customFormat="1">
      <c r="B459" s="141"/>
      <c r="D459" s="136" t="s">
        <v>234</v>
      </c>
      <c r="E459" s="142" t="s">
        <v>1</v>
      </c>
      <c r="F459" s="143" t="s">
        <v>2428</v>
      </c>
      <c r="H459" s="142" t="s">
        <v>1</v>
      </c>
      <c r="L459" s="141"/>
      <c r="M459" s="144"/>
      <c r="T459" s="145"/>
      <c r="AT459" s="142" t="s">
        <v>234</v>
      </c>
      <c r="AU459" s="142" t="s">
        <v>82</v>
      </c>
      <c r="AV459" s="12" t="s">
        <v>78</v>
      </c>
      <c r="AW459" s="12" t="s">
        <v>29</v>
      </c>
      <c r="AX459" s="12" t="s">
        <v>73</v>
      </c>
      <c r="AY459" s="142" t="s">
        <v>224</v>
      </c>
    </row>
    <row r="460" spans="2:65" s="13" customFormat="1">
      <c r="B460" s="146"/>
      <c r="D460" s="136" t="s">
        <v>234</v>
      </c>
      <c r="E460" s="147" t="s">
        <v>1</v>
      </c>
      <c r="F460" s="148" t="s">
        <v>2851</v>
      </c>
      <c r="H460" s="149">
        <v>6.3</v>
      </c>
      <c r="L460" s="146"/>
      <c r="M460" s="150"/>
      <c r="T460" s="151"/>
      <c r="AT460" s="147" t="s">
        <v>234</v>
      </c>
      <c r="AU460" s="147" t="s">
        <v>82</v>
      </c>
      <c r="AV460" s="13" t="s">
        <v>82</v>
      </c>
      <c r="AW460" s="13" t="s">
        <v>29</v>
      </c>
      <c r="AX460" s="13" t="s">
        <v>73</v>
      </c>
      <c r="AY460" s="147" t="s">
        <v>224</v>
      </c>
    </row>
    <row r="461" spans="2:65" s="14" customFormat="1">
      <c r="B461" s="152"/>
      <c r="D461" s="136" t="s">
        <v>234</v>
      </c>
      <c r="E461" s="153" t="s">
        <v>1</v>
      </c>
      <c r="F461" s="154" t="s">
        <v>239</v>
      </c>
      <c r="H461" s="155">
        <v>6.3</v>
      </c>
      <c r="L461" s="152"/>
      <c r="M461" s="156"/>
      <c r="T461" s="157"/>
      <c r="AT461" s="153" t="s">
        <v>234</v>
      </c>
      <c r="AU461" s="153" t="s">
        <v>82</v>
      </c>
      <c r="AV461" s="14" t="s">
        <v>106</v>
      </c>
      <c r="AW461" s="14" t="s">
        <v>29</v>
      </c>
      <c r="AX461" s="14" t="s">
        <v>78</v>
      </c>
      <c r="AY461" s="153" t="s">
        <v>224</v>
      </c>
    </row>
    <row r="462" spans="2:65" s="1" customFormat="1" ht="21.75" customHeight="1">
      <c r="B462" s="123"/>
      <c r="C462" s="164" t="s">
        <v>789</v>
      </c>
      <c r="D462" s="164" t="s">
        <v>1008</v>
      </c>
      <c r="E462" s="165" t="s">
        <v>2852</v>
      </c>
      <c r="F462" s="166" t="s">
        <v>2853</v>
      </c>
      <c r="G462" s="167" t="s">
        <v>639</v>
      </c>
      <c r="H462" s="168">
        <v>1</v>
      </c>
      <c r="I462" s="169">
        <v>912</v>
      </c>
      <c r="J462" s="169">
        <f>ROUND(I462*H462,2)</f>
        <v>912</v>
      </c>
      <c r="K462" s="166" t="s">
        <v>230</v>
      </c>
      <c r="L462" s="170"/>
      <c r="M462" s="171" t="s">
        <v>1</v>
      </c>
      <c r="N462" s="172" t="s">
        <v>39</v>
      </c>
      <c r="O462" s="132">
        <v>0</v>
      </c>
      <c r="P462" s="132">
        <f>O462*H462</f>
        <v>0</v>
      </c>
      <c r="Q462" s="132">
        <v>1.7600000000000001E-3</v>
      </c>
      <c r="R462" s="132">
        <f>Q462*H462</f>
        <v>1.7600000000000001E-3</v>
      </c>
      <c r="S462" s="132">
        <v>0</v>
      </c>
      <c r="T462" s="133">
        <f>S462*H462</f>
        <v>0</v>
      </c>
      <c r="AR462" s="134" t="s">
        <v>332</v>
      </c>
      <c r="AT462" s="134" t="s">
        <v>1008</v>
      </c>
      <c r="AU462" s="134" t="s">
        <v>82</v>
      </c>
      <c r="AY462" s="17" t="s">
        <v>224</v>
      </c>
      <c r="BE462" s="135">
        <f>IF(N462="základní",J462,0)</f>
        <v>0</v>
      </c>
      <c r="BF462" s="135">
        <f>IF(N462="snížená",J462,0)</f>
        <v>912</v>
      </c>
      <c r="BG462" s="135">
        <f>IF(N462="zákl. přenesená",J462,0)</f>
        <v>0</v>
      </c>
      <c r="BH462" s="135">
        <f>IF(N462="sníž. přenesená",J462,0)</f>
        <v>0</v>
      </c>
      <c r="BI462" s="135">
        <f>IF(N462="nulová",J462,0)</f>
        <v>0</v>
      </c>
      <c r="BJ462" s="17" t="s">
        <v>82</v>
      </c>
      <c r="BK462" s="135">
        <f>ROUND(I462*H462,2)</f>
        <v>912</v>
      </c>
      <c r="BL462" s="17" t="s">
        <v>277</v>
      </c>
      <c r="BM462" s="134" t="s">
        <v>5079</v>
      </c>
    </row>
    <row r="463" spans="2:65" s="1" customFormat="1">
      <c r="B463" s="29"/>
      <c r="D463" s="136" t="s">
        <v>231</v>
      </c>
      <c r="F463" s="137" t="s">
        <v>2853</v>
      </c>
      <c r="L463" s="29"/>
      <c r="M463" s="138"/>
      <c r="T463" s="53"/>
      <c r="AT463" s="17" t="s">
        <v>231</v>
      </c>
      <c r="AU463" s="17" t="s">
        <v>82</v>
      </c>
    </row>
    <row r="464" spans="2:65" s="1" customFormat="1" ht="37.9" customHeight="1">
      <c r="B464" s="123"/>
      <c r="C464" s="124" t="s">
        <v>500</v>
      </c>
      <c r="D464" s="124" t="s">
        <v>226</v>
      </c>
      <c r="E464" s="125" t="s">
        <v>2855</v>
      </c>
      <c r="F464" s="126" t="s">
        <v>2856</v>
      </c>
      <c r="G464" s="127" t="s">
        <v>272</v>
      </c>
      <c r="H464" s="128">
        <v>2.7</v>
      </c>
      <c r="I464" s="129">
        <v>8910</v>
      </c>
      <c r="J464" s="129">
        <f>ROUND(I464*H464,2)</f>
        <v>24057</v>
      </c>
      <c r="K464" s="126" t="s">
        <v>230</v>
      </c>
      <c r="L464" s="29"/>
      <c r="M464" s="130" t="s">
        <v>1</v>
      </c>
      <c r="N464" s="131" t="s">
        <v>39</v>
      </c>
      <c r="O464" s="132">
        <v>3.3180000000000001</v>
      </c>
      <c r="P464" s="132">
        <f>O464*H464</f>
        <v>8.9586000000000006</v>
      </c>
      <c r="Q464" s="132">
        <v>7.4950000000000003E-2</v>
      </c>
      <c r="R464" s="132">
        <f>Q464*H464</f>
        <v>0.20236500000000002</v>
      </c>
      <c r="S464" s="132">
        <v>0</v>
      </c>
      <c r="T464" s="133">
        <f>S464*H464</f>
        <v>0</v>
      </c>
      <c r="AR464" s="134" t="s">
        <v>277</v>
      </c>
      <c r="AT464" s="134" t="s">
        <v>226</v>
      </c>
      <c r="AU464" s="134" t="s">
        <v>82</v>
      </c>
      <c r="AY464" s="17" t="s">
        <v>224</v>
      </c>
      <c r="BE464" s="135">
        <f>IF(N464="základní",J464,0)</f>
        <v>0</v>
      </c>
      <c r="BF464" s="135">
        <f>IF(N464="snížená",J464,0)</f>
        <v>24057</v>
      </c>
      <c r="BG464" s="135">
        <f>IF(N464="zákl. přenesená",J464,0)</f>
        <v>0</v>
      </c>
      <c r="BH464" s="135">
        <f>IF(N464="sníž. přenesená",J464,0)</f>
        <v>0</v>
      </c>
      <c r="BI464" s="135">
        <f>IF(N464="nulová",J464,0)</f>
        <v>0</v>
      </c>
      <c r="BJ464" s="17" t="s">
        <v>82</v>
      </c>
      <c r="BK464" s="135">
        <f>ROUND(I464*H464,2)</f>
        <v>24057</v>
      </c>
      <c r="BL464" s="17" t="s">
        <v>277</v>
      </c>
      <c r="BM464" s="134" t="s">
        <v>5080</v>
      </c>
    </row>
    <row r="465" spans="2:65" s="1" customFormat="1" ht="19.5">
      <c r="B465" s="29"/>
      <c r="D465" s="136" t="s">
        <v>231</v>
      </c>
      <c r="F465" s="137" t="s">
        <v>2858</v>
      </c>
      <c r="L465" s="29"/>
      <c r="M465" s="138"/>
      <c r="T465" s="53"/>
      <c r="AT465" s="17" t="s">
        <v>231</v>
      </c>
      <c r="AU465" s="17" t="s">
        <v>82</v>
      </c>
    </row>
    <row r="466" spans="2:65" s="1" customFormat="1">
      <c r="B466" s="29"/>
      <c r="D466" s="139" t="s">
        <v>232</v>
      </c>
      <c r="F466" s="140" t="s">
        <v>2859</v>
      </c>
      <c r="L466" s="29"/>
      <c r="M466" s="138"/>
      <c r="T466" s="53"/>
      <c r="AT466" s="17" t="s">
        <v>232</v>
      </c>
      <c r="AU466" s="17" t="s">
        <v>82</v>
      </c>
    </row>
    <row r="467" spans="2:65" s="12" customFormat="1">
      <c r="B467" s="141"/>
      <c r="D467" s="136" t="s">
        <v>234</v>
      </c>
      <c r="E467" s="142" t="s">
        <v>1</v>
      </c>
      <c r="F467" s="143" t="s">
        <v>2428</v>
      </c>
      <c r="H467" s="142" t="s">
        <v>1</v>
      </c>
      <c r="L467" s="141"/>
      <c r="M467" s="144"/>
      <c r="T467" s="145"/>
      <c r="AT467" s="142" t="s">
        <v>234</v>
      </c>
      <c r="AU467" s="142" t="s">
        <v>82</v>
      </c>
      <c r="AV467" s="12" t="s">
        <v>78</v>
      </c>
      <c r="AW467" s="12" t="s">
        <v>29</v>
      </c>
      <c r="AX467" s="12" t="s">
        <v>73</v>
      </c>
      <c r="AY467" s="142" t="s">
        <v>224</v>
      </c>
    </row>
    <row r="468" spans="2:65" s="13" customFormat="1">
      <c r="B468" s="146"/>
      <c r="D468" s="136" t="s">
        <v>234</v>
      </c>
      <c r="E468" s="147" t="s">
        <v>1</v>
      </c>
      <c r="F468" s="148" t="s">
        <v>2860</v>
      </c>
      <c r="H468" s="149">
        <v>2.7</v>
      </c>
      <c r="L468" s="146"/>
      <c r="M468" s="150"/>
      <c r="T468" s="151"/>
      <c r="AT468" s="147" t="s">
        <v>234</v>
      </c>
      <c r="AU468" s="147" t="s">
        <v>82</v>
      </c>
      <c r="AV468" s="13" t="s">
        <v>82</v>
      </c>
      <c r="AW468" s="13" t="s">
        <v>29</v>
      </c>
      <c r="AX468" s="13" t="s">
        <v>73</v>
      </c>
      <c r="AY468" s="147" t="s">
        <v>224</v>
      </c>
    </row>
    <row r="469" spans="2:65" s="14" customFormat="1">
      <c r="B469" s="152"/>
      <c r="D469" s="136" t="s">
        <v>234</v>
      </c>
      <c r="E469" s="153" t="s">
        <v>1</v>
      </c>
      <c r="F469" s="154" t="s">
        <v>239</v>
      </c>
      <c r="H469" s="155">
        <v>2.7</v>
      </c>
      <c r="L469" s="152"/>
      <c r="M469" s="156"/>
      <c r="T469" s="157"/>
      <c r="AT469" s="153" t="s">
        <v>234</v>
      </c>
      <c r="AU469" s="153" t="s">
        <v>82</v>
      </c>
      <c r="AV469" s="14" t="s">
        <v>106</v>
      </c>
      <c r="AW469" s="14" t="s">
        <v>29</v>
      </c>
      <c r="AX469" s="14" t="s">
        <v>78</v>
      </c>
      <c r="AY469" s="153" t="s">
        <v>224</v>
      </c>
    </row>
    <row r="470" spans="2:65" s="11" customFormat="1" ht="22.9" customHeight="1">
      <c r="B470" s="112"/>
      <c r="D470" s="113" t="s">
        <v>72</v>
      </c>
      <c r="E470" s="121" t="s">
        <v>2025</v>
      </c>
      <c r="F470" s="121" t="s">
        <v>2861</v>
      </c>
      <c r="J470" s="122">
        <f>BK470</f>
        <v>10320</v>
      </c>
      <c r="L470" s="112"/>
      <c r="M470" s="116"/>
      <c r="P470" s="117">
        <f>SUM(P471:P479)</f>
        <v>2.3460000000000001</v>
      </c>
      <c r="R470" s="117">
        <f>SUM(R471:R479)</f>
        <v>4.9800000000000001E-3</v>
      </c>
      <c r="T470" s="118">
        <f>SUM(T471:T479)</f>
        <v>0</v>
      </c>
      <c r="AR470" s="113" t="s">
        <v>82</v>
      </c>
      <c r="AT470" s="119" t="s">
        <v>72</v>
      </c>
      <c r="AU470" s="119" t="s">
        <v>78</v>
      </c>
      <c r="AY470" s="113" t="s">
        <v>224</v>
      </c>
      <c r="BK470" s="120">
        <f>SUM(BK471:BK479)</f>
        <v>10320</v>
      </c>
    </row>
    <row r="471" spans="2:65" s="1" customFormat="1" ht="24.2" customHeight="1">
      <c r="B471" s="123"/>
      <c r="C471" s="124" t="s">
        <v>809</v>
      </c>
      <c r="D471" s="124" t="s">
        <v>226</v>
      </c>
      <c r="E471" s="125" t="s">
        <v>2862</v>
      </c>
      <c r="F471" s="126" t="s">
        <v>2863</v>
      </c>
      <c r="G471" s="127" t="s">
        <v>639</v>
      </c>
      <c r="H471" s="128">
        <v>2</v>
      </c>
      <c r="I471" s="129">
        <v>1700</v>
      </c>
      <c r="J471" s="129">
        <f>ROUND(I471*H471,2)</f>
        <v>3400</v>
      </c>
      <c r="K471" s="126" t="s">
        <v>230</v>
      </c>
      <c r="L471" s="29"/>
      <c r="M471" s="130" t="s">
        <v>1</v>
      </c>
      <c r="N471" s="131" t="s">
        <v>39</v>
      </c>
      <c r="O471" s="132">
        <v>0.19500000000000001</v>
      </c>
      <c r="P471" s="132">
        <f>O471*H471</f>
        <v>0.39</v>
      </c>
      <c r="Q471" s="132">
        <v>6.6E-4</v>
      </c>
      <c r="R471" s="132">
        <f>Q471*H471</f>
        <v>1.32E-3</v>
      </c>
      <c r="S471" s="132">
        <v>0</v>
      </c>
      <c r="T471" s="133">
        <f>S471*H471</f>
        <v>0</v>
      </c>
      <c r="AR471" s="134" t="s">
        <v>277</v>
      </c>
      <c r="AT471" s="134" t="s">
        <v>226</v>
      </c>
      <c r="AU471" s="134" t="s">
        <v>82</v>
      </c>
      <c r="AY471" s="17" t="s">
        <v>224</v>
      </c>
      <c r="BE471" s="135">
        <f>IF(N471="základní",J471,0)</f>
        <v>0</v>
      </c>
      <c r="BF471" s="135">
        <f>IF(N471="snížená",J471,0)</f>
        <v>3400</v>
      </c>
      <c r="BG471" s="135">
        <f>IF(N471="zákl. přenesená",J471,0)</f>
        <v>0</v>
      </c>
      <c r="BH471" s="135">
        <f>IF(N471="sníž. přenesená",J471,0)</f>
        <v>0</v>
      </c>
      <c r="BI471" s="135">
        <f>IF(N471="nulová",J471,0)</f>
        <v>0</v>
      </c>
      <c r="BJ471" s="17" t="s">
        <v>82</v>
      </c>
      <c r="BK471" s="135">
        <f>ROUND(I471*H471,2)</f>
        <v>3400</v>
      </c>
      <c r="BL471" s="17" t="s">
        <v>277</v>
      </c>
      <c r="BM471" s="134" t="s">
        <v>5081</v>
      </c>
    </row>
    <row r="472" spans="2:65" s="1" customFormat="1" ht="19.5">
      <c r="B472" s="29"/>
      <c r="D472" s="136" t="s">
        <v>231</v>
      </c>
      <c r="F472" s="137" t="s">
        <v>2865</v>
      </c>
      <c r="L472" s="29"/>
      <c r="M472" s="138"/>
      <c r="T472" s="53"/>
      <c r="AT472" s="17" t="s">
        <v>231</v>
      </c>
      <c r="AU472" s="17" t="s">
        <v>82</v>
      </c>
    </row>
    <row r="473" spans="2:65" s="1" customFormat="1">
      <c r="B473" s="29"/>
      <c r="D473" s="139" t="s">
        <v>232</v>
      </c>
      <c r="F473" s="140" t="s">
        <v>2866</v>
      </c>
      <c r="L473" s="29"/>
      <c r="M473" s="138"/>
      <c r="T473" s="53"/>
      <c r="AT473" s="17" t="s">
        <v>232</v>
      </c>
      <c r="AU473" s="17" t="s">
        <v>82</v>
      </c>
    </row>
    <row r="474" spans="2:65" s="1" customFormat="1" ht="24.2" customHeight="1">
      <c r="B474" s="123"/>
      <c r="C474" s="124" t="s">
        <v>506</v>
      </c>
      <c r="D474" s="124" t="s">
        <v>226</v>
      </c>
      <c r="E474" s="125" t="s">
        <v>2867</v>
      </c>
      <c r="F474" s="126" t="s">
        <v>2868</v>
      </c>
      <c r="G474" s="127" t="s">
        <v>639</v>
      </c>
      <c r="H474" s="128">
        <v>2</v>
      </c>
      <c r="I474" s="129">
        <v>1930</v>
      </c>
      <c r="J474" s="129">
        <f>ROUND(I474*H474,2)</f>
        <v>3860</v>
      </c>
      <c r="K474" s="126" t="s">
        <v>230</v>
      </c>
      <c r="L474" s="29"/>
      <c r="M474" s="130" t="s">
        <v>1</v>
      </c>
      <c r="N474" s="131" t="s">
        <v>39</v>
      </c>
      <c r="O474" s="132">
        <v>0.216</v>
      </c>
      <c r="P474" s="132">
        <f>O474*H474</f>
        <v>0.432</v>
      </c>
      <c r="Q474" s="132">
        <v>7.6999999999999996E-4</v>
      </c>
      <c r="R474" s="132">
        <f>Q474*H474</f>
        <v>1.5399999999999999E-3</v>
      </c>
      <c r="S474" s="132">
        <v>0</v>
      </c>
      <c r="T474" s="133">
        <f>S474*H474</f>
        <v>0</v>
      </c>
      <c r="AR474" s="134" t="s">
        <v>277</v>
      </c>
      <c r="AT474" s="134" t="s">
        <v>226</v>
      </c>
      <c r="AU474" s="134" t="s">
        <v>82</v>
      </c>
      <c r="AY474" s="17" t="s">
        <v>224</v>
      </c>
      <c r="BE474" s="135">
        <f>IF(N474="základní",J474,0)</f>
        <v>0</v>
      </c>
      <c r="BF474" s="135">
        <f>IF(N474="snížená",J474,0)</f>
        <v>3860</v>
      </c>
      <c r="BG474" s="135">
        <f>IF(N474="zákl. přenesená",J474,0)</f>
        <v>0</v>
      </c>
      <c r="BH474" s="135">
        <f>IF(N474="sníž. přenesená",J474,0)</f>
        <v>0</v>
      </c>
      <c r="BI474" s="135">
        <f>IF(N474="nulová",J474,0)</f>
        <v>0</v>
      </c>
      <c r="BJ474" s="17" t="s">
        <v>82</v>
      </c>
      <c r="BK474" s="135">
        <f>ROUND(I474*H474,2)</f>
        <v>3860</v>
      </c>
      <c r="BL474" s="17" t="s">
        <v>277</v>
      </c>
      <c r="BM474" s="134" t="s">
        <v>5082</v>
      </c>
    </row>
    <row r="475" spans="2:65" s="1" customFormat="1" ht="19.5">
      <c r="B475" s="29"/>
      <c r="D475" s="136" t="s">
        <v>231</v>
      </c>
      <c r="F475" s="137" t="s">
        <v>2870</v>
      </c>
      <c r="L475" s="29"/>
      <c r="M475" s="138"/>
      <c r="T475" s="53"/>
      <c r="AT475" s="17" t="s">
        <v>231</v>
      </c>
      <c r="AU475" s="17" t="s">
        <v>82</v>
      </c>
    </row>
    <row r="476" spans="2:65" s="1" customFormat="1">
      <c r="B476" s="29"/>
      <c r="D476" s="139" t="s">
        <v>232</v>
      </c>
      <c r="F476" s="140" t="s">
        <v>2871</v>
      </c>
      <c r="L476" s="29"/>
      <c r="M476" s="138"/>
      <c r="T476" s="53"/>
      <c r="AT476" s="17" t="s">
        <v>232</v>
      </c>
      <c r="AU476" s="17" t="s">
        <v>82</v>
      </c>
    </row>
    <row r="477" spans="2:65" s="1" customFormat="1" ht="24.2" customHeight="1">
      <c r="B477" s="123"/>
      <c r="C477" s="124" t="s">
        <v>827</v>
      </c>
      <c r="D477" s="124" t="s">
        <v>226</v>
      </c>
      <c r="E477" s="125" t="s">
        <v>2872</v>
      </c>
      <c r="F477" s="126" t="s">
        <v>2873</v>
      </c>
      <c r="G477" s="127" t="s">
        <v>639</v>
      </c>
      <c r="H477" s="128">
        <v>4</v>
      </c>
      <c r="I477" s="129">
        <v>765</v>
      </c>
      <c r="J477" s="129">
        <f>ROUND(I477*H477,2)</f>
        <v>3060</v>
      </c>
      <c r="K477" s="126" t="s">
        <v>230</v>
      </c>
      <c r="L477" s="29"/>
      <c r="M477" s="130" t="s">
        <v>1</v>
      </c>
      <c r="N477" s="131" t="s">
        <v>39</v>
      </c>
      <c r="O477" s="132">
        <v>0.38100000000000001</v>
      </c>
      <c r="P477" s="132">
        <f>O477*H477</f>
        <v>1.524</v>
      </c>
      <c r="Q477" s="132">
        <v>5.2999999999999998E-4</v>
      </c>
      <c r="R477" s="132">
        <f>Q477*H477</f>
        <v>2.1199999999999999E-3</v>
      </c>
      <c r="S477" s="132">
        <v>0</v>
      </c>
      <c r="T477" s="133">
        <f>S477*H477</f>
        <v>0</v>
      </c>
      <c r="AR477" s="134" t="s">
        <v>277</v>
      </c>
      <c r="AT477" s="134" t="s">
        <v>226</v>
      </c>
      <c r="AU477" s="134" t="s">
        <v>82</v>
      </c>
      <c r="AY477" s="17" t="s">
        <v>224</v>
      </c>
      <c r="BE477" s="135">
        <f>IF(N477="základní",J477,0)</f>
        <v>0</v>
      </c>
      <c r="BF477" s="135">
        <f>IF(N477="snížená",J477,0)</f>
        <v>3060</v>
      </c>
      <c r="BG477" s="135">
        <f>IF(N477="zákl. přenesená",J477,0)</f>
        <v>0</v>
      </c>
      <c r="BH477" s="135">
        <f>IF(N477="sníž. přenesená",J477,0)</f>
        <v>0</v>
      </c>
      <c r="BI477" s="135">
        <f>IF(N477="nulová",J477,0)</f>
        <v>0</v>
      </c>
      <c r="BJ477" s="17" t="s">
        <v>82</v>
      </c>
      <c r="BK477" s="135">
        <f>ROUND(I477*H477,2)</f>
        <v>3060</v>
      </c>
      <c r="BL477" s="17" t="s">
        <v>277</v>
      </c>
      <c r="BM477" s="134" t="s">
        <v>5083</v>
      </c>
    </row>
    <row r="478" spans="2:65" s="1" customFormat="1" ht="19.5">
      <c r="B478" s="29"/>
      <c r="D478" s="136" t="s">
        <v>231</v>
      </c>
      <c r="F478" s="137" t="s">
        <v>2875</v>
      </c>
      <c r="L478" s="29"/>
      <c r="M478" s="138"/>
      <c r="T478" s="53"/>
      <c r="AT478" s="17" t="s">
        <v>231</v>
      </c>
      <c r="AU478" s="17" t="s">
        <v>82</v>
      </c>
    </row>
    <row r="479" spans="2:65" s="1" customFormat="1">
      <c r="B479" s="29"/>
      <c r="D479" s="139" t="s">
        <v>232</v>
      </c>
      <c r="F479" s="140" t="s">
        <v>2876</v>
      </c>
      <c r="L479" s="29"/>
      <c r="M479" s="138"/>
      <c r="T479" s="53"/>
      <c r="AT479" s="17" t="s">
        <v>232</v>
      </c>
      <c r="AU479" s="17" t="s">
        <v>82</v>
      </c>
    </row>
    <row r="480" spans="2:65" s="11" customFormat="1" ht="25.9" customHeight="1">
      <c r="B480" s="112"/>
      <c r="D480" s="113" t="s">
        <v>72</v>
      </c>
      <c r="E480" s="114" t="s">
        <v>2877</v>
      </c>
      <c r="F480" s="114" t="s">
        <v>2877</v>
      </c>
      <c r="J480" s="115">
        <f>BK480</f>
        <v>128460</v>
      </c>
      <c r="L480" s="112"/>
      <c r="M480" s="116"/>
      <c r="P480" s="117">
        <f>SUM(P481:P488)</f>
        <v>0</v>
      </c>
      <c r="R480" s="117">
        <f>SUM(R481:R488)</f>
        <v>0</v>
      </c>
      <c r="T480" s="118">
        <f>SUM(T481:T488)</f>
        <v>0</v>
      </c>
      <c r="AR480" s="113" t="s">
        <v>106</v>
      </c>
      <c r="AT480" s="119" t="s">
        <v>72</v>
      </c>
      <c r="AU480" s="119" t="s">
        <v>73</v>
      </c>
      <c r="AY480" s="113" t="s">
        <v>224</v>
      </c>
      <c r="BK480" s="120">
        <f>SUM(BK481:BK488)</f>
        <v>128460</v>
      </c>
    </row>
    <row r="481" spans="2:65" s="1" customFormat="1" ht="24.2" customHeight="1">
      <c r="B481" s="123"/>
      <c r="C481" s="124" t="s">
        <v>510</v>
      </c>
      <c r="D481" s="124" t="s">
        <v>226</v>
      </c>
      <c r="E481" s="125" t="s">
        <v>2298</v>
      </c>
      <c r="F481" s="126" t="s">
        <v>2878</v>
      </c>
      <c r="G481" s="127" t="s">
        <v>2879</v>
      </c>
      <c r="H481" s="128">
        <v>4</v>
      </c>
      <c r="I481" s="129">
        <v>16500</v>
      </c>
      <c r="J481" s="129">
        <f>ROUND(I481*H481,2)</f>
        <v>66000</v>
      </c>
      <c r="K481" s="126" t="s">
        <v>1</v>
      </c>
      <c r="L481" s="29"/>
      <c r="M481" s="130" t="s">
        <v>1</v>
      </c>
      <c r="N481" s="131" t="s">
        <v>39</v>
      </c>
      <c r="O481" s="132">
        <v>0</v>
      </c>
      <c r="P481" s="132">
        <f>O481*H481</f>
        <v>0</v>
      </c>
      <c r="Q481" s="132">
        <v>0</v>
      </c>
      <c r="R481" s="132">
        <f>Q481*H481</f>
        <v>0</v>
      </c>
      <c r="S481" s="132">
        <v>0</v>
      </c>
      <c r="T481" s="133">
        <f>S481*H481</f>
        <v>0</v>
      </c>
      <c r="AR481" s="134" t="s">
        <v>1564</v>
      </c>
      <c r="AT481" s="134" t="s">
        <v>226</v>
      </c>
      <c r="AU481" s="134" t="s">
        <v>78</v>
      </c>
      <c r="AY481" s="17" t="s">
        <v>224</v>
      </c>
      <c r="BE481" s="135">
        <f>IF(N481="základní",J481,0)</f>
        <v>0</v>
      </c>
      <c r="BF481" s="135">
        <f>IF(N481="snížená",J481,0)</f>
        <v>66000</v>
      </c>
      <c r="BG481" s="135">
        <f>IF(N481="zákl. přenesená",J481,0)</f>
        <v>0</v>
      </c>
      <c r="BH481" s="135">
        <f>IF(N481="sníž. přenesená",J481,0)</f>
        <v>0</v>
      </c>
      <c r="BI481" s="135">
        <f>IF(N481="nulová",J481,0)</f>
        <v>0</v>
      </c>
      <c r="BJ481" s="17" t="s">
        <v>82</v>
      </c>
      <c r="BK481" s="135">
        <f>ROUND(I481*H481,2)</f>
        <v>66000</v>
      </c>
      <c r="BL481" s="17" t="s">
        <v>1564</v>
      </c>
      <c r="BM481" s="134" t="s">
        <v>5084</v>
      </c>
    </row>
    <row r="482" spans="2:65" s="1" customFormat="1" ht="19.5">
      <c r="B482" s="29"/>
      <c r="D482" s="136" t="s">
        <v>231</v>
      </c>
      <c r="F482" s="137" t="s">
        <v>2878</v>
      </c>
      <c r="L482" s="29"/>
      <c r="M482" s="138"/>
      <c r="T482" s="53"/>
      <c r="AT482" s="17" t="s">
        <v>231</v>
      </c>
      <c r="AU482" s="17" t="s">
        <v>78</v>
      </c>
    </row>
    <row r="483" spans="2:65" s="1" customFormat="1" ht="24.2" customHeight="1">
      <c r="B483" s="123"/>
      <c r="C483" s="124" t="s">
        <v>840</v>
      </c>
      <c r="D483" s="124" t="s">
        <v>226</v>
      </c>
      <c r="E483" s="125" t="s">
        <v>2881</v>
      </c>
      <c r="F483" s="126" t="s">
        <v>2882</v>
      </c>
      <c r="G483" s="127" t="s">
        <v>2879</v>
      </c>
      <c r="H483" s="128">
        <v>3</v>
      </c>
      <c r="I483" s="129">
        <v>14500</v>
      </c>
      <c r="J483" s="129">
        <f>ROUND(I483*H483,2)</f>
        <v>43500</v>
      </c>
      <c r="K483" s="126" t="s">
        <v>1</v>
      </c>
      <c r="L483" s="29"/>
      <c r="M483" s="130" t="s">
        <v>1</v>
      </c>
      <c r="N483" s="131" t="s">
        <v>39</v>
      </c>
      <c r="O483" s="132">
        <v>0</v>
      </c>
      <c r="P483" s="132">
        <f>O483*H483</f>
        <v>0</v>
      </c>
      <c r="Q483" s="132">
        <v>0</v>
      </c>
      <c r="R483" s="132">
        <f>Q483*H483</f>
        <v>0</v>
      </c>
      <c r="S483" s="132">
        <v>0</v>
      </c>
      <c r="T483" s="133">
        <f>S483*H483</f>
        <v>0</v>
      </c>
      <c r="AR483" s="134" t="s">
        <v>1564</v>
      </c>
      <c r="AT483" s="134" t="s">
        <v>226</v>
      </c>
      <c r="AU483" s="134" t="s">
        <v>78</v>
      </c>
      <c r="AY483" s="17" t="s">
        <v>224</v>
      </c>
      <c r="BE483" s="135">
        <f>IF(N483="základní",J483,0)</f>
        <v>0</v>
      </c>
      <c r="BF483" s="135">
        <f>IF(N483="snížená",J483,0)</f>
        <v>43500</v>
      </c>
      <c r="BG483" s="135">
        <f>IF(N483="zákl. přenesená",J483,0)</f>
        <v>0</v>
      </c>
      <c r="BH483" s="135">
        <f>IF(N483="sníž. přenesená",J483,0)</f>
        <v>0</v>
      </c>
      <c r="BI483" s="135">
        <f>IF(N483="nulová",J483,0)</f>
        <v>0</v>
      </c>
      <c r="BJ483" s="17" t="s">
        <v>82</v>
      </c>
      <c r="BK483" s="135">
        <f>ROUND(I483*H483,2)</f>
        <v>43500</v>
      </c>
      <c r="BL483" s="17" t="s">
        <v>1564</v>
      </c>
      <c r="BM483" s="134" t="s">
        <v>5085</v>
      </c>
    </row>
    <row r="484" spans="2:65" s="1" customFormat="1">
      <c r="B484" s="29"/>
      <c r="D484" s="136" t="s">
        <v>231</v>
      </c>
      <c r="F484" s="137" t="s">
        <v>2882</v>
      </c>
      <c r="L484" s="29"/>
      <c r="M484" s="138"/>
      <c r="T484" s="53"/>
      <c r="AT484" s="17" t="s">
        <v>231</v>
      </c>
      <c r="AU484" s="17" t="s">
        <v>78</v>
      </c>
    </row>
    <row r="485" spans="2:65" s="1" customFormat="1" ht="16.5" customHeight="1">
      <c r="B485" s="123"/>
      <c r="C485" s="124" t="s">
        <v>517</v>
      </c>
      <c r="D485" s="124" t="s">
        <v>226</v>
      </c>
      <c r="E485" s="125" t="s">
        <v>2884</v>
      </c>
      <c r="F485" s="126" t="s">
        <v>2885</v>
      </c>
      <c r="G485" s="127" t="s">
        <v>2879</v>
      </c>
      <c r="H485" s="128">
        <v>2</v>
      </c>
      <c r="I485" s="129">
        <v>780</v>
      </c>
      <c r="J485" s="129">
        <f>ROUND(I485*H485,2)</f>
        <v>1560</v>
      </c>
      <c r="K485" s="126" t="s">
        <v>1</v>
      </c>
      <c r="L485" s="29"/>
      <c r="M485" s="130" t="s">
        <v>1</v>
      </c>
      <c r="N485" s="131" t="s">
        <v>39</v>
      </c>
      <c r="O485" s="132">
        <v>0</v>
      </c>
      <c r="P485" s="132">
        <f>O485*H485</f>
        <v>0</v>
      </c>
      <c r="Q485" s="132">
        <v>0</v>
      </c>
      <c r="R485" s="132">
        <f>Q485*H485</f>
        <v>0</v>
      </c>
      <c r="S485" s="132">
        <v>0</v>
      </c>
      <c r="T485" s="133">
        <f>S485*H485</f>
        <v>0</v>
      </c>
      <c r="AR485" s="134" t="s">
        <v>1564</v>
      </c>
      <c r="AT485" s="134" t="s">
        <v>226</v>
      </c>
      <c r="AU485" s="134" t="s">
        <v>78</v>
      </c>
      <c r="AY485" s="17" t="s">
        <v>224</v>
      </c>
      <c r="BE485" s="135">
        <f>IF(N485="základní",J485,0)</f>
        <v>0</v>
      </c>
      <c r="BF485" s="135">
        <f>IF(N485="snížená",J485,0)</f>
        <v>1560</v>
      </c>
      <c r="BG485" s="135">
        <f>IF(N485="zákl. přenesená",J485,0)</f>
        <v>0</v>
      </c>
      <c r="BH485" s="135">
        <f>IF(N485="sníž. přenesená",J485,0)</f>
        <v>0</v>
      </c>
      <c r="BI485" s="135">
        <f>IF(N485="nulová",J485,0)</f>
        <v>0</v>
      </c>
      <c r="BJ485" s="17" t="s">
        <v>82</v>
      </c>
      <c r="BK485" s="135">
        <f>ROUND(I485*H485,2)</f>
        <v>1560</v>
      </c>
      <c r="BL485" s="17" t="s">
        <v>1564</v>
      </c>
      <c r="BM485" s="134" t="s">
        <v>5086</v>
      </c>
    </row>
    <row r="486" spans="2:65" s="1" customFormat="1">
      <c r="B486" s="29"/>
      <c r="D486" s="136" t="s">
        <v>231</v>
      </c>
      <c r="F486" s="137" t="s">
        <v>5087</v>
      </c>
      <c r="L486" s="29"/>
      <c r="M486" s="138"/>
      <c r="T486" s="53"/>
      <c r="AT486" s="17" t="s">
        <v>231</v>
      </c>
      <c r="AU486" s="17" t="s">
        <v>78</v>
      </c>
    </row>
    <row r="487" spans="2:65" s="1" customFormat="1" ht="16.5" customHeight="1">
      <c r="B487" s="123"/>
      <c r="C487" s="124" t="s">
        <v>849</v>
      </c>
      <c r="D487" s="124" t="s">
        <v>226</v>
      </c>
      <c r="E487" s="125" t="s">
        <v>2888</v>
      </c>
      <c r="F487" s="126" t="s">
        <v>2889</v>
      </c>
      <c r="G487" s="127" t="s">
        <v>2879</v>
      </c>
      <c r="H487" s="128">
        <v>6</v>
      </c>
      <c r="I487" s="129">
        <v>2900</v>
      </c>
      <c r="J487" s="129">
        <f>ROUND(I487*H487,2)</f>
        <v>17400</v>
      </c>
      <c r="K487" s="126" t="s">
        <v>1</v>
      </c>
      <c r="L487" s="29"/>
      <c r="M487" s="130" t="s">
        <v>1</v>
      </c>
      <c r="N487" s="131" t="s">
        <v>39</v>
      </c>
      <c r="O487" s="132">
        <v>0</v>
      </c>
      <c r="P487" s="132">
        <f>O487*H487</f>
        <v>0</v>
      </c>
      <c r="Q487" s="132">
        <v>0</v>
      </c>
      <c r="R487" s="132">
        <f>Q487*H487</f>
        <v>0</v>
      </c>
      <c r="S487" s="132">
        <v>0</v>
      </c>
      <c r="T487" s="133">
        <f>S487*H487</f>
        <v>0</v>
      </c>
      <c r="AR487" s="134" t="s">
        <v>1564</v>
      </c>
      <c r="AT487" s="134" t="s">
        <v>226</v>
      </c>
      <c r="AU487" s="134" t="s">
        <v>78</v>
      </c>
      <c r="AY487" s="17" t="s">
        <v>224</v>
      </c>
      <c r="BE487" s="135">
        <f>IF(N487="základní",J487,0)</f>
        <v>0</v>
      </c>
      <c r="BF487" s="135">
        <f>IF(N487="snížená",J487,0)</f>
        <v>17400</v>
      </c>
      <c r="BG487" s="135">
        <f>IF(N487="zákl. přenesená",J487,0)</f>
        <v>0</v>
      </c>
      <c r="BH487" s="135">
        <f>IF(N487="sníž. přenesená",J487,0)</f>
        <v>0</v>
      </c>
      <c r="BI487" s="135">
        <f>IF(N487="nulová",J487,0)</f>
        <v>0</v>
      </c>
      <c r="BJ487" s="17" t="s">
        <v>82</v>
      </c>
      <c r="BK487" s="135">
        <f>ROUND(I487*H487,2)</f>
        <v>17400</v>
      </c>
      <c r="BL487" s="17" t="s">
        <v>1564</v>
      </c>
      <c r="BM487" s="134" t="s">
        <v>5088</v>
      </c>
    </row>
    <row r="488" spans="2:65" s="1" customFormat="1">
      <c r="B488" s="29"/>
      <c r="D488" s="136" t="s">
        <v>231</v>
      </c>
      <c r="F488" s="137" t="s">
        <v>2889</v>
      </c>
      <c r="L488" s="29"/>
      <c r="M488" s="173"/>
      <c r="N488" s="174"/>
      <c r="O488" s="174"/>
      <c r="P488" s="174"/>
      <c r="Q488" s="174"/>
      <c r="R488" s="174"/>
      <c r="S488" s="174"/>
      <c r="T488" s="175"/>
      <c r="AT488" s="17" t="s">
        <v>231</v>
      </c>
      <c r="AU488" s="17" t="s">
        <v>78</v>
      </c>
    </row>
    <row r="489" spans="2:65" s="1" customFormat="1" ht="6.95" customHeight="1">
      <c r="B489" s="41"/>
      <c r="C489" s="42"/>
      <c r="D489" s="42"/>
      <c r="E489" s="42"/>
      <c r="F489" s="42"/>
      <c r="G489" s="42"/>
      <c r="H489" s="42"/>
      <c r="I489" s="42"/>
      <c r="J489" s="42"/>
      <c r="K489" s="42"/>
      <c r="L489" s="29"/>
    </row>
  </sheetData>
  <autoFilter ref="C131:K488" xr:uid="{00000000-0009-0000-0000-000013000000}"/>
  <mergeCells count="11">
    <mergeCell ref="E124:H124"/>
    <mergeCell ref="E7:H7"/>
    <mergeCell ref="E9:H9"/>
    <mergeCell ref="E11:H11"/>
    <mergeCell ref="E29:H29"/>
    <mergeCell ref="E85:H85"/>
    <mergeCell ref="L2:V2"/>
    <mergeCell ref="E87:H87"/>
    <mergeCell ref="E89:H89"/>
    <mergeCell ref="E120:H120"/>
    <mergeCell ref="E122:H122"/>
  </mergeCells>
  <hyperlinks>
    <hyperlink ref="F137" r:id="rId1" xr:uid="{00000000-0004-0000-1300-000000000000}"/>
    <hyperlink ref="F157" r:id="rId2" xr:uid="{00000000-0004-0000-1300-000001000000}"/>
    <hyperlink ref="F160" r:id="rId3" xr:uid="{00000000-0004-0000-1300-000002000000}"/>
    <hyperlink ref="F165" r:id="rId4" xr:uid="{00000000-0004-0000-1300-000003000000}"/>
    <hyperlink ref="F168" r:id="rId5" xr:uid="{00000000-0004-0000-1300-000004000000}"/>
    <hyperlink ref="F171" r:id="rId6" xr:uid="{00000000-0004-0000-1300-000005000000}"/>
    <hyperlink ref="F179" r:id="rId7" xr:uid="{00000000-0004-0000-1300-000006000000}"/>
    <hyperlink ref="F184" r:id="rId8" xr:uid="{00000000-0004-0000-1300-000007000000}"/>
    <hyperlink ref="F189" r:id="rId9" xr:uid="{00000000-0004-0000-1300-000008000000}"/>
    <hyperlink ref="F192" r:id="rId10" xr:uid="{00000000-0004-0000-1300-000009000000}"/>
    <hyperlink ref="F197" r:id="rId11" xr:uid="{00000000-0004-0000-1300-00000A000000}"/>
    <hyperlink ref="F200" r:id="rId12" xr:uid="{00000000-0004-0000-1300-00000B000000}"/>
    <hyperlink ref="F211" r:id="rId13" xr:uid="{00000000-0004-0000-1300-00000C000000}"/>
    <hyperlink ref="F214" r:id="rId14" xr:uid="{00000000-0004-0000-1300-00000D000000}"/>
    <hyperlink ref="F217" r:id="rId15" xr:uid="{00000000-0004-0000-1300-00000E000000}"/>
    <hyperlink ref="F222" r:id="rId16" xr:uid="{00000000-0004-0000-1300-00000F000000}"/>
    <hyperlink ref="F227" r:id="rId17" xr:uid="{00000000-0004-0000-1300-000010000000}"/>
    <hyperlink ref="F230" r:id="rId18" xr:uid="{00000000-0004-0000-1300-000011000000}"/>
    <hyperlink ref="F233" r:id="rId19" xr:uid="{00000000-0004-0000-1300-000012000000}"/>
    <hyperlink ref="F237" r:id="rId20" xr:uid="{00000000-0004-0000-1300-000013000000}"/>
    <hyperlink ref="F240" r:id="rId21" xr:uid="{00000000-0004-0000-1300-000014000000}"/>
    <hyperlink ref="F243" r:id="rId22" xr:uid="{00000000-0004-0000-1300-000015000000}"/>
    <hyperlink ref="F248" r:id="rId23" xr:uid="{00000000-0004-0000-1300-000016000000}"/>
    <hyperlink ref="F253" r:id="rId24" xr:uid="{00000000-0004-0000-1300-000017000000}"/>
    <hyperlink ref="F258" r:id="rId25" xr:uid="{00000000-0004-0000-1300-000018000000}"/>
    <hyperlink ref="F263" r:id="rId26" xr:uid="{00000000-0004-0000-1300-000019000000}"/>
    <hyperlink ref="F268" r:id="rId27" xr:uid="{00000000-0004-0000-1300-00001A000000}"/>
    <hyperlink ref="F273" r:id="rId28" xr:uid="{00000000-0004-0000-1300-00001B000000}"/>
    <hyperlink ref="F278" r:id="rId29" xr:uid="{00000000-0004-0000-1300-00001C000000}"/>
    <hyperlink ref="F283" r:id="rId30" xr:uid="{00000000-0004-0000-1300-00001D000000}"/>
    <hyperlink ref="F286" r:id="rId31" xr:uid="{00000000-0004-0000-1300-00001E000000}"/>
    <hyperlink ref="F289" r:id="rId32" xr:uid="{00000000-0004-0000-1300-00001F000000}"/>
    <hyperlink ref="F292" r:id="rId33" xr:uid="{00000000-0004-0000-1300-000020000000}"/>
    <hyperlink ref="F295" r:id="rId34" xr:uid="{00000000-0004-0000-1300-000021000000}"/>
    <hyperlink ref="F300" r:id="rId35" xr:uid="{00000000-0004-0000-1300-000022000000}"/>
    <hyperlink ref="F303" r:id="rId36" xr:uid="{00000000-0004-0000-1300-000023000000}"/>
    <hyperlink ref="F306" r:id="rId37" xr:uid="{00000000-0004-0000-1300-000024000000}"/>
    <hyperlink ref="F309" r:id="rId38" xr:uid="{00000000-0004-0000-1300-000025000000}"/>
    <hyperlink ref="F312" r:id="rId39" xr:uid="{00000000-0004-0000-1300-000026000000}"/>
    <hyperlink ref="F318" r:id="rId40" xr:uid="{00000000-0004-0000-1300-000027000000}"/>
    <hyperlink ref="F321" r:id="rId41" xr:uid="{00000000-0004-0000-1300-000028000000}"/>
    <hyperlink ref="F324" r:id="rId42" xr:uid="{00000000-0004-0000-1300-000029000000}"/>
    <hyperlink ref="F329" r:id="rId43" xr:uid="{00000000-0004-0000-1300-00002A000000}"/>
    <hyperlink ref="F334" r:id="rId44" xr:uid="{00000000-0004-0000-1300-00002B000000}"/>
    <hyperlink ref="F339" r:id="rId45" xr:uid="{00000000-0004-0000-1300-00002C000000}"/>
    <hyperlink ref="F342" r:id="rId46" xr:uid="{00000000-0004-0000-1300-00002D000000}"/>
    <hyperlink ref="F345" r:id="rId47" xr:uid="{00000000-0004-0000-1300-00002E000000}"/>
    <hyperlink ref="F348" r:id="rId48" xr:uid="{00000000-0004-0000-1300-00002F000000}"/>
    <hyperlink ref="F351" r:id="rId49" xr:uid="{00000000-0004-0000-1300-000030000000}"/>
    <hyperlink ref="F354" r:id="rId50" xr:uid="{00000000-0004-0000-1300-000031000000}"/>
    <hyperlink ref="F357" r:id="rId51" xr:uid="{00000000-0004-0000-1300-000032000000}"/>
    <hyperlink ref="F365" r:id="rId52" xr:uid="{00000000-0004-0000-1300-000033000000}"/>
    <hyperlink ref="F368" r:id="rId53" xr:uid="{00000000-0004-0000-1300-000034000000}"/>
    <hyperlink ref="F371" r:id="rId54" xr:uid="{00000000-0004-0000-1300-000035000000}"/>
    <hyperlink ref="F374" r:id="rId55" xr:uid="{00000000-0004-0000-1300-000036000000}"/>
    <hyperlink ref="F377" r:id="rId56" xr:uid="{00000000-0004-0000-1300-000037000000}"/>
    <hyperlink ref="F381" r:id="rId57" xr:uid="{00000000-0004-0000-1300-000038000000}"/>
    <hyperlink ref="F384" r:id="rId58" xr:uid="{00000000-0004-0000-1300-000039000000}"/>
    <hyperlink ref="F388" r:id="rId59" xr:uid="{00000000-0004-0000-1300-00003A000000}"/>
    <hyperlink ref="F395" r:id="rId60" xr:uid="{00000000-0004-0000-1300-00003B000000}"/>
    <hyperlink ref="F400" r:id="rId61" xr:uid="{00000000-0004-0000-1300-00003C000000}"/>
    <hyperlink ref="F403" r:id="rId62" xr:uid="{00000000-0004-0000-1300-00003D000000}"/>
    <hyperlink ref="F406" r:id="rId63" xr:uid="{00000000-0004-0000-1300-00003E000000}"/>
    <hyperlink ref="F409" r:id="rId64" xr:uid="{00000000-0004-0000-1300-00003F000000}"/>
    <hyperlink ref="F412" r:id="rId65" xr:uid="{00000000-0004-0000-1300-000040000000}"/>
    <hyperlink ref="F415" r:id="rId66" xr:uid="{00000000-0004-0000-1300-000041000000}"/>
    <hyperlink ref="F418" r:id="rId67" xr:uid="{00000000-0004-0000-1300-000042000000}"/>
    <hyperlink ref="F421" r:id="rId68" xr:uid="{00000000-0004-0000-1300-000043000000}"/>
    <hyperlink ref="F426" r:id="rId69" xr:uid="{00000000-0004-0000-1300-000044000000}"/>
    <hyperlink ref="F429" r:id="rId70" xr:uid="{00000000-0004-0000-1300-000045000000}"/>
    <hyperlink ref="F432" r:id="rId71" xr:uid="{00000000-0004-0000-1300-000046000000}"/>
    <hyperlink ref="F438" r:id="rId72" xr:uid="{00000000-0004-0000-1300-000047000000}"/>
    <hyperlink ref="F441" r:id="rId73" xr:uid="{00000000-0004-0000-1300-000048000000}"/>
    <hyperlink ref="F445" r:id="rId74" xr:uid="{00000000-0004-0000-1300-000049000000}"/>
    <hyperlink ref="F448" r:id="rId75" xr:uid="{00000000-0004-0000-1300-00004A000000}"/>
    <hyperlink ref="F451" r:id="rId76" xr:uid="{00000000-0004-0000-1300-00004B000000}"/>
    <hyperlink ref="F454" r:id="rId77" xr:uid="{00000000-0004-0000-1300-00004C000000}"/>
    <hyperlink ref="F458" r:id="rId78" xr:uid="{00000000-0004-0000-1300-00004D000000}"/>
    <hyperlink ref="F466" r:id="rId79" xr:uid="{00000000-0004-0000-1300-00004E000000}"/>
    <hyperlink ref="F473" r:id="rId80" xr:uid="{00000000-0004-0000-1300-00004F000000}"/>
    <hyperlink ref="F476" r:id="rId81" xr:uid="{00000000-0004-0000-1300-000050000000}"/>
    <hyperlink ref="F479" r:id="rId82" xr:uid="{00000000-0004-0000-1300-00005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8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251"/>
  <sheetViews>
    <sheetView showGridLines="0" workbookViewId="0">
      <selection activeCell="G111" sqref="G111"/>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132</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2891</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ROUND(J126, 2)</f>
        <v>2268145.0099999998</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ROUND((SUM(BE126:BE250)),  2)</f>
        <v>0</v>
      </c>
      <c r="I35" s="84">
        <v>0.21</v>
      </c>
      <c r="J35" s="80">
        <f>ROUND(((SUM(BE126:BE250))*I35),  2)</f>
        <v>0</v>
      </c>
      <c r="L35" s="29"/>
    </row>
    <row r="36" spans="2:12" s="1" customFormat="1" ht="14.45" customHeight="1">
      <c r="B36" s="29"/>
      <c r="E36" s="26" t="s">
        <v>39</v>
      </c>
      <c r="F36" s="80">
        <f>ROUND((SUM(BF126:BF250)),  2)</f>
        <v>2268145.0099999998</v>
      </c>
      <c r="I36" s="84">
        <v>0.12</v>
      </c>
      <c r="J36" s="80">
        <f>ROUND(((SUM(BF126:BF250))*I36),  2)</f>
        <v>272177.40000000002</v>
      </c>
      <c r="L36" s="29"/>
    </row>
    <row r="37" spans="2:12" s="1" customFormat="1" ht="14.45" hidden="1" customHeight="1">
      <c r="B37" s="29"/>
      <c r="E37" s="26" t="s">
        <v>40</v>
      </c>
      <c r="F37" s="80">
        <f>ROUND((SUM(BG126:BG250)),  2)</f>
        <v>0</v>
      </c>
      <c r="I37" s="84">
        <v>0.21</v>
      </c>
      <c r="J37" s="80">
        <f>0</f>
        <v>0</v>
      </c>
      <c r="L37" s="29"/>
    </row>
    <row r="38" spans="2:12" s="1" customFormat="1" ht="14.45" hidden="1" customHeight="1">
      <c r="B38" s="29"/>
      <c r="E38" s="26" t="s">
        <v>41</v>
      </c>
      <c r="F38" s="80">
        <f>ROUND((SUM(BH126:BH250)),  2)</f>
        <v>0</v>
      </c>
      <c r="I38" s="84">
        <v>0.12</v>
      </c>
      <c r="J38" s="80">
        <f>0</f>
        <v>0</v>
      </c>
      <c r="L38" s="29"/>
    </row>
    <row r="39" spans="2:12" s="1" customFormat="1" ht="14.45" hidden="1" customHeight="1">
      <c r="B39" s="29"/>
      <c r="E39" s="26" t="s">
        <v>42</v>
      </c>
      <c r="F39" s="80">
        <f>ROUND((SUM(BI126:BI250)),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2540322.4099999997</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c - Vytápění</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J126</f>
        <v>2268145.0099999998</v>
      </c>
      <c r="L98" s="29"/>
      <c r="AU98" s="17" t="s">
        <v>172</v>
      </c>
    </row>
    <row r="99" spans="2:47" s="8" customFormat="1" ht="24.95" customHeight="1">
      <c r="B99" s="96"/>
      <c r="D99" s="97" t="s">
        <v>182</v>
      </c>
      <c r="E99" s="98"/>
      <c r="F99" s="98"/>
      <c r="G99" s="98"/>
      <c r="H99" s="98"/>
      <c r="I99" s="98"/>
      <c r="J99" s="99">
        <f>J127</f>
        <v>2268145.0099999998</v>
      </c>
      <c r="L99" s="96"/>
    </row>
    <row r="100" spans="2:47" s="9" customFormat="1" ht="19.899999999999999" customHeight="1">
      <c r="B100" s="100"/>
      <c r="D100" s="101" t="s">
        <v>2372</v>
      </c>
      <c r="E100" s="102"/>
      <c r="F100" s="102"/>
      <c r="G100" s="102"/>
      <c r="H100" s="102"/>
      <c r="I100" s="102"/>
      <c r="J100" s="103">
        <f>J128</f>
        <v>20130</v>
      </c>
      <c r="L100" s="100"/>
    </row>
    <row r="101" spans="2:47" s="9" customFormat="1" ht="19.899999999999999" customHeight="1">
      <c r="B101" s="100"/>
      <c r="D101" s="101" t="s">
        <v>2377</v>
      </c>
      <c r="E101" s="102"/>
      <c r="F101" s="102"/>
      <c r="G101" s="102"/>
      <c r="H101" s="102"/>
      <c r="I101" s="102"/>
      <c r="J101" s="103">
        <f>J132</f>
        <v>934020.66</v>
      </c>
      <c r="L101" s="100"/>
    </row>
    <row r="102" spans="2:47" s="9" customFormat="1" ht="19.899999999999999" customHeight="1">
      <c r="B102" s="100"/>
      <c r="D102" s="101" t="s">
        <v>2378</v>
      </c>
      <c r="E102" s="102"/>
      <c r="F102" s="102"/>
      <c r="G102" s="102"/>
      <c r="H102" s="102"/>
      <c r="I102" s="102"/>
      <c r="J102" s="103">
        <f>J156</f>
        <v>163406.56</v>
      </c>
      <c r="L102" s="100"/>
    </row>
    <row r="103" spans="2:47" s="9" customFormat="1" ht="19.899999999999999" customHeight="1">
      <c r="B103" s="100"/>
      <c r="D103" s="101" t="s">
        <v>2379</v>
      </c>
      <c r="E103" s="102"/>
      <c r="F103" s="102"/>
      <c r="G103" s="102"/>
      <c r="H103" s="102"/>
      <c r="I103" s="102"/>
      <c r="J103" s="103">
        <f>J177</f>
        <v>149170.29</v>
      </c>
      <c r="L103" s="100"/>
    </row>
    <row r="104" spans="2:47" s="9" customFormat="1" ht="19.899999999999999" customHeight="1">
      <c r="B104" s="100"/>
      <c r="D104" s="101" t="s">
        <v>2892</v>
      </c>
      <c r="E104" s="102"/>
      <c r="F104" s="102"/>
      <c r="G104" s="102"/>
      <c r="H104" s="102"/>
      <c r="I104" s="102"/>
      <c r="J104" s="103">
        <f>J210</f>
        <v>1001417.5</v>
      </c>
      <c r="L104" s="100"/>
    </row>
    <row r="105" spans="2:47" s="1" customFormat="1" ht="21.75" customHeight="1">
      <c r="B105" s="29"/>
      <c r="L105" s="29"/>
    </row>
    <row r="106" spans="2:47" s="1" customFormat="1" ht="6.95" customHeight="1">
      <c r="B106" s="41"/>
      <c r="C106" s="42"/>
      <c r="D106" s="42"/>
      <c r="E106" s="42"/>
      <c r="F106" s="42"/>
      <c r="G106" s="42"/>
      <c r="H106" s="42"/>
      <c r="I106" s="42"/>
      <c r="J106" s="42"/>
      <c r="K106" s="42"/>
      <c r="L106" s="29"/>
    </row>
    <row r="110" spans="2:47" s="1" customFormat="1" ht="6.95" customHeight="1">
      <c r="B110" s="43"/>
      <c r="C110" s="44"/>
      <c r="D110" s="44"/>
      <c r="E110" s="44"/>
      <c r="F110" s="44"/>
      <c r="G110" s="44"/>
      <c r="H110" s="44"/>
      <c r="I110" s="44"/>
      <c r="J110" s="44"/>
      <c r="K110" s="44"/>
      <c r="L110" s="29"/>
    </row>
    <row r="111" spans="2:47" s="1" customFormat="1" ht="24.95" customHeight="1">
      <c r="B111" s="29"/>
      <c r="C111" s="21" t="s">
        <v>209</v>
      </c>
      <c r="L111" s="29"/>
    </row>
    <row r="112" spans="2:47" s="1" customFormat="1" ht="6.95" customHeight="1">
      <c r="B112" s="29"/>
      <c r="L112" s="29"/>
    </row>
    <row r="113" spans="2:63" s="1" customFormat="1" ht="12" customHeight="1">
      <c r="B113" s="29"/>
      <c r="C113" s="26" t="s">
        <v>14</v>
      </c>
      <c r="L113" s="29"/>
    </row>
    <row r="114" spans="2:63" s="1" customFormat="1" ht="16.5" customHeight="1">
      <c r="B114" s="29"/>
      <c r="E114" s="230" t="str">
        <f>E7</f>
        <v>ODUS Kamenice</v>
      </c>
      <c r="F114" s="231"/>
      <c r="G114" s="231"/>
      <c r="H114" s="231"/>
      <c r="L114" s="29"/>
    </row>
    <row r="115" spans="2:63" ht="12" customHeight="1">
      <c r="B115" s="20"/>
      <c r="C115" s="26" t="s">
        <v>165</v>
      </c>
      <c r="L115" s="20"/>
    </row>
    <row r="116" spans="2:63" s="1" customFormat="1" ht="16.5" customHeight="1">
      <c r="B116" s="29"/>
      <c r="E116" s="230" t="s">
        <v>7786</v>
      </c>
      <c r="F116" s="229"/>
      <c r="G116" s="229"/>
      <c r="H116" s="229"/>
      <c r="L116" s="29"/>
    </row>
    <row r="117" spans="2:63" s="1" customFormat="1" ht="12" customHeight="1">
      <c r="B117" s="29"/>
      <c r="C117" s="26" t="s">
        <v>167</v>
      </c>
      <c r="L117" s="29"/>
    </row>
    <row r="118" spans="2:63" s="1" customFormat="1" ht="16.5" customHeight="1">
      <c r="B118" s="29"/>
      <c r="E118" s="211" t="str">
        <f>E11</f>
        <v>c - Vytápění</v>
      </c>
      <c r="F118" s="229"/>
      <c r="G118" s="229"/>
      <c r="H118" s="229"/>
      <c r="L118" s="29"/>
    </row>
    <row r="119" spans="2:63" s="1" customFormat="1" ht="6.95" customHeight="1">
      <c r="B119" s="29"/>
      <c r="L119" s="29"/>
    </row>
    <row r="120" spans="2:63" s="1" customFormat="1" ht="12" customHeight="1">
      <c r="B120" s="29"/>
      <c r="C120" s="26" t="s">
        <v>18</v>
      </c>
      <c r="F120" s="24" t="str">
        <f>F14</f>
        <v>Česká Kamenice</v>
      </c>
      <c r="I120" s="26" t="s">
        <v>20</v>
      </c>
      <c r="J120" s="49" t="str">
        <f>IF(J14="","",J14)</f>
        <v>8. 6. 2024</v>
      </c>
      <c r="L120" s="29"/>
    </row>
    <row r="121" spans="2:63" s="1" customFormat="1" ht="6.95" customHeight="1">
      <c r="B121" s="29"/>
      <c r="L121" s="29"/>
    </row>
    <row r="122" spans="2:63" s="1" customFormat="1" ht="40.15" customHeight="1">
      <c r="B122" s="29"/>
      <c r="C122" s="26" t="s">
        <v>22</v>
      </c>
      <c r="F122" s="24" t="str">
        <f>E17</f>
        <v xml:space="preserve"> </v>
      </c>
      <c r="I122" s="26" t="s">
        <v>27</v>
      </c>
      <c r="J122" s="27" t="str">
        <f>E23</f>
        <v>BOD ARCHITEKTI-atelier bod architekti s.r.o.</v>
      </c>
      <c r="L122" s="29"/>
    </row>
    <row r="123" spans="2:63" s="1" customFormat="1" ht="15.2" customHeight="1">
      <c r="B123" s="29"/>
      <c r="C123" s="26" t="s">
        <v>26</v>
      </c>
      <c r="F123" s="24" t="str">
        <f>IF(E20="","",E20)</f>
        <v xml:space="preserve"> </v>
      </c>
      <c r="I123" s="26" t="s">
        <v>30</v>
      </c>
      <c r="J123" s="27" t="str">
        <f>E26</f>
        <v>Krajovský</v>
      </c>
      <c r="L123" s="29"/>
    </row>
    <row r="124" spans="2:63" s="1" customFormat="1" ht="10.35" customHeight="1">
      <c r="B124" s="29"/>
      <c r="L124" s="29"/>
    </row>
    <row r="125" spans="2:63" s="10" customFormat="1" ht="29.25" customHeight="1">
      <c r="B125" s="104"/>
      <c r="C125" s="105" t="s">
        <v>210</v>
      </c>
      <c r="D125" s="106" t="s">
        <v>58</v>
      </c>
      <c r="E125" s="106" t="s">
        <v>54</v>
      </c>
      <c r="F125" s="106" t="s">
        <v>55</v>
      </c>
      <c r="G125" s="106" t="s">
        <v>211</v>
      </c>
      <c r="H125" s="106" t="s">
        <v>212</v>
      </c>
      <c r="I125" s="106" t="s">
        <v>213</v>
      </c>
      <c r="J125" s="106" t="s">
        <v>170</v>
      </c>
      <c r="K125" s="107" t="s">
        <v>214</v>
      </c>
      <c r="L125" s="104"/>
      <c r="M125" s="56" t="s">
        <v>1</v>
      </c>
      <c r="N125" s="57" t="s">
        <v>37</v>
      </c>
      <c r="O125" s="57" t="s">
        <v>215</v>
      </c>
      <c r="P125" s="57" t="s">
        <v>216</v>
      </c>
      <c r="Q125" s="57" t="s">
        <v>217</v>
      </c>
      <c r="R125" s="57" t="s">
        <v>218</v>
      </c>
      <c r="S125" s="57" t="s">
        <v>219</v>
      </c>
      <c r="T125" s="58" t="s">
        <v>220</v>
      </c>
    </row>
    <row r="126" spans="2:63" s="1" customFormat="1" ht="22.9" customHeight="1">
      <c r="B126" s="29"/>
      <c r="C126" s="61" t="s">
        <v>221</v>
      </c>
      <c r="J126" s="108">
        <f>BK126</f>
        <v>2268145.0099999998</v>
      </c>
      <c r="L126" s="29"/>
      <c r="M126" s="59"/>
      <c r="N126" s="50"/>
      <c r="O126" s="50"/>
      <c r="P126" s="109">
        <f>P127</f>
        <v>279.972598</v>
      </c>
      <c r="Q126" s="50"/>
      <c r="R126" s="109">
        <f>R127</f>
        <v>1.6783399999999999</v>
      </c>
      <c r="S126" s="50"/>
      <c r="T126" s="110">
        <f>T127</f>
        <v>0</v>
      </c>
      <c r="AT126" s="17" t="s">
        <v>72</v>
      </c>
      <c r="AU126" s="17" t="s">
        <v>172</v>
      </c>
      <c r="BK126" s="111">
        <f>BK127</f>
        <v>2268145.0099999998</v>
      </c>
    </row>
    <row r="127" spans="2:63" s="11" customFormat="1" ht="25.9" customHeight="1">
      <c r="B127" s="112"/>
      <c r="D127" s="113" t="s">
        <v>72</v>
      </c>
      <c r="E127" s="114" t="s">
        <v>1110</v>
      </c>
      <c r="F127" s="114" t="s">
        <v>1111</v>
      </c>
      <c r="J127" s="115">
        <f>BK127</f>
        <v>2268145.0099999998</v>
      </c>
      <c r="L127" s="112"/>
      <c r="M127" s="116"/>
      <c r="P127" s="117">
        <f>P128+P132+P156+P177+P210</f>
        <v>279.972598</v>
      </c>
      <c r="R127" s="117">
        <f>R128+R132+R156+R177+R210</f>
        <v>1.6783399999999999</v>
      </c>
      <c r="T127" s="118">
        <f>T128+T132+T156+T177+T210</f>
        <v>0</v>
      </c>
      <c r="AR127" s="113" t="s">
        <v>82</v>
      </c>
      <c r="AT127" s="119" t="s">
        <v>72</v>
      </c>
      <c r="AU127" s="119" t="s">
        <v>73</v>
      </c>
      <c r="AY127" s="113" t="s">
        <v>224</v>
      </c>
      <c r="BK127" s="120">
        <f>BK128+BK132+BK156+BK177+BK210</f>
        <v>2268145.0099999998</v>
      </c>
    </row>
    <row r="128" spans="2:63" s="11" customFormat="1" ht="22.9" customHeight="1">
      <c r="B128" s="112"/>
      <c r="D128" s="113" t="s">
        <v>72</v>
      </c>
      <c r="E128" s="121" t="s">
        <v>2400</v>
      </c>
      <c r="F128" s="121" t="s">
        <v>2401</v>
      </c>
      <c r="J128" s="122">
        <f>BK128</f>
        <v>20130</v>
      </c>
      <c r="L128" s="112"/>
      <c r="M128" s="116"/>
      <c r="P128" s="117">
        <f>SUM(P129:P131)</f>
        <v>16.71</v>
      </c>
      <c r="R128" s="117">
        <f>SUM(R129:R131)</f>
        <v>5.7300000000000004E-2</v>
      </c>
      <c r="T128" s="118">
        <f>SUM(T129:T131)</f>
        <v>0</v>
      </c>
      <c r="AR128" s="113" t="s">
        <v>82</v>
      </c>
      <c r="AT128" s="119" t="s">
        <v>72</v>
      </c>
      <c r="AU128" s="119" t="s">
        <v>78</v>
      </c>
      <c r="AY128" s="113" t="s">
        <v>224</v>
      </c>
      <c r="BK128" s="120">
        <f>SUM(BK129:BK131)</f>
        <v>20130</v>
      </c>
    </row>
    <row r="129" spans="2:65" s="1" customFormat="1" ht="21.75" customHeight="1">
      <c r="B129" s="123"/>
      <c r="C129" s="124" t="s">
        <v>78</v>
      </c>
      <c r="D129" s="124" t="s">
        <v>226</v>
      </c>
      <c r="E129" s="125" t="s">
        <v>2893</v>
      </c>
      <c r="F129" s="126" t="s">
        <v>2894</v>
      </c>
      <c r="G129" s="127" t="s">
        <v>272</v>
      </c>
      <c r="H129" s="128">
        <v>30</v>
      </c>
      <c r="I129" s="129">
        <v>671</v>
      </c>
      <c r="J129" s="129">
        <f>ROUND(I129*H129,2)</f>
        <v>20130</v>
      </c>
      <c r="K129" s="126" t="s">
        <v>230</v>
      </c>
      <c r="L129" s="29"/>
      <c r="M129" s="130" t="s">
        <v>1</v>
      </c>
      <c r="N129" s="131" t="s">
        <v>39</v>
      </c>
      <c r="O129" s="132">
        <v>0.55700000000000005</v>
      </c>
      <c r="P129" s="132">
        <f>O129*H129</f>
        <v>16.71</v>
      </c>
      <c r="Q129" s="132">
        <v>1.91E-3</v>
      </c>
      <c r="R129" s="132">
        <f>Q129*H129</f>
        <v>5.7300000000000004E-2</v>
      </c>
      <c r="S129" s="132">
        <v>0</v>
      </c>
      <c r="T129" s="133">
        <f>S129*H129</f>
        <v>0</v>
      </c>
      <c r="AR129" s="134" t="s">
        <v>277</v>
      </c>
      <c r="AT129" s="134" t="s">
        <v>226</v>
      </c>
      <c r="AU129" s="134" t="s">
        <v>82</v>
      </c>
      <c r="AY129" s="17" t="s">
        <v>224</v>
      </c>
      <c r="BE129" s="135">
        <f>IF(N129="základní",J129,0)</f>
        <v>0</v>
      </c>
      <c r="BF129" s="135">
        <f>IF(N129="snížená",J129,0)</f>
        <v>20130</v>
      </c>
      <c r="BG129" s="135">
        <f>IF(N129="zákl. přenesená",J129,0)</f>
        <v>0</v>
      </c>
      <c r="BH129" s="135">
        <f>IF(N129="sníž. přenesená",J129,0)</f>
        <v>0</v>
      </c>
      <c r="BI129" s="135">
        <f>IF(N129="nulová",J129,0)</f>
        <v>0</v>
      </c>
      <c r="BJ129" s="17" t="s">
        <v>82</v>
      </c>
      <c r="BK129" s="135">
        <f>ROUND(I129*H129,2)</f>
        <v>20130</v>
      </c>
      <c r="BL129" s="17" t="s">
        <v>277</v>
      </c>
      <c r="BM129" s="134" t="s">
        <v>5089</v>
      </c>
    </row>
    <row r="130" spans="2:65" s="1" customFormat="1">
      <c r="B130" s="29"/>
      <c r="D130" s="136" t="s">
        <v>231</v>
      </c>
      <c r="F130" s="137" t="s">
        <v>2896</v>
      </c>
      <c r="L130" s="29"/>
      <c r="M130" s="138"/>
      <c r="T130" s="53"/>
      <c r="AT130" s="17" t="s">
        <v>231</v>
      </c>
      <c r="AU130" s="17" t="s">
        <v>82</v>
      </c>
    </row>
    <row r="131" spans="2:65" s="1" customFormat="1">
      <c r="B131" s="29"/>
      <c r="D131" s="139" t="s">
        <v>232</v>
      </c>
      <c r="F131" s="140" t="s">
        <v>2897</v>
      </c>
      <c r="L131" s="29"/>
      <c r="M131" s="138"/>
      <c r="T131" s="53"/>
      <c r="AT131" s="17" t="s">
        <v>232</v>
      </c>
      <c r="AU131" s="17" t="s">
        <v>82</v>
      </c>
    </row>
    <row r="132" spans="2:65" s="11" customFormat="1" ht="22.9" customHeight="1">
      <c r="B132" s="112"/>
      <c r="D132" s="113" t="s">
        <v>72</v>
      </c>
      <c r="E132" s="121" t="s">
        <v>2021</v>
      </c>
      <c r="F132" s="121" t="s">
        <v>2823</v>
      </c>
      <c r="J132" s="122">
        <f>BK132</f>
        <v>934020.66</v>
      </c>
      <c r="L132" s="112"/>
      <c r="M132" s="116"/>
      <c r="P132" s="117">
        <f>SUM(P133:P155)</f>
        <v>29.034398000000003</v>
      </c>
      <c r="R132" s="117">
        <f>SUM(R133:R155)</f>
        <v>0.88602999999999998</v>
      </c>
      <c r="T132" s="118">
        <f>SUM(T133:T155)</f>
        <v>0</v>
      </c>
      <c r="AR132" s="113" t="s">
        <v>82</v>
      </c>
      <c r="AT132" s="119" t="s">
        <v>72</v>
      </c>
      <c r="AU132" s="119" t="s">
        <v>78</v>
      </c>
      <c r="AY132" s="113" t="s">
        <v>224</v>
      </c>
      <c r="BK132" s="120">
        <f>SUM(BK133:BK155)</f>
        <v>934020.66</v>
      </c>
    </row>
    <row r="133" spans="2:65" s="1" customFormat="1" ht="37.9" customHeight="1">
      <c r="B133" s="123"/>
      <c r="C133" s="124" t="s">
        <v>82</v>
      </c>
      <c r="D133" s="124" t="s">
        <v>226</v>
      </c>
      <c r="E133" s="125" t="s">
        <v>2898</v>
      </c>
      <c r="F133" s="126" t="s">
        <v>2899</v>
      </c>
      <c r="G133" s="127" t="s">
        <v>369</v>
      </c>
      <c r="H133" s="128">
        <v>2</v>
      </c>
      <c r="I133" s="129">
        <v>5700</v>
      </c>
      <c r="J133" s="129">
        <f>ROUND(I133*H133,2)</f>
        <v>11400</v>
      </c>
      <c r="K133" s="126" t="s">
        <v>230</v>
      </c>
      <c r="L133" s="29"/>
      <c r="M133" s="130" t="s">
        <v>1</v>
      </c>
      <c r="N133" s="131" t="s">
        <v>39</v>
      </c>
      <c r="O133" s="132">
        <v>0.5</v>
      </c>
      <c r="P133" s="132">
        <f>O133*H133</f>
        <v>1</v>
      </c>
      <c r="Q133" s="132">
        <v>1.137E-2</v>
      </c>
      <c r="R133" s="132">
        <f>Q133*H133</f>
        <v>2.274E-2</v>
      </c>
      <c r="S133" s="132">
        <v>0</v>
      </c>
      <c r="T133" s="133">
        <f>S133*H133</f>
        <v>0</v>
      </c>
      <c r="AR133" s="134" t="s">
        <v>277</v>
      </c>
      <c r="AT133" s="134" t="s">
        <v>226</v>
      </c>
      <c r="AU133" s="134" t="s">
        <v>82</v>
      </c>
      <c r="AY133" s="17" t="s">
        <v>224</v>
      </c>
      <c r="BE133" s="135">
        <f>IF(N133="základní",J133,0)</f>
        <v>0</v>
      </c>
      <c r="BF133" s="135">
        <f>IF(N133="snížená",J133,0)</f>
        <v>11400</v>
      </c>
      <c r="BG133" s="135">
        <f>IF(N133="zákl. přenesená",J133,0)</f>
        <v>0</v>
      </c>
      <c r="BH133" s="135">
        <f>IF(N133="sníž. přenesená",J133,0)</f>
        <v>0</v>
      </c>
      <c r="BI133" s="135">
        <f>IF(N133="nulová",J133,0)</f>
        <v>0</v>
      </c>
      <c r="BJ133" s="17" t="s">
        <v>82</v>
      </c>
      <c r="BK133" s="135">
        <f>ROUND(I133*H133,2)</f>
        <v>11400</v>
      </c>
      <c r="BL133" s="17" t="s">
        <v>277</v>
      </c>
      <c r="BM133" s="134" t="s">
        <v>5090</v>
      </c>
    </row>
    <row r="134" spans="2:65" s="1" customFormat="1" ht="29.25">
      <c r="B134" s="29"/>
      <c r="D134" s="136" t="s">
        <v>231</v>
      </c>
      <c r="F134" s="137" t="s">
        <v>2901</v>
      </c>
      <c r="L134" s="29"/>
      <c r="M134" s="138"/>
      <c r="T134" s="53"/>
      <c r="AT134" s="17" t="s">
        <v>231</v>
      </c>
      <c r="AU134" s="17" t="s">
        <v>82</v>
      </c>
    </row>
    <row r="135" spans="2:65" s="1" customFormat="1">
      <c r="B135" s="29"/>
      <c r="D135" s="139" t="s">
        <v>232</v>
      </c>
      <c r="F135" s="140" t="s">
        <v>2902</v>
      </c>
      <c r="L135" s="29"/>
      <c r="M135" s="138"/>
      <c r="T135" s="53"/>
      <c r="AT135" s="17" t="s">
        <v>232</v>
      </c>
      <c r="AU135" s="17" t="s">
        <v>82</v>
      </c>
    </row>
    <row r="136" spans="2:65" s="1" customFormat="1" ht="24.2" customHeight="1">
      <c r="B136" s="123"/>
      <c r="C136" s="124" t="s">
        <v>101</v>
      </c>
      <c r="D136" s="124" t="s">
        <v>226</v>
      </c>
      <c r="E136" s="125" t="s">
        <v>2824</v>
      </c>
      <c r="F136" s="126" t="s">
        <v>2825</v>
      </c>
      <c r="G136" s="127" t="s">
        <v>369</v>
      </c>
      <c r="H136" s="128">
        <v>1</v>
      </c>
      <c r="I136" s="129">
        <v>834</v>
      </c>
      <c r="J136" s="129">
        <f>ROUND(I136*H136,2)</f>
        <v>834</v>
      </c>
      <c r="K136" s="126" t="s">
        <v>2903</v>
      </c>
      <c r="L136" s="29"/>
      <c r="M136" s="130" t="s">
        <v>1</v>
      </c>
      <c r="N136" s="131" t="s">
        <v>39</v>
      </c>
      <c r="O136" s="132">
        <v>0.25</v>
      </c>
      <c r="P136" s="132">
        <f>O136*H136</f>
        <v>0.25</v>
      </c>
      <c r="Q136" s="132">
        <v>6.4999999999999997E-4</v>
      </c>
      <c r="R136" s="132">
        <f>Q136*H136</f>
        <v>6.4999999999999997E-4</v>
      </c>
      <c r="S136" s="132">
        <v>0</v>
      </c>
      <c r="T136" s="133">
        <f>S136*H136</f>
        <v>0</v>
      </c>
      <c r="AR136" s="134" t="s">
        <v>277</v>
      </c>
      <c r="AT136" s="134" t="s">
        <v>226</v>
      </c>
      <c r="AU136" s="134" t="s">
        <v>82</v>
      </c>
      <c r="AY136" s="17" t="s">
        <v>224</v>
      </c>
      <c r="BE136" s="135">
        <f>IF(N136="základní",J136,0)</f>
        <v>0</v>
      </c>
      <c r="BF136" s="135">
        <f>IF(N136="snížená",J136,0)</f>
        <v>834</v>
      </c>
      <c r="BG136" s="135">
        <f>IF(N136="zákl. přenesená",J136,0)</f>
        <v>0</v>
      </c>
      <c r="BH136" s="135">
        <f>IF(N136="sníž. přenesená",J136,0)</f>
        <v>0</v>
      </c>
      <c r="BI136" s="135">
        <f>IF(N136="nulová",J136,0)</f>
        <v>0</v>
      </c>
      <c r="BJ136" s="17" t="s">
        <v>82</v>
      </c>
      <c r="BK136" s="135">
        <f>ROUND(I136*H136,2)</f>
        <v>834</v>
      </c>
      <c r="BL136" s="17" t="s">
        <v>277</v>
      </c>
      <c r="BM136" s="134" t="s">
        <v>5091</v>
      </c>
    </row>
    <row r="137" spans="2:65" s="1" customFormat="1" ht="19.5">
      <c r="B137" s="29"/>
      <c r="D137" s="136" t="s">
        <v>231</v>
      </c>
      <c r="F137" s="137" t="s">
        <v>2905</v>
      </c>
      <c r="L137" s="29"/>
      <c r="M137" s="138"/>
      <c r="T137" s="53"/>
      <c r="AT137" s="17" t="s">
        <v>231</v>
      </c>
      <c r="AU137" s="17" t="s">
        <v>82</v>
      </c>
    </row>
    <row r="138" spans="2:65" s="1" customFormat="1" ht="24.2" customHeight="1">
      <c r="B138" s="123"/>
      <c r="C138" s="124" t="s">
        <v>106</v>
      </c>
      <c r="D138" s="124" t="s">
        <v>226</v>
      </c>
      <c r="E138" s="125" t="s">
        <v>2829</v>
      </c>
      <c r="F138" s="126" t="s">
        <v>2830</v>
      </c>
      <c r="G138" s="127" t="s">
        <v>369</v>
      </c>
      <c r="H138" s="128">
        <v>1</v>
      </c>
      <c r="I138" s="129">
        <v>1490</v>
      </c>
      <c r="J138" s="129">
        <f>ROUND(I138*H138,2)</f>
        <v>1490</v>
      </c>
      <c r="K138" s="126" t="s">
        <v>2903</v>
      </c>
      <c r="L138" s="29"/>
      <c r="M138" s="130" t="s">
        <v>1</v>
      </c>
      <c r="N138" s="131" t="s">
        <v>39</v>
      </c>
      <c r="O138" s="132">
        <v>0.25</v>
      </c>
      <c r="P138" s="132">
        <f>O138*H138</f>
        <v>0.25</v>
      </c>
      <c r="Q138" s="132">
        <v>1.4499999999999999E-3</v>
      </c>
      <c r="R138" s="132">
        <f>Q138*H138</f>
        <v>1.4499999999999999E-3</v>
      </c>
      <c r="S138" s="132">
        <v>0</v>
      </c>
      <c r="T138" s="133">
        <f>S138*H138</f>
        <v>0</v>
      </c>
      <c r="AR138" s="134" t="s">
        <v>277</v>
      </c>
      <c r="AT138" s="134" t="s">
        <v>226</v>
      </c>
      <c r="AU138" s="134" t="s">
        <v>82</v>
      </c>
      <c r="AY138" s="17" t="s">
        <v>224</v>
      </c>
      <c r="BE138" s="135">
        <f>IF(N138="základní",J138,0)</f>
        <v>0</v>
      </c>
      <c r="BF138" s="135">
        <f>IF(N138="snížená",J138,0)</f>
        <v>1490</v>
      </c>
      <c r="BG138" s="135">
        <f>IF(N138="zákl. přenesená",J138,0)</f>
        <v>0</v>
      </c>
      <c r="BH138" s="135">
        <f>IF(N138="sníž. přenesená",J138,0)</f>
        <v>0</v>
      </c>
      <c r="BI138" s="135">
        <f>IF(N138="nulová",J138,0)</f>
        <v>0</v>
      </c>
      <c r="BJ138" s="17" t="s">
        <v>82</v>
      </c>
      <c r="BK138" s="135">
        <f>ROUND(I138*H138,2)</f>
        <v>1490</v>
      </c>
      <c r="BL138" s="17" t="s">
        <v>277</v>
      </c>
      <c r="BM138" s="134" t="s">
        <v>5092</v>
      </c>
    </row>
    <row r="139" spans="2:65" s="1" customFormat="1" ht="19.5">
      <c r="B139" s="29"/>
      <c r="D139" s="136" t="s">
        <v>231</v>
      </c>
      <c r="F139" s="137" t="s">
        <v>2907</v>
      </c>
      <c r="L139" s="29"/>
      <c r="M139" s="138"/>
      <c r="T139" s="53"/>
      <c r="AT139" s="17" t="s">
        <v>231</v>
      </c>
      <c r="AU139" s="17" t="s">
        <v>82</v>
      </c>
    </row>
    <row r="140" spans="2:65" s="1" customFormat="1" ht="24.2" customHeight="1">
      <c r="B140" s="123"/>
      <c r="C140" s="124" t="s">
        <v>109</v>
      </c>
      <c r="D140" s="124" t="s">
        <v>226</v>
      </c>
      <c r="E140" s="125" t="s">
        <v>2834</v>
      </c>
      <c r="F140" s="126" t="s">
        <v>2835</v>
      </c>
      <c r="G140" s="127" t="s">
        <v>639</v>
      </c>
      <c r="H140" s="128">
        <v>1</v>
      </c>
      <c r="I140" s="129">
        <v>1150</v>
      </c>
      <c r="J140" s="129">
        <f>ROUND(I140*H140,2)</f>
        <v>1150</v>
      </c>
      <c r="K140" s="126" t="s">
        <v>2903</v>
      </c>
      <c r="L140" s="29"/>
      <c r="M140" s="130" t="s">
        <v>1</v>
      </c>
      <c r="N140" s="131" t="s">
        <v>39</v>
      </c>
      <c r="O140" s="132">
        <v>0.25800000000000001</v>
      </c>
      <c r="P140" s="132">
        <f>O140*H140</f>
        <v>0.25800000000000001</v>
      </c>
      <c r="Q140" s="132">
        <v>6.8000000000000005E-4</v>
      </c>
      <c r="R140" s="132">
        <f>Q140*H140</f>
        <v>6.8000000000000005E-4</v>
      </c>
      <c r="S140" s="132">
        <v>0</v>
      </c>
      <c r="T140" s="133">
        <f>S140*H140</f>
        <v>0</v>
      </c>
      <c r="AR140" s="134" t="s">
        <v>277</v>
      </c>
      <c r="AT140" s="134" t="s">
        <v>226</v>
      </c>
      <c r="AU140" s="134" t="s">
        <v>82</v>
      </c>
      <c r="AY140" s="17" t="s">
        <v>224</v>
      </c>
      <c r="BE140" s="135">
        <f>IF(N140="základní",J140,0)</f>
        <v>0</v>
      </c>
      <c r="BF140" s="135">
        <f>IF(N140="snížená",J140,0)</f>
        <v>1150</v>
      </c>
      <c r="BG140" s="135">
        <f>IF(N140="zákl. přenesená",J140,0)</f>
        <v>0</v>
      </c>
      <c r="BH140" s="135">
        <f>IF(N140="sníž. přenesená",J140,0)</f>
        <v>0</v>
      </c>
      <c r="BI140" s="135">
        <f>IF(N140="nulová",J140,0)</f>
        <v>0</v>
      </c>
      <c r="BJ140" s="17" t="s">
        <v>82</v>
      </c>
      <c r="BK140" s="135">
        <f>ROUND(I140*H140,2)</f>
        <v>1150</v>
      </c>
      <c r="BL140" s="17" t="s">
        <v>277</v>
      </c>
      <c r="BM140" s="134" t="s">
        <v>5093</v>
      </c>
    </row>
    <row r="141" spans="2:65" s="1" customFormat="1" ht="19.5">
      <c r="B141" s="29"/>
      <c r="D141" s="136" t="s">
        <v>231</v>
      </c>
      <c r="F141" s="137" t="s">
        <v>2909</v>
      </c>
      <c r="L141" s="29"/>
      <c r="M141" s="138"/>
      <c r="T141" s="53"/>
      <c r="AT141" s="17" t="s">
        <v>231</v>
      </c>
      <c r="AU141" s="17" t="s">
        <v>82</v>
      </c>
    </row>
    <row r="142" spans="2:65" s="1" customFormat="1" ht="33" customHeight="1">
      <c r="B142" s="123"/>
      <c r="C142" s="124" t="s">
        <v>112</v>
      </c>
      <c r="D142" s="124" t="s">
        <v>226</v>
      </c>
      <c r="E142" s="125" t="s">
        <v>2910</v>
      </c>
      <c r="F142" s="126" t="s">
        <v>2911</v>
      </c>
      <c r="G142" s="127" t="s">
        <v>369</v>
      </c>
      <c r="H142" s="128">
        <v>1</v>
      </c>
      <c r="I142" s="129">
        <v>128500</v>
      </c>
      <c r="J142" s="129">
        <f>ROUND(I142*H142,2)</f>
        <v>128500</v>
      </c>
      <c r="K142" s="126" t="s">
        <v>2903</v>
      </c>
      <c r="L142" s="29"/>
      <c r="M142" s="130" t="s">
        <v>1</v>
      </c>
      <c r="N142" s="131" t="s">
        <v>39</v>
      </c>
      <c r="O142" s="132">
        <v>1.1020000000000001</v>
      </c>
      <c r="P142" s="132">
        <f>O142*H142</f>
        <v>1.1020000000000001</v>
      </c>
      <c r="Q142" s="132">
        <v>2.402E-2</v>
      </c>
      <c r="R142" s="132">
        <f>Q142*H142</f>
        <v>2.402E-2</v>
      </c>
      <c r="S142" s="132">
        <v>0</v>
      </c>
      <c r="T142" s="133">
        <f>S142*H142</f>
        <v>0</v>
      </c>
      <c r="AR142" s="134" t="s">
        <v>277</v>
      </c>
      <c r="AT142" s="134" t="s">
        <v>226</v>
      </c>
      <c r="AU142" s="134" t="s">
        <v>82</v>
      </c>
      <c r="AY142" s="17" t="s">
        <v>224</v>
      </c>
      <c r="BE142" s="135">
        <f>IF(N142="základní",J142,0)</f>
        <v>0</v>
      </c>
      <c r="BF142" s="135">
        <f>IF(N142="snížená",J142,0)</f>
        <v>128500</v>
      </c>
      <c r="BG142" s="135">
        <f>IF(N142="zákl. přenesená",J142,0)</f>
        <v>0</v>
      </c>
      <c r="BH142" s="135">
        <f>IF(N142="sníž. přenesená",J142,0)</f>
        <v>0</v>
      </c>
      <c r="BI142" s="135">
        <f>IF(N142="nulová",J142,0)</f>
        <v>0</v>
      </c>
      <c r="BJ142" s="17" t="s">
        <v>82</v>
      </c>
      <c r="BK142" s="135">
        <f>ROUND(I142*H142,2)</f>
        <v>128500</v>
      </c>
      <c r="BL142" s="17" t="s">
        <v>277</v>
      </c>
      <c r="BM142" s="134" t="s">
        <v>5094</v>
      </c>
    </row>
    <row r="143" spans="2:65" s="1" customFormat="1" ht="29.25">
      <c r="B143" s="29"/>
      <c r="D143" s="136" t="s">
        <v>231</v>
      </c>
      <c r="F143" s="137" t="s">
        <v>2913</v>
      </c>
      <c r="L143" s="29"/>
      <c r="M143" s="138"/>
      <c r="T143" s="53"/>
      <c r="AT143" s="17" t="s">
        <v>231</v>
      </c>
      <c r="AU143" s="17" t="s">
        <v>82</v>
      </c>
    </row>
    <row r="144" spans="2:65" s="1" customFormat="1" ht="16.5" customHeight="1">
      <c r="B144" s="123"/>
      <c r="C144" s="124" t="s">
        <v>115</v>
      </c>
      <c r="D144" s="124" t="s">
        <v>226</v>
      </c>
      <c r="E144" s="125" t="s">
        <v>2914</v>
      </c>
      <c r="F144" s="126" t="s">
        <v>2915</v>
      </c>
      <c r="G144" s="127" t="s">
        <v>369</v>
      </c>
      <c r="H144" s="128">
        <v>15</v>
      </c>
      <c r="I144" s="129">
        <v>5360</v>
      </c>
      <c r="J144" s="129">
        <f>ROUND(I144*H144,2)</f>
        <v>80400</v>
      </c>
      <c r="K144" s="126" t="s">
        <v>230</v>
      </c>
      <c r="L144" s="29"/>
      <c r="M144" s="130" t="s">
        <v>1</v>
      </c>
      <c r="N144" s="131" t="s">
        <v>39</v>
      </c>
      <c r="O144" s="132">
        <v>0.39200000000000002</v>
      </c>
      <c r="P144" s="132">
        <f>O144*H144</f>
        <v>5.88</v>
      </c>
      <c r="Q144" s="132">
        <v>1.15E-3</v>
      </c>
      <c r="R144" s="132">
        <f>Q144*H144</f>
        <v>1.7250000000000001E-2</v>
      </c>
      <c r="S144" s="132">
        <v>0</v>
      </c>
      <c r="T144" s="133">
        <f>S144*H144</f>
        <v>0</v>
      </c>
      <c r="AR144" s="134" t="s">
        <v>277</v>
      </c>
      <c r="AT144" s="134" t="s">
        <v>226</v>
      </c>
      <c r="AU144" s="134" t="s">
        <v>82</v>
      </c>
      <c r="AY144" s="17" t="s">
        <v>224</v>
      </c>
      <c r="BE144" s="135">
        <f>IF(N144="základní",J144,0)</f>
        <v>0</v>
      </c>
      <c r="BF144" s="135">
        <f>IF(N144="snížená",J144,0)</f>
        <v>80400</v>
      </c>
      <c r="BG144" s="135">
        <f>IF(N144="zákl. přenesená",J144,0)</f>
        <v>0</v>
      </c>
      <c r="BH144" s="135">
        <f>IF(N144="sníž. přenesená",J144,0)</f>
        <v>0</v>
      </c>
      <c r="BI144" s="135">
        <f>IF(N144="nulová",J144,0)</f>
        <v>0</v>
      </c>
      <c r="BJ144" s="17" t="s">
        <v>82</v>
      </c>
      <c r="BK144" s="135">
        <f>ROUND(I144*H144,2)</f>
        <v>80400</v>
      </c>
      <c r="BL144" s="17" t="s">
        <v>277</v>
      </c>
      <c r="BM144" s="134" t="s">
        <v>5095</v>
      </c>
    </row>
    <row r="145" spans="2:65" s="1" customFormat="1" ht="19.5">
      <c r="B145" s="29"/>
      <c r="D145" s="136" t="s">
        <v>231</v>
      </c>
      <c r="F145" s="137" t="s">
        <v>2917</v>
      </c>
      <c r="L145" s="29"/>
      <c r="M145" s="138"/>
      <c r="T145" s="53"/>
      <c r="AT145" s="17" t="s">
        <v>231</v>
      </c>
      <c r="AU145" s="17" t="s">
        <v>82</v>
      </c>
    </row>
    <row r="146" spans="2:65" s="1" customFormat="1">
      <c r="B146" s="29"/>
      <c r="D146" s="139" t="s">
        <v>232</v>
      </c>
      <c r="F146" s="140" t="s">
        <v>2918</v>
      </c>
      <c r="L146" s="29"/>
      <c r="M146" s="138"/>
      <c r="T146" s="53"/>
      <c r="AT146" s="17" t="s">
        <v>232</v>
      </c>
      <c r="AU146" s="17" t="s">
        <v>82</v>
      </c>
    </row>
    <row r="147" spans="2:65" s="1" customFormat="1" ht="24.2" customHeight="1">
      <c r="B147" s="123"/>
      <c r="C147" s="124" t="s">
        <v>118</v>
      </c>
      <c r="D147" s="124" t="s">
        <v>226</v>
      </c>
      <c r="E147" s="125" t="s">
        <v>2919</v>
      </c>
      <c r="F147" s="126" t="s">
        <v>2920</v>
      </c>
      <c r="G147" s="127" t="s">
        <v>369</v>
      </c>
      <c r="H147" s="128">
        <v>2</v>
      </c>
      <c r="I147" s="129">
        <v>205900</v>
      </c>
      <c r="J147" s="129">
        <f>ROUND(I147*H147,2)</f>
        <v>411800</v>
      </c>
      <c r="K147" s="126" t="s">
        <v>2903</v>
      </c>
      <c r="L147" s="29"/>
      <c r="M147" s="130" t="s">
        <v>1</v>
      </c>
      <c r="N147" s="131" t="s">
        <v>39</v>
      </c>
      <c r="O147" s="132">
        <v>3.3090000000000002</v>
      </c>
      <c r="P147" s="132">
        <f>O147*H147</f>
        <v>6.6180000000000003</v>
      </c>
      <c r="Q147" s="132">
        <v>0.2319</v>
      </c>
      <c r="R147" s="132">
        <f>Q147*H147</f>
        <v>0.46379999999999999</v>
      </c>
      <c r="S147" s="132">
        <v>0</v>
      </c>
      <c r="T147" s="133">
        <f>S147*H147</f>
        <v>0</v>
      </c>
      <c r="AR147" s="134" t="s">
        <v>277</v>
      </c>
      <c r="AT147" s="134" t="s">
        <v>226</v>
      </c>
      <c r="AU147" s="134" t="s">
        <v>82</v>
      </c>
      <c r="AY147" s="17" t="s">
        <v>224</v>
      </c>
      <c r="BE147" s="135">
        <f>IF(N147="základní",J147,0)</f>
        <v>0</v>
      </c>
      <c r="BF147" s="135">
        <f>IF(N147="snížená",J147,0)</f>
        <v>411800</v>
      </c>
      <c r="BG147" s="135">
        <f>IF(N147="zákl. přenesená",J147,0)</f>
        <v>0</v>
      </c>
      <c r="BH147" s="135">
        <f>IF(N147="sníž. přenesená",J147,0)</f>
        <v>0</v>
      </c>
      <c r="BI147" s="135">
        <f>IF(N147="nulová",J147,0)</f>
        <v>0</v>
      </c>
      <c r="BJ147" s="17" t="s">
        <v>82</v>
      </c>
      <c r="BK147" s="135">
        <f>ROUND(I147*H147,2)</f>
        <v>411800</v>
      </c>
      <c r="BL147" s="17" t="s">
        <v>277</v>
      </c>
      <c r="BM147" s="134" t="s">
        <v>5096</v>
      </c>
    </row>
    <row r="148" spans="2:65" s="1" customFormat="1" ht="19.5">
      <c r="B148" s="29"/>
      <c r="D148" s="136" t="s">
        <v>231</v>
      </c>
      <c r="F148" s="137" t="s">
        <v>2922</v>
      </c>
      <c r="L148" s="29"/>
      <c r="M148" s="138"/>
      <c r="T148" s="53"/>
      <c r="AT148" s="17" t="s">
        <v>231</v>
      </c>
      <c r="AU148" s="17" t="s">
        <v>82</v>
      </c>
    </row>
    <row r="149" spans="2:65" s="1" customFormat="1" ht="117">
      <c r="B149" s="29"/>
      <c r="D149" s="136" t="s">
        <v>2923</v>
      </c>
      <c r="F149" s="176" t="s">
        <v>2924</v>
      </c>
      <c r="L149" s="29"/>
      <c r="M149" s="138"/>
      <c r="T149" s="53"/>
      <c r="AT149" s="17" t="s">
        <v>2923</v>
      </c>
      <c r="AU149" s="17" t="s">
        <v>82</v>
      </c>
    </row>
    <row r="150" spans="2:65" s="1" customFormat="1" ht="24.2" customHeight="1">
      <c r="B150" s="123"/>
      <c r="C150" s="124" t="s">
        <v>280</v>
      </c>
      <c r="D150" s="124" t="s">
        <v>226</v>
      </c>
      <c r="E150" s="125" t="s">
        <v>2925</v>
      </c>
      <c r="F150" s="126" t="s">
        <v>2926</v>
      </c>
      <c r="G150" s="127" t="s">
        <v>369</v>
      </c>
      <c r="H150" s="128">
        <v>2</v>
      </c>
      <c r="I150" s="129">
        <v>148200</v>
      </c>
      <c r="J150" s="129">
        <f>ROUND(I150*H150,2)</f>
        <v>296400</v>
      </c>
      <c r="K150" s="126" t="s">
        <v>2903</v>
      </c>
      <c r="L150" s="29"/>
      <c r="M150" s="130" t="s">
        <v>1</v>
      </c>
      <c r="N150" s="131" t="s">
        <v>39</v>
      </c>
      <c r="O150" s="132">
        <v>5.0250000000000004</v>
      </c>
      <c r="P150" s="132">
        <f>O150*H150</f>
        <v>10.050000000000001</v>
      </c>
      <c r="Q150" s="132">
        <v>0.17771999999999999</v>
      </c>
      <c r="R150" s="132">
        <f>Q150*H150</f>
        <v>0.35543999999999998</v>
      </c>
      <c r="S150" s="132">
        <v>0</v>
      </c>
      <c r="T150" s="133">
        <f>S150*H150</f>
        <v>0</v>
      </c>
      <c r="AR150" s="134" t="s">
        <v>277</v>
      </c>
      <c r="AT150" s="134" t="s">
        <v>226</v>
      </c>
      <c r="AU150" s="134" t="s">
        <v>82</v>
      </c>
      <c r="AY150" s="17" t="s">
        <v>224</v>
      </c>
      <c r="BE150" s="135">
        <f>IF(N150="základní",J150,0)</f>
        <v>0</v>
      </c>
      <c r="BF150" s="135">
        <f>IF(N150="snížená",J150,0)</f>
        <v>296400</v>
      </c>
      <c r="BG150" s="135">
        <f>IF(N150="zákl. přenesená",J150,0)</f>
        <v>0</v>
      </c>
      <c r="BH150" s="135">
        <f>IF(N150="sníž. přenesená",J150,0)</f>
        <v>0</v>
      </c>
      <c r="BI150" s="135">
        <f>IF(N150="nulová",J150,0)</f>
        <v>0</v>
      </c>
      <c r="BJ150" s="17" t="s">
        <v>82</v>
      </c>
      <c r="BK150" s="135">
        <f>ROUND(I150*H150,2)</f>
        <v>296400</v>
      </c>
      <c r="BL150" s="17" t="s">
        <v>277</v>
      </c>
      <c r="BM150" s="134" t="s">
        <v>5097</v>
      </c>
    </row>
    <row r="151" spans="2:65" s="1" customFormat="1" ht="19.5">
      <c r="B151" s="29"/>
      <c r="D151" s="136" t="s">
        <v>231</v>
      </c>
      <c r="F151" s="137" t="s">
        <v>2928</v>
      </c>
      <c r="L151" s="29"/>
      <c r="M151" s="138"/>
      <c r="T151" s="53"/>
      <c r="AT151" s="17" t="s">
        <v>231</v>
      </c>
      <c r="AU151" s="17" t="s">
        <v>82</v>
      </c>
    </row>
    <row r="152" spans="2:65" s="1" customFormat="1" ht="117">
      <c r="B152" s="29"/>
      <c r="D152" s="136" t="s">
        <v>2923</v>
      </c>
      <c r="F152" s="176" t="s">
        <v>2924</v>
      </c>
      <c r="L152" s="29"/>
      <c r="M152" s="138"/>
      <c r="T152" s="53"/>
      <c r="AT152" s="17" t="s">
        <v>2923</v>
      </c>
      <c r="AU152" s="17" t="s">
        <v>82</v>
      </c>
    </row>
    <row r="153" spans="2:65" s="1" customFormat="1" ht="24.2" customHeight="1">
      <c r="B153" s="123"/>
      <c r="C153" s="124" t="s">
        <v>258</v>
      </c>
      <c r="D153" s="124" t="s">
        <v>226</v>
      </c>
      <c r="E153" s="125" t="s">
        <v>2929</v>
      </c>
      <c r="F153" s="126" t="s">
        <v>2930</v>
      </c>
      <c r="G153" s="127" t="s">
        <v>253</v>
      </c>
      <c r="H153" s="128">
        <v>0.88600000000000001</v>
      </c>
      <c r="I153" s="129">
        <v>2310</v>
      </c>
      <c r="J153" s="129">
        <f>ROUND(I153*H153,2)</f>
        <v>2046.66</v>
      </c>
      <c r="K153" s="126" t="s">
        <v>2903</v>
      </c>
      <c r="L153" s="29"/>
      <c r="M153" s="130" t="s">
        <v>1</v>
      </c>
      <c r="N153" s="131" t="s">
        <v>39</v>
      </c>
      <c r="O153" s="132">
        <v>4.093</v>
      </c>
      <c r="P153" s="132">
        <f>O153*H153</f>
        <v>3.626398</v>
      </c>
      <c r="Q153" s="132">
        <v>0</v>
      </c>
      <c r="R153" s="132">
        <f>Q153*H153</f>
        <v>0</v>
      </c>
      <c r="S153" s="132">
        <v>0</v>
      </c>
      <c r="T153" s="133">
        <f>S153*H153</f>
        <v>0</v>
      </c>
      <c r="AR153" s="134" t="s">
        <v>277</v>
      </c>
      <c r="AT153" s="134" t="s">
        <v>226</v>
      </c>
      <c r="AU153" s="134" t="s">
        <v>82</v>
      </c>
      <c r="AY153" s="17" t="s">
        <v>224</v>
      </c>
      <c r="BE153" s="135">
        <f>IF(N153="základní",J153,0)</f>
        <v>0</v>
      </c>
      <c r="BF153" s="135">
        <f>IF(N153="snížená",J153,0)</f>
        <v>2046.66</v>
      </c>
      <c r="BG153" s="135">
        <f>IF(N153="zákl. přenesená",J153,0)</f>
        <v>0</v>
      </c>
      <c r="BH153" s="135">
        <f>IF(N153="sníž. přenesená",J153,0)</f>
        <v>0</v>
      </c>
      <c r="BI153" s="135">
        <f>IF(N153="nulová",J153,0)</f>
        <v>0</v>
      </c>
      <c r="BJ153" s="17" t="s">
        <v>82</v>
      </c>
      <c r="BK153" s="135">
        <f>ROUND(I153*H153,2)</f>
        <v>2046.66</v>
      </c>
      <c r="BL153" s="17" t="s">
        <v>277</v>
      </c>
      <c r="BM153" s="134" t="s">
        <v>5098</v>
      </c>
    </row>
    <row r="154" spans="2:65" s="1" customFormat="1" ht="29.25">
      <c r="B154" s="29"/>
      <c r="D154" s="136" t="s">
        <v>231</v>
      </c>
      <c r="F154" s="137" t="s">
        <v>2932</v>
      </c>
      <c r="L154" s="29"/>
      <c r="M154" s="138"/>
      <c r="T154" s="53"/>
      <c r="AT154" s="17" t="s">
        <v>231</v>
      </c>
      <c r="AU154" s="17" t="s">
        <v>82</v>
      </c>
    </row>
    <row r="155" spans="2:65" s="1" customFormat="1" ht="107.25">
      <c r="B155" s="29"/>
      <c r="D155" s="136" t="s">
        <v>2923</v>
      </c>
      <c r="F155" s="176" t="s">
        <v>2933</v>
      </c>
      <c r="L155" s="29"/>
      <c r="M155" s="138"/>
      <c r="T155" s="53"/>
      <c r="AT155" s="17" t="s">
        <v>2923</v>
      </c>
      <c r="AU155" s="17" t="s">
        <v>82</v>
      </c>
    </row>
    <row r="156" spans="2:65" s="11" customFormat="1" ht="22.9" customHeight="1">
      <c r="B156" s="112"/>
      <c r="D156" s="113" t="s">
        <v>72</v>
      </c>
      <c r="E156" s="121" t="s">
        <v>2844</v>
      </c>
      <c r="F156" s="121" t="s">
        <v>2845</v>
      </c>
      <c r="J156" s="122">
        <f>BK156</f>
        <v>163406.56</v>
      </c>
      <c r="L156" s="112"/>
      <c r="M156" s="116"/>
      <c r="P156" s="117">
        <f>SUM(P157:P176)</f>
        <v>80.657736</v>
      </c>
      <c r="R156" s="117">
        <f>SUM(R157:R176)</f>
        <v>0.22764999999999999</v>
      </c>
      <c r="T156" s="118">
        <f>SUM(T157:T176)</f>
        <v>0</v>
      </c>
      <c r="AR156" s="113" t="s">
        <v>82</v>
      </c>
      <c r="AT156" s="119" t="s">
        <v>72</v>
      </c>
      <c r="AU156" s="119" t="s">
        <v>78</v>
      </c>
      <c r="AY156" s="113" t="s">
        <v>224</v>
      </c>
      <c r="BK156" s="120">
        <f>SUM(BK157:BK176)</f>
        <v>163406.56</v>
      </c>
    </row>
    <row r="157" spans="2:65" s="1" customFormat="1" ht="24.2" customHeight="1">
      <c r="B157" s="123"/>
      <c r="C157" s="124" t="s">
        <v>297</v>
      </c>
      <c r="D157" s="124" t="s">
        <v>226</v>
      </c>
      <c r="E157" s="125" t="s">
        <v>2934</v>
      </c>
      <c r="F157" s="126" t="s">
        <v>2935</v>
      </c>
      <c r="G157" s="127" t="s">
        <v>272</v>
      </c>
      <c r="H157" s="128">
        <v>68</v>
      </c>
      <c r="I157" s="129">
        <v>852</v>
      </c>
      <c r="J157" s="129">
        <f>ROUND(I157*H157,2)</f>
        <v>57936</v>
      </c>
      <c r="K157" s="126" t="s">
        <v>230</v>
      </c>
      <c r="L157" s="29"/>
      <c r="M157" s="130" t="s">
        <v>1</v>
      </c>
      <c r="N157" s="131" t="s">
        <v>39</v>
      </c>
      <c r="O157" s="132">
        <v>0.438</v>
      </c>
      <c r="P157" s="132">
        <f>O157*H157</f>
        <v>29.783999999999999</v>
      </c>
      <c r="Q157" s="132">
        <v>1.2899999999999999E-3</v>
      </c>
      <c r="R157" s="132">
        <f>Q157*H157</f>
        <v>8.7719999999999992E-2</v>
      </c>
      <c r="S157" s="132">
        <v>0</v>
      </c>
      <c r="T157" s="133">
        <f>S157*H157</f>
        <v>0</v>
      </c>
      <c r="AR157" s="134" t="s">
        <v>277</v>
      </c>
      <c r="AT157" s="134" t="s">
        <v>226</v>
      </c>
      <c r="AU157" s="134" t="s">
        <v>82</v>
      </c>
      <c r="AY157" s="17" t="s">
        <v>224</v>
      </c>
      <c r="BE157" s="135">
        <f>IF(N157="základní",J157,0)</f>
        <v>0</v>
      </c>
      <c r="BF157" s="135">
        <f>IF(N157="snížená",J157,0)</f>
        <v>57936</v>
      </c>
      <c r="BG157" s="135">
        <f>IF(N157="zákl. přenesená",J157,0)</f>
        <v>0</v>
      </c>
      <c r="BH157" s="135">
        <f>IF(N157="sníž. přenesená",J157,0)</f>
        <v>0</v>
      </c>
      <c r="BI157" s="135">
        <f>IF(N157="nulová",J157,0)</f>
        <v>0</v>
      </c>
      <c r="BJ157" s="17" t="s">
        <v>82</v>
      </c>
      <c r="BK157" s="135">
        <f>ROUND(I157*H157,2)</f>
        <v>57936</v>
      </c>
      <c r="BL157" s="17" t="s">
        <v>277</v>
      </c>
      <c r="BM157" s="134" t="s">
        <v>5099</v>
      </c>
    </row>
    <row r="158" spans="2:65" s="1" customFormat="1" ht="19.5">
      <c r="B158" s="29"/>
      <c r="D158" s="136" t="s">
        <v>231</v>
      </c>
      <c r="F158" s="137" t="s">
        <v>2937</v>
      </c>
      <c r="L158" s="29"/>
      <c r="M158" s="138"/>
      <c r="T158" s="53"/>
      <c r="AT158" s="17" t="s">
        <v>231</v>
      </c>
      <c r="AU158" s="17" t="s">
        <v>82</v>
      </c>
    </row>
    <row r="159" spans="2:65" s="1" customFormat="1">
      <c r="B159" s="29"/>
      <c r="D159" s="139" t="s">
        <v>232</v>
      </c>
      <c r="F159" s="140" t="s">
        <v>2938</v>
      </c>
      <c r="L159" s="29"/>
      <c r="M159" s="138"/>
      <c r="T159" s="53"/>
      <c r="AT159" s="17" t="s">
        <v>232</v>
      </c>
      <c r="AU159" s="17" t="s">
        <v>82</v>
      </c>
    </row>
    <row r="160" spans="2:65" s="1" customFormat="1" ht="24.2" customHeight="1">
      <c r="B160" s="123"/>
      <c r="C160" s="124" t="s">
        <v>8</v>
      </c>
      <c r="D160" s="124" t="s">
        <v>226</v>
      </c>
      <c r="E160" s="125" t="s">
        <v>2939</v>
      </c>
      <c r="F160" s="126" t="s">
        <v>2940</v>
      </c>
      <c r="G160" s="127" t="s">
        <v>272</v>
      </c>
      <c r="H160" s="128">
        <v>30</v>
      </c>
      <c r="I160" s="129">
        <v>1090</v>
      </c>
      <c r="J160" s="129">
        <f>ROUND(I160*H160,2)</f>
        <v>32700</v>
      </c>
      <c r="K160" s="126" t="s">
        <v>230</v>
      </c>
      <c r="L160" s="29"/>
      <c r="M160" s="130" t="s">
        <v>1</v>
      </c>
      <c r="N160" s="131" t="s">
        <v>39</v>
      </c>
      <c r="O160" s="132">
        <v>0.443</v>
      </c>
      <c r="P160" s="132">
        <f>O160*H160</f>
        <v>13.290000000000001</v>
      </c>
      <c r="Q160" s="132">
        <v>1.6100000000000001E-3</v>
      </c>
      <c r="R160" s="132">
        <f>Q160*H160</f>
        <v>4.8300000000000003E-2</v>
      </c>
      <c r="S160" s="132">
        <v>0</v>
      </c>
      <c r="T160" s="133">
        <f>S160*H160</f>
        <v>0</v>
      </c>
      <c r="AR160" s="134" t="s">
        <v>277</v>
      </c>
      <c r="AT160" s="134" t="s">
        <v>226</v>
      </c>
      <c r="AU160" s="134" t="s">
        <v>82</v>
      </c>
      <c r="AY160" s="17" t="s">
        <v>224</v>
      </c>
      <c r="BE160" s="135">
        <f>IF(N160="základní",J160,0)</f>
        <v>0</v>
      </c>
      <c r="BF160" s="135">
        <f>IF(N160="snížená",J160,0)</f>
        <v>32700</v>
      </c>
      <c r="BG160" s="135">
        <f>IF(N160="zákl. přenesená",J160,0)</f>
        <v>0</v>
      </c>
      <c r="BH160" s="135">
        <f>IF(N160="sníž. přenesená",J160,0)</f>
        <v>0</v>
      </c>
      <c r="BI160" s="135">
        <f>IF(N160="nulová",J160,0)</f>
        <v>0</v>
      </c>
      <c r="BJ160" s="17" t="s">
        <v>82</v>
      </c>
      <c r="BK160" s="135">
        <f>ROUND(I160*H160,2)</f>
        <v>32700</v>
      </c>
      <c r="BL160" s="17" t="s">
        <v>277</v>
      </c>
      <c r="BM160" s="134" t="s">
        <v>5100</v>
      </c>
    </row>
    <row r="161" spans="2:65" s="1" customFormat="1" ht="19.5">
      <c r="B161" s="29"/>
      <c r="D161" s="136" t="s">
        <v>231</v>
      </c>
      <c r="F161" s="137" t="s">
        <v>2942</v>
      </c>
      <c r="L161" s="29"/>
      <c r="M161" s="138"/>
      <c r="T161" s="53"/>
      <c r="AT161" s="17" t="s">
        <v>231</v>
      </c>
      <c r="AU161" s="17" t="s">
        <v>82</v>
      </c>
    </row>
    <row r="162" spans="2:65" s="1" customFormat="1">
      <c r="B162" s="29"/>
      <c r="D162" s="139" t="s">
        <v>232</v>
      </c>
      <c r="F162" s="140" t="s">
        <v>2943</v>
      </c>
      <c r="L162" s="29"/>
      <c r="M162" s="138"/>
      <c r="T162" s="53"/>
      <c r="AT162" s="17" t="s">
        <v>232</v>
      </c>
      <c r="AU162" s="17" t="s">
        <v>82</v>
      </c>
    </row>
    <row r="163" spans="2:65" s="1" customFormat="1" ht="24.2" customHeight="1">
      <c r="B163" s="123"/>
      <c r="C163" s="124" t="s">
        <v>310</v>
      </c>
      <c r="D163" s="124" t="s">
        <v>226</v>
      </c>
      <c r="E163" s="125" t="s">
        <v>2944</v>
      </c>
      <c r="F163" s="126" t="s">
        <v>2945</v>
      </c>
      <c r="G163" s="127" t="s">
        <v>272</v>
      </c>
      <c r="H163" s="128">
        <v>35</v>
      </c>
      <c r="I163" s="129">
        <v>1460</v>
      </c>
      <c r="J163" s="129">
        <f>ROUND(I163*H163,2)</f>
        <v>51100</v>
      </c>
      <c r="K163" s="126" t="s">
        <v>230</v>
      </c>
      <c r="L163" s="29"/>
      <c r="M163" s="130" t="s">
        <v>1</v>
      </c>
      <c r="N163" s="131" t="s">
        <v>39</v>
      </c>
      <c r="O163" s="132">
        <v>0.46100000000000002</v>
      </c>
      <c r="P163" s="132">
        <f>O163*H163</f>
        <v>16.135000000000002</v>
      </c>
      <c r="Q163" s="132">
        <v>2.0100000000000001E-3</v>
      </c>
      <c r="R163" s="132">
        <f>Q163*H163</f>
        <v>7.0349999999999996E-2</v>
      </c>
      <c r="S163" s="132">
        <v>0</v>
      </c>
      <c r="T163" s="133">
        <f>S163*H163</f>
        <v>0</v>
      </c>
      <c r="AR163" s="134" t="s">
        <v>277</v>
      </c>
      <c r="AT163" s="134" t="s">
        <v>226</v>
      </c>
      <c r="AU163" s="134" t="s">
        <v>82</v>
      </c>
      <c r="AY163" s="17" t="s">
        <v>224</v>
      </c>
      <c r="BE163" s="135">
        <f>IF(N163="základní",J163,0)</f>
        <v>0</v>
      </c>
      <c r="BF163" s="135">
        <f>IF(N163="snížená",J163,0)</f>
        <v>51100</v>
      </c>
      <c r="BG163" s="135">
        <f>IF(N163="zákl. přenesená",J163,0)</f>
        <v>0</v>
      </c>
      <c r="BH163" s="135">
        <f>IF(N163="sníž. přenesená",J163,0)</f>
        <v>0</v>
      </c>
      <c r="BI163" s="135">
        <f>IF(N163="nulová",J163,0)</f>
        <v>0</v>
      </c>
      <c r="BJ163" s="17" t="s">
        <v>82</v>
      </c>
      <c r="BK163" s="135">
        <f>ROUND(I163*H163,2)</f>
        <v>51100</v>
      </c>
      <c r="BL163" s="17" t="s">
        <v>277</v>
      </c>
      <c r="BM163" s="134" t="s">
        <v>5101</v>
      </c>
    </row>
    <row r="164" spans="2:65" s="1" customFormat="1" ht="19.5">
      <c r="B164" s="29"/>
      <c r="D164" s="136" t="s">
        <v>231</v>
      </c>
      <c r="F164" s="137" t="s">
        <v>2947</v>
      </c>
      <c r="L164" s="29"/>
      <c r="M164" s="138"/>
      <c r="T164" s="53"/>
      <c r="AT164" s="17" t="s">
        <v>231</v>
      </c>
      <c r="AU164" s="17" t="s">
        <v>82</v>
      </c>
    </row>
    <row r="165" spans="2:65" s="1" customFormat="1">
      <c r="B165" s="29"/>
      <c r="D165" s="139" t="s">
        <v>232</v>
      </c>
      <c r="F165" s="140" t="s">
        <v>2948</v>
      </c>
      <c r="L165" s="29"/>
      <c r="M165" s="138"/>
      <c r="T165" s="53"/>
      <c r="AT165" s="17" t="s">
        <v>232</v>
      </c>
      <c r="AU165" s="17" t="s">
        <v>82</v>
      </c>
    </row>
    <row r="166" spans="2:65" s="1" customFormat="1" ht="16.5" customHeight="1">
      <c r="B166" s="123"/>
      <c r="C166" s="124" t="s">
        <v>273</v>
      </c>
      <c r="D166" s="124" t="s">
        <v>226</v>
      </c>
      <c r="E166" s="125" t="s">
        <v>2949</v>
      </c>
      <c r="F166" s="126" t="s">
        <v>2950</v>
      </c>
      <c r="G166" s="127" t="s">
        <v>272</v>
      </c>
      <c r="H166" s="128">
        <v>98</v>
      </c>
      <c r="I166" s="129">
        <v>24.4</v>
      </c>
      <c r="J166" s="129">
        <f>ROUND(I166*H166,2)</f>
        <v>2391.1999999999998</v>
      </c>
      <c r="K166" s="126" t="s">
        <v>230</v>
      </c>
      <c r="L166" s="29"/>
      <c r="M166" s="130" t="s">
        <v>1</v>
      </c>
      <c r="N166" s="131" t="s">
        <v>39</v>
      </c>
      <c r="O166" s="132">
        <v>3.7999999999999999E-2</v>
      </c>
      <c r="P166" s="132">
        <f>O166*H166</f>
        <v>3.7239999999999998</v>
      </c>
      <c r="Q166" s="132">
        <v>0</v>
      </c>
      <c r="R166" s="132">
        <f>Q166*H166</f>
        <v>0</v>
      </c>
      <c r="S166" s="132">
        <v>0</v>
      </c>
      <c r="T166" s="133">
        <f>S166*H166</f>
        <v>0</v>
      </c>
      <c r="AR166" s="134" t="s">
        <v>277</v>
      </c>
      <c r="AT166" s="134" t="s">
        <v>226</v>
      </c>
      <c r="AU166" s="134" t="s">
        <v>82</v>
      </c>
      <c r="AY166" s="17" t="s">
        <v>224</v>
      </c>
      <c r="BE166" s="135">
        <f>IF(N166="základní",J166,0)</f>
        <v>0</v>
      </c>
      <c r="BF166" s="135">
        <f>IF(N166="snížená",J166,0)</f>
        <v>2391.1999999999998</v>
      </c>
      <c r="BG166" s="135">
        <f>IF(N166="zákl. přenesená",J166,0)</f>
        <v>0</v>
      </c>
      <c r="BH166" s="135">
        <f>IF(N166="sníž. přenesená",J166,0)</f>
        <v>0</v>
      </c>
      <c r="BI166" s="135">
        <f>IF(N166="nulová",J166,0)</f>
        <v>0</v>
      </c>
      <c r="BJ166" s="17" t="s">
        <v>82</v>
      </c>
      <c r="BK166" s="135">
        <f>ROUND(I166*H166,2)</f>
        <v>2391.1999999999998</v>
      </c>
      <c r="BL166" s="17" t="s">
        <v>277</v>
      </c>
      <c r="BM166" s="134" t="s">
        <v>5102</v>
      </c>
    </row>
    <row r="167" spans="2:65" s="1" customFormat="1">
      <c r="B167" s="29"/>
      <c r="D167" s="136" t="s">
        <v>231</v>
      </c>
      <c r="F167" s="137" t="s">
        <v>2952</v>
      </c>
      <c r="L167" s="29"/>
      <c r="M167" s="138"/>
      <c r="T167" s="53"/>
      <c r="AT167" s="17" t="s">
        <v>231</v>
      </c>
      <c r="AU167" s="17" t="s">
        <v>82</v>
      </c>
    </row>
    <row r="168" spans="2:65" s="1" customFormat="1">
      <c r="B168" s="29"/>
      <c r="D168" s="139" t="s">
        <v>232</v>
      </c>
      <c r="F168" s="140" t="s">
        <v>2953</v>
      </c>
      <c r="L168" s="29"/>
      <c r="M168" s="138"/>
      <c r="T168" s="53"/>
      <c r="AT168" s="17" t="s">
        <v>232</v>
      </c>
      <c r="AU168" s="17" t="s">
        <v>82</v>
      </c>
    </row>
    <row r="169" spans="2:65" s="1" customFormat="1" ht="16.5" customHeight="1">
      <c r="B169" s="123"/>
      <c r="C169" s="124" t="s">
        <v>325</v>
      </c>
      <c r="D169" s="124" t="s">
        <v>226</v>
      </c>
      <c r="E169" s="125" t="s">
        <v>2954</v>
      </c>
      <c r="F169" s="126" t="s">
        <v>2955</v>
      </c>
      <c r="G169" s="127" t="s">
        <v>272</v>
      </c>
      <c r="H169" s="128">
        <v>35</v>
      </c>
      <c r="I169" s="129">
        <v>30</v>
      </c>
      <c r="J169" s="129">
        <f>ROUND(I169*H169,2)</f>
        <v>1050</v>
      </c>
      <c r="K169" s="126" t="s">
        <v>2903</v>
      </c>
      <c r="L169" s="29"/>
      <c r="M169" s="130" t="s">
        <v>1</v>
      </c>
      <c r="N169" s="131" t="s">
        <v>39</v>
      </c>
      <c r="O169" s="132">
        <v>4.5999999999999999E-2</v>
      </c>
      <c r="P169" s="132">
        <f>O169*H169</f>
        <v>1.6099999999999999</v>
      </c>
      <c r="Q169" s="132">
        <v>0</v>
      </c>
      <c r="R169" s="132">
        <f>Q169*H169</f>
        <v>0</v>
      </c>
      <c r="S169" s="132">
        <v>0</v>
      </c>
      <c r="T169" s="133">
        <f>S169*H169</f>
        <v>0</v>
      </c>
      <c r="AR169" s="134" t="s">
        <v>277</v>
      </c>
      <c r="AT169" s="134" t="s">
        <v>226</v>
      </c>
      <c r="AU169" s="134" t="s">
        <v>82</v>
      </c>
      <c r="AY169" s="17" t="s">
        <v>224</v>
      </c>
      <c r="BE169" s="135">
        <f>IF(N169="základní",J169,0)</f>
        <v>0</v>
      </c>
      <c r="BF169" s="135">
        <f>IF(N169="snížená",J169,0)</f>
        <v>1050</v>
      </c>
      <c r="BG169" s="135">
        <f>IF(N169="zákl. přenesená",J169,0)</f>
        <v>0</v>
      </c>
      <c r="BH169" s="135">
        <f>IF(N169="sníž. přenesená",J169,0)</f>
        <v>0</v>
      </c>
      <c r="BI169" s="135">
        <f>IF(N169="nulová",J169,0)</f>
        <v>0</v>
      </c>
      <c r="BJ169" s="17" t="s">
        <v>82</v>
      </c>
      <c r="BK169" s="135">
        <f>ROUND(I169*H169,2)</f>
        <v>1050</v>
      </c>
      <c r="BL169" s="17" t="s">
        <v>277</v>
      </c>
      <c r="BM169" s="134" t="s">
        <v>5103</v>
      </c>
    </row>
    <row r="170" spans="2:65" s="1" customFormat="1" ht="19.5">
      <c r="B170" s="29"/>
      <c r="D170" s="136" t="s">
        <v>231</v>
      </c>
      <c r="F170" s="137" t="s">
        <v>2957</v>
      </c>
      <c r="L170" s="29"/>
      <c r="M170" s="138"/>
      <c r="T170" s="53"/>
      <c r="AT170" s="17" t="s">
        <v>231</v>
      </c>
      <c r="AU170" s="17" t="s">
        <v>82</v>
      </c>
    </row>
    <row r="171" spans="2:65" s="1" customFormat="1" ht="37.9" customHeight="1">
      <c r="B171" s="123"/>
      <c r="C171" s="124" t="s">
        <v>277</v>
      </c>
      <c r="D171" s="124" t="s">
        <v>226</v>
      </c>
      <c r="E171" s="125" t="s">
        <v>2958</v>
      </c>
      <c r="F171" s="126" t="s">
        <v>2959</v>
      </c>
      <c r="G171" s="127" t="s">
        <v>272</v>
      </c>
      <c r="H171" s="128">
        <v>133</v>
      </c>
      <c r="I171" s="129">
        <v>133</v>
      </c>
      <c r="J171" s="129">
        <f>ROUND(I171*H171,2)</f>
        <v>17689</v>
      </c>
      <c r="K171" s="126" t="s">
        <v>230</v>
      </c>
      <c r="L171" s="29"/>
      <c r="M171" s="130" t="s">
        <v>1</v>
      </c>
      <c r="N171" s="131" t="s">
        <v>39</v>
      </c>
      <c r="O171" s="132">
        <v>0.113</v>
      </c>
      <c r="P171" s="132">
        <f>O171*H171</f>
        <v>15.029</v>
      </c>
      <c r="Q171" s="132">
        <v>1.6000000000000001E-4</v>
      </c>
      <c r="R171" s="132">
        <f>Q171*H171</f>
        <v>2.128E-2</v>
      </c>
      <c r="S171" s="132">
        <v>0</v>
      </c>
      <c r="T171" s="133">
        <f>S171*H171</f>
        <v>0</v>
      </c>
      <c r="AR171" s="134" t="s">
        <v>277</v>
      </c>
      <c r="AT171" s="134" t="s">
        <v>226</v>
      </c>
      <c r="AU171" s="134" t="s">
        <v>82</v>
      </c>
      <c r="AY171" s="17" t="s">
        <v>224</v>
      </c>
      <c r="BE171" s="135">
        <f>IF(N171="základní",J171,0)</f>
        <v>0</v>
      </c>
      <c r="BF171" s="135">
        <f>IF(N171="snížená",J171,0)</f>
        <v>17689</v>
      </c>
      <c r="BG171" s="135">
        <f>IF(N171="zákl. přenesená",J171,0)</f>
        <v>0</v>
      </c>
      <c r="BH171" s="135">
        <f>IF(N171="sníž. přenesená",J171,0)</f>
        <v>0</v>
      </c>
      <c r="BI171" s="135">
        <f>IF(N171="nulová",J171,0)</f>
        <v>0</v>
      </c>
      <c r="BJ171" s="17" t="s">
        <v>82</v>
      </c>
      <c r="BK171" s="135">
        <f>ROUND(I171*H171,2)</f>
        <v>17689</v>
      </c>
      <c r="BL171" s="17" t="s">
        <v>277</v>
      </c>
      <c r="BM171" s="134" t="s">
        <v>5104</v>
      </c>
    </row>
    <row r="172" spans="2:65" s="1" customFormat="1" ht="29.25">
      <c r="B172" s="29"/>
      <c r="D172" s="136" t="s">
        <v>231</v>
      </c>
      <c r="F172" s="137" t="s">
        <v>2961</v>
      </c>
      <c r="L172" s="29"/>
      <c r="M172" s="138"/>
      <c r="T172" s="53"/>
      <c r="AT172" s="17" t="s">
        <v>231</v>
      </c>
      <c r="AU172" s="17" t="s">
        <v>82</v>
      </c>
    </row>
    <row r="173" spans="2:65" s="1" customFormat="1">
      <c r="B173" s="29"/>
      <c r="D173" s="139" t="s">
        <v>232</v>
      </c>
      <c r="F173" s="140" t="s">
        <v>2962</v>
      </c>
      <c r="L173" s="29"/>
      <c r="M173" s="138"/>
      <c r="T173" s="53"/>
      <c r="AT173" s="17" t="s">
        <v>232</v>
      </c>
      <c r="AU173" s="17" t="s">
        <v>82</v>
      </c>
    </row>
    <row r="174" spans="2:65" s="1" customFormat="1" ht="33" customHeight="1">
      <c r="B174" s="123"/>
      <c r="C174" s="124" t="s">
        <v>337</v>
      </c>
      <c r="D174" s="124" t="s">
        <v>226</v>
      </c>
      <c r="E174" s="125" t="s">
        <v>2963</v>
      </c>
      <c r="F174" s="126" t="s">
        <v>2964</v>
      </c>
      <c r="G174" s="127" t="s">
        <v>253</v>
      </c>
      <c r="H174" s="128">
        <v>0.22800000000000001</v>
      </c>
      <c r="I174" s="129">
        <v>2370</v>
      </c>
      <c r="J174" s="129">
        <f>ROUND(I174*H174,2)</f>
        <v>540.36</v>
      </c>
      <c r="K174" s="126" t="s">
        <v>230</v>
      </c>
      <c r="L174" s="29"/>
      <c r="M174" s="130" t="s">
        <v>1</v>
      </c>
      <c r="N174" s="131" t="s">
        <v>39</v>
      </c>
      <c r="O174" s="132">
        <v>4.7619999999999996</v>
      </c>
      <c r="P174" s="132">
        <f>O174*H174</f>
        <v>1.085736</v>
      </c>
      <c r="Q174" s="132">
        <v>0</v>
      </c>
      <c r="R174" s="132">
        <f>Q174*H174</f>
        <v>0</v>
      </c>
      <c r="S174" s="132">
        <v>0</v>
      </c>
      <c r="T174" s="133">
        <f>S174*H174</f>
        <v>0</v>
      </c>
      <c r="AR174" s="134" t="s">
        <v>277</v>
      </c>
      <c r="AT174" s="134" t="s">
        <v>226</v>
      </c>
      <c r="AU174" s="134" t="s">
        <v>82</v>
      </c>
      <c r="AY174" s="17" t="s">
        <v>224</v>
      </c>
      <c r="BE174" s="135">
        <f>IF(N174="základní",J174,0)</f>
        <v>0</v>
      </c>
      <c r="BF174" s="135">
        <f>IF(N174="snížená",J174,0)</f>
        <v>540.36</v>
      </c>
      <c r="BG174" s="135">
        <f>IF(N174="zákl. přenesená",J174,0)</f>
        <v>0</v>
      </c>
      <c r="BH174" s="135">
        <f>IF(N174="sníž. přenesená",J174,0)</f>
        <v>0</v>
      </c>
      <c r="BI174" s="135">
        <f>IF(N174="nulová",J174,0)</f>
        <v>0</v>
      </c>
      <c r="BJ174" s="17" t="s">
        <v>82</v>
      </c>
      <c r="BK174" s="135">
        <f>ROUND(I174*H174,2)</f>
        <v>540.36</v>
      </c>
      <c r="BL174" s="17" t="s">
        <v>277</v>
      </c>
      <c r="BM174" s="134" t="s">
        <v>5105</v>
      </c>
    </row>
    <row r="175" spans="2:65" s="1" customFormat="1" ht="29.25">
      <c r="B175" s="29"/>
      <c r="D175" s="136" t="s">
        <v>231</v>
      </c>
      <c r="F175" s="137" t="s">
        <v>2966</v>
      </c>
      <c r="L175" s="29"/>
      <c r="M175" s="138"/>
      <c r="T175" s="53"/>
      <c r="AT175" s="17" t="s">
        <v>231</v>
      </c>
      <c r="AU175" s="17" t="s">
        <v>82</v>
      </c>
    </row>
    <row r="176" spans="2:65" s="1" customFormat="1">
      <c r="B176" s="29"/>
      <c r="D176" s="139" t="s">
        <v>232</v>
      </c>
      <c r="F176" s="140" t="s">
        <v>2967</v>
      </c>
      <c r="L176" s="29"/>
      <c r="M176" s="138"/>
      <c r="T176" s="53"/>
      <c r="AT176" s="17" t="s">
        <v>232</v>
      </c>
      <c r="AU176" s="17" t="s">
        <v>82</v>
      </c>
    </row>
    <row r="177" spans="2:65" s="11" customFormat="1" ht="22.9" customHeight="1">
      <c r="B177" s="112"/>
      <c r="D177" s="113" t="s">
        <v>72</v>
      </c>
      <c r="E177" s="121" t="s">
        <v>2025</v>
      </c>
      <c r="F177" s="121" t="s">
        <v>2861</v>
      </c>
      <c r="J177" s="122">
        <f>BK177</f>
        <v>149170.29</v>
      </c>
      <c r="L177" s="112"/>
      <c r="M177" s="116"/>
      <c r="P177" s="117">
        <f>SUM(P178:P209)</f>
        <v>18.421464</v>
      </c>
      <c r="R177" s="117">
        <f>SUM(R178:R209)</f>
        <v>0.12656000000000001</v>
      </c>
      <c r="T177" s="118">
        <f>SUM(T178:T209)</f>
        <v>0</v>
      </c>
      <c r="AR177" s="113" t="s">
        <v>82</v>
      </c>
      <c r="AT177" s="119" t="s">
        <v>72</v>
      </c>
      <c r="AU177" s="119" t="s">
        <v>78</v>
      </c>
      <c r="AY177" s="113" t="s">
        <v>224</v>
      </c>
      <c r="BK177" s="120">
        <f>SUM(BK178:BK209)</f>
        <v>149170.29</v>
      </c>
    </row>
    <row r="178" spans="2:65" s="1" customFormat="1" ht="24.2" customHeight="1">
      <c r="B178" s="123"/>
      <c r="C178" s="124" t="s">
        <v>283</v>
      </c>
      <c r="D178" s="124" t="s">
        <v>226</v>
      </c>
      <c r="E178" s="125" t="s">
        <v>2968</v>
      </c>
      <c r="F178" s="126" t="s">
        <v>2969</v>
      </c>
      <c r="G178" s="127" t="s">
        <v>639</v>
      </c>
      <c r="H178" s="128">
        <v>6</v>
      </c>
      <c r="I178" s="129">
        <v>313</v>
      </c>
      <c r="J178" s="129">
        <f>ROUND(I178*H178,2)</f>
        <v>1878</v>
      </c>
      <c r="K178" s="126" t="s">
        <v>230</v>
      </c>
      <c r="L178" s="29"/>
      <c r="M178" s="130" t="s">
        <v>1</v>
      </c>
      <c r="N178" s="131" t="s">
        <v>39</v>
      </c>
      <c r="O178" s="132">
        <v>0.10299999999999999</v>
      </c>
      <c r="P178" s="132">
        <f>O178*H178</f>
        <v>0.61799999999999999</v>
      </c>
      <c r="Q178" s="132">
        <v>2.4000000000000001E-4</v>
      </c>
      <c r="R178" s="132">
        <f>Q178*H178</f>
        <v>1.4400000000000001E-3</v>
      </c>
      <c r="S178" s="132">
        <v>0</v>
      </c>
      <c r="T178" s="133">
        <f>S178*H178</f>
        <v>0</v>
      </c>
      <c r="AR178" s="134" t="s">
        <v>277</v>
      </c>
      <c r="AT178" s="134" t="s">
        <v>226</v>
      </c>
      <c r="AU178" s="134" t="s">
        <v>82</v>
      </c>
      <c r="AY178" s="17" t="s">
        <v>224</v>
      </c>
      <c r="BE178" s="135">
        <f>IF(N178="základní",J178,0)</f>
        <v>0</v>
      </c>
      <c r="BF178" s="135">
        <f>IF(N178="snížená",J178,0)</f>
        <v>1878</v>
      </c>
      <c r="BG178" s="135">
        <f>IF(N178="zákl. přenesená",J178,0)</f>
        <v>0</v>
      </c>
      <c r="BH178" s="135">
        <f>IF(N178="sníž. přenesená",J178,0)</f>
        <v>0</v>
      </c>
      <c r="BI178" s="135">
        <f>IF(N178="nulová",J178,0)</f>
        <v>0</v>
      </c>
      <c r="BJ178" s="17" t="s">
        <v>82</v>
      </c>
      <c r="BK178" s="135">
        <f>ROUND(I178*H178,2)</f>
        <v>1878</v>
      </c>
      <c r="BL178" s="17" t="s">
        <v>277</v>
      </c>
      <c r="BM178" s="134" t="s">
        <v>5106</v>
      </c>
    </row>
    <row r="179" spans="2:65" s="1" customFormat="1">
      <c r="B179" s="29"/>
      <c r="D179" s="136" t="s">
        <v>231</v>
      </c>
      <c r="F179" s="137" t="s">
        <v>2971</v>
      </c>
      <c r="L179" s="29"/>
      <c r="M179" s="138"/>
      <c r="T179" s="53"/>
      <c r="AT179" s="17" t="s">
        <v>231</v>
      </c>
      <c r="AU179" s="17" t="s">
        <v>82</v>
      </c>
    </row>
    <row r="180" spans="2:65" s="1" customFormat="1">
      <c r="B180" s="29"/>
      <c r="D180" s="139" t="s">
        <v>232</v>
      </c>
      <c r="F180" s="140" t="s">
        <v>2972</v>
      </c>
      <c r="L180" s="29"/>
      <c r="M180" s="138"/>
      <c r="T180" s="53"/>
      <c r="AT180" s="17" t="s">
        <v>232</v>
      </c>
      <c r="AU180" s="17" t="s">
        <v>82</v>
      </c>
    </row>
    <row r="181" spans="2:65" s="1" customFormat="1" ht="21.75" customHeight="1">
      <c r="B181" s="123"/>
      <c r="C181" s="124" t="s">
        <v>347</v>
      </c>
      <c r="D181" s="124" t="s">
        <v>226</v>
      </c>
      <c r="E181" s="125" t="s">
        <v>2973</v>
      </c>
      <c r="F181" s="126" t="s">
        <v>2974</v>
      </c>
      <c r="G181" s="127" t="s">
        <v>639</v>
      </c>
      <c r="H181" s="128">
        <v>2</v>
      </c>
      <c r="I181" s="129">
        <v>740</v>
      </c>
      <c r="J181" s="129">
        <f>ROUND(I181*H181,2)</f>
        <v>1480</v>
      </c>
      <c r="K181" s="126" t="s">
        <v>2903</v>
      </c>
      <c r="L181" s="29"/>
      <c r="M181" s="130" t="s">
        <v>1</v>
      </c>
      <c r="N181" s="131" t="s">
        <v>39</v>
      </c>
      <c r="O181" s="132">
        <v>0.26800000000000002</v>
      </c>
      <c r="P181" s="132">
        <f>O181*H181</f>
        <v>0.53600000000000003</v>
      </c>
      <c r="Q181" s="132">
        <v>3.8000000000000002E-4</v>
      </c>
      <c r="R181" s="132">
        <f>Q181*H181</f>
        <v>7.6000000000000004E-4</v>
      </c>
      <c r="S181" s="132">
        <v>0</v>
      </c>
      <c r="T181" s="133">
        <f>S181*H181</f>
        <v>0</v>
      </c>
      <c r="AR181" s="134" t="s">
        <v>277</v>
      </c>
      <c r="AT181" s="134" t="s">
        <v>226</v>
      </c>
      <c r="AU181" s="134" t="s">
        <v>82</v>
      </c>
      <c r="AY181" s="17" t="s">
        <v>224</v>
      </c>
      <c r="BE181" s="135">
        <f>IF(N181="základní",J181,0)</f>
        <v>0</v>
      </c>
      <c r="BF181" s="135">
        <f>IF(N181="snížená",J181,0)</f>
        <v>1480</v>
      </c>
      <c r="BG181" s="135">
        <f>IF(N181="zákl. přenesená",J181,0)</f>
        <v>0</v>
      </c>
      <c r="BH181" s="135">
        <f>IF(N181="sníž. přenesená",J181,0)</f>
        <v>0</v>
      </c>
      <c r="BI181" s="135">
        <f>IF(N181="nulová",J181,0)</f>
        <v>0</v>
      </c>
      <c r="BJ181" s="17" t="s">
        <v>82</v>
      </c>
      <c r="BK181" s="135">
        <f>ROUND(I181*H181,2)</f>
        <v>1480</v>
      </c>
      <c r="BL181" s="17" t="s">
        <v>277</v>
      </c>
      <c r="BM181" s="134" t="s">
        <v>5107</v>
      </c>
    </row>
    <row r="182" spans="2:65" s="1" customFormat="1">
      <c r="B182" s="29"/>
      <c r="D182" s="136" t="s">
        <v>231</v>
      </c>
      <c r="F182" s="137" t="s">
        <v>2976</v>
      </c>
      <c r="L182" s="29"/>
      <c r="M182" s="138"/>
      <c r="T182" s="53"/>
      <c r="AT182" s="17" t="s">
        <v>231</v>
      </c>
      <c r="AU182" s="17" t="s">
        <v>82</v>
      </c>
    </row>
    <row r="183" spans="2:65" s="1" customFormat="1" ht="21.75" customHeight="1">
      <c r="B183" s="123"/>
      <c r="C183" s="124" t="s">
        <v>293</v>
      </c>
      <c r="D183" s="124" t="s">
        <v>226</v>
      </c>
      <c r="E183" s="125" t="s">
        <v>2977</v>
      </c>
      <c r="F183" s="126" t="s">
        <v>2978</v>
      </c>
      <c r="G183" s="127" t="s">
        <v>639</v>
      </c>
      <c r="H183" s="128">
        <v>1</v>
      </c>
      <c r="I183" s="129">
        <v>953</v>
      </c>
      <c r="J183" s="129">
        <f>ROUND(I183*H183,2)</f>
        <v>953</v>
      </c>
      <c r="K183" s="126" t="s">
        <v>230</v>
      </c>
      <c r="L183" s="29"/>
      <c r="M183" s="130" t="s">
        <v>1</v>
      </c>
      <c r="N183" s="131" t="s">
        <v>39</v>
      </c>
      <c r="O183" s="132">
        <v>0.35</v>
      </c>
      <c r="P183" s="132">
        <f>O183*H183</f>
        <v>0.35</v>
      </c>
      <c r="Q183" s="132">
        <v>5.1999999999999995E-4</v>
      </c>
      <c r="R183" s="132">
        <f>Q183*H183</f>
        <v>5.1999999999999995E-4</v>
      </c>
      <c r="S183" s="132">
        <v>0</v>
      </c>
      <c r="T183" s="133">
        <f>S183*H183</f>
        <v>0</v>
      </c>
      <c r="AR183" s="134" t="s">
        <v>277</v>
      </c>
      <c r="AT183" s="134" t="s">
        <v>226</v>
      </c>
      <c r="AU183" s="134" t="s">
        <v>82</v>
      </c>
      <c r="AY183" s="17" t="s">
        <v>224</v>
      </c>
      <c r="BE183" s="135">
        <f>IF(N183="základní",J183,0)</f>
        <v>0</v>
      </c>
      <c r="BF183" s="135">
        <f>IF(N183="snížená",J183,0)</f>
        <v>953</v>
      </c>
      <c r="BG183" s="135">
        <f>IF(N183="zákl. přenesená",J183,0)</f>
        <v>0</v>
      </c>
      <c r="BH183" s="135">
        <f>IF(N183="sníž. přenesená",J183,0)</f>
        <v>0</v>
      </c>
      <c r="BI183" s="135">
        <f>IF(N183="nulová",J183,0)</f>
        <v>0</v>
      </c>
      <c r="BJ183" s="17" t="s">
        <v>82</v>
      </c>
      <c r="BK183" s="135">
        <f>ROUND(I183*H183,2)</f>
        <v>953</v>
      </c>
      <c r="BL183" s="17" t="s">
        <v>277</v>
      </c>
      <c r="BM183" s="134" t="s">
        <v>5108</v>
      </c>
    </row>
    <row r="184" spans="2:65" s="1" customFormat="1">
      <c r="B184" s="29"/>
      <c r="D184" s="136" t="s">
        <v>231</v>
      </c>
      <c r="F184" s="137" t="s">
        <v>2980</v>
      </c>
      <c r="L184" s="29"/>
      <c r="M184" s="138"/>
      <c r="T184" s="53"/>
      <c r="AT184" s="17" t="s">
        <v>231</v>
      </c>
      <c r="AU184" s="17" t="s">
        <v>82</v>
      </c>
    </row>
    <row r="185" spans="2:65" s="1" customFormat="1">
      <c r="B185" s="29"/>
      <c r="D185" s="139" t="s">
        <v>232</v>
      </c>
      <c r="F185" s="140" t="s">
        <v>2981</v>
      </c>
      <c r="L185" s="29"/>
      <c r="M185" s="138"/>
      <c r="T185" s="53"/>
      <c r="AT185" s="17" t="s">
        <v>232</v>
      </c>
      <c r="AU185" s="17" t="s">
        <v>82</v>
      </c>
    </row>
    <row r="186" spans="2:65" s="1" customFormat="1" ht="21.75" customHeight="1">
      <c r="B186" s="123"/>
      <c r="C186" s="124" t="s">
        <v>7</v>
      </c>
      <c r="D186" s="124" t="s">
        <v>226</v>
      </c>
      <c r="E186" s="125" t="s">
        <v>2982</v>
      </c>
      <c r="F186" s="126" t="s">
        <v>2983</v>
      </c>
      <c r="G186" s="127" t="s">
        <v>639</v>
      </c>
      <c r="H186" s="128">
        <v>2</v>
      </c>
      <c r="I186" s="129">
        <v>4150</v>
      </c>
      <c r="J186" s="129">
        <f>ROUND(I186*H186,2)</f>
        <v>8300</v>
      </c>
      <c r="K186" s="126" t="s">
        <v>2903</v>
      </c>
      <c r="L186" s="29"/>
      <c r="M186" s="130" t="s">
        <v>1</v>
      </c>
      <c r="N186" s="131" t="s">
        <v>39</v>
      </c>
      <c r="O186" s="132">
        <v>0.22700000000000001</v>
      </c>
      <c r="P186" s="132">
        <f>O186*H186</f>
        <v>0.45400000000000001</v>
      </c>
      <c r="Q186" s="132">
        <v>2.8700000000000002E-3</v>
      </c>
      <c r="R186" s="132">
        <f>Q186*H186</f>
        <v>5.7400000000000003E-3</v>
      </c>
      <c r="S186" s="132">
        <v>0</v>
      </c>
      <c r="T186" s="133">
        <f>S186*H186</f>
        <v>0</v>
      </c>
      <c r="AR186" s="134" t="s">
        <v>277</v>
      </c>
      <c r="AT186" s="134" t="s">
        <v>226</v>
      </c>
      <c r="AU186" s="134" t="s">
        <v>82</v>
      </c>
      <c r="AY186" s="17" t="s">
        <v>224</v>
      </c>
      <c r="BE186" s="135">
        <f>IF(N186="základní",J186,0)</f>
        <v>0</v>
      </c>
      <c r="BF186" s="135">
        <f>IF(N186="snížená",J186,0)</f>
        <v>8300</v>
      </c>
      <c r="BG186" s="135">
        <f>IF(N186="zákl. přenesená",J186,0)</f>
        <v>0</v>
      </c>
      <c r="BH186" s="135">
        <f>IF(N186="sníž. přenesená",J186,0)</f>
        <v>0</v>
      </c>
      <c r="BI186" s="135">
        <f>IF(N186="nulová",J186,0)</f>
        <v>0</v>
      </c>
      <c r="BJ186" s="17" t="s">
        <v>82</v>
      </c>
      <c r="BK186" s="135">
        <f>ROUND(I186*H186,2)</f>
        <v>8300</v>
      </c>
      <c r="BL186" s="17" t="s">
        <v>277</v>
      </c>
      <c r="BM186" s="134" t="s">
        <v>5109</v>
      </c>
    </row>
    <row r="187" spans="2:65" s="1" customFormat="1" ht="19.5">
      <c r="B187" s="29"/>
      <c r="D187" s="136" t="s">
        <v>231</v>
      </c>
      <c r="F187" s="137" t="s">
        <v>2985</v>
      </c>
      <c r="L187" s="29"/>
      <c r="M187" s="138"/>
      <c r="T187" s="53"/>
      <c r="AT187" s="17" t="s">
        <v>231</v>
      </c>
      <c r="AU187" s="17" t="s">
        <v>82</v>
      </c>
    </row>
    <row r="188" spans="2:65" s="1" customFormat="1" ht="21.75" customHeight="1">
      <c r="B188" s="123"/>
      <c r="C188" s="124" t="s">
        <v>300</v>
      </c>
      <c r="D188" s="124" t="s">
        <v>226</v>
      </c>
      <c r="E188" s="125" t="s">
        <v>2986</v>
      </c>
      <c r="F188" s="126" t="s">
        <v>2987</v>
      </c>
      <c r="G188" s="127" t="s">
        <v>639</v>
      </c>
      <c r="H188" s="128">
        <v>12</v>
      </c>
      <c r="I188" s="129">
        <v>648</v>
      </c>
      <c r="J188" s="129">
        <f>ROUND(I188*H188,2)</f>
        <v>7776</v>
      </c>
      <c r="K188" s="126" t="s">
        <v>2903</v>
      </c>
      <c r="L188" s="29"/>
      <c r="M188" s="130" t="s">
        <v>1</v>
      </c>
      <c r="N188" s="131" t="s">
        <v>39</v>
      </c>
      <c r="O188" s="132">
        <v>0.124</v>
      </c>
      <c r="P188" s="132">
        <f>O188*H188</f>
        <v>1.488</v>
      </c>
      <c r="Q188" s="132">
        <v>7.5000000000000002E-4</v>
      </c>
      <c r="R188" s="132">
        <f>Q188*H188</f>
        <v>9.0000000000000011E-3</v>
      </c>
      <c r="S188" s="132">
        <v>0</v>
      </c>
      <c r="T188" s="133">
        <f>S188*H188</f>
        <v>0</v>
      </c>
      <c r="AR188" s="134" t="s">
        <v>277</v>
      </c>
      <c r="AT188" s="134" t="s">
        <v>226</v>
      </c>
      <c r="AU188" s="134" t="s">
        <v>82</v>
      </c>
      <c r="AY188" s="17" t="s">
        <v>224</v>
      </c>
      <c r="BE188" s="135">
        <f>IF(N188="základní",J188,0)</f>
        <v>0</v>
      </c>
      <c r="BF188" s="135">
        <f>IF(N188="snížená",J188,0)</f>
        <v>7776</v>
      </c>
      <c r="BG188" s="135">
        <f>IF(N188="zákl. přenesená",J188,0)</f>
        <v>0</v>
      </c>
      <c r="BH188" s="135">
        <f>IF(N188="sníž. přenesená",J188,0)</f>
        <v>0</v>
      </c>
      <c r="BI188" s="135">
        <f>IF(N188="nulová",J188,0)</f>
        <v>0</v>
      </c>
      <c r="BJ188" s="17" t="s">
        <v>82</v>
      </c>
      <c r="BK188" s="135">
        <f>ROUND(I188*H188,2)</f>
        <v>7776</v>
      </c>
      <c r="BL188" s="17" t="s">
        <v>277</v>
      </c>
      <c r="BM188" s="134" t="s">
        <v>5110</v>
      </c>
    </row>
    <row r="189" spans="2:65" s="1" customFormat="1">
      <c r="B189" s="29"/>
      <c r="D189" s="136" t="s">
        <v>231</v>
      </c>
      <c r="F189" s="137" t="s">
        <v>2989</v>
      </c>
      <c r="L189" s="29"/>
      <c r="M189" s="138"/>
      <c r="T189" s="53"/>
      <c r="AT189" s="17" t="s">
        <v>231</v>
      </c>
      <c r="AU189" s="17" t="s">
        <v>82</v>
      </c>
    </row>
    <row r="190" spans="2:65" s="1" customFormat="1" ht="24.2" customHeight="1">
      <c r="B190" s="123"/>
      <c r="C190" s="124" t="s">
        <v>366</v>
      </c>
      <c r="D190" s="124" t="s">
        <v>226</v>
      </c>
      <c r="E190" s="125" t="s">
        <v>2990</v>
      </c>
      <c r="F190" s="126" t="s">
        <v>2991</v>
      </c>
      <c r="G190" s="127" t="s">
        <v>639</v>
      </c>
      <c r="H190" s="128">
        <v>8</v>
      </c>
      <c r="I190" s="129">
        <v>292</v>
      </c>
      <c r="J190" s="129">
        <f>ROUND(I190*H190,2)</f>
        <v>2336</v>
      </c>
      <c r="K190" s="126" t="s">
        <v>2903</v>
      </c>
      <c r="L190" s="29"/>
      <c r="M190" s="130" t="s">
        <v>1</v>
      </c>
      <c r="N190" s="131" t="s">
        <v>39</v>
      </c>
      <c r="O190" s="132">
        <v>8.2000000000000003E-2</v>
      </c>
      <c r="P190" s="132">
        <f>O190*H190</f>
        <v>0.65600000000000003</v>
      </c>
      <c r="Q190" s="132">
        <v>2.2000000000000001E-4</v>
      </c>
      <c r="R190" s="132">
        <f>Q190*H190</f>
        <v>1.7600000000000001E-3</v>
      </c>
      <c r="S190" s="132">
        <v>0</v>
      </c>
      <c r="T190" s="133">
        <f>S190*H190</f>
        <v>0</v>
      </c>
      <c r="AR190" s="134" t="s">
        <v>277</v>
      </c>
      <c r="AT190" s="134" t="s">
        <v>226</v>
      </c>
      <c r="AU190" s="134" t="s">
        <v>82</v>
      </c>
      <c r="AY190" s="17" t="s">
        <v>224</v>
      </c>
      <c r="BE190" s="135">
        <f>IF(N190="základní",J190,0)</f>
        <v>0</v>
      </c>
      <c r="BF190" s="135">
        <f>IF(N190="snížená",J190,0)</f>
        <v>2336</v>
      </c>
      <c r="BG190" s="135">
        <f>IF(N190="zákl. přenesená",J190,0)</f>
        <v>0</v>
      </c>
      <c r="BH190" s="135">
        <f>IF(N190="sníž. přenesená",J190,0)</f>
        <v>0</v>
      </c>
      <c r="BI190" s="135">
        <f>IF(N190="nulová",J190,0)</f>
        <v>0</v>
      </c>
      <c r="BJ190" s="17" t="s">
        <v>82</v>
      </c>
      <c r="BK190" s="135">
        <f>ROUND(I190*H190,2)</f>
        <v>2336</v>
      </c>
      <c r="BL190" s="17" t="s">
        <v>277</v>
      </c>
      <c r="BM190" s="134" t="s">
        <v>5111</v>
      </c>
    </row>
    <row r="191" spans="2:65" s="1" customFormat="1">
      <c r="B191" s="29"/>
      <c r="D191" s="136" t="s">
        <v>231</v>
      </c>
      <c r="F191" s="137" t="s">
        <v>2993</v>
      </c>
      <c r="L191" s="29"/>
      <c r="M191" s="138"/>
      <c r="T191" s="53"/>
      <c r="AT191" s="17" t="s">
        <v>231</v>
      </c>
      <c r="AU191" s="17" t="s">
        <v>82</v>
      </c>
    </row>
    <row r="192" spans="2:65" s="1" customFormat="1" ht="24.2" customHeight="1">
      <c r="B192" s="123"/>
      <c r="C192" s="124" t="s">
        <v>304</v>
      </c>
      <c r="D192" s="124" t="s">
        <v>226</v>
      </c>
      <c r="E192" s="125" t="s">
        <v>2994</v>
      </c>
      <c r="F192" s="126" t="s">
        <v>2995</v>
      </c>
      <c r="G192" s="127" t="s">
        <v>639</v>
      </c>
      <c r="H192" s="128">
        <v>1</v>
      </c>
      <c r="I192" s="129">
        <v>958</v>
      </c>
      <c r="J192" s="129">
        <f>ROUND(I192*H192,2)</f>
        <v>958</v>
      </c>
      <c r="K192" s="126" t="s">
        <v>2903</v>
      </c>
      <c r="L192" s="29"/>
      <c r="M192" s="130" t="s">
        <v>1</v>
      </c>
      <c r="N192" s="131" t="s">
        <v>39</v>
      </c>
      <c r="O192" s="132">
        <v>0.35</v>
      </c>
      <c r="P192" s="132">
        <f>O192*H192</f>
        <v>0.35</v>
      </c>
      <c r="Q192" s="132">
        <v>1.14E-3</v>
      </c>
      <c r="R192" s="132">
        <f>Q192*H192</f>
        <v>1.14E-3</v>
      </c>
      <c r="S192" s="132">
        <v>0</v>
      </c>
      <c r="T192" s="133">
        <f>S192*H192</f>
        <v>0</v>
      </c>
      <c r="AR192" s="134" t="s">
        <v>277</v>
      </c>
      <c r="AT192" s="134" t="s">
        <v>226</v>
      </c>
      <c r="AU192" s="134" t="s">
        <v>82</v>
      </c>
      <c r="AY192" s="17" t="s">
        <v>224</v>
      </c>
      <c r="BE192" s="135">
        <f>IF(N192="základní",J192,0)</f>
        <v>0</v>
      </c>
      <c r="BF192" s="135">
        <f>IF(N192="snížená",J192,0)</f>
        <v>958</v>
      </c>
      <c r="BG192" s="135">
        <f>IF(N192="zákl. přenesená",J192,0)</f>
        <v>0</v>
      </c>
      <c r="BH192" s="135">
        <f>IF(N192="sníž. přenesená",J192,0)</f>
        <v>0</v>
      </c>
      <c r="BI192" s="135">
        <f>IF(N192="nulová",J192,0)</f>
        <v>0</v>
      </c>
      <c r="BJ192" s="17" t="s">
        <v>82</v>
      </c>
      <c r="BK192" s="135">
        <f>ROUND(I192*H192,2)</f>
        <v>958</v>
      </c>
      <c r="BL192" s="17" t="s">
        <v>277</v>
      </c>
      <c r="BM192" s="134" t="s">
        <v>5112</v>
      </c>
    </row>
    <row r="193" spans="2:65" s="1" customFormat="1" ht="19.5">
      <c r="B193" s="29"/>
      <c r="D193" s="136" t="s">
        <v>231</v>
      </c>
      <c r="F193" s="137" t="s">
        <v>2997</v>
      </c>
      <c r="L193" s="29"/>
      <c r="M193" s="138"/>
      <c r="T193" s="53"/>
      <c r="AT193" s="17" t="s">
        <v>231</v>
      </c>
      <c r="AU193" s="17" t="s">
        <v>82</v>
      </c>
    </row>
    <row r="194" spans="2:65" s="1" customFormat="1" ht="16.5" customHeight="1">
      <c r="B194" s="123"/>
      <c r="C194" s="124" t="s">
        <v>376</v>
      </c>
      <c r="D194" s="124" t="s">
        <v>226</v>
      </c>
      <c r="E194" s="125" t="s">
        <v>2998</v>
      </c>
      <c r="F194" s="126" t="s">
        <v>2999</v>
      </c>
      <c r="G194" s="127" t="s">
        <v>639</v>
      </c>
      <c r="H194" s="128">
        <v>18</v>
      </c>
      <c r="I194" s="129">
        <v>6220</v>
      </c>
      <c r="J194" s="129">
        <f>ROUND(I194*H194,2)</f>
        <v>111960</v>
      </c>
      <c r="K194" s="126" t="s">
        <v>1</v>
      </c>
      <c r="L194" s="29"/>
      <c r="M194" s="130" t="s">
        <v>1</v>
      </c>
      <c r="N194" s="131" t="s">
        <v>39</v>
      </c>
      <c r="O194" s="132">
        <v>0.63900000000000001</v>
      </c>
      <c r="P194" s="132">
        <f>O194*H194</f>
        <v>11.502000000000001</v>
      </c>
      <c r="Q194" s="132">
        <v>5.4599999999999996E-3</v>
      </c>
      <c r="R194" s="132">
        <f>Q194*H194</f>
        <v>9.8279999999999992E-2</v>
      </c>
      <c r="S194" s="132">
        <v>0</v>
      </c>
      <c r="T194" s="133">
        <f>S194*H194</f>
        <v>0</v>
      </c>
      <c r="AR194" s="134" t="s">
        <v>277</v>
      </c>
      <c r="AT194" s="134" t="s">
        <v>226</v>
      </c>
      <c r="AU194" s="134" t="s">
        <v>82</v>
      </c>
      <c r="AY194" s="17" t="s">
        <v>224</v>
      </c>
      <c r="BE194" s="135">
        <f>IF(N194="základní",J194,0)</f>
        <v>0</v>
      </c>
      <c r="BF194" s="135">
        <f>IF(N194="snížená",J194,0)</f>
        <v>111960</v>
      </c>
      <c r="BG194" s="135">
        <f>IF(N194="zákl. přenesená",J194,0)</f>
        <v>0</v>
      </c>
      <c r="BH194" s="135">
        <f>IF(N194="sníž. přenesená",J194,0)</f>
        <v>0</v>
      </c>
      <c r="BI194" s="135">
        <f>IF(N194="nulová",J194,0)</f>
        <v>0</v>
      </c>
      <c r="BJ194" s="17" t="s">
        <v>82</v>
      </c>
      <c r="BK194" s="135">
        <f>ROUND(I194*H194,2)</f>
        <v>111960</v>
      </c>
      <c r="BL194" s="17" t="s">
        <v>277</v>
      </c>
      <c r="BM194" s="134" t="s">
        <v>5113</v>
      </c>
    </row>
    <row r="195" spans="2:65" s="1" customFormat="1">
      <c r="B195" s="29"/>
      <c r="D195" s="136" t="s">
        <v>231</v>
      </c>
      <c r="F195" s="137" t="s">
        <v>2999</v>
      </c>
      <c r="L195" s="29"/>
      <c r="M195" s="138"/>
      <c r="T195" s="53"/>
      <c r="AT195" s="17" t="s">
        <v>231</v>
      </c>
      <c r="AU195" s="17" t="s">
        <v>82</v>
      </c>
    </row>
    <row r="196" spans="2:65" s="13" customFormat="1">
      <c r="B196" s="146"/>
      <c r="D196" s="136" t="s">
        <v>234</v>
      </c>
      <c r="E196" s="147" t="s">
        <v>1</v>
      </c>
      <c r="F196" s="148" t="s">
        <v>283</v>
      </c>
      <c r="H196" s="149">
        <v>18</v>
      </c>
      <c r="L196" s="146"/>
      <c r="M196" s="150"/>
      <c r="T196" s="151"/>
      <c r="AT196" s="147" t="s">
        <v>234</v>
      </c>
      <c r="AU196" s="147" t="s">
        <v>82</v>
      </c>
      <c r="AV196" s="13" t="s">
        <v>82</v>
      </c>
      <c r="AW196" s="13" t="s">
        <v>29</v>
      </c>
      <c r="AX196" s="13" t="s">
        <v>78</v>
      </c>
      <c r="AY196" s="147" t="s">
        <v>224</v>
      </c>
    </row>
    <row r="197" spans="2:65" s="1" customFormat="1" ht="24.2" customHeight="1">
      <c r="B197" s="123"/>
      <c r="C197" s="124" t="s">
        <v>313</v>
      </c>
      <c r="D197" s="124" t="s">
        <v>226</v>
      </c>
      <c r="E197" s="125" t="s">
        <v>3001</v>
      </c>
      <c r="F197" s="126" t="s">
        <v>3002</v>
      </c>
      <c r="G197" s="127" t="s">
        <v>639</v>
      </c>
      <c r="H197" s="128">
        <v>1</v>
      </c>
      <c r="I197" s="129">
        <v>843</v>
      </c>
      <c r="J197" s="129">
        <f>ROUND(I197*H197,2)</f>
        <v>843</v>
      </c>
      <c r="K197" s="126" t="s">
        <v>2903</v>
      </c>
      <c r="L197" s="29"/>
      <c r="M197" s="130" t="s">
        <v>1</v>
      </c>
      <c r="N197" s="131" t="s">
        <v>39</v>
      </c>
      <c r="O197" s="132">
        <v>0.26800000000000002</v>
      </c>
      <c r="P197" s="132">
        <f>O197*H197</f>
        <v>0.26800000000000002</v>
      </c>
      <c r="Q197" s="132">
        <v>1.24E-3</v>
      </c>
      <c r="R197" s="132">
        <f>Q197*H197</f>
        <v>1.24E-3</v>
      </c>
      <c r="S197" s="132">
        <v>0</v>
      </c>
      <c r="T197" s="133">
        <f>S197*H197</f>
        <v>0</v>
      </c>
      <c r="AR197" s="134" t="s">
        <v>277</v>
      </c>
      <c r="AT197" s="134" t="s">
        <v>226</v>
      </c>
      <c r="AU197" s="134" t="s">
        <v>82</v>
      </c>
      <c r="AY197" s="17" t="s">
        <v>224</v>
      </c>
      <c r="BE197" s="135">
        <f>IF(N197="základní",J197,0)</f>
        <v>0</v>
      </c>
      <c r="BF197" s="135">
        <f>IF(N197="snížená",J197,0)</f>
        <v>843</v>
      </c>
      <c r="BG197" s="135">
        <f>IF(N197="zákl. přenesená",J197,0)</f>
        <v>0</v>
      </c>
      <c r="BH197" s="135">
        <f>IF(N197="sníž. přenesená",J197,0)</f>
        <v>0</v>
      </c>
      <c r="BI197" s="135">
        <f>IF(N197="nulová",J197,0)</f>
        <v>0</v>
      </c>
      <c r="BJ197" s="17" t="s">
        <v>82</v>
      </c>
      <c r="BK197" s="135">
        <f>ROUND(I197*H197,2)</f>
        <v>843</v>
      </c>
      <c r="BL197" s="17" t="s">
        <v>277</v>
      </c>
      <c r="BM197" s="134" t="s">
        <v>5114</v>
      </c>
    </row>
    <row r="198" spans="2:65" s="1" customFormat="1" ht="19.5">
      <c r="B198" s="29"/>
      <c r="D198" s="136" t="s">
        <v>231</v>
      </c>
      <c r="F198" s="137" t="s">
        <v>3004</v>
      </c>
      <c r="L198" s="29"/>
      <c r="M198" s="138"/>
      <c r="T198" s="53"/>
      <c r="AT198" s="17" t="s">
        <v>231</v>
      </c>
      <c r="AU198" s="17" t="s">
        <v>82</v>
      </c>
    </row>
    <row r="199" spans="2:65" s="1" customFormat="1" ht="24.2" customHeight="1">
      <c r="B199" s="123"/>
      <c r="C199" s="124" t="s">
        <v>393</v>
      </c>
      <c r="D199" s="124" t="s">
        <v>226</v>
      </c>
      <c r="E199" s="125" t="s">
        <v>3005</v>
      </c>
      <c r="F199" s="126" t="s">
        <v>3006</v>
      </c>
      <c r="G199" s="127" t="s">
        <v>639</v>
      </c>
      <c r="H199" s="128">
        <v>1</v>
      </c>
      <c r="I199" s="129">
        <v>9420</v>
      </c>
      <c r="J199" s="129">
        <f>ROUND(I199*H199,2)</f>
        <v>9420</v>
      </c>
      <c r="K199" s="126" t="s">
        <v>2903</v>
      </c>
      <c r="L199" s="29"/>
      <c r="M199" s="130" t="s">
        <v>1</v>
      </c>
      <c r="N199" s="131" t="s">
        <v>39</v>
      </c>
      <c r="O199" s="132">
        <v>0.51500000000000001</v>
      </c>
      <c r="P199" s="132">
        <f>O199*H199</f>
        <v>0.51500000000000001</v>
      </c>
      <c r="Q199" s="132">
        <v>3.3999999999999998E-3</v>
      </c>
      <c r="R199" s="132">
        <f>Q199*H199</f>
        <v>3.3999999999999998E-3</v>
      </c>
      <c r="S199" s="132">
        <v>0</v>
      </c>
      <c r="T199" s="133">
        <f>S199*H199</f>
        <v>0</v>
      </c>
      <c r="AR199" s="134" t="s">
        <v>277</v>
      </c>
      <c r="AT199" s="134" t="s">
        <v>226</v>
      </c>
      <c r="AU199" s="134" t="s">
        <v>82</v>
      </c>
      <c r="AY199" s="17" t="s">
        <v>224</v>
      </c>
      <c r="BE199" s="135">
        <f>IF(N199="základní",J199,0)</f>
        <v>0</v>
      </c>
      <c r="BF199" s="135">
        <f>IF(N199="snížená",J199,0)</f>
        <v>9420</v>
      </c>
      <c r="BG199" s="135">
        <f>IF(N199="zákl. přenesená",J199,0)</f>
        <v>0</v>
      </c>
      <c r="BH199" s="135">
        <f>IF(N199="sníž. přenesená",J199,0)</f>
        <v>0</v>
      </c>
      <c r="BI199" s="135">
        <f>IF(N199="nulová",J199,0)</f>
        <v>0</v>
      </c>
      <c r="BJ199" s="17" t="s">
        <v>82</v>
      </c>
      <c r="BK199" s="135">
        <f>ROUND(I199*H199,2)</f>
        <v>9420</v>
      </c>
      <c r="BL199" s="17" t="s">
        <v>277</v>
      </c>
      <c r="BM199" s="134" t="s">
        <v>5115</v>
      </c>
    </row>
    <row r="200" spans="2:65" s="1" customFormat="1">
      <c r="B200" s="29"/>
      <c r="D200" s="136" t="s">
        <v>231</v>
      </c>
      <c r="F200" s="137" t="s">
        <v>3008</v>
      </c>
      <c r="L200" s="29"/>
      <c r="M200" s="138"/>
      <c r="T200" s="53"/>
      <c r="AT200" s="17" t="s">
        <v>231</v>
      </c>
      <c r="AU200" s="17" t="s">
        <v>82</v>
      </c>
    </row>
    <row r="201" spans="2:65" s="1" customFormat="1" ht="24.2" customHeight="1">
      <c r="B201" s="123"/>
      <c r="C201" s="124" t="s">
        <v>321</v>
      </c>
      <c r="D201" s="124" t="s">
        <v>226</v>
      </c>
      <c r="E201" s="125" t="s">
        <v>3009</v>
      </c>
      <c r="F201" s="126" t="s">
        <v>3010</v>
      </c>
      <c r="G201" s="127" t="s">
        <v>639</v>
      </c>
      <c r="H201" s="128">
        <v>2</v>
      </c>
      <c r="I201" s="129">
        <v>716</v>
      </c>
      <c r="J201" s="129">
        <f>ROUND(I201*H201,2)</f>
        <v>1432</v>
      </c>
      <c r="K201" s="126" t="s">
        <v>2903</v>
      </c>
      <c r="L201" s="29"/>
      <c r="M201" s="130" t="s">
        <v>1</v>
      </c>
      <c r="N201" s="131" t="s">
        <v>39</v>
      </c>
      <c r="O201" s="132">
        <v>0.38100000000000001</v>
      </c>
      <c r="P201" s="132">
        <f>O201*H201</f>
        <v>0.76200000000000001</v>
      </c>
      <c r="Q201" s="132">
        <v>5.2999999999999998E-4</v>
      </c>
      <c r="R201" s="132">
        <f>Q201*H201</f>
        <v>1.06E-3</v>
      </c>
      <c r="S201" s="132">
        <v>0</v>
      </c>
      <c r="T201" s="133">
        <f>S201*H201</f>
        <v>0</v>
      </c>
      <c r="AR201" s="134" t="s">
        <v>277</v>
      </c>
      <c r="AT201" s="134" t="s">
        <v>226</v>
      </c>
      <c r="AU201" s="134" t="s">
        <v>82</v>
      </c>
      <c r="AY201" s="17" t="s">
        <v>224</v>
      </c>
      <c r="BE201" s="135">
        <f>IF(N201="základní",J201,0)</f>
        <v>0</v>
      </c>
      <c r="BF201" s="135">
        <f>IF(N201="snížená",J201,0)</f>
        <v>1432</v>
      </c>
      <c r="BG201" s="135">
        <f>IF(N201="zákl. přenesená",J201,0)</f>
        <v>0</v>
      </c>
      <c r="BH201" s="135">
        <f>IF(N201="sníž. přenesená",J201,0)</f>
        <v>0</v>
      </c>
      <c r="BI201" s="135">
        <f>IF(N201="nulová",J201,0)</f>
        <v>0</v>
      </c>
      <c r="BJ201" s="17" t="s">
        <v>82</v>
      </c>
      <c r="BK201" s="135">
        <f>ROUND(I201*H201,2)</f>
        <v>1432</v>
      </c>
      <c r="BL201" s="17" t="s">
        <v>277</v>
      </c>
      <c r="BM201" s="134" t="s">
        <v>5116</v>
      </c>
    </row>
    <row r="202" spans="2:65" s="1" customFormat="1" ht="19.5">
      <c r="B202" s="29"/>
      <c r="D202" s="136" t="s">
        <v>231</v>
      </c>
      <c r="F202" s="137" t="s">
        <v>3012</v>
      </c>
      <c r="L202" s="29"/>
      <c r="M202" s="138"/>
      <c r="T202" s="53"/>
      <c r="AT202" s="17" t="s">
        <v>231</v>
      </c>
      <c r="AU202" s="17" t="s">
        <v>82</v>
      </c>
    </row>
    <row r="203" spans="2:65" s="1" customFormat="1" ht="24.2" customHeight="1">
      <c r="B203" s="123"/>
      <c r="C203" s="124" t="s">
        <v>409</v>
      </c>
      <c r="D203" s="124" t="s">
        <v>226</v>
      </c>
      <c r="E203" s="125" t="s">
        <v>3013</v>
      </c>
      <c r="F203" s="126" t="s">
        <v>3014</v>
      </c>
      <c r="G203" s="127" t="s">
        <v>639</v>
      </c>
      <c r="H203" s="128">
        <v>1</v>
      </c>
      <c r="I203" s="129">
        <v>1260</v>
      </c>
      <c r="J203" s="129">
        <f>ROUND(I203*H203,2)</f>
        <v>1260</v>
      </c>
      <c r="K203" s="126" t="s">
        <v>2903</v>
      </c>
      <c r="L203" s="29"/>
      <c r="M203" s="130" t="s">
        <v>1</v>
      </c>
      <c r="N203" s="131" t="s">
        <v>39</v>
      </c>
      <c r="O203" s="132">
        <v>0.433</v>
      </c>
      <c r="P203" s="132">
        <f>O203*H203</f>
        <v>0.433</v>
      </c>
      <c r="Q203" s="132">
        <v>1.47E-3</v>
      </c>
      <c r="R203" s="132">
        <f>Q203*H203</f>
        <v>1.47E-3</v>
      </c>
      <c r="S203" s="132">
        <v>0</v>
      </c>
      <c r="T203" s="133">
        <f>S203*H203</f>
        <v>0</v>
      </c>
      <c r="AR203" s="134" t="s">
        <v>277</v>
      </c>
      <c r="AT203" s="134" t="s">
        <v>226</v>
      </c>
      <c r="AU203" s="134" t="s">
        <v>82</v>
      </c>
      <c r="AY203" s="17" t="s">
        <v>224</v>
      </c>
      <c r="BE203" s="135">
        <f>IF(N203="základní",J203,0)</f>
        <v>0</v>
      </c>
      <c r="BF203" s="135">
        <f>IF(N203="snížená",J203,0)</f>
        <v>1260</v>
      </c>
      <c r="BG203" s="135">
        <f>IF(N203="zákl. přenesená",J203,0)</f>
        <v>0</v>
      </c>
      <c r="BH203" s="135">
        <f>IF(N203="sníž. přenesená",J203,0)</f>
        <v>0</v>
      </c>
      <c r="BI203" s="135">
        <f>IF(N203="nulová",J203,0)</f>
        <v>0</v>
      </c>
      <c r="BJ203" s="17" t="s">
        <v>82</v>
      </c>
      <c r="BK203" s="135">
        <f>ROUND(I203*H203,2)</f>
        <v>1260</v>
      </c>
      <c r="BL203" s="17" t="s">
        <v>277</v>
      </c>
      <c r="BM203" s="134" t="s">
        <v>5117</v>
      </c>
    </row>
    <row r="204" spans="2:65" s="1" customFormat="1" ht="19.5">
      <c r="B204" s="29"/>
      <c r="D204" s="136" t="s">
        <v>231</v>
      </c>
      <c r="F204" s="137" t="s">
        <v>3016</v>
      </c>
      <c r="L204" s="29"/>
      <c r="M204" s="138"/>
      <c r="T204" s="53"/>
      <c r="AT204" s="17" t="s">
        <v>231</v>
      </c>
      <c r="AU204" s="17" t="s">
        <v>82</v>
      </c>
    </row>
    <row r="205" spans="2:65" s="1" customFormat="1" ht="24.2" customHeight="1">
      <c r="B205" s="123"/>
      <c r="C205" s="124" t="s">
        <v>328</v>
      </c>
      <c r="D205" s="124" t="s">
        <v>226</v>
      </c>
      <c r="E205" s="125" t="s">
        <v>3017</v>
      </c>
      <c r="F205" s="126" t="s">
        <v>3018</v>
      </c>
      <c r="G205" s="127" t="s">
        <v>639</v>
      </c>
      <c r="H205" s="128">
        <v>1</v>
      </c>
      <c r="I205" s="129">
        <v>413</v>
      </c>
      <c r="J205" s="129">
        <f>ROUND(I205*H205,2)</f>
        <v>413</v>
      </c>
      <c r="K205" s="126" t="s">
        <v>2903</v>
      </c>
      <c r="L205" s="29"/>
      <c r="M205" s="130" t="s">
        <v>1</v>
      </c>
      <c r="N205" s="131" t="s">
        <v>39</v>
      </c>
      <c r="O205" s="132">
        <v>0.20599999999999999</v>
      </c>
      <c r="P205" s="132">
        <f>O205*H205</f>
        <v>0.20599999999999999</v>
      </c>
      <c r="Q205" s="132">
        <v>7.5000000000000002E-4</v>
      </c>
      <c r="R205" s="132">
        <f>Q205*H205</f>
        <v>7.5000000000000002E-4</v>
      </c>
      <c r="S205" s="132">
        <v>0</v>
      </c>
      <c r="T205" s="133">
        <f>S205*H205</f>
        <v>0</v>
      </c>
      <c r="AR205" s="134" t="s">
        <v>277</v>
      </c>
      <c r="AT205" s="134" t="s">
        <v>226</v>
      </c>
      <c r="AU205" s="134" t="s">
        <v>82</v>
      </c>
      <c r="AY205" s="17" t="s">
        <v>224</v>
      </c>
      <c r="BE205" s="135">
        <f>IF(N205="základní",J205,0)</f>
        <v>0</v>
      </c>
      <c r="BF205" s="135">
        <f>IF(N205="snížená",J205,0)</f>
        <v>413</v>
      </c>
      <c r="BG205" s="135">
        <f>IF(N205="zákl. přenesená",J205,0)</f>
        <v>0</v>
      </c>
      <c r="BH205" s="135">
        <f>IF(N205="sníž. přenesená",J205,0)</f>
        <v>0</v>
      </c>
      <c r="BI205" s="135">
        <f>IF(N205="nulová",J205,0)</f>
        <v>0</v>
      </c>
      <c r="BJ205" s="17" t="s">
        <v>82</v>
      </c>
      <c r="BK205" s="135">
        <f>ROUND(I205*H205,2)</f>
        <v>413</v>
      </c>
      <c r="BL205" s="17" t="s">
        <v>277</v>
      </c>
      <c r="BM205" s="134" t="s">
        <v>5118</v>
      </c>
    </row>
    <row r="206" spans="2:65" s="1" customFormat="1" ht="19.5">
      <c r="B206" s="29"/>
      <c r="D206" s="136" t="s">
        <v>231</v>
      </c>
      <c r="F206" s="137" t="s">
        <v>3020</v>
      </c>
      <c r="L206" s="29"/>
      <c r="M206" s="138"/>
      <c r="T206" s="53"/>
      <c r="AT206" s="17" t="s">
        <v>231</v>
      </c>
      <c r="AU206" s="17" t="s">
        <v>82</v>
      </c>
    </row>
    <row r="207" spans="2:65" s="1" customFormat="1" ht="24.2" customHeight="1">
      <c r="B207" s="123"/>
      <c r="C207" s="124" t="s">
        <v>419</v>
      </c>
      <c r="D207" s="124" t="s">
        <v>226</v>
      </c>
      <c r="E207" s="125" t="s">
        <v>3021</v>
      </c>
      <c r="F207" s="126" t="s">
        <v>3022</v>
      </c>
      <c r="G207" s="127" t="s">
        <v>253</v>
      </c>
      <c r="H207" s="128">
        <v>0.127</v>
      </c>
      <c r="I207" s="129">
        <v>1270</v>
      </c>
      <c r="J207" s="129">
        <f>ROUND(I207*H207,2)</f>
        <v>161.29</v>
      </c>
      <c r="K207" s="126" t="s">
        <v>2903</v>
      </c>
      <c r="L207" s="29"/>
      <c r="M207" s="130" t="s">
        <v>1</v>
      </c>
      <c r="N207" s="131" t="s">
        <v>39</v>
      </c>
      <c r="O207" s="132">
        <v>2.2320000000000002</v>
      </c>
      <c r="P207" s="132">
        <f>O207*H207</f>
        <v>0.28346400000000005</v>
      </c>
      <c r="Q207" s="132">
        <v>0</v>
      </c>
      <c r="R207" s="132">
        <f>Q207*H207</f>
        <v>0</v>
      </c>
      <c r="S207" s="132">
        <v>0</v>
      </c>
      <c r="T207" s="133">
        <f>S207*H207</f>
        <v>0</v>
      </c>
      <c r="AR207" s="134" t="s">
        <v>277</v>
      </c>
      <c r="AT207" s="134" t="s">
        <v>226</v>
      </c>
      <c r="AU207" s="134" t="s">
        <v>82</v>
      </c>
      <c r="AY207" s="17" t="s">
        <v>224</v>
      </c>
      <c r="BE207" s="135">
        <f>IF(N207="základní",J207,0)</f>
        <v>0</v>
      </c>
      <c r="BF207" s="135">
        <f>IF(N207="snížená",J207,0)</f>
        <v>161.29</v>
      </c>
      <c r="BG207" s="135">
        <f>IF(N207="zákl. přenesená",J207,0)</f>
        <v>0</v>
      </c>
      <c r="BH207" s="135">
        <f>IF(N207="sníž. přenesená",J207,0)</f>
        <v>0</v>
      </c>
      <c r="BI207" s="135">
        <f>IF(N207="nulová",J207,0)</f>
        <v>0</v>
      </c>
      <c r="BJ207" s="17" t="s">
        <v>82</v>
      </c>
      <c r="BK207" s="135">
        <f>ROUND(I207*H207,2)</f>
        <v>161.29</v>
      </c>
      <c r="BL207" s="17" t="s">
        <v>277</v>
      </c>
      <c r="BM207" s="134" t="s">
        <v>5119</v>
      </c>
    </row>
    <row r="208" spans="2:65" s="1" customFormat="1" ht="29.25">
      <c r="B208" s="29"/>
      <c r="D208" s="136" t="s">
        <v>231</v>
      </c>
      <c r="F208" s="137" t="s">
        <v>3024</v>
      </c>
      <c r="L208" s="29"/>
      <c r="M208" s="138"/>
      <c r="T208" s="53"/>
      <c r="AT208" s="17" t="s">
        <v>231</v>
      </c>
      <c r="AU208" s="17" t="s">
        <v>82</v>
      </c>
    </row>
    <row r="209" spans="2:65" s="1" customFormat="1" ht="107.25">
      <c r="B209" s="29"/>
      <c r="D209" s="136" t="s">
        <v>2923</v>
      </c>
      <c r="F209" s="176" t="s">
        <v>3025</v>
      </c>
      <c r="L209" s="29"/>
      <c r="M209" s="138"/>
      <c r="T209" s="53"/>
      <c r="AT209" s="17" t="s">
        <v>2923</v>
      </c>
      <c r="AU209" s="17" t="s">
        <v>82</v>
      </c>
    </row>
    <row r="210" spans="2:65" s="11" customFormat="1" ht="22.9" customHeight="1">
      <c r="B210" s="112"/>
      <c r="D210" s="113" t="s">
        <v>72</v>
      </c>
      <c r="E210" s="121" t="s">
        <v>3026</v>
      </c>
      <c r="F210" s="121" t="s">
        <v>3027</v>
      </c>
      <c r="J210" s="122">
        <f>BK210</f>
        <v>1001417.5</v>
      </c>
      <c r="L210" s="112"/>
      <c r="M210" s="116"/>
      <c r="P210" s="117">
        <f>SUM(P211:P250)</f>
        <v>135.149</v>
      </c>
      <c r="R210" s="117">
        <f>SUM(R211:R250)</f>
        <v>0.38079999999999997</v>
      </c>
      <c r="T210" s="118">
        <f>SUM(T211:T250)</f>
        <v>0</v>
      </c>
      <c r="AR210" s="113" t="s">
        <v>82</v>
      </c>
      <c r="AT210" s="119" t="s">
        <v>72</v>
      </c>
      <c r="AU210" s="119" t="s">
        <v>78</v>
      </c>
      <c r="AY210" s="113" t="s">
        <v>224</v>
      </c>
      <c r="BK210" s="120">
        <f>SUM(BK211:BK250)</f>
        <v>1001417.5</v>
      </c>
    </row>
    <row r="211" spans="2:65" s="1" customFormat="1" ht="24.2" customHeight="1">
      <c r="B211" s="123"/>
      <c r="C211" s="124" t="s">
        <v>332</v>
      </c>
      <c r="D211" s="124" t="s">
        <v>226</v>
      </c>
      <c r="E211" s="125" t="s">
        <v>3028</v>
      </c>
      <c r="F211" s="126" t="s">
        <v>3029</v>
      </c>
      <c r="G211" s="127" t="s">
        <v>272</v>
      </c>
      <c r="H211" s="128">
        <v>548</v>
      </c>
      <c r="I211" s="129">
        <v>92.5</v>
      </c>
      <c r="J211" s="129">
        <f>ROUND(I211*H211,2)</f>
        <v>50690</v>
      </c>
      <c r="K211" s="126" t="s">
        <v>230</v>
      </c>
      <c r="L211" s="29"/>
      <c r="M211" s="130" t="s">
        <v>1</v>
      </c>
      <c r="N211" s="131" t="s">
        <v>39</v>
      </c>
      <c r="O211" s="132">
        <v>5.7000000000000002E-2</v>
      </c>
      <c r="P211" s="132">
        <f>O211*H211</f>
        <v>31.236000000000001</v>
      </c>
      <c r="Q211" s="132">
        <v>1.2E-4</v>
      </c>
      <c r="R211" s="132">
        <f>Q211*H211</f>
        <v>6.5759999999999999E-2</v>
      </c>
      <c r="S211" s="132">
        <v>0</v>
      </c>
      <c r="T211" s="133">
        <f>S211*H211</f>
        <v>0</v>
      </c>
      <c r="AR211" s="134" t="s">
        <v>277</v>
      </c>
      <c r="AT211" s="134" t="s">
        <v>226</v>
      </c>
      <c r="AU211" s="134" t="s">
        <v>82</v>
      </c>
      <c r="AY211" s="17" t="s">
        <v>224</v>
      </c>
      <c r="BE211" s="135">
        <f>IF(N211="základní",J211,0)</f>
        <v>0</v>
      </c>
      <c r="BF211" s="135">
        <f>IF(N211="snížená",J211,0)</f>
        <v>50690</v>
      </c>
      <c r="BG211" s="135">
        <f>IF(N211="zákl. přenesená",J211,0)</f>
        <v>0</v>
      </c>
      <c r="BH211" s="135">
        <f>IF(N211="sníž. přenesená",J211,0)</f>
        <v>0</v>
      </c>
      <c r="BI211" s="135">
        <f>IF(N211="nulová",J211,0)</f>
        <v>0</v>
      </c>
      <c r="BJ211" s="17" t="s">
        <v>82</v>
      </c>
      <c r="BK211" s="135">
        <f>ROUND(I211*H211,2)</f>
        <v>50690</v>
      </c>
      <c r="BL211" s="17" t="s">
        <v>277</v>
      </c>
      <c r="BM211" s="134" t="s">
        <v>5120</v>
      </c>
    </row>
    <row r="212" spans="2:65" s="1" customFormat="1" ht="29.25">
      <c r="B212" s="29"/>
      <c r="D212" s="136" t="s">
        <v>231</v>
      </c>
      <c r="F212" s="137" t="s">
        <v>3031</v>
      </c>
      <c r="L212" s="29"/>
      <c r="M212" s="138"/>
      <c r="T212" s="53"/>
      <c r="AT212" s="17" t="s">
        <v>231</v>
      </c>
      <c r="AU212" s="17" t="s">
        <v>82</v>
      </c>
    </row>
    <row r="213" spans="2:65" s="1" customFormat="1">
      <c r="B213" s="29"/>
      <c r="D213" s="139" t="s">
        <v>232</v>
      </c>
      <c r="F213" s="140" t="s">
        <v>3032</v>
      </c>
      <c r="L213" s="29"/>
      <c r="M213" s="138"/>
      <c r="T213" s="53"/>
      <c r="AT213" s="17" t="s">
        <v>232</v>
      </c>
      <c r="AU213" s="17" t="s">
        <v>82</v>
      </c>
    </row>
    <row r="214" spans="2:65" s="1" customFormat="1" ht="24.2" customHeight="1">
      <c r="B214" s="123"/>
      <c r="C214" s="124" t="s">
        <v>432</v>
      </c>
      <c r="D214" s="124" t="s">
        <v>226</v>
      </c>
      <c r="E214" s="125" t="s">
        <v>3033</v>
      </c>
      <c r="F214" s="126" t="s">
        <v>3034</v>
      </c>
      <c r="G214" s="127" t="s">
        <v>272</v>
      </c>
      <c r="H214" s="128">
        <v>80</v>
      </c>
      <c r="I214" s="129">
        <v>130</v>
      </c>
      <c r="J214" s="129">
        <f>ROUND(I214*H214,2)</f>
        <v>10400</v>
      </c>
      <c r="K214" s="126" t="s">
        <v>230</v>
      </c>
      <c r="L214" s="29"/>
      <c r="M214" s="130" t="s">
        <v>1</v>
      </c>
      <c r="N214" s="131" t="s">
        <v>39</v>
      </c>
      <c r="O214" s="132">
        <v>2.5999999999999999E-2</v>
      </c>
      <c r="P214" s="132">
        <f>O214*H214</f>
        <v>2.08</v>
      </c>
      <c r="Q214" s="132">
        <v>3.6000000000000002E-4</v>
      </c>
      <c r="R214" s="132">
        <f>Q214*H214</f>
        <v>2.8800000000000003E-2</v>
      </c>
      <c r="S214" s="132">
        <v>0</v>
      </c>
      <c r="T214" s="133">
        <f>S214*H214</f>
        <v>0</v>
      </c>
      <c r="AR214" s="134" t="s">
        <v>277</v>
      </c>
      <c r="AT214" s="134" t="s">
        <v>226</v>
      </c>
      <c r="AU214" s="134" t="s">
        <v>82</v>
      </c>
      <c r="AY214" s="17" t="s">
        <v>224</v>
      </c>
      <c r="BE214" s="135">
        <f>IF(N214="základní",J214,0)</f>
        <v>0</v>
      </c>
      <c r="BF214" s="135">
        <f>IF(N214="snížená",J214,0)</f>
        <v>10400</v>
      </c>
      <c r="BG214" s="135">
        <f>IF(N214="zákl. přenesená",J214,0)</f>
        <v>0</v>
      </c>
      <c r="BH214" s="135">
        <f>IF(N214="sníž. přenesená",J214,0)</f>
        <v>0</v>
      </c>
      <c r="BI214" s="135">
        <f>IF(N214="nulová",J214,0)</f>
        <v>0</v>
      </c>
      <c r="BJ214" s="17" t="s">
        <v>82</v>
      </c>
      <c r="BK214" s="135">
        <f>ROUND(I214*H214,2)</f>
        <v>10400</v>
      </c>
      <c r="BL214" s="17" t="s">
        <v>277</v>
      </c>
      <c r="BM214" s="134" t="s">
        <v>5121</v>
      </c>
    </row>
    <row r="215" spans="2:65" s="1" customFormat="1" ht="19.5">
      <c r="B215" s="29"/>
      <c r="D215" s="136" t="s">
        <v>231</v>
      </c>
      <c r="F215" s="137" t="s">
        <v>3036</v>
      </c>
      <c r="L215" s="29"/>
      <c r="M215" s="138"/>
      <c r="T215" s="53"/>
      <c r="AT215" s="17" t="s">
        <v>231</v>
      </c>
      <c r="AU215" s="17" t="s">
        <v>82</v>
      </c>
    </row>
    <row r="216" spans="2:65" s="1" customFormat="1">
      <c r="B216" s="29"/>
      <c r="D216" s="139" t="s">
        <v>232</v>
      </c>
      <c r="F216" s="140" t="s">
        <v>3037</v>
      </c>
      <c r="L216" s="29"/>
      <c r="M216" s="138"/>
      <c r="T216" s="53"/>
      <c r="AT216" s="17" t="s">
        <v>232</v>
      </c>
      <c r="AU216" s="17" t="s">
        <v>82</v>
      </c>
    </row>
    <row r="217" spans="2:65" s="1" customFormat="1" ht="24.2" customHeight="1">
      <c r="B217" s="123"/>
      <c r="C217" s="124" t="s">
        <v>340</v>
      </c>
      <c r="D217" s="124" t="s">
        <v>226</v>
      </c>
      <c r="E217" s="125" t="s">
        <v>3038</v>
      </c>
      <c r="F217" s="126" t="s">
        <v>3039</v>
      </c>
      <c r="G217" s="127" t="s">
        <v>272</v>
      </c>
      <c r="H217" s="128">
        <v>175</v>
      </c>
      <c r="I217" s="129">
        <v>46.5</v>
      </c>
      <c r="J217" s="129">
        <f>ROUND(I217*H217,2)</f>
        <v>8137.5</v>
      </c>
      <c r="K217" s="126" t="s">
        <v>230</v>
      </c>
      <c r="L217" s="29"/>
      <c r="M217" s="130" t="s">
        <v>1</v>
      </c>
      <c r="N217" s="131" t="s">
        <v>39</v>
      </c>
      <c r="O217" s="132">
        <v>3.2000000000000001E-2</v>
      </c>
      <c r="P217" s="132">
        <f>O217*H217</f>
        <v>5.6000000000000005</v>
      </c>
      <c r="Q217" s="132">
        <v>1E-4</v>
      </c>
      <c r="R217" s="132">
        <f>Q217*H217</f>
        <v>1.7500000000000002E-2</v>
      </c>
      <c r="S217" s="132">
        <v>0</v>
      </c>
      <c r="T217" s="133">
        <f>S217*H217</f>
        <v>0</v>
      </c>
      <c r="AR217" s="134" t="s">
        <v>277</v>
      </c>
      <c r="AT217" s="134" t="s">
        <v>226</v>
      </c>
      <c r="AU217" s="134" t="s">
        <v>82</v>
      </c>
      <c r="AY217" s="17" t="s">
        <v>224</v>
      </c>
      <c r="BE217" s="135">
        <f>IF(N217="základní",J217,0)</f>
        <v>0</v>
      </c>
      <c r="BF217" s="135">
        <f>IF(N217="snížená",J217,0)</f>
        <v>8137.5</v>
      </c>
      <c r="BG217" s="135">
        <f>IF(N217="zákl. přenesená",J217,0)</f>
        <v>0</v>
      </c>
      <c r="BH217" s="135">
        <f>IF(N217="sníž. přenesená",J217,0)</f>
        <v>0</v>
      </c>
      <c r="BI217" s="135">
        <f>IF(N217="nulová",J217,0)</f>
        <v>0</v>
      </c>
      <c r="BJ217" s="17" t="s">
        <v>82</v>
      </c>
      <c r="BK217" s="135">
        <f>ROUND(I217*H217,2)</f>
        <v>8137.5</v>
      </c>
      <c r="BL217" s="17" t="s">
        <v>277</v>
      </c>
      <c r="BM217" s="134" t="s">
        <v>5122</v>
      </c>
    </row>
    <row r="218" spans="2:65" s="1" customFormat="1" ht="19.5">
      <c r="B218" s="29"/>
      <c r="D218" s="136" t="s">
        <v>231</v>
      </c>
      <c r="F218" s="137" t="s">
        <v>3041</v>
      </c>
      <c r="L218" s="29"/>
      <c r="M218" s="138"/>
      <c r="T218" s="53"/>
      <c r="AT218" s="17" t="s">
        <v>231</v>
      </c>
      <c r="AU218" s="17" t="s">
        <v>82</v>
      </c>
    </row>
    <row r="219" spans="2:65" s="1" customFormat="1">
      <c r="B219" s="29"/>
      <c r="D219" s="139" t="s">
        <v>232</v>
      </c>
      <c r="F219" s="140" t="s">
        <v>3042</v>
      </c>
      <c r="L219" s="29"/>
      <c r="M219" s="138"/>
      <c r="T219" s="53"/>
      <c r="AT219" s="17" t="s">
        <v>232</v>
      </c>
      <c r="AU219" s="17" t="s">
        <v>82</v>
      </c>
    </row>
    <row r="220" spans="2:65" s="1" customFormat="1" ht="24.2" customHeight="1">
      <c r="B220" s="123"/>
      <c r="C220" s="124" t="s">
        <v>441</v>
      </c>
      <c r="D220" s="124" t="s">
        <v>226</v>
      </c>
      <c r="E220" s="125" t="s">
        <v>3043</v>
      </c>
      <c r="F220" s="126" t="s">
        <v>3044</v>
      </c>
      <c r="G220" s="127" t="s">
        <v>639</v>
      </c>
      <c r="H220" s="128">
        <v>10</v>
      </c>
      <c r="I220" s="129">
        <v>4220</v>
      </c>
      <c r="J220" s="129">
        <f>ROUND(I220*H220,2)</f>
        <v>42200</v>
      </c>
      <c r="K220" s="126" t="s">
        <v>2903</v>
      </c>
      <c r="L220" s="29"/>
      <c r="M220" s="130" t="s">
        <v>1</v>
      </c>
      <c r="N220" s="131" t="s">
        <v>39</v>
      </c>
      <c r="O220" s="132">
        <v>0.50900000000000001</v>
      </c>
      <c r="P220" s="132">
        <f>O220*H220</f>
        <v>5.09</v>
      </c>
      <c r="Q220" s="132">
        <v>2.6199999999999999E-3</v>
      </c>
      <c r="R220" s="132">
        <f>Q220*H220</f>
        <v>2.6200000000000001E-2</v>
      </c>
      <c r="S220" s="132">
        <v>0</v>
      </c>
      <c r="T220" s="133">
        <f>S220*H220</f>
        <v>0</v>
      </c>
      <c r="AR220" s="134" t="s">
        <v>277</v>
      </c>
      <c r="AT220" s="134" t="s">
        <v>226</v>
      </c>
      <c r="AU220" s="134" t="s">
        <v>82</v>
      </c>
      <c r="AY220" s="17" t="s">
        <v>224</v>
      </c>
      <c r="BE220" s="135">
        <f>IF(N220="základní",J220,0)</f>
        <v>0</v>
      </c>
      <c r="BF220" s="135">
        <f>IF(N220="snížená",J220,0)</f>
        <v>42200</v>
      </c>
      <c r="BG220" s="135">
        <f>IF(N220="zákl. přenesená",J220,0)</f>
        <v>0</v>
      </c>
      <c r="BH220" s="135">
        <f>IF(N220="sníž. přenesená",J220,0)</f>
        <v>0</v>
      </c>
      <c r="BI220" s="135">
        <f>IF(N220="nulová",J220,0)</f>
        <v>0</v>
      </c>
      <c r="BJ220" s="17" t="s">
        <v>82</v>
      </c>
      <c r="BK220" s="135">
        <f>ROUND(I220*H220,2)</f>
        <v>42200</v>
      </c>
      <c r="BL220" s="17" t="s">
        <v>277</v>
      </c>
      <c r="BM220" s="134" t="s">
        <v>5123</v>
      </c>
    </row>
    <row r="221" spans="2:65" s="1" customFormat="1" ht="19.5">
      <c r="B221" s="29"/>
      <c r="D221" s="136" t="s">
        <v>231</v>
      </c>
      <c r="F221" s="137" t="s">
        <v>3046</v>
      </c>
      <c r="L221" s="29"/>
      <c r="M221" s="138"/>
      <c r="T221" s="53"/>
      <c r="AT221" s="17" t="s">
        <v>231</v>
      </c>
      <c r="AU221" s="17" t="s">
        <v>82</v>
      </c>
    </row>
    <row r="222" spans="2:65" s="1" customFormat="1" ht="19.5">
      <c r="B222" s="29"/>
      <c r="D222" s="136" t="s">
        <v>2923</v>
      </c>
      <c r="F222" s="176" t="s">
        <v>3047</v>
      </c>
      <c r="L222" s="29"/>
      <c r="M222" s="138"/>
      <c r="T222" s="53"/>
      <c r="AT222" s="17" t="s">
        <v>2923</v>
      </c>
      <c r="AU222" s="17" t="s">
        <v>82</v>
      </c>
    </row>
    <row r="223" spans="2:65" s="1" customFormat="1" ht="24.2" customHeight="1">
      <c r="B223" s="123"/>
      <c r="C223" s="124" t="s">
        <v>345</v>
      </c>
      <c r="D223" s="124" t="s">
        <v>226</v>
      </c>
      <c r="E223" s="125" t="s">
        <v>3048</v>
      </c>
      <c r="F223" s="126" t="s">
        <v>3049</v>
      </c>
      <c r="G223" s="127" t="s">
        <v>639</v>
      </c>
      <c r="H223" s="128">
        <v>4</v>
      </c>
      <c r="I223" s="129">
        <v>7560</v>
      </c>
      <c r="J223" s="129">
        <f>ROUND(I223*H223,2)</f>
        <v>30240</v>
      </c>
      <c r="K223" s="126" t="s">
        <v>230</v>
      </c>
      <c r="L223" s="29"/>
      <c r="M223" s="130" t="s">
        <v>1</v>
      </c>
      <c r="N223" s="131" t="s">
        <v>39</v>
      </c>
      <c r="O223" s="132">
        <v>0.53300000000000003</v>
      </c>
      <c r="P223" s="132">
        <f>O223*H223</f>
        <v>2.1320000000000001</v>
      </c>
      <c r="Q223" s="132">
        <v>4.7999999999999996E-3</v>
      </c>
      <c r="R223" s="132">
        <f>Q223*H223</f>
        <v>1.9199999999999998E-2</v>
      </c>
      <c r="S223" s="132">
        <v>0</v>
      </c>
      <c r="T223" s="133">
        <f>S223*H223</f>
        <v>0</v>
      </c>
      <c r="AR223" s="134" t="s">
        <v>277</v>
      </c>
      <c r="AT223" s="134" t="s">
        <v>226</v>
      </c>
      <c r="AU223" s="134" t="s">
        <v>82</v>
      </c>
      <c r="AY223" s="17" t="s">
        <v>224</v>
      </c>
      <c r="BE223" s="135">
        <f>IF(N223="základní",J223,0)</f>
        <v>0</v>
      </c>
      <c r="BF223" s="135">
        <f>IF(N223="snížená",J223,0)</f>
        <v>30240</v>
      </c>
      <c r="BG223" s="135">
        <f>IF(N223="zákl. přenesená",J223,0)</f>
        <v>0</v>
      </c>
      <c r="BH223" s="135">
        <f>IF(N223="sníž. přenesená",J223,0)</f>
        <v>0</v>
      </c>
      <c r="BI223" s="135">
        <f>IF(N223="nulová",J223,0)</f>
        <v>0</v>
      </c>
      <c r="BJ223" s="17" t="s">
        <v>82</v>
      </c>
      <c r="BK223" s="135">
        <f>ROUND(I223*H223,2)</f>
        <v>30240</v>
      </c>
      <c r="BL223" s="17" t="s">
        <v>277</v>
      </c>
      <c r="BM223" s="134" t="s">
        <v>5124</v>
      </c>
    </row>
    <row r="224" spans="2:65" s="1" customFormat="1" ht="19.5">
      <c r="B224" s="29"/>
      <c r="D224" s="136" t="s">
        <v>231</v>
      </c>
      <c r="F224" s="137" t="s">
        <v>3051</v>
      </c>
      <c r="L224" s="29"/>
      <c r="M224" s="138"/>
      <c r="T224" s="53"/>
      <c r="AT224" s="17" t="s">
        <v>231</v>
      </c>
      <c r="AU224" s="17" t="s">
        <v>82</v>
      </c>
    </row>
    <row r="225" spans="2:65" s="1" customFormat="1">
      <c r="B225" s="29"/>
      <c r="D225" s="139" t="s">
        <v>232</v>
      </c>
      <c r="F225" s="140" t="s">
        <v>3052</v>
      </c>
      <c r="L225" s="29"/>
      <c r="M225" s="138"/>
      <c r="T225" s="53"/>
      <c r="AT225" s="17" t="s">
        <v>232</v>
      </c>
      <c r="AU225" s="17" t="s">
        <v>82</v>
      </c>
    </row>
    <row r="226" spans="2:65" s="1" customFormat="1" ht="24.2" customHeight="1">
      <c r="B226" s="123"/>
      <c r="C226" s="124" t="s">
        <v>453</v>
      </c>
      <c r="D226" s="124" t="s">
        <v>226</v>
      </c>
      <c r="E226" s="125" t="s">
        <v>3053</v>
      </c>
      <c r="F226" s="126" t="s">
        <v>3054</v>
      </c>
      <c r="G226" s="127" t="s">
        <v>639</v>
      </c>
      <c r="H226" s="128">
        <v>1</v>
      </c>
      <c r="I226" s="129">
        <v>8640</v>
      </c>
      <c r="J226" s="129">
        <f>ROUND(I226*H226,2)</f>
        <v>8640</v>
      </c>
      <c r="K226" s="126" t="s">
        <v>230</v>
      </c>
      <c r="L226" s="29"/>
      <c r="M226" s="130" t="s">
        <v>1</v>
      </c>
      <c r="N226" s="131" t="s">
        <v>39</v>
      </c>
      <c r="O226" s="132">
        <v>0.54</v>
      </c>
      <c r="P226" s="132">
        <f>O226*H226</f>
        <v>0.54</v>
      </c>
      <c r="Q226" s="132">
        <v>4.8999999999999998E-3</v>
      </c>
      <c r="R226" s="132">
        <f>Q226*H226</f>
        <v>4.8999999999999998E-3</v>
      </c>
      <c r="S226" s="132">
        <v>0</v>
      </c>
      <c r="T226" s="133">
        <f>S226*H226</f>
        <v>0</v>
      </c>
      <c r="AR226" s="134" t="s">
        <v>277</v>
      </c>
      <c r="AT226" s="134" t="s">
        <v>226</v>
      </c>
      <c r="AU226" s="134" t="s">
        <v>82</v>
      </c>
      <c r="AY226" s="17" t="s">
        <v>224</v>
      </c>
      <c r="BE226" s="135">
        <f>IF(N226="základní",J226,0)</f>
        <v>0</v>
      </c>
      <c r="BF226" s="135">
        <f>IF(N226="snížená",J226,0)</f>
        <v>8640</v>
      </c>
      <c r="BG226" s="135">
        <f>IF(N226="zákl. přenesená",J226,0)</f>
        <v>0</v>
      </c>
      <c r="BH226" s="135">
        <f>IF(N226="sníž. přenesená",J226,0)</f>
        <v>0</v>
      </c>
      <c r="BI226" s="135">
        <f>IF(N226="nulová",J226,0)</f>
        <v>0</v>
      </c>
      <c r="BJ226" s="17" t="s">
        <v>82</v>
      </c>
      <c r="BK226" s="135">
        <f>ROUND(I226*H226,2)</f>
        <v>8640</v>
      </c>
      <c r="BL226" s="17" t="s">
        <v>277</v>
      </c>
      <c r="BM226" s="134" t="s">
        <v>5125</v>
      </c>
    </row>
    <row r="227" spans="2:65" s="1" customFormat="1" ht="19.5">
      <c r="B227" s="29"/>
      <c r="D227" s="136" t="s">
        <v>231</v>
      </c>
      <c r="F227" s="137" t="s">
        <v>3056</v>
      </c>
      <c r="L227" s="29"/>
      <c r="M227" s="138"/>
      <c r="T227" s="53"/>
      <c r="AT227" s="17" t="s">
        <v>231</v>
      </c>
      <c r="AU227" s="17" t="s">
        <v>82</v>
      </c>
    </row>
    <row r="228" spans="2:65" s="1" customFormat="1">
      <c r="B228" s="29"/>
      <c r="D228" s="139" t="s">
        <v>232</v>
      </c>
      <c r="F228" s="140" t="s">
        <v>3057</v>
      </c>
      <c r="L228" s="29"/>
      <c r="M228" s="138"/>
      <c r="T228" s="53"/>
      <c r="AT228" s="17" t="s">
        <v>232</v>
      </c>
      <c r="AU228" s="17" t="s">
        <v>82</v>
      </c>
    </row>
    <row r="229" spans="2:65" s="1" customFormat="1" ht="24.2" customHeight="1">
      <c r="B229" s="123"/>
      <c r="C229" s="124" t="s">
        <v>350</v>
      </c>
      <c r="D229" s="124" t="s">
        <v>226</v>
      </c>
      <c r="E229" s="125" t="s">
        <v>3058</v>
      </c>
      <c r="F229" s="126" t="s">
        <v>3059</v>
      </c>
      <c r="G229" s="127" t="s">
        <v>639</v>
      </c>
      <c r="H229" s="128">
        <v>14</v>
      </c>
      <c r="I229" s="129">
        <v>3610</v>
      </c>
      <c r="J229" s="129">
        <f>ROUND(I229*H229,2)</f>
        <v>50540</v>
      </c>
      <c r="K229" s="126" t="s">
        <v>2903</v>
      </c>
      <c r="L229" s="29"/>
      <c r="M229" s="130" t="s">
        <v>1</v>
      </c>
      <c r="N229" s="131" t="s">
        <v>39</v>
      </c>
      <c r="O229" s="132">
        <v>0.58399999999999996</v>
      </c>
      <c r="P229" s="132">
        <f>O229*H229</f>
        <v>8.1760000000000002</v>
      </c>
      <c r="Q229" s="132">
        <v>1.0699999999999999E-2</v>
      </c>
      <c r="R229" s="132">
        <f>Q229*H229</f>
        <v>0.14979999999999999</v>
      </c>
      <c r="S229" s="132">
        <v>0</v>
      </c>
      <c r="T229" s="133">
        <f>S229*H229</f>
        <v>0</v>
      </c>
      <c r="AR229" s="134" t="s">
        <v>277</v>
      </c>
      <c r="AT229" s="134" t="s">
        <v>226</v>
      </c>
      <c r="AU229" s="134" t="s">
        <v>82</v>
      </c>
      <c r="AY229" s="17" t="s">
        <v>224</v>
      </c>
      <c r="BE229" s="135">
        <f>IF(N229="základní",J229,0)</f>
        <v>0</v>
      </c>
      <c r="BF229" s="135">
        <f>IF(N229="snížená",J229,0)</f>
        <v>50540</v>
      </c>
      <c r="BG229" s="135">
        <f>IF(N229="zákl. přenesená",J229,0)</f>
        <v>0</v>
      </c>
      <c r="BH229" s="135">
        <f>IF(N229="sníž. přenesená",J229,0)</f>
        <v>0</v>
      </c>
      <c r="BI229" s="135">
        <f>IF(N229="nulová",J229,0)</f>
        <v>0</v>
      </c>
      <c r="BJ229" s="17" t="s">
        <v>82</v>
      </c>
      <c r="BK229" s="135">
        <f>ROUND(I229*H229,2)</f>
        <v>50540</v>
      </c>
      <c r="BL229" s="17" t="s">
        <v>277</v>
      </c>
      <c r="BM229" s="134" t="s">
        <v>5126</v>
      </c>
    </row>
    <row r="230" spans="2:65" s="1" customFormat="1" ht="19.5">
      <c r="B230" s="29"/>
      <c r="D230" s="136" t="s">
        <v>231</v>
      </c>
      <c r="F230" s="137" t="s">
        <v>3061</v>
      </c>
      <c r="L230" s="29"/>
      <c r="M230" s="138"/>
      <c r="T230" s="53"/>
      <c r="AT230" s="17" t="s">
        <v>231</v>
      </c>
      <c r="AU230" s="17" t="s">
        <v>82</v>
      </c>
    </row>
    <row r="231" spans="2:65" s="1" customFormat="1" ht="19.5">
      <c r="B231" s="29"/>
      <c r="D231" s="136" t="s">
        <v>2923</v>
      </c>
      <c r="F231" s="176" t="s">
        <v>3047</v>
      </c>
      <c r="L231" s="29"/>
      <c r="M231" s="138"/>
      <c r="T231" s="53"/>
      <c r="AT231" s="17" t="s">
        <v>2923</v>
      </c>
      <c r="AU231" s="17" t="s">
        <v>82</v>
      </c>
    </row>
    <row r="232" spans="2:65" s="1" customFormat="1" ht="24.2" customHeight="1">
      <c r="B232" s="123"/>
      <c r="C232" s="124" t="s">
        <v>464</v>
      </c>
      <c r="D232" s="124" t="s">
        <v>226</v>
      </c>
      <c r="E232" s="125" t="s">
        <v>3062</v>
      </c>
      <c r="F232" s="126" t="s">
        <v>3063</v>
      </c>
      <c r="G232" s="127" t="s">
        <v>639</v>
      </c>
      <c r="H232" s="128">
        <v>1</v>
      </c>
      <c r="I232" s="129">
        <v>4130</v>
      </c>
      <c r="J232" s="129">
        <f>ROUND(I232*H232,2)</f>
        <v>4130</v>
      </c>
      <c r="K232" s="126" t="s">
        <v>2903</v>
      </c>
      <c r="L232" s="29"/>
      <c r="M232" s="130" t="s">
        <v>1</v>
      </c>
      <c r="N232" s="131" t="s">
        <v>39</v>
      </c>
      <c r="O232" s="132">
        <v>0.59399999999999997</v>
      </c>
      <c r="P232" s="132">
        <f>O232*H232</f>
        <v>0.59399999999999997</v>
      </c>
      <c r="Q232" s="132">
        <v>1.32E-2</v>
      </c>
      <c r="R232" s="132">
        <f>Q232*H232</f>
        <v>1.32E-2</v>
      </c>
      <c r="S232" s="132">
        <v>0</v>
      </c>
      <c r="T232" s="133">
        <f>S232*H232</f>
        <v>0</v>
      </c>
      <c r="AR232" s="134" t="s">
        <v>277</v>
      </c>
      <c r="AT232" s="134" t="s">
        <v>226</v>
      </c>
      <c r="AU232" s="134" t="s">
        <v>82</v>
      </c>
      <c r="AY232" s="17" t="s">
        <v>224</v>
      </c>
      <c r="BE232" s="135">
        <f>IF(N232="základní",J232,0)</f>
        <v>0</v>
      </c>
      <c r="BF232" s="135">
        <f>IF(N232="snížená",J232,0)</f>
        <v>4130</v>
      </c>
      <c r="BG232" s="135">
        <f>IF(N232="zákl. přenesená",J232,0)</f>
        <v>0</v>
      </c>
      <c r="BH232" s="135">
        <f>IF(N232="sníž. přenesená",J232,0)</f>
        <v>0</v>
      </c>
      <c r="BI232" s="135">
        <f>IF(N232="nulová",J232,0)</f>
        <v>0</v>
      </c>
      <c r="BJ232" s="17" t="s">
        <v>82</v>
      </c>
      <c r="BK232" s="135">
        <f>ROUND(I232*H232,2)</f>
        <v>4130</v>
      </c>
      <c r="BL232" s="17" t="s">
        <v>277</v>
      </c>
      <c r="BM232" s="134" t="s">
        <v>5127</v>
      </c>
    </row>
    <row r="233" spans="2:65" s="1" customFormat="1" ht="19.5">
      <c r="B233" s="29"/>
      <c r="D233" s="136" t="s">
        <v>231</v>
      </c>
      <c r="F233" s="137" t="s">
        <v>3065</v>
      </c>
      <c r="L233" s="29"/>
      <c r="M233" s="138"/>
      <c r="T233" s="53"/>
      <c r="AT233" s="17" t="s">
        <v>231</v>
      </c>
      <c r="AU233" s="17" t="s">
        <v>82</v>
      </c>
    </row>
    <row r="234" spans="2:65" s="1" customFormat="1" ht="19.5">
      <c r="B234" s="29"/>
      <c r="D234" s="136" t="s">
        <v>2923</v>
      </c>
      <c r="F234" s="176" t="s">
        <v>3047</v>
      </c>
      <c r="L234" s="29"/>
      <c r="M234" s="138"/>
      <c r="T234" s="53"/>
      <c r="AT234" s="17" t="s">
        <v>2923</v>
      </c>
      <c r="AU234" s="17" t="s">
        <v>82</v>
      </c>
    </row>
    <row r="235" spans="2:65" s="1" customFormat="1" ht="21.75" customHeight="1">
      <c r="B235" s="123"/>
      <c r="C235" s="124" t="s">
        <v>355</v>
      </c>
      <c r="D235" s="124" t="s">
        <v>226</v>
      </c>
      <c r="E235" s="125" t="s">
        <v>3066</v>
      </c>
      <c r="F235" s="126" t="s">
        <v>3067</v>
      </c>
      <c r="G235" s="127" t="s">
        <v>639</v>
      </c>
      <c r="H235" s="128">
        <v>15</v>
      </c>
      <c r="I235" s="129">
        <v>3950</v>
      </c>
      <c r="J235" s="129">
        <f>ROUND(I235*H235,2)</f>
        <v>59250</v>
      </c>
      <c r="K235" s="126" t="s">
        <v>2903</v>
      </c>
      <c r="L235" s="29"/>
      <c r="M235" s="130" t="s">
        <v>1</v>
      </c>
      <c r="N235" s="131" t="s">
        <v>39</v>
      </c>
      <c r="O235" s="132">
        <v>0.377</v>
      </c>
      <c r="P235" s="132">
        <f>O235*H235</f>
        <v>5.6550000000000002</v>
      </c>
      <c r="Q235" s="132">
        <v>2.0999999999999999E-3</v>
      </c>
      <c r="R235" s="132">
        <f>Q235*H235</f>
        <v>3.15E-2</v>
      </c>
      <c r="S235" s="132">
        <v>0</v>
      </c>
      <c r="T235" s="133">
        <f>S235*H235</f>
        <v>0</v>
      </c>
      <c r="AR235" s="134" t="s">
        <v>277</v>
      </c>
      <c r="AT235" s="134" t="s">
        <v>226</v>
      </c>
      <c r="AU235" s="134" t="s">
        <v>82</v>
      </c>
      <c r="AY235" s="17" t="s">
        <v>224</v>
      </c>
      <c r="BE235" s="135">
        <f>IF(N235="základní",J235,0)</f>
        <v>0</v>
      </c>
      <c r="BF235" s="135">
        <f>IF(N235="snížená",J235,0)</f>
        <v>59250</v>
      </c>
      <c r="BG235" s="135">
        <f>IF(N235="zákl. přenesená",J235,0)</f>
        <v>0</v>
      </c>
      <c r="BH235" s="135">
        <f>IF(N235="sníž. přenesená",J235,0)</f>
        <v>0</v>
      </c>
      <c r="BI235" s="135">
        <f>IF(N235="nulová",J235,0)</f>
        <v>0</v>
      </c>
      <c r="BJ235" s="17" t="s">
        <v>82</v>
      </c>
      <c r="BK235" s="135">
        <f>ROUND(I235*H235,2)</f>
        <v>59250</v>
      </c>
      <c r="BL235" s="17" t="s">
        <v>277</v>
      </c>
      <c r="BM235" s="134" t="s">
        <v>5128</v>
      </c>
    </row>
    <row r="236" spans="2:65" s="1" customFormat="1" ht="19.5">
      <c r="B236" s="29"/>
      <c r="D236" s="136" t="s">
        <v>231</v>
      </c>
      <c r="F236" s="137" t="s">
        <v>3069</v>
      </c>
      <c r="L236" s="29"/>
      <c r="M236" s="138"/>
      <c r="T236" s="53"/>
      <c r="AT236" s="17" t="s">
        <v>231</v>
      </c>
      <c r="AU236" s="17" t="s">
        <v>82</v>
      </c>
    </row>
    <row r="237" spans="2:65" s="1" customFormat="1" ht="19.5">
      <c r="B237" s="29"/>
      <c r="D237" s="136" t="s">
        <v>2923</v>
      </c>
      <c r="F237" s="176" t="s">
        <v>3047</v>
      </c>
      <c r="L237" s="29"/>
      <c r="M237" s="138"/>
      <c r="T237" s="53"/>
      <c r="AT237" s="17" t="s">
        <v>2923</v>
      </c>
      <c r="AU237" s="17" t="s">
        <v>82</v>
      </c>
    </row>
    <row r="238" spans="2:65" s="1" customFormat="1" ht="33" customHeight="1">
      <c r="B238" s="123"/>
      <c r="C238" s="124" t="s">
        <v>472</v>
      </c>
      <c r="D238" s="124" t="s">
        <v>226</v>
      </c>
      <c r="E238" s="125" t="s">
        <v>3070</v>
      </c>
      <c r="F238" s="126" t="s">
        <v>3071</v>
      </c>
      <c r="G238" s="127" t="s">
        <v>639</v>
      </c>
      <c r="H238" s="128">
        <v>138</v>
      </c>
      <c r="I238" s="129">
        <v>165</v>
      </c>
      <c r="J238" s="129">
        <f>ROUND(I238*H238,2)</f>
        <v>22770</v>
      </c>
      <c r="K238" s="126" t="s">
        <v>2903</v>
      </c>
      <c r="L238" s="29"/>
      <c r="M238" s="130" t="s">
        <v>1</v>
      </c>
      <c r="N238" s="131" t="s">
        <v>39</v>
      </c>
      <c r="O238" s="132">
        <v>6.5000000000000002E-2</v>
      </c>
      <c r="P238" s="132">
        <f>O238*H238</f>
        <v>8.9700000000000006</v>
      </c>
      <c r="Q238" s="132">
        <v>6.9999999999999994E-5</v>
      </c>
      <c r="R238" s="132">
        <f>Q238*H238</f>
        <v>9.6599999999999984E-3</v>
      </c>
      <c r="S238" s="132">
        <v>0</v>
      </c>
      <c r="T238" s="133">
        <f>S238*H238</f>
        <v>0</v>
      </c>
      <c r="AR238" s="134" t="s">
        <v>277</v>
      </c>
      <c r="AT238" s="134" t="s">
        <v>226</v>
      </c>
      <c r="AU238" s="134" t="s">
        <v>82</v>
      </c>
      <c r="AY238" s="17" t="s">
        <v>224</v>
      </c>
      <c r="BE238" s="135">
        <f>IF(N238="základní",J238,0)</f>
        <v>0</v>
      </c>
      <c r="BF238" s="135">
        <f>IF(N238="snížená",J238,0)</f>
        <v>22770</v>
      </c>
      <c r="BG238" s="135">
        <f>IF(N238="zákl. přenesená",J238,0)</f>
        <v>0</v>
      </c>
      <c r="BH238" s="135">
        <f>IF(N238="sníž. přenesená",J238,0)</f>
        <v>0</v>
      </c>
      <c r="BI238" s="135">
        <f>IF(N238="nulová",J238,0)</f>
        <v>0</v>
      </c>
      <c r="BJ238" s="17" t="s">
        <v>82</v>
      </c>
      <c r="BK238" s="135">
        <f>ROUND(I238*H238,2)</f>
        <v>22770</v>
      </c>
      <c r="BL238" s="17" t="s">
        <v>277</v>
      </c>
      <c r="BM238" s="134" t="s">
        <v>5129</v>
      </c>
    </row>
    <row r="239" spans="2:65" s="1" customFormat="1" ht="19.5">
      <c r="B239" s="29"/>
      <c r="D239" s="136" t="s">
        <v>231</v>
      </c>
      <c r="F239" s="137" t="s">
        <v>3073</v>
      </c>
      <c r="L239" s="29"/>
      <c r="M239" s="138"/>
      <c r="T239" s="53"/>
      <c r="AT239" s="17" t="s">
        <v>231</v>
      </c>
      <c r="AU239" s="17" t="s">
        <v>82</v>
      </c>
    </row>
    <row r="240" spans="2:65" s="1" customFormat="1" ht="19.5">
      <c r="B240" s="29"/>
      <c r="D240" s="136" t="s">
        <v>2923</v>
      </c>
      <c r="F240" s="176" t="s">
        <v>3047</v>
      </c>
      <c r="L240" s="29"/>
      <c r="M240" s="138"/>
      <c r="T240" s="53"/>
      <c r="AT240" s="17" t="s">
        <v>2923</v>
      </c>
      <c r="AU240" s="17" t="s">
        <v>82</v>
      </c>
    </row>
    <row r="241" spans="2:65" s="13" customFormat="1">
      <c r="B241" s="146"/>
      <c r="D241" s="136" t="s">
        <v>234</v>
      </c>
      <c r="E241" s="147" t="s">
        <v>1</v>
      </c>
      <c r="F241" s="148" t="s">
        <v>666</v>
      </c>
      <c r="H241" s="149">
        <v>138</v>
      </c>
      <c r="L241" s="146"/>
      <c r="M241" s="150"/>
      <c r="T241" s="151"/>
      <c r="AT241" s="147" t="s">
        <v>234</v>
      </c>
      <c r="AU241" s="147" t="s">
        <v>82</v>
      </c>
      <c r="AV241" s="13" t="s">
        <v>82</v>
      </c>
      <c r="AW241" s="13" t="s">
        <v>29</v>
      </c>
      <c r="AX241" s="13" t="s">
        <v>73</v>
      </c>
      <c r="AY241" s="147" t="s">
        <v>224</v>
      </c>
    </row>
    <row r="242" spans="2:65" s="14" customFormat="1">
      <c r="B242" s="152"/>
      <c r="D242" s="136" t="s">
        <v>234</v>
      </c>
      <c r="E242" s="153" t="s">
        <v>1</v>
      </c>
      <c r="F242" s="154" t="s">
        <v>239</v>
      </c>
      <c r="H242" s="155">
        <v>138</v>
      </c>
      <c r="L242" s="152"/>
      <c r="M242" s="156"/>
      <c r="T242" s="157"/>
      <c r="AT242" s="153" t="s">
        <v>234</v>
      </c>
      <c r="AU242" s="153" t="s">
        <v>82</v>
      </c>
      <c r="AV242" s="14" t="s">
        <v>106</v>
      </c>
      <c r="AW242" s="14" t="s">
        <v>29</v>
      </c>
      <c r="AX242" s="14" t="s">
        <v>78</v>
      </c>
      <c r="AY242" s="153" t="s">
        <v>224</v>
      </c>
    </row>
    <row r="243" spans="2:65" s="1" customFormat="1" ht="24.2" customHeight="1">
      <c r="B243" s="123"/>
      <c r="C243" s="124" t="s">
        <v>359</v>
      </c>
      <c r="D243" s="124" t="s">
        <v>226</v>
      </c>
      <c r="E243" s="125" t="s">
        <v>3074</v>
      </c>
      <c r="F243" s="126" t="s">
        <v>3075</v>
      </c>
      <c r="G243" s="127" t="s">
        <v>639</v>
      </c>
      <c r="H243" s="128">
        <v>69</v>
      </c>
      <c r="I243" s="129">
        <v>1080</v>
      </c>
      <c r="J243" s="129">
        <f>ROUND(I243*H243,2)</f>
        <v>74520</v>
      </c>
      <c r="K243" s="126" t="s">
        <v>2903</v>
      </c>
      <c r="L243" s="29"/>
      <c r="M243" s="130" t="s">
        <v>1</v>
      </c>
      <c r="N243" s="131" t="s">
        <v>39</v>
      </c>
      <c r="O243" s="132">
        <v>0.374</v>
      </c>
      <c r="P243" s="132">
        <f>O243*H243</f>
        <v>25.806000000000001</v>
      </c>
      <c r="Q243" s="132">
        <v>1.2E-4</v>
      </c>
      <c r="R243" s="132">
        <f>Q243*H243</f>
        <v>8.2800000000000009E-3</v>
      </c>
      <c r="S243" s="132">
        <v>0</v>
      </c>
      <c r="T243" s="133">
        <f>S243*H243</f>
        <v>0</v>
      </c>
      <c r="AR243" s="134" t="s">
        <v>277</v>
      </c>
      <c r="AT243" s="134" t="s">
        <v>226</v>
      </c>
      <c r="AU243" s="134" t="s">
        <v>82</v>
      </c>
      <c r="AY243" s="17" t="s">
        <v>224</v>
      </c>
      <c r="BE243" s="135">
        <f>IF(N243="základní",J243,0)</f>
        <v>0</v>
      </c>
      <c r="BF243" s="135">
        <f>IF(N243="snížená",J243,0)</f>
        <v>74520</v>
      </c>
      <c r="BG243" s="135">
        <f>IF(N243="zákl. přenesená",J243,0)</f>
        <v>0</v>
      </c>
      <c r="BH243" s="135">
        <f>IF(N243="sníž. přenesená",J243,0)</f>
        <v>0</v>
      </c>
      <c r="BI243" s="135">
        <f>IF(N243="nulová",J243,0)</f>
        <v>0</v>
      </c>
      <c r="BJ243" s="17" t="s">
        <v>82</v>
      </c>
      <c r="BK243" s="135">
        <f>ROUND(I243*H243,2)</f>
        <v>74520</v>
      </c>
      <c r="BL243" s="17" t="s">
        <v>277</v>
      </c>
      <c r="BM243" s="134" t="s">
        <v>5130</v>
      </c>
    </row>
    <row r="244" spans="2:65" s="1" customFormat="1" ht="19.5">
      <c r="B244" s="29"/>
      <c r="D244" s="136" t="s">
        <v>231</v>
      </c>
      <c r="F244" s="137" t="s">
        <v>3077</v>
      </c>
      <c r="L244" s="29"/>
      <c r="M244" s="138"/>
      <c r="T244" s="53"/>
      <c r="AT244" s="17" t="s">
        <v>231</v>
      </c>
      <c r="AU244" s="17" t="s">
        <v>82</v>
      </c>
    </row>
    <row r="245" spans="2:65" s="1" customFormat="1" ht="19.5">
      <c r="B245" s="29"/>
      <c r="D245" s="136" t="s">
        <v>2923</v>
      </c>
      <c r="F245" s="176" t="s">
        <v>3047</v>
      </c>
      <c r="L245" s="29"/>
      <c r="M245" s="138"/>
      <c r="T245" s="53"/>
      <c r="AT245" s="17" t="s">
        <v>2923</v>
      </c>
      <c r="AU245" s="17" t="s">
        <v>82</v>
      </c>
    </row>
    <row r="246" spans="2:65" s="1" customFormat="1" ht="24.2" customHeight="1">
      <c r="B246" s="123"/>
      <c r="C246" s="124" t="s">
        <v>479</v>
      </c>
      <c r="D246" s="124" t="s">
        <v>226</v>
      </c>
      <c r="E246" s="125" t="s">
        <v>3078</v>
      </c>
      <c r="F246" s="126" t="s">
        <v>3079</v>
      </c>
      <c r="G246" s="127" t="s">
        <v>639</v>
      </c>
      <c r="H246" s="128">
        <v>15</v>
      </c>
      <c r="I246" s="129">
        <v>2760</v>
      </c>
      <c r="J246" s="129">
        <f>ROUND(I246*H246,2)</f>
        <v>41400</v>
      </c>
      <c r="K246" s="126" t="s">
        <v>2903</v>
      </c>
      <c r="L246" s="29"/>
      <c r="M246" s="130" t="s">
        <v>1</v>
      </c>
      <c r="N246" s="131" t="s">
        <v>39</v>
      </c>
      <c r="O246" s="132">
        <v>0.24299999999999999</v>
      </c>
      <c r="P246" s="132">
        <f>O246*H246</f>
        <v>3.645</v>
      </c>
      <c r="Q246" s="132">
        <v>4.0000000000000002E-4</v>
      </c>
      <c r="R246" s="132">
        <f>Q246*H246</f>
        <v>6.0000000000000001E-3</v>
      </c>
      <c r="S246" s="132">
        <v>0</v>
      </c>
      <c r="T246" s="133">
        <f>S246*H246</f>
        <v>0</v>
      </c>
      <c r="AR246" s="134" t="s">
        <v>277</v>
      </c>
      <c r="AT246" s="134" t="s">
        <v>226</v>
      </c>
      <c r="AU246" s="134" t="s">
        <v>82</v>
      </c>
      <c r="AY246" s="17" t="s">
        <v>224</v>
      </c>
      <c r="BE246" s="135">
        <f>IF(N246="základní",J246,0)</f>
        <v>0</v>
      </c>
      <c r="BF246" s="135">
        <f>IF(N246="snížená",J246,0)</f>
        <v>41400</v>
      </c>
      <c r="BG246" s="135">
        <f>IF(N246="zákl. přenesená",J246,0)</f>
        <v>0</v>
      </c>
      <c r="BH246" s="135">
        <f>IF(N246="sníž. přenesená",J246,0)</f>
        <v>0</v>
      </c>
      <c r="BI246" s="135">
        <f>IF(N246="nulová",J246,0)</f>
        <v>0</v>
      </c>
      <c r="BJ246" s="17" t="s">
        <v>82</v>
      </c>
      <c r="BK246" s="135">
        <f>ROUND(I246*H246,2)</f>
        <v>41400</v>
      </c>
      <c r="BL246" s="17" t="s">
        <v>277</v>
      </c>
      <c r="BM246" s="134" t="s">
        <v>5131</v>
      </c>
    </row>
    <row r="247" spans="2:65" s="1" customFormat="1" ht="19.5">
      <c r="B247" s="29"/>
      <c r="D247" s="136" t="s">
        <v>231</v>
      </c>
      <c r="F247" s="137" t="s">
        <v>3081</v>
      </c>
      <c r="L247" s="29"/>
      <c r="M247" s="138"/>
      <c r="T247" s="53"/>
      <c r="AT247" s="17" t="s">
        <v>231</v>
      </c>
      <c r="AU247" s="17" t="s">
        <v>82</v>
      </c>
    </row>
    <row r="248" spans="2:65" s="1" customFormat="1" ht="19.5">
      <c r="B248" s="29"/>
      <c r="D248" s="136" t="s">
        <v>2923</v>
      </c>
      <c r="F248" s="176" t="s">
        <v>3047</v>
      </c>
      <c r="L248" s="29"/>
      <c r="M248" s="138"/>
      <c r="T248" s="53"/>
      <c r="AT248" s="17" t="s">
        <v>2923</v>
      </c>
      <c r="AU248" s="17" t="s">
        <v>82</v>
      </c>
    </row>
    <row r="249" spans="2:65" s="1" customFormat="1" ht="16.5" customHeight="1">
      <c r="B249" s="123"/>
      <c r="C249" s="124" t="s">
        <v>365</v>
      </c>
      <c r="D249" s="124" t="s">
        <v>226</v>
      </c>
      <c r="E249" s="125" t="s">
        <v>3082</v>
      </c>
      <c r="F249" s="126" t="s">
        <v>3083</v>
      </c>
      <c r="G249" s="127" t="s">
        <v>266</v>
      </c>
      <c r="H249" s="128">
        <v>285</v>
      </c>
      <c r="I249" s="129">
        <v>2100</v>
      </c>
      <c r="J249" s="129">
        <f>ROUND(I249*H249,2)</f>
        <v>598500</v>
      </c>
      <c r="K249" s="126" t="s">
        <v>2903</v>
      </c>
      <c r="L249" s="29"/>
      <c r="M249" s="130" t="s">
        <v>1</v>
      </c>
      <c r="N249" s="131" t="s">
        <v>39</v>
      </c>
      <c r="O249" s="132">
        <v>0.125</v>
      </c>
      <c r="P249" s="132">
        <f>O249*H249</f>
        <v>35.625</v>
      </c>
      <c r="Q249" s="132">
        <v>0</v>
      </c>
      <c r="R249" s="132">
        <f>Q249*H249</f>
        <v>0</v>
      </c>
      <c r="S249" s="132">
        <v>0</v>
      </c>
      <c r="T249" s="133">
        <f>S249*H249</f>
        <v>0</v>
      </c>
      <c r="AR249" s="134" t="s">
        <v>277</v>
      </c>
      <c r="AT249" s="134" t="s">
        <v>226</v>
      </c>
      <c r="AU249" s="134" t="s">
        <v>82</v>
      </c>
      <c r="AY249" s="17" t="s">
        <v>224</v>
      </c>
      <c r="BE249" s="135">
        <f>IF(N249="základní",J249,0)</f>
        <v>0</v>
      </c>
      <c r="BF249" s="135">
        <f>IF(N249="snížená",J249,0)</f>
        <v>598500</v>
      </c>
      <c r="BG249" s="135">
        <f>IF(N249="zákl. přenesená",J249,0)</f>
        <v>0</v>
      </c>
      <c r="BH249" s="135">
        <f>IF(N249="sníž. přenesená",J249,0)</f>
        <v>0</v>
      </c>
      <c r="BI249" s="135">
        <f>IF(N249="nulová",J249,0)</f>
        <v>0</v>
      </c>
      <c r="BJ249" s="17" t="s">
        <v>82</v>
      </c>
      <c r="BK249" s="135">
        <f>ROUND(I249*H249,2)</f>
        <v>598500</v>
      </c>
      <c r="BL249" s="17" t="s">
        <v>277</v>
      </c>
      <c r="BM249" s="134" t="s">
        <v>5132</v>
      </c>
    </row>
    <row r="250" spans="2:65" s="1" customFormat="1" ht="19.5">
      <c r="B250" s="29"/>
      <c r="D250" s="136" t="s">
        <v>231</v>
      </c>
      <c r="F250" s="137" t="s">
        <v>3085</v>
      </c>
      <c r="L250" s="29"/>
      <c r="M250" s="173"/>
      <c r="N250" s="174"/>
      <c r="O250" s="174"/>
      <c r="P250" s="174"/>
      <c r="Q250" s="174"/>
      <c r="R250" s="174"/>
      <c r="S250" s="174"/>
      <c r="T250" s="175"/>
      <c r="AT250" s="17" t="s">
        <v>231</v>
      </c>
      <c r="AU250" s="17" t="s">
        <v>82</v>
      </c>
    </row>
    <row r="251" spans="2:65" s="1" customFormat="1" ht="6.95" customHeight="1">
      <c r="B251" s="41"/>
      <c r="C251" s="42"/>
      <c r="D251" s="42"/>
      <c r="E251" s="42"/>
      <c r="F251" s="42"/>
      <c r="G251" s="42"/>
      <c r="H251" s="42"/>
      <c r="I251" s="42"/>
      <c r="J251" s="42"/>
      <c r="K251" s="42"/>
      <c r="L251" s="29"/>
    </row>
  </sheetData>
  <autoFilter ref="C125:K250" xr:uid="{00000000-0009-0000-0000-000014000000}"/>
  <mergeCells count="11">
    <mergeCell ref="E118:H118"/>
    <mergeCell ref="E7:H7"/>
    <mergeCell ref="E9:H9"/>
    <mergeCell ref="E11:H11"/>
    <mergeCell ref="E29:H29"/>
    <mergeCell ref="E85:H85"/>
    <mergeCell ref="L2:V2"/>
    <mergeCell ref="E87:H87"/>
    <mergeCell ref="E89:H89"/>
    <mergeCell ref="E114:H114"/>
    <mergeCell ref="E116:H116"/>
  </mergeCells>
  <hyperlinks>
    <hyperlink ref="F131" r:id="rId1" xr:uid="{00000000-0004-0000-1400-000000000000}"/>
    <hyperlink ref="F135" r:id="rId2" xr:uid="{00000000-0004-0000-1400-000001000000}"/>
    <hyperlink ref="F146" r:id="rId3" xr:uid="{00000000-0004-0000-1400-000002000000}"/>
    <hyperlink ref="F159" r:id="rId4" xr:uid="{00000000-0004-0000-1400-000003000000}"/>
    <hyperlink ref="F162" r:id="rId5" xr:uid="{00000000-0004-0000-1400-000004000000}"/>
    <hyperlink ref="F165" r:id="rId6" xr:uid="{00000000-0004-0000-1400-000005000000}"/>
    <hyperlink ref="F168" r:id="rId7" xr:uid="{00000000-0004-0000-1400-000006000000}"/>
    <hyperlink ref="F173" r:id="rId8" xr:uid="{00000000-0004-0000-1400-000007000000}"/>
    <hyperlink ref="F176" r:id="rId9" xr:uid="{00000000-0004-0000-1400-000008000000}"/>
    <hyperlink ref="F180" r:id="rId10" xr:uid="{00000000-0004-0000-1400-000009000000}"/>
    <hyperlink ref="F185" r:id="rId11" xr:uid="{00000000-0004-0000-1400-00000A000000}"/>
    <hyperlink ref="F213" r:id="rId12" xr:uid="{00000000-0004-0000-1400-00000B000000}"/>
    <hyperlink ref="F216" r:id="rId13" xr:uid="{00000000-0004-0000-1400-00000C000000}"/>
    <hyperlink ref="F219" r:id="rId14" xr:uid="{00000000-0004-0000-1400-00000D000000}"/>
    <hyperlink ref="F225" r:id="rId15" xr:uid="{00000000-0004-0000-1400-00000E000000}"/>
    <hyperlink ref="F228" r:id="rId16" xr:uid="{00000000-0004-0000-1400-00000F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417"/>
  <sheetViews>
    <sheetView showGridLines="0" workbookViewId="0">
      <selection activeCell="F131" sqref="F131"/>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133</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3086</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ROUND(J134, 2)</f>
        <v>2785487.77</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ROUND((SUM(BE134:BE416)),  2)</f>
        <v>0</v>
      </c>
      <c r="I35" s="84">
        <v>0.21</v>
      </c>
      <c r="J35" s="80">
        <f>ROUND(((SUM(BE134:BE416))*I35),  2)</f>
        <v>0</v>
      </c>
      <c r="L35" s="29"/>
    </row>
    <row r="36" spans="2:12" s="1" customFormat="1" ht="14.45" customHeight="1">
      <c r="B36" s="29"/>
      <c r="E36" s="26" t="s">
        <v>39</v>
      </c>
      <c r="F36" s="80">
        <f>ROUND((SUM(BF134:BF416)),  2)</f>
        <v>2785487.77</v>
      </c>
      <c r="I36" s="84">
        <v>0.12</v>
      </c>
      <c r="J36" s="80">
        <f>ROUND(((SUM(BF134:BF416))*I36),  2)</f>
        <v>334258.53000000003</v>
      </c>
      <c r="L36" s="29"/>
    </row>
    <row r="37" spans="2:12" s="1" customFormat="1" ht="14.45" hidden="1" customHeight="1">
      <c r="B37" s="29"/>
      <c r="E37" s="26" t="s">
        <v>40</v>
      </c>
      <c r="F37" s="80">
        <f>ROUND((SUM(BG134:BG416)),  2)</f>
        <v>0</v>
      </c>
      <c r="I37" s="84">
        <v>0.21</v>
      </c>
      <c r="J37" s="80">
        <f>0</f>
        <v>0</v>
      </c>
      <c r="L37" s="29"/>
    </row>
    <row r="38" spans="2:12" s="1" customFormat="1" ht="14.45" hidden="1" customHeight="1">
      <c r="B38" s="29"/>
      <c r="E38" s="26" t="s">
        <v>41</v>
      </c>
      <c r="F38" s="80">
        <f>ROUND((SUM(BH134:BH416)),  2)</f>
        <v>0</v>
      </c>
      <c r="I38" s="84">
        <v>0.12</v>
      </c>
      <c r="J38" s="80">
        <f>0</f>
        <v>0</v>
      </c>
      <c r="L38" s="29"/>
    </row>
    <row r="39" spans="2:12" s="1" customFormat="1" ht="14.45" hidden="1" customHeight="1">
      <c r="B39" s="29"/>
      <c r="E39" s="26" t="s">
        <v>42</v>
      </c>
      <c r="F39" s="80">
        <f>ROUND((SUM(BI134:BI416)),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3119746.3</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d - Elektrika silová</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J134</f>
        <v>2785487.7700000005</v>
      </c>
      <c r="L98" s="29"/>
      <c r="AU98" s="17" t="s">
        <v>172</v>
      </c>
    </row>
    <row r="99" spans="2:47" s="8" customFormat="1" ht="24.95" customHeight="1">
      <c r="B99" s="96"/>
      <c r="D99" s="97" t="s">
        <v>173</v>
      </c>
      <c r="E99" s="98"/>
      <c r="F99" s="98"/>
      <c r="G99" s="98"/>
      <c r="H99" s="98"/>
      <c r="I99" s="98"/>
      <c r="J99" s="99">
        <f>J135</f>
        <v>49266</v>
      </c>
      <c r="L99" s="96"/>
    </row>
    <row r="100" spans="2:47" s="9" customFormat="1" ht="19.899999999999999" customHeight="1">
      <c r="B100" s="100"/>
      <c r="D100" s="101" t="s">
        <v>179</v>
      </c>
      <c r="E100" s="102"/>
      <c r="F100" s="102"/>
      <c r="G100" s="102"/>
      <c r="H100" s="102"/>
      <c r="I100" s="102"/>
      <c r="J100" s="103">
        <f>J136</f>
        <v>28100</v>
      </c>
      <c r="L100" s="100"/>
    </row>
    <row r="101" spans="2:47" s="9" customFormat="1" ht="19.899999999999999" customHeight="1">
      <c r="B101" s="100"/>
      <c r="D101" s="101" t="s">
        <v>180</v>
      </c>
      <c r="E101" s="102"/>
      <c r="F101" s="102"/>
      <c r="G101" s="102"/>
      <c r="H101" s="102"/>
      <c r="I101" s="102"/>
      <c r="J101" s="103">
        <f>J140</f>
        <v>16826</v>
      </c>
      <c r="L101" s="100"/>
    </row>
    <row r="102" spans="2:47" s="9" customFormat="1" ht="19.899999999999999" customHeight="1">
      <c r="B102" s="100"/>
      <c r="D102" s="101" t="s">
        <v>3087</v>
      </c>
      <c r="E102" s="102"/>
      <c r="F102" s="102"/>
      <c r="G102" s="102"/>
      <c r="H102" s="102"/>
      <c r="I102" s="102"/>
      <c r="J102" s="103">
        <f>J152</f>
        <v>4340</v>
      </c>
      <c r="L102" s="100"/>
    </row>
    <row r="103" spans="2:47" s="8" customFormat="1" ht="24.95" customHeight="1">
      <c r="B103" s="96"/>
      <c r="D103" s="97" t="s">
        <v>182</v>
      </c>
      <c r="E103" s="98"/>
      <c r="F103" s="98"/>
      <c r="G103" s="98"/>
      <c r="H103" s="98"/>
      <c r="I103" s="98"/>
      <c r="J103" s="99">
        <f>J159</f>
        <v>1802938.0500000003</v>
      </c>
      <c r="L103" s="96"/>
    </row>
    <row r="104" spans="2:47" s="9" customFormat="1" ht="19.899999999999999" customHeight="1">
      <c r="B104" s="100"/>
      <c r="D104" s="101" t="s">
        <v>2892</v>
      </c>
      <c r="E104" s="102"/>
      <c r="F104" s="102"/>
      <c r="G104" s="102"/>
      <c r="H104" s="102"/>
      <c r="I104" s="102"/>
      <c r="J104" s="103">
        <f>J160</f>
        <v>259720</v>
      </c>
      <c r="L104" s="100"/>
    </row>
    <row r="105" spans="2:47" s="9" customFormat="1" ht="19.899999999999999" customHeight="1">
      <c r="B105" s="100"/>
      <c r="D105" s="101" t="s">
        <v>187</v>
      </c>
      <c r="E105" s="102"/>
      <c r="F105" s="102"/>
      <c r="G105" s="102"/>
      <c r="H105" s="102"/>
      <c r="I105" s="102"/>
      <c r="J105" s="103">
        <f>J169</f>
        <v>1382776.1700000002</v>
      </c>
      <c r="L105" s="100"/>
    </row>
    <row r="106" spans="2:47" s="9" customFormat="1" ht="19.899999999999999" customHeight="1">
      <c r="B106" s="100"/>
      <c r="D106" s="101" t="s">
        <v>3088</v>
      </c>
      <c r="E106" s="102"/>
      <c r="F106" s="102"/>
      <c r="G106" s="102"/>
      <c r="H106" s="102"/>
      <c r="I106" s="102"/>
      <c r="J106" s="103">
        <f>J338</f>
        <v>160441.88</v>
      </c>
      <c r="L106" s="100"/>
    </row>
    <row r="107" spans="2:47" s="8" customFormat="1" ht="24.95" customHeight="1">
      <c r="B107" s="96"/>
      <c r="D107" s="97" t="s">
        <v>3089</v>
      </c>
      <c r="E107" s="98"/>
      <c r="F107" s="98"/>
      <c r="G107" s="98"/>
      <c r="H107" s="98"/>
      <c r="I107" s="98"/>
      <c r="J107" s="99">
        <f>J358</f>
        <v>275567.71999999997</v>
      </c>
      <c r="L107" s="96"/>
    </row>
    <row r="108" spans="2:47" s="9" customFormat="1" ht="19.899999999999999" customHeight="1">
      <c r="B108" s="100"/>
      <c r="D108" s="101" t="s">
        <v>3090</v>
      </c>
      <c r="E108" s="102"/>
      <c r="F108" s="102"/>
      <c r="G108" s="102"/>
      <c r="H108" s="102"/>
      <c r="I108" s="102"/>
      <c r="J108" s="103">
        <f>J359</f>
        <v>34720</v>
      </c>
      <c r="L108" s="100"/>
    </row>
    <row r="109" spans="2:47" s="9" customFormat="1" ht="19.899999999999999" customHeight="1">
      <c r="B109" s="100"/>
      <c r="D109" s="101" t="s">
        <v>3091</v>
      </c>
      <c r="E109" s="102"/>
      <c r="F109" s="102"/>
      <c r="G109" s="102"/>
      <c r="H109" s="102"/>
      <c r="I109" s="102"/>
      <c r="J109" s="103">
        <f>J366</f>
        <v>87226.22</v>
      </c>
      <c r="L109" s="100"/>
    </row>
    <row r="110" spans="2:47" s="9" customFormat="1" ht="19.899999999999999" customHeight="1">
      <c r="B110" s="100"/>
      <c r="D110" s="101" t="s">
        <v>3092</v>
      </c>
      <c r="E110" s="102"/>
      <c r="F110" s="102"/>
      <c r="G110" s="102"/>
      <c r="H110" s="102"/>
      <c r="I110" s="102"/>
      <c r="J110" s="103">
        <f>J375</f>
        <v>153621.5</v>
      </c>
      <c r="L110" s="100"/>
    </row>
    <row r="111" spans="2:47" s="8" customFormat="1" ht="24.95" customHeight="1">
      <c r="B111" s="96"/>
      <c r="D111" s="97" t="s">
        <v>3093</v>
      </c>
      <c r="E111" s="98"/>
      <c r="F111" s="98"/>
      <c r="G111" s="98"/>
      <c r="H111" s="98"/>
      <c r="I111" s="98"/>
      <c r="J111" s="99">
        <f>J391</f>
        <v>54816</v>
      </c>
      <c r="L111" s="96"/>
    </row>
    <row r="112" spans="2:47" s="8" customFormat="1" ht="24.95" customHeight="1">
      <c r="B112" s="96"/>
      <c r="D112" s="97" t="s">
        <v>2380</v>
      </c>
      <c r="E112" s="98"/>
      <c r="F112" s="98"/>
      <c r="G112" s="98"/>
      <c r="H112" s="98"/>
      <c r="I112" s="98"/>
      <c r="J112" s="99">
        <f>J406</f>
        <v>602900</v>
      </c>
      <c r="L112" s="96"/>
    </row>
    <row r="113" spans="2:12" s="1" customFormat="1" ht="21.75" customHeight="1">
      <c r="B113" s="29"/>
      <c r="L113" s="29"/>
    </row>
    <row r="114" spans="2:12" s="1" customFormat="1" ht="6.95" customHeight="1">
      <c r="B114" s="41"/>
      <c r="C114" s="42"/>
      <c r="D114" s="42"/>
      <c r="E114" s="42"/>
      <c r="F114" s="42"/>
      <c r="G114" s="42"/>
      <c r="H114" s="42"/>
      <c r="I114" s="42"/>
      <c r="J114" s="42"/>
      <c r="K114" s="42"/>
      <c r="L114" s="29"/>
    </row>
    <row r="118" spans="2:12" s="1" customFormat="1" ht="6.95" customHeight="1">
      <c r="B118" s="43"/>
      <c r="C118" s="44"/>
      <c r="D118" s="44"/>
      <c r="E118" s="44"/>
      <c r="F118" s="44"/>
      <c r="G118" s="44"/>
      <c r="H118" s="44"/>
      <c r="I118" s="44"/>
      <c r="J118" s="44"/>
      <c r="K118" s="44"/>
      <c r="L118" s="29"/>
    </row>
    <row r="119" spans="2:12" s="1" customFormat="1" ht="24.95" customHeight="1">
      <c r="B119" s="29"/>
      <c r="C119" s="21" t="s">
        <v>209</v>
      </c>
      <c r="L119" s="29"/>
    </row>
    <row r="120" spans="2:12" s="1" customFormat="1" ht="6.95" customHeight="1">
      <c r="B120" s="29"/>
      <c r="L120" s="29"/>
    </row>
    <row r="121" spans="2:12" s="1" customFormat="1" ht="12" customHeight="1">
      <c r="B121" s="29"/>
      <c r="C121" s="26" t="s">
        <v>14</v>
      </c>
      <c r="L121" s="29"/>
    </row>
    <row r="122" spans="2:12" s="1" customFormat="1" ht="16.5" customHeight="1">
      <c r="B122" s="29"/>
      <c r="E122" s="230" t="str">
        <f>E7</f>
        <v>ODUS Kamenice</v>
      </c>
      <c r="F122" s="231"/>
      <c r="G122" s="231"/>
      <c r="H122" s="231"/>
      <c r="L122" s="29"/>
    </row>
    <row r="123" spans="2:12" ht="12" customHeight="1">
      <c r="B123" s="20"/>
      <c r="C123" s="26" t="s">
        <v>165</v>
      </c>
      <c r="L123" s="20"/>
    </row>
    <row r="124" spans="2:12" s="1" customFormat="1" ht="16.5" customHeight="1">
      <c r="B124" s="29"/>
      <c r="E124" s="230" t="s">
        <v>7786</v>
      </c>
      <c r="F124" s="229"/>
      <c r="G124" s="229"/>
      <c r="H124" s="229"/>
      <c r="L124" s="29"/>
    </row>
    <row r="125" spans="2:12" s="1" customFormat="1" ht="12" customHeight="1">
      <c r="B125" s="29"/>
      <c r="C125" s="26" t="s">
        <v>167</v>
      </c>
      <c r="L125" s="29"/>
    </row>
    <row r="126" spans="2:12" s="1" customFormat="1" ht="16.5" customHeight="1">
      <c r="B126" s="29"/>
      <c r="E126" s="211" t="str">
        <f>E11</f>
        <v>d - Elektrika silová</v>
      </c>
      <c r="F126" s="229"/>
      <c r="G126" s="229"/>
      <c r="H126" s="229"/>
      <c r="L126" s="29"/>
    </row>
    <row r="127" spans="2:12" s="1" customFormat="1" ht="6.95" customHeight="1">
      <c r="B127" s="29"/>
      <c r="L127" s="29"/>
    </row>
    <row r="128" spans="2:12" s="1" customFormat="1" ht="12" customHeight="1">
      <c r="B128" s="29"/>
      <c r="C128" s="26" t="s">
        <v>18</v>
      </c>
      <c r="F128" s="24" t="str">
        <f>F14</f>
        <v>Česká Kamenice</v>
      </c>
      <c r="I128" s="26" t="s">
        <v>20</v>
      </c>
      <c r="J128" s="49" t="str">
        <f>IF(J14="","",J14)</f>
        <v>8. 6. 2024</v>
      </c>
      <c r="L128" s="29"/>
    </row>
    <row r="129" spans="2:65" s="1" customFormat="1" ht="6.95" customHeight="1">
      <c r="B129" s="29"/>
      <c r="L129" s="29"/>
    </row>
    <row r="130" spans="2:65" s="1" customFormat="1" ht="40.15" customHeight="1">
      <c r="B130" s="29"/>
      <c r="C130" s="26" t="s">
        <v>22</v>
      </c>
      <c r="F130" s="24" t="str">
        <f>E17</f>
        <v xml:space="preserve"> </v>
      </c>
      <c r="I130" s="26" t="s">
        <v>27</v>
      </c>
      <c r="J130" s="27" t="str">
        <f>E23</f>
        <v>BOD ARCHITEKTI-atelier bod architekti s.r.o.</v>
      </c>
      <c r="L130" s="29"/>
    </row>
    <row r="131" spans="2:65" s="1" customFormat="1" ht="15.2" customHeight="1">
      <c r="B131" s="29"/>
      <c r="C131" s="26" t="s">
        <v>26</v>
      </c>
      <c r="F131" s="24" t="str">
        <f>IF(E20="","",E20)</f>
        <v xml:space="preserve"> </v>
      </c>
      <c r="I131" s="26" t="s">
        <v>30</v>
      </c>
      <c r="J131" s="27" t="str">
        <f>E26</f>
        <v>Krajovský</v>
      </c>
      <c r="L131" s="29"/>
    </row>
    <row r="132" spans="2:65" s="1" customFormat="1" ht="10.35" customHeight="1">
      <c r="B132" s="29"/>
      <c r="L132" s="29"/>
    </row>
    <row r="133" spans="2:65" s="10" customFormat="1" ht="29.25" customHeight="1">
      <c r="B133" s="104"/>
      <c r="C133" s="105" t="s">
        <v>210</v>
      </c>
      <c r="D133" s="106" t="s">
        <v>58</v>
      </c>
      <c r="E133" s="106" t="s">
        <v>54</v>
      </c>
      <c r="F133" s="106" t="s">
        <v>55</v>
      </c>
      <c r="G133" s="106" t="s">
        <v>211</v>
      </c>
      <c r="H133" s="106" t="s">
        <v>212</v>
      </c>
      <c r="I133" s="106" t="s">
        <v>213</v>
      </c>
      <c r="J133" s="106" t="s">
        <v>170</v>
      </c>
      <c r="K133" s="107" t="s">
        <v>214</v>
      </c>
      <c r="L133" s="104"/>
      <c r="M133" s="56" t="s">
        <v>1</v>
      </c>
      <c r="N133" s="57" t="s">
        <v>37</v>
      </c>
      <c r="O133" s="57" t="s">
        <v>215</v>
      </c>
      <c r="P133" s="57" t="s">
        <v>216</v>
      </c>
      <c r="Q133" s="57" t="s">
        <v>217</v>
      </c>
      <c r="R133" s="57" t="s">
        <v>218</v>
      </c>
      <c r="S133" s="57" t="s">
        <v>219</v>
      </c>
      <c r="T133" s="58" t="s">
        <v>220</v>
      </c>
    </row>
    <row r="134" spans="2:65" s="1" customFormat="1" ht="22.9" customHeight="1">
      <c r="B134" s="29"/>
      <c r="C134" s="61" t="s">
        <v>221</v>
      </c>
      <c r="J134" s="108">
        <f>BK134</f>
        <v>2785487.7700000005</v>
      </c>
      <c r="L134" s="29"/>
      <c r="M134" s="59"/>
      <c r="N134" s="50"/>
      <c r="O134" s="50"/>
      <c r="P134" s="109">
        <f>P135+P159+P358+P391+P406</f>
        <v>2718.8020000000006</v>
      </c>
      <c r="Q134" s="50"/>
      <c r="R134" s="109">
        <f>R135+R159+R358+R391+R406</f>
        <v>4.1233753099999992</v>
      </c>
      <c r="S134" s="50"/>
      <c r="T134" s="110">
        <f>T135+T159+T358+T391+T406</f>
        <v>4.4434999999999993</v>
      </c>
      <c r="AT134" s="17" t="s">
        <v>72</v>
      </c>
      <c r="AU134" s="17" t="s">
        <v>172</v>
      </c>
      <c r="BK134" s="111">
        <f>BK135+BK159+BK358+BK391+BK406</f>
        <v>2785487.7700000005</v>
      </c>
    </row>
    <row r="135" spans="2:65" s="11" customFormat="1" ht="25.9" customHeight="1">
      <c r="B135" s="112"/>
      <c r="D135" s="113" t="s">
        <v>72</v>
      </c>
      <c r="E135" s="114" t="s">
        <v>222</v>
      </c>
      <c r="F135" s="114" t="s">
        <v>223</v>
      </c>
      <c r="J135" s="115">
        <f>BK135</f>
        <v>49266</v>
      </c>
      <c r="L135" s="112"/>
      <c r="M135" s="116"/>
      <c r="P135" s="117">
        <f>P136+P140+P152</f>
        <v>71.809999999999988</v>
      </c>
      <c r="R135" s="117">
        <f>R136+R140+R152</f>
        <v>2.0030999999999999</v>
      </c>
      <c r="T135" s="118">
        <f>T136+T140+T152</f>
        <v>1.4999999999999999E-2</v>
      </c>
      <c r="AR135" s="113" t="s">
        <v>78</v>
      </c>
      <c r="AT135" s="119" t="s">
        <v>72</v>
      </c>
      <c r="AU135" s="119" t="s">
        <v>73</v>
      </c>
      <c r="AY135" s="113" t="s">
        <v>224</v>
      </c>
      <c r="BK135" s="120">
        <f>BK136+BK140+BK152</f>
        <v>49266</v>
      </c>
    </row>
    <row r="136" spans="2:65" s="11" customFormat="1" ht="22.9" customHeight="1">
      <c r="B136" s="112"/>
      <c r="D136" s="113" t="s">
        <v>72</v>
      </c>
      <c r="E136" s="121" t="s">
        <v>112</v>
      </c>
      <c r="F136" s="121" t="s">
        <v>783</v>
      </c>
      <c r="J136" s="122">
        <f>BK136</f>
        <v>28100</v>
      </c>
      <c r="L136" s="112"/>
      <c r="M136" s="116"/>
      <c r="P136" s="117">
        <f>SUM(P137:P139)</f>
        <v>31.2</v>
      </c>
      <c r="R136" s="117">
        <f>SUM(R137:R139)</f>
        <v>2</v>
      </c>
      <c r="T136" s="118">
        <f>SUM(T137:T139)</f>
        <v>0</v>
      </c>
      <c r="AR136" s="113" t="s">
        <v>78</v>
      </c>
      <c r="AT136" s="119" t="s">
        <v>72</v>
      </c>
      <c r="AU136" s="119" t="s">
        <v>78</v>
      </c>
      <c r="AY136" s="113" t="s">
        <v>224</v>
      </c>
      <c r="BK136" s="120">
        <f>SUM(BK137:BK139)</f>
        <v>28100</v>
      </c>
    </row>
    <row r="137" spans="2:65" s="1" customFormat="1" ht="21.75" customHeight="1">
      <c r="B137" s="123"/>
      <c r="C137" s="124" t="s">
        <v>78</v>
      </c>
      <c r="D137" s="124" t="s">
        <v>226</v>
      </c>
      <c r="E137" s="125" t="s">
        <v>3094</v>
      </c>
      <c r="F137" s="126" t="s">
        <v>3095</v>
      </c>
      <c r="G137" s="127" t="s">
        <v>266</v>
      </c>
      <c r="H137" s="128">
        <v>50</v>
      </c>
      <c r="I137" s="129">
        <v>562</v>
      </c>
      <c r="J137" s="129">
        <f>ROUND(I137*H137,2)</f>
        <v>28100</v>
      </c>
      <c r="K137" s="126" t="s">
        <v>2903</v>
      </c>
      <c r="L137" s="29"/>
      <c r="M137" s="130" t="s">
        <v>1</v>
      </c>
      <c r="N137" s="131" t="s">
        <v>39</v>
      </c>
      <c r="O137" s="132">
        <v>0.624</v>
      </c>
      <c r="P137" s="132">
        <f>O137*H137</f>
        <v>31.2</v>
      </c>
      <c r="Q137" s="132">
        <v>0.04</v>
      </c>
      <c r="R137" s="132">
        <f>Q137*H137</f>
        <v>2</v>
      </c>
      <c r="S137" s="132">
        <v>0</v>
      </c>
      <c r="T137" s="133">
        <f>S137*H137</f>
        <v>0</v>
      </c>
      <c r="AR137" s="134" t="s">
        <v>106</v>
      </c>
      <c r="AT137" s="134" t="s">
        <v>226</v>
      </c>
      <c r="AU137" s="134" t="s">
        <v>82</v>
      </c>
      <c r="AY137" s="17" t="s">
        <v>224</v>
      </c>
      <c r="BE137" s="135">
        <f>IF(N137="základní",J137,0)</f>
        <v>0</v>
      </c>
      <c r="BF137" s="135">
        <f>IF(N137="snížená",J137,0)</f>
        <v>28100</v>
      </c>
      <c r="BG137" s="135">
        <f>IF(N137="zákl. přenesená",J137,0)</f>
        <v>0</v>
      </c>
      <c r="BH137" s="135">
        <f>IF(N137="sníž. přenesená",J137,0)</f>
        <v>0</v>
      </c>
      <c r="BI137" s="135">
        <f>IF(N137="nulová",J137,0)</f>
        <v>0</v>
      </c>
      <c r="BJ137" s="17" t="s">
        <v>82</v>
      </c>
      <c r="BK137" s="135">
        <f>ROUND(I137*H137,2)</f>
        <v>28100</v>
      </c>
      <c r="BL137" s="17" t="s">
        <v>106</v>
      </c>
      <c r="BM137" s="134" t="s">
        <v>5133</v>
      </c>
    </row>
    <row r="138" spans="2:65" s="1" customFormat="1">
      <c r="B138" s="29"/>
      <c r="D138" s="136" t="s">
        <v>231</v>
      </c>
      <c r="F138" s="137" t="s">
        <v>3097</v>
      </c>
      <c r="L138" s="29"/>
      <c r="M138" s="138"/>
      <c r="T138" s="53"/>
      <c r="AT138" s="17" t="s">
        <v>231</v>
      </c>
      <c r="AU138" s="17" t="s">
        <v>82</v>
      </c>
    </row>
    <row r="139" spans="2:65" s="1" customFormat="1" ht="29.25">
      <c r="B139" s="29"/>
      <c r="D139" s="136" t="s">
        <v>2923</v>
      </c>
      <c r="F139" s="176" t="s">
        <v>3098</v>
      </c>
      <c r="L139" s="29"/>
      <c r="M139" s="138"/>
      <c r="T139" s="53"/>
      <c r="AT139" s="17" t="s">
        <v>2923</v>
      </c>
      <c r="AU139" s="17" t="s">
        <v>82</v>
      </c>
    </row>
    <row r="140" spans="2:65" s="11" customFormat="1" ht="22.9" customHeight="1">
      <c r="B140" s="112"/>
      <c r="D140" s="113" t="s">
        <v>72</v>
      </c>
      <c r="E140" s="121" t="s">
        <v>280</v>
      </c>
      <c r="F140" s="121" t="s">
        <v>928</v>
      </c>
      <c r="J140" s="122">
        <f>BK140</f>
        <v>16826</v>
      </c>
      <c r="L140" s="112"/>
      <c r="M140" s="116"/>
      <c r="P140" s="117">
        <f>SUM(P141:P151)</f>
        <v>35.15</v>
      </c>
      <c r="R140" s="117">
        <f>SUM(R141:R151)</f>
        <v>3.1000000000000003E-3</v>
      </c>
      <c r="T140" s="118">
        <f>SUM(T141:T151)</f>
        <v>1.4999999999999999E-2</v>
      </c>
      <c r="AR140" s="113" t="s">
        <v>78</v>
      </c>
      <c r="AT140" s="119" t="s">
        <v>72</v>
      </c>
      <c r="AU140" s="119" t="s">
        <v>78</v>
      </c>
      <c r="AY140" s="113" t="s">
        <v>224</v>
      </c>
      <c r="BK140" s="120">
        <f>SUM(BK141:BK151)</f>
        <v>16826</v>
      </c>
    </row>
    <row r="141" spans="2:65" s="1" customFormat="1" ht="33" customHeight="1">
      <c r="B141" s="123"/>
      <c r="C141" s="124" t="s">
        <v>82</v>
      </c>
      <c r="D141" s="124" t="s">
        <v>226</v>
      </c>
      <c r="E141" s="125" t="s">
        <v>3099</v>
      </c>
      <c r="F141" s="126" t="s">
        <v>3100</v>
      </c>
      <c r="G141" s="127" t="s">
        <v>266</v>
      </c>
      <c r="H141" s="128">
        <v>250</v>
      </c>
      <c r="I141" s="129">
        <v>47.9</v>
      </c>
      <c r="J141" s="129">
        <f>ROUND(I141*H141,2)</f>
        <v>11975</v>
      </c>
      <c r="K141" s="126" t="s">
        <v>230</v>
      </c>
      <c r="L141" s="29"/>
      <c r="M141" s="130" t="s">
        <v>1</v>
      </c>
      <c r="N141" s="131" t="s">
        <v>39</v>
      </c>
      <c r="O141" s="132">
        <v>0.10100000000000001</v>
      </c>
      <c r="P141" s="132">
        <f>O141*H141</f>
        <v>25.25</v>
      </c>
      <c r="Q141" s="132">
        <v>1.0000000000000001E-5</v>
      </c>
      <c r="R141" s="132">
        <f>Q141*H141</f>
        <v>2.5000000000000001E-3</v>
      </c>
      <c r="S141" s="132">
        <v>0</v>
      </c>
      <c r="T141" s="133">
        <f>S141*H141</f>
        <v>0</v>
      </c>
      <c r="AR141" s="134" t="s">
        <v>106</v>
      </c>
      <c r="AT141" s="134" t="s">
        <v>226</v>
      </c>
      <c r="AU141" s="134" t="s">
        <v>82</v>
      </c>
      <c r="AY141" s="17" t="s">
        <v>224</v>
      </c>
      <c r="BE141" s="135">
        <f>IF(N141="základní",J141,0)</f>
        <v>0</v>
      </c>
      <c r="BF141" s="135">
        <f>IF(N141="snížená",J141,0)</f>
        <v>11975</v>
      </c>
      <c r="BG141" s="135">
        <f>IF(N141="zákl. přenesená",J141,0)</f>
        <v>0</v>
      </c>
      <c r="BH141" s="135">
        <f>IF(N141="sníž. přenesená",J141,0)</f>
        <v>0</v>
      </c>
      <c r="BI141" s="135">
        <f>IF(N141="nulová",J141,0)</f>
        <v>0</v>
      </c>
      <c r="BJ141" s="17" t="s">
        <v>82</v>
      </c>
      <c r="BK141" s="135">
        <f>ROUND(I141*H141,2)</f>
        <v>11975</v>
      </c>
      <c r="BL141" s="17" t="s">
        <v>106</v>
      </c>
      <c r="BM141" s="134" t="s">
        <v>5134</v>
      </c>
    </row>
    <row r="142" spans="2:65" s="1" customFormat="1" ht="19.5">
      <c r="B142" s="29"/>
      <c r="D142" s="136" t="s">
        <v>231</v>
      </c>
      <c r="F142" s="137" t="s">
        <v>3102</v>
      </c>
      <c r="L142" s="29"/>
      <c r="M142" s="138"/>
      <c r="T142" s="53"/>
      <c r="AT142" s="17" t="s">
        <v>231</v>
      </c>
      <c r="AU142" s="17" t="s">
        <v>82</v>
      </c>
    </row>
    <row r="143" spans="2:65" s="1" customFormat="1">
      <c r="B143" s="29"/>
      <c r="D143" s="139" t="s">
        <v>232</v>
      </c>
      <c r="F143" s="140" t="s">
        <v>3103</v>
      </c>
      <c r="L143" s="29"/>
      <c r="M143" s="138"/>
      <c r="T143" s="53"/>
      <c r="AT143" s="17" t="s">
        <v>232</v>
      </c>
      <c r="AU143" s="17" t="s">
        <v>82</v>
      </c>
    </row>
    <row r="144" spans="2:65" s="1" customFormat="1" ht="16.5" customHeight="1">
      <c r="B144" s="123"/>
      <c r="C144" s="124" t="s">
        <v>101</v>
      </c>
      <c r="D144" s="124" t="s">
        <v>226</v>
      </c>
      <c r="E144" s="125" t="s">
        <v>3104</v>
      </c>
      <c r="F144" s="126" t="s">
        <v>3105</v>
      </c>
      <c r="G144" s="127" t="s">
        <v>266</v>
      </c>
      <c r="H144" s="128">
        <v>300</v>
      </c>
      <c r="I144" s="129">
        <v>4.17</v>
      </c>
      <c r="J144" s="129">
        <f>ROUND(I144*H144,2)</f>
        <v>1251</v>
      </c>
      <c r="K144" s="126" t="s">
        <v>230</v>
      </c>
      <c r="L144" s="29"/>
      <c r="M144" s="130" t="s">
        <v>1</v>
      </c>
      <c r="N144" s="131" t="s">
        <v>39</v>
      </c>
      <c r="O144" s="132">
        <v>8.9999999999999993E-3</v>
      </c>
      <c r="P144" s="132">
        <f>O144*H144</f>
        <v>2.6999999999999997</v>
      </c>
      <c r="Q144" s="132">
        <v>0</v>
      </c>
      <c r="R144" s="132">
        <f>Q144*H144</f>
        <v>0</v>
      </c>
      <c r="S144" s="132">
        <v>0</v>
      </c>
      <c r="T144" s="133">
        <f>S144*H144</f>
        <v>0</v>
      </c>
      <c r="AR144" s="134" t="s">
        <v>106</v>
      </c>
      <c r="AT144" s="134" t="s">
        <v>226</v>
      </c>
      <c r="AU144" s="134" t="s">
        <v>82</v>
      </c>
      <c r="AY144" s="17" t="s">
        <v>224</v>
      </c>
      <c r="BE144" s="135">
        <f>IF(N144="základní",J144,0)</f>
        <v>0</v>
      </c>
      <c r="BF144" s="135">
        <f>IF(N144="snížená",J144,0)</f>
        <v>1251</v>
      </c>
      <c r="BG144" s="135">
        <f>IF(N144="zákl. přenesená",J144,0)</f>
        <v>0</v>
      </c>
      <c r="BH144" s="135">
        <f>IF(N144="sníž. přenesená",J144,0)</f>
        <v>0</v>
      </c>
      <c r="BI144" s="135">
        <f>IF(N144="nulová",J144,0)</f>
        <v>0</v>
      </c>
      <c r="BJ144" s="17" t="s">
        <v>82</v>
      </c>
      <c r="BK144" s="135">
        <f>ROUND(I144*H144,2)</f>
        <v>1251</v>
      </c>
      <c r="BL144" s="17" t="s">
        <v>106</v>
      </c>
      <c r="BM144" s="134" t="s">
        <v>5135</v>
      </c>
    </row>
    <row r="145" spans="2:65" s="1" customFormat="1" ht="19.5">
      <c r="B145" s="29"/>
      <c r="D145" s="136" t="s">
        <v>231</v>
      </c>
      <c r="F145" s="137" t="s">
        <v>3107</v>
      </c>
      <c r="L145" s="29"/>
      <c r="M145" s="138"/>
      <c r="T145" s="53"/>
      <c r="AT145" s="17" t="s">
        <v>231</v>
      </c>
      <c r="AU145" s="17" t="s">
        <v>82</v>
      </c>
    </row>
    <row r="146" spans="2:65" s="1" customFormat="1">
      <c r="B146" s="29"/>
      <c r="D146" s="139" t="s">
        <v>232</v>
      </c>
      <c r="F146" s="140" t="s">
        <v>3108</v>
      </c>
      <c r="L146" s="29"/>
      <c r="M146" s="138"/>
      <c r="T146" s="53"/>
      <c r="AT146" s="17" t="s">
        <v>232</v>
      </c>
      <c r="AU146" s="17" t="s">
        <v>82</v>
      </c>
    </row>
    <row r="147" spans="2:65" s="1" customFormat="1" ht="24.2" customHeight="1">
      <c r="B147" s="123"/>
      <c r="C147" s="124" t="s">
        <v>106</v>
      </c>
      <c r="D147" s="124" t="s">
        <v>226</v>
      </c>
      <c r="E147" s="125" t="s">
        <v>3109</v>
      </c>
      <c r="F147" s="126" t="s">
        <v>3110</v>
      </c>
      <c r="G147" s="127" t="s">
        <v>272</v>
      </c>
      <c r="H147" s="128">
        <v>15</v>
      </c>
      <c r="I147" s="129">
        <v>240</v>
      </c>
      <c r="J147" s="129">
        <f>ROUND(I147*H147,2)</f>
        <v>3600</v>
      </c>
      <c r="K147" s="126" t="s">
        <v>230</v>
      </c>
      <c r="L147" s="29"/>
      <c r="M147" s="130" t="s">
        <v>1</v>
      </c>
      <c r="N147" s="131" t="s">
        <v>39</v>
      </c>
      <c r="O147" s="132">
        <v>0.48</v>
      </c>
      <c r="P147" s="132">
        <f>O147*H147</f>
        <v>7.1999999999999993</v>
      </c>
      <c r="Q147" s="132">
        <v>4.0000000000000003E-5</v>
      </c>
      <c r="R147" s="132">
        <f>Q147*H147</f>
        <v>6.0000000000000006E-4</v>
      </c>
      <c r="S147" s="132">
        <v>1E-3</v>
      </c>
      <c r="T147" s="133">
        <f>S147*H147</f>
        <v>1.4999999999999999E-2</v>
      </c>
      <c r="AR147" s="134" t="s">
        <v>106</v>
      </c>
      <c r="AT147" s="134" t="s">
        <v>226</v>
      </c>
      <c r="AU147" s="134" t="s">
        <v>82</v>
      </c>
      <c r="AY147" s="17" t="s">
        <v>224</v>
      </c>
      <c r="BE147" s="135">
        <f>IF(N147="základní",J147,0)</f>
        <v>0</v>
      </c>
      <c r="BF147" s="135">
        <f>IF(N147="snížená",J147,0)</f>
        <v>3600</v>
      </c>
      <c r="BG147" s="135">
        <f>IF(N147="zákl. přenesená",J147,0)</f>
        <v>0</v>
      </c>
      <c r="BH147" s="135">
        <f>IF(N147="sníž. přenesená",J147,0)</f>
        <v>0</v>
      </c>
      <c r="BI147" s="135">
        <f>IF(N147="nulová",J147,0)</f>
        <v>0</v>
      </c>
      <c r="BJ147" s="17" t="s">
        <v>82</v>
      </c>
      <c r="BK147" s="135">
        <f>ROUND(I147*H147,2)</f>
        <v>3600</v>
      </c>
      <c r="BL147" s="17" t="s">
        <v>106</v>
      </c>
      <c r="BM147" s="134" t="s">
        <v>5136</v>
      </c>
    </row>
    <row r="148" spans="2:65" s="1" customFormat="1" ht="19.5">
      <c r="B148" s="29"/>
      <c r="D148" s="136" t="s">
        <v>231</v>
      </c>
      <c r="F148" s="137" t="s">
        <v>3112</v>
      </c>
      <c r="L148" s="29"/>
      <c r="M148" s="138"/>
      <c r="T148" s="53"/>
      <c r="AT148" s="17" t="s">
        <v>231</v>
      </c>
      <c r="AU148" s="17" t="s">
        <v>82</v>
      </c>
    </row>
    <row r="149" spans="2:65" s="1" customFormat="1">
      <c r="B149" s="29"/>
      <c r="D149" s="139" t="s">
        <v>232</v>
      </c>
      <c r="F149" s="140" t="s">
        <v>3113</v>
      </c>
      <c r="L149" s="29"/>
      <c r="M149" s="138"/>
      <c r="T149" s="53"/>
      <c r="AT149" s="17" t="s">
        <v>232</v>
      </c>
      <c r="AU149" s="17" t="s">
        <v>82</v>
      </c>
    </row>
    <row r="150" spans="2:65" s="13" customFormat="1">
      <c r="B150" s="146"/>
      <c r="D150" s="136" t="s">
        <v>234</v>
      </c>
      <c r="E150" s="147" t="s">
        <v>1</v>
      </c>
      <c r="F150" s="148" t="s">
        <v>3114</v>
      </c>
      <c r="H150" s="149">
        <v>15</v>
      </c>
      <c r="L150" s="146"/>
      <c r="M150" s="150"/>
      <c r="T150" s="151"/>
      <c r="AT150" s="147" t="s">
        <v>234</v>
      </c>
      <c r="AU150" s="147" t="s">
        <v>82</v>
      </c>
      <c r="AV150" s="13" t="s">
        <v>82</v>
      </c>
      <c r="AW150" s="13" t="s">
        <v>29</v>
      </c>
      <c r="AX150" s="13" t="s">
        <v>73</v>
      </c>
      <c r="AY150" s="147" t="s">
        <v>224</v>
      </c>
    </row>
    <row r="151" spans="2:65" s="14" customFormat="1">
      <c r="B151" s="152"/>
      <c r="D151" s="136" t="s">
        <v>234</v>
      </c>
      <c r="E151" s="153" t="s">
        <v>1</v>
      </c>
      <c r="F151" s="154" t="s">
        <v>239</v>
      </c>
      <c r="H151" s="155">
        <v>15</v>
      </c>
      <c r="L151" s="152"/>
      <c r="M151" s="156"/>
      <c r="T151" s="157"/>
      <c r="AT151" s="153" t="s">
        <v>234</v>
      </c>
      <c r="AU151" s="153" t="s">
        <v>82</v>
      </c>
      <c r="AV151" s="14" t="s">
        <v>106</v>
      </c>
      <c r="AW151" s="14" t="s">
        <v>29</v>
      </c>
      <c r="AX151" s="14" t="s">
        <v>78</v>
      </c>
      <c r="AY151" s="153" t="s">
        <v>224</v>
      </c>
    </row>
    <row r="152" spans="2:65" s="11" customFormat="1" ht="22.9" customHeight="1">
      <c r="B152" s="112"/>
      <c r="D152" s="113" t="s">
        <v>72</v>
      </c>
      <c r="E152" s="121" t="s">
        <v>3115</v>
      </c>
      <c r="F152" s="121" t="s">
        <v>3116</v>
      </c>
      <c r="J152" s="122">
        <f>BK152</f>
        <v>4340</v>
      </c>
      <c r="L152" s="112"/>
      <c r="M152" s="116"/>
      <c r="P152" s="117">
        <f>SUM(P153:P158)</f>
        <v>5.46</v>
      </c>
      <c r="R152" s="117">
        <f>SUM(R153:R158)</f>
        <v>0</v>
      </c>
      <c r="T152" s="118">
        <f>SUM(T153:T158)</f>
        <v>0</v>
      </c>
      <c r="AR152" s="113" t="s">
        <v>78</v>
      </c>
      <c r="AT152" s="119" t="s">
        <v>72</v>
      </c>
      <c r="AU152" s="119" t="s">
        <v>78</v>
      </c>
      <c r="AY152" s="113" t="s">
        <v>224</v>
      </c>
      <c r="BK152" s="120">
        <f>SUM(BK153:BK158)</f>
        <v>4340</v>
      </c>
    </row>
    <row r="153" spans="2:65" s="1" customFormat="1" ht="24.2" customHeight="1">
      <c r="B153" s="123"/>
      <c r="C153" s="124" t="s">
        <v>109</v>
      </c>
      <c r="D153" s="124" t="s">
        <v>226</v>
      </c>
      <c r="E153" s="125" t="s">
        <v>3117</v>
      </c>
      <c r="F153" s="126" t="s">
        <v>3118</v>
      </c>
      <c r="G153" s="127" t="s">
        <v>253</v>
      </c>
      <c r="H153" s="128">
        <v>1</v>
      </c>
      <c r="I153" s="129">
        <v>2250</v>
      </c>
      <c r="J153" s="129">
        <f>ROUND(I153*H153,2)</f>
        <v>2250</v>
      </c>
      <c r="K153" s="126" t="s">
        <v>2903</v>
      </c>
      <c r="L153" s="29"/>
      <c r="M153" s="130" t="s">
        <v>1</v>
      </c>
      <c r="N153" s="131" t="s">
        <v>39</v>
      </c>
      <c r="O153" s="132">
        <v>5.46</v>
      </c>
      <c r="P153" s="132">
        <f>O153*H153</f>
        <v>5.46</v>
      </c>
      <c r="Q153" s="132">
        <v>0</v>
      </c>
      <c r="R153" s="132">
        <f>Q153*H153</f>
        <v>0</v>
      </c>
      <c r="S153" s="132">
        <v>0</v>
      </c>
      <c r="T153" s="133">
        <f>S153*H153</f>
        <v>0</v>
      </c>
      <c r="AR153" s="134" t="s">
        <v>106</v>
      </c>
      <c r="AT153" s="134" t="s">
        <v>226</v>
      </c>
      <c r="AU153" s="134" t="s">
        <v>82</v>
      </c>
      <c r="AY153" s="17" t="s">
        <v>224</v>
      </c>
      <c r="BE153" s="135">
        <f>IF(N153="základní",J153,0)</f>
        <v>0</v>
      </c>
      <c r="BF153" s="135">
        <f>IF(N153="snížená",J153,0)</f>
        <v>2250</v>
      </c>
      <c r="BG153" s="135">
        <f>IF(N153="zákl. přenesená",J153,0)</f>
        <v>0</v>
      </c>
      <c r="BH153" s="135">
        <f>IF(N153="sníž. přenesená",J153,0)</f>
        <v>0</v>
      </c>
      <c r="BI153" s="135">
        <f>IF(N153="nulová",J153,0)</f>
        <v>0</v>
      </c>
      <c r="BJ153" s="17" t="s">
        <v>82</v>
      </c>
      <c r="BK153" s="135">
        <f>ROUND(I153*H153,2)</f>
        <v>2250</v>
      </c>
      <c r="BL153" s="17" t="s">
        <v>106</v>
      </c>
      <c r="BM153" s="134" t="s">
        <v>5137</v>
      </c>
    </row>
    <row r="154" spans="2:65" s="1" customFormat="1" ht="19.5">
      <c r="B154" s="29"/>
      <c r="D154" s="136" t="s">
        <v>231</v>
      </c>
      <c r="F154" s="137" t="s">
        <v>3120</v>
      </c>
      <c r="L154" s="29"/>
      <c r="M154" s="138"/>
      <c r="T154" s="53"/>
      <c r="AT154" s="17" t="s">
        <v>231</v>
      </c>
      <c r="AU154" s="17" t="s">
        <v>82</v>
      </c>
    </row>
    <row r="155" spans="2:65" s="1" customFormat="1" ht="117">
      <c r="B155" s="29"/>
      <c r="D155" s="136" t="s">
        <v>2923</v>
      </c>
      <c r="F155" s="176" t="s">
        <v>3121</v>
      </c>
      <c r="L155" s="29"/>
      <c r="M155" s="138"/>
      <c r="T155" s="53"/>
      <c r="AT155" s="17" t="s">
        <v>2923</v>
      </c>
      <c r="AU155" s="17" t="s">
        <v>82</v>
      </c>
    </row>
    <row r="156" spans="2:65" s="1" customFormat="1" ht="33" customHeight="1">
      <c r="B156" s="123"/>
      <c r="C156" s="124" t="s">
        <v>112</v>
      </c>
      <c r="D156" s="124" t="s">
        <v>226</v>
      </c>
      <c r="E156" s="125" t="s">
        <v>3122</v>
      </c>
      <c r="F156" s="126" t="s">
        <v>3123</v>
      </c>
      <c r="G156" s="127" t="s">
        <v>253</v>
      </c>
      <c r="H156" s="128">
        <v>1</v>
      </c>
      <c r="I156" s="129">
        <v>2090</v>
      </c>
      <c r="J156" s="129">
        <f>ROUND(I156*H156,2)</f>
        <v>2090</v>
      </c>
      <c r="K156" s="126" t="s">
        <v>2903</v>
      </c>
      <c r="L156" s="29"/>
      <c r="M156" s="130" t="s">
        <v>1</v>
      </c>
      <c r="N156" s="131" t="s">
        <v>39</v>
      </c>
      <c r="O156" s="132">
        <v>0</v>
      </c>
      <c r="P156" s="132">
        <f>O156*H156</f>
        <v>0</v>
      </c>
      <c r="Q156" s="132">
        <v>0</v>
      </c>
      <c r="R156" s="132">
        <f>Q156*H156</f>
        <v>0</v>
      </c>
      <c r="S156" s="132">
        <v>0</v>
      </c>
      <c r="T156" s="133">
        <f>S156*H156</f>
        <v>0</v>
      </c>
      <c r="AR156" s="134" t="s">
        <v>106</v>
      </c>
      <c r="AT156" s="134" t="s">
        <v>226</v>
      </c>
      <c r="AU156" s="134" t="s">
        <v>82</v>
      </c>
      <c r="AY156" s="17" t="s">
        <v>224</v>
      </c>
      <c r="BE156" s="135">
        <f>IF(N156="základní",J156,0)</f>
        <v>0</v>
      </c>
      <c r="BF156" s="135">
        <f>IF(N156="snížená",J156,0)</f>
        <v>2090</v>
      </c>
      <c r="BG156" s="135">
        <f>IF(N156="zákl. přenesená",J156,0)</f>
        <v>0</v>
      </c>
      <c r="BH156" s="135">
        <f>IF(N156="sníž. přenesená",J156,0)</f>
        <v>0</v>
      </c>
      <c r="BI156" s="135">
        <f>IF(N156="nulová",J156,0)</f>
        <v>0</v>
      </c>
      <c r="BJ156" s="17" t="s">
        <v>82</v>
      </c>
      <c r="BK156" s="135">
        <f>ROUND(I156*H156,2)</f>
        <v>2090</v>
      </c>
      <c r="BL156" s="17" t="s">
        <v>106</v>
      </c>
      <c r="BM156" s="134" t="s">
        <v>5138</v>
      </c>
    </row>
    <row r="157" spans="2:65" s="1" customFormat="1" ht="29.25">
      <c r="B157" s="29"/>
      <c r="D157" s="136" t="s">
        <v>231</v>
      </c>
      <c r="F157" s="137" t="s">
        <v>3125</v>
      </c>
      <c r="L157" s="29"/>
      <c r="M157" s="138"/>
      <c r="T157" s="53"/>
      <c r="AT157" s="17" t="s">
        <v>231</v>
      </c>
      <c r="AU157" s="17" t="s">
        <v>82</v>
      </c>
    </row>
    <row r="158" spans="2:65" s="1" customFormat="1" ht="68.25">
      <c r="B158" s="29"/>
      <c r="D158" s="136" t="s">
        <v>2923</v>
      </c>
      <c r="F158" s="176" t="s">
        <v>3126</v>
      </c>
      <c r="L158" s="29"/>
      <c r="M158" s="138"/>
      <c r="T158" s="53"/>
      <c r="AT158" s="17" t="s">
        <v>2923</v>
      </c>
      <c r="AU158" s="17" t="s">
        <v>82</v>
      </c>
    </row>
    <row r="159" spans="2:65" s="11" customFormat="1" ht="25.9" customHeight="1">
      <c r="B159" s="112"/>
      <c r="D159" s="113" t="s">
        <v>72</v>
      </c>
      <c r="E159" s="114" t="s">
        <v>1110</v>
      </c>
      <c r="F159" s="114" t="s">
        <v>1111</v>
      </c>
      <c r="J159" s="115">
        <f>BK159</f>
        <v>1802938.0500000003</v>
      </c>
      <c r="L159" s="112"/>
      <c r="M159" s="116"/>
      <c r="P159" s="117">
        <f>P160+P169+P338</f>
        <v>2088.0560000000005</v>
      </c>
      <c r="R159" s="117">
        <f>R160+R169+R338</f>
        <v>2.1195453099999995</v>
      </c>
      <c r="T159" s="118">
        <f>T160+T169+T338</f>
        <v>0</v>
      </c>
      <c r="AR159" s="113" t="s">
        <v>82</v>
      </c>
      <c r="AT159" s="119" t="s">
        <v>72</v>
      </c>
      <c r="AU159" s="119" t="s">
        <v>73</v>
      </c>
      <c r="AY159" s="113" t="s">
        <v>224</v>
      </c>
      <c r="BK159" s="120">
        <f>BK160+BK169+BK338</f>
        <v>1802938.0500000003</v>
      </c>
    </row>
    <row r="160" spans="2:65" s="11" customFormat="1" ht="22.9" customHeight="1">
      <c r="B160" s="112"/>
      <c r="D160" s="113" t="s">
        <v>72</v>
      </c>
      <c r="E160" s="121" t="s">
        <v>3026</v>
      </c>
      <c r="F160" s="121" t="s">
        <v>3027</v>
      </c>
      <c r="J160" s="122">
        <f>BK160</f>
        <v>259720</v>
      </c>
      <c r="L160" s="112"/>
      <c r="M160" s="116"/>
      <c r="P160" s="117">
        <f>SUM(P161:P168)</f>
        <v>21.707999999999998</v>
      </c>
      <c r="R160" s="117">
        <f>SUM(R161:R168)</f>
        <v>7.0999999999999995E-3</v>
      </c>
      <c r="T160" s="118">
        <f>SUM(T161:T168)</f>
        <v>0</v>
      </c>
      <c r="AR160" s="113" t="s">
        <v>82</v>
      </c>
      <c r="AT160" s="119" t="s">
        <v>72</v>
      </c>
      <c r="AU160" s="119" t="s">
        <v>78</v>
      </c>
      <c r="AY160" s="113" t="s">
        <v>224</v>
      </c>
      <c r="BK160" s="120">
        <f>SUM(BK161:BK168)</f>
        <v>259720</v>
      </c>
    </row>
    <row r="161" spans="2:65" s="1" customFormat="1" ht="21.75" customHeight="1">
      <c r="B161" s="123"/>
      <c r="C161" s="124" t="s">
        <v>115</v>
      </c>
      <c r="D161" s="124" t="s">
        <v>226</v>
      </c>
      <c r="E161" s="125" t="s">
        <v>3127</v>
      </c>
      <c r="F161" s="126" t="s">
        <v>3128</v>
      </c>
      <c r="G161" s="127" t="s">
        <v>639</v>
      </c>
      <c r="H161" s="128">
        <v>17</v>
      </c>
      <c r="I161" s="129">
        <v>9560</v>
      </c>
      <c r="J161" s="129">
        <f>ROUND(I161*H161,2)</f>
        <v>162520</v>
      </c>
      <c r="K161" s="126" t="s">
        <v>230</v>
      </c>
      <c r="L161" s="29"/>
      <c r="M161" s="130" t="s">
        <v>1</v>
      </c>
      <c r="N161" s="131" t="s">
        <v>39</v>
      </c>
      <c r="O161" s="132">
        <v>0.39600000000000002</v>
      </c>
      <c r="P161" s="132">
        <f>O161*H161</f>
        <v>6.7320000000000002</v>
      </c>
      <c r="Q161" s="132">
        <v>1E-4</v>
      </c>
      <c r="R161" s="132">
        <f>Q161*H161</f>
        <v>1.7000000000000001E-3</v>
      </c>
      <c r="S161" s="132">
        <v>0</v>
      </c>
      <c r="T161" s="133">
        <f>S161*H161</f>
        <v>0</v>
      </c>
      <c r="AR161" s="134" t="s">
        <v>277</v>
      </c>
      <c r="AT161" s="134" t="s">
        <v>226</v>
      </c>
      <c r="AU161" s="134" t="s">
        <v>82</v>
      </c>
      <c r="AY161" s="17" t="s">
        <v>224</v>
      </c>
      <c r="BE161" s="135">
        <f>IF(N161="základní",J161,0)</f>
        <v>0</v>
      </c>
      <c r="BF161" s="135">
        <f>IF(N161="snížená",J161,0)</f>
        <v>162520</v>
      </c>
      <c r="BG161" s="135">
        <f>IF(N161="zákl. přenesená",J161,0)</f>
        <v>0</v>
      </c>
      <c r="BH161" s="135">
        <f>IF(N161="sníž. přenesená",J161,0)</f>
        <v>0</v>
      </c>
      <c r="BI161" s="135">
        <f>IF(N161="nulová",J161,0)</f>
        <v>0</v>
      </c>
      <c r="BJ161" s="17" t="s">
        <v>82</v>
      </c>
      <c r="BK161" s="135">
        <f>ROUND(I161*H161,2)</f>
        <v>162520</v>
      </c>
      <c r="BL161" s="17" t="s">
        <v>277</v>
      </c>
      <c r="BM161" s="134" t="s">
        <v>5139</v>
      </c>
    </row>
    <row r="162" spans="2:65" s="1" customFormat="1">
      <c r="B162" s="29"/>
      <c r="D162" s="136" t="s">
        <v>231</v>
      </c>
      <c r="F162" s="137" t="s">
        <v>3128</v>
      </c>
      <c r="L162" s="29"/>
      <c r="M162" s="138"/>
      <c r="T162" s="53"/>
      <c r="AT162" s="17" t="s">
        <v>231</v>
      </c>
      <c r="AU162" s="17" t="s">
        <v>82</v>
      </c>
    </row>
    <row r="163" spans="2:65" s="1" customFormat="1">
      <c r="B163" s="29"/>
      <c r="D163" s="139" t="s">
        <v>232</v>
      </c>
      <c r="F163" s="140" t="s">
        <v>3130</v>
      </c>
      <c r="L163" s="29"/>
      <c r="M163" s="138"/>
      <c r="T163" s="53"/>
      <c r="AT163" s="17" t="s">
        <v>232</v>
      </c>
      <c r="AU163" s="17" t="s">
        <v>82</v>
      </c>
    </row>
    <row r="164" spans="2:65" s="13" customFormat="1">
      <c r="B164" s="146"/>
      <c r="D164" s="136" t="s">
        <v>234</v>
      </c>
      <c r="E164" s="147" t="s">
        <v>1</v>
      </c>
      <c r="F164" s="148" t="s">
        <v>337</v>
      </c>
      <c r="H164" s="149">
        <v>17</v>
      </c>
      <c r="L164" s="146"/>
      <c r="M164" s="150"/>
      <c r="T164" s="151"/>
      <c r="AT164" s="147" t="s">
        <v>234</v>
      </c>
      <c r="AU164" s="147" t="s">
        <v>82</v>
      </c>
      <c r="AV164" s="13" t="s">
        <v>82</v>
      </c>
      <c r="AW164" s="13" t="s">
        <v>29</v>
      </c>
      <c r="AX164" s="13" t="s">
        <v>73</v>
      </c>
      <c r="AY164" s="147" t="s">
        <v>224</v>
      </c>
    </row>
    <row r="165" spans="2:65" s="14" customFormat="1">
      <c r="B165" s="152"/>
      <c r="D165" s="136" t="s">
        <v>234</v>
      </c>
      <c r="E165" s="153" t="s">
        <v>1</v>
      </c>
      <c r="F165" s="154" t="s">
        <v>239</v>
      </c>
      <c r="H165" s="155">
        <v>17</v>
      </c>
      <c r="L165" s="152"/>
      <c r="M165" s="156"/>
      <c r="T165" s="157"/>
      <c r="AT165" s="153" t="s">
        <v>234</v>
      </c>
      <c r="AU165" s="153" t="s">
        <v>82</v>
      </c>
      <c r="AV165" s="14" t="s">
        <v>106</v>
      </c>
      <c r="AW165" s="14" t="s">
        <v>29</v>
      </c>
      <c r="AX165" s="14" t="s">
        <v>78</v>
      </c>
      <c r="AY165" s="153" t="s">
        <v>224</v>
      </c>
    </row>
    <row r="166" spans="2:65" s="1" customFormat="1" ht="24.2" customHeight="1">
      <c r="B166" s="123"/>
      <c r="C166" s="124" t="s">
        <v>118</v>
      </c>
      <c r="D166" s="124" t="s">
        <v>226</v>
      </c>
      <c r="E166" s="125" t="s">
        <v>3131</v>
      </c>
      <c r="F166" s="126" t="s">
        <v>3132</v>
      </c>
      <c r="G166" s="127" t="s">
        <v>639</v>
      </c>
      <c r="H166" s="128">
        <v>36</v>
      </c>
      <c r="I166" s="129">
        <v>2700</v>
      </c>
      <c r="J166" s="129">
        <f>ROUND(I166*H166,2)</f>
        <v>97200</v>
      </c>
      <c r="K166" s="126" t="s">
        <v>230</v>
      </c>
      <c r="L166" s="29"/>
      <c r="M166" s="130" t="s">
        <v>1</v>
      </c>
      <c r="N166" s="131" t="s">
        <v>39</v>
      </c>
      <c r="O166" s="132">
        <v>0.41599999999999998</v>
      </c>
      <c r="P166" s="132">
        <f>O166*H166</f>
        <v>14.975999999999999</v>
      </c>
      <c r="Q166" s="132">
        <v>1.4999999999999999E-4</v>
      </c>
      <c r="R166" s="132">
        <f>Q166*H166</f>
        <v>5.3999999999999994E-3</v>
      </c>
      <c r="S166" s="132">
        <v>0</v>
      </c>
      <c r="T166" s="133">
        <f>S166*H166</f>
        <v>0</v>
      </c>
      <c r="AR166" s="134" t="s">
        <v>277</v>
      </c>
      <c r="AT166" s="134" t="s">
        <v>226</v>
      </c>
      <c r="AU166" s="134" t="s">
        <v>82</v>
      </c>
      <c r="AY166" s="17" t="s">
        <v>224</v>
      </c>
      <c r="BE166" s="135">
        <f>IF(N166="základní",J166,0)</f>
        <v>0</v>
      </c>
      <c r="BF166" s="135">
        <f>IF(N166="snížená",J166,0)</f>
        <v>97200</v>
      </c>
      <c r="BG166" s="135">
        <f>IF(N166="zákl. přenesená",J166,0)</f>
        <v>0</v>
      </c>
      <c r="BH166" s="135">
        <f>IF(N166="sníž. přenesená",J166,0)</f>
        <v>0</v>
      </c>
      <c r="BI166" s="135">
        <f>IF(N166="nulová",J166,0)</f>
        <v>0</v>
      </c>
      <c r="BJ166" s="17" t="s">
        <v>82</v>
      </c>
      <c r="BK166" s="135">
        <f>ROUND(I166*H166,2)</f>
        <v>97200</v>
      </c>
      <c r="BL166" s="17" t="s">
        <v>277</v>
      </c>
      <c r="BM166" s="134" t="s">
        <v>5140</v>
      </c>
    </row>
    <row r="167" spans="2:65" s="1" customFormat="1" ht="19.5">
      <c r="B167" s="29"/>
      <c r="D167" s="136" t="s">
        <v>231</v>
      </c>
      <c r="F167" s="137" t="s">
        <v>3134</v>
      </c>
      <c r="L167" s="29"/>
      <c r="M167" s="138"/>
      <c r="T167" s="53"/>
      <c r="AT167" s="17" t="s">
        <v>231</v>
      </c>
      <c r="AU167" s="17" t="s">
        <v>82</v>
      </c>
    </row>
    <row r="168" spans="2:65" s="1" customFormat="1">
      <c r="B168" s="29"/>
      <c r="D168" s="139" t="s">
        <v>232</v>
      </c>
      <c r="F168" s="140" t="s">
        <v>3135</v>
      </c>
      <c r="L168" s="29"/>
      <c r="M168" s="138"/>
      <c r="T168" s="53"/>
      <c r="AT168" s="17" t="s">
        <v>232</v>
      </c>
      <c r="AU168" s="17" t="s">
        <v>82</v>
      </c>
    </row>
    <row r="169" spans="2:65" s="11" customFormat="1" ht="22.9" customHeight="1">
      <c r="B169" s="112"/>
      <c r="D169" s="113" t="s">
        <v>72</v>
      </c>
      <c r="E169" s="121" t="s">
        <v>1443</v>
      </c>
      <c r="F169" s="121" t="s">
        <v>1444</v>
      </c>
      <c r="J169" s="122">
        <f>BK169</f>
        <v>1382776.1700000002</v>
      </c>
      <c r="L169" s="112"/>
      <c r="M169" s="116"/>
      <c r="P169" s="117">
        <f>SUM(P170:P337)</f>
        <v>1927.7480000000003</v>
      </c>
      <c r="R169" s="117">
        <f>SUM(R170:R337)</f>
        <v>2.0452453099999994</v>
      </c>
      <c r="T169" s="118">
        <f>SUM(T170:T337)</f>
        <v>0</v>
      </c>
      <c r="AR169" s="113" t="s">
        <v>82</v>
      </c>
      <c r="AT169" s="119" t="s">
        <v>72</v>
      </c>
      <c r="AU169" s="119" t="s">
        <v>78</v>
      </c>
      <c r="AY169" s="113" t="s">
        <v>224</v>
      </c>
      <c r="BK169" s="120">
        <f>SUM(BK170:BK337)</f>
        <v>1382776.1700000002</v>
      </c>
    </row>
    <row r="170" spans="2:65" s="1" customFormat="1" ht="24.2" customHeight="1">
      <c r="B170" s="123"/>
      <c r="C170" s="124" t="s">
        <v>280</v>
      </c>
      <c r="D170" s="124" t="s">
        <v>226</v>
      </c>
      <c r="E170" s="125" t="s">
        <v>3136</v>
      </c>
      <c r="F170" s="126" t="s">
        <v>3137</v>
      </c>
      <c r="G170" s="127" t="s">
        <v>272</v>
      </c>
      <c r="H170" s="128">
        <v>3140</v>
      </c>
      <c r="I170" s="129">
        <v>33.799999999999997</v>
      </c>
      <c r="J170" s="129">
        <f>ROUND(I170*H170,2)</f>
        <v>106132</v>
      </c>
      <c r="K170" s="126" t="s">
        <v>230</v>
      </c>
      <c r="L170" s="29"/>
      <c r="M170" s="130" t="s">
        <v>1</v>
      </c>
      <c r="N170" s="131" t="s">
        <v>39</v>
      </c>
      <c r="O170" s="132">
        <v>7.3999999999999996E-2</v>
      </c>
      <c r="P170" s="132">
        <f>O170*H170</f>
        <v>232.35999999999999</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106132</v>
      </c>
      <c r="BG170" s="135">
        <f>IF(N170="zákl. přenesená",J170,0)</f>
        <v>0</v>
      </c>
      <c r="BH170" s="135">
        <f>IF(N170="sníž. přenesená",J170,0)</f>
        <v>0</v>
      </c>
      <c r="BI170" s="135">
        <f>IF(N170="nulová",J170,0)</f>
        <v>0</v>
      </c>
      <c r="BJ170" s="17" t="s">
        <v>82</v>
      </c>
      <c r="BK170" s="135">
        <f>ROUND(I170*H170,2)</f>
        <v>106132</v>
      </c>
      <c r="BL170" s="17" t="s">
        <v>277</v>
      </c>
      <c r="BM170" s="134" t="s">
        <v>5141</v>
      </c>
    </row>
    <row r="171" spans="2:65" s="1" customFormat="1" ht="29.25">
      <c r="B171" s="29"/>
      <c r="D171" s="136" t="s">
        <v>231</v>
      </c>
      <c r="F171" s="137" t="s">
        <v>3139</v>
      </c>
      <c r="L171" s="29"/>
      <c r="M171" s="138"/>
      <c r="T171" s="53"/>
      <c r="AT171" s="17" t="s">
        <v>231</v>
      </c>
      <c r="AU171" s="17" t="s">
        <v>82</v>
      </c>
    </row>
    <row r="172" spans="2:65" s="1" customFormat="1">
      <c r="B172" s="29"/>
      <c r="D172" s="139" t="s">
        <v>232</v>
      </c>
      <c r="F172" s="140" t="s">
        <v>3140</v>
      </c>
      <c r="L172" s="29"/>
      <c r="M172" s="138"/>
      <c r="T172" s="53"/>
      <c r="AT172" s="17" t="s">
        <v>232</v>
      </c>
      <c r="AU172" s="17" t="s">
        <v>82</v>
      </c>
    </row>
    <row r="173" spans="2:65" s="13" customFormat="1">
      <c r="B173" s="146"/>
      <c r="D173" s="136" t="s">
        <v>234</v>
      </c>
      <c r="E173" s="147" t="s">
        <v>1</v>
      </c>
      <c r="F173" s="148" t="s">
        <v>3141</v>
      </c>
      <c r="H173" s="149">
        <v>3140</v>
      </c>
      <c r="L173" s="146"/>
      <c r="M173" s="150"/>
      <c r="T173" s="151"/>
      <c r="AT173" s="147" t="s">
        <v>234</v>
      </c>
      <c r="AU173" s="147" t="s">
        <v>82</v>
      </c>
      <c r="AV173" s="13" t="s">
        <v>82</v>
      </c>
      <c r="AW173" s="13" t="s">
        <v>29</v>
      </c>
      <c r="AX173" s="13" t="s">
        <v>73</v>
      </c>
      <c r="AY173" s="147" t="s">
        <v>224</v>
      </c>
    </row>
    <row r="174" spans="2:65" s="14" customFormat="1">
      <c r="B174" s="152"/>
      <c r="D174" s="136" t="s">
        <v>234</v>
      </c>
      <c r="E174" s="153" t="s">
        <v>1</v>
      </c>
      <c r="F174" s="154" t="s">
        <v>239</v>
      </c>
      <c r="H174" s="155">
        <v>3140</v>
      </c>
      <c r="L174" s="152"/>
      <c r="M174" s="156"/>
      <c r="T174" s="157"/>
      <c r="AT174" s="153" t="s">
        <v>234</v>
      </c>
      <c r="AU174" s="153" t="s">
        <v>82</v>
      </c>
      <c r="AV174" s="14" t="s">
        <v>106</v>
      </c>
      <c r="AW174" s="14" t="s">
        <v>29</v>
      </c>
      <c r="AX174" s="14" t="s">
        <v>78</v>
      </c>
      <c r="AY174" s="153" t="s">
        <v>224</v>
      </c>
    </row>
    <row r="175" spans="2:65" s="1" customFormat="1" ht="24.2" customHeight="1">
      <c r="B175" s="123"/>
      <c r="C175" s="164" t="s">
        <v>258</v>
      </c>
      <c r="D175" s="164" t="s">
        <v>1008</v>
      </c>
      <c r="E175" s="165" t="s">
        <v>3142</v>
      </c>
      <c r="F175" s="166" t="s">
        <v>3143</v>
      </c>
      <c r="G175" s="167" t="s">
        <v>272</v>
      </c>
      <c r="H175" s="168">
        <v>1500</v>
      </c>
      <c r="I175" s="169">
        <v>6.22</v>
      </c>
      <c r="J175" s="169">
        <f>ROUND(I175*H175,2)</f>
        <v>9330</v>
      </c>
      <c r="K175" s="166" t="s">
        <v>1</v>
      </c>
      <c r="L175" s="170"/>
      <c r="M175" s="171" t="s">
        <v>1</v>
      </c>
      <c r="N175" s="172" t="s">
        <v>39</v>
      </c>
      <c r="O175" s="132">
        <v>0</v>
      </c>
      <c r="P175" s="132">
        <f>O175*H175</f>
        <v>0</v>
      </c>
      <c r="Q175" s="132">
        <v>0</v>
      </c>
      <c r="R175" s="132">
        <f>Q175*H175</f>
        <v>0</v>
      </c>
      <c r="S175" s="132">
        <v>0</v>
      </c>
      <c r="T175" s="133">
        <f>S175*H175</f>
        <v>0</v>
      </c>
      <c r="AR175" s="134" t="s">
        <v>332</v>
      </c>
      <c r="AT175" s="134" t="s">
        <v>1008</v>
      </c>
      <c r="AU175" s="134" t="s">
        <v>82</v>
      </c>
      <c r="AY175" s="17" t="s">
        <v>224</v>
      </c>
      <c r="BE175" s="135">
        <f>IF(N175="základní",J175,0)</f>
        <v>0</v>
      </c>
      <c r="BF175" s="135">
        <f>IF(N175="snížená",J175,0)</f>
        <v>9330</v>
      </c>
      <c r="BG175" s="135">
        <f>IF(N175="zákl. přenesená",J175,0)</f>
        <v>0</v>
      </c>
      <c r="BH175" s="135">
        <f>IF(N175="sníž. přenesená",J175,0)</f>
        <v>0</v>
      </c>
      <c r="BI175" s="135">
        <f>IF(N175="nulová",J175,0)</f>
        <v>0</v>
      </c>
      <c r="BJ175" s="17" t="s">
        <v>82</v>
      </c>
      <c r="BK175" s="135">
        <f>ROUND(I175*H175,2)</f>
        <v>9330</v>
      </c>
      <c r="BL175" s="17" t="s">
        <v>277</v>
      </c>
      <c r="BM175" s="134" t="s">
        <v>5142</v>
      </c>
    </row>
    <row r="176" spans="2:65" s="1" customFormat="1" ht="19.5">
      <c r="B176" s="29"/>
      <c r="D176" s="136" t="s">
        <v>231</v>
      </c>
      <c r="F176" s="137" t="s">
        <v>3143</v>
      </c>
      <c r="L176" s="29"/>
      <c r="M176" s="138"/>
      <c r="T176" s="53"/>
      <c r="AT176" s="17" t="s">
        <v>231</v>
      </c>
      <c r="AU176" s="17" t="s">
        <v>82</v>
      </c>
    </row>
    <row r="177" spans="2:65" s="13" customFormat="1" ht="22.5">
      <c r="B177" s="146"/>
      <c r="D177" s="136" t="s">
        <v>234</v>
      </c>
      <c r="E177" s="147" t="s">
        <v>1</v>
      </c>
      <c r="F177" s="148" t="s">
        <v>5143</v>
      </c>
      <c r="H177" s="149">
        <v>1500</v>
      </c>
      <c r="L177" s="146"/>
      <c r="M177" s="150"/>
      <c r="T177" s="151"/>
      <c r="AT177" s="147" t="s">
        <v>234</v>
      </c>
      <c r="AU177" s="147" t="s">
        <v>82</v>
      </c>
      <c r="AV177" s="13" t="s">
        <v>82</v>
      </c>
      <c r="AW177" s="13" t="s">
        <v>29</v>
      </c>
      <c r="AX177" s="13" t="s">
        <v>78</v>
      </c>
      <c r="AY177" s="147" t="s">
        <v>224</v>
      </c>
    </row>
    <row r="178" spans="2:65" s="1" customFormat="1" ht="24.2" customHeight="1">
      <c r="B178" s="123"/>
      <c r="C178" s="164" t="s">
        <v>297</v>
      </c>
      <c r="D178" s="164" t="s">
        <v>1008</v>
      </c>
      <c r="E178" s="165" t="s">
        <v>3146</v>
      </c>
      <c r="F178" s="166" t="s">
        <v>3147</v>
      </c>
      <c r="G178" s="167" t="s">
        <v>272</v>
      </c>
      <c r="H178" s="168">
        <v>1640</v>
      </c>
      <c r="I178" s="169">
        <v>20.32</v>
      </c>
      <c r="J178" s="169">
        <f>ROUND(I178*H178,2)</f>
        <v>33324.800000000003</v>
      </c>
      <c r="K178" s="166" t="s">
        <v>1</v>
      </c>
      <c r="L178" s="170"/>
      <c r="M178" s="171" t="s">
        <v>1</v>
      </c>
      <c r="N178" s="172" t="s">
        <v>39</v>
      </c>
      <c r="O178" s="132">
        <v>0</v>
      </c>
      <c r="P178" s="132">
        <f>O178*H178</f>
        <v>0</v>
      </c>
      <c r="Q178" s="132">
        <v>0</v>
      </c>
      <c r="R178" s="132">
        <f>Q178*H178</f>
        <v>0</v>
      </c>
      <c r="S178" s="132">
        <v>0</v>
      </c>
      <c r="T178" s="133">
        <f>S178*H178</f>
        <v>0</v>
      </c>
      <c r="AR178" s="134" t="s">
        <v>332</v>
      </c>
      <c r="AT178" s="134" t="s">
        <v>1008</v>
      </c>
      <c r="AU178" s="134" t="s">
        <v>82</v>
      </c>
      <c r="AY178" s="17" t="s">
        <v>224</v>
      </c>
      <c r="BE178" s="135">
        <f>IF(N178="základní",J178,0)</f>
        <v>0</v>
      </c>
      <c r="BF178" s="135">
        <f>IF(N178="snížená",J178,0)</f>
        <v>33324.800000000003</v>
      </c>
      <c r="BG178" s="135">
        <f>IF(N178="zákl. přenesená",J178,0)</f>
        <v>0</v>
      </c>
      <c r="BH178" s="135">
        <f>IF(N178="sníž. přenesená",J178,0)</f>
        <v>0</v>
      </c>
      <c r="BI178" s="135">
        <f>IF(N178="nulová",J178,0)</f>
        <v>0</v>
      </c>
      <c r="BJ178" s="17" t="s">
        <v>82</v>
      </c>
      <c r="BK178" s="135">
        <f>ROUND(I178*H178,2)</f>
        <v>33324.800000000003</v>
      </c>
      <c r="BL178" s="17" t="s">
        <v>277</v>
      </c>
      <c r="BM178" s="134" t="s">
        <v>5144</v>
      </c>
    </row>
    <row r="179" spans="2:65" s="1" customFormat="1" ht="19.5">
      <c r="B179" s="29"/>
      <c r="D179" s="136" t="s">
        <v>231</v>
      </c>
      <c r="F179" s="137" t="s">
        <v>3147</v>
      </c>
      <c r="L179" s="29"/>
      <c r="M179" s="138"/>
      <c r="T179" s="53"/>
      <c r="AT179" s="17" t="s">
        <v>231</v>
      </c>
      <c r="AU179" s="17" t="s">
        <v>82</v>
      </c>
    </row>
    <row r="180" spans="2:65" s="1" customFormat="1" ht="21.75" customHeight="1">
      <c r="B180" s="123"/>
      <c r="C180" s="124" t="s">
        <v>8</v>
      </c>
      <c r="D180" s="124" t="s">
        <v>226</v>
      </c>
      <c r="E180" s="125" t="s">
        <v>3149</v>
      </c>
      <c r="F180" s="126" t="s">
        <v>3150</v>
      </c>
      <c r="G180" s="127" t="s">
        <v>639</v>
      </c>
      <c r="H180" s="128">
        <v>616</v>
      </c>
      <c r="I180" s="129">
        <v>41.6</v>
      </c>
      <c r="J180" s="129">
        <f>ROUND(I180*H180,2)</f>
        <v>25625.599999999999</v>
      </c>
      <c r="K180" s="126" t="s">
        <v>2903</v>
      </c>
      <c r="L180" s="29"/>
      <c r="M180" s="130" t="s">
        <v>1</v>
      </c>
      <c r="N180" s="131" t="s">
        <v>39</v>
      </c>
      <c r="O180" s="132">
        <v>9.0999999999999998E-2</v>
      </c>
      <c r="P180" s="132">
        <f>O180*H180</f>
        <v>56.055999999999997</v>
      </c>
      <c r="Q180" s="132">
        <v>0</v>
      </c>
      <c r="R180" s="132">
        <f>Q180*H180</f>
        <v>0</v>
      </c>
      <c r="S180" s="132">
        <v>0</v>
      </c>
      <c r="T180" s="133">
        <f>S180*H180</f>
        <v>0</v>
      </c>
      <c r="AR180" s="134" t="s">
        <v>277</v>
      </c>
      <c r="AT180" s="134" t="s">
        <v>226</v>
      </c>
      <c r="AU180" s="134" t="s">
        <v>82</v>
      </c>
      <c r="AY180" s="17" t="s">
        <v>224</v>
      </c>
      <c r="BE180" s="135">
        <f>IF(N180="základní",J180,0)</f>
        <v>0</v>
      </c>
      <c r="BF180" s="135">
        <f>IF(N180="snížená",J180,0)</f>
        <v>25625.599999999999</v>
      </c>
      <c r="BG180" s="135">
        <f>IF(N180="zákl. přenesená",J180,0)</f>
        <v>0</v>
      </c>
      <c r="BH180" s="135">
        <f>IF(N180="sníž. přenesená",J180,0)</f>
        <v>0</v>
      </c>
      <c r="BI180" s="135">
        <f>IF(N180="nulová",J180,0)</f>
        <v>0</v>
      </c>
      <c r="BJ180" s="17" t="s">
        <v>82</v>
      </c>
      <c r="BK180" s="135">
        <f>ROUND(I180*H180,2)</f>
        <v>25625.599999999999</v>
      </c>
      <c r="BL180" s="17" t="s">
        <v>277</v>
      </c>
      <c r="BM180" s="134" t="s">
        <v>5145</v>
      </c>
    </row>
    <row r="181" spans="2:65" s="1" customFormat="1" ht="29.25">
      <c r="B181" s="29"/>
      <c r="D181" s="136" t="s">
        <v>231</v>
      </c>
      <c r="F181" s="137" t="s">
        <v>3152</v>
      </c>
      <c r="L181" s="29"/>
      <c r="M181" s="138"/>
      <c r="T181" s="53"/>
      <c r="AT181" s="17" t="s">
        <v>231</v>
      </c>
      <c r="AU181" s="17" t="s">
        <v>82</v>
      </c>
    </row>
    <row r="182" spans="2:65" s="13" customFormat="1">
      <c r="B182" s="146"/>
      <c r="D182" s="136" t="s">
        <v>234</v>
      </c>
      <c r="E182" s="147" t="s">
        <v>1</v>
      </c>
      <c r="F182" s="148" t="s">
        <v>3153</v>
      </c>
      <c r="H182" s="149">
        <v>616</v>
      </c>
      <c r="L182" s="146"/>
      <c r="M182" s="150"/>
      <c r="T182" s="151"/>
      <c r="AT182" s="147" t="s">
        <v>234</v>
      </c>
      <c r="AU182" s="147" t="s">
        <v>82</v>
      </c>
      <c r="AV182" s="13" t="s">
        <v>82</v>
      </c>
      <c r="AW182" s="13" t="s">
        <v>29</v>
      </c>
      <c r="AX182" s="13" t="s">
        <v>73</v>
      </c>
      <c r="AY182" s="147" t="s">
        <v>224</v>
      </c>
    </row>
    <row r="183" spans="2:65" s="14" customFormat="1">
      <c r="B183" s="152"/>
      <c r="D183" s="136" t="s">
        <v>234</v>
      </c>
      <c r="E183" s="153" t="s">
        <v>1</v>
      </c>
      <c r="F183" s="154" t="s">
        <v>239</v>
      </c>
      <c r="H183" s="155">
        <v>616</v>
      </c>
      <c r="L183" s="152"/>
      <c r="M183" s="156"/>
      <c r="T183" s="157"/>
      <c r="AT183" s="153" t="s">
        <v>234</v>
      </c>
      <c r="AU183" s="153" t="s">
        <v>82</v>
      </c>
      <c r="AV183" s="14" t="s">
        <v>106</v>
      </c>
      <c r="AW183" s="14" t="s">
        <v>29</v>
      </c>
      <c r="AX183" s="14" t="s">
        <v>78</v>
      </c>
      <c r="AY183" s="153" t="s">
        <v>224</v>
      </c>
    </row>
    <row r="184" spans="2:65" s="1" customFormat="1" ht="16.5" customHeight="1">
      <c r="B184" s="123"/>
      <c r="C184" s="164" t="s">
        <v>310</v>
      </c>
      <c r="D184" s="164" t="s">
        <v>1008</v>
      </c>
      <c r="E184" s="165" t="s">
        <v>3154</v>
      </c>
      <c r="F184" s="166" t="s">
        <v>3155</v>
      </c>
      <c r="G184" s="167" t="s">
        <v>639</v>
      </c>
      <c r="H184" s="168">
        <v>582</v>
      </c>
      <c r="I184" s="169">
        <v>62.64</v>
      </c>
      <c r="J184" s="169">
        <f>ROUND(I184*H184,2)</f>
        <v>36456.480000000003</v>
      </c>
      <c r="K184" s="166" t="s">
        <v>1</v>
      </c>
      <c r="L184" s="170"/>
      <c r="M184" s="171" t="s">
        <v>1</v>
      </c>
      <c r="N184" s="172" t="s">
        <v>39</v>
      </c>
      <c r="O184" s="132">
        <v>0</v>
      </c>
      <c r="P184" s="132">
        <f>O184*H184</f>
        <v>0</v>
      </c>
      <c r="Q184" s="132">
        <v>0</v>
      </c>
      <c r="R184" s="132">
        <f>Q184*H184</f>
        <v>0</v>
      </c>
      <c r="S184" s="132">
        <v>0</v>
      </c>
      <c r="T184" s="133">
        <f>S184*H184</f>
        <v>0</v>
      </c>
      <c r="AR184" s="134" t="s">
        <v>332</v>
      </c>
      <c r="AT184" s="134" t="s">
        <v>1008</v>
      </c>
      <c r="AU184" s="134" t="s">
        <v>82</v>
      </c>
      <c r="AY184" s="17" t="s">
        <v>224</v>
      </c>
      <c r="BE184" s="135">
        <f>IF(N184="základní",J184,0)</f>
        <v>0</v>
      </c>
      <c r="BF184" s="135">
        <f>IF(N184="snížená",J184,0)</f>
        <v>36456.480000000003</v>
      </c>
      <c r="BG184" s="135">
        <f>IF(N184="zákl. přenesená",J184,0)</f>
        <v>0</v>
      </c>
      <c r="BH184" s="135">
        <f>IF(N184="sníž. přenesená",J184,0)</f>
        <v>0</v>
      </c>
      <c r="BI184" s="135">
        <f>IF(N184="nulová",J184,0)</f>
        <v>0</v>
      </c>
      <c r="BJ184" s="17" t="s">
        <v>82</v>
      </c>
      <c r="BK184" s="135">
        <f>ROUND(I184*H184,2)</f>
        <v>36456.480000000003</v>
      </c>
      <c r="BL184" s="17" t="s">
        <v>277</v>
      </c>
      <c r="BM184" s="134" t="s">
        <v>5146</v>
      </c>
    </row>
    <row r="185" spans="2:65" s="1" customFormat="1">
      <c r="B185" s="29"/>
      <c r="D185" s="136" t="s">
        <v>231</v>
      </c>
      <c r="F185" s="137" t="s">
        <v>3155</v>
      </c>
      <c r="L185" s="29"/>
      <c r="M185" s="138"/>
      <c r="T185" s="53"/>
      <c r="AT185" s="17" t="s">
        <v>231</v>
      </c>
      <c r="AU185" s="17" t="s">
        <v>82</v>
      </c>
    </row>
    <row r="186" spans="2:65" s="1" customFormat="1" ht="24.2" customHeight="1">
      <c r="B186" s="123"/>
      <c r="C186" s="164" t="s">
        <v>273</v>
      </c>
      <c r="D186" s="164" t="s">
        <v>1008</v>
      </c>
      <c r="E186" s="165" t="s">
        <v>3157</v>
      </c>
      <c r="F186" s="166" t="s">
        <v>3158</v>
      </c>
      <c r="G186" s="167" t="s">
        <v>639</v>
      </c>
      <c r="H186" s="168">
        <v>28</v>
      </c>
      <c r="I186" s="169">
        <v>72.599999999999994</v>
      </c>
      <c r="J186" s="169">
        <f>ROUND(I186*H186,2)</f>
        <v>2032.8</v>
      </c>
      <c r="K186" s="166" t="s">
        <v>2903</v>
      </c>
      <c r="L186" s="170"/>
      <c r="M186" s="171" t="s">
        <v>1</v>
      </c>
      <c r="N186" s="172" t="s">
        <v>39</v>
      </c>
      <c r="O186" s="132">
        <v>0</v>
      </c>
      <c r="P186" s="132">
        <f>O186*H186</f>
        <v>0</v>
      </c>
      <c r="Q186" s="132">
        <v>1.3999999999999999E-4</v>
      </c>
      <c r="R186" s="132">
        <f>Q186*H186</f>
        <v>3.9199999999999999E-3</v>
      </c>
      <c r="S186" s="132">
        <v>0</v>
      </c>
      <c r="T186" s="133">
        <f>S186*H186</f>
        <v>0</v>
      </c>
      <c r="AR186" s="134" t="s">
        <v>332</v>
      </c>
      <c r="AT186" s="134" t="s">
        <v>1008</v>
      </c>
      <c r="AU186" s="134" t="s">
        <v>82</v>
      </c>
      <c r="AY186" s="17" t="s">
        <v>224</v>
      </c>
      <c r="BE186" s="135">
        <f>IF(N186="základní",J186,0)</f>
        <v>0</v>
      </c>
      <c r="BF186" s="135">
        <f>IF(N186="snížená",J186,0)</f>
        <v>2032.8</v>
      </c>
      <c r="BG186" s="135">
        <f>IF(N186="zákl. přenesená",J186,0)</f>
        <v>0</v>
      </c>
      <c r="BH186" s="135">
        <f>IF(N186="sníž. přenesená",J186,0)</f>
        <v>0</v>
      </c>
      <c r="BI186" s="135">
        <f>IF(N186="nulová",J186,0)</f>
        <v>0</v>
      </c>
      <c r="BJ186" s="17" t="s">
        <v>82</v>
      </c>
      <c r="BK186" s="135">
        <f>ROUND(I186*H186,2)</f>
        <v>2032.8</v>
      </c>
      <c r="BL186" s="17" t="s">
        <v>277</v>
      </c>
      <c r="BM186" s="134" t="s">
        <v>5147</v>
      </c>
    </row>
    <row r="187" spans="2:65" s="1" customFormat="1" ht="19.5">
      <c r="B187" s="29"/>
      <c r="D187" s="136" t="s">
        <v>231</v>
      </c>
      <c r="F187" s="137" t="s">
        <v>3158</v>
      </c>
      <c r="L187" s="29"/>
      <c r="M187" s="138"/>
      <c r="T187" s="53"/>
      <c r="AT187" s="17" t="s">
        <v>231</v>
      </c>
      <c r="AU187" s="17" t="s">
        <v>82</v>
      </c>
    </row>
    <row r="188" spans="2:65" s="1" customFormat="1" ht="16.5" customHeight="1">
      <c r="B188" s="123"/>
      <c r="C188" s="164" t="s">
        <v>325</v>
      </c>
      <c r="D188" s="164" t="s">
        <v>1008</v>
      </c>
      <c r="E188" s="165" t="s">
        <v>3160</v>
      </c>
      <c r="F188" s="166" t="s">
        <v>3161</v>
      </c>
      <c r="G188" s="167" t="s">
        <v>639</v>
      </c>
      <c r="H188" s="168">
        <v>6</v>
      </c>
      <c r="I188" s="169">
        <v>178.49</v>
      </c>
      <c r="J188" s="169">
        <f>ROUND(I188*H188,2)</f>
        <v>1070.94</v>
      </c>
      <c r="K188" s="166" t="s">
        <v>1</v>
      </c>
      <c r="L188" s="170"/>
      <c r="M188" s="171" t="s">
        <v>1</v>
      </c>
      <c r="N188" s="172" t="s">
        <v>39</v>
      </c>
      <c r="O188" s="132">
        <v>0</v>
      </c>
      <c r="P188" s="132">
        <f>O188*H188</f>
        <v>0</v>
      </c>
      <c r="Q188" s="132">
        <v>0</v>
      </c>
      <c r="R188" s="132">
        <f>Q188*H188</f>
        <v>0</v>
      </c>
      <c r="S188" s="132">
        <v>0</v>
      </c>
      <c r="T188" s="133">
        <f>S188*H188</f>
        <v>0</v>
      </c>
      <c r="AR188" s="134" t="s">
        <v>332</v>
      </c>
      <c r="AT188" s="134" t="s">
        <v>1008</v>
      </c>
      <c r="AU188" s="134" t="s">
        <v>82</v>
      </c>
      <c r="AY188" s="17" t="s">
        <v>224</v>
      </c>
      <c r="BE188" s="135">
        <f>IF(N188="základní",J188,0)</f>
        <v>0</v>
      </c>
      <c r="BF188" s="135">
        <f>IF(N188="snížená",J188,0)</f>
        <v>1070.94</v>
      </c>
      <c r="BG188" s="135">
        <f>IF(N188="zákl. přenesená",J188,0)</f>
        <v>0</v>
      </c>
      <c r="BH188" s="135">
        <f>IF(N188="sníž. přenesená",J188,0)</f>
        <v>0</v>
      </c>
      <c r="BI188" s="135">
        <f>IF(N188="nulová",J188,0)</f>
        <v>0</v>
      </c>
      <c r="BJ188" s="17" t="s">
        <v>82</v>
      </c>
      <c r="BK188" s="135">
        <f>ROUND(I188*H188,2)</f>
        <v>1070.94</v>
      </c>
      <c r="BL188" s="17" t="s">
        <v>277</v>
      </c>
      <c r="BM188" s="134" t="s">
        <v>5148</v>
      </c>
    </row>
    <row r="189" spans="2:65" s="1" customFormat="1">
      <c r="B189" s="29"/>
      <c r="D189" s="136" t="s">
        <v>231</v>
      </c>
      <c r="F189" s="137" t="s">
        <v>3161</v>
      </c>
      <c r="L189" s="29"/>
      <c r="M189" s="138"/>
      <c r="T189" s="53"/>
      <c r="AT189" s="17" t="s">
        <v>231</v>
      </c>
      <c r="AU189" s="17" t="s">
        <v>82</v>
      </c>
    </row>
    <row r="190" spans="2:65" s="1" customFormat="1" ht="16.5" customHeight="1">
      <c r="B190" s="123"/>
      <c r="C190" s="124" t="s">
        <v>277</v>
      </c>
      <c r="D190" s="124" t="s">
        <v>226</v>
      </c>
      <c r="E190" s="125" t="s">
        <v>3163</v>
      </c>
      <c r="F190" s="126" t="s">
        <v>3164</v>
      </c>
      <c r="G190" s="127" t="s">
        <v>639</v>
      </c>
      <c r="H190" s="128">
        <v>679</v>
      </c>
      <c r="I190" s="129">
        <v>183</v>
      </c>
      <c r="J190" s="129">
        <f>ROUND(I190*H190,2)</f>
        <v>124257</v>
      </c>
      <c r="K190" s="126" t="s">
        <v>2903</v>
      </c>
      <c r="L190" s="29"/>
      <c r="M190" s="130" t="s">
        <v>1</v>
      </c>
      <c r="N190" s="131" t="s">
        <v>39</v>
      </c>
      <c r="O190" s="132">
        <v>0.40100000000000002</v>
      </c>
      <c r="P190" s="132">
        <f>O190*H190</f>
        <v>272.279</v>
      </c>
      <c r="Q190" s="132">
        <v>0</v>
      </c>
      <c r="R190" s="132">
        <f>Q190*H190</f>
        <v>0</v>
      </c>
      <c r="S190" s="132">
        <v>0</v>
      </c>
      <c r="T190" s="133">
        <f>S190*H190</f>
        <v>0</v>
      </c>
      <c r="AR190" s="134" t="s">
        <v>277</v>
      </c>
      <c r="AT190" s="134" t="s">
        <v>226</v>
      </c>
      <c r="AU190" s="134" t="s">
        <v>82</v>
      </c>
      <c r="AY190" s="17" t="s">
        <v>224</v>
      </c>
      <c r="BE190" s="135">
        <f>IF(N190="základní",J190,0)</f>
        <v>0</v>
      </c>
      <c r="BF190" s="135">
        <f>IF(N190="snížená",J190,0)</f>
        <v>124257</v>
      </c>
      <c r="BG190" s="135">
        <f>IF(N190="zákl. přenesená",J190,0)</f>
        <v>0</v>
      </c>
      <c r="BH190" s="135">
        <f>IF(N190="sníž. přenesená",J190,0)</f>
        <v>0</v>
      </c>
      <c r="BI190" s="135">
        <f>IF(N190="nulová",J190,0)</f>
        <v>0</v>
      </c>
      <c r="BJ190" s="17" t="s">
        <v>82</v>
      </c>
      <c r="BK190" s="135">
        <f>ROUND(I190*H190,2)</f>
        <v>124257</v>
      </c>
      <c r="BL190" s="17" t="s">
        <v>277</v>
      </c>
      <c r="BM190" s="134" t="s">
        <v>5149</v>
      </c>
    </row>
    <row r="191" spans="2:65" s="1" customFormat="1" ht="29.25">
      <c r="B191" s="29"/>
      <c r="D191" s="136" t="s">
        <v>231</v>
      </c>
      <c r="F191" s="137" t="s">
        <v>3166</v>
      </c>
      <c r="L191" s="29"/>
      <c r="M191" s="138"/>
      <c r="T191" s="53"/>
      <c r="AT191" s="17" t="s">
        <v>231</v>
      </c>
      <c r="AU191" s="17" t="s">
        <v>82</v>
      </c>
    </row>
    <row r="192" spans="2:65" s="1" customFormat="1" ht="21.75" customHeight="1">
      <c r="B192" s="123"/>
      <c r="C192" s="124" t="s">
        <v>337</v>
      </c>
      <c r="D192" s="124" t="s">
        <v>226</v>
      </c>
      <c r="E192" s="125" t="s">
        <v>3167</v>
      </c>
      <c r="F192" s="126" t="s">
        <v>3168</v>
      </c>
      <c r="G192" s="127" t="s">
        <v>639</v>
      </c>
      <c r="H192" s="128">
        <v>6</v>
      </c>
      <c r="I192" s="129">
        <v>206</v>
      </c>
      <c r="J192" s="129">
        <f>ROUND(I192*H192,2)</f>
        <v>1236</v>
      </c>
      <c r="K192" s="126" t="s">
        <v>1</v>
      </c>
      <c r="L192" s="29"/>
      <c r="M192" s="130" t="s">
        <v>1</v>
      </c>
      <c r="N192" s="131" t="s">
        <v>39</v>
      </c>
      <c r="O192" s="132">
        <v>0.56999999999999995</v>
      </c>
      <c r="P192" s="132">
        <f>O192*H192</f>
        <v>3.42</v>
      </c>
      <c r="Q192" s="132">
        <v>0</v>
      </c>
      <c r="R192" s="132">
        <f>Q192*H192</f>
        <v>0</v>
      </c>
      <c r="S192" s="132">
        <v>0</v>
      </c>
      <c r="T192" s="133">
        <f>S192*H192</f>
        <v>0</v>
      </c>
      <c r="AR192" s="134" t="s">
        <v>277</v>
      </c>
      <c r="AT192" s="134" t="s">
        <v>226</v>
      </c>
      <c r="AU192" s="134" t="s">
        <v>82</v>
      </c>
      <c r="AY192" s="17" t="s">
        <v>224</v>
      </c>
      <c r="BE192" s="135">
        <f>IF(N192="základní",J192,0)</f>
        <v>0</v>
      </c>
      <c r="BF192" s="135">
        <f>IF(N192="snížená",J192,0)</f>
        <v>1236</v>
      </c>
      <c r="BG192" s="135">
        <f>IF(N192="zákl. přenesená",J192,0)</f>
        <v>0</v>
      </c>
      <c r="BH192" s="135">
        <f>IF(N192="sníž. přenesená",J192,0)</f>
        <v>0</v>
      </c>
      <c r="BI192" s="135">
        <f>IF(N192="nulová",J192,0)</f>
        <v>0</v>
      </c>
      <c r="BJ192" s="17" t="s">
        <v>82</v>
      </c>
      <c r="BK192" s="135">
        <f>ROUND(I192*H192,2)</f>
        <v>1236</v>
      </c>
      <c r="BL192" s="17" t="s">
        <v>277</v>
      </c>
      <c r="BM192" s="134" t="s">
        <v>5150</v>
      </c>
    </row>
    <row r="193" spans="2:65" s="1" customFormat="1" ht="29.25">
      <c r="B193" s="29"/>
      <c r="D193" s="136" t="s">
        <v>231</v>
      </c>
      <c r="F193" s="137" t="s">
        <v>3170</v>
      </c>
      <c r="L193" s="29"/>
      <c r="M193" s="138"/>
      <c r="T193" s="53"/>
      <c r="AT193" s="17" t="s">
        <v>231</v>
      </c>
      <c r="AU193" s="17" t="s">
        <v>82</v>
      </c>
    </row>
    <row r="194" spans="2:65" s="1" customFormat="1" ht="24.2" customHeight="1">
      <c r="B194" s="123"/>
      <c r="C194" s="124" t="s">
        <v>283</v>
      </c>
      <c r="D194" s="124" t="s">
        <v>226</v>
      </c>
      <c r="E194" s="125" t="s">
        <v>3171</v>
      </c>
      <c r="F194" s="126" t="s">
        <v>3172</v>
      </c>
      <c r="G194" s="127" t="s">
        <v>272</v>
      </c>
      <c r="H194" s="128">
        <v>680</v>
      </c>
      <c r="I194" s="129">
        <v>33.9</v>
      </c>
      <c r="J194" s="129">
        <f>ROUND(I194*H194,2)</f>
        <v>23052</v>
      </c>
      <c r="K194" s="126" t="s">
        <v>2903</v>
      </c>
      <c r="L194" s="29"/>
      <c r="M194" s="130" t="s">
        <v>1</v>
      </c>
      <c r="N194" s="131" t="s">
        <v>39</v>
      </c>
      <c r="O194" s="132">
        <v>7.0000000000000007E-2</v>
      </c>
      <c r="P194" s="132">
        <f>O194*H194</f>
        <v>47.6</v>
      </c>
      <c r="Q194" s="132">
        <v>0</v>
      </c>
      <c r="R194" s="132">
        <f>Q194*H194</f>
        <v>0</v>
      </c>
      <c r="S194" s="132">
        <v>0</v>
      </c>
      <c r="T194" s="133">
        <f>S194*H194</f>
        <v>0</v>
      </c>
      <c r="AR194" s="134" t="s">
        <v>277</v>
      </c>
      <c r="AT194" s="134" t="s">
        <v>226</v>
      </c>
      <c r="AU194" s="134" t="s">
        <v>82</v>
      </c>
      <c r="AY194" s="17" t="s">
        <v>224</v>
      </c>
      <c r="BE194" s="135">
        <f>IF(N194="základní",J194,0)</f>
        <v>0</v>
      </c>
      <c r="BF194" s="135">
        <f>IF(N194="snížená",J194,0)</f>
        <v>23052</v>
      </c>
      <c r="BG194" s="135">
        <f>IF(N194="zákl. přenesená",J194,0)</f>
        <v>0</v>
      </c>
      <c r="BH194" s="135">
        <f>IF(N194="sníž. přenesená",J194,0)</f>
        <v>0</v>
      </c>
      <c r="BI194" s="135">
        <f>IF(N194="nulová",J194,0)</f>
        <v>0</v>
      </c>
      <c r="BJ194" s="17" t="s">
        <v>82</v>
      </c>
      <c r="BK194" s="135">
        <f>ROUND(I194*H194,2)</f>
        <v>23052</v>
      </c>
      <c r="BL194" s="17" t="s">
        <v>277</v>
      </c>
      <c r="BM194" s="134" t="s">
        <v>5151</v>
      </c>
    </row>
    <row r="195" spans="2:65" s="1" customFormat="1" ht="19.5">
      <c r="B195" s="29"/>
      <c r="D195" s="136" t="s">
        <v>231</v>
      </c>
      <c r="F195" s="137" t="s">
        <v>3174</v>
      </c>
      <c r="L195" s="29"/>
      <c r="M195" s="138"/>
      <c r="T195" s="53"/>
      <c r="AT195" s="17" t="s">
        <v>231</v>
      </c>
      <c r="AU195" s="17" t="s">
        <v>82</v>
      </c>
    </row>
    <row r="196" spans="2:65" s="13" customFormat="1">
      <c r="B196" s="146"/>
      <c r="D196" s="136" t="s">
        <v>234</v>
      </c>
      <c r="E196" s="147" t="s">
        <v>1</v>
      </c>
      <c r="F196" s="148" t="s">
        <v>1924</v>
      </c>
      <c r="H196" s="149">
        <v>680</v>
      </c>
      <c r="L196" s="146"/>
      <c r="M196" s="150"/>
      <c r="T196" s="151"/>
      <c r="AT196" s="147" t="s">
        <v>234</v>
      </c>
      <c r="AU196" s="147" t="s">
        <v>82</v>
      </c>
      <c r="AV196" s="13" t="s">
        <v>82</v>
      </c>
      <c r="AW196" s="13" t="s">
        <v>29</v>
      </c>
      <c r="AX196" s="13" t="s">
        <v>73</v>
      </c>
      <c r="AY196" s="147" t="s">
        <v>224</v>
      </c>
    </row>
    <row r="197" spans="2:65" s="14" customFormat="1">
      <c r="B197" s="152"/>
      <c r="D197" s="136" t="s">
        <v>234</v>
      </c>
      <c r="E197" s="153" t="s">
        <v>1</v>
      </c>
      <c r="F197" s="154" t="s">
        <v>239</v>
      </c>
      <c r="H197" s="155">
        <v>680</v>
      </c>
      <c r="L197" s="152"/>
      <c r="M197" s="156"/>
      <c r="T197" s="157"/>
      <c r="AT197" s="153" t="s">
        <v>234</v>
      </c>
      <c r="AU197" s="153" t="s">
        <v>82</v>
      </c>
      <c r="AV197" s="14" t="s">
        <v>106</v>
      </c>
      <c r="AW197" s="14" t="s">
        <v>29</v>
      </c>
      <c r="AX197" s="14" t="s">
        <v>78</v>
      </c>
      <c r="AY197" s="153" t="s">
        <v>224</v>
      </c>
    </row>
    <row r="198" spans="2:65" s="1" customFormat="1" ht="16.5" customHeight="1">
      <c r="B198" s="123"/>
      <c r="C198" s="164" t="s">
        <v>347</v>
      </c>
      <c r="D198" s="164" t="s">
        <v>1008</v>
      </c>
      <c r="E198" s="165" t="s">
        <v>3175</v>
      </c>
      <c r="F198" s="166" t="s">
        <v>3176</v>
      </c>
      <c r="G198" s="167" t="s">
        <v>272</v>
      </c>
      <c r="H198" s="168">
        <v>430</v>
      </c>
      <c r="I198" s="169">
        <v>13.7</v>
      </c>
      <c r="J198" s="169">
        <f>ROUND(I198*H198,2)</f>
        <v>5891</v>
      </c>
      <c r="K198" s="166" t="s">
        <v>2903</v>
      </c>
      <c r="L198" s="170"/>
      <c r="M198" s="171" t="s">
        <v>1</v>
      </c>
      <c r="N198" s="172" t="s">
        <v>39</v>
      </c>
      <c r="O198" s="132">
        <v>0</v>
      </c>
      <c r="P198" s="132">
        <f>O198*H198</f>
        <v>0</v>
      </c>
      <c r="Q198" s="132">
        <v>5.0000000000000002E-5</v>
      </c>
      <c r="R198" s="132">
        <f>Q198*H198</f>
        <v>2.1500000000000002E-2</v>
      </c>
      <c r="S198" s="132">
        <v>0</v>
      </c>
      <c r="T198" s="133">
        <f>S198*H198</f>
        <v>0</v>
      </c>
      <c r="AR198" s="134" t="s">
        <v>332</v>
      </c>
      <c r="AT198" s="134" t="s">
        <v>1008</v>
      </c>
      <c r="AU198" s="134" t="s">
        <v>82</v>
      </c>
      <c r="AY198" s="17" t="s">
        <v>224</v>
      </c>
      <c r="BE198" s="135">
        <f>IF(N198="základní",J198,0)</f>
        <v>0</v>
      </c>
      <c r="BF198" s="135">
        <f>IF(N198="snížená",J198,0)</f>
        <v>5891</v>
      </c>
      <c r="BG198" s="135">
        <f>IF(N198="zákl. přenesená",J198,0)</f>
        <v>0</v>
      </c>
      <c r="BH198" s="135">
        <f>IF(N198="sníž. přenesená",J198,0)</f>
        <v>0</v>
      </c>
      <c r="BI198" s="135">
        <f>IF(N198="nulová",J198,0)</f>
        <v>0</v>
      </c>
      <c r="BJ198" s="17" t="s">
        <v>82</v>
      </c>
      <c r="BK198" s="135">
        <f>ROUND(I198*H198,2)</f>
        <v>5891</v>
      </c>
      <c r="BL198" s="17" t="s">
        <v>277</v>
      </c>
      <c r="BM198" s="134" t="s">
        <v>5152</v>
      </c>
    </row>
    <row r="199" spans="2:65" s="1" customFormat="1">
      <c r="B199" s="29"/>
      <c r="D199" s="136" t="s">
        <v>231</v>
      </c>
      <c r="F199" s="137" t="s">
        <v>3176</v>
      </c>
      <c r="L199" s="29"/>
      <c r="M199" s="138"/>
      <c r="T199" s="53"/>
      <c r="AT199" s="17" t="s">
        <v>231</v>
      </c>
      <c r="AU199" s="17" t="s">
        <v>82</v>
      </c>
    </row>
    <row r="200" spans="2:65" s="1" customFormat="1" ht="16.5" customHeight="1">
      <c r="B200" s="123"/>
      <c r="C200" s="164" t="s">
        <v>293</v>
      </c>
      <c r="D200" s="164" t="s">
        <v>1008</v>
      </c>
      <c r="E200" s="165" t="s">
        <v>3178</v>
      </c>
      <c r="F200" s="166" t="s">
        <v>3179</v>
      </c>
      <c r="G200" s="167" t="s">
        <v>272</v>
      </c>
      <c r="H200" s="168">
        <v>250</v>
      </c>
      <c r="I200" s="169">
        <v>19.5</v>
      </c>
      <c r="J200" s="169">
        <f>ROUND(I200*H200,2)</f>
        <v>4875</v>
      </c>
      <c r="K200" s="166" t="s">
        <v>2903</v>
      </c>
      <c r="L200" s="170"/>
      <c r="M200" s="171" t="s">
        <v>1</v>
      </c>
      <c r="N200" s="172" t="s">
        <v>39</v>
      </c>
      <c r="O200" s="132">
        <v>0</v>
      </c>
      <c r="P200" s="132">
        <f>O200*H200</f>
        <v>0</v>
      </c>
      <c r="Q200" s="132">
        <v>6.9999999999999994E-5</v>
      </c>
      <c r="R200" s="132">
        <f>Q200*H200</f>
        <v>1.7499999999999998E-2</v>
      </c>
      <c r="S200" s="132">
        <v>0</v>
      </c>
      <c r="T200" s="133">
        <f>S200*H200</f>
        <v>0</v>
      </c>
      <c r="AR200" s="134" t="s">
        <v>332</v>
      </c>
      <c r="AT200" s="134" t="s">
        <v>1008</v>
      </c>
      <c r="AU200" s="134" t="s">
        <v>82</v>
      </c>
      <c r="AY200" s="17" t="s">
        <v>224</v>
      </c>
      <c r="BE200" s="135">
        <f>IF(N200="základní",J200,0)</f>
        <v>0</v>
      </c>
      <c r="BF200" s="135">
        <f>IF(N200="snížená",J200,0)</f>
        <v>4875</v>
      </c>
      <c r="BG200" s="135">
        <f>IF(N200="zákl. přenesená",J200,0)</f>
        <v>0</v>
      </c>
      <c r="BH200" s="135">
        <f>IF(N200="sníž. přenesená",J200,0)</f>
        <v>0</v>
      </c>
      <c r="BI200" s="135">
        <f>IF(N200="nulová",J200,0)</f>
        <v>0</v>
      </c>
      <c r="BJ200" s="17" t="s">
        <v>82</v>
      </c>
      <c r="BK200" s="135">
        <f>ROUND(I200*H200,2)</f>
        <v>4875</v>
      </c>
      <c r="BL200" s="17" t="s">
        <v>277</v>
      </c>
      <c r="BM200" s="134" t="s">
        <v>5153</v>
      </c>
    </row>
    <row r="201" spans="2:65" s="1" customFormat="1">
      <c r="B201" s="29"/>
      <c r="D201" s="136" t="s">
        <v>231</v>
      </c>
      <c r="F201" s="137" t="s">
        <v>3179</v>
      </c>
      <c r="L201" s="29"/>
      <c r="M201" s="138"/>
      <c r="T201" s="53"/>
      <c r="AT201" s="17" t="s">
        <v>231</v>
      </c>
      <c r="AU201" s="17" t="s">
        <v>82</v>
      </c>
    </row>
    <row r="202" spans="2:65" s="1" customFormat="1" ht="24.2" customHeight="1">
      <c r="B202" s="123"/>
      <c r="C202" s="124" t="s">
        <v>7</v>
      </c>
      <c r="D202" s="124" t="s">
        <v>226</v>
      </c>
      <c r="E202" s="125" t="s">
        <v>3181</v>
      </c>
      <c r="F202" s="126" t="s">
        <v>3182</v>
      </c>
      <c r="G202" s="127" t="s">
        <v>272</v>
      </c>
      <c r="H202" s="128">
        <v>80</v>
      </c>
      <c r="I202" s="129">
        <v>35.799999999999997</v>
      </c>
      <c r="J202" s="129">
        <f>ROUND(I202*H202,2)</f>
        <v>2864</v>
      </c>
      <c r="K202" s="126" t="s">
        <v>2903</v>
      </c>
      <c r="L202" s="29"/>
      <c r="M202" s="130" t="s">
        <v>1</v>
      </c>
      <c r="N202" s="131" t="s">
        <v>39</v>
      </c>
      <c r="O202" s="132">
        <v>7.3999999999999996E-2</v>
      </c>
      <c r="P202" s="132">
        <f>O202*H202</f>
        <v>5.92</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2864</v>
      </c>
      <c r="BG202" s="135">
        <f>IF(N202="zákl. přenesená",J202,0)</f>
        <v>0</v>
      </c>
      <c r="BH202" s="135">
        <f>IF(N202="sníž. přenesená",J202,0)</f>
        <v>0</v>
      </c>
      <c r="BI202" s="135">
        <f>IF(N202="nulová",J202,0)</f>
        <v>0</v>
      </c>
      <c r="BJ202" s="17" t="s">
        <v>82</v>
      </c>
      <c r="BK202" s="135">
        <f>ROUND(I202*H202,2)</f>
        <v>2864</v>
      </c>
      <c r="BL202" s="17" t="s">
        <v>277</v>
      </c>
      <c r="BM202" s="134" t="s">
        <v>5154</v>
      </c>
    </row>
    <row r="203" spans="2:65" s="1" customFormat="1" ht="19.5">
      <c r="B203" s="29"/>
      <c r="D203" s="136" t="s">
        <v>231</v>
      </c>
      <c r="F203" s="137" t="s">
        <v>3184</v>
      </c>
      <c r="L203" s="29"/>
      <c r="M203" s="138"/>
      <c r="T203" s="53"/>
      <c r="AT203" s="17" t="s">
        <v>231</v>
      </c>
      <c r="AU203" s="17" t="s">
        <v>82</v>
      </c>
    </row>
    <row r="204" spans="2:65" s="1" customFormat="1" ht="24.2" customHeight="1">
      <c r="B204" s="123"/>
      <c r="C204" s="164" t="s">
        <v>300</v>
      </c>
      <c r="D204" s="164" t="s">
        <v>1008</v>
      </c>
      <c r="E204" s="165" t="s">
        <v>3185</v>
      </c>
      <c r="F204" s="166" t="s">
        <v>3186</v>
      </c>
      <c r="G204" s="167" t="s">
        <v>272</v>
      </c>
      <c r="H204" s="168">
        <v>80</v>
      </c>
      <c r="I204" s="169">
        <v>89.5</v>
      </c>
      <c r="J204" s="169">
        <f>ROUND(I204*H204,2)</f>
        <v>7160</v>
      </c>
      <c r="K204" s="166" t="s">
        <v>2903</v>
      </c>
      <c r="L204" s="170"/>
      <c r="M204" s="171" t="s">
        <v>1</v>
      </c>
      <c r="N204" s="172" t="s">
        <v>39</v>
      </c>
      <c r="O204" s="132">
        <v>0</v>
      </c>
      <c r="P204" s="132">
        <f>O204*H204</f>
        <v>0</v>
      </c>
      <c r="Q204" s="132">
        <v>2.0000000000000001E-4</v>
      </c>
      <c r="R204" s="132">
        <f>Q204*H204</f>
        <v>1.6E-2</v>
      </c>
      <c r="S204" s="132">
        <v>0</v>
      </c>
      <c r="T204" s="133">
        <f>S204*H204</f>
        <v>0</v>
      </c>
      <c r="AR204" s="134" t="s">
        <v>332</v>
      </c>
      <c r="AT204" s="134" t="s">
        <v>1008</v>
      </c>
      <c r="AU204" s="134" t="s">
        <v>82</v>
      </c>
      <c r="AY204" s="17" t="s">
        <v>224</v>
      </c>
      <c r="BE204" s="135">
        <f>IF(N204="základní",J204,0)</f>
        <v>0</v>
      </c>
      <c r="BF204" s="135">
        <f>IF(N204="snížená",J204,0)</f>
        <v>7160</v>
      </c>
      <c r="BG204" s="135">
        <f>IF(N204="zákl. přenesená",J204,0)</f>
        <v>0</v>
      </c>
      <c r="BH204" s="135">
        <f>IF(N204="sníž. přenesená",J204,0)</f>
        <v>0</v>
      </c>
      <c r="BI204" s="135">
        <f>IF(N204="nulová",J204,0)</f>
        <v>0</v>
      </c>
      <c r="BJ204" s="17" t="s">
        <v>82</v>
      </c>
      <c r="BK204" s="135">
        <f>ROUND(I204*H204,2)</f>
        <v>7160</v>
      </c>
      <c r="BL204" s="17" t="s">
        <v>277</v>
      </c>
      <c r="BM204" s="134" t="s">
        <v>5155</v>
      </c>
    </row>
    <row r="205" spans="2:65" s="1" customFormat="1">
      <c r="B205" s="29"/>
      <c r="D205" s="136" t="s">
        <v>231</v>
      </c>
      <c r="F205" s="137" t="s">
        <v>3186</v>
      </c>
      <c r="L205" s="29"/>
      <c r="M205" s="138"/>
      <c r="T205" s="53"/>
      <c r="AT205" s="17" t="s">
        <v>231</v>
      </c>
      <c r="AU205" s="17" t="s">
        <v>82</v>
      </c>
    </row>
    <row r="206" spans="2:65" s="1" customFormat="1" ht="24.2" customHeight="1">
      <c r="B206" s="123"/>
      <c r="C206" s="124" t="s">
        <v>366</v>
      </c>
      <c r="D206" s="124" t="s">
        <v>226</v>
      </c>
      <c r="E206" s="125" t="s">
        <v>3188</v>
      </c>
      <c r="F206" s="126" t="s">
        <v>3189</v>
      </c>
      <c r="G206" s="127" t="s">
        <v>272</v>
      </c>
      <c r="H206" s="128">
        <v>310</v>
      </c>
      <c r="I206" s="129">
        <v>35.799999999999997</v>
      </c>
      <c r="J206" s="129">
        <f>ROUND(I206*H206,2)</f>
        <v>11098</v>
      </c>
      <c r="K206" s="126" t="s">
        <v>2903</v>
      </c>
      <c r="L206" s="29"/>
      <c r="M206" s="130" t="s">
        <v>1</v>
      </c>
      <c r="N206" s="131" t="s">
        <v>39</v>
      </c>
      <c r="O206" s="132">
        <v>7.3999999999999996E-2</v>
      </c>
      <c r="P206" s="132">
        <f>O206*H206</f>
        <v>22.939999999999998</v>
      </c>
      <c r="Q206" s="132">
        <v>0</v>
      </c>
      <c r="R206" s="132">
        <f>Q206*H206</f>
        <v>0</v>
      </c>
      <c r="S206" s="132">
        <v>0</v>
      </c>
      <c r="T206" s="133">
        <f>S206*H206</f>
        <v>0</v>
      </c>
      <c r="AR206" s="134" t="s">
        <v>277</v>
      </c>
      <c r="AT206" s="134" t="s">
        <v>226</v>
      </c>
      <c r="AU206" s="134" t="s">
        <v>82</v>
      </c>
      <c r="AY206" s="17" t="s">
        <v>224</v>
      </c>
      <c r="BE206" s="135">
        <f>IF(N206="základní",J206,0)</f>
        <v>0</v>
      </c>
      <c r="BF206" s="135">
        <f>IF(N206="snížená",J206,0)</f>
        <v>11098</v>
      </c>
      <c r="BG206" s="135">
        <f>IF(N206="zákl. přenesená",J206,0)</f>
        <v>0</v>
      </c>
      <c r="BH206" s="135">
        <f>IF(N206="sníž. přenesená",J206,0)</f>
        <v>0</v>
      </c>
      <c r="BI206" s="135">
        <f>IF(N206="nulová",J206,0)</f>
        <v>0</v>
      </c>
      <c r="BJ206" s="17" t="s">
        <v>82</v>
      </c>
      <c r="BK206" s="135">
        <f>ROUND(I206*H206,2)</f>
        <v>11098</v>
      </c>
      <c r="BL206" s="17" t="s">
        <v>277</v>
      </c>
      <c r="BM206" s="134" t="s">
        <v>5156</v>
      </c>
    </row>
    <row r="207" spans="2:65" s="1" customFormat="1" ht="19.5">
      <c r="B207" s="29"/>
      <c r="D207" s="136" t="s">
        <v>231</v>
      </c>
      <c r="F207" s="137" t="s">
        <v>3191</v>
      </c>
      <c r="L207" s="29"/>
      <c r="M207" s="138"/>
      <c r="T207" s="53"/>
      <c r="AT207" s="17" t="s">
        <v>231</v>
      </c>
      <c r="AU207" s="17" t="s">
        <v>82</v>
      </c>
    </row>
    <row r="208" spans="2:65" s="1" customFormat="1" ht="16.5" customHeight="1">
      <c r="B208" s="123"/>
      <c r="C208" s="164" t="s">
        <v>304</v>
      </c>
      <c r="D208" s="164" t="s">
        <v>1008</v>
      </c>
      <c r="E208" s="165" t="s">
        <v>3192</v>
      </c>
      <c r="F208" s="166" t="s">
        <v>3193</v>
      </c>
      <c r="G208" s="167" t="s">
        <v>272</v>
      </c>
      <c r="H208" s="168">
        <v>372</v>
      </c>
      <c r="I208" s="169">
        <v>11.8</v>
      </c>
      <c r="J208" s="169">
        <f>ROUND(I208*H208,2)</f>
        <v>4389.6000000000004</v>
      </c>
      <c r="K208" s="166" t="s">
        <v>2903</v>
      </c>
      <c r="L208" s="170"/>
      <c r="M208" s="171" t="s">
        <v>1</v>
      </c>
      <c r="N208" s="172" t="s">
        <v>39</v>
      </c>
      <c r="O208" s="132">
        <v>0</v>
      </c>
      <c r="P208" s="132">
        <f>O208*H208</f>
        <v>0</v>
      </c>
      <c r="Q208" s="132">
        <v>1E-4</v>
      </c>
      <c r="R208" s="132">
        <f>Q208*H208</f>
        <v>3.7200000000000004E-2</v>
      </c>
      <c r="S208" s="132">
        <v>0</v>
      </c>
      <c r="T208" s="133">
        <f>S208*H208</f>
        <v>0</v>
      </c>
      <c r="AR208" s="134" t="s">
        <v>332</v>
      </c>
      <c r="AT208" s="134" t="s">
        <v>1008</v>
      </c>
      <c r="AU208" s="134" t="s">
        <v>82</v>
      </c>
      <c r="AY208" s="17" t="s">
        <v>224</v>
      </c>
      <c r="BE208" s="135">
        <f>IF(N208="základní",J208,0)</f>
        <v>0</v>
      </c>
      <c r="BF208" s="135">
        <f>IF(N208="snížená",J208,0)</f>
        <v>4389.6000000000004</v>
      </c>
      <c r="BG208" s="135">
        <f>IF(N208="zákl. přenesená",J208,0)</f>
        <v>0</v>
      </c>
      <c r="BH208" s="135">
        <f>IF(N208="sníž. přenesená",J208,0)</f>
        <v>0</v>
      </c>
      <c r="BI208" s="135">
        <f>IF(N208="nulová",J208,0)</f>
        <v>0</v>
      </c>
      <c r="BJ208" s="17" t="s">
        <v>82</v>
      </c>
      <c r="BK208" s="135">
        <f>ROUND(I208*H208,2)</f>
        <v>4389.6000000000004</v>
      </c>
      <c r="BL208" s="17" t="s">
        <v>277</v>
      </c>
      <c r="BM208" s="134" t="s">
        <v>5157</v>
      </c>
    </row>
    <row r="209" spans="2:65" s="1" customFormat="1">
      <c r="B209" s="29"/>
      <c r="D209" s="136" t="s">
        <v>231</v>
      </c>
      <c r="F209" s="137" t="s">
        <v>3193</v>
      </c>
      <c r="L209" s="29"/>
      <c r="M209" s="138"/>
      <c r="T209" s="53"/>
      <c r="AT209" s="17" t="s">
        <v>231</v>
      </c>
      <c r="AU209" s="17" t="s">
        <v>82</v>
      </c>
    </row>
    <row r="210" spans="2:65" s="13" customFormat="1">
      <c r="B210" s="146"/>
      <c r="D210" s="136" t="s">
        <v>234</v>
      </c>
      <c r="E210" s="147" t="s">
        <v>1</v>
      </c>
      <c r="F210" s="148" t="s">
        <v>5158</v>
      </c>
      <c r="H210" s="149">
        <v>372</v>
      </c>
      <c r="L210" s="146"/>
      <c r="M210" s="150"/>
      <c r="T210" s="151"/>
      <c r="AT210" s="147" t="s">
        <v>234</v>
      </c>
      <c r="AU210" s="147" t="s">
        <v>82</v>
      </c>
      <c r="AV210" s="13" t="s">
        <v>82</v>
      </c>
      <c r="AW210" s="13" t="s">
        <v>29</v>
      </c>
      <c r="AX210" s="13" t="s">
        <v>78</v>
      </c>
      <c r="AY210" s="147" t="s">
        <v>224</v>
      </c>
    </row>
    <row r="211" spans="2:65" s="1" customFormat="1" ht="24.2" customHeight="1">
      <c r="B211" s="123"/>
      <c r="C211" s="124" t="s">
        <v>376</v>
      </c>
      <c r="D211" s="124" t="s">
        <v>226</v>
      </c>
      <c r="E211" s="125" t="s">
        <v>3196</v>
      </c>
      <c r="F211" s="126" t="s">
        <v>3197</v>
      </c>
      <c r="G211" s="127" t="s">
        <v>272</v>
      </c>
      <c r="H211" s="128">
        <v>2850</v>
      </c>
      <c r="I211" s="129">
        <v>39.700000000000003</v>
      </c>
      <c r="J211" s="129">
        <f>ROUND(I211*H211,2)</f>
        <v>113145</v>
      </c>
      <c r="K211" s="126" t="s">
        <v>2903</v>
      </c>
      <c r="L211" s="29"/>
      <c r="M211" s="130" t="s">
        <v>1</v>
      </c>
      <c r="N211" s="131" t="s">
        <v>39</v>
      </c>
      <c r="O211" s="132">
        <v>8.2000000000000003E-2</v>
      </c>
      <c r="P211" s="132">
        <f>O211*H211</f>
        <v>233.70000000000002</v>
      </c>
      <c r="Q211" s="132">
        <v>0</v>
      </c>
      <c r="R211" s="132">
        <f>Q211*H211</f>
        <v>0</v>
      </c>
      <c r="S211" s="132">
        <v>0</v>
      </c>
      <c r="T211" s="133">
        <f>S211*H211</f>
        <v>0</v>
      </c>
      <c r="AR211" s="134" t="s">
        <v>277</v>
      </c>
      <c r="AT211" s="134" t="s">
        <v>226</v>
      </c>
      <c r="AU211" s="134" t="s">
        <v>82</v>
      </c>
      <c r="AY211" s="17" t="s">
        <v>224</v>
      </c>
      <c r="BE211" s="135">
        <f>IF(N211="základní",J211,0)</f>
        <v>0</v>
      </c>
      <c r="BF211" s="135">
        <f>IF(N211="snížená",J211,0)</f>
        <v>113145</v>
      </c>
      <c r="BG211" s="135">
        <f>IF(N211="zákl. přenesená",J211,0)</f>
        <v>0</v>
      </c>
      <c r="BH211" s="135">
        <f>IF(N211="sníž. přenesená",J211,0)</f>
        <v>0</v>
      </c>
      <c r="BI211" s="135">
        <f>IF(N211="nulová",J211,0)</f>
        <v>0</v>
      </c>
      <c r="BJ211" s="17" t="s">
        <v>82</v>
      </c>
      <c r="BK211" s="135">
        <f>ROUND(I211*H211,2)</f>
        <v>113145</v>
      </c>
      <c r="BL211" s="17" t="s">
        <v>277</v>
      </c>
      <c r="BM211" s="134" t="s">
        <v>5159</v>
      </c>
    </row>
    <row r="212" spans="2:65" s="1" customFormat="1" ht="19.5">
      <c r="B212" s="29"/>
      <c r="D212" s="136" t="s">
        <v>231</v>
      </c>
      <c r="F212" s="137" t="s">
        <v>3199</v>
      </c>
      <c r="L212" s="29"/>
      <c r="M212" s="138"/>
      <c r="T212" s="53"/>
      <c r="AT212" s="17" t="s">
        <v>231</v>
      </c>
      <c r="AU212" s="17" t="s">
        <v>82</v>
      </c>
    </row>
    <row r="213" spans="2:65" s="13" customFormat="1">
      <c r="B213" s="146"/>
      <c r="D213" s="136" t="s">
        <v>234</v>
      </c>
      <c r="E213" s="147" t="s">
        <v>1</v>
      </c>
      <c r="F213" s="148" t="s">
        <v>3200</v>
      </c>
      <c r="H213" s="149">
        <v>2850</v>
      </c>
      <c r="L213" s="146"/>
      <c r="M213" s="150"/>
      <c r="T213" s="151"/>
      <c r="AT213" s="147" t="s">
        <v>234</v>
      </c>
      <c r="AU213" s="147" t="s">
        <v>82</v>
      </c>
      <c r="AV213" s="13" t="s">
        <v>82</v>
      </c>
      <c r="AW213" s="13" t="s">
        <v>29</v>
      </c>
      <c r="AX213" s="13" t="s">
        <v>73</v>
      </c>
      <c r="AY213" s="147" t="s">
        <v>224</v>
      </c>
    </row>
    <row r="214" spans="2:65" s="14" customFormat="1">
      <c r="B214" s="152"/>
      <c r="D214" s="136" t="s">
        <v>234</v>
      </c>
      <c r="E214" s="153" t="s">
        <v>1</v>
      </c>
      <c r="F214" s="154" t="s">
        <v>239</v>
      </c>
      <c r="H214" s="155">
        <v>2850</v>
      </c>
      <c r="L214" s="152"/>
      <c r="M214" s="156"/>
      <c r="T214" s="157"/>
      <c r="AT214" s="153" t="s">
        <v>234</v>
      </c>
      <c r="AU214" s="153" t="s">
        <v>82</v>
      </c>
      <c r="AV214" s="14" t="s">
        <v>106</v>
      </c>
      <c r="AW214" s="14" t="s">
        <v>29</v>
      </c>
      <c r="AX214" s="14" t="s">
        <v>78</v>
      </c>
      <c r="AY214" s="153" t="s">
        <v>224</v>
      </c>
    </row>
    <row r="215" spans="2:65" s="1" customFormat="1" ht="16.5" customHeight="1">
      <c r="B215" s="123"/>
      <c r="C215" s="164" t="s">
        <v>313</v>
      </c>
      <c r="D215" s="164" t="s">
        <v>1008</v>
      </c>
      <c r="E215" s="165" t="s">
        <v>3201</v>
      </c>
      <c r="F215" s="166" t="s">
        <v>3202</v>
      </c>
      <c r="G215" s="167" t="s">
        <v>272</v>
      </c>
      <c r="H215" s="168">
        <v>3384</v>
      </c>
      <c r="I215" s="169">
        <v>16.100000000000001</v>
      </c>
      <c r="J215" s="169">
        <f>ROUND(I215*H215,2)</f>
        <v>54482.400000000001</v>
      </c>
      <c r="K215" s="166" t="s">
        <v>2903</v>
      </c>
      <c r="L215" s="170"/>
      <c r="M215" s="171" t="s">
        <v>1</v>
      </c>
      <c r="N215" s="172" t="s">
        <v>39</v>
      </c>
      <c r="O215" s="132">
        <v>0</v>
      </c>
      <c r="P215" s="132">
        <f>O215*H215</f>
        <v>0</v>
      </c>
      <c r="Q215" s="132">
        <v>1.2E-4</v>
      </c>
      <c r="R215" s="132">
        <f>Q215*H215</f>
        <v>0.40608</v>
      </c>
      <c r="S215" s="132">
        <v>0</v>
      </c>
      <c r="T215" s="133">
        <f>S215*H215</f>
        <v>0</v>
      </c>
      <c r="AR215" s="134" t="s">
        <v>332</v>
      </c>
      <c r="AT215" s="134" t="s">
        <v>1008</v>
      </c>
      <c r="AU215" s="134" t="s">
        <v>82</v>
      </c>
      <c r="AY215" s="17" t="s">
        <v>224</v>
      </c>
      <c r="BE215" s="135">
        <f>IF(N215="základní",J215,0)</f>
        <v>0</v>
      </c>
      <c r="BF215" s="135">
        <f>IF(N215="snížená",J215,0)</f>
        <v>54482.400000000001</v>
      </c>
      <c r="BG215" s="135">
        <f>IF(N215="zákl. přenesená",J215,0)</f>
        <v>0</v>
      </c>
      <c r="BH215" s="135">
        <f>IF(N215="sníž. přenesená",J215,0)</f>
        <v>0</v>
      </c>
      <c r="BI215" s="135">
        <f>IF(N215="nulová",J215,0)</f>
        <v>0</v>
      </c>
      <c r="BJ215" s="17" t="s">
        <v>82</v>
      </c>
      <c r="BK215" s="135">
        <f>ROUND(I215*H215,2)</f>
        <v>54482.400000000001</v>
      </c>
      <c r="BL215" s="17" t="s">
        <v>277</v>
      </c>
      <c r="BM215" s="134" t="s">
        <v>5160</v>
      </c>
    </row>
    <row r="216" spans="2:65" s="1" customFormat="1">
      <c r="B216" s="29"/>
      <c r="D216" s="136" t="s">
        <v>231</v>
      </c>
      <c r="F216" s="137" t="s">
        <v>3202</v>
      </c>
      <c r="L216" s="29"/>
      <c r="M216" s="138"/>
      <c r="T216" s="53"/>
      <c r="AT216" s="17" t="s">
        <v>231</v>
      </c>
      <c r="AU216" s="17" t="s">
        <v>82</v>
      </c>
    </row>
    <row r="217" spans="2:65" s="13" customFormat="1">
      <c r="B217" s="146"/>
      <c r="D217" s="136" t="s">
        <v>234</v>
      </c>
      <c r="E217" s="147" t="s">
        <v>1</v>
      </c>
      <c r="F217" s="148" t="s">
        <v>5161</v>
      </c>
      <c r="H217" s="149">
        <v>3384</v>
      </c>
      <c r="L217" s="146"/>
      <c r="M217" s="150"/>
      <c r="T217" s="151"/>
      <c r="AT217" s="147" t="s">
        <v>234</v>
      </c>
      <c r="AU217" s="147" t="s">
        <v>82</v>
      </c>
      <c r="AV217" s="13" t="s">
        <v>82</v>
      </c>
      <c r="AW217" s="13" t="s">
        <v>29</v>
      </c>
      <c r="AX217" s="13" t="s">
        <v>78</v>
      </c>
      <c r="AY217" s="147" t="s">
        <v>224</v>
      </c>
    </row>
    <row r="218" spans="2:65" s="1" customFormat="1" ht="16.5" customHeight="1">
      <c r="B218" s="123"/>
      <c r="C218" s="164" t="s">
        <v>393</v>
      </c>
      <c r="D218" s="164" t="s">
        <v>1008</v>
      </c>
      <c r="E218" s="165" t="s">
        <v>3205</v>
      </c>
      <c r="F218" s="166" t="s">
        <v>3206</v>
      </c>
      <c r="G218" s="167" t="s">
        <v>272</v>
      </c>
      <c r="H218" s="168">
        <v>36</v>
      </c>
      <c r="I218" s="169">
        <v>18.12</v>
      </c>
      <c r="J218" s="169">
        <f>ROUND(I218*H218,2)</f>
        <v>652.32000000000005</v>
      </c>
      <c r="K218" s="166" t="s">
        <v>1</v>
      </c>
      <c r="L218" s="170"/>
      <c r="M218" s="171" t="s">
        <v>1</v>
      </c>
      <c r="N218" s="172" t="s">
        <v>39</v>
      </c>
      <c r="O218" s="132">
        <v>0</v>
      </c>
      <c r="P218" s="132">
        <f>O218*H218</f>
        <v>0</v>
      </c>
      <c r="Q218" s="132">
        <v>0</v>
      </c>
      <c r="R218" s="132">
        <f>Q218*H218</f>
        <v>0</v>
      </c>
      <c r="S218" s="132">
        <v>0</v>
      </c>
      <c r="T218" s="133">
        <f>S218*H218</f>
        <v>0</v>
      </c>
      <c r="AR218" s="134" t="s">
        <v>332</v>
      </c>
      <c r="AT218" s="134" t="s">
        <v>1008</v>
      </c>
      <c r="AU218" s="134" t="s">
        <v>82</v>
      </c>
      <c r="AY218" s="17" t="s">
        <v>224</v>
      </c>
      <c r="BE218" s="135">
        <f>IF(N218="základní",J218,0)</f>
        <v>0</v>
      </c>
      <c r="BF218" s="135">
        <f>IF(N218="snížená",J218,0)</f>
        <v>652.32000000000005</v>
      </c>
      <c r="BG218" s="135">
        <f>IF(N218="zákl. přenesená",J218,0)</f>
        <v>0</v>
      </c>
      <c r="BH218" s="135">
        <f>IF(N218="sníž. přenesená",J218,0)</f>
        <v>0</v>
      </c>
      <c r="BI218" s="135">
        <f>IF(N218="nulová",J218,0)</f>
        <v>0</v>
      </c>
      <c r="BJ218" s="17" t="s">
        <v>82</v>
      </c>
      <c r="BK218" s="135">
        <f>ROUND(I218*H218,2)</f>
        <v>652.32000000000005</v>
      </c>
      <c r="BL218" s="17" t="s">
        <v>277</v>
      </c>
      <c r="BM218" s="134" t="s">
        <v>5162</v>
      </c>
    </row>
    <row r="219" spans="2:65" s="1" customFormat="1">
      <c r="B219" s="29"/>
      <c r="D219" s="136" t="s">
        <v>231</v>
      </c>
      <c r="F219" s="137" t="s">
        <v>3206</v>
      </c>
      <c r="L219" s="29"/>
      <c r="M219" s="138"/>
      <c r="T219" s="53"/>
      <c r="AT219" s="17" t="s">
        <v>231</v>
      </c>
      <c r="AU219" s="17" t="s">
        <v>82</v>
      </c>
    </row>
    <row r="220" spans="2:65" s="1" customFormat="1" ht="24.2" customHeight="1">
      <c r="B220" s="123"/>
      <c r="C220" s="124" t="s">
        <v>321</v>
      </c>
      <c r="D220" s="124" t="s">
        <v>226</v>
      </c>
      <c r="E220" s="125" t="s">
        <v>3208</v>
      </c>
      <c r="F220" s="126" t="s">
        <v>3209</v>
      </c>
      <c r="G220" s="127" t="s">
        <v>272</v>
      </c>
      <c r="H220" s="128">
        <v>5200</v>
      </c>
      <c r="I220" s="129">
        <v>41.6</v>
      </c>
      <c r="J220" s="129">
        <f>ROUND(I220*H220,2)</f>
        <v>216320</v>
      </c>
      <c r="K220" s="126" t="s">
        <v>2903</v>
      </c>
      <c r="L220" s="29"/>
      <c r="M220" s="130" t="s">
        <v>1</v>
      </c>
      <c r="N220" s="131" t="s">
        <v>39</v>
      </c>
      <c r="O220" s="132">
        <v>8.5999999999999993E-2</v>
      </c>
      <c r="P220" s="132">
        <f>O220*H220</f>
        <v>447.2</v>
      </c>
      <c r="Q220" s="132">
        <v>0</v>
      </c>
      <c r="R220" s="132">
        <f>Q220*H220</f>
        <v>0</v>
      </c>
      <c r="S220" s="132">
        <v>0</v>
      </c>
      <c r="T220" s="133">
        <f>S220*H220</f>
        <v>0</v>
      </c>
      <c r="AR220" s="134" t="s">
        <v>277</v>
      </c>
      <c r="AT220" s="134" t="s">
        <v>226</v>
      </c>
      <c r="AU220" s="134" t="s">
        <v>82</v>
      </c>
      <c r="AY220" s="17" t="s">
        <v>224</v>
      </c>
      <c r="BE220" s="135">
        <f>IF(N220="základní",J220,0)</f>
        <v>0</v>
      </c>
      <c r="BF220" s="135">
        <f>IF(N220="snížená",J220,0)</f>
        <v>216320</v>
      </c>
      <c r="BG220" s="135">
        <f>IF(N220="zákl. přenesená",J220,0)</f>
        <v>0</v>
      </c>
      <c r="BH220" s="135">
        <f>IF(N220="sníž. přenesená",J220,0)</f>
        <v>0</v>
      </c>
      <c r="BI220" s="135">
        <f>IF(N220="nulová",J220,0)</f>
        <v>0</v>
      </c>
      <c r="BJ220" s="17" t="s">
        <v>82</v>
      </c>
      <c r="BK220" s="135">
        <f>ROUND(I220*H220,2)</f>
        <v>216320</v>
      </c>
      <c r="BL220" s="17" t="s">
        <v>277</v>
      </c>
      <c r="BM220" s="134" t="s">
        <v>5163</v>
      </c>
    </row>
    <row r="221" spans="2:65" s="1" customFormat="1" ht="19.5">
      <c r="B221" s="29"/>
      <c r="D221" s="136" t="s">
        <v>231</v>
      </c>
      <c r="F221" s="137" t="s">
        <v>3211</v>
      </c>
      <c r="L221" s="29"/>
      <c r="M221" s="138"/>
      <c r="T221" s="53"/>
      <c r="AT221" s="17" t="s">
        <v>231</v>
      </c>
      <c r="AU221" s="17" t="s">
        <v>82</v>
      </c>
    </row>
    <row r="222" spans="2:65" s="13" customFormat="1">
      <c r="B222" s="146"/>
      <c r="D222" s="136" t="s">
        <v>234</v>
      </c>
      <c r="E222" s="147" t="s">
        <v>1</v>
      </c>
      <c r="F222" s="148" t="s">
        <v>3212</v>
      </c>
      <c r="H222" s="149">
        <v>5200</v>
      </c>
      <c r="L222" s="146"/>
      <c r="M222" s="150"/>
      <c r="T222" s="151"/>
      <c r="AT222" s="147" t="s">
        <v>234</v>
      </c>
      <c r="AU222" s="147" t="s">
        <v>82</v>
      </c>
      <c r="AV222" s="13" t="s">
        <v>82</v>
      </c>
      <c r="AW222" s="13" t="s">
        <v>29</v>
      </c>
      <c r="AX222" s="13" t="s">
        <v>73</v>
      </c>
      <c r="AY222" s="147" t="s">
        <v>224</v>
      </c>
    </row>
    <row r="223" spans="2:65" s="14" customFormat="1">
      <c r="B223" s="152"/>
      <c r="D223" s="136" t="s">
        <v>234</v>
      </c>
      <c r="E223" s="153" t="s">
        <v>1</v>
      </c>
      <c r="F223" s="154" t="s">
        <v>239</v>
      </c>
      <c r="H223" s="155">
        <v>5200</v>
      </c>
      <c r="L223" s="152"/>
      <c r="M223" s="156"/>
      <c r="T223" s="157"/>
      <c r="AT223" s="153" t="s">
        <v>234</v>
      </c>
      <c r="AU223" s="153" t="s">
        <v>82</v>
      </c>
      <c r="AV223" s="14" t="s">
        <v>106</v>
      </c>
      <c r="AW223" s="14" t="s">
        <v>29</v>
      </c>
      <c r="AX223" s="14" t="s">
        <v>78</v>
      </c>
      <c r="AY223" s="153" t="s">
        <v>224</v>
      </c>
    </row>
    <row r="224" spans="2:65" s="1" customFormat="1" ht="16.5" customHeight="1">
      <c r="B224" s="123"/>
      <c r="C224" s="164" t="s">
        <v>409</v>
      </c>
      <c r="D224" s="164" t="s">
        <v>1008</v>
      </c>
      <c r="E224" s="165" t="s">
        <v>3213</v>
      </c>
      <c r="F224" s="166" t="s">
        <v>3214</v>
      </c>
      <c r="G224" s="167" t="s">
        <v>272</v>
      </c>
      <c r="H224" s="168">
        <v>5978.4430000000002</v>
      </c>
      <c r="I224" s="169">
        <v>25.6</v>
      </c>
      <c r="J224" s="169">
        <f>ROUND(I224*H224,2)</f>
        <v>153048.14000000001</v>
      </c>
      <c r="K224" s="166" t="s">
        <v>2903</v>
      </c>
      <c r="L224" s="170"/>
      <c r="M224" s="171" t="s">
        <v>1</v>
      </c>
      <c r="N224" s="172" t="s">
        <v>39</v>
      </c>
      <c r="O224" s="132">
        <v>0</v>
      </c>
      <c r="P224" s="132">
        <f>O224*H224</f>
        <v>0</v>
      </c>
      <c r="Q224" s="132">
        <v>1.7000000000000001E-4</v>
      </c>
      <c r="R224" s="132">
        <f>Q224*H224</f>
        <v>1.0163353100000001</v>
      </c>
      <c r="S224" s="132">
        <v>0</v>
      </c>
      <c r="T224" s="133">
        <f>S224*H224</f>
        <v>0</v>
      </c>
      <c r="AR224" s="134" t="s">
        <v>332</v>
      </c>
      <c r="AT224" s="134" t="s">
        <v>1008</v>
      </c>
      <c r="AU224" s="134" t="s">
        <v>82</v>
      </c>
      <c r="AY224" s="17" t="s">
        <v>224</v>
      </c>
      <c r="BE224" s="135">
        <f>IF(N224="základní",J224,0)</f>
        <v>0</v>
      </c>
      <c r="BF224" s="135">
        <f>IF(N224="snížená",J224,0)</f>
        <v>153048.14000000001</v>
      </c>
      <c r="BG224" s="135">
        <f>IF(N224="zákl. přenesená",J224,0)</f>
        <v>0</v>
      </c>
      <c r="BH224" s="135">
        <f>IF(N224="sníž. přenesená",J224,0)</f>
        <v>0</v>
      </c>
      <c r="BI224" s="135">
        <f>IF(N224="nulová",J224,0)</f>
        <v>0</v>
      </c>
      <c r="BJ224" s="17" t="s">
        <v>82</v>
      </c>
      <c r="BK224" s="135">
        <f>ROUND(I224*H224,2)</f>
        <v>153048.14000000001</v>
      </c>
      <c r="BL224" s="17" t="s">
        <v>277</v>
      </c>
      <c r="BM224" s="134" t="s">
        <v>5164</v>
      </c>
    </row>
    <row r="225" spans="2:65" s="1" customFormat="1">
      <c r="B225" s="29"/>
      <c r="D225" s="136" t="s">
        <v>231</v>
      </c>
      <c r="F225" s="137" t="s">
        <v>3214</v>
      </c>
      <c r="L225" s="29"/>
      <c r="M225" s="138"/>
      <c r="T225" s="53"/>
      <c r="AT225" s="17" t="s">
        <v>231</v>
      </c>
      <c r="AU225" s="17" t="s">
        <v>82</v>
      </c>
    </row>
    <row r="226" spans="2:65" s="13" customFormat="1">
      <c r="B226" s="146"/>
      <c r="D226" s="136" t="s">
        <v>234</v>
      </c>
      <c r="E226" s="147" t="s">
        <v>1</v>
      </c>
      <c r="F226" s="148" t="s">
        <v>5165</v>
      </c>
      <c r="H226" s="149">
        <v>5978.4430000000002</v>
      </c>
      <c r="L226" s="146"/>
      <c r="M226" s="150"/>
      <c r="T226" s="151"/>
      <c r="AT226" s="147" t="s">
        <v>234</v>
      </c>
      <c r="AU226" s="147" t="s">
        <v>82</v>
      </c>
      <c r="AV226" s="13" t="s">
        <v>82</v>
      </c>
      <c r="AW226" s="13" t="s">
        <v>29</v>
      </c>
      <c r="AX226" s="13" t="s">
        <v>78</v>
      </c>
      <c r="AY226" s="147" t="s">
        <v>224</v>
      </c>
    </row>
    <row r="227" spans="2:65" s="1" customFormat="1" ht="24.2" customHeight="1">
      <c r="B227" s="123"/>
      <c r="C227" s="124" t="s">
        <v>328</v>
      </c>
      <c r="D227" s="124" t="s">
        <v>226</v>
      </c>
      <c r="E227" s="125" t="s">
        <v>3217</v>
      </c>
      <c r="F227" s="126" t="s">
        <v>3218</v>
      </c>
      <c r="G227" s="127" t="s">
        <v>272</v>
      </c>
      <c r="H227" s="128">
        <v>360</v>
      </c>
      <c r="I227" s="129">
        <v>53.2</v>
      </c>
      <c r="J227" s="129">
        <f>ROUND(I227*H227,2)</f>
        <v>19152</v>
      </c>
      <c r="K227" s="126" t="s">
        <v>2903</v>
      </c>
      <c r="L227" s="29"/>
      <c r="M227" s="130" t="s">
        <v>1</v>
      </c>
      <c r="N227" s="131" t="s">
        <v>39</v>
      </c>
      <c r="O227" s="132">
        <v>0.11</v>
      </c>
      <c r="P227" s="132">
        <f>O227*H227</f>
        <v>39.6</v>
      </c>
      <c r="Q227" s="132">
        <v>0</v>
      </c>
      <c r="R227" s="132">
        <f>Q227*H227</f>
        <v>0</v>
      </c>
      <c r="S227" s="132">
        <v>0</v>
      </c>
      <c r="T227" s="133">
        <f>S227*H227</f>
        <v>0</v>
      </c>
      <c r="AR227" s="134" t="s">
        <v>277</v>
      </c>
      <c r="AT227" s="134" t="s">
        <v>226</v>
      </c>
      <c r="AU227" s="134" t="s">
        <v>82</v>
      </c>
      <c r="AY227" s="17" t="s">
        <v>224</v>
      </c>
      <c r="BE227" s="135">
        <f>IF(N227="základní",J227,0)</f>
        <v>0</v>
      </c>
      <c r="BF227" s="135">
        <f>IF(N227="snížená",J227,0)</f>
        <v>19152</v>
      </c>
      <c r="BG227" s="135">
        <f>IF(N227="zákl. přenesená",J227,0)</f>
        <v>0</v>
      </c>
      <c r="BH227" s="135">
        <f>IF(N227="sníž. přenesená",J227,0)</f>
        <v>0</v>
      </c>
      <c r="BI227" s="135">
        <f>IF(N227="nulová",J227,0)</f>
        <v>0</v>
      </c>
      <c r="BJ227" s="17" t="s">
        <v>82</v>
      </c>
      <c r="BK227" s="135">
        <f>ROUND(I227*H227,2)</f>
        <v>19152</v>
      </c>
      <c r="BL227" s="17" t="s">
        <v>277</v>
      </c>
      <c r="BM227" s="134" t="s">
        <v>5166</v>
      </c>
    </row>
    <row r="228" spans="2:65" s="1" customFormat="1" ht="19.5">
      <c r="B228" s="29"/>
      <c r="D228" s="136" t="s">
        <v>231</v>
      </c>
      <c r="F228" s="137" t="s">
        <v>3220</v>
      </c>
      <c r="L228" s="29"/>
      <c r="M228" s="138"/>
      <c r="T228" s="53"/>
      <c r="AT228" s="17" t="s">
        <v>231</v>
      </c>
      <c r="AU228" s="17" t="s">
        <v>82</v>
      </c>
    </row>
    <row r="229" spans="2:65" s="13" customFormat="1">
      <c r="B229" s="146"/>
      <c r="D229" s="136" t="s">
        <v>234</v>
      </c>
      <c r="E229" s="147" t="s">
        <v>1</v>
      </c>
      <c r="F229" s="148" t="s">
        <v>3221</v>
      </c>
      <c r="H229" s="149">
        <v>360</v>
      </c>
      <c r="L229" s="146"/>
      <c r="M229" s="150"/>
      <c r="T229" s="151"/>
      <c r="AT229" s="147" t="s">
        <v>234</v>
      </c>
      <c r="AU229" s="147" t="s">
        <v>82</v>
      </c>
      <c r="AV229" s="13" t="s">
        <v>82</v>
      </c>
      <c r="AW229" s="13" t="s">
        <v>29</v>
      </c>
      <c r="AX229" s="13" t="s">
        <v>73</v>
      </c>
      <c r="AY229" s="147" t="s">
        <v>224</v>
      </c>
    </row>
    <row r="230" spans="2:65" s="14" customFormat="1">
      <c r="B230" s="152"/>
      <c r="D230" s="136" t="s">
        <v>234</v>
      </c>
      <c r="E230" s="153" t="s">
        <v>1</v>
      </c>
      <c r="F230" s="154" t="s">
        <v>239</v>
      </c>
      <c r="H230" s="155">
        <v>360</v>
      </c>
      <c r="L230" s="152"/>
      <c r="M230" s="156"/>
      <c r="T230" s="157"/>
      <c r="AT230" s="153" t="s">
        <v>234</v>
      </c>
      <c r="AU230" s="153" t="s">
        <v>82</v>
      </c>
      <c r="AV230" s="14" t="s">
        <v>106</v>
      </c>
      <c r="AW230" s="14" t="s">
        <v>29</v>
      </c>
      <c r="AX230" s="14" t="s">
        <v>78</v>
      </c>
      <c r="AY230" s="153" t="s">
        <v>224</v>
      </c>
    </row>
    <row r="231" spans="2:65" s="1" customFormat="1" ht="16.5" customHeight="1">
      <c r="B231" s="123"/>
      <c r="C231" s="164" t="s">
        <v>419</v>
      </c>
      <c r="D231" s="164" t="s">
        <v>1008</v>
      </c>
      <c r="E231" s="165" t="s">
        <v>3222</v>
      </c>
      <c r="F231" s="166" t="s">
        <v>3223</v>
      </c>
      <c r="G231" s="167" t="s">
        <v>272</v>
      </c>
      <c r="H231" s="168">
        <v>280</v>
      </c>
      <c r="I231" s="169">
        <v>42.4</v>
      </c>
      <c r="J231" s="169">
        <f>ROUND(I231*H231,2)</f>
        <v>11872</v>
      </c>
      <c r="K231" s="166" t="s">
        <v>2903</v>
      </c>
      <c r="L231" s="170"/>
      <c r="M231" s="171" t="s">
        <v>1</v>
      </c>
      <c r="N231" s="172" t="s">
        <v>39</v>
      </c>
      <c r="O231" s="132">
        <v>0</v>
      </c>
      <c r="P231" s="132">
        <f>O231*H231</f>
        <v>0</v>
      </c>
      <c r="Q231" s="132">
        <v>2.5000000000000001E-4</v>
      </c>
      <c r="R231" s="132">
        <f>Q231*H231</f>
        <v>7.0000000000000007E-2</v>
      </c>
      <c r="S231" s="132">
        <v>0</v>
      </c>
      <c r="T231" s="133">
        <f>S231*H231</f>
        <v>0</v>
      </c>
      <c r="AR231" s="134" t="s">
        <v>332</v>
      </c>
      <c r="AT231" s="134" t="s">
        <v>1008</v>
      </c>
      <c r="AU231" s="134" t="s">
        <v>82</v>
      </c>
      <c r="AY231" s="17" t="s">
        <v>224</v>
      </c>
      <c r="BE231" s="135">
        <f>IF(N231="základní",J231,0)</f>
        <v>0</v>
      </c>
      <c r="BF231" s="135">
        <f>IF(N231="snížená",J231,0)</f>
        <v>11872</v>
      </c>
      <c r="BG231" s="135">
        <f>IF(N231="zákl. přenesená",J231,0)</f>
        <v>0</v>
      </c>
      <c r="BH231" s="135">
        <f>IF(N231="sníž. přenesená",J231,0)</f>
        <v>0</v>
      </c>
      <c r="BI231" s="135">
        <f>IF(N231="nulová",J231,0)</f>
        <v>0</v>
      </c>
      <c r="BJ231" s="17" t="s">
        <v>82</v>
      </c>
      <c r="BK231" s="135">
        <f>ROUND(I231*H231,2)</f>
        <v>11872</v>
      </c>
      <c r="BL231" s="17" t="s">
        <v>277</v>
      </c>
      <c r="BM231" s="134" t="s">
        <v>5167</v>
      </c>
    </row>
    <row r="232" spans="2:65" s="1" customFormat="1">
      <c r="B232" s="29"/>
      <c r="D232" s="136" t="s">
        <v>231</v>
      </c>
      <c r="F232" s="137" t="s">
        <v>3223</v>
      </c>
      <c r="L232" s="29"/>
      <c r="M232" s="138"/>
      <c r="T232" s="53"/>
      <c r="AT232" s="17" t="s">
        <v>231</v>
      </c>
      <c r="AU232" s="17" t="s">
        <v>82</v>
      </c>
    </row>
    <row r="233" spans="2:65" s="13" customFormat="1">
      <c r="B233" s="146"/>
      <c r="D233" s="136" t="s">
        <v>234</v>
      </c>
      <c r="E233" s="147" t="s">
        <v>1</v>
      </c>
      <c r="F233" s="148" t="s">
        <v>5168</v>
      </c>
      <c r="H233" s="149">
        <v>280</v>
      </c>
      <c r="L233" s="146"/>
      <c r="M233" s="150"/>
      <c r="T233" s="151"/>
      <c r="AT233" s="147" t="s">
        <v>234</v>
      </c>
      <c r="AU233" s="147" t="s">
        <v>82</v>
      </c>
      <c r="AV233" s="13" t="s">
        <v>82</v>
      </c>
      <c r="AW233" s="13" t="s">
        <v>29</v>
      </c>
      <c r="AX233" s="13" t="s">
        <v>78</v>
      </c>
      <c r="AY233" s="147" t="s">
        <v>224</v>
      </c>
    </row>
    <row r="234" spans="2:65" s="1" customFormat="1" ht="24.2" customHeight="1">
      <c r="B234" s="123"/>
      <c r="C234" s="164" t="s">
        <v>332</v>
      </c>
      <c r="D234" s="164" t="s">
        <v>1008</v>
      </c>
      <c r="E234" s="165" t="s">
        <v>3226</v>
      </c>
      <c r="F234" s="166" t="s">
        <v>3227</v>
      </c>
      <c r="G234" s="167" t="s">
        <v>272</v>
      </c>
      <c r="H234" s="168">
        <v>140</v>
      </c>
      <c r="I234" s="169">
        <v>25.9</v>
      </c>
      <c r="J234" s="169">
        <f>ROUND(I234*H234,2)</f>
        <v>3626</v>
      </c>
      <c r="K234" s="166" t="s">
        <v>230</v>
      </c>
      <c r="L234" s="170"/>
      <c r="M234" s="171" t="s">
        <v>1</v>
      </c>
      <c r="N234" s="172" t="s">
        <v>39</v>
      </c>
      <c r="O234" s="132">
        <v>0</v>
      </c>
      <c r="P234" s="132">
        <f>O234*H234</f>
        <v>0</v>
      </c>
      <c r="Q234" s="132">
        <v>1.6000000000000001E-4</v>
      </c>
      <c r="R234" s="132">
        <f>Q234*H234</f>
        <v>2.2400000000000003E-2</v>
      </c>
      <c r="S234" s="132">
        <v>0</v>
      </c>
      <c r="T234" s="133">
        <f>S234*H234</f>
        <v>0</v>
      </c>
      <c r="AR234" s="134" t="s">
        <v>332</v>
      </c>
      <c r="AT234" s="134" t="s">
        <v>1008</v>
      </c>
      <c r="AU234" s="134" t="s">
        <v>82</v>
      </c>
      <c r="AY234" s="17" t="s">
        <v>224</v>
      </c>
      <c r="BE234" s="135">
        <f>IF(N234="základní",J234,0)</f>
        <v>0</v>
      </c>
      <c r="BF234" s="135">
        <f>IF(N234="snížená",J234,0)</f>
        <v>3626</v>
      </c>
      <c r="BG234" s="135">
        <f>IF(N234="zákl. přenesená",J234,0)</f>
        <v>0</v>
      </c>
      <c r="BH234" s="135">
        <f>IF(N234="sníž. přenesená",J234,0)</f>
        <v>0</v>
      </c>
      <c r="BI234" s="135">
        <f>IF(N234="nulová",J234,0)</f>
        <v>0</v>
      </c>
      <c r="BJ234" s="17" t="s">
        <v>82</v>
      </c>
      <c r="BK234" s="135">
        <f>ROUND(I234*H234,2)</f>
        <v>3626</v>
      </c>
      <c r="BL234" s="17" t="s">
        <v>277</v>
      </c>
      <c r="BM234" s="134" t="s">
        <v>5169</v>
      </c>
    </row>
    <row r="235" spans="2:65" s="1" customFormat="1" ht="19.5">
      <c r="B235" s="29"/>
      <c r="D235" s="136" t="s">
        <v>231</v>
      </c>
      <c r="F235" s="137" t="s">
        <v>3227</v>
      </c>
      <c r="L235" s="29"/>
      <c r="M235" s="138"/>
      <c r="T235" s="53"/>
      <c r="AT235" s="17" t="s">
        <v>231</v>
      </c>
      <c r="AU235" s="17" t="s">
        <v>82</v>
      </c>
    </row>
    <row r="236" spans="2:65" s="1" customFormat="1" ht="24.2" customHeight="1">
      <c r="B236" s="123"/>
      <c r="C236" s="124" t="s">
        <v>432</v>
      </c>
      <c r="D236" s="124" t="s">
        <v>226</v>
      </c>
      <c r="E236" s="125" t="s">
        <v>3229</v>
      </c>
      <c r="F236" s="126" t="s">
        <v>3230</v>
      </c>
      <c r="G236" s="127" t="s">
        <v>272</v>
      </c>
      <c r="H236" s="128">
        <v>60</v>
      </c>
      <c r="I236" s="129">
        <v>55.1</v>
      </c>
      <c r="J236" s="129">
        <f>ROUND(I236*H236,2)</f>
        <v>3306</v>
      </c>
      <c r="K236" s="126" t="s">
        <v>2903</v>
      </c>
      <c r="L236" s="29"/>
      <c r="M236" s="130" t="s">
        <v>1</v>
      </c>
      <c r="N236" s="131" t="s">
        <v>39</v>
      </c>
      <c r="O236" s="132">
        <v>0.114</v>
      </c>
      <c r="P236" s="132">
        <f>O236*H236</f>
        <v>6.84</v>
      </c>
      <c r="Q236" s="132">
        <v>0</v>
      </c>
      <c r="R236" s="132">
        <f>Q236*H236</f>
        <v>0</v>
      </c>
      <c r="S236" s="132">
        <v>0</v>
      </c>
      <c r="T236" s="133">
        <f>S236*H236</f>
        <v>0</v>
      </c>
      <c r="AR236" s="134" t="s">
        <v>277</v>
      </c>
      <c r="AT236" s="134" t="s">
        <v>226</v>
      </c>
      <c r="AU236" s="134" t="s">
        <v>82</v>
      </c>
      <c r="AY236" s="17" t="s">
        <v>224</v>
      </c>
      <c r="BE236" s="135">
        <f>IF(N236="základní",J236,0)</f>
        <v>0</v>
      </c>
      <c r="BF236" s="135">
        <f>IF(N236="snížená",J236,0)</f>
        <v>3306</v>
      </c>
      <c r="BG236" s="135">
        <f>IF(N236="zákl. přenesená",J236,0)</f>
        <v>0</v>
      </c>
      <c r="BH236" s="135">
        <f>IF(N236="sníž. přenesená",J236,0)</f>
        <v>0</v>
      </c>
      <c r="BI236" s="135">
        <f>IF(N236="nulová",J236,0)</f>
        <v>0</v>
      </c>
      <c r="BJ236" s="17" t="s">
        <v>82</v>
      </c>
      <c r="BK236" s="135">
        <f>ROUND(I236*H236,2)</f>
        <v>3306</v>
      </c>
      <c r="BL236" s="17" t="s">
        <v>277</v>
      </c>
      <c r="BM236" s="134" t="s">
        <v>5170</v>
      </c>
    </row>
    <row r="237" spans="2:65" s="1" customFormat="1" ht="19.5">
      <c r="B237" s="29"/>
      <c r="D237" s="136" t="s">
        <v>231</v>
      </c>
      <c r="F237" s="137" t="s">
        <v>3232</v>
      </c>
      <c r="L237" s="29"/>
      <c r="M237" s="138"/>
      <c r="T237" s="53"/>
      <c r="AT237" s="17" t="s">
        <v>231</v>
      </c>
      <c r="AU237" s="17" t="s">
        <v>82</v>
      </c>
    </row>
    <row r="238" spans="2:65" s="13" customFormat="1">
      <c r="B238" s="146"/>
      <c r="D238" s="136" t="s">
        <v>234</v>
      </c>
      <c r="E238" s="147" t="s">
        <v>1</v>
      </c>
      <c r="F238" s="148" t="s">
        <v>3233</v>
      </c>
      <c r="H238" s="149">
        <v>60</v>
      </c>
      <c r="L238" s="146"/>
      <c r="M238" s="150"/>
      <c r="T238" s="151"/>
      <c r="AT238" s="147" t="s">
        <v>234</v>
      </c>
      <c r="AU238" s="147" t="s">
        <v>82</v>
      </c>
      <c r="AV238" s="13" t="s">
        <v>82</v>
      </c>
      <c r="AW238" s="13" t="s">
        <v>29</v>
      </c>
      <c r="AX238" s="13" t="s">
        <v>73</v>
      </c>
      <c r="AY238" s="147" t="s">
        <v>224</v>
      </c>
    </row>
    <row r="239" spans="2:65" s="14" customFormat="1">
      <c r="B239" s="152"/>
      <c r="D239" s="136" t="s">
        <v>234</v>
      </c>
      <c r="E239" s="153" t="s">
        <v>1</v>
      </c>
      <c r="F239" s="154" t="s">
        <v>239</v>
      </c>
      <c r="H239" s="155">
        <v>60</v>
      </c>
      <c r="L239" s="152"/>
      <c r="M239" s="156"/>
      <c r="T239" s="157"/>
      <c r="AT239" s="153" t="s">
        <v>234</v>
      </c>
      <c r="AU239" s="153" t="s">
        <v>82</v>
      </c>
      <c r="AV239" s="14" t="s">
        <v>106</v>
      </c>
      <c r="AW239" s="14" t="s">
        <v>29</v>
      </c>
      <c r="AX239" s="14" t="s">
        <v>78</v>
      </c>
      <c r="AY239" s="153" t="s">
        <v>224</v>
      </c>
    </row>
    <row r="240" spans="2:65" s="1" customFormat="1" ht="16.5" customHeight="1">
      <c r="B240" s="123"/>
      <c r="C240" s="164" t="s">
        <v>340</v>
      </c>
      <c r="D240" s="164" t="s">
        <v>1008</v>
      </c>
      <c r="E240" s="165" t="s">
        <v>3234</v>
      </c>
      <c r="F240" s="166" t="s">
        <v>3235</v>
      </c>
      <c r="G240" s="167" t="s">
        <v>272</v>
      </c>
      <c r="H240" s="168">
        <v>36</v>
      </c>
      <c r="I240" s="169">
        <v>70</v>
      </c>
      <c r="J240" s="169">
        <f>ROUND(I240*H240,2)</f>
        <v>2520</v>
      </c>
      <c r="K240" s="166" t="s">
        <v>2903</v>
      </c>
      <c r="L240" s="170"/>
      <c r="M240" s="171" t="s">
        <v>1</v>
      </c>
      <c r="N240" s="172" t="s">
        <v>39</v>
      </c>
      <c r="O240" s="132">
        <v>0</v>
      </c>
      <c r="P240" s="132">
        <f>O240*H240</f>
        <v>0</v>
      </c>
      <c r="Q240" s="132">
        <v>3.4000000000000002E-4</v>
      </c>
      <c r="R240" s="132">
        <f>Q240*H240</f>
        <v>1.2240000000000001E-2</v>
      </c>
      <c r="S240" s="132">
        <v>0</v>
      </c>
      <c r="T240" s="133">
        <f>S240*H240</f>
        <v>0</v>
      </c>
      <c r="AR240" s="134" t="s">
        <v>332</v>
      </c>
      <c r="AT240" s="134" t="s">
        <v>1008</v>
      </c>
      <c r="AU240" s="134" t="s">
        <v>82</v>
      </c>
      <c r="AY240" s="17" t="s">
        <v>224</v>
      </c>
      <c r="BE240" s="135">
        <f>IF(N240="základní",J240,0)</f>
        <v>0</v>
      </c>
      <c r="BF240" s="135">
        <f>IF(N240="snížená",J240,0)</f>
        <v>2520</v>
      </c>
      <c r="BG240" s="135">
        <f>IF(N240="zákl. přenesená",J240,0)</f>
        <v>0</v>
      </c>
      <c r="BH240" s="135">
        <f>IF(N240="sníž. přenesená",J240,0)</f>
        <v>0</v>
      </c>
      <c r="BI240" s="135">
        <f>IF(N240="nulová",J240,0)</f>
        <v>0</v>
      </c>
      <c r="BJ240" s="17" t="s">
        <v>82</v>
      </c>
      <c r="BK240" s="135">
        <f>ROUND(I240*H240,2)</f>
        <v>2520</v>
      </c>
      <c r="BL240" s="17" t="s">
        <v>277</v>
      </c>
      <c r="BM240" s="134" t="s">
        <v>5171</v>
      </c>
    </row>
    <row r="241" spans="2:65" s="1" customFormat="1">
      <c r="B241" s="29"/>
      <c r="D241" s="136" t="s">
        <v>231</v>
      </c>
      <c r="F241" s="137" t="s">
        <v>3235</v>
      </c>
      <c r="L241" s="29"/>
      <c r="M241" s="138"/>
      <c r="T241" s="53"/>
      <c r="AT241" s="17" t="s">
        <v>231</v>
      </c>
      <c r="AU241" s="17" t="s">
        <v>82</v>
      </c>
    </row>
    <row r="242" spans="2:65" s="13" customFormat="1">
      <c r="B242" s="146"/>
      <c r="D242" s="136" t="s">
        <v>234</v>
      </c>
      <c r="E242" s="147" t="s">
        <v>1</v>
      </c>
      <c r="F242" s="148" t="s">
        <v>5172</v>
      </c>
      <c r="H242" s="149">
        <v>36</v>
      </c>
      <c r="L242" s="146"/>
      <c r="M242" s="150"/>
      <c r="T242" s="151"/>
      <c r="AT242" s="147" t="s">
        <v>234</v>
      </c>
      <c r="AU242" s="147" t="s">
        <v>82</v>
      </c>
      <c r="AV242" s="13" t="s">
        <v>82</v>
      </c>
      <c r="AW242" s="13" t="s">
        <v>29</v>
      </c>
      <c r="AX242" s="13" t="s">
        <v>78</v>
      </c>
      <c r="AY242" s="147" t="s">
        <v>224</v>
      </c>
    </row>
    <row r="243" spans="2:65" s="1" customFormat="1" ht="24.2" customHeight="1">
      <c r="B243" s="123"/>
      <c r="C243" s="164" t="s">
        <v>441</v>
      </c>
      <c r="D243" s="164" t="s">
        <v>1008</v>
      </c>
      <c r="E243" s="165" t="s">
        <v>3238</v>
      </c>
      <c r="F243" s="166" t="s">
        <v>3239</v>
      </c>
      <c r="G243" s="167" t="s">
        <v>272</v>
      </c>
      <c r="H243" s="168">
        <v>36</v>
      </c>
      <c r="I243" s="169">
        <v>101</v>
      </c>
      <c r="J243" s="169">
        <f>ROUND(I243*H243,2)</f>
        <v>3636</v>
      </c>
      <c r="K243" s="166" t="s">
        <v>230</v>
      </c>
      <c r="L243" s="170"/>
      <c r="M243" s="171" t="s">
        <v>1</v>
      </c>
      <c r="N243" s="172" t="s">
        <v>39</v>
      </c>
      <c r="O243" s="132">
        <v>0</v>
      </c>
      <c r="P243" s="132">
        <f>O243*H243</f>
        <v>0</v>
      </c>
      <c r="Q243" s="132">
        <v>5.2999999999999998E-4</v>
      </c>
      <c r="R243" s="132">
        <f>Q243*H243</f>
        <v>1.908E-2</v>
      </c>
      <c r="S243" s="132">
        <v>0</v>
      </c>
      <c r="T243" s="133">
        <f>S243*H243</f>
        <v>0</v>
      </c>
      <c r="AR243" s="134" t="s">
        <v>332</v>
      </c>
      <c r="AT243" s="134" t="s">
        <v>1008</v>
      </c>
      <c r="AU243" s="134" t="s">
        <v>82</v>
      </c>
      <c r="AY243" s="17" t="s">
        <v>224</v>
      </c>
      <c r="BE243" s="135">
        <f>IF(N243="základní",J243,0)</f>
        <v>0</v>
      </c>
      <c r="BF243" s="135">
        <f>IF(N243="snížená",J243,0)</f>
        <v>3636</v>
      </c>
      <c r="BG243" s="135">
        <f>IF(N243="zákl. přenesená",J243,0)</f>
        <v>0</v>
      </c>
      <c r="BH243" s="135">
        <f>IF(N243="sníž. přenesená",J243,0)</f>
        <v>0</v>
      </c>
      <c r="BI243" s="135">
        <f>IF(N243="nulová",J243,0)</f>
        <v>0</v>
      </c>
      <c r="BJ243" s="17" t="s">
        <v>82</v>
      </c>
      <c r="BK243" s="135">
        <f>ROUND(I243*H243,2)</f>
        <v>3636</v>
      </c>
      <c r="BL243" s="17" t="s">
        <v>277</v>
      </c>
      <c r="BM243" s="134" t="s">
        <v>5173</v>
      </c>
    </row>
    <row r="244" spans="2:65" s="1" customFormat="1" ht="19.5">
      <c r="B244" s="29"/>
      <c r="D244" s="136" t="s">
        <v>231</v>
      </c>
      <c r="F244" s="137" t="s">
        <v>3239</v>
      </c>
      <c r="L244" s="29"/>
      <c r="M244" s="138"/>
      <c r="T244" s="53"/>
      <c r="AT244" s="17" t="s">
        <v>231</v>
      </c>
      <c r="AU244" s="17" t="s">
        <v>82</v>
      </c>
    </row>
    <row r="245" spans="2:65" s="1" customFormat="1" ht="24.2" customHeight="1">
      <c r="B245" s="123"/>
      <c r="C245" s="164" t="s">
        <v>345</v>
      </c>
      <c r="D245" s="164" t="s">
        <v>1008</v>
      </c>
      <c r="E245" s="165" t="s">
        <v>3241</v>
      </c>
      <c r="F245" s="166" t="s">
        <v>3242</v>
      </c>
      <c r="G245" s="167" t="s">
        <v>272</v>
      </c>
      <c r="H245" s="168">
        <v>504</v>
      </c>
      <c r="I245" s="169">
        <v>165</v>
      </c>
      <c r="J245" s="169">
        <f>ROUND(I245*H245,2)</f>
        <v>83160</v>
      </c>
      <c r="K245" s="166" t="s">
        <v>230</v>
      </c>
      <c r="L245" s="170"/>
      <c r="M245" s="171" t="s">
        <v>1</v>
      </c>
      <c r="N245" s="172" t="s">
        <v>39</v>
      </c>
      <c r="O245" s="132">
        <v>0</v>
      </c>
      <c r="P245" s="132">
        <f>O245*H245</f>
        <v>0</v>
      </c>
      <c r="Q245" s="132">
        <v>7.6999999999999996E-4</v>
      </c>
      <c r="R245" s="132">
        <f>Q245*H245</f>
        <v>0.38807999999999998</v>
      </c>
      <c r="S245" s="132">
        <v>0</v>
      </c>
      <c r="T245" s="133">
        <f>S245*H245</f>
        <v>0</v>
      </c>
      <c r="AR245" s="134" t="s">
        <v>332</v>
      </c>
      <c r="AT245" s="134" t="s">
        <v>1008</v>
      </c>
      <c r="AU245" s="134" t="s">
        <v>82</v>
      </c>
      <c r="AY245" s="17" t="s">
        <v>224</v>
      </c>
      <c r="BE245" s="135">
        <f>IF(N245="základní",J245,0)</f>
        <v>0</v>
      </c>
      <c r="BF245" s="135">
        <f>IF(N245="snížená",J245,0)</f>
        <v>83160</v>
      </c>
      <c r="BG245" s="135">
        <f>IF(N245="zákl. přenesená",J245,0)</f>
        <v>0</v>
      </c>
      <c r="BH245" s="135">
        <f>IF(N245="sníž. přenesená",J245,0)</f>
        <v>0</v>
      </c>
      <c r="BI245" s="135">
        <f>IF(N245="nulová",J245,0)</f>
        <v>0</v>
      </c>
      <c r="BJ245" s="17" t="s">
        <v>82</v>
      </c>
      <c r="BK245" s="135">
        <f>ROUND(I245*H245,2)</f>
        <v>83160</v>
      </c>
      <c r="BL245" s="17" t="s">
        <v>277</v>
      </c>
      <c r="BM245" s="134" t="s">
        <v>5174</v>
      </c>
    </row>
    <row r="246" spans="2:65" s="1" customFormat="1" ht="19.5">
      <c r="B246" s="29"/>
      <c r="D246" s="136" t="s">
        <v>231</v>
      </c>
      <c r="F246" s="137" t="s">
        <v>3242</v>
      </c>
      <c r="L246" s="29"/>
      <c r="M246" s="138"/>
      <c r="T246" s="53"/>
      <c r="AT246" s="17" t="s">
        <v>231</v>
      </c>
      <c r="AU246" s="17" t="s">
        <v>82</v>
      </c>
    </row>
    <row r="247" spans="2:65" s="1" customFormat="1" ht="24.2" customHeight="1">
      <c r="B247" s="123"/>
      <c r="C247" s="124" t="s">
        <v>453</v>
      </c>
      <c r="D247" s="124" t="s">
        <v>226</v>
      </c>
      <c r="E247" s="125" t="s">
        <v>3244</v>
      </c>
      <c r="F247" s="126" t="s">
        <v>3245</v>
      </c>
      <c r="G247" s="127" t="s">
        <v>272</v>
      </c>
      <c r="H247" s="128">
        <v>420</v>
      </c>
      <c r="I247" s="129">
        <v>57.1</v>
      </c>
      <c r="J247" s="129">
        <f>ROUND(I247*H247,2)</f>
        <v>23982</v>
      </c>
      <c r="K247" s="126" t="s">
        <v>2903</v>
      </c>
      <c r="L247" s="29"/>
      <c r="M247" s="130" t="s">
        <v>1</v>
      </c>
      <c r="N247" s="131" t="s">
        <v>39</v>
      </c>
      <c r="O247" s="132">
        <v>0.11799999999999999</v>
      </c>
      <c r="P247" s="132">
        <f>O247*H247</f>
        <v>49.559999999999995</v>
      </c>
      <c r="Q247" s="132">
        <v>0</v>
      </c>
      <c r="R247" s="132">
        <f>Q247*H247</f>
        <v>0</v>
      </c>
      <c r="S247" s="132">
        <v>0</v>
      </c>
      <c r="T247" s="133">
        <f>S247*H247</f>
        <v>0</v>
      </c>
      <c r="AR247" s="134" t="s">
        <v>277</v>
      </c>
      <c r="AT247" s="134" t="s">
        <v>226</v>
      </c>
      <c r="AU247" s="134" t="s">
        <v>82</v>
      </c>
      <c r="AY247" s="17" t="s">
        <v>224</v>
      </c>
      <c r="BE247" s="135">
        <f>IF(N247="základní",J247,0)</f>
        <v>0</v>
      </c>
      <c r="BF247" s="135">
        <f>IF(N247="snížená",J247,0)</f>
        <v>23982</v>
      </c>
      <c r="BG247" s="135">
        <f>IF(N247="zákl. přenesená",J247,0)</f>
        <v>0</v>
      </c>
      <c r="BH247" s="135">
        <f>IF(N247="sníž. přenesená",J247,0)</f>
        <v>0</v>
      </c>
      <c r="BI247" s="135">
        <f>IF(N247="nulová",J247,0)</f>
        <v>0</v>
      </c>
      <c r="BJ247" s="17" t="s">
        <v>82</v>
      </c>
      <c r="BK247" s="135">
        <f>ROUND(I247*H247,2)</f>
        <v>23982</v>
      </c>
      <c r="BL247" s="17" t="s">
        <v>277</v>
      </c>
      <c r="BM247" s="134" t="s">
        <v>5175</v>
      </c>
    </row>
    <row r="248" spans="2:65" s="1" customFormat="1" ht="19.5">
      <c r="B248" s="29"/>
      <c r="D248" s="136" t="s">
        <v>231</v>
      </c>
      <c r="F248" s="137" t="s">
        <v>3247</v>
      </c>
      <c r="L248" s="29"/>
      <c r="M248" s="138"/>
      <c r="T248" s="53"/>
      <c r="AT248" s="17" t="s">
        <v>231</v>
      </c>
      <c r="AU248" s="17" t="s">
        <v>82</v>
      </c>
    </row>
    <row r="249" spans="2:65" s="13" customFormat="1">
      <c r="B249" s="146"/>
      <c r="D249" s="136" t="s">
        <v>234</v>
      </c>
      <c r="E249" s="147" t="s">
        <v>1</v>
      </c>
      <c r="F249" s="148" t="s">
        <v>1384</v>
      </c>
      <c r="H249" s="149">
        <v>420</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420</v>
      </c>
      <c r="L250" s="152"/>
      <c r="M250" s="156"/>
      <c r="T250" s="157"/>
      <c r="AT250" s="153" t="s">
        <v>234</v>
      </c>
      <c r="AU250" s="153" t="s">
        <v>82</v>
      </c>
      <c r="AV250" s="14" t="s">
        <v>106</v>
      </c>
      <c r="AW250" s="14" t="s">
        <v>29</v>
      </c>
      <c r="AX250" s="14" t="s">
        <v>78</v>
      </c>
      <c r="AY250" s="153" t="s">
        <v>224</v>
      </c>
    </row>
    <row r="251" spans="2:65" s="1" customFormat="1" ht="24.2" customHeight="1">
      <c r="B251" s="123"/>
      <c r="C251" s="124" t="s">
        <v>350</v>
      </c>
      <c r="D251" s="124" t="s">
        <v>226</v>
      </c>
      <c r="E251" s="125" t="s">
        <v>3248</v>
      </c>
      <c r="F251" s="126" t="s">
        <v>3249</v>
      </c>
      <c r="G251" s="127" t="s">
        <v>639</v>
      </c>
      <c r="H251" s="128">
        <v>340</v>
      </c>
      <c r="I251" s="129">
        <v>29.1</v>
      </c>
      <c r="J251" s="129">
        <f>ROUND(I251*H251,2)</f>
        <v>9894</v>
      </c>
      <c r="K251" s="126" t="s">
        <v>2903</v>
      </c>
      <c r="L251" s="29"/>
      <c r="M251" s="130" t="s">
        <v>1</v>
      </c>
      <c r="N251" s="131" t="s">
        <v>39</v>
      </c>
      <c r="O251" s="132">
        <v>5.7000000000000002E-2</v>
      </c>
      <c r="P251" s="132">
        <f>O251*H251</f>
        <v>19.38</v>
      </c>
      <c r="Q251" s="132">
        <v>0</v>
      </c>
      <c r="R251" s="132">
        <f>Q251*H251</f>
        <v>0</v>
      </c>
      <c r="S251" s="132">
        <v>0</v>
      </c>
      <c r="T251" s="133">
        <f>S251*H251</f>
        <v>0</v>
      </c>
      <c r="AR251" s="134" t="s">
        <v>277</v>
      </c>
      <c r="AT251" s="134" t="s">
        <v>226</v>
      </c>
      <c r="AU251" s="134" t="s">
        <v>82</v>
      </c>
      <c r="AY251" s="17" t="s">
        <v>224</v>
      </c>
      <c r="BE251" s="135">
        <f>IF(N251="základní",J251,0)</f>
        <v>0</v>
      </c>
      <c r="BF251" s="135">
        <f>IF(N251="snížená",J251,0)</f>
        <v>9894</v>
      </c>
      <c r="BG251" s="135">
        <f>IF(N251="zákl. přenesená",J251,0)</f>
        <v>0</v>
      </c>
      <c r="BH251" s="135">
        <f>IF(N251="sníž. přenesená",J251,0)</f>
        <v>0</v>
      </c>
      <c r="BI251" s="135">
        <f>IF(N251="nulová",J251,0)</f>
        <v>0</v>
      </c>
      <c r="BJ251" s="17" t="s">
        <v>82</v>
      </c>
      <c r="BK251" s="135">
        <f>ROUND(I251*H251,2)</f>
        <v>9894</v>
      </c>
      <c r="BL251" s="17" t="s">
        <v>277</v>
      </c>
      <c r="BM251" s="134" t="s">
        <v>5176</v>
      </c>
    </row>
    <row r="252" spans="2:65" s="1" customFormat="1" ht="19.5">
      <c r="B252" s="29"/>
      <c r="D252" s="136" t="s">
        <v>231</v>
      </c>
      <c r="F252" s="137" t="s">
        <v>3251</v>
      </c>
      <c r="L252" s="29"/>
      <c r="M252" s="138"/>
      <c r="T252" s="53"/>
      <c r="AT252" s="17" t="s">
        <v>231</v>
      </c>
      <c r="AU252" s="17" t="s">
        <v>82</v>
      </c>
    </row>
    <row r="253" spans="2:65" s="1" customFormat="1" ht="24.2" customHeight="1">
      <c r="B253" s="123"/>
      <c r="C253" s="124" t="s">
        <v>464</v>
      </c>
      <c r="D253" s="124" t="s">
        <v>226</v>
      </c>
      <c r="E253" s="125" t="s">
        <v>3252</v>
      </c>
      <c r="F253" s="126" t="s">
        <v>3253</v>
      </c>
      <c r="G253" s="127" t="s">
        <v>639</v>
      </c>
      <c r="H253" s="128">
        <v>32</v>
      </c>
      <c r="I253" s="129">
        <v>64.8</v>
      </c>
      <c r="J253" s="129">
        <f>ROUND(I253*H253,2)</f>
        <v>2073.6</v>
      </c>
      <c r="K253" s="126" t="s">
        <v>230</v>
      </c>
      <c r="L253" s="29"/>
      <c r="M253" s="130" t="s">
        <v>1</v>
      </c>
      <c r="N253" s="131" t="s">
        <v>39</v>
      </c>
      <c r="O253" s="132">
        <v>0.127</v>
      </c>
      <c r="P253" s="132">
        <f>O253*H253</f>
        <v>4.0640000000000001</v>
      </c>
      <c r="Q253" s="132">
        <v>0</v>
      </c>
      <c r="R253" s="132">
        <f>Q253*H253</f>
        <v>0</v>
      </c>
      <c r="S253" s="132">
        <v>0</v>
      </c>
      <c r="T253" s="133">
        <f>S253*H253</f>
        <v>0</v>
      </c>
      <c r="AR253" s="134" t="s">
        <v>277</v>
      </c>
      <c r="AT253" s="134" t="s">
        <v>226</v>
      </c>
      <c r="AU253" s="134" t="s">
        <v>82</v>
      </c>
      <c r="AY253" s="17" t="s">
        <v>224</v>
      </c>
      <c r="BE253" s="135">
        <f>IF(N253="základní",J253,0)</f>
        <v>0</v>
      </c>
      <c r="BF253" s="135">
        <f>IF(N253="snížená",J253,0)</f>
        <v>2073.6</v>
      </c>
      <c r="BG253" s="135">
        <f>IF(N253="zákl. přenesená",J253,0)</f>
        <v>0</v>
      </c>
      <c r="BH253" s="135">
        <f>IF(N253="sníž. přenesená",J253,0)</f>
        <v>0</v>
      </c>
      <c r="BI253" s="135">
        <f>IF(N253="nulová",J253,0)</f>
        <v>0</v>
      </c>
      <c r="BJ253" s="17" t="s">
        <v>82</v>
      </c>
      <c r="BK253" s="135">
        <f>ROUND(I253*H253,2)</f>
        <v>2073.6</v>
      </c>
      <c r="BL253" s="17" t="s">
        <v>277</v>
      </c>
      <c r="BM253" s="134" t="s">
        <v>5177</v>
      </c>
    </row>
    <row r="254" spans="2:65" s="1" customFormat="1" ht="19.5">
      <c r="B254" s="29"/>
      <c r="D254" s="136" t="s">
        <v>231</v>
      </c>
      <c r="F254" s="137" t="s">
        <v>3255</v>
      </c>
      <c r="L254" s="29"/>
      <c r="M254" s="138"/>
      <c r="T254" s="53"/>
      <c r="AT254" s="17" t="s">
        <v>231</v>
      </c>
      <c r="AU254" s="17" t="s">
        <v>82</v>
      </c>
    </row>
    <row r="255" spans="2:65" s="1" customFormat="1">
      <c r="B255" s="29"/>
      <c r="D255" s="139" t="s">
        <v>232</v>
      </c>
      <c r="F255" s="140" t="s">
        <v>3256</v>
      </c>
      <c r="L255" s="29"/>
      <c r="M255" s="138"/>
      <c r="T255" s="53"/>
      <c r="AT255" s="17" t="s">
        <v>232</v>
      </c>
      <c r="AU255" s="17" t="s">
        <v>82</v>
      </c>
    </row>
    <row r="256" spans="2:65" s="1" customFormat="1" ht="24.2" customHeight="1">
      <c r="B256" s="123"/>
      <c r="C256" s="124" t="s">
        <v>355</v>
      </c>
      <c r="D256" s="124" t="s">
        <v>226</v>
      </c>
      <c r="E256" s="125" t="s">
        <v>3257</v>
      </c>
      <c r="F256" s="126" t="s">
        <v>3258</v>
      </c>
      <c r="G256" s="127" t="s">
        <v>639</v>
      </c>
      <c r="H256" s="128">
        <v>8</v>
      </c>
      <c r="I256" s="129">
        <v>118</v>
      </c>
      <c r="J256" s="129">
        <f>ROUND(I256*H256,2)</f>
        <v>944</v>
      </c>
      <c r="K256" s="126" t="s">
        <v>230</v>
      </c>
      <c r="L256" s="29"/>
      <c r="M256" s="130" t="s">
        <v>1</v>
      </c>
      <c r="N256" s="131" t="s">
        <v>39</v>
      </c>
      <c r="O256" s="132">
        <v>0.23200000000000001</v>
      </c>
      <c r="P256" s="132">
        <f>O256*H256</f>
        <v>1.8560000000000001</v>
      </c>
      <c r="Q256" s="132">
        <v>0</v>
      </c>
      <c r="R256" s="132">
        <f>Q256*H256</f>
        <v>0</v>
      </c>
      <c r="S256" s="132">
        <v>0</v>
      </c>
      <c r="T256" s="133">
        <f>S256*H256</f>
        <v>0</v>
      </c>
      <c r="AR256" s="134" t="s">
        <v>277</v>
      </c>
      <c r="AT256" s="134" t="s">
        <v>226</v>
      </c>
      <c r="AU256" s="134" t="s">
        <v>82</v>
      </c>
      <c r="AY256" s="17" t="s">
        <v>224</v>
      </c>
      <c r="BE256" s="135">
        <f>IF(N256="základní",J256,0)</f>
        <v>0</v>
      </c>
      <c r="BF256" s="135">
        <f>IF(N256="snížená",J256,0)</f>
        <v>944</v>
      </c>
      <c r="BG256" s="135">
        <f>IF(N256="zákl. přenesená",J256,0)</f>
        <v>0</v>
      </c>
      <c r="BH256" s="135">
        <f>IF(N256="sníž. přenesená",J256,0)</f>
        <v>0</v>
      </c>
      <c r="BI256" s="135">
        <f>IF(N256="nulová",J256,0)</f>
        <v>0</v>
      </c>
      <c r="BJ256" s="17" t="s">
        <v>82</v>
      </c>
      <c r="BK256" s="135">
        <f>ROUND(I256*H256,2)</f>
        <v>944</v>
      </c>
      <c r="BL256" s="17" t="s">
        <v>277</v>
      </c>
      <c r="BM256" s="134" t="s">
        <v>5178</v>
      </c>
    </row>
    <row r="257" spans="2:65" s="1" customFormat="1" ht="19.5">
      <c r="B257" s="29"/>
      <c r="D257" s="136" t="s">
        <v>231</v>
      </c>
      <c r="F257" s="137" t="s">
        <v>3260</v>
      </c>
      <c r="L257" s="29"/>
      <c r="M257" s="138"/>
      <c r="T257" s="53"/>
      <c r="AT257" s="17" t="s">
        <v>231</v>
      </c>
      <c r="AU257" s="17" t="s">
        <v>82</v>
      </c>
    </row>
    <row r="258" spans="2:65" s="1" customFormat="1">
      <c r="B258" s="29"/>
      <c r="D258" s="139" t="s">
        <v>232</v>
      </c>
      <c r="F258" s="140" t="s">
        <v>3261</v>
      </c>
      <c r="L258" s="29"/>
      <c r="M258" s="138"/>
      <c r="T258" s="53"/>
      <c r="AT258" s="17" t="s">
        <v>232</v>
      </c>
      <c r="AU258" s="17" t="s">
        <v>82</v>
      </c>
    </row>
    <row r="259" spans="2:65" s="1" customFormat="1" ht="21.75" customHeight="1">
      <c r="B259" s="123"/>
      <c r="C259" s="124" t="s">
        <v>472</v>
      </c>
      <c r="D259" s="124" t="s">
        <v>226</v>
      </c>
      <c r="E259" s="125" t="s">
        <v>3262</v>
      </c>
      <c r="F259" s="126" t="s">
        <v>3263</v>
      </c>
      <c r="G259" s="127" t="s">
        <v>639</v>
      </c>
      <c r="H259" s="128">
        <v>1528</v>
      </c>
      <c r="I259" s="129">
        <v>31.1</v>
      </c>
      <c r="J259" s="129">
        <f>ROUND(I259*H259,2)</f>
        <v>47520.800000000003</v>
      </c>
      <c r="K259" s="126" t="s">
        <v>2903</v>
      </c>
      <c r="L259" s="29"/>
      <c r="M259" s="130" t="s">
        <v>1</v>
      </c>
      <c r="N259" s="131" t="s">
        <v>39</v>
      </c>
      <c r="O259" s="132">
        <v>6.0999999999999999E-2</v>
      </c>
      <c r="P259" s="132">
        <f>O259*H259</f>
        <v>93.207999999999998</v>
      </c>
      <c r="Q259" s="132">
        <v>0</v>
      </c>
      <c r="R259" s="132">
        <f>Q259*H259</f>
        <v>0</v>
      </c>
      <c r="S259" s="132">
        <v>0</v>
      </c>
      <c r="T259" s="133">
        <f>S259*H259</f>
        <v>0</v>
      </c>
      <c r="AR259" s="134" t="s">
        <v>277</v>
      </c>
      <c r="AT259" s="134" t="s">
        <v>226</v>
      </c>
      <c r="AU259" s="134" t="s">
        <v>82</v>
      </c>
      <c r="AY259" s="17" t="s">
        <v>224</v>
      </c>
      <c r="BE259" s="135">
        <f>IF(N259="základní",J259,0)</f>
        <v>0</v>
      </c>
      <c r="BF259" s="135">
        <f>IF(N259="snížená",J259,0)</f>
        <v>47520.800000000003</v>
      </c>
      <c r="BG259" s="135">
        <f>IF(N259="zákl. přenesená",J259,0)</f>
        <v>0</v>
      </c>
      <c r="BH259" s="135">
        <f>IF(N259="sníž. přenesená",J259,0)</f>
        <v>0</v>
      </c>
      <c r="BI259" s="135">
        <f>IF(N259="nulová",J259,0)</f>
        <v>0</v>
      </c>
      <c r="BJ259" s="17" t="s">
        <v>82</v>
      </c>
      <c r="BK259" s="135">
        <f>ROUND(I259*H259,2)</f>
        <v>47520.800000000003</v>
      </c>
      <c r="BL259" s="17" t="s">
        <v>277</v>
      </c>
      <c r="BM259" s="134" t="s">
        <v>5179</v>
      </c>
    </row>
    <row r="260" spans="2:65" s="1" customFormat="1" ht="19.5">
      <c r="B260" s="29"/>
      <c r="D260" s="136" t="s">
        <v>231</v>
      </c>
      <c r="F260" s="137" t="s">
        <v>3265</v>
      </c>
      <c r="L260" s="29"/>
      <c r="M260" s="138"/>
      <c r="T260" s="53"/>
      <c r="AT260" s="17" t="s">
        <v>231</v>
      </c>
      <c r="AU260" s="17" t="s">
        <v>82</v>
      </c>
    </row>
    <row r="261" spans="2:65" s="1" customFormat="1" ht="21.75" customHeight="1">
      <c r="B261" s="123"/>
      <c r="C261" s="124" t="s">
        <v>359</v>
      </c>
      <c r="D261" s="124" t="s">
        <v>226</v>
      </c>
      <c r="E261" s="125" t="s">
        <v>3266</v>
      </c>
      <c r="F261" s="126" t="s">
        <v>3267</v>
      </c>
      <c r="G261" s="127" t="s">
        <v>639</v>
      </c>
      <c r="H261" s="128">
        <v>80</v>
      </c>
      <c r="I261" s="129">
        <v>69.900000000000006</v>
      </c>
      <c r="J261" s="129">
        <f>ROUND(I261*H261,2)</f>
        <v>5592</v>
      </c>
      <c r="K261" s="126" t="s">
        <v>230</v>
      </c>
      <c r="L261" s="29"/>
      <c r="M261" s="130" t="s">
        <v>1</v>
      </c>
      <c r="N261" s="131" t="s">
        <v>39</v>
      </c>
      <c r="O261" s="132">
        <v>0.13700000000000001</v>
      </c>
      <c r="P261" s="132">
        <f>O261*H261</f>
        <v>10.96</v>
      </c>
      <c r="Q261" s="132">
        <v>0</v>
      </c>
      <c r="R261" s="132">
        <f>Q261*H261</f>
        <v>0</v>
      </c>
      <c r="S261" s="132">
        <v>0</v>
      </c>
      <c r="T261" s="133">
        <f>S261*H261</f>
        <v>0</v>
      </c>
      <c r="AR261" s="134" t="s">
        <v>277</v>
      </c>
      <c r="AT261" s="134" t="s">
        <v>226</v>
      </c>
      <c r="AU261" s="134" t="s">
        <v>82</v>
      </c>
      <c r="AY261" s="17" t="s">
        <v>224</v>
      </c>
      <c r="BE261" s="135">
        <f>IF(N261="základní",J261,0)</f>
        <v>0</v>
      </c>
      <c r="BF261" s="135">
        <f>IF(N261="snížená",J261,0)</f>
        <v>5592</v>
      </c>
      <c r="BG261" s="135">
        <f>IF(N261="zákl. přenesená",J261,0)</f>
        <v>0</v>
      </c>
      <c r="BH261" s="135">
        <f>IF(N261="sníž. přenesená",J261,0)</f>
        <v>0</v>
      </c>
      <c r="BI261" s="135">
        <f>IF(N261="nulová",J261,0)</f>
        <v>0</v>
      </c>
      <c r="BJ261" s="17" t="s">
        <v>82</v>
      </c>
      <c r="BK261" s="135">
        <f>ROUND(I261*H261,2)</f>
        <v>5592</v>
      </c>
      <c r="BL261" s="17" t="s">
        <v>277</v>
      </c>
      <c r="BM261" s="134" t="s">
        <v>5180</v>
      </c>
    </row>
    <row r="262" spans="2:65" s="1" customFormat="1" ht="19.5">
      <c r="B262" s="29"/>
      <c r="D262" s="136" t="s">
        <v>231</v>
      </c>
      <c r="F262" s="137" t="s">
        <v>3269</v>
      </c>
      <c r="L262" s="29"/>
      <c r="M262" s="138"/>
      <c r="T262" s="53"/>
      <c r="AT262" s="17" t="s">
        <v>231</v>
      </c>
      <c r="AU262" s="17" t="s">
        <v>82</v>
      </c>
    </row>
    <row r="263" spans="2:65" s="1" customFormat="1">
      <c r="B263" s="29"/>
      <c r="D263" s="139" t="s">
        <v>232</v>
      </c>
      <c r="F263" s="140" t="s">
        <v>3270</v>
      </c>
      <c r="L263" s="29"/>
      <c r="M263" s="138"/>
      <c r="T263" s="53"/>
      <c r="AT263" s="17" t="s">
        <v>232</v>
      </c>
      <c r="AU263" s="17" t="s">
        <v>82</v>
      </c>
    </row>
    <row r="264" spans="2:65" s="1" customFormat="1" ht="24.2" customHeight="1">
      <c r="B264" s="123"/>
      <c r="C264" s="124" t="s">
        <v>479</v>
      </c>
      <c r="D264" s="124" t="s">
        <v>226</v>
      </c>
      <c r="E264" s="125" t="s">
        <v>3271</v>
      </c>
      <c r="F264" s="126" t="s">
        <v>3272</v>
      </c>
      <c r="G264" s="127" t="s">
        <v>639</v>
      </c>
      <c r="H264" s="128">
        <v>70</v>
      </c>
      <c r="I264" s="129">
        <v>163</v>
      </c>
      <c r="J264" s="129">
        <f>ROUND(I264*H264,2)</f>
        <v>11410</v>
      </c>
      <c r="K264" s="126" t="s">
        <v>230</v>
      </c>
      <c r="L264" s="29"/>
      <c r="M264" s="130" t="s">
        <v>1</v>
      </c>
      <c r="N264" s="131" t="s">
        <v>39</v>
      </c>
      <c r="O264" s="132">
        <v>0.32</v>
      </c>
      <c r="P264" s="132">
        <f>O264*H264</f>
        <v>22.400000000000002</v>
      </c>
      <c r="Q264" s="132">
        <v>0</v>
      </c>
      <c r="R264" s="132">
        <f>Q264*H264</f>
        <v>0</v>
      </c>
      <c r="S264" s="132">
        <v>0</v>
      </c>
      <c r="T264" s="133">
        <f>S264*H264</f>
        <v>0</v>
      </c>
      <c r="AR264" s="134" t="s">
        <v>277</v>
      </c>
      <c r="AT264" s="134" t="s">
        <v>226</v>
      </c>
      <c r="AU264" s="134" t="s">
        <v>82</v>
      </c>
      <c r="AY264" s="17" t="s">
        <v>224</v>
      </c>
      <c r="BE264" s="135">
        <f>IF(N264="základní",J264,0)</f>
        <v>0</v>
      </c>
      <c r="BF264" s="135">
        <f>IF(N264="snížená",J264,0)</f>
        <v>11410</v>
      </c>
      <c r="BG264" s="135">
        <f>IF(N264="zákl. přenesená",J264,0)</f>
        <v>0</v>
      </c>
      <c r="BH264" s="135">
        <f>IF(N264="sníž. přenesená",J264,0)</f>
        <v>0</v>
      </c>
      <c r="BI264" s="135">
        <f>IF(N264="nulová",J264,0)</f>
        <v>0</v>
      </c>
      <c r="BJ264" s="17" t="s">
        <v>82</v>
      </c>
      <c r="BK264" s="135">
        <f>ROUND(I264*H264,2)</f>
        <v>11410</v>
      </c>
      <c r="BL264" s="17" t="s">
        <v>277</v>
      </c>
      <c r="BM264" s="134" t="s">
        <v>5181</v>
      </c>
    </row>
    <row r="265" spans="2:65" s="1" customFormat="1" ht="19.5">
      <c r="B265" s="29"/>
      <c r="D265" s="136" t="s">
        <v>231</v>
      </c>
      <c r="F265" s="137" t="s">
        <v>3274</v>
      </c>
      <c r="L265" s="29"/>
      <c r="M265" s="138"/>
      <c r="T265" s="53"/>
      <c r="AT265" s="17" t="s">
        <v>231</v>
      </c>
      <c r="AU265" s="17" t="s">
        <v>82</v>
      </c>
    </row>
    <row r="266" spans="2:65" s="1" customFormat="1">
      <c r="B266" s="29"/>
      <c r="D266" s="139" t="s">
        <v>232</v>
      </c>
      <c r="F266" s="140" t="s">
        <v>3275</v>
      </c>
      <c r="L266" s="29"/>
      <c r="M266" s="138"/>
      <c r="T266" s="53"/>
      <c r="AT266" s="17" t="s">
        <v>232</v>
      </c>
      <c r="AU266" s="17" t="s">
        <v>82</v>
      </c>
    </row>
    <row r="267" spans="2:65" s="1" customFormat="1" ht="24.2" customHeight="1">
      <c r="B267" s="123"/>
      <c r="C267" s="124" t="s">
        <v>365</v>
      </c>
      <c r="D267" s="124" t="s">
        <v>226</v>
      </c>
      <c r="E267" s="125" t="s">
        <v>3276</v>
      </c>
      <c r="F267" s="126" t="s">
        <v>3277</v>
      </c>
      <c r="G267" s="127" t="s">
        <v>639</v>
      </c>
      <c r="H267" s="128">
        <v>81</v>
      </c>
      <c r="I267" s="129">
        <v>140</v>
      </c>
      <c r="J267" s="129">
        <f>ROUND(I267*H267,2)</f>
        <v>11340</v>
      </c>
      <c r="K267" s="126" t="s">
        <v>2903</v>
      </c>
      <c r="L267" s="29"/>
      <c r="M267" s="130" t="s">
        <v>1</v>
      </c>
      <c r="N267" s="131" t="s">
        <v>39</v>
      </c>
      <c r="O267" s="132">
        <v>0.30599999999999999</v>
      </c>
      <c r="P267" s="132">
        <f>O267*H267</f>
        <v>24.785999999999998</v>
      </c>
      <c r="Q267" s="132">
        <v>0</v>
      </c>
      <c r="R267" s="132">
        <f>Q267*H267</f>
        <v>0</v>
      </c>
      <c r="S267" s="132">
        <v>0</v>
      </c>
      <c r="T267" s="133">
        <f>S267*H267</f>
        <v>0</v>
      </c>
      <c r="AR267" s="134" t="s">
        <v>277</v>
      </c>
      <c r="AT267" s="134" t="s">
        <v>226</v>
      </c>
      <c r="AU267" s="134" t="s">
        <v>82</v>
      </c>
      <c r="AY267" s="17" t="s">
        <v>224</v>
      </c>
      <c r="BE267" s="135">
        <f>IF(N267="základní",J267,0)</f>
        <v>0</v>
      </c>
      <c r="BF267" s="135">
        <f>IF(N267="snížená",J267,0)</f>
        <v>11340</v>
      </c>
      <c r="BG267" s="135">
        <f>IF(N267="zákl. přenesená",J267,0)</f>
        <v>0</v>
      </c>
      <c r="BH267" s="135">
        <f>IF(N267="sníž. přenesená",J267,0)</f>
        <v>0</v>
      </c>
      <c r="BI267" s="135">
        <f>IF(N267="nulová",J267,0)</f>
        <v>0</v>
      </c>
      <c r="BJ267" s="17" t="s">
        <v>82</v>
      </c>
      <c r="BK267" s="135">
        <f>ROUND(I267*H267,2)</f>
        <v>11340</v>
      </c>
      <c r="BL267" s="17" t="s">
        <v>277</v>
      </c>
      <c r="BM267" s="134" t="s">
        <v>5182</v>
      </c>
    </row>
    <row r="268" spans="2:65" s="1" customFormat="1" ht="19.5">
      <c r="B268" s="29"/>
      <c r="D268" s="136" t="s">
        <v>231</v>
      </c>
      <c r="F268" s="137" t="s">
        <v>3279</v>
      </c>
      <c r="L268" s="29"/>
      <c r="M268" s="138"/>
      <c r="T268" s="53"/>
      <c r="AT268" s="17" t="s">
        <v>231</v>
      </c>
      <c r="AU268" s="17" t="s">
        <v>82</v>
      </c>
    </row>
    <row r="269" spans="2:65" s="13" customFormat="1">
      <c r="B269" s="146"/>
      <c r="D269" s="136" t="s">
        <v>234</v>
      </c>
      <c r="E269" s="147" t="s">
        <v>1</v>
      </c>
      <c r="F269" s="148" t="s">
        <v>3280</v>
      </c>
      <c r="H269" s="149">
        <v>55</v>
      </c>
      <c r="L269" s="146"/>
      <c r="M269" s="150"/>
      <c r="T269" s="151"/>
      <c r="AT269" s="147" t="s">
        <v>234</v>
      </c>
      <c r="AU269" s="147" t="s">
        <v>82</v>
      </c>
      <c r="AV269" s="13" t="s">
        <v>82</v>
      </c>
      <c r="AW269" s="13" t="s">
        <v>29</v>
      </c>
      <c r="AX269" s="13" t="s">
        <v>73</v>
      </c>
      <c r="AY269" s="147" t="s">
        <v>224</v>
      </c>
    </row>
    <row r="270" spans="2:65" s="12" customFormat="1">
      <c r="B270" s="141"/>
      <c r="D270" s="136" t="s">
        <v>234</v>
      </c>
      <c r="E270" s="142" t="s">
        <v>1</v>
      </c>
      <c r="F270" s="143" t="s">
        <v>3281</v>
      </c>
      <c r="H270" s="142" t="s">
        <v>1</v>
      </c>
      <c r="L270" s="141"/>
      <c r="M270" s="144"/>
      <c r="T270" s="145"/>
      <c r="AT270" s="142" t="s">
        <v>234</v>
      </c>
      <c r="AU270" s="142" t="s">
        <v>82</v>
      </c>
      <c r="AV270" s="12" t="s">
        <v>78</v>
      </c>
      <c r="AW270" s="12" t="s">
        <v>29</v>
      </c>
      <c r="AX270" s="12" t="s">
        <v>73</v>
      </c>
      <c r="AY270" s="142" t="s">
        <v>224</v>
      </c>
    </row>
    <row r="271" spans="2:65" s="13" customFormat="1">
      <c r="B271" s="146"/>
      <c r="D271" s="136" t="s">
        <v>234</v>
      </c>
      <c r="E271" s="147" t="s">
        <v>1</v>
      </c>
      <c r="F271" s="148" t="s">
        <v>313</v>
      </c>
      <c r="H271" s="149">
        <v>26</v>
      </c>
      <c r="L271" s="146"/>
      <c r="M271" s="150"/>
      <c r="T271" s="151"/>
      <c r="AT271" s="147" t="s">
        <v>234</v>
      </c>
      <c r="AU271" s="147" t="s">
        <v>82</v>
      </c>
      <c r="AV271" s="13" t="s">
        <v>82</v>
      </c>
      <c r="AW271" s="13" t="s">
        <v>29</v>
      </c>
      <c r="AX271" s="13" t="s">
        <v>73</v>
      </c>
      <c r="AY271" s="147" t="s">
        <v>224</v>
      </c>
    </row>
    <row r="272" spans="2:65" s="14" customFormat="1">
      <c r="B272" s="152"/>
      <c r="D272" s="136" t="s">
        <v>234</v>
      </c>
      <c r="E272" s="153" t="s">
        <v>1</v>
      </c>
      <c r="F272" s="154" t="s">
        <v>239</v>
      </c>
      <c r="H272" s="155">
        <v>81</v>
      </c>
      <c r="L272" s="152"/>
      <c r="M272" s="156"/>
      <c r="T272" s="157"/>
      <c r="AT272" s="153" t="s">
        <v>234</v>
      </c>
      <c r="AU272" s="153" t="s">
        <v>82</v>
      </c>
      <c r="AV272" s="14" t="s">
        <v>106</v>
      </c>
      <c r="AW272" s="14" t="s">
        <v>29</v>
      </c>
      <c r="AX272" s="14" t="s">
        <v>78</v>
      </c>
      <c r="AY272" s="153" t="s">
        <v>224</v>
      </c>
    </row>
    <row r="273" spans="2:65" s="1" customFormat="1" ht="24.2" customHeight="1">
      <c r="B273" s="123"/>
      <c r="C273" s="124" t="s">
        <v>491</v>
      </c>
      <c r="D273" s="124" t="s">
        <v>226</v>
      </c>
      <c r="E273" s="125" t="s">
        <v>3282</v>
      </c>
      <c r="F273" s="126" t="s">
        <v>3283</v>
      </c>
      <c r="G273" s="127" t="s">
        <v>639</v>
      </c>
      <c r="H273" s="128">
        <v>16</v>
      </c>
      <c r="I273" s="129">
        <v>188</v>
      </c>
      <c r="J273" s="129">
        <f>ROUND(I273*H273,2)</f>
        <v>3008</v>
      </c>
      <c r="K273" s="126" t="s">
        <v>2903</v>
      </c>
      <c r="L273" s="29"/>
      <c r="M273" s="130" t="s">
        <v>1</v>
      </c>
      <c r="N273" s="131" t="s">
        <v>39</v>
      </c>
      <c r="O273" s="132">
        <v>0.41099999999999998</v>
      </c>
      <c r="P273" s="132">
        <f>O273*H273</f>
        <v>6.5759999999999996</v>
      </c>
      <c r="Q273" s="132">
        <v>0</v>
      </c>
      <c r="R273" s="132">
        <f>Q273*H273</f>
        <v>0</v>
      </c>
      <c r="S273" s="132">
        <v>0</v>
      </c>
      <c r="T273" s="133">
        <f>S273*H273</f>
        <v>0</v>
      </c>
      <c r="AR273" s="134" t="s">
        <v>277</v>
      </c>
      <c r="AT273" s="134" t="s">
        <v>226</v>
      </c>
      <c r="AU273" s="134" t="s">
        <v>82</v>
      </c>
      <c r="AY273" s="17" t="s">
        <v>224</v>
      </c>
      <c r="BE273" s="135">
        <f>IF(N273="základní",J273,0)</f>
        <v>0</v>
      </c>
      <c r="BF273" s="135">
        <f>IF(N273="snížená",J273,0)</f>
        <v>3008</v>
      </c>
      <c r="BG273" s="135">
        <f>IF(N273="zákl. přenesená",J273,0)</f>
        <v>0</v>
      </c>
      <c r="BH273" s="135">
        <f>IF(N273="sníž. přenesená",J273,0)</f>
        <v>0</v>
      </c>
      <c r="BI273" s="135">
        <f>IF(N273="nulová",J273,0)</f>
        <v>0</v>
      </c>
      <c r="BJ273" s="17" t="s">
        <v>82</v>
      </c>
      <c r="BK273" s="135">
        <f>ROUND(I273*H273,2)</f>
        <v>3008</v>
      </c>
      <c r="BL273" s="17" t="s">
        <v>277</v>
      </c>
      <c r="BM273" s="134" t="s">
        <v>5183</v>
      </c>
    </row>
    <row r="274" spans="2:65" s="1" customFormat="1" ht="29.25">
      <c r="B274" s="29"/>
      <c r="D274" s="136" t="s">
        <v>231</v>
      </c>
      <c r="F274" s="137" t="s">
        <v>3285</v>
      </c>
      <c r="L274" s="29"/>
      <c r="M274" s="138"/>
      <c r="T274" s="53"/>
      <c r="AT274" s="17" t="s">
        <v>231</v>
      </c>
      <c r="AU274" s="17" t="s">
        <v>82</v>
      </c>
    </row>
    <row r="275" spans="2:65" s="13" customFormat="1">
      <c r="B275" s="146"/>
      <c r="D275" s="136" t="s">
        <v>234</v>
      </c>
      <c r="E275" s="147" t="s">
        <v>1</v>
      </c>
      <c r="F275" s="148" t="s">
        <v>277</v>
      </c>
      <c r="H275" s="149">
        <v>16</v>
      </c>
      <c r="L275" s="146"/>
      <c r="M275" s="150"/>
      <c r="T275" s="151"/>
      <c r="AT275" s="147" t="s">
        <v>234</v>
      </c>
      <c r="AU275" s="147" t="s">
        <v>82</v>
      </c>
      <c r="AV275" s="13" t="s">
        <v>82</v>
      </c>
      <c r="AW275" s="13" t="s">
        <v>29</v>
      </c>
      <c r="AX275" s="13" t="s">
        <v>73</v>
      </c>
      <c r="AY275" s="147" t="s">
        <v>224</v>
      </c>
    </row>
    <row r="276" spans="2:65" s="14" customFormat="1">
      <c r="B276" s="152"/>
      <c r="D276" s="136" t="s">
        <v>234</v>
      </c>
      <c r="E276" s="153" t="s">
        <v>1</v>
      </c>
      <c r="F276" s="154" t="s">
        <v>239</v>
      </c>
      <c r="H276" s="155">
        <v>16</v>
      </c>
      <c r="L276" s="152"/>
      <c r="M276" s="156"/>
      <c r="T276" s="157"/>
      <c r="AT276" s="153" t="s">
        <v>234</v>
      </c>
      <c r="AU276" s="153" t="s">
        <v>82</v>
      </c>
      <c r="AV276" s="14" t="s">
        <v>106</v>
      </c>
      <c r="AW276" s="14" t="s">
        <v>29</v>
      </c>
      <c r="AX276" s="14" t="s">
        <v>78</v>
      </c>
      <c r="AY276" s="153" t="s">
        <v>224</v>
      </c>
    </row>
    <row r="277" spans="2:65" s="1" customFormat="1" ht="21.75" customHeight="1">
      <c r="B277" s="123"/>
      <c r="C277" s="124" t="s">
        <v>370</v>
      </c>
      <c r="D277" s="124" t="s">
        <v>226</v>
      </c>
      <c r="E277" s="125" t="s">
        <v>3286</v>
      </c>
      <c r="F277" s="126" t="s">
        <v>3287</v>
      </c>
      <c r="G277" s="127" t="s">
        <v>639</v>
      </c>
      <c r="H277" s="128">
        <v>8</v>
      </c>
      <c r="I277" s="129">
        <v>149</v>
      </c>
      <c r="J277" s="129">
        <f>ROUND(I277*H277,2)</f>
        <v>1192</v>
      </c>
      <c r="K277" s="126" t="s">
        <v>2903</v>
      </c>
      <c r="L277" s="29"/>
      <c r="M277" s="130" t="s">
        <v>1</v>
      </c>
      <c r="N277" s="131" t="s">
        <v>39</v>
      </c>
      <c r="O277" s="132">
        <v>0.32700000000000001</v>
      </c>
      <c r="P277" s="132">
        <f>O277*H277</f>
        <v>2.6160000000000001</v>
      </c>
      <c r="Q277" s="132">
        <v>0</v>
      </c>
      <c r="R277" s="132">
        <f>Q277*H277</f>
        <v>0</v>
      </c>
      <c r="S277" s="132">
        <v>0</v>
      </c>
      <c r="T277" s="133">
        <f>S277*H277</f>
        <v>0</v>
      </c>
      <c r="AR277" s="134" t="s">
        <v>277</v>
      </c>
      <c r="AT277" s="134" t="s">
        <v>226</v>
      </c>
      <c r="AU277" s="134" t="s">
        <v>82</v>
      </c>
      <c r="AY277" s="17" t="s">
        <v>224</v>
      </c>
      <c r="BE277" s="135">
        <f>IF(N277="základní",J277,0)</f>
        <v>0</v>
      </c>
      <c r="BF277" s="135">
        <f>IF(N277="snížená",J277,0)</f>
        <v>1192</v>
      </c>
      <c r="BG277" s="135">
        <f>IF(N277="zákl. přenesená",J277,0)</f>
        <v>0</v>
      </c>
      <c r="BH277" s="135">
        <f>IF(N277="sníž. přenesená",J277,0)</f>
        <v>0</v>
      </c>
      <c r="BI277" s="135">
        <f>IF(N277="nulová",J277,0)</f>
        <v>0</v>
      </c>
      <c r="BJ277" s="17" t="s">
        <v>82</v>
      </c>
      <c r="BK277" s="135">
        <f>ROUND(I277*H277,2)</f>
        <v>1192</v>
      </c>
      <c r="BL277" s="17" t="s">
        <v>277</v>
      </c>
      <c r="BM277" s="134" t="s">
        <v>5184</v>
      </c>
    </row>
    <row r="278" spans="2:65" s="1" customFormat="1" ht="19.5">
      <c r="B278" s="29"/>
      <c r="D278" s="136" t="s">
        <v>231</v>
      </c>
      <c r="F278" s="137" t="s">
        <v>3289</v>
      </c>
      <c r="L278" s="29"/>
      <c r="M278" s="138"/>
      <c r="T278" s="53"/>
      <c r="AT278" s="17" t="s">
        <v>231</v>
      </c>
      <c r="AU278" s="17" t="s">
        <v>82</v>
      </c>
    </row>
    <row r="279" spans="2:65" s="13" customFormat="1">
      <c r="B279" s="146"/>
      <c r="D279" s="136" t="s">
        <v>234</v>
      </c>
      <c r="E279" s="147" t="s">
        <v>1</v>
      </c>
      <c r="F279" s="148" t="s">
        <v>3290</v>
      </c>
      <c r="H279" s="149">
        <v>8</v>
      </c>
      <c r="L279" s="146"/>
      <c r="M279" s="150"/>
      <c r="T279" s="151"/>
      <c r="AT279" s="147" t="s">
        <v>234</v>
      </c>
      <c r="AU279" s="147" t="s">
        <v>82</v>
      </c>
      <c r="AV279" s="13" t="s">
        <v>82</v>
      </c>
      <c r="AW279" s="13" t="s">
        <v>29</v>
      </c>
      <c r="AX279" s="13" t="s">
        <v>73</v>
      </c>
      <c r="AY279" s="147" t="s">
        <v>224</v>
      </c>
    </row>
    <row r="280" spans="2:65" s="14" customFormat="1">
      <c r="B280" s="152"/>
      <c r="D280" s="136" t="s">
        <v>234</v>
      </c>
      <c r="E280" s="153" t="s">
        <v>1</v>
      </c>
      <c r="F280" s="154" t="s">
        <v>239</v>
      </c>
      <c r="H280" s="155">
        <v>8</v>
      </c>
      <c r="L280" s="152"/>
      <c r="M280" s="156"/>
      <c r="T280" s="157"/>
      <c r="AT280" s="153" t="s">
        <v>234</v>
      </c>
      <c r="AU280" s="153" t="s">
        <v>82</v>
      </c>
      <c r="AV280" s="14" t="s">
        <v>106</v>
      </c>
      <c r="AW280" s="14" t="s">
        <v>29</v>
      </c>
      <c r="AX280" s="14" t="s">
        <v>78</v>
      </c>
      <c r="AY280" s="153" t="s">
        <v>224</v>
      </c>
    </row>
    <row r="281" spans="2:65" s="1" customFormat="1" ht="24.2" customHeight="1">
      <c r="B281" s="123"/>
      <c r="C281" s="124" t="s">
        <v>503</v>
      </c>
      <c r="D281" s="124" t="s">
        <v>226</v>
      </c>
      <c r="E281" s="125" t="s">
        <v>3291</v>
      </c>
      <c r="F281" s="126" t="s">
        <v>3292</v>
      </c>
      <c r="G281" s="127" t="s">
        <v>639</v>
      </c>
      <c r="H281" s="128">
        <v>16</v>
      </c>
      <c r="I281" s="129">
        <v>265</v>
      </c>
      <c r="J281" s="129">
        <f>ROUND(I281*H281,2)</f>
        <v>4240</v>
      </c>
      <c r="K281" s="126" t="s">
        <v>230</v>
      </c>
      <c r="L281" s="29"/>
      <c r="M281" s="130" t="s">
        <v>1</v>
      </c>
      <c r="N281" s="131" t="s">
        <v>39</v>
      </c>
      <c r="O281" s="132">
        <v>0.57899999999999996</v>
      </c>
      <c r="P281" s="132">
        <f>O281*H281</f>
        <v>9.2639999999999993</v>
      </c>
      <c r="Q281" s="132">
        <v>0</v>
      </c>
      <c r="R281" s="132">
        <f>Q281*H281</f>
        <v>0</v>
      </c>
      <c r="S281" s="132">
        <v>0</v>
      </c>
      <c r="T281" s="133">
        <f>S281*H281</f>
        <v>0</v>
      </c>
      <c r="AR281" s="134" t="s">
        <v>277</v>
      </c>
      <c r="AT281" s="134" t="s">
        <v>226</v>
      </c>
      <c r="AU281" s="134" t="s">
        <v>82</v>
      </c>
      <c r="AY281" s="17" t="s">
        <v>224</v>
      </c>
      <c r="BE281" s="135">
        <f>IF(N281="základní",J281,0)</f>
        <v>0</v>
      </c>
      <c r="BF281" s="135">
        <f>IF(N281="snížená",J281,0)</f>
        <v>4240</v>
      </c>
      <c r="BG281" s="135">
        <f>IF(N281="zákl. přenesená",J281,0)</f>
        <v>0</v>
      </c>
      <c r="BH281" s="135">
        <f>IF(N281="sníž. přenesená",J281,0)</f>
        <v>0</v>
      </c>
      <c r="BI281" s="135">
        <f>IF(N281="nulová",J281,0)</f>
        <v>0</v>
      </c>
      <c r="BJ281" s="17" t="s">
        <v>82</v>
      </c>
      <c r="BK281" s="135">
        <f>ROUND(I281*H281,2)</f>
        <v>4240</v>
      </c>
      <c r="BL281" s="17" t="s">
        <v>277</v>
      </c>
      <c r="BM281" s="134" t="s">
        <v>5185</v>
      </c>
    </row>
    <row r="282" spans="2:65" s="1" customFormat="1" ht="29.25">
      <c r="B282" s="29"/>
      <c r="D282" s="136" t="s">
        <v>231</v>
      </c>
      <c r="F282" s="137" t="s">
        <v>3294</v>
      </c>
      <c r="L282" s="29"/>
      <c r="M282" s="138"/>
      <c r="T282" s="53"/>
      <c r="AT282" s="17" t="s">
        <v>231</v>
      </c>
      <c r="AU282" s="17" t="s">
        <v>82</v>
      </c>
    </row>
    <row r="283" spans="2:65" s="1" customFormat="1">
      <c r="B283" s="29"/>
      <c r="D283" s="139" t="s">
        <v>232</v>
      </c>
      <c r="F283" s="140" t="s">
        <v>3295</v>
      </c>
      <c r="L283" s="29"/>
      <c r="M283" s="138"/>
      <c r="T283" s="53"/>
      <c r="AT283" s="17" t="s">
        <v>232</v>
      </c>
      <c r="AU283" s="17" t="s">
        <v>82</v>
      </c>
    </row>
    <row r="284" spans="2:65" s="1" customFormat="1" ht="24.2" customHeight="1">
      <c r="B284" s="123"/>
      <c r="C284" s="164" t="s">
        <v>373</v>
      </c>
      <c r="D284" s="164" t="s">
        <v>1008</v>
      </c>
      <c r="E284" s="165" t="s">
        <v>3296</v>
      </c>
      <c r="F284" s="166" t="s">
        <v>3297</v>
      </c>
      <c r="G284" s="167" t="s">
        <v>639</v>
      </c>
      <c r="H284" s="168">
        <v>16</v>
      </c>
      <c r="I284" s="169">
        <v>138.79</v>
      </c>
      <c r="J284" s="169">
        <f>ROUND(I284*H284,2)</f>
        <v>2220.64</v>
      </c>
      <c r="K284" s="166" t="s">
        <v>1</v>
      </c>
      <c r="L284" s="170"/>
      <c r="M284" s="171" t="s">
        <v>1</v>
      </c>
      <c r="N284" s="172" t="s">
        <v>39</v>
      </c>
      <c r="O284" s="132">
        <v>0</v>
      </c>
      <c r="P284" s="132">
        <f>O284*H284</f>
        <v>0</v>
      </c>
      <c r="Q284" s="132">
        <v>1E-4</v>
      </c>
      <c r="R284" s="132">
        <f>Q284*H284</f>
        <v>1.6000000000000001E-3</v>
      </c>
      <c r="S284" s="132">
        <v>0</v>
      </c>
      <c r="T284" s="133">
        <f>S284*H284</f>
        <v>0</v>
      </c>
      <c r="AR284" s="134" t="s">
        <v>332</v>
      </c>
      <c r="AT284" s="134" t="s">
        <v>1008</v>
      </c>
      <c r="AU284" s="134" t="s">
        <v>82</v>
      </c>
      <c r="AY284" s="17" t="s">
        <v>224</v>
      </c>
      <c r="BE284" s="135">
        <f>IF(N284="základní",J284,0)</f>
        <v>0</v>
      </c>
      <c r="BF284" s="135">
        <f>IF(N284="snížená",J284,0)</f>
        <v>2220.64</v>
      </c>
      <c r="BG284" s="135">
        <f>IF(N284="zákl. přenesená",J284,0)</f>
        <v>0</v>
      </c>
      <c r="BH284" s="135">
        <f>IF(N284="sníž. přenesená",J284,0)</f>
        <v>0</v>
      </c>
      <c r="BI284" s="135">
        <f>IF(N284="nulová",J284,0)</f>
        <v>0</v>
      </c>
      <c r="BJ284" s="17" t="s">
        <v>82</v>
      </c>
      <c r="BK284" s="135">
        <f>ROUND(I284*H284,2)</f>
        <v>2220.64</v>
      </c>
      <c r="BL284" s="17" t="s">
        <v>277</v>
      </c>
      <c r="BM284" s="134" t="s">
        <v>5186</v>
      </c>
    </row>
    <row r="285" spans="2:65" s="1" customFormat="1">
      <c r="B285" s="29"/>
      <c r="D285" s="136" t="s">
        <v>231</v>
      </c>
      <c r="F285" s="137" t="s">
        <v>3297</v>
      </c>
      <c r="L285" s="29"/>
      <c r="M285" s="138"/>
      <c r="T285" s="53"/>
      <c r="AT285" s="17" t="s">
        <v>231</v>
      </c>
      <c r="AU285" s="17" t="s">
        <v>82</v>
      </c>
    </row>
    <row r="286" spans="2:65" s="1" customFormat="1" ht="21.75" customHeight="1">
      <c r="B286" s="123"/>
      <c r="C286" s="164" t="s">
        <v>514</v>
      </c>
      <c r="D286" s="164" t="s">
        <v>1008</v>
      </c>
      <c r="E286" s="165" t="s">
        <v>3299</v>
      </c>
      <c r="F286" s="166" t="s">
        <v>3300</v>
      </c>
      <c r="G286" s="167" t="s">
        <v>639</v>
      </c>
      <c r="H286" s="168">
        <v>26</v>
      </c>
      <c r="I286" s="169">
        <v>333.42</v>
      </c>
      <c r="J286" s="169">
        <f>ROUND(I286*H286,2)</f>
        <v>8668.92</v>
      </c>
      <c r="K286" s="166" t="s">
        <v>1</v>
      </c>
      <c r="L286" s="170"/>
      <c r="M286" s="171" t="s">
        <v>1</v>
      </c>
      <c r="N286" s="172" t="s">
        <v>39</v>
      </c>
      <c r="O286" s="132">
        <v>0</v>
      </c>
      <c r="P286" s="132">
        <f>O286*H286</f>
        <v>0</v>
      </c>
      <c r="Q286" s="132">
        <v>0</v>
      </c>
      <c r="R286" s="132">
        <f>Q286*H286</f>
        <v>0</v>
      </c>
      <c r="S286" s="132">
        <v>0</v>
      </c>
      <c r="T286" s="133">
        <f>S286*H286</f>
        <v>0</v>
      </c>
      <c r="AR286" s="134" t="s">
        <v>332</v>
      </c>
      <c r="AT286" s="134" t="s">
        <v>1008</v>
      </c>
      <c r="AU286" s="134" t="s">
        <v>82</v>
      </c>
      <c r="AY286" s="17" t="s">
        <v>224</v>
      </c>
      <c r="BE286" s="135">
        <f>IF(N286="základní",J286,0)</f>
        <v>0</v>
      </c>
      <c r="BF286" s="135">
        <f>IF(N286="snížená",J286,0)</f>
        <v>8668.92</v>
      </c>
      <c r="BG286" s="135">
        <f>IF(N286="zákl. přenesená",J286,0)</f>
        <v>0</v>
      </c>
      <c r="BH286" s="135">
        <f>IF(N286="sníž. přenesená",J286,0)</f>
        <v>0</v>
      </c>
      <c r="BI286" s="135">
        <f>IF(N286="nulová",J286,0)</f>
        <v>0</v>
      </c>
      <c r="BJ286" s="17" t="s">
        <v>82</v>
      </c>
      <c r="BK286" s="135">
        <f>ROUND(I286*H286,2)</f>
        <v>8668.92</v>
      </c>
      <c r="BL286" s="17" t="s">
        <v>277</v>
      </c>
      <c r="BM286" s="134" t="s">
        <v>5187</v>
      </c>
    </row>
    <row r="287" spans="2:65" s="1" customFormat="1">
      <c r="B287" s="29"/>
      <c r="D287" s="136" t="s">
        <v>231</v>
      </c>
      <c r="F287" s="137" t="s">
        <v>3300</v>
      </c>
      <c r="L287" s="29"/>
      <c r="M287" s="138"/>
      <c r="T287" s="53"/>
      <c r="AT287" s="17" t="s">
        <v>231</v>
      </c>
      <c r="AU287" s="17" t="s">
        <v>82</v>
      </c>
    </row>
    <row r="288" spans="2:65" s="1" customFormat="1" ht="16.5" customHeight="1">
      <c r="B288" s="123"/>
      <c r="C288" s="164" t="s">
        <v>379</v>
      </c>
      <c r="D288" s="164" t="s">
        <v>1008</v>
      </c>
      <c r="E288" s="165" t="s">
        <v>3302</v>
      </c>
      <c r="F288" s="166" t="s">
        <v>3303</v>
      </c>
      <c r="G288" s="167" t="s">
        <v>639</v>
      </c>
      <c r="H288" s="168">
        <v>28</v>
      </c>
      <c r="I288" s="169">
        <v>244</v>
      </c>
      <c r="J288" s="169">
        <f>ROUND(I288*H288,2)</f>
        <v>6832</v>
      </c>
      <c r="K288" s="166" t="s">
        <v>2903</v>
      </c>
      <c r="L288" s="170"/>
      <c r="M288" s="171" t="s">
        <v>1</v>
      </c>
      <c r="N288" s="172" t="s">
        <v>39</v>
      </c>
      <c r="O288" s="132">
        <v>0</v>
      </c>
      <c r="P288" s="132">
        <f>O288*H288</f>
        <v>0</v>
      </c>
      <c r="Q288" s="132">
        <v>5.0000000000000002E-5</v>
      </c>
      <c r="R288" s="132">
        <f>Q288*H288</f>
        <v>1.4E-3</v>
      </c>
      <c r="S288" s="132">
        <v>0</v>
      </c>
      <c r="T288" s="133">
        <f>S288*H288</f>
        <v>0</v>
      </c>
      <c r="AR288" s="134" t="s">
        <v>332</v>
      </c>
      <c r="AT288" s="134" t="s">
        <v>1008</v>
      </c>
      <c r="AU288" s="134" t="s">
        <v>82</v>
      </c>
      <c r="AY288" s="17" t="s">
        <v>224</v>
      </c>
      <c r="BE288" s="135">
        <f>IF(N288="základní",J288,0)</f>
        <v>0</v>
      </c>
      <c r="BF288" s="135">
        <f>IF(N288="snížená",J288,0)</f>
        <v>6832</v>
      </c>
      <c r="BG288" s="135">
        <f>IF(N288="zákl. přenesená",J288,0)</f>
        <v>0</v>
      </c>
      <c r="BH288" s="135">
        <f>IF(N288="sníž. přenesená",J288,0)</f>
        <v>0</v>
      </c>
      <c r="BI288" s="135">
        <f>IF(N288="nulová",J288,0)</f>
        <v>0</v>
      </c>
      <c r="BJ288" s="17" t="s">
        <v>82</v>
      </c>
      <c r="BK288" s="135">
        <f>ROUND(I288*H288,2)</f>
        <v>6832</v>
      </c>
      <c r="BL288" s="17" t="s">
        <v>277</v>
      </c>
      <c r="BM288" s="134" t="s">
        <v>5188</v>
      </c>
    </row>
    <row r="289" spans="2:65" s="1" customFormat="1">
      <c r="B289" s="29"/>
      <c r="D289" s="136" t="s">
        <v>231</v>
      </c>
      <c r="F289" s="137" t="s">
        <v>3305</v>
      </c>
      <c r="L289" s="29"/>
      <c r="M289" s="138"/>
      <c r="T289" s="53"/>
      <c r="AT289" s="17" t="s">
        <v>231</v>
      </c>
      <c r="AU289" s="17" t="s">
        <v>82</v>
      </c>
    </row>
    <row r="290" spans="2:65" s="1" customFormat="1" ht="16.5" customHeight="1">
      <c r="B290" s="123"/>
      <c r="C290" s="164" t="s">
        <v>547</v>
      </c>
      <c r="D290" s="164" t="s">
        <v>1008</v>
      </c>
      <c r="E290" s="165" t="s">
        <v>3306</v>
      </c>
      <c r="F290" s="166" t="s">
        <v>3307</v>
      </c>
      <c r="G290" s="167" t="s">
        <v>639</v>
      </c>
      <c r="H290" s="168">
        <v>16</v>
      </c>
      <c r="I290" s="169">
        <v>492</v>
      </c>
      <c r="J290" s="169">
        <f>ROUND(I290*H290,2)</f>
        <v>7872</v>
      </c>
      <c r="K290" s="166" t="s">
        <v>2903</v>
      </c>
      <c r="L290" s="170"/>
      <c r="M290" s="171" t="s">
        <v>1</v>
      </c>
      <c r="N290" s="172" t="s">
        <v>39</v>
      </c>
      <c r="O290" s="132">
        <v>0</v>
      </c>
      <c r="P290" s="132">
        <f>O290*H290</f>
        <v>0</v>
      </c>
      <c r="Q290" s="132">
        <v>5.0000000000000002E-5</v>
      </c>
      <c r="R290" s="132">
        <f>Q290*H290</f>
        <v>8.0000000000000004E-4</v>
      </c>
      <c r="S290" s="132">
        <v>0</v>
      </c>
      <c r="T290" s="133">
        <f>S290*H290</f>
        <v>0</v>
      </c>
      <c r="AR290" s="134" t="s">
        <v>332</v>
      </c>
      <c r="AT290" s="134" t="s">
        <v>1008</v>
      </c>
      <c r="AU290" s="134" t="s">
        <v>82</v>
      </c>
      <c r="AY290" s="17" t="s">
        <v>224</v>
      </c>
      <c r="BE290" s="135">
        <f>IF(N290="základní",J290,0)</f>
        <v>0</v>
      </c>
      <c r="BF290" s="135">
        <f>IF(N290="snížená",J290,0)</f>
        <v>7872</v>
      </c>
      <c r="BG290" s="135">
        <f>IF(N290="zákl. přenesená",J290,0)</f>
        <v>0</v>
      </c>
      <c r="BH290" s="135">
        <f>IF(N290="sníž. přenesená",J290,0)</f>
        <v>0</v>
      </c>
      <c r="BI290" s="135">
        <f>IF(N290="nulová",J290,0)</f>
        <v>0</v>
      </c>
      <c r="BJ290" s="17" t="s">
        <v>82</v>
      </c>
      <c r="BK290" s="135">
        <f>ROUND(I290*H290,2)</f>
        <v>7872</v>
      </c>
      <c r="BL290" s="17" t="s">
        <v>277</v>
      </c>
      <c r="BM290" s="134" t="s">
        <v>5189</v>
      </c>
    </row>
    <row r="291" spans="2:65" s="1" customFormat="1">
      <c r="B291" s="29"/>
      <c r="D291" s="136" t="s">
        <v>231</v>
      </c>
      <c r="F291" s="137" t="s">
        <v>3309</v>
      </c>
      <c r="L291" s="29"/>
      <c r="M291" s="138"/>
      <c r="T291" s="53"/>
      <c r="AT291" s="17" t="s">
        <v>231</v>
      </c>
      <c r="AU291" s="17" t="s">
        <v>82</v>
      </c>
    </row>
    <row r="292" spans="2:65" s="1" customFormat="1" ht="16.5" customHeight="1">
      <c r="B292" s="123"/>
      <c r="C292" s="164" t="s">
        <v>385</v>
      </c>
      <c r="D292" s="164" t="s">
        <v>1008</v>
      </c>
      <c r="E292" s="165" t="s">
        <v>3310</v>
      </c>
      <c r="F292" s="166" t="s">
        <v>3311</v>
      </c>
      <c r="G292" s="167" t="s">
        <v>639</v>
      </c>
      <c r="H292" s="168">
        <v>8</v>
      </c>
      <c r="I292" s="169">
        <v>91.5</v>
      </c>
      <c r="J292" s="169">
        <f>ROUND(I292*H292,2)</f>
        <v>732</v>
      </c>
      <c r="K292" s="166" t="s">
        <v>2903</v>
      </c>
      <c r="L292" s="170"/>
      <c r="M292" s="171" t="s">
        <v>1</v>
      </c>
      <c r="N292" s="172" t="s">
        <v>39</v>
      </c>
      <c r="O292" s="132">
        <v>0</v>
      </c>
      <c r="P292" s="132">
        <f>O292*H292</f>
        <v>0</v>
      </c>
      <c r="Q292" s="132">
        <v>5.0000000000000002E-5</v>
      </c>
      <c r="R292" s="132">
        <f>Q292*H292</f>
        <v>4.0000000000000002E-4</v>
      </c>
      <c r="S292" s="132">
        <v>0</v>
      </c>
      <c r="T292" s="133">
        <f>S292*H292</f>
        <v>0</v>
      </c>
      <c r="AR292" s="134" t="s">
        <v>332</v>
      </c>
      <c r="AT292" s="134" t="s">
        <v>1008</v>
      </c>
      <c r="AU292" s="134" t="s">
        <v>82</v>
      </c>
      <c r="AY292" s="17" t="s">
        <v>224</v>
      </c>
      <c r="BE292" s="135">
        <f>IF(N292="základní",J292,0)</f>
        <v>0</v>
      </c>
      <c r="BF292" s="135">
        <f>IF(N292="snížená",J292,0)</f>
        <v>732</v>
      </c>
      <c r="BG292" s="135">
        <f>IF(N292="zákl. přenesená",J292,0)</f>
        <v>0</v>
      </c>
      <c r="BH292" s="135">
        <f>IF(N292="sníž. přenesená",J292,0)</f>
        <v>0</v>
      </c>
      <c r="BI292" s="135">
        <f>IF(N292="nulová",J292,0)</f>
        <v>0</v>
      </c>
      <c r="BJ292" s="17" t="s">
        <v>82</v>
      </c>
      <c r="BK292" s="135">
        <f>ROUND(I292*H292,2)</f>
        <v>732</v>
      </c>
      <c r="BL292" s="17" t="s">
        <v>277</v>
      </c>
      <c r="BM292" s="134" t="s">
        <v>5190</v>
      </c>
    </row>
    <row r="293" spans="2:65" s="1" customFormat="1">
      <c r="B293" s="29"/>
      <c r="D293" s="136" t="s">
        <v>231</v>
      </c>
      <c r="F293" s="137" t="s">
        <v>3311</v>
      </c>
      <c r="L293" s="29"/>
      <c r="M293" s="138"/>
      <c r="T293" s="53"/>
      <c r="AT293" s="17" t="s">
        <v>231</v>
      </c>
      <c r="AU293" s="17" t="s">
        <v>82</v>
      </c>
    </row>
    <row r="294" spans="2:65" s="1" customFormat="1" ht="33" customHeight="1">
      <c r="B294" s="123"/>
      <c r="C294" s="124" t="s">
        <v>567</v>
      </c>
      <c r="D294" s="124" t="s">
        <v>226</v>
      </c>
      <c r="E294" s="125" t="s">
        <v>3313</v>
      </c>
      <c r="F294" s="126" t="s">
        <v>3314</v>
      </c>
      <c r="G294" s="127" t="s">
        <v>639</v>
      </c>
      <c r="H294" s="128">
        <v>28</v>
      </c>
      <c r="I294" s="129">
        <v>107</v>
      </c>
      <c r="J294" s="129">
        <f>ROUND(I294*H294,2)</f>
        <v>2996</v>
      </c>
      <c r="K294" s="126" t="s">
        <v>230</v>
      </c>
      <c r="L294" s="29"/>
      <c r="M294" s="130" t="s">
        <v>1</v>
      </c>
      <c r="N294" s="131" t="s">
        <v>39</v>
      </c>
      <c r="O294" s="132">
        <v>0.23499999999999999</v>
      </c>
      <c r="P294" s="132">
        <f>O294*H294</f>
        <v>6.58</v>
      </c>
      <c r="Q294" s="132">
        <v>0</v>
      </c>
      <c r="R294" s="132">
        <f>Q294*H294</f>
        <v>0</v>
      </c>
      <c r="S294" s="132">
        <v>0</v>
      </c>
      <c r="T294" s="133">
        <f>S294*H294</f>
        <v>0</v>
      </c>
      <c r="AR294" s="134" t="s">
        <v>277</v>
      </c>
      <c r="AT294" s="134" t="s">
        <v>226</v>
      </c>
      <c r="AU294" s="134" t="s">
        <v>82</v>
      </c>
      <c r="AY294" s="17" t="s">
        <v>224</v>
      </c>
      <c r="BE294" s="135">
        <f>IF(N294="základní",J294,0)</f>
        <v>0</v>
      </c>
      <c r="BF294" s="135">
        <f>IF(N294="snížená",J294,0)</f>
        <v>2996</v>
      </c>
      <c r="BG294" s="135">
        <f>IF(N294="zákl. přenesená",J294,0)</f>
        <v>0</v>
      </c>
      <c r="BH294" s="135">
        <f>IF(N294="sníž. přenesená",J294,0)</f>
        <v>0</v>
      </c>
      <c r="BI294" s="135">
        <f>IF(N294="nulová",J294,0)</f>
        <v>0</v>
      </c>
      <c r="BJ294" s="17" t="s">
        <v>82</v>
      </c>
      <c r="BK294" s="135">
        <f>ROUND(I294*H294,2)</f>
        <v>2996</v>
      </c>
      <c r="BL294" s="17" t="s">
        <v>277</v>
      </c>
      <c r="BM294" s="134" t="s">
        <v>5191</v>
      </c>
    </row>
    <row r="295" spans="2:65" s="1" customFormat="1" ht="29.25">
      <c r="B295" s="29"/>
      <c r="D295" s="136" t="s">
        <v>231</v>
      </c>
      <c r="F295" s="137" t="s">
        <v>3316</v>
      </c>
      <c r="L295" s="29"/>
      <c r="M295" s="138"/>
      <c r="T295" s="53"/>
      <c r="AT295" s="17" t="s">
        <v>231</v>
      </c>
      <c r="AU295" s="17" t="s">
        <v>82</v>
      </c>
    </row>
    <row r="296" spans="2:65" s="1" customFormat="1">
      <c r="B296" s="29"/>
      <c r="D296" s="139" t="s">
        <v>232</v>
      </c>
      <c r="F296" s="140" t="s">
        <v>3317</v>
      </c>
      <c r="L296" s="29"/>
      <c r="M296" s="138"/>
      <c r="T296" s="53"/>
      <c r="AT296" s="17" t="s">
        <v>232</v>
      </c>
      <c r="AU296" s="17" t="s">
        <v>82</v>
      </c>
    </row>
    <row r="297" spans="2:65" s="1" customFormat="1" ht="24.2" customHeight="1">
      <c r="B297" s="123"/>
      <c r="C297" s="124" t="s">
        <v>396</v>
      </c>
      <c r="D297" s="124" t="s">
        <v>226</v>
      </c>
      <c r="E297" s="125" t="s">
        <v>3318</v>
      </c>
      <c r="F297" s="126" t="s">
        <v>3319</v>
      </c>
      <c r="G297" s="127" t="s">
        <v>639</v>
      </c>
      <c r="H297" s="128">
        <v>6</v>
      </c>
      <c r="I297" s="129">
        <v>343</v>
      </c>
      <c r="J297" s="129">
        <f>ROUND(I297*H297,2)</f>
        <v>2058</v>
      </c>
      <c r="K297" s="126" t="s">
        <v>2903</v>
      </c>
      <c r="L297" s="29"/>
      <c r="M297" s="130" t="s">
        <v>1</v>
      </c>
      <c r="N297" s="131" t="s">
        <v>39</v>
      </c>
      <c r="O297" s="132">
        <v>0.751</v>
      </c>
      <c r="P297" s="132">
        <f>O297*H297</f>
        <v>4.5060000000000002</v>
      </c>
      <c r="Q297" s="132">
        <v>0</v>
      </c>
      <c r="R297" s="132">
        <f>Q297*H297</f>
        <v>0</v>
      </c>
      <c r="S297" s="132">
        <v>0</v>
      </c>
      <c r="T297" s="133">
        <f>S297*H297</f>
        <v>0</v>
      </c>
      <c r="AR297" s="134" t="s">
        <v>277</v>
      </c>
      <c r="AT297" s="134" t="s">
        <v>226</v>
      </c>
      <c r="AU297" s="134" t="s">
        <v>82</v>
      </c>
      <c r="AY297" s="17" t="s">
        <v>224</v>
      </c>
      <c r="BE297" s="135">
        <f>IF(N297="základní",J297,0)</f>
        <v>0</v>
      </c>
      <c r="BF297" s="135">
        <f>IF(N297="snížená",J297,0)</f>
        <v>2058</v>
      </c>
      <c r="BG297" s="135">
        <f>IF(N297="zákl. přenesená",J297,0)</f>
        <v>0</v>
      </c>
      <c r="BH297" s="135">
        <f>IF(N297="sníž. přenesená",J297,0)</f>
        <v>0</v>
      </c>
      <c r="BI297" s="135">
        <f>IF(N297="nulová",J297,0)</f>
        <v>0</v>
      </c>
      <c r="BJ297" s="17" t="s">
        <v>82</v>
      </c>
      <c r="BK297" s="135">
        <f>ROUND(I297*H297,2)</f>
        <v>2058</v>
      </c>
      <c r="BL297" s="17" t="s">
        <v>277</v>
      </c>
      <c r="BM297" s="134" t="s">
        <v>5192</v>
      </c>
    </row>
    <row r="298" spans="2:65" s="1" customFormat="1" ht="19.5">
      <c r="B298" s="29"/>
      <c r="D298" s="136" t="s">
        <v>231</v>
      </c>
      <c r="F298" s="137" t="s">
        <v>3321</v>
      </c>
      <c r="L298" s="29"/>
      <c r="M298" s="138"/>
      <c r="T298" s="53"/>
      <c r="AT298" s="17" t="s">
        <v>231</v>
      </c>
      <c r="AU298" s="17" t="s">
        <v>82</v>
      </c>
    </row>
    <row r="299" spans="2:65" s="1" customFormat="1" ht="21.75" customHeight="1">
      <c r="B299" s="123"/>
      <c r="C299" s="124" t="s">
        <v>576</v>
      </c>
      <c r="D299" s="124" t="s">
        <v>226</v>
      </c>
      <c r="E299" s="125" t="s">
        <v>3322</v>
      </c>
      <c r="F299" s="126" t="s">
        <v>3323</v>
      </c>
      <c r="G299" s="127" t="s">
        <v>639</v>
      </c>
      <c r="H299" s="128">
        <v>7</v>
      </c>
      <c r="I299" s="129">
        <v>367</v>
      </c>
      <c r="J299" s="129">
        <f>ROUND(I299*H299,2)</f>
        <v>2569</v>
      </c>
      <c r="K299" s="126" t="s">
        <v>2903</v>
      </c>
      <c r="L299" s="29"/>
      <c r="M299" s="130" t="s">
        <v>1</v>
      </c>
      <c r="N299" s="131" t="s">
        <v>39</v>
      </c>
      <c r="O299" s="132">
        <v>0.80200000000000005</v>
      </c>
      <c r="P299" s="132">
        <f>O299*H299</f>
        <v>5.6140000000000008</v>
      </c>
      <c r="Q299" s="132">
        <v>0</v>
      </c>
      <c r="R299" s="132">
        <f>Q299*H299</f>
        <v>0</v>
      </c>
      <c r="S299" s="132">
        <v>0</v>
      </c>
      <c r="T299" s="133">
        <f>S299*H299</f>
        <v>0</v>
      </c>
      <c r="AR299" s="134" t="s">
        <v>277</v>
      </c>
      <c r="AT299" s="134" t="s">
        <v>226</v>
      </c>
      <c r="AU299" s="134" t="s">
        <v>82</v>
      </c>
      <c r="AY299" s="17" t="s">
        <v>224</v>
      </c>
      <c r="BE299" s="135">
        <f>IF(N299="základní",J299,0)</f>
        <v>0</v>
      </c>
      <c r="BF299" s="135">
        <f>IF(N299="snížená",J299,0)</f>
        <v>2569</v>
      </c>
      <c r="BG299" s="135">
        <f>IF(N299="zákl. přenesená",J299,0)</f>
        <v>0</v>
      </c>
      <c r="BH299" s="135">
        <f>IF(N299="sníž. přenesená",J299,0)</f>
        <v>0</v>
      </c>
      <c r="BI299" s="135">
        <f>IF(N299="nulová",J299,0)</f>
        <v>0</v>
      </c>
      <c r="BJ299" s="17" t="s">
        <v>82</v>
      </c>
      <c r="BK299" s="135">
        <f>ROUND(I299*H299,2)</f>
        <v>2569</v>
      </c>
      <c r="BL299" s="17" t="s">
        <v>277</v>
      </c>
      <c r="BM299" s="134" t="s">
        <v>5193</v>
      </c>
    </row>
    <row r="300" spans="2:65" s="1" customFormat="1" ht="19.5">
      <c r="B300" s="29"/>
      <c r="D300" s="136" t="s">
        <v>231</v>
      </c>
      <c r="F300" s="137" t="s">
        <v>3325</v>
      </c>
      <c r="L300" s="29"/>
      <c r="M300" s="138"/>
      <c r="T300" s="53"/>
      <c r="AT300" s="17" t="s">
        <v>231</v>
      </c>
      <c r="AU300" s="17" t="s">
        <v>82</v>
      </c>
    </row>
    <row r="301" spans="2:65" s="13" customFormat="1">
      <c r="B301" s="146"/>
      <c r="D301" s="136" t="s">
        <v>234</v>
      </c>
      <c r="E301" s="147" t="s">
        <v>1</v>
      </c>
      <c r="F301" s="148" t="s">
        <v>3326</v>
      </c>
      <c r="H301" s="149">
        <v>7</v>
      </c>
      <c r="L301" s="146"/>
      <c r="M301" s="150"/>
      <c r="T301" s="151"/>
      <c r="AT301" s="147" t="s">
        <v>234</v>
      </c>
      <c r="AU301" s="147" t="s">
        <v>82</v>
      </c>
      <c r="AV301" s="13" t="s">
        <v>82</v>
      </c>
      <c r="AW301" s="13" t="s">
        <v>29</v>
      </c>
      <c r="AX301" s="13" t="s">
        <v>73</v>
      </c>
      <c r="AY301" s="147" t="s">
        <v>224</v>
      </c>
    </row>
    <row r="302" spans="2:65" s="14" customFormat="1">
      <c r="B302" s="152"/>
      <c r="D302" s="136" t="s">
        <v>234</v>
      </c>
      <c r="E302" s="153" t="s">
        <v>1</v>
      </c>
      <c r="F302" s="154" t="s">
        <v>239</v>
      </c>
      <c r="H302" s="155">
        <v>7</v>
      </c>
      <c r="L302" s="152"/>
      <c r="M302" s="156"/>
      <c r="T302" s="157"/>
      <c r="AT302" s="153" t="s">
        <v>234</v>
      </c>
      <c r="AU302" s="153" t="s">
        <v>82</v>
      </c>
      <c r="AV302" s="14" t="s">
        <v>106</v>
      </c>
      <c r="AW302" s="14" t="s">
        <v>29</v>
      </c>
      <c r="AX302" s="14" t="s">
        <v>78</v>
      </c>
      <c r="AY302" s="153" t="s">
        <v>224</v>
      </c>
    </row>
    <row r="303" spans="2:65" s="1" customFormat="1" ht="24.2" customHeight="1">
      <c r="B303" s="123"/>
      <c r="C303" s="124" t="s">
        <v>406</v>
      </c>
      <c r="D303" s="124" t="s">
        <v>226</v>
      </c>
      <c r="E303" s="125" t="s">
        <v>3327</v>
      </c>
      <c r="F303" s="126" t="s">
        <v>3328</v>
      </c>
      <c r="G303" s="127" t="s">
        <v>639</v>
      </c>
      <c r="H303" s="128">
        <v>1</v>
      </c>
      <c r="I303" s="129">
        <v>1032</v>
      </c>
      <c r="J303" s="129">
        <f>ROUND(I303*H303,2)</f>
        <v>1032</v>
      </c>
      <c r="K303" s="126" t="s">
        <v>2903</v>
      </c>
      <c r="L303" s="29"/>
      <c r="M303" s="130" t="s">
        <v>1</v>
      </c>
      <c r="N303" s="131" t="s">
        <v>39</v>
      </c>
      <c r="O303" s="132">
        <v>1.75</v>
      </c>
      <c r="P303" s="132">
        <f>O303*H303</f>
        <v>1.75</v>
      </c>
      <c r="Q303" s="132">
        <v>0</v>
      </c>
      <c r="R303" s="132">
        <f>Q303*H303</f>
        <v>0</v>
      </c>
      <c r="S303" s="132">
        <v>0</v>
      </c>
      <c r="T303" s="133">
        <f>S303*H303</f>
        <v>0</v>
      </c>
      <c r="AR303" s="134" t="s">
        <v>277</v>
      </c>
      <c r="AT303" s="134" t="s">
        <v>226</v>
      </c>
      <c r="AU303" s="134" t="s">
        <v>82</v>
      </c>
      <c r="AY303" s="17" t="s">
        <v>224</v>
      </c>
      <c r="BE303" s="135">
        <f>IF(N303="základní",J303,0)</f>
        <v>0</v>
      </c>
      <c r="BF303" s="135">
        <f>IF(N303="snížená",J303,0)</f>
        <v>1032</v>
      </c>
      <c r="BG303" s="135">
        <f>IF(N303="zákl. přenesená",J303,0)</f>
        <v>0</v>
      </c>
      <c r="BH303" s="135">
        <f>IF(N303="sníž. přenesená",J303,0)</f>
        <v>0</v>
      </c>
      <c r="BI303" s="135">
        <f>IF(N303="nulová",J303,0)</f>
        <v>0</v>
      </c>
      <c r="BJ303" s="17" t="s">
        <v>82</v>
      </c>
      <c r="BK303" s="135">
        <f>ROUND(I303*H303,2)</f>
        <v>1032</v>
      </c>
      <c r="BL303" s="17" t="s">
        <v>277</v>
      </c>
      <c r="BM303" s="134" t="s">
        <v>5194</v>
      </c>
    </row>
    <row r="304" spans="2:65" s="1" customFormat="1" ht="19.5">
      <c r="B304" s="29"/>
      <c r="D304" s="136" t="s">
        <v>231</v>
      </c>
      <c r="F304" s="137" t="s">
        <v>3330</v>
      </c>
      <c r="L304" s="29"/>
      <c r="M304" s="138"/>
      <c r="T304" s="53"/>
      <c r="AT304" s="17" t="s">
        <v>231</v>
      </c>
      <c r="AU304" s="17" t="s">
        <v>82</v>
      </c>
    </row>
    <row r="305" spans="2:65" s="1" customFormat="1" ht="24.2" customHeight="1">
      <c r="B305" s="123"/>
      <c r="C305" s="124" t="s">
        <v>593</v>
      </c>
      <c r="D305" s="124" t="s">
        <v>226</v>
      </c>
      <c r="E305" s="125" t="s">
        <v>3331</v>
      </c>
      <c r="F305" s="126" t="s">
        <v>3332</v>
      </c>
      <c r="G305" s="127" t="s">
        <v>639</v>
      </c>
      <c r="H305" s="128">
        <v>313</v>
      </c>
      <c r="I305" s="129">
        <v>114</v>
      </c>
      <c r="J305" s="129">
        <f>ROUND(I305*H305,2)</f>
        <v>35682</v>
      </c>
      <c r="K305" s="126" t="s">
        <v>2903</v>
      </c>
      <c r="L305" s="29"/>
      <c r="M305" s="130" t="s">
        <v>1</v>
      </c>
      <c r="N305" s="131" t="s">
        <v>39</v>
      </c>
      <c r="O305" s="132">
        <v>0.249</v>
      </c>
      <c r="P305" s="132">
        <f>O305*H305</f>
        <v>77.936999999999998</v>
      </c>
      <c r="Q305" s="132">
        <v>0</v>
      </c>
      <c r="R305" s="132">
        <f>Q305*H305</f>
        <v>0</v>
      </c>
      <c r="S305" s="132">
        <v>0</v>
      </c>
      <c r="T305" s="133">
        <f>S305*H305</f>
        <v>0</v>
      </c>
      <c r="AR305" s="134" t="s">
        <v>277</v>
      </c>
      <c r="AT305" s="134" t="s">
        <v>226</v>
      </c>
      <c r="AU305" s="134" t="s">
        <v>82</v>
      </c>
      <c r="AY305" s="17" t="s">
        <v>224</v>
      </c>
      <c r="BE305" s="135">
        <f>IF(N305="základní",J305,0)</f>
        <v>0</v>
      </c>
      <c r="BF305" s="135">
        <f>IF(N305="snížená",J305,0)</f>
        <v>35682</v>
      </c>
      <c r="BG305" s="135">
        <f>IF(N305="zákl. přenesená",J305,0)</f>
        <v>0</v>
      </c>
      <c r="BH305" s="135">
        <f>IF(N305="sníž. přenesená",J305,0)</f>
        <v>0</v>
      </c>
      <c r="BI305" s="135">
        <f>IF(N305="nulová",J305,0)</f>
        <v>0</v>
      </c>
      <c r="BJ305" s="17" t="s">
        <v>82</v>
      </c>
      <c r="BK305" s="135">
        <f>ROUND(I305*H305,2)</f>
        <v>35682</v>
      </c>
      <c r="BL305" s="17" t="s">
        <v>277</v>
      </c>
      <c r="BM305" s="134" t="s">
        <v>5195</v>
      </c>
    </row>
    <row r="306" spans="2:65" s="1" customFormat="1" ht="29.25">
      <c r="B306" s="29"/>
      <c r="D306" s="136" t="s">
        <v>231</v>
      </c>
      <c r="F306" s="137" t="s">
        <v>3334</v>
      </c>
      <c r="L306" s="29"/>
      <c r="M306" s="138"/>
      <c r="T306" s="53"/>
      <c r="AT306" s="17" t="s">
        <v>231</v>
      </c>
      <c r="AU306" s="17" t="s">
        <v>82</v>
      </c>
    </row>
    <row r="307" spans="2:65" s="13" customFormat="1">
      <c r="B307" s="146"/>
      <c r="D307" s="136" t="s">
        <v>234</v>
      </c>
      <c r="E307" s="147" t="s">
        <v>1</v>
      </c>
      <c r="F307" s="148" t="s">
        <v>1827</v>
      </c>
      <c r="H307" s="149">
        <v>313</v>
      </c>
      <c r="L307" s="146"/>
      <c r="M307" s="150"/>
      <c r="T307" s="151"/>
      <c r="AT307" s="147" t="s">
        <v>234</v>
      </c>
      <c r="AU307" s="147" t="s">
        <v>82</v>
      </c>
      <c r="AV307" s="13" t="s">
        <v>82</v>
      </c>
      <c r="AW307" s="13" t="s">
        <v>29</v>
      </c>
      <c r="AX307" s="13" t="s">
        <v>73</v>
      </c>
      <c r="AY307" s="147" t="s">
        <v>224</v>
      </c>
    </row>
    <row r="308" spans="2:65" s="14" customFormat="1">
      <c r="B308" s="152"/>
      <c r="D308" s="136" t="s">
        <v>234</v>
      </c>
      <c r="E308" s="153" t="s">
        <v>1</v>
      </c>
      <c r="F308" s="154" t="s">
        <v>239</v>
      </c>
      <c r="H308" s="155">
        <v>313</v>
      </c>
      <c r="L308" s="152"/>
      <c r="M308" s="156"/>
      <c r="T308" s="157"/>
      <c r="AT308" s="153" t="s">
        <v>234</v>
      </c>
      <c r="AU308" s="153" t="s">
        <v>82</v>
      </c>
      <c r="AV308" s="14" t="s">
        <v>106</v>
      </c>
      <c r="AW308" s="14" t="s">
        <v>29</v>
      </c>
      <c r="AX308" s="14" t="s">
        <v>78</v>
      </c>
      <c r="AY308" s="153" t="s">
        <v>224</v>
      </c>
    </row>
    <row r="309" spans="2:65" s="1" customFormat="1" ht="24.2" customHeight="1">
      <c r="B309" s="123"/>
      <c r="C309" s="124" t="s">
        <v>412</v>
      </c>
      <c r="D309" s="124" t="s">
        <v>226</v>
      </c>
      <c r="E309" s="125" t="s">
        <v>3335</v>
      </c>
      <c r="F309" s="126" t="s">
        <v>3336</v>
      </c>
      <c r="G309" s="127" t="s">
        <v>639</v>
      </c>
      <c r="H309" s="128">
        <v>33</v>
      </c>
      <c r="I309" s="129">
        <v>123</v>
      </c>
      <c r="J309" s="129">
        <f>ROUND(I309*H309,2)</f>
        <v>4059</v>
      </c>
      <c r="K309" s="126" t="s">
        <v>2903</v>
      </c>
      <c r="L309" s="29"/>
      <c r="M309" s="130" t="s">
        <v>1</v>
      </c>
      <c r="N309" s="131" t="s">
        <v>39</v>
      </c>
      <c r="O309" s="132">
        <v>0.27</v>
      </c>
      <c r="P309" s="132">
        <f>O309*H309</f>
        <v>8.91</v>
      </c>
      <c r="Q309" s="132">
        <v>0</v>
      </c>
      <c r="R309" s="132">
        <f>Q309*H309</f>
        <v>0</v>
      </c>
      <c r="S309" s="132">
        <v>0</v>
      </c>
      <c r="T309" s="133">
        <f>S309*H309</f>
        <v>0</v>
      </c>
      <c r="AR309" s="134" t="s">
        <v>277</v>
      </c>
      <c r="AT309" s="134" t="s">
        <v>226</v>
      </c>
      <c r="AU309" s="134" t="s">
        <v>82</v>
      </c>
      <c r="AY309" s="17" t="s">
        <v>224</v>
      </c>
      <c r="BE309" s="135">
        <f>IF(N309="základní",J309,0)</f>
        <v>0</v>
      </c>
      <c r="BF309" s="135">
        <f>IF(N309="snížená",J309,0)</f>
        <v>4059</v>
      </c>
      <c r="BG309" s="135">
        <f>IF(N309="zákl. přenesená",J309,0)</f>
        <v>0</v>
      </c>
      <c r="BH309" s="135">
        <f>IF(N309="sníž. přenesená",J309,0)</f>
        <v>0</v>
      </c>
      <c r="BI309" s="135">
        <f>IF(N309="nulová",J309,0)</f>
        <v>0</v>
      </c>
      <c r="BJ309" s="17" t="s">
        <v>82</v>
      </c>
      <c r="BK309" s="135">
        <f>ROUND(I309*H309,2)</f>
        <v>4059</v>
      </c>
      <c r="BL309" s="17" t="s">
        <v>277</v>
      </c>
      <c r="BM309" s="134" t="s">
        <v>5196</v>
      </c>
    </row>
    <row r="310" spans="2:65" s="1" customFormat="1" ht="29.25">
      <c r="B310" s="29"/>
      <c r="D310" s="136" t="s">
        <v>231</v>
      </c>
      <c r="F310" s="137" t="s">
        <v>3338</v>
      </c>
      <c r="L310" s="29"/>
      <c r="M310" s="138"/>
      <c r="T310" s="53"/>
      <c r="AT310" s="17" t="s">
        <v>231</v>
      </c>
      <c r="AU310" s="17" t="s">
        <v>82</v>
      </c>
    </row>
    <row r="311" spans="2:65" s="13" customFormat="1">
      <c r="B311" s="146"/>
      <c r="D311" s="136" t="s">
        <v>234</v>
      </c>
      <c r="E311" s="147" t="s">
        <v>1</v>
      </c>
      <c r="F311" s="148" t="s">
        <v>432</v>
      </c>
      <c r="H311" s="149">
        <v>33</v>
      </c>
      <c r="L311" s="146"/>
      <c r="M311" s="150"/>
      <c r="T311" s="151"/>
      <c r="AT311" s="147" t="s">
        <v>234</v>
      </c>
      <c r="AU311" s="147" t="s">
        <v>82</v>
      </c>
      <c r="AV311" s="13" t="s">
        <v>82</v>
      </c>
      <c r="AW311" s="13" t="s">
        <v>29</v>
      </c>
      <c r="AX311" s="13" t="s">
        <v>73</v>
      </c>
      <c r="AY311" s="147" t="s">
        <v>224</v>
      </c>
    </row>
    <row r="312" spans="2:65" s="14" customFormat="1">
      <c r="B312" s="152"/>
      <c r="D312" s="136" t="s">
        <v>234</v>
      </c>
      <c r="E312" s="153" t="s">
        <v>1</v>
      </c>
      <c r="F312" s="154" t="s">
        <v>239</v>
      </c>
      <c r="H312" s="155">
        <v>33</v>
      </c>
      <c r="L312" s="152"/>
      <c r="M312" s="156"/>
      <c r="T312" s="157"/>
      <c r="AT312" s="153" t="s">
        <v>234</v>
      </c>
      <c r="AU312" s="153" t="s">
        <v>82</v>
      </c>
      <c r="AV312" s="14" t="s">
        <v>106</v>
      </c>
      <c r="AW312" s="14" t="s">
        <v>29</v>
      </c>
      <c r="AX312" s="14" t="s">
        <v>78</v>
      </c>
      <c r="AY312" s="153" t="s">
        <v>224</v>
      </c>
    </row>
    <row r="313" spans="2:65" s="1" customFormat="1" ht="16.5" customHeight="1">
      <c r="B313" s="123"/>
      <c r="C313" s="124" t="s">
        <v>602</v>
      </c>
      <c r="D313" s="124" t="s">
        <v>226</v>
      </c>
      <c r="E313" s="125" t="s">
        <v>3339</v>
      </c>
      <c r="F313" s="126" t="s">
        <v>3340</v>
      </c>
      <c r="G313" s="127" t="s">
        <v>639</v>
      </c>
      <c r="H313" s="128">
        <v>16</v>
      </c>
      <c r="I313" s="129">
        <v>207</v>
      </c>
      <c r="J313" s="129">
        <f>ROUND(I313*H313,2)</f>
        <v>3312</v>
      </c>
      <c r="K313" s="126" t="s">
        <v>230</v>
      </c>
      <c r="L313" s="29"/>
      <c r="M313" s="130" t="s">
        <v>1</v>
      </c>
      <c r="N313" s="131" t="s">
        <v>39</v>
      </c>
      <c r="O313" s="132">
        <v>0.40500000000000003</v>
      </c>
      <c r="P313" s="132">
        <f>O313*H313</f>
        <v>6.48</v>
      </c>
      <c r="Q313" s="132">
        <v>0</v>
      </c>
      <c r="R313" s="132">
        <f>Q313*H313</f>
        <v>0</v>
      </c>
      <c r="S313" s="132">
        <v>0</v>
      </c>
      <c r="T313" s="133">
        <f>S313*H313</f>
        <v>0</v>
      </c>
      <c r="AR313" s="134" t="s">
        <v>277</v>
      </c>
      <c r="AT313" s="134" t="s">
        <v>226</v>
      </c>
      <c r="AU313" s="134" t="s">
        <v>82</v>
      </c>
      <c r="AY313" s="17" t="s">
        <v>224</v>
      </c>
      <c r="BE313" s="135">
        <f>IF(N313="základní",J313,0)</f>
        <v>0</v>
      </c>
      <c r="BF313" s="135">
        <f>IF(N313="snížená",J313,0)</f>
        <v>3312</v>
      </c>
      <c r="BG313" s="135">
        <f>IF(N313="zákl. přenesená",J313,0)</f>
        <v>0</v>
      </c>
      <c r="BH313" s="135">
        <f>IF(N313="sníž. přenesená",J313,0)</f>
        <v>0</v>
      </c>
      <c r="BI313" s="135">
        <f>IF(N313="nulová",J313,0)</f>
        <v>0</v>
      </c>
      <c r="BJ313" s="17" t="s">
        <v>82</v>
      </c>
      <c r="BK313" s="135">
        <f>ROUND(I313*H313,2)</f>
        <v>3312</v>
      </c>
      <c r="BL313" s="17" t="s">
        <v>277</v>
      </c>
      <c r="BM313" s="134" t="s">
        <v>5197</v>
      </c>
    </row>
    <row r="314" spans="2:65" s="1" customFormat="1">
      <c r="B314" s="29"/>
      <c r="D314" s="136" t="s">
        <v>231</v>
      </c>
      <c r="F314" s="137" t="s">
        <v>3342</v>
      </c>
      <c r="L314" s="29"/>
      <c r="M314" s="138"/>
      <c r="T314" s="53"/>
      <c r="AT314" s="17" t="s">
        <v>231</v>
      </c>
      <c r="AU314" s="17" t="s">
        <v>82</v>
      </c>
    </row>
    <row r="315" spans="2:65" s="1" customFormat="1">
      <c r="B315" s="29"/>
      <c r="D315" s="139" t="s">
        <v>232</v>
      </c>
      <c r="F315" s="140" t="s">
        <v>3343</v>
      </c>
      <c r="L315" s="29"/>
      <c r="M315" s="138"/>
      <c r="T315" s="53"/>
      <c r="AT315" s="17" t="s">
        <v>232</v>
      </c>
      <c r="AU315" s="17" t="s">
        <v>82</v>
      </c>
    </row>
    <row r="316" spans="2:65" s="1" customFormat="1" ht="16.5" customHeight="1">
      <c r="B316" s="123"/>
      <c r="C316" s="124" t="s">
        <v>417</v>
      </c>
      <c r="D316" s="124" t="s">
        <v>226</v>
      </c>
      <c r="E316" s="125" t="s">
        <v>3344</v>
      </c>
      <c r="F316" s="126" t="s">
        <v>3345</v>
      </c>
      <c r="G316" s="127" t="s">
        <v>639</v>
      </c>
      <c r="H316" s="128">
        <v>1</v>
      </c>
      <c r="I316" s="129">
        <v>258</v>
      </c>
      <c r="J316" s="129">
        <f>ROUND(I316*H316,2)</f>
        <v>258</v>
      </c>
      <c r="K316" s="126" t="s">
        <v>230</v>
      </c>
      <c r="L316" s="29"/>
      <c r="M316" s="130" t="s">
        <v>1</v>
      </c>
      <c r="N316" s="131" t="s">
        <v>39</v>
      </c>
      <c r="O316" s="132">
        <v>0.505</v>
      </c>
      <c r="P316" s="132">
        <f>O316*H316</f>
        <v>0.505</v>
      </c>
      <c r="Q316" s="132">
        <v>0</v>
      </c>
      <c r="R316" s="132">
        <f>Q316*H316</f>
        <v>0</v>
      </c>
      <c r="S316" s="132">
        <v>0</v>
      </c>
      <c r="T316" s="133">
        <f>S316*H316</f>
        <v>0</v>
      </c>
      <c r="AR316" s="134" t="s">
        <v>277</v>
      </c>
      <c r="AT316" s="134" t="s">
        <v>226</v>
      </c>
      <c r="AU316" s="134" t="s">
        <v>82</v>
      </c>
      <c r="AY316" s="17" t="s">
        <v>224</v>
      </c>
      <c r="BE316" s="135">
        <f>IF(N316="základní",J316,0)</f>
        <v>0</v>
      </c>
      <c r="BF316" s="135">
        <f>IF(N316="snížená",J316,0)</f>
        <v>258</v>
      </c>
      <c r="BG316" s="135">
        <f>IF(N316="zákl. přenesená",J316,0)</f>
        <v>0</v>
      </c>
      <c r="BH316" s="135">
        <f>IF(N316="sníž. přenesená",J316,0)</f>
        <v>0</v>
      </c>
      <c r="BI316" s="135">
        <f>IF(N316="nulová",J316,0)</f>
        <v>0</v>
      </c>
      <c r="BJ316" s="17" t="s">
        <v>82</v>
      </c>
      <c r="BK316" s="135">
        <f>ROUND(I316*H316,2)</f>
        <v>258</v>
      </c>
      <c r="BL316" s="17" t="s">
        <v>277</v>
      </c>
      <c r="BM316" s="134" t="s">
        <v>5198</v>
      </c>
    </row>
    <row r="317" spans="2:65" s="1" customFormat="1">
      <c r="B317" s="29"/>
      <c r="D317" s="136" t="s">
        <v>231</v>
      </c>
      <c r="F317" s="137" t="s">
        <v>3347</v>
      </c>
      <c r="L317" s="29"/>
      <c r="M317" s="138"/>
      <c r="T317" s="53"/>
      <c r="AT317" s="17" t="s">
        <v>231</v>
      </c>
      <c r="AU317" s="17" t="s">
        <v>82</v>
      </c>
    </row>
    <row r="318" spans="2:65" s="1" customFormat="1">
      <c r="B318" s="29"/>
      <c r="D318" s="139" t="s">
        <v>232</v>
      </c>
      <c r="F318" s="140" t="s">
        <v>3348</v>
      </c>
      <c r="L318" s="29"/>
      <c r="M318" s="138"/>
      <c r="T318" s="53"/>
      <c r="AT318" s="17" t="s">
        <v>232</v>
      </c>
      <c r="AU318" s="17" t="s">
        <v>82</v>
      </c>
    </row>
    <row r="319" spans="2:65" s="1" customFormat="1" ht="16.5" customHeight="1">
      <c r="B319" s="123"/>
      <c r="C319" s="164" t="s">
        <v>610</v>
      </c>
      <c r="D319" s="164" t="s">
        <v>1008</v>
      </c>
      <c r="E319" s="165" t="s">
        <v>3349</v>
      </c>
      <c r="F319" s="166" t="s">
        <v>3350</v>
      </c>
      <c r="G319" s="167" t="s">
        <v>639</v>
      </c>
      <c r="H319" s="168">
        <v>1</v>
      </c>
      <c r="I319" s="169">
        <v>1654.01</v>
      </c>
      <c r="J319" s="169">
        <f>ROUND(I319*H319,2)</f>
        <v>1654.01</v>
      </c>
      <c r="K319" s="166" t="s">
        <v>1</v>
      </c>
      <c r="L319" s="170"/>
      <c r="M319" s="171" t="s">
        <v>1</v>
      </c>
      <c r="N319" s="172" t="s">
        <v>39</v>
      </c>
      <c r="O319" s="132">
        <v>0</v>
      </c>
      <c r="P319" s="132">
        <f>O319*H319</f>
        <v>0</v>
      </c>
      <c r="Q319" s="132">
        <v>0</v>
      </c>
      <c r="R319" s="132">
        <f>Q319*H319</f>
        <v>0</v>
      </c>
      <c r="S319" s="132">
        <v>0</v>
      </c>
      <c r="T319" s="133">
        <f>S319*H319</f>
        <v>0</v>
      </c>
      <c r="AR319" s="134" t="s">
        <v>332</v>
      </c>
      <c r="AT319" s="134" t="s">
        <v>1008</v>
      </c>
      <c r="AU319" s="134" t="s">
        <v>82</v>
      </c>
      <c r="AY319" s="17" t="s">
        <v>224</v>
      </c>
      <c r="BE319" s="135">
        <f>IF(N319="základní",J319,0)</f>
        <v>0</v>
      </c>
      <c r="BF319" s="135">
        <f>IF(N319="snížená",J319,0)</f>
        <v>1654.01</v>
      </c>
      <c r="BG319" s="135">
        <f>IF(N319="zákl. přenesená",J319,0)</f>
        <v>0</v>
      </c>
      <c r="BH319" s="135">
        <f>IF(N319="sníž. přenesená",J319,0)</f>
        <v>0</v>
      </c>
      <c r="BI319" s="135">
        <f>IF(N319="nulová",J319,0)</f>
        <v>0</v>
      </c>
      <c r="BJ319" s="17" t="s">
        <v>82</v>
      </c>
      <c r="BK319" s="135">
        <f>ROUND(I319*H319,2)</f>
        <v>1654.01</v>
      </c>
      <c r="BL319" s="17" t="s">
        <v>277</v>
      </c>
      <c r="BM319" s="134" t="s">
        <v>5199</v>
      </c>
    </row>
    <row r="320" spans="2:65" s="1" customFormat="1">
      <c r="B320" s="29"/>
      <c r="D320" s="136" t="s">
        <v>231</v>
      </c>
      <c r="F320" s="137" t="s">
        <v>3352</v>
      </c>
      <c r="L320" s="29"/>
      <c r="M320" s="138"/>
      <c r="T320" s="53"/>
      <c r="AT320" s="17" t="s">
        <v>231</v>
      </c>
      <c r="AU320" s="17" t="s">
        <v>82</v>
      </c>
    </row>
    <row r="321" spans="2:65" s="1" customFormat="1" ht="33" customHeight="1">
      <c r="B321" s="123"/>
      <c r="C321" s="124" t="s">
        <v>422</v>
      </c>
      <c r="D321" s="124" t="s">
        <v>226</v>
      </c>
      <c r="E321" s="125" t="s">
        <v>3353</v>
      </c>
      <c r="F321" s="126" t="s">
        <v>3354</v>
      </c>
      <c r="G321" s="127" t="s">
        <v>639</v>
      </c>
      <c r="H321" s="128">
        <v>129</v>
      </c>
      <c r="I321" s="129">
        <v>283</v>
      </c>
      <c r="J321" s="129">
        <f>ROUND(I321*H321,2)</f>
        <v>36507</v>
      </c>
      <c r="K321" s="126" t="s">
        <v>230</v>
      </c>
      <c r="L321" s="29"/>
      <c r="M321" s="130" t="s">
        <v>1</v>
      </c>
      <c r="N321" s="131" t="s">
        <v>39</v>
      </c>
      <c r="O321" s="132">
        <v>0.58599999999999997</v>
      </c>
      <c r="P321" s="132">
        <f>O321*H321</f>
        <v>75.593999999999994</v>
      </c>
      <c r="Q321" s="132">
        <v>0</v>
      </c>
      <c r="R321" s="132">
        <f>Q321*H321</f>
        <v>0</v>
      </c>
      <c r="S321" s="132">
        <v>0</v>
      </c>
      <c r="T321" s="133">
        <f>S321*H321</f>
        <v>0</v>
      </c>
      <c r="AR321" s="134" t="s">
        <v>277</v>
      </c>
      <c r="AT321" s="134" t="s">
        <v>226</v>
      </c>
      <c r="AU321" s="134" t="s">
        <v>82</v>
      </c>
      <c r="AY321" s="17" t="s">
        <v>224</v>
      </c>
      <c r="BE321" s="135">
        <f>IF(N321="základní",J321,0)</f>
        <v>0</v>
      </c>
      <c r="BF321" s="135">
        <f>IF(N321="snížená",J321,0)</f>
        <v>36507</v>
      </c>
      <c r="BG321" s="135">
        <f>IF(N321="zákl. přenesená",J321,0)</f>
        <v>0</v>
      </c>
      <c r="BH321" s="135">
        <f>IF(N321="sníž. přenesená",J321,0)</f>
        <v>0</v>
      </c>
      <c r="BI321" s="135">
        <f>IF(N321="nulová",J321,0)</f>
        <v>0</v>
      </c>
      <c r="BJ321" s="17" t="s">
        <v>82</v>
      </c>
      <c r="BK321" s="135">
        <f>ROUND(I321*H321,2)</f>
        <v>36507</v>
      </c>
      <c r="BL321" s="17" t="s">
        <v>277</v>
      </c>
      <c r="BM321" s="134" t="s">
        <v>5200</v>
      </c>
    </row>
    <row r="322" spans="2:65" s="1" customFormat="1" ht="29.25">
      <c r="B322" s="29"/>
      <c r="D322" s="136" t="s">
        <v>231</v>
      </c>
      <c r="F322" s="137" t="s">
        <v>3356</v>
      </c>
      <c r="L322" s="29"/>
      <c r="M322" s="138"/>
      <c r="T322" s="53"/>
      <c r="AT322" s="17" t="s">
        <v>231</v>
      </c>
      <c r="AU322" s="17" t="s">
        <v>82</v>
      </c>
    </row>
    <row r="323" spans="2:65" s="1" customFormat="1">
      <c r="B323" s="29"/>
      <c r="D323" s="139" t="s">
        <v>232</v>
      </c>
      <c r="F323" s="140" t="s">
        <v>3357</v>
      </c>
      <c r="L323" s="29"/>
      <c r="M323" s="138"/>
      <c r="T323" s="53"/>
      <c r="AT323" s="17" t="s">
        <v>232</v>
      </c>
      <c r="AU323" s="17" t="s">
        <v>82</v>
      </c>
    </row>
    <row r="324" spans="2:65" s="13" customFormat="1">
      <c r="B324" s="146"/>
      <c r="D324" s="136" t="s">
        <v>234</v>
      </c>
      <c r="E324" s="147" t="s">
        <v>1</v>
      </c>
      <c r="F324" s="148" t="s">
        <v>3358</v>
      </c>
      <c r="H324" s="149">
        <v>129</v>
      </c>
      <c r="L324" s="146"/>
      <c r="M324" s="150"/>
      <c r="T324" s="151"/>
      <c r="AT324" s="147" t="s">
        <v>234</v>
      </c>
      <c r="AU324" s="147" t="s">
        <v>82</v>
      </c>
      <c r="AV324" s="13" t="s">
        <v>82</v>
      </c>
      <c r="AW324" s="13" t="s">
        <v>29</v>
      </c>
      <c r="AX324" s="13" t="s">
        <v>73</v>
      </c>
      <c r="AY324" s="147" t="s">
        <v>224</v>
      </c>
    </row>
    <row r="325" spans="2:65" s="14" customFormat="1">
      <c r="B325" s="152"/>
      <c r="D325" s="136" t="s">
        <v>234</v>
      </c>
      <c r="E325" s="153" t="s">
        <v>1</v>
      </c>
      <c r="F325" s="154" t="s">
        <v>239</v>
      </c>
      <c r="H325" s="155">
        <v>129</v>
      </c>
      <c r="L325" s="152"/>
      <c r="M325" s="156"/>
      <c r="T325" s="157"/>
      <c r="AT325" s="153" t="s">
        <v>234</v>
      </c>
      <c r="AU325" s="153" t="s">
        <v>82</v>
      </c>
      <c r="AV325" s="14" t="s">
        <v>106</v>
      </c>
      <c r="AW325" s="14" t="s">
        <v>29</v>
      </c>
      <c r="AX325" s="14" t="s">
        <v>78</v>
      </c>
      <c r="AY325" s="153" t="s">
        <v>224</v>
      </c>
    </row>
    <row r="326" spans="2:65" s="1" customFormat="1" ht="24.2" customHeight="1">
      <c r="B326" s="123"/>
      <c r="C326" s="124" t="s">
        <v>617</v>
      </c>
      <c r="D326" s="124" t="s">
        <v>226</v>
      </c>
      <c r="E326" s="125" t="s">
        <v>3359</v>
      </c>
      <c r="F326" s="126" t="s">
        <v>3360</v>
      </c>
      <c r="G326" s="127" t="s">
        <v>272</v>
      </c>
      <c r="H326" s="128">
        <v>144</v>
      </c>
      <c r="I326" s="129">
        <v>206</v>
      </c>
      <c r="J326" s="129">
        <f>ROUND(I326*H326,2)</f>
        <v>29664</v>
      </c>
      <c r="K326" s="126" t="s">
        <v>2903</v>
      </c>
      <c r="L326" s="29"/>
      <c r="M326" s="130" t="s">
        <v>1</v>
      </c>
      <c r="N326" s="131" t="s">
        <v>39</v>
      </c>
      <c r="O326" s="132">
        <v>0.42599999999999999</v>
      </c>
      <c r="P326" s="132">
        <f>O326*H326</f>
        <v>61.344000000000001</v>
      </c>
      <c r="Q326" s="132">
        <v>0</v>
      </c>
      <c r="R326" s="132">
        <f>Q326*H326</f>
        <v>0</v>
      </c>
      <c r="S326" s="132">
        <v>0</v>
      </c>
      <c r="T326" s="133">
        <f>S326*H326</f>
        <v>0</v>
      </c>
      <c r="AR326" s="134" t="s">
        <v>277</v>
      </c>
      <c r="AT326" s="134" t="s">
        <v>226</v>
      </c>
      <c r="AU326" s="134" t="s">
        <v>82</v>
      </c>
      <c r="AY326" s="17" t="s">
        <v>224</v>
      </c>
      <c r="BE326" s="135">
        <f>IF(N326="základní",J326,0)</f>
        <v>0</v>
      </c>
      <c r="BF326" s="135">
        <f>IF(N326="snížená",J326,0)</f>
        <v>29664</v>
      </c>
      <c r="BG326" s="135">
        <f>IF(N326="zákl. přenesená",J326,0)</f>
        <v>0</v>
      </c>
      <c r="BH326" s="135">
        <f>IF(N326="sníž. přenesená",J326,0)</f>
        <v>0</v>
      </c>
      <c r="BI326" s="135">
        <f>IF(N326="nulová",J326,0)</f>
        <v>0</v>
      </c>
      <c r="BJ326" s="17" t="s">
        <v>82</v>
      </c>
      <c r="BK326" s="135">
        <f>ROUND(I326*H326,2)</f>
        <v>29664</v>
      </c>
      <c r="BL326" s="17" t="s">
        <v>277</v>
      </c>
      <c r="BM326" s="134" t="s">
        <v>5201</v>
      </c>
    </row>
    <row r="327" spans="2:65" s="1" customFormat="1" ht="29.25">
      <c r="B327" s="29"/>
      <c r="D327" s="136" t="s">
        <v>231</v>
      </c>
      <c r="F327" s="137" t="s">
        <v>3362</v>
      </c>
      <c r="L327" s="29"/>
      <c r="M327" s="138"/>
      <c r="T327" s="53"/>
      <c r="AT327" s="17" t="s">
        <v>231</v>
      </c>
      <c r="AU327" s="17" t="s">
        <v>82</v>
      </c>
    </row>
    <row r="328" spans="2:65" s="1" customFormat="1" ht="24.2" customHeight="1">
      <c r="B328" s="123"/>
      <c r="C328" s="124" t="s">
        <v>429</v>
      </c>
      <c r="D328" s="124" t="s">
        <v>226</v>
      </c>
      <c r="E328" s="125" t="s">
        <v>3363</v>
      </c>
      <c r="F328" s="126" t="s">
        <v>3364</v>
      </c>
      <c r="G328" s="127" t="s">
        <v>639</v>
      </c>
      <c r="H328" s="128">
        <v>103</v>
      </c>
      <c r="I328" s="129">
        <v>296</v>
      </c>
      <c r="J328" s="129">
        <f>ROUND(I328*H328,2)</f>
        <v>30488</v>
      </c>
      <c r="K328" s="126" t="s">
        <v>2903</v>
      </c>
      <c r="L328" s="29"/>
      <c r="M328" s="130" t="s">
        <v>1</v>
      </c>
      <c r="N328" s="131" t="s">
        <v>39</v>
      </c>
      <c r="O328" s="132">
        <v>0.61199999999999999</v>
      </c>
      <c r="P328" s="132">
        <f>O328*H328</f>
        <v>63.036000000000001</v>
      </c>
      <c r="Q328" s="132">
        <v>0</v>
      </c>
      <c r="R328" s="132">
        <f>Q328*H328</f>
        <v>0</v>
      </c>
      <c r="S328" s="132">
        <v>0</v>
      </c>
      <c r="T328" s="133">
        <f>S328*H328</f>
        <v>0</v>
      </c>
      <c r="AR328" s="134" t="s">
        <v>277</v>
      </c>
      <c r="AT328" s="134" t="s">
        <v>226</v>
      </c>
      <c r="AU328" s="134" t="s">
        <v>82</v>
      </c>
      <c r="AY328" s="17" t="s">
        <v>224</v>
      </c>
      <c r="BE328" s="135">
        <f>IF(N328="základní",J328,0)</f>
        <v>0</v>
      </c>
      <c r="BF328" s="135">
        <f>IF(N328="snížená",J328,0)</f>
        <v>30488</v>
      </c>
      <c r="BG328" s="135">
        <f>IF(N328="zákl. přenesená",J328,0)</f>
        <v>0</v>
      </c>
      <c r="BH328" s="135">
        <f>IF(N328="sníž. přenesená",J328,0)</f>
        <v>0</v>
      </c>
      <c r="BI328" s="135">
        <f>IF(N328="nulová",J328,0)</f>
        <v>0</v>
      </c>
      <c r="BJ328" s="17" t="s">
        <v>82</v>
      </c>
      <c r="BK328" s="135">
        <f>ROUND(I328*H328,2)</f>
        <v>30488</v>
      </c>
      <c r="BL328" s="17" t="s">
        <v>277</v>
      </c>
      <c r="BM328" s="134" t="s">
        <v>5202</v>
      </c>
    </row>
    <row r="329" spans="2:65" s="1" customFormat="1" ht="29.25">
      <c r="B329" s="29"/>
      <c r="D329" s="136" t="s">
        <v>231</v>
      </c>
      <c r="F329" s="137" t="s">
        <v>3366</v>
      </c>
      <c r="L329" s="29"/>
      <c r="M329" s="138"/>
      <c r="T329" s="53"/>
      <c r="AT329" s="17" t="s">
        <v>231</v>
      </c>
      <c r="AU329" s="17" t="s">
        <v>82</v>
      </c>
    </row>
    <row r="330" spans="2:65" s="13" customFormat="1">
      <c r="B330" s="146"/>
      <c r="D330" s="136" t="s">
        <v>234</v>
      </c>
      <c r="E330" s="147" t="s">
        <v>1</v>
      </c>
      <c r="F330" s="148" t="s">
        <v>3367</v>
      </c>
      <c r="H330" s="149">
        <v>103</v>
      </c>
      <c r="L330" s="146"/>
      <c r="M330" s="150"/>
      <c r="T330" s="151"/>
      <c r="AT330" s="147" t="s">
        <v>234</v>
      </c>
      <c r="AU330" s="147" t="s">
        <v>82</v>
      </c>
      <c r="AV330" s="13" t="s">
        <v>82</v>
      </c>
      <c r="AW330" s="13" t="s">
        <v>29</v>
      </c>
      <c r="AX330" s="13" t="s">
        <v>73</v>
      </c>
      <c r="AY330" s="147" t="s">
        <v>224</v>
      </c>
    </row>
    <row r="331" spans="2:65" s="14" customFormat="1">
      <c r="B331" s="152"/>
      <c r="D331" s="136" t="s">
        <v>234</v>
      </c>
      <c r="E331" s="153" t="s">
        <v>1</v>
      </c>
      <c r="F331" s="154" t="s">
        <v>239</v>
      </c>
      <c r="H331" s="155">
        <v>103</v>
      </c>
      <c r="L331" s="152"/>
      <c r="M331" s="156"/>
      <c r="T331" s="157"/>
      <c r="AT331" s="153" t="s">
        <v>234</v>
      </c>
      <c r="AU331" s="153" t="s">
        <v>82</v>
      </c>
      <c r="AV331" s="14" t="s">
        <v>106</v>
      </c>
      <c r="AW331" s="14" t="s">
        <v>29</v>
      </c>
      <c r="AX331" s="14" t="s">
        <v>78</v>
      </c>
      <c r="AY331" s="153" t="s">
        <v>224</v>
      </c>
    </row>
    <row r="332" spans="2:65" s="1" customFormat="1" ht="16.5" customHeight="1">
      <c r="B332" s="123"/>
      <c r="C332" s="124" t="s">
        <v>624</v>
      </c>
      <c r="D332" s="124" t="s">
        <v>226</v>
      </c>
      <c r="E332" s="125" t="s">
        <v>3368</v>
      </c>
      <c r="F332" s="126" t="s">
        <v>3369</v>
      </c>
      <c r="G332" s="127" t="s">
        <v>639</v>
      </c>
      <c r="H332" s="128">
        <v>17</v>
      </c>
      <c r="I332" s="129">
        <v>61.8</v>
      </c>
      <c r="J332" s="129">
        <f>ROUND(I332*H332,2)</f>
        <v>1050.5999999999999</v>
      </c>
      <c r="K332" s="126" t="s">
        <v>1</v>
      </c>
      <c r="L332" s="29"/>
      <c r="M332" s="130" t="s">
        <v>1</v>
      </c>
      <c r="N332" s="131" t="s">
        <v>39</v>
      </c>
      <c r="O332" s="132">
        <v>0.17100000000000001</v>
      </c>
      <c r="P332" s="132">
        <f>O332*H332</f>
        <v>2.907</v>
      </c>
      <c r="Q332" s="132">
        <v>0</v>
      </c>
      <c r="R332" s="132">
        <f>Q332*H332</f>
        <v>0</v>
      </c>
      <c r="S332" s="132">
        <v>0</v>
      </c>
      <c r="T332" s="133">
        <f>S332*H332</f>
        <v>0</v>
      </c>
      <c r="AR332" s="134" t="s">
        <v>277</v>
      </c>
      <c r="AT332" s="134" t="s">
        <v>226</v>
      </c>
      <c r="AU332" s="134" t="s">
        <v>82</v>
      </c>
      <c r="AY332" s="17" t="s">
        <v>224</v>
      </c>
      <c r="BE332" s="135">
        <f>IF(N332="základní",J332,0)</f>
        <v>0</v>
      </c>
      <c r="BF332" s="135">
        <f>IF(N332="snížená",J332,0)</f>
        <v>1050.5999999999999</v>
      </c>
      <c r="BG332" s="135">
        <f>IF(N332="zákl. přenesená",J332,0)</f>
        <v>0</v>
      </c>
      <c r="BH332" s="135">
        <f>IF(N332="sníž. přenesená",J332,0)</f>
        <v>0</v>
      </c>
      <c r="BI332" s="135">
        <f>IF(N332="nulová",J332,0)</f>
        <v>0</v>
      </c>
      <c r="BJ332" s="17" t="s">
        <v>82</v>
      </c>
      <c r="BK332" s="135">
        <f>ROUND(I332*H332,2)</f>
        <v>1050.5999999999999</v>
      </c>
      <c r="BL332" s="17" t="s">
        <v>277</v>
      </c>
      <c r="BM332" s="134" t="s">
        <v>5203</v>
      </c>
    </row>
    <row r="333" spans="2:65" s="1" customFormat="1" ht="29.25">
      <c r="B333" s="29"/>
      <c r="D333" s="136" t="s">
        <v>231</v>
      </c>
      <c r="F333" s="137" t="s">
        <v>3371</v>
      </c>
      <c r="L333" s="29"/>
      <c r="M333" s="138"/>
      <c r="T333" s="53"/>
      <c r="AT333" s="17" t="s">
        <v>231</v>
      </c>
      <c r="AU333" s="17" t="s">
        <v>82</v>
      </c>
    </row>
    <row r="334" spans="2:65" s="1" customFormat="1" ht="16.5" customHeight="1">
      <c r="B334" s="123"/>
      <c r="C334" s="164" t="s">
        <v>435</v>
      </c>
      <c r="D334" s="164" t="s">
        <v>1008</v>
      </c>
      <c r="E334" s="165" t="s">
        <v>3372</v>
      </c>
      <c r="F334" s="166" t="s">
        <v>3373</v>
      </c>
      <c r="G334" s="167" t="s">
        <v>272</v>
      </c>
      <c r="H334" s="168">
        <v>51</v>
      </c>
      <c r="I334" s="169">
        <v>266</v>
      </c>
      <c r="J334" s="169">
        <f>ROUND(I334*H334,2)</f>
        <v>13566</v>
      </c>
      <c r="K334" s="166" t="s">
        <v>230</v>
      </c>
      <c r="L334" s="170"/>
      <c r="M334" s="171" t="s">
        <v>1</v>
      </c>
      <c r="N334" s="172" t="s">
        <v>39</v>
      </c>
      <c r="O334" s="132">
        <v>0</v>
      </c>
      <c r="P334" s="132">
        <f>O334*H334</f>
        <v>0</v>
      </c>
      <c r="Q334" s="132">
        <v>2.1000000000000001E-4</v>
      </c>
      <c r="R334" s="132">
        <f>Q334*H334</f>
        <v>1.0710000000000001E-2</v>
      </c>
      <c r="S334" s="132">
        <v>0</v>
      </c>
      <c r="T334" s="133">
        <f>S334*H334</f>
        <v>0</v>
      </c>
      <c r="AR334" s="134" t="s">
        <v>332</v>
      </c>
      <c r="AT334" s="134" t="s">
        <v>1008</v>
      </c>
      <c r="AU334" s="134" t="s">
        <v>82</v>
      </c>
      <c r="AY334" s="17" t="s">
        <v>224</v>
      </c>
      <c r="BE334" s="135">
        <f>IF(N334="základní",J334,0)</f>
        <v>0</v>
      </c>
      <c r="BF334" s="135">
        <f>IF(N334="snížená",J334,0)</f>
        <v>13566</v>
      </c>
      <c r="BG334" s="135">
        <f>IF(N334="zákl. přenesená",J334,0)</f>
        <v>0</v>
      </c>
      <c r="BH334" s="135">
        <f>IF(N334="sníž. přenesená",J334,0)</f>
        <v>0</v>
      </c>
      <c r="BI334" s="135">
        <f>IF(N334="nulová",J334,0)</f>
        <v>0</v>
      </c>
      <c r="BJ334" s="17" t="s">
        <v>82</v>
      </c>
      <c r="BK334" s="135">
        <f>ROUND(I334*H334,2)</f>
        <v>13566</v>
      </c>
      <c r="BL334" s="17" t="s">
        <v>277</v>
      </c>
      <c r="BM334" s="134" t="s">
        <v>5204</v>
      </c>
    </row>
    <row r="335" spans="2:65" s="1" customFormat="1">
      <c r="B335" s="29"/>
      <c r="D335" s="136" t="s">
        <v>231</v>
      </c>
      <c r="F335" s="137" t="s">
        <v>3373</v>
      </c>
      <c r="L335" s="29"/>
      <c r="M335" s="138"/>
      <c r="T335" s="53"/>
      <c r="AT335" s="17" t="s">
        <v>231</v>
      </c>
      <c r="AU335" s="17" t="s">
        <v>82</v>
      </c>
    </row>
    <row r="336" spans="2:65" s="1" customFormat="1" ht="16.5" customHeight="1">
      <c r="B336" s="123"/>
      <c r="C336" s="164" t="s">
        <v>641</v>
      </c>
      <c r="D336" s="164" t="s">
        <v>1008</v>
      </c>
      <c r="E336" s="165" t="s">
        <v>3375</v>
      </c>
      <c r="F336" s="166" t="s">
        <v>3376</v>
      </c>
      <c r="G336" s="167" t="s">
        <v>639</v>
      </c>
      <c r="H336" s="168">
        <v>16</v>
      </c>
      <c r="I336" s="169">
        <v>415.22</v>
      </c>
      <c r="J336" s="169">
        <f>ROUND(I336*H336,2)</f>
        <v>6643.52</v>
      </c>
      <c r="K336" s="166" t="s">
        <v>1</v>
      </c>
      <c r="L336" s="170"/>
      <c r="M336" s="171" t="s">
        <v>1</v>
      </c>
      <c r="N336" s="172" t="s">
        <v>39</v>
      </c>
      <c r="O336" s="132">
        <v>0</v>
      </c>
      <c r="P336" s="132">
        <f>O336*H336</f>
        <v>0</v>
      </c>
      <c r="Q336" s="132">
        <v>0</v>
      </c>
      <c r="R336" s="132">
        <f>Q336*H336</f>
        <v>0</v>
      </c>
      <c r="S336" s="132">
        <v>0</v>
      </c>
      <c r="T336" s="133">
        <f>S336*H336</f>
        <v>0</v>
      </c>
      <c r="AR336" s="134" t="s">
        <v>332</v>
      </c>
      <c r="AT336" s="134" t="s">
        <v>1008</v>
      </c>
      <c r="AU336" s="134" t="s">
        <v>82</v>
      </c>
      <c r="AY336" s="17" t="s">
        <v>224</v>
      </c>
      <c r="BE336" s="135">
        <f>IF(N336="základní",J336,0)</f>
        <v>0</v>
      </c>
      <c r="BF336" s="135">
        <f>IF(N336="snížená",J336,0)</f>
        <v>6643.52</v>
      </c>
      <c r="BG336" s="135">
        <f>IF(N336="zákl. přenesená",J336,0)</f>
        <v>0</v>
      </c>
      <c r="BH336" s="135">
        <f>IF(N336="sníž. přenesená",J336,0)</f>
        <v>0</v>
      </c>
      <c r="BI336" s="135">
        <f>IF(N336="nulová",J336,0)</f>
        <v>0</v>
      </c>
      <c r="BJ336" s="17" t="s">
        <v>82</v>
      </c>
      <c r="BK336" s="135">
        <f>ROUND(I336*H336,2)</f>
        <v>6643.52</v>
      </c>
      <c r="BL336" s="17" t="s">
        <v>277</v>
      </c>
      <c r="BM336" s="134" t="s">
        <v>5205</v>
      </c>
    </row>
    <row r="337" spans="2:65" s="1" customFormat="1">
      <c r="B337" s="29"/>
      <c r="D337" s="136" t="s">
        <v>231</v>
      </c>
      <c r="F337" s="137" t="s">
        <v>3376</v>
      </c>
      <c r="L337" s="29"/>
      <c r="M337" s="138"/>
      <c r="T337" s="53"/>
      <c r="AT337" s="17" t="s">
        <v>231</v>
      </c>
      <c r="AU337" s="17" t="s">
        <v>82</v>
      </c>
    </row>
    <row r="338" spans="2:65" s="11" customFormat="1" ht="22.9" customHeight="1">
      <c r="B338" s="112"/>
      <c r="D338" s="113" t="s">
        <v>72</v>
      </c>
      <c r="E338" s="121" t="s">
        <v>2039</v>
      </c>
      <c r="F338" s="121" t="s">
        <v>3378</v>
      </c>
      <c r="J338" s="122">
        <f>BK338</f>
        <v>160441.88</v>
      </c>
      <c r="L338" s="112"/>
      <c r="M338" s="116"/>
      <c r="P338" s="117">
        <f>SUM(P339:P357)</f>
        <v>138.6</v>
      </c>
      <c r="R338" s="117">
        <f>SUM(R339:R357)</f>
        <v>6.7199999999999996E-2</v>
      </c>
      <c r="T338" s="118">
        <f>SUM(T339:T357)</f>
        <v>0</v>
      </c>
      <c r="AR338" s="113" t="s">
        <v>82</v>
      </c>
      <c r="AT338" s="119" t="s">
        <v>72</v>
      </c>
      <c r="AU338" s="119" t="s">
        <v>78</v>
      </c>
      <c r="AY338" s="113" t="s">
        <v>224</v>
      </c>
      <c r="BK338" s="120">
        <f>SUM(BK339:BK357)</f>
        <v>160441.88</v>
      </c>
    </row>
    <row r="339" spans="2:65" s="1" customFormat="1" ht="24.2" customHeight="1">
      <c r="B339" s="123"/>
      <c r="C339" s="124" t="s">
        <v>439</v>
      </c>
      <c r="D339" s="124" t="s">
        <v>226</v>
      </c>
      <c r="E339" s="125" t="s">
        <v>3379</v>
      </c>
      <c r="F339" s="126" t="s">
        <v>3380</v>
      </c>
      <c r="G339" s="127" t="s">
        <v>272</v>
      </c>
      <c r="H339" s="128">
        <v>40</v>
      </c>
      <c r="I339" s="129">
        <v>197</v>
      </c>
      <c r="J339" s="129">
        <f>ROUND(I339*H339,2)</f>
        <v>7880</v>
      </c>
      <c r="K339" s="126" t="s">
        <v>230</v>
      </c>
      <c r="L339" s="29"/>
      <c r="M339" s="130" t="s">
        <v>1</v>
      </c>
      <c r="N339" s="131" t="s">
        <v>39</v>
      </c>
      <c r="O339" s="132">
        <v>0.34</v>
      </c>
      <c r="P339" s="132">
        <f>O339*H339</f>
        <v>13.600000000000001</v>
      </c>
      <c r="Q339" s="132">
        <v>0</v>
      </c>
      <c r="R339" s="132">
        <f>Q339*H339</f>
        <v>0</v>
      </c>
      <c r="S339" s="132">
        <v>0</v>
      </c>
      <c r="T339" s="133">
        <f>S339*H339</f>
        <v>0</v>
      </c>
      <c r="AR339" s="134" t="s">
        <v>277</v>
      </c>
      <c r="AT339" s="134" t="s">
        <v>226</v>
      </c>
      <c r="AU339" s="134" t="s">
        <v>82</v>
      </c>
      <c r="AY339" s="17" t="s">
        <v>224</v>
      </c>
      <c r="BE339" s="135">
        <f>IF(N339="základní",J339,0)</f>
        <v>0</v>
      </c>
      <c r="BF339" s="135">
        <f>IF(N339="snížená",J339,0)</f>
        <v>7880</v>
      </c>
      <c r="BG339" s="135">
        <f>IF(N339="zákl. přenesená",J339,0)</f>
        <v>0</v>
      </c>
      <c r="BH339" s="135">
        <f>IF(N339="sníž. přenesená",J339,0)</f>
        <v>0</v>
      </c>
      <c r="BI339" s="135">
        <f>IF(N339="nulová",J339,0)</f>
        <v>0</v>
      </c>
      <c r="BJ339" s="17" t="s">
        <v>82</v>
      </c>
      <c r="BK339" s="135">
        <f>ROUND(I339*H339,2)</f>
        <v>7880</v>
      </c>
      <c r="BL339" s="17" t="s">
        <v>277</v>
      </c>
      <c r="BM339" s="134" t="s">
        <v>5206</v>
      </c>
    </row>
    <row r="340" spans="2:65" s="1" customFormat="1">
      <c r="B340" s="29"/>
      <c r="D340" s="136" t="s">
        <v>231</v>
      </c>
      <c r="F340" s="137" t="s">
        <v>3382</v>
      </c>
      <c r="L340" s="29"/>
      <c r="M340" s="138"/>
      <c r="T340" s="53"/>
      <c r="AT340" s="17" t="s">
        <v>231</v>
      </c>
      <c r="AU340" s="17" t="s">
        <v>82</v>
      </c>
    </row>
    <row r="341" spans="2:65" s="1" customFormat="1">
      <c r="B341" s="29"/>
      <c r="D341" s="139" t="s">
        <v>232</v>
      </c>
      <c r="F341" s="140" t="s">
        <v>3383</v>
      </c>
      <c r="L341" s="29"/>
      <c r="M341" s="138"/>
      <c r="T341" s="53"/>
      <c r="AT341" s="17" t="s">
        <v>232</v>
      </c>
      <c r="AU341" s="17" t="s">
        <v>82</v>
      </c>
    </row>
    <row r="342" spans="2:65" s="1" customFormat="1" ht="21.75" customHeight="1">
      <c r="B342" s="123"/>
      <c r="C342" s="164" t="s">
        <v>663</v>
      </c>
      <c r="D342" s="164" t="s">
        <v>1008</v>
      </c>
      <c r="E342" s="165" t="s">
        <v>3384</v>
      </c>
      <c r="F342" s="166" t="s">
        <v>3385</v>
      </c>
      <c r="G342" s="167" t="s">
        <v>272</v>
      </c>
      <c r="H342" s="168">
        <v>40</v>
      </c>
      <c r="I342" s="169">
        <v>223</v>
      </c>
      <c r="J342" s="169">
        <f>ROUND(I342*H342,2)</f>
        <v>8920</v>
      </c>
      <c r="K342" s="166" t="s">
        <v>230</v>
      </c>
      <c r="L342" s="170"/>
      <c r="M342" s="171" t="s">
        <v>1</v>
      </c>
      <c r="N342" s="172" t="s">
        <v>39</v>
      </c>
      <c r="O342" s="132">
        <v>0</v>
      </c>
      <c r="P342" s="132">
        <f>O342*H342</f>
        <v>0</v>
      </c>
      <c r="Q342" s="132">
        <v>1.5E-3</v>
      </c>
      <c r="R342" s="132">
        <f>Q342*H342</f>
        <v>0.06</v>
      </c>
      <c r="S342" s="132">
        <v>0</v>
      </c>
      <c r="T342" s="133">
        <f>S342*H342</f>
        <v>0</v>
      </c>
      <c r="AR342" s="134" t="s">
        <v>332</v>
      </c>
      <c r="AT342" s="134" t="s">
        <v>1008</v>
      </c>
      <c r="AU342" s="134" t="s">
        <v>82</v>
      </c>
      <c r="AY342" s="17" t="s">
        <v>224</v>
      </c>
      <c r="BE342" s="135">
        <f>IF(N342="základní",J342,0)</f>
        <v>0</v>
      </c>
      <c r="BF342" s="135">
        <f>IF(N342="snížená",J342,0)</f>
        <v>8920</v>
      </c>
      <c r="BG342" s="135">
        <f>IF(N342="zákl. přenesená",J342,0)</f>
        <v>0</v>
      </c>
      <c r="BH342" s="135">
        <f>IF(N342="sníž. přenesená",J342,0)</f>
        <v>0</v>
      </c>
      <c r="BI342" s="135">
        <f>IF(N342="nulová",J342,0)</f>
        <v>0</v>
      </c>
      <c r="BJ342" s="17" t="s">
        <v>82</v>
      </c>
      <c r="BK342" s="135">
        <f>ROUND(I342*H342,2)</f>
        <v>8920</v>
      </c>
      <c r="BL342" s="17" t="s">
        <v>277</v>
      </c>
      <c r="BM342" s="134" t="s">
        <v>5207</v>
      </c>
    </row>
    <row r="343" spans="2:65" s="1" customFormat="1">
      <c r="B343" s="29"/>
      <c r="D343" s="136" t="s">
        <v>231</v>
      </c>
      <c r="F343" s="137" t="s">
        <v>3385</v>
      </c>
      <c r="L343" s="29"/>
      <c r="M343" s="138"/>
      <c r="T343" s="53"/>
      <c r="AT343" s="17" t="s">
        <v>231</v>
      </c>
      <c r="AU343" s="17" t="s">
        <v>82</v>
      </c>
    </row>
    <row r="344" spans="2:65" s="1" customFormat="1" ht="16.5" customHeight="1">
      <c r="B344" s="123"/>
      <c r="C344" s="164" t="s">
        <v>444</v>
      </c>
      <c r="D344" s="164" t="s">
        <v>1008</v>
      </c>
      <c r="E344" s="165" t="s">
        <v>3387</v>
      </c>
      <c r="F344" s="166" t="s">
        <v>3388</v>
      </c>
      <c r="G344" s="167" t="s">
        <v>272</v>
      </c>
      <c r="H344" s="168">
        <v>144</v>
      </c>
      <c r="I344" s="169">
        <v>12.3</v>
      </c>
      <c r="J344" s="169">
        <f>ROUND(I344*H344,2)</f>
        <v>1771.2</v>
      </c>
      <c r="K344" s="166" t="s">
        <v>2903</v>
      </c>
      <c r="L344" s="170"/>
      <c r="M344" s="171" t="s">
        <v>1</v>
      </c>
      <c r="N344" s="172" t="s">
        <v>39</v>
      </c>
      <c r="O344" s="132">
        <v>0</v>
      </c>
      <c r="P344" s="132">
        <f>O344*H344</f>
        <v>0</v>
      </c>
      <c r="Q344" s="132">
        <v>5.0000000000000002E-5</v>
      </c>
      <c r="R344" s="132">
        <f>Q344*H344</f>
        <v>7.2000000000000007E-3</v>
      </c>
      <c r="S344" s="132">
        <v>0</v>
      </c>
      <c r="T344" s="133">
        <f>S344*H344</f>
        <v>0</v>
      </c>
      <c r="AR344" s="134" t="s">
        <v>332</v>
      </c>
      <c r="AT344" s="134" t="s">
        <v>1008</v>
      </c>
      <c r="AU344" s="134" t="s">
        <v>82</v>
      </c>
      <c r="AY344" s="17" t="s">
        <v>224</v>
      </c>
      <c r="BE344" s="135">
        <f>IF(N344="základní",J344,0)</f>
        <v>0</v>
      </c>
      <c r="BF344" s="135">
        <f>IF(N344="snížená",J344,0)</f>
        <v>1771.2</v>
      </c>
      <c r="BG344" s="135">
        <f>IF(N344="zákl. přenesená",J344,0)</f>
        <v>0</v>
      </c>
      <c r="BH344" s="135">
        <f>IF(N344="sníž. přenesená",J344,0)</f>
        <v>0</v>
      </c>
      <c r="BI344" s="135">
        <f>IF(N344="nulová",J344,0)</f>
        <v>0</v>
      </c>
      <c r="BJ344" s="17" t="s">
        <v>82</v>
      </c>
      <c r="BK344" s="135">
        <f>ROUND(I344*H344,2)</f>
        <v>1771.2</v>
      </c>
      <c r="BL344" s="17" t="s">
        <v>277</v>
      </c>
      <c r="BM344" s="134" t="s">
        <v>5208</v>
      </c>
    </row>
    <row r="345" spans="2:65" s="1" customFormat="1">
      <c r="B345" s="29"/>
      <c r="D345" s="136" t="s">
        <v>231</v>
      </c>
      <c r="F345" s="137" t="s">
        <v>3388</v>
      </c>
      <c r="L345" s="29"/>
      <c r="M345" s="138"/>
      <c r="T345" s="53"/>
      <c r="AT345" s="17" t="s">
        <v>231</v>
      </c>
      <c r="AU345" s="17" t="s">
        <v>82</v>
      </c>
    </row>
    <row r="346" spans="2:65" s="13" customFormat="1">
      <c r="B346" s="146"/>
      <c r="D346" s="136" t="s">
        <v>234</v>
      </c>
      <c r="E346" s="147" t="s">
        <v>1</v>
      </c>
      <c r="F346" s="148" t="s">
        <v>5209</v>
      </c>
      <c r="H346" s="149">
        <v>144</v>
      </c>
      <c r="L346" s="146"/>
      <c r="M346" s="150"/>
      <c r="T346" s="151"/>
      <c r="AT346" s="147" t="s">
        <v>234</v>
      </c>
      <c r="AU346" s="147" t="s">
        <v>82</v>
      </c>
      <c r="AV346" s="13" t="s">
        <v>82</v>
      </c>
      <c r="AW346" s="13" t="s">
        <v>29</v>
      </c>
      <c r="AX346" s="13" t="s">
        <v>78</v>
      </c>
      <c r="AY346" s="147" t="s">
        <v>224</v>
      </c>
    </row>
    <row r="347" spans="2:65" s="1" customFormat="1" ht="24.2" customHeight="1">
      <c r="B347" s="123"/>
      <c r="C347" s="124" t="s">
        <v>672</v>
      </c>
      <c r="D347" s="124" t="s">
        <v>226</v>
      </c>
      <c r="E347" s="125" t="s">
        <v>3391</v>
      </c>
      <c r="F347" s="126" t="s">
        <v>3392</v>
      </c>
      <c r="G347" s="127" t="s">
        <v>272</v>
      </c>
      <c r="H347" s="128">
        <v>2500</v>
      </c>
      <c r="I347" s="129">
        <v>29</v>
      </c>
      <c r="J347" s="129">
        <f>ROUND(I347*H347,2)</f>
        <v>72500</v>
      </c>
      <c r="K347" s="126" t="s">
        <v>230</v>
      </c>
      <c r="L347" s="29"/>
      <c r="M347" s="130" t="s">
        <v>1</v>
      </c>
      <c r="N347" s="131" t="s">
        <v>39</v>
      </c>
      <c r="O347" s="132">
        <v>0.05</v>
      </c>
      <c r="P347" s="132">
        <f>O347*H347</f>
        <v>125</v>
      </c>
      <c r="Q347" s="132">
        <v>0</v>
      </c>
      <c r="R347" s="132">
        <f>Q347*H347</f>
        <v>0</v>
      </c>
      <c r="S347" s="132">
        <v>0</v>
      </c>
      <c r="T347" s="133">
        <f>S347*H347</f>
        <v>0</v>
      </c>
      <c r="AR347" s="134" t="s">
        <v>277</v>
      </c>
      <c r="AT347" s="134" t="s">
        <v>226</v>
      </c>
      <c r="AU347" s="134" t="s">
        <v>82</v>
      </c>
      <c r="AY347" s="17" t="s">
        <v>224</v>
      </c>
      <c r="BE347" s="135">
        <f>IF(N347="základní",J347,0)</f>
        <v>0</v>
      </c>
      <c r="BF347" s="135">
        <f>IF(N347="snížená",J347,0)</f>
        <v>72500</v>
      </c>
      <c r="BG347" s="135">
        <f>IF(N347="zákl. přenesená",J347,0)</f>
        <v>0</v>
      </c>
      <c r="BH347" s="135">
        <f>IF(N347="sníž. přenesená",J347,0)</f>
        <v>0</v>
      </c>
      <c r="BI347" s="135">
        <f>IF(N347="nulová",J347,0)</f>
        <v>0</v>
      </c>
      <c r="BJ347" s="17" t="s">
        <v>82</v>
      </c>
      <c r="BK347" s="135">
        <f>ROUND(I347*H347,2)</f>
        <v>72500</v>
      </c>
      <c r="BL347" s="17" t="s">
        <v>277</v>
      </c>
      <c r="BM347" s="134" t="s">
        <v>5210</v>
      </c>
    </row>
    <row r="348" spans="2:65" s="1" customFormat="1" ht="19.5">
      <c r="B348" s="29"/>
      <c r="D348" s="136" t="s">
        <v>231</v>
      </c>
      <c r="F348" s="137" t="s">
        <v>3392</v>
      </c>
      <c r="L348" s="29"/>
      <c r="M348" s="138"/>
      <c r="T348" s="53"/>
      <c r="AT348" s="17" t="s">
        <v>231</v>
      </c>
      <c r="AU348" s="17" t="s">
        <v>82</v>
      </c>
    </row>
    <row r="349" spans="2:65" s="1" customFormat="1">
      <c r="B349" s="29"/>
      <c r="D349" s="139" t="s">
        <v>232</v>
      </c>
      <c r="F349" s="140" t="s">
        <v>3394</v>
      </c>
      <c r="L349" s="29"/>
      <c r="M349" s="138"/>
      <c r="T349" s="53"/>
      <c r="AT349" s="17" t="s">
        <v>232</v>
      </c>
      <c r="AU349" s="17" t="s">
        <v>82</v>
      </c>
    </row>
    <row r="350" spans="2:65" s="12" customFormat="1">
      <c r="B350" s="141"/>
      <c r="D350" s="136" t="s">
        <v>234</v>
      </c>
      <c r="E350" s="142" t="s">
        <v>1</v>
      </c>
      <c r="F350" s="143" t="s">
        <v>3395</v>
      </c>
      <c r="H350" s="142" t="s">
        <v>1</v>
      </c>
      <c r="L350" s="141"/>
      <c r="M350" s="144"/>
      <c r="T350" s="145"/>
      <c r="AT350" s="142" t="s">
        <v>234</v>
      </c>
      <c r="AU350" s="142" t="s">
        <v>82</v>
      </c>
      <c r="AV350" s="12" t="s">
        <v>78</v>
      </c>
      <c r="AW350" s="12" t="s">
        <v>29</v>
      </c>
      <c r="AX350" s="12" t="s">
        <v>73</v>
      </c>
      <c r="AY350" s="142" t="s">
        <v>224</v>
      </c>
    </row>
    <row r="351" spans="2:65" s="13" customFormat="1">
      <c r="B351" s="146"/>
      <c r="D351" s="136" t="s">
        <v>234</v>
      </c>
      <c r="E351" s="147" t="s">
        <v>1</v>
      </c>
      <c r="F351" s="148" t="s">
        <v>3396</v>
      </c>
      <c r="H351" s="149">
        <v>1250</v>
      </c>
      <c r="L351" s="146"/>
      <c r="M351" s="150"/>
      <c r="T351" s="151"/>
      <c r="AT351" s="147" t="s">
        <v>234</v>
      </c>
      <c r="AU351" s="147" t="s">
        <v>82</v>
      </c>
      <c r="AV351" s="13" t="s">
        <v>82</v>
      </c>
      <c r="AW351" s="13" t="s">
        <v>29</v>
      </c>
      <c r="AX351" s="13" t="s">
        <v>73</v>
      </c>
      <c r="AY351" s="147" t="s">
        <v>224</v>
      </c>
    </row>
    <row r="352" spans="2:65" s="12" customFormat="1">
      <c r="B352" s="141"/>
      <c r="D352" s="136" t="s">
        <v>234</v>
      </c>
      <c r="E352" s="142" t="s">
        <v>1</v>
      </c>
      <c r="F352" s="143" t="s">
        <v>3397</v>
      </c>
      <c r="H352" s="142" t="s">
        <v>1</v>
      </c>
      <c r="L352" s="141"/>
      <c r="M352" s="144"/>
      <c r="T352" s="145"/>
      <c r="AT352" s="142" t="s">
        <v>234</v>
      </c>
      <c r="AU352" s="142" t="s">
        <v>82</v>
      </c>
      <c r="AV352" s="12" t="s">
        <v>78</v>
      </c>
      <c r="AW352" s="12" t="s">
        <v>29</v>
      </c>
      <c r="AX352" s="12" t="s">
        <v>73</v>
      </c>
      <c r="AY352" s="142" t="s">
        <v>224</v>
      </c>
    </row>
    <row r="353" spans="2:65" s="13" customFormat="1">
      <c r="B353" s="146"/>
      <c r="D353" s="136" t="s">
        <v>234</v>
      </c>
      <c r="E353" s="147" t="s">
        <v>1</v>
      </c>
      <c r="F353" s="148" t="s">
        <v>3396</v>
      </c>
      <c r="H353" s="149">
        <v>1250</v>
      </c>
      <c r="L353" s="146"/>
      <c r="M353" s="150"/>
      <c r="T353" s="151"/>
      <c r="AT353" s="147" t="s">
        <v>234</v>
      </c>
      <c r="AU353" s="147" t="s">
        <v>82</v>
      </c>
      <c r="AV353" s="13" t="s">
        <v>82</v>
      </c>
      <c r="AW353" s="13" t="s">
        <v>29</v>
      </c>
      <c r="AX353" s="13" t="s">
        <v>73</v>
      </c>
      <c r="AY353" s="147" t="s">
        <v>224</v>
      </c>
    </row>
    <row r="354" spans="2:65" s="14" customFormat="1">
      <c r="B354" s="152"/>
      <c r="D354" s="136" t="s">
        <v>234</v>
      </c>
      <c r="E354" s="153" t="s">
        <v>1</v>
      </c>
      <c r="F354" s="154" t="s">
        <v>239</v>
      </c>
      <c r="H354" s="155">
        <v>2500</v>
      </c>
      <c r="L354" s="152"/>
      <c r="M354" s="156"/>
      <c r="T354" s="157"/>
      <c r="AT354" s="153" t="s">
        <v>234</v>
      </c>
      <c r="AU354" s="153" t="s">
        <v>82</v>
      </c>
      <c r="AV354" s="14" t="s">
        <v>106</v>
      </c>
      <c r="AW354" s="14" t="s">
        <v>29</v>
      </c>
      <c r="AX354" s="14" t="s">
        <v>78</v>
      </c>
      <c r="AY354" s="153" t="s">
        <v>224</v>
      </c>
    </row>
    <row r="355" spans="2:65" s="1" customFormat="1" ht="16.5" customHeight="1">
      <c r="B355" s="123"/>
      <c r="C355" s="164" t="s">
        <v>449</v>
      </c>
      <c r="D355" s="164" t="s">
        <v>1008</v>
      </c>
      <c r="E355" s="165" t="s">
        <v>3398</v>
      </c>
      <c r="F355" s="166" t="s">
        <v>3399</v>
      </c>
      <c r="G355" s="167" t="s">
        <v>639</v>
      </c>
      <c r="H355" s="168">
        <v>27.5</v>
      </c>
      <c r="I355" s="169">
        <v>2522.5700000000002</v>
      </c>
      <c r="J355" s="169">
        <f>ROUND(I355*H355,2)</f>
        <v>69370.679999999993</v>
      </c>
      <c r="K355" s="166" t="s">
        <v>1</v>
      </c>
      <c r="L355" s="170"/>
      <c r="M355" s="171" t="s">
        <v>1</v>
      </c>
      <c r="N355" s="172" t="s">
        <v>39</v>
      </c>
      <c r="O355" s="132">
        <v>0</v>
      </c>
      <c r="P355" s="132">
        <f>O355*H355</f>
        <v>0</v>
      </c>
      <c r="Q355" s="132">
        <v>0</v>
      </c>
      <c r="R355" s="132">
        <f>Q355*H355</f>
        <v>0</v>
      </c>
      <c r="S355" s="132">
        <v>0</v>
      </c>
      <c r="T355" s="133">
        <f>S355*H355</f>
        <v>0</v>
      </c>
      <c r="AR355" s="134" t="s">
        <v>332</v>
      </c>
      <c r="AT355" s="134" t="s">
        <v>1008</v>
      </c>
      <c r="AU355" s="134" t="s">
        <v>82</v>
      </c>
      <c r="AY355" s="17" t="s">
        <v>224</v>
      </c>
      <c r="BE355" s="135">
        <f>IF(N355="základní",J355,0)</f>
        <v>0</v>
      </c>
      <c r="BF355" s="135">
        <f>IF(N355="snížená",J355,0)</f>
        <v>69370.679999999993</v>
      </c>
      <c r="BG355" s="135">
        <f>IF(N355="zákl. přenesená",J355,0)</f>
        <v>0</v>
      </c>
      <c r="BH355" s="135">
        <f>IF(N355="sníž. přenesená",J355,0)</f>
        <v>0</v>
      </c>
      <c r="BI355" s="135">
        <f>IF(N355="nulová",J355,0)</f>
        <v>0</v>
      </c>
      <c r="BJ355" s="17" t="s">
        <v>82</v>
      </c>
      <c r="BK355" s="135">
        <f>ROUND(I355*H355,2)</f>
        <v>69370.679999999993</v>
      </c>
      <c r="BL355" s="17" t="s">
        <v>277</v>
      </c>
      <c r="BM355" s="134" t="s">
        <v>5211</v>
      </c>
    </row>
    <row r="356" spans="2:65" s="1" customFormat="1">
      <c r="B356" s="29"/>
      <c r="D356" s="136" t="s">
        <v>231</v>
      </c>
      <c r="F356" s="137" t="s">
        <v>3399</v>
      </c>
      <c r="L356" s="29"/>
      <c r="M356" s="138"/>
      <c r="T356" s="53"/>
      <c r="AT356" s="17" t="s">
        <v>231</v>
      </c>
      <c r="AU356" s="17" t="s">
        <v>82</v>
      </c>
    </row>
    <row r="357" spans="2:65" s="13" customFormat="1">
      <c r="B357" s="146"/>
      <c r="D357" s="136" t="s">
        <v>234</v>
      </c>
      <c r="E357" s="147" t="s">
        <v>1</v>
      </c>
      <c r="F357" s="148" t="s">
        <v>5212</v>
      </c>
      <c r="H357" s="149">
        <v>27.5</v>
      </c>
      <c r="L357" s="146"/>
      <c r="M357" s="150"/>
      <c r="T357" s="151"/>
      <c r="AT357" s="147" t="s">
        <v>234</v>
      </c>
      <c r="AU357" s="147" t="s">
        <v>82</v>
      </c>
      <c r="AV357" s="13" t="s">
        <v>82</v>
      </c>
      <c r="AW357" s="13" t="s">
        <v>29</v>
      </c>
      <c r="AX357" s="13" t="s">
        <v>78</v>
      </c>
      <c r="AY357" s="147" t="s">
        <v>224</v>
      </c>
    </row>
    <row r="358" spans="2:65" s="11" customFormat="1" ht="25.9" customHeight="1">
      <c r="B358" s="112"/>
      <c r="D358" s="113" t="s">
        <v>72</v>
      </c>
      <c r="E358" s="114" t="s">
        <v>1008</v>
      </c>
      <c r="F358" s="114" t="s">
        <v>3402</v>
      </c>
      <c r="J358" s="115">
        <f>BK358</f>
        <v>275567.71999999997</v>
      </c>
      <c r="L358" s="112"/>
      <c r="M358" s="116"/>
      <c r="P358" s="117">
        <f>P359+P366+P375</f>
        <v>462.93600000000004</v>
      </c>
      <c r="R358" s="117">
        <f>R359+R366+R375</f>
        <v>7.2999999999999996E-4</v>
      </c>
      <c r="T358" s="118">
        <f>T359+T366+T375</f>
        <v>4.4284999999999997</v>
      </c>
      <c r="AR358" s="113" t="s">
        <v>101</v>
      </c>
      <c r="AT358" s="119" t="s">
        <v>72</v>
      </c>
      <c r="AU358" s="119" t="s">
        <v>73</v>
      </c>
      <c r="AY358" s="113" t="s">
        <v>224</v>
      </c>
      <c r="BK358" s="120">
        <f>BK359+BK366+BK375</f>
        <v>275567.71999999997</v>
      </c>
    </row>
    <row r="359" spans="2:65" s="11" customFormat="1" ht="22.9" customHeight="1">
      <c r="B359" s="112"/>
      <c r="D359" s="113" t="s">
        <v>72</v>
      </c>
      <c r="E359" s="121" t="s">
        <v>3403</v>
      </c>
      <c r="F359" s="121" t="s">
        <v>3404</v>
      </c>
      <c r="J359" s="122">
        <f>BK359</f>
        <v>34720</v>
      </c>
      <c r="L359" s="112"/>
      <c r="M359" s="116"/>
      <c r="P359" s="117">
        <f>SUM(P360:P365)</f>
        <v>55.295999999999999</v>
      </c>
      <c r="R359" s="117">
        <f>SUM(R360:R365)</f>
        <v>0</v>
      </c>
      <c r="T359" s="118">
        <f>SUM(T360:T365)</f>
        <v>0</v>
      </c>
      <c r="AR359" s="113" t="s">
        <v>101</v>
      </c>
      <c r="AT359" s="119" t="s">
        <v>72</v>
      </c>
      <c r="AU359" s="119" t="s">
        <v>78</v>
      </c>
      <c r="AY359" s="113" t="s">
        <v>224</v>
      </c>
      <c r="BK359" s="120">
        <f>SUM(BK360:BK365)</f>
        <v>34720</v>
      </c>
    </row>
    <row r="360" spans="2:65" s="1" customFormat="1" ht="33" customHeight="1">
      <c r="B360" s="123"/>
      <c r="C360" s="124" t="s">
        <v>689</v>
      </c>
      <c r="D360" s="124" t="s">
        <v>226</v>
      </c>
      <c r="E360" s="125" t="s">
        <v>3405</v>
      </c>
      <c r="F360" s="126" t="s">
        <v>3406</v>
      </c>
      <c r="G360" s="127" t="s">
        <v>639</v>
      </c>
      <c r="H360" s="128">
        <v>1</v>
      </c>
      <c r="I360" s="129">
        <v>20000</v>
      </c>
      <c r="J360" s="129">
        <f>ROUND(I360*H360,2)</f>
        <v>20000</v>
      </c>
      <c r="K360" s="126" t="s">
        <v>2903</v>
      </c>
      <c r="L360" s="29"/>
      <c r="M360" s="130" t="s">
        <v>1</v>
      </c>
      <c r="N360" s="131" t="s">
        <v>39</v>
      </c>
      <c r="O360" s="132">
        <v>31.841999999999999</v>
      </c>
      <c r="P360" s="132">
        <f>O360*H360</f>
        <v>31.841999999999999</v>
      </c>
      <c r="Q360" s="132">
        <v>0</v>
      </c>
      <c r="R360" s="132">
        <f>Q360*H360</f>
        <v>0</v>
      </c>
      <c r="S360" s="132">
        <v>0</v>
      </c>
      <c r="T360" s="133">
        <f>S360*H360</f>
        <v>0</v>
      </c>
      <c r="AR360" s="134" t="s">
        <v>429</v>
      </c>
      <c r="AT360" s="134" t="s">
        <v>226</v>
      </c>
      <c r="AU360" s="134" t="s">
        <v>82</v>
      </c>
      <c r="AY360" s="17" t="s">
        <v>224</v>
      </c>
      <c r="BE360" s="135">
        <f>IF(N360="základní",J360,0)</f>
        <v>0</v>
      </c>
      <c r="BF360" s="135">
        <f>IF(N360="snížená",J360,0)</f>
        <v>20000</v>
      </c>
      <c r="BG360" s="135">
        <f>IF(N360="zákl. přenesená",J360,0)</f>
        <v>0</v>
      </c>
      <c r="BH360" s="135">
        <f>IF(N360="sníž. přenesená",J360,0)</f>
        <v>0</v>
      </c>
      <c r="BI360" s="135">
        <f>IF(N360="nulová",J360,0)</f>
        <v>0</v>
      </c>
      <c r="BJ360" s="17" t="s">
        <v>82</v>
      </c>
      <c r="BK360" s="135">
        <f>ROUND(I360*H360,2)</f>
        <v>20000</v>
      </c>
      <c r="BL360" s="17" t="s">
        <v>429</v>
      </c>
      <c r="BM360" s="134" t="s">
        <v>5213</v>
      </c>
    </row>
    <row r="361" spans="2:65" s="1" customFormat="1" ht="29.25">
      <c r="B361" s="29"/>
      <c r="D361" s="136" t="s">
        <v>231</v>
      </c>
      <c r="F361" s="137" t="s">
        <v>3408</v>
      </c>
      <c r="L361" s="29"/>
      <c r="M361" s="138"/>
      <c r="T361" s="53"/>
      <c r="AT361" s="17" t="s">
        <v>231</v>
      </c>
      <c r="AU361" s="17" t="s">
        <v>82</v>
      </c>
    </row>
    <row r="362" spans="2:65" s="1" customFormat="1" ht="29.25">
      <c r="B362" s="29"/>
      <c r="D362" s="136" t="s">
        <v>2923</v>
      </c>
      <c r="F362" s="176" t="s">
        <v>3409</v>
      </c>
      <c r="L362" s="29"/>
      <c r="M362" s="138"/>
      <c r="T362" s="53"/>
      <c r="AT362" s="17" t="s">
        <v>2923</v>
      </c>
      <c r="AU362" s="17" t="s">
        <v>82</v>
      </c>
    </row>
    <row r="363" spans="2:65" s="1" customFormat="1" ht="24.2" customHeight="1">
      <c r="B363" s="123"/>
      <c r="C363" s="124" t="s">
        <v>456</v>
      </c>
      <c r="D363" s="124" t="s">
        <v>226</v>
      </c>
      <c r="E363" s="125" t="s">
        <v>3410</v>
      </c>
      <c r="F363" s="126" t="s">
        <v>3411</v>
      </c>
      <c r="G363" s="127" t="s">
        <v>639</v>
      </c>
      <c r="H363" s="128">
        <v>2</v>
      </c>
      <c r="I363" s="129">
        <v>7360</v>
      </c>
      <c r="J363" s="129">
        <f>ROUND(I363*H363,2)</f>
        <v>14720</v>
      </c>
      <c r="K363" s="126" t="s">
        <v>2903</v>
      </c>
      <c r="L363" s="29"/>
      <c r="M363" s="130" t="s">
        <v>1</v>
      </c>
      <c r="N363" s="131" t="s">
        <v>39</v>
      </c>
      <c r="O363" s="132">
        <v>11.727</v>
      </c>
      <c r="P363" s="132">
        <f>O363*H363</f>
        <v>23.454000000000001</v>
      </c>
      <c r="Q363" s="132">
        <v>0</v>
      </c>
      <c r="R363" s="132">
        <f>Q363*H363</f>
        <v>0</v>
      </c>
      <c r="S363" s="132">
        <v>0</v>
      </c>
      <c r="T363" s="133">
        <f>S363*H363</f>
        <v>0</v>
      </c>
      <c r="AR363" s="134" t="s">
        <v>429</v>
      </c>
      <c r="AT363" s="134" t="s">
        <v>226</v>
      </c>
      <c r="AU363" s="134" t="s">
        <v>82</v>
      </c>
      <c r="AY363" s="17" t="s">
        <v>224</v>
      </c>
      <c r="BE363" s="135">
        <f>IF(N363="základní",J363,0)</f>
        <v>0</v>
      </c>
      <c r="BF363" s="135">
        <f>IF(N363="snížená",J363,0)</f>
        <v>14720</v>
      </c>
      <c r="BG363" s="135">
        <f>IF(N363="zákl. přenesená",J363,0)</f>
        <v>0</v>
      </c>
      <c r="BH363" s="135">
        <f>IF(N363="sníž. přenesená",J363,0)</f>
        <v>0</v>
      </c>
      <c r="BI363" s="135">
        <f>IF(N363="nulová",J363,0)</f>
        <v>0</v>
      </c>
      <c r="BJ363" s="17" t="s">
        <v>82</v>
      </c>
      <c r="BK363" s="135">
        <f>ROUND(I363*H363,2)</f>
        <v>14720</v>
      </c>
      <c r="BL363" s="17" t="s">
        <v>429</v>
      </c>
      <c r="BM363" s="134" t="s">
        <v>5214</v>
      </c>
    </row>
    <row r="364" spans="2:65" s="1" customFormat="1" ht="39">
      <c r="B364" s="29"/>
      <c r="D364" s="136" t="s">
        <v>231</v>
      </c>
      <c r="F364" s="137" t="s">
        <v>3413</v>
      </c>
      <c r="L364" s="29"/>
      <c r="M364" s="138"/>
      <c r="T364" s="53"/>
      <c r="AT364" s="17" t="s">
        <v>231</v>
      </c>
      <c r="AU364" s="17" t="s">
        <v>82</v>
      </c>
    </row>
    <row r="365" spans="2:65" s="1" customFormat="1" ht="29.25">
      <c r="B365" s="29"/>
      <c r="D365" s="136" t="s">
        <v>2923</v>
      </c>
      <c r="F365" s="176" t="s">
        <v>3409</v>
      </c>
      <c r="L365" s="29"/>
      <c r="M365" s="138"/>
      <c r="T365" s="53"/>
      <c r="AT365" s="17" t="s">
        <v>2923</v>
      </c>
      <c r="AU365" s="17" t="s">
        <v>82</v>
      </c>
    </row>
    <row r="366" spans="2:65" s="11" customFormat="1" ht="22.9" customHeight="1">
      <c r="B366" s="112"/>
      <c r="D366" s="113" t="s">
        <v>72</v>
      </c>
      <c r="E366" s="121" t="s">
        <v>3414</v>
      </c>
      <c r="F366" s="121" t="s">
        <v>3415</v>
      </c>
      <c r="J366" s="122">
        <f>BK366</f>
        <v>87226.22</v>
      </c>
      <c r="L366" s="112"/>
      <c r="M366" s="116"/>
      <c r="P366" s="117">
        <f>SUM(P367:P374)</f>
        <v>30.580000000000002</v>
      </c>
      <c r="R366" s="117">
        <f>SUM(R367:R374)</f>
        <v>7.2999999999999996E-4</v>
      </c>
      <c r="T366" s="118">
        <f>SUM(T367:T374)</f>
        <v>0</v>
      </c>
      <c r="AR366" s="113" t="s">
        <v>101</v>
      </c>
      <c r="AT366" s="119" t="s">
        <v>72</v>
      </c>
      <c r="AU366" s="119" t="s">
        <v>78</v>
      </c>
      <c r="AY366" s="113" t="s">
        <v>224</v>
      </c>
      <c r="BK366" s="120">
        <f>SUM(BK367:BK374)</f>
        <v>87226.22</v>
      </c>
    </row>
    <row r="367" spans="2:65" s="1" customFormat="1" ht="16.5" customHeight="1">
      <c r="B367" s="123"/>
      <c r="C367" s="124" t="s">
        <v>700</v>
      </c>
      <c r="D367" s="124" t="s">
        <v>226</v>
      </c>
      <c r="E367" s="125" t="s">
        <v>3416</v>
      </c>
      <c r="F367" s="126" t="s">
        <v>3417</v>
      </c>
      <c r="G367" s="127" t="s">
        <v>639</v>
      </c>
      <c r="H367" s="128">
        <v>1</v>
      </c>
      <c r="I367" s="129">
        <v>1580</v>
      </c>
      <c r="J367" s="129">
        <f>ROUND(I367*H367,2)</f>
        <v>1580</v>
      </c>
      <c r="K367" s="126" t="s">
        <v>1</v>
      </c>
      <c r="L367" s="29"/>
      <c r="M367" s="130" t="s">
        <v>1</v>
      </c>
      <c r="N367" s="131" t="s">
        <v>39</v>
      </c>
      <c r="O367" s="132">
        <v>1.32</v>
      </c>
      <c r="P367" s="132">
        <f>O367*H367</f>
        <v>1.32</v>
      </c>
      <c r="Q367" s="132">
        <v>0</v>
      </c>
      <c r="R367" s="132">
        <f>Q367*H367</f>
        <v>0</v>
      </c>
      <c r="S367" s="132">
        <v>0</v>
      </c>
      <c r="T367" s="133">
        <f>S367*H367</f>
        <v>0</v>
      </c>
      <c r="AR367" s="134" t="s">
        <v>429</v>
      </c>
      <c r="AT367" s="134" t="s">
        <v>226</v>
      </c>
      <c r="AU367" s="134" t="s">
        <v>82</v>
      </c>
      <c r="AY367" s="17" t="s">
        <v>224</v>
      </c>
      <c r="BE367" s="135">
        <f>IF(N367="základní",J367,0)</f>
        <v>0</v>
      </c>
      <c r="BF367" s="135">
        <f>IF(N367="snížená",J367,0)</f>
        <v>1580</v>
      </c>
      <c r="BG367" s="135">
        <f>IF(N367="zákl. přenesená",J367,0)</f>
        <v>0</v>
      </c>
      <c r="BH367" s="135">
        <f>IF(N367="sníž. přenesená",J367,0)</f>
        <v>0</v>
      </c>
      <c r="BI367" s="135">
        <f>IF(N367="nulová",J367,0)</f>
        <v>0</v>
      </c>
      <c r="BJ367" s="17" t="s">
        <v>82</v>
      </c>
      <c r="BK367" s="135">
        <f>ROUND(I367*H367,2)</f>
        <v>1580</v>
      </c>
      <c r="BL367" s="17" t="s">
        <v>429</v>
      </c>
      <c r="BM367" s="134" t="s">
        <v>5215</v>
      </c>
    </row>
    <row r="368" spans="2:65" s="1" customFormat="1">
      <c r="B368" s="29"/>
      <c r="D368" s="136" t="s">
        <v>231</v>
      </c>
      <c r="F368" s="137" t="s">
        <v>3419</v>
      </c>
      <c r="L368" s="29"/>
      <c r="M368" s="138"/>
      <c r="T368" s="53"/>
      <c r="AT368" s="17" t="s">
        <v>231</v>
      </c>
      <c r="AU368" s="17" t="s">
        <v>82</v>
      </c>
    </row>
    <row r="369" spans="2:65" s="1" customFormat="1" ht="16.5" customHeight="1">
      <c r="B369" s="123"/>
      <c r="C369" s="164" t="s">
        <v>459</v>
      </c>
      <c r="D369" s="164" t="s">
        <v>1008</v>
      </c>
      <c r="E369" s="165" t="s">
        <v>3420</v>
      </c>
      <c r="F369" s="166" t="s">
        <v>3421</v>
      </c>
      <c r="G369" s="167" t="s">
        <v>639</v>
      </c>
      <c r="H369" s="168">
        <v>1</v>
      </c>
      <c r="I369" s="169">
        <v>10846.22</v>
      </c>
      <c r="J369" s="169">
        <f>ROUND(I369*H369,2)</f>
        <v>10846.22</v>
      </c>
      <c r="K369" s="166" t="s">
        <v>1</v>
      </c>
      <c r="L369" s="170"/>
      <c r="M369" s="171" t="s">
        <v>1</v>
      </c>
      <c r="N369" s="172" t="s">
        <v>39</v>
      </c>
      <c r="O369" s="132">
        <v>0</v>
      </c>
      <c r="P369" s="132">
        <f>O369*H369</f>
        <v>0</v>
      </c>
      <c r="Q369" s="132">
        <v>7.2999999999999996E-4</v>
      </c>
      <c r="R369" s="132">
        <f>Q369*H369</f>
        <v>7.2999999999999996E-4</v>
      </c>
      <c r="S369" s="132">
        <v>0</v>
      </c>
      <c r="T369" s="133">
        <f>S369*H369</f>
        <v>0</v>
      </c>
      <c r="AR369" s="134" t="s">
        <v>1018</v>
      </c>
      <c r="AT369" s="134" t="s">
        <v>1008</v>
      </c>
      <c r="AU369" s="134" t="s">
        <v>82</v>
      </c>
      <c r="AY369" s="17" t="s">
        <v>224</v>
      </c>
      <c r="BE369" s="135">
        <f>IF(N369="základní",J369,0)</f>
        <v>0</v>
      </c>
      <c r="BF369" s="135">
        <f>IF(N369="snížená",J369,0)</f>
        <v>10846.22</v>
      </c>
      <c r="BG369" s="135">
        <f>IF(N369="zákl. přenesená",J369,0)</f>
        <v>0</v>
      </c>
      <c r="BH369" s="135">
        <f>IF(N369="sníž. přenesená",J369,0)</f>
        <v>0</v>
      </c>
      <c r="BI369" s="135">
        <f>IF(N369="nulová",J369,0)</f>
        <v>0</v>
      </c>
      <c r="BJ369" s="17" t="s">
        <v>82</v>
      </c>
      <c r="BK369" s="135">
        <f>ROUND(I369*H369,2)</f>
        <v>10846.22</v>
      </c>
      <c r="BL369" s="17" t="s">
        <v>429</v>
      </c>
      <c r="BM369" s="134" t="s">
        <v>5216</v>
      </c>
    </row>
    <row r="370" spans="2:65" s="1" customFormat="1">
      <c r="B370" s="29"/>
      <c r="D370" s="136" t="s">
        <v>231</v>
      </c>
      <c r="F370" s="137" t="s">
        <v>5217</v>
      </c>
      <c r="L370" s="29"/>
      <c r="M370" s="138"/>
      <c r="T370" s="53"/>
      <c r="AT370" s="17" t="s">
        <v>231</v>
      </c>
      <c r="AU370" s="17" t="s">
        <v>82</v>
      </c>
    </row>
    <row r="371" spans="2:65" s="1" customFormat="1" ht="24.2" customHeight="1">
      <c r="B371" s="123"/>
      <c r="C371" s="124" t="s">
        <v>715</v>
      </c>
      <c r="D371" s="124" t="s">
        <v>226</v>
      </c>
      <c r="E371" s="125" t="s">
        <v>3423</v>
      </c>
      <c r="F371" s="126" t="s">
        <v>3424</v>
      </c>
      <c r="G371" s="127" t="s">
        <v>639</v>
      </c>
      <c r="H371" s="128">
        <v>22</v>
      </c>
      <c r="I371" s="129">
        <v>3400</v>
      </c>
      <c r="J371" s="129">
        <f>ROUND(I371*H371,2)</f>
        <v>74800</v>
      </c>
      <c r="K371" s="126" t="s">
        <v>1</v>
      </c>
      <c r="L371" s="29"/>
      <c r="M371" s="130" t="s">
        <v>1</v>
      </c>
      <c r="N371" s="131" t="s">
        <v>39</v>
      </c>
      <c r="O371" s="132">
        <v>1.33</v>
      </c>
      <c r="P371" s="132">
        <f>O371*H371</f>
        <v>29.26</v>
      </c>
      <c r="Q371" s="132">
        <v>0</v>
      </c>
      <c r="R371" s="132">
        <f>Q371*H371</f>
        <v>0</v>
      </c>
      <c r="S371" s="132">
        <v>0</v>
      </c>
      <c r="T371" s="133">
        <f>S371*H371</f>
        <v>0</v>
      </c>
      <c r="AR371" s="134" t="s">
        <v>429</v>
      </c>
      <c r="AT371" s="134" t="s">
        <v>226</v>
      </c>
      <c r="AU371" s="134" t="s">
        <v>82</v>
      </c>
      <c r="AY371" s="17" t="s">
        <v>224</v>
      </c>
      <c r="BE371" s="135">
        <f>IF(N371="základní",J371,0)</f>
        <v>0</v>
      </c>
      <c r="BF371" s="135">
        <f>IF(N371="snížená",J371,0)</f>
        <v>74800</v>
      </c>
      <c r="BG371" s="135">
        <f>IF(N371="zákl. přenesená",J371,0)</f>
        <v>0</v>
      </c>
      <c r="BH371" s="135">
        <f>IF(N371="sníž. přenesená",J371,0)</f>
        <v>0</v>
      </c>
      <c r="BI371" s="135">
        <f>IF(N371="nulová",J371,0)</f>
        <v>0</v>
      </c>
      <c r="BJ371" s="17" t="s">
        <v>82</v>
      </c>
      <c r="BK371" s="135">
        <f>ROUND(I371*H371,2)</f>
        <v>74800</v>
      </c>
      <c r="BL371" s="17" t="s">
        <v>429</v>
      </c>
      <c r="BM371" s="134" t="s">
        <v>5218</v>
      </c>
    </row>
    <row r="372" spans="2:65" s="1" customFormat="1">
      <c r="B372" s="29"/>
      <c r="D372" s="136" t="s">
        <v>231</v>
      </c>
      <c r="F372" s="137" t="s">
        <v>3424</v>
      </c>
      <c r="L372" s="29"/>
      <c r="M372" s="138"/>
      <c r="T372" s="53"/>
      <c r="AT372" s="17" t="s">
        <v>231</v>
      </c>
      <c r="AU372" s="17" t="s">
        <v>82</v>
      </c>
    </row>
    <row r="373" spans="2:65" s="13" customFormat="1">
      <c r="B373" s="146"/>
      <c r="D373" s="136" t="s">
        <v>234</v>
      </c>
      <c r="E373" s="147" t="s">
        <v>1</v>
      </c>
      <c r="F373" s="148" t="s">
        <v>300</v>
      </c>
      <c r="H373" s="149">
        <v>22</v>
      </c>
      <c r="L373" s="146"/>
      <c r="M373" s="150"/>
      <c r="T373" s="151"/>
      <c r="AT373" s="147" t="s">
        <v>234</v>
      </c>
      <c r="AU373" s="147" t="s">
        <v>82</v>
      </c>
      <c r="AV373" s="13" t="s">
        <v>82</v>
      </c>
      <c r="AW373" s="13" t="s">
        <v>29</v>
      </c>
      <c r="AX373" s="13" t="s">
        <v>73</v>
      </c>
      <c r="AY373" s="147" t="s">
        <v>224</v>
      </c>
    </row>
    <row r="374" spans="2:65" s="14" customFormat="1">
      <c r="B374" s="152"/>
      <c r="D374" s="136" t="s">
        <v>234</v>
      </c>
      <c r="E374" s="153" t="s">
        <v>1</v>
      </c>
      <c r="F374" s="154" t="s">
        <v>239</v>
      </c>
      <c r="H374" s="155">
        <v>22</v>
      </c>
      <c r="L374" s="152"/>
      <c r="M374" s="156"/>
      <c r="T374" s="157"/>
      <c r="AT374" s="153" t="s">
        <v>234</v>
      </c>
      <c r="AU374" s="153" t="s">
        <v>82</v>
      </c>
      <c r="AV374" s="14" t="s">
        <v>106</v>
      </c>
      <c r="AW374" s="14" t="s">
        <v>29</v>
      </c>
      <c r="AX374" s="14" t="s">
        <v>78</v>
      </c>
      <c r="AY374" s="153" t="s">
        <v>224</v>
      </c>
    </row>
    <row r="375" spans="2:65" s="11" customFormat="1" ht="22.9" customHeight="1">
      <c r="B375" s="112"/>
      <c r="D375" s="113" t="s">
        <v>72</v>
      </c>
      <c r="E375" s="121" t="s">
        <v>2296</v>
      </c>
      <c r="F375" s="121" t="s">
        <v>3426</v>
      </c>
      <c r="J375" s="122">
        <f>BK375</f>
        <v>153621.5</v>
      </c>
      <c r="L375" s="112"/>
      <c r="M375" s="116"/>
      <c r="P375" s="117">
        <f>SUM(P376:P390)</f>
        <v>377.06</v>
      </c>
      <c r="R375" s="117">
        <f>SUM(R376:R390)</f>
        <v>0</v>
      </c>
      <c r="T375" s="118">
        <f>SUM(T376:T390)</f>
        <v>4.4284999999999997</v>
      </c>
      <c r="AR375" s="113" t="s">
        <v>101</v>
      </c>
      <c r="AT375" s="119" t="s">
        <v>72</v>
      </c>
      <c r="AU375" s="119" t="s">
        <v>78</v>
      </c>
      <c r="AY375" s="113" t="s">
        <v>224</v>
      </c>
      <c r="BK375" s="120">
        <f>SUM(BK376:BK390)</f>
        <v>153621.5</v>
      </c>
    </row>
    <row r="376" spans="2:65" s="1" customFormat="1" ht="24.2" customHeight="1">
      <c r="B376" s="123"/>
      <c r="C376" s="124" t="s">
        <v>467</v>
      </c>
      <c r="D376" s="124" t="s">
        <v>226</v>
      </c>
      <c r="E376" s="125" t="s">
        <v>3427</v>
      </c>
      <c r="F376" s="126" t="s">
        <v>3428</v>
      </c>
      <c r="G376" s="127" t="s">
        <v>639</v>
      </c>
      <c r="H376" s="128">
        <v>125</v>
      </c>
      <c r="I376" s="129">
        <v>77.3</v>
      </c>
      <c r="J376" s="129">
        <f>ROUND(I376*H376,2)</f>
        <v>9662.5</v>
      </c>
      <c r="K376" s="126" t="s">
        <v>230</v>
      </c>
      <c r="L376" s="29"/>
      <c r="M376" s="130" t="s">
        <v>1</v>
      </c>
      <c r="N376" s="131" t="s">
        <v>39</v>
      </c>
      <c r="O376" s="132">
        <v>0.19</v>
      </c>
      <c r="P376" s="132">
        <f>O376*H376</f>
        <v>23.75</v>
      </c>
      <c r="Q376" s="132">
        <v>0</v>
      </c>
      <c r="R376" s="132">
        <f>Q376*H376</f>
        <v>0</v>
      </c>
      <c r="S376" s="132">
        <v>4.0000000000000001E-3</v>
      </c>
      <c r="T376" s="133">
        <f>S376*H376</f>
        <v>0.5</v>
      </c>
      <c r="AR376" s="134" t="s">
        <v>429</v>
      </c>
      <c r="AT376" s="134" t="s">
        <v>226</v>
      </c>
      <c r="AU376" s="134" t="s">
        <v>82</v>
      </c>
      <c r="AY376" s="17" t="s">
        <v>224</v>
      </c>
      <c r="BE376" s="135">
        <f>IF(N376="základní",J376,0)</f>
        <v>0</v>
      </c>
      <c r="BF376" s="135">
        <f>IF(N376="snížená",J376,0)</f>
        <v>9662.5</v>
      </c>
      <c r="BG376" s="135">
        <f>IF(N376="zákl. přenesená",J376,0)</f>
        <v>0</v>
      </c>
      <c r="BH376" s="135">
        <f>IF(N376="sníž. přenesená",J376,0)</f>
        <v>0</v>
      </c>
      <c r="BI376" s="135">
        <f>IF(N376="nulová",J376,0)</f>
        <v>0</v>
      </c>
      <c r="BJ376" s="17" t="s">
        <v>82</v>
      </c>
      <c r="BK376" s="135">
        <f>ROUND(I376*H376,2)</f>
        <v>9662.5</v>
      </c>
      <c r="BL376" s="17" t="s">
        <v>429</v>
      </c>
      <c r="BM376" s="134" t="s">
        <v>5219</v>
      </c>
    </row>
    <row r="377" spans="2:65" s="1" customFormat="1" ht="19.5">
      <c r="B377" s="29"/>
      <c r="D377" s="136" t="s">
        <v>231</v>
      </c>
      <c r="F377" s="137" t="s">
        <v>3430</v>
      </c>
      <c r="L377" s="29"/>
      <c r="M377" s="138"/>
      <c r="T377" s="53"/>
      <c r="AT377" s="17" t="s">
        <v>231</v>
      </c>
      <c r="AU377" s="17" t="s">
        <v>82</v>
      </c>
    </row>
    <row r="378" spans="2:65" s="1" customFormat="1">
      <c r="B378" s="29"/>
      <c r="D378" s="139" t="s">
        <v>232</v>
      </c>
      <c r="F378" s="140" t="s">
        <v>3431</v>
      </c>
      <c r="L378" s="29"/>
      <c r="M378" s="138"/>
      <c r="T378" s="53"/>
      <c r="AT378" s="17" t="s">
        <v>232</v>
      </c>
      <c r="AU378" s="17" t="s">
        <v>82</v>
      </c>
    </row>
    <row r="379" spans="2:65" s="1" customFormat="1" ht="24.2" customHeight="1">
      <c r="B379" s="123"/>
      <c r="C379" s="124" t="s">
        <v>727</v>
      </c>
      <c r="D379" s="124" t="s">
        <v>226</v>
      </c>
      <c r="E379" s="125" t="s">
        <v>3432</v>
      </c>
      <c r="F379" s="126" t="s">
        <v>3433</v>
      </c>
      <c r="G379" s="127" t="s">
        <v>639</v>
      </c>
      <c r="H379" s="128">
        <v>40</v>
      </c>
      <c r="I379" s="129">
        <v>171</v>
      </c>
      <c r="J379" s="129">
        <f>ROUND(I379*H379,2)</f>
        <v>6840</v>
      </c>
      <c r="K379" s="126" t="s">
        <v>230</v>
      </c>
      <c r="L379" s="29"/>
      <c r="M379" s="130" t="s">
        <v>1</v>
      </c>
      <c r="N379" s="131" t="s">
        <v>39</v>
      </c>
      <c r="O379" s="132">
        <v>0.41899999999999998</v>
      </c>
      <c r="P379" s="132">
        <f>O379*H379</f>
        <v>16.759999999999998</v>
      </c>
      <c r="Q379" s="132">
        <v>0</v>
      </c>
      <c r="R379" s="132">
        <f>Q379*H379</f>
        <v>0</v>
      </c>
      <c r="S379" s="132">
        <v>7.0000000000000001E-3</v>
      </c>
      <c r="T379" s="133">
        <f>S379*H379</f>
        <v>0.28000000000000003</v>
      </c>
      <c r="AR379" s="134" t="s">
        <v>429</v>
      </c>
      <c r="AT379" s="134" t="s">
        <v>226</v>
      </c>
      <c r="AU379" s="134" t="s">
        <v>82</v>
      </c>
      <c r="AY379" s="17" t="s">
        <v>224</v>
      </c>
      <c r="BE379" s="135">
        <f>IF(N379="základní",J379,0)</f>
        <v>0</v>
      </c>
      <c r="BF379" s="135">
        <f>IF(N379="snížená",J379,0)</f>
        <v>6840</v>
      </c>
      <c r="BG379" s="135">
        <f>IF(N379="zákl. přenesená",J379,0)</f>
        <v>0</v>
      </c>
      <c r="BH379" s="135">
        <f>IF(N379="sníž. přenesená",J379,0)</f>
        <v>0</v>
      </c>
      <c r="BI379" s="135">
        <f>IF(N379="nulová",J379,0)</f>
        <v>0</v>
      </c>
      <c r="BJ379" s="17" t="s">
        <v>82</v>
      </c>
      <c r="BK379" s="135">
        <f>ROUND(I379*H379,2)</f>
        <v>6840</v>
      </c>
      <c r="BL379" s="17" t="s">
        <v>429</v>
      </c>
      <c r="BM379" s="134" t="s">
        <v>5220</v>
      </c>
    </row>
    <row r="380" spans="2:65" s="1" customFormat="1" ht="19.5">
      <c r="B380" s="29"/>
      <c r="D380" s="136" t="s">
        <v>231</v>
      </c>
      <c r="F380" s="137" t="s">
        <v>3435</v>
      </c>
      <c r="L380" s="29"/>
      <c r="M380" s="138"/>
      <c r="T380" s="53"/>
      <c r="AT380" s="17" t="s">
        <v>231</v>
      </c>
      <c r="AU380" s="17" t="s">
        <v>82</v>
      </c>
    </row>
    <row r="381" spans="2:65" s="1" customFormat="1">
      <c r="B381" s="29"/>
      <c r="D381" s="139" t="s">
        <v>232</v>
      </c>
      <c r="F381" s="140" t="s">
        <v>3436</v>
      </c>
      <c r="L381" s="29"/>
      <c r="M381" s="138"/>
      <c r="T381" s="53"/>
      <c r="AT381" s="17" t="s">
        <v>232</v>
      </c>
      <c r="AU381" s="17" t="s">
        <v>82</v>
      </c>
    </row>
    <row r="382" spans="2:65" s="1" customFormat="1" ht="24.2" customHeight="1">
      <c r="B382" s="123"/>
      <c r="C382" s="124" t="s">
        <v>469</v>
      </c>
      <c r="D382" s="124" t="s">
        <v>226</v>
      </c>
      <c r="E382" s="125" t="s">
        <v>3437</v>
      </c>
      <c r="F382" s="126" t="s">
        <v>3438</v>
      </c>
      <c r="G382" s="127" t="s">
        <v>639</v>
      </c>
      <c r="H382" s="128">
        <v>570</v>
      </c>
      <c r="I382" s="129">
        <v>47.2</v>
      </c>
      <c r="J382" s="129">
        <f>ROUND(I382*H382,2)</f>
        <v>26904</v>
      </c>
      <c r="K382" s="126" t="s">
        <v>230</v>
      </c>
      <c r="L382" s="29"/>
      <c r="M382" s="130" t="s">
        <v>1</v>
      </c>
      <c r="N382" s="131" t="s">
        <v>39</v>
      </c>
      <c r="O382" s="132">
        <v>0.11600000000000001</v>
      </c>
      <c r="P382" s="132">
        <f>O382*H382</f>
        <v>66.12</v>
      </c>
      <c r="Q382" s="132">
        <v>0</v>
      </c>
      <c r="R382" s="132">
        <f>Q382*H382</f>
        <v>0</v>
      </c>
      <c r="S382" s="132">
        <v>5.0000000000000002E-5</v>
      </c>
      <c r="T382" s="133">
        <f>S382*H382</f>
        <v>2.8500000000000001E-2</v>
      </c>
      <c r="AR382" s="134" t="s">
        <v>429</v>
      </c>
      <c r="AT382" s="134" t="s">
        <v>226</v>
      </c>
      <c r="AU382" s="134" t="s">
        <v>82</v>
      </c>
      <c r="AY382" s="17" t="s">
        <v>224</v>
      </c>
      <c r="BE382" s="135">
        <f>IF(N382="základní",J382,0)</f>
        <v>0</v>
      </c>
      <c r="BF382" s="135">
        <f>IF(N382="snížená",J382,0)</f>
        <v>26904</v>
      </c>
      <c r="BG382" s="135">
        <f>IF(N382="zákl. přenesená",J382,0)</f>
        <v>0</v>
      </c>
      <c r="BH382" s="135">
        <f>IF(N382="sníž. přenesená",J382,0)</f>
        <v>0</v>
      </c>
      <c r="BI382" s="135">
        <f>IF(N382="nulová",J382,0)</f>
        <v>0</v>
      </c>
      <c r="BJ382" s="17" t="s">
        <v>82</v>
      </c>
      <c r="BK382" s="135">
        <f>ROUND(I382*H382,2)</f>
        <v>26904</v>
      </c>
      <c r="BL382" s="17" t="s">
        <v>429</v>
      </c>
      <c r="BM382" s="134" t="s">
        <v>5221</v>
      </c>
    </row>
    <row r="383" spans="2:65" s="1" customFormat="1" ht="19.5">
      <c r="B383" s="29"/>
      <c r="D383" s="136" t="s">
        <v>231</v>
      </c>
      <c r="F383" s="137" t="s">
        <v>3440</v>
      </c>
      <c r="L383" s="29"/>
      <c r="M383" s="138"/>
      <c r="T383" s="53"/>
      <c r="AT383" s="17" t="s">
        <v>231</v>
      </c>
      <c r="AU383" s="17" t="s">
        <v>82</v>
      </c>
    </row>
    <row r="384" spans="2:65" s="1" customFormat="1">
      <c r="B384" s="29"/>
      <c r="D384" s="139" t="s">
        <v>232</v>
      </c>
      <c r="F384" s="140" t="s">
        <v>3441</v>
      </c>
      <c r="L384" s="29"/>
      <c r="M384" s="138"/>
      <c r="T384" s="53"/>
      <c r="AT384" s="17" t="s">
        <v>232</v>
      </c>
      <c r="AU384" s="17" t="s">
        <v>82</v>
      </c>
    </row>
    <row r="385" spans="2:65" s="1" customFormat="1" ht="24.2" customHeight="1">
      <c r="B385" s="123"/>
      <c r="C385" s="124" t="s">
        <v>737</v>
      </c>
      <c r="D385" s="124" t="s">
        <v>226</v>
      </c>
      <c r="E385" s="125" t="s">
        <v>3442</v>
      </c>
      <c r="F385" s="126" t="s">
        <v>3443</v>
      </c>
      <c r="G385" s="127" t="s">
        <v>272</v>
      </c>
      <c r="H385" s="128">
        <v>850</v>
      </c>
      <c r="I385" s="129">
        <v>87.5</v>
      </c>
      <c r="J385" s="129">
        <f>ROUND(I385*H385,2)</f>
        <v>74375</v>
      </c>
      <c r="K385" s="126" t="s">
        <v>230</v>
      </c>
      <c r="L385" s="29"/>
      <c r="M385" s="130" t="s">
        <v>1</v>
      </c>
      <c r="N385" s="131" t="s">
        <v>39</v>
      </c>
      <c r="O385" s="132">
        <v>0.215</v>
      </c>
      <c r="P385" s="132">
        <f>O385*H385</f>
        <v>182.75</v>
      </c>
      <c r="Q385" s="132">
        <v>0</v>
      </c>
      <c r="R385" s="132">
        <f>Q385*H385</f>
        <v>0</v>
      </c>
      <c r="S385" s="132">
        <v>2E-3</v>
      </c>
      <c r="T385" s="133">
        <f>S385*H385</f>
        <v>1.7</v>
      </c>
      <c r="AR385" s="134" t="s">
        <v>429</v>
      </c>
      <c r="AT385" s="134" t="s">
        <v>226</v>
      </c>
      <c r="AU385" s="134" t="s">
        <v>82</v>
      </c>
      <c r="AY385" s="17" t="s">
        <v>224</v>
      </c>
      <c r="BE385" s="135">
        <f>IF(N385="základní",J385,0)</f>
        <v>0</v>
      </c>
      <c r="BF385" s="135">
        <f>IF(N385="snížená",J385,0)</f>
        <v>74375</v>
      </c>
      <c r="BG385" s="135">
        <f>IF(N385="zákl. přenesená",J385,0)</f>
        <v>0</v>
      </c>
      <c r="BH385" s="135">
        <f>IF(N385="sníž. přenesená",J385,0)</f>
        <v>0</v>
      </c>
      <c r="BI385" s="135">
        <f>IF(N385="nulová",J385,0)</f>
        <v>0</v>
      </c>
      <c r="BJ385" s="17" t="s">
        <v>82</v>
      </c>
      <c r="BK385" s="135">
        <f>ROUND(I385*H385,2)</f>
        <v>74375</v>
      </c>
      <c r="BL385" s="17" t="s">
        <v>429</v>
      </c>
      <c r="BM385" s="134" t="s">
        <v>5222</v>
      </c>
    </row>
    <row r="386" spans="2:65" s="1" customFormat="1" ht="19.5">
      <c r="B386" s="29"/>
      <c r="D386" s="136" t="s">
        <v>231</v>
      </c>
      <c r="F386" s="137" t="s">
        <v>3445</v>
      </c>
      <c r="L386" s="29"/>
      <c r="M386" s="138"/>
      <c r="T386" s="53"/>
      <c r="AT386" s="17" t="s">
        <v>231</v>
      </c>
      <c r="AU386" s="17" t="s">
        <v>82</v>
      </c>
    </row>
    <row r="387" spans="2:65" s="1" customFormat="1">
      <c r="B387" s="29"/>
      <c r="D387" s="139" t="s">
        <v>232</v>
      </c>
      <c r="F387" s="140" t="s">
        <v>3446</v>
      </c>
      <c r="L387" s="29"/>
      <c r="M387" s="138"/>
      <c r="T387" s="53"/>
      <c r="AT387" s="17" t="s">
        <v>232</v>
      </c>
      <c r="AU387" s="17" t="s">
        <v>82</v>
      </c>
    </row>
    <row r="388" spans="2:65" s="1" customFormat="1" ht="33" customHeight="1">
      <c r="B388" s="123"/>
      <c r="C388" s="124" t="s">
        <v>473</v>
      </c>
      <c r="D388" s="124" t="s">
        <v>226</v>
      </c>
      <c r="E388" s="125" t="s">
        <v>3447</v>
      </c>
      <c r="F388" s="126" t="s">
        <v>3448</v>
      </c>
      <c r="G388" s="127" t="s">
        <v>272</v>
      </c>
      <c r="H388" s="128">
        <v>320</v>
      </c>
      <c r="I388" s="129">
        <v>112</v>
      </c>
      <c r="J388" s="129">
        <f>ROUND(I388*H388,2)</f>
        <v>35840</v>
      </c>
      <c r="K388" s="126" t="s">
        <v>230</v>
      </c>
      <c r="L388" s="29"/>
      <c r="M388" s="130" t="s">
        <v>1</v>
      </c>
      <c r="N388" s="131" t="s">
        <v>39</v>
      </c>
      <c r="O388" s="132">
        <v>0.27400000000000002</v>
      </c>
      <c r="P388" s="132">
        <f>O388*H388</f>
        <v>87.68</v>
      </c>
      <c r="Q388" s="132">
        <v>0</v>
      </c>
      <c r="R388" s="132">
        <f>Q388*H388</f>
        <v>0</v>
      </c>
      <c r="S388" s="132">
        <v>6.0000000000000001E-3</v>
      </c>
      <c r="T388" s="133">
        <f>S388*H388</f>
        <v>1.92</v>
      </c>
      <c r="AR388" s="134" t="s">
        <v>429</v>
      </c>
      <c r="AT388" s="134" t="s">
        <v>226</v>
      </c>
      <c r="AU388" s="134" t="s">
        <v>82</v>
      </c>
      <c r="AY388" s="17" t="s">
        <v>224</v>
      </c>
      <c r="BE388" s="135">
        <f>IF(N388="základní",J388,0)</f>
        <v>0</v>
      </c>
      <c r="BF388" s="135">
        <f>IF(N388="snížená",J388,0)</f>
        <v>35840</v>
      </c>
      <c r="BG388" s="135">
        <f>IF(N388="zákl. přenesená",J388,0)</f>
        <v>0</v>
      </c>
      <c r="BH388" s="135">
        <f>IF(N388="sníž. přenesená",J388,0)</f>
        <v>0</v>
      </c>
      <c r="BI388" s="135">
        <f>IF(N388="nulová",J388,0)</f>
        <v>0</v>
      </c>
      <c r="BJ388" s="17" t="s">
        <v>82</v>
      </c>
      <c r="BK388" s="135">
        <f>ROUND(I388*H388,2)</f>
        <v>35840</v>
      </c>
      <c r="BL388" s="17" t="s">
        <v>429</v>
      </c>
      <c r="BM388" s="134" t="s">
        <v>5223</v>
      </c>
    </row>
    <row r="389" spans="2:65" s="1" customFormat="1" ht="19.5">
      <c r="B389" s="29"/>
      <c r="D389" s="136" t="s">
        <v>231</v>
      </c>
      <c r="F389" s="137" t="s">
        <v>3450</v>
      </c>
      <c r="L389" s="29"/>
      <c r="M389" s="138"/>
      <c r="T389" s="53"/>
      <c r="AT389" s="17" t="s">
        <v>231</v>
      </c>
      <c r="AU389" s="17" t="s">
        <v>82</v>
      </c>
    </row>
    <row r="390" spans="2:65" s="1" customFormat="1">
      <c r="B390" s="29"/>
      <c r="D390" s="139" t="s">
        <v>232</v>
      </c>
      <c r="F390" s="140" t="s">
        <v>3451</v>
      </c>
      <c r="L390" s="29"/>
      <c r="M390" s="138"/>
      <c r="T390" s="53"/>
      <c r="AT390" s="17" t="s">
        <v>232</v>
      </c>
      <c r="AU390" s="17" t="s">
        <v>82</v>
      </c>
    </row>
    <row r="391" spans="2:65" s="11" customFormat="1" ht="25.9" customHeight="1">
      <c r="B391" s="112"/>
      <c r="D391" s="113" t="s">
        <v>72</v>
      </c>
      <c r="E391" s="114" t="s">
        <v>3452</v>
      </c>
      <c r="F391" s="114" t="s">
        <v>3453</v>
      </c>
      <c r="J391" s="115">
        <f>BK391</f>
        <v>54816</v>
      </c>
      <c r="L391" s="112"/>
      <c r="M391" s="116"/>
      <c r="P391" s="117">
        <f>SUM(P392:P405)</f>
        <v>96</v>
      </c>
      <c r="R391" s="117">
        <f>SUM(R392:R405)</f>
        <v>0</v>
      </c>
      <c r="T391" s="118">
        <f>SUM(T392:T405)</f>
        <v>0</v>
      </c>
      <c r="AR391" s="113" t="s">
        <v>106</v>
      </c>
      <c r="AT391" s="119" t="s">
        <v>72</v>
      </c>
      <c r="AU391" s="119" t="s">
        <v>73</v>
      </c>
      <c r="AY391" s="113" t="s">
        <v>224</v>
      </c>
      <c r="BK391" s="120">
        <f>SUM(BK392:BK405)</f>
        <v>54816</v>
      </c>
    </row>
    <row r="392" spans="2:65" s="1" customFormat="1" ht="24.2" customHeight="1">
      <c r="B392" s="123"/>
      <c r="C392" s="124" t="s">
        <v>751</v>
      </c>
      <c r="D392" s="124" t="s">
        <v>226</v>
      </c>
      <c r="E392" s="125" t="s">
        <v>3454</v>
      </c>
      <c r="F392" s="126" t="s">
        <v>3455</v>
      </c>
      <c r="G392" s="127" t="s">
        <v>3456</v>
      </c>
      <c r="H392" s="128">
        <v>72</v>
      </c>
      <c r="I392" s="129">
        <v>552</v>
      </c>
      <c r="J392" s="129">
        <f>ROUND(I392*H392,2)</f>
        <v>39744</v>
      </c>
      <c r="K392" s="126" t="s">
        <v>2903</v>
      </c>
      <c r="L392" s="29"/>
      <c r="M392" s="130" t="s">
        <v>1</v>
      </c>
      <c r="N392" s="131" t="s">
        <v>39</v>
      </c>
      <c r="O392" s="132">
        <v>1</v>
      </c>
      <c r="P392" s="132">
        <f>O392*H392</f>
        <v>72</v>
      </c>
      <c r="Q392" s="132">
        <v>0</v>
      </c>
      <c r="R392" s="132">
        <f>Q392*H392</f>
        <v>0</v>
      </c>
      <c r="S392" s="132">
        <v>0</v>
      </c>
      <c r="T392" s="133">
        <f>S392*H392</f>
        <v>0</v>
      </c>
      <c r="AR392" s="134" t="s">
        <v>1564</v>
      </c>
      <c r="AT392" s="134" t="s">
        <v>226</v>
      </c>
      <c r="AU392" s="134" t="s">
        <v>78</v>
      </c>
      <c r="AY392" s="17" t="s">
        <v>224</v>
      </c>
      <c r="BE392" s="135">
        <f>IF(N392="základní",J392,0)</f>
        <v>0</v>
      </c>
      <c r="BF392" s="135">
        <f>IF(N392="snížená",J392,0)</f>
        <v>39744</v>
      </c>
      <c r="BG392" s="135">
        <f>IF(N392="zákl. přenesená",J392,0)</f>
        <v>0</v>
      </c>
      <c r="BH392" s="135">
        <f>IF(N392="sníž. přenesená",J392,0)</f>
        <v>0</v>
      </c>
      <c r="BI392" s="135">
        <f>IF(N392="nulová",J392,0)</f>
        <v>0</v>
      </c>
      <c r="BJ392" s="17" t="s">
        <v>82</v>
      </c>
      <c r="BK392" s="135">
        <f>ROUND(I392*H392,2)</f>
        <v>39744</v>
      </c>
      <c r="BL392" s="17" t="s">
        <v>1564</v>
      </c>
      <c r="BM392" s="134" t="s">
        <v>5224</v>
      </c>
    </row>
    <row r="393" spans="2:65" s="1" customFormat="1" ht="19.5">
      <c r="B393" s="29"/>
      <c r="D393" s="136" t="s">
        <v>231</v>
      </c>
      <c r="F393" s="137" t="s">
        <v>3458</v>
      </c>
      <c r="L393" s="29"/>
      <c r="M393" s="138"/>
      <c r="T393" s="53"/>
      <c r="AT393" s="17" t="s">
        <v>231</v>
      </c>
      <c r="AU393" s="17" t="s">
        <v>78</v>
      </c>
    </row>
    <row r="394" spans="2:65" s="12" customFormat="1">
      <c r="B394" s="141"/>
      <c r="D394" s="136" t="s">
        <v>234</v>
      </c>
      <c r="E394" s="142" t="s">
        <v>1</v>
      </c>
      <c r="F394" s="143" t="s">
        <v>3459</v>
      </c>
      <c r="H394" s="142" t="s">
        <v>1</v>
      </c>
      <c r="L394" s="141"/>
      <c r="M394" s="144"/>
      <c r="T394" s="145"/>
      <c r="AT394" s="142" t="s">
        <v>234</v>
      </c>
      <c r="AU394" s="142" t="s">
        <v>78</v>
      </c>
      <c r="AV394" s="12" t="s">
        <v>78</v>
      </c>
      <c r="AW394" s="12" t="s">
        <v>29</v>
      </c>
      <c r="AX394" s="12" t="s">
        <v>73</v>
      </c>
      <c r="AY394" s="142" t="s">
        <v>224</v>
      </c>
    </row>
    <row r="395" spans="2:65" s="13" customFormat="1">
      <c r="B395" s="146"/>
      <c r="D395" s="136" t="s">
        <v>234</v>
      </c>
      <c r="E395" s="147" t="s">
        <v>1</v>
      </c>
      <c r="F395" s="148" t="s">
        <v>355</v>
      </c>
      <c r="H395" s="149">
        <v>40</v>
      </c>
      <c r="L395" s="146"/>
      <c r="M395" s="150"/>
      <c r="T395" s="151"/>
      <c r="AT395" s="147" t="s">
        <v>234</v>
      </c>
      <c r="AU395" s="147" t="s">
        <v>78</v>
      </c>
      <c r="AV395" s="13" t="s">
        <v>82</v>
      </c>
      <c r="AW395" s="13" t="s">
        <v>29</v>
      </c>
      <c r="AX395" s="13" t="s">
        <v>73</v>
      </c>
      <c r="AY395" s="147" t="s">
        <v>224</v>
      </c>
    </row>
    <row r="396" spans="2:65" s="12" customFormat="1">
      <c r="B396" s="141"/>
      <c r="D396" s="136" t="s">
        <v>234</v>
      </c>
      <c r="E396" s="142" t="s">
        <v>1</v>
      </c>
      <c r="F396" s="143" t="s">
        <v>3460</v>
      </c>
      <c r="H396" s="142" t="s">
        <v>1</v>
      </c>
      <c r="L396" s="141"/>
      <c r="M396" s="144"/>
      <c r="T396" s="145"/>
      <c r="AT396" s="142" t="s">
        <v>234</v>
      </c>
      <c r="AU396" s="142" t="s">
        <v>78</v>
      </c>
      <c r="AV396" s="12" t="s">
        <v>78</v>
      </c>
      <c r="AW396" s="12" t="s">
        <v>29</v>
      </c>
      <c r="AX396" s="12" t="s">
        <v>73</v>
      </c>
      <c r="AY396" s="142" t="s">
        <v>224</v>
      </c>
    </row>
    <row r="397" spans="2:65" s="13" customFormat="1">
      <c r="B397" s="146"/>
      <c r="D397" s="136" t="s">
        <v>234</v>
      </c>
      <c r="E397" s="147" t="s">
        <v>1</v>
      </c>
      <c r="F397" s="148" t="s">
        <v>325</v>
      </c>
      <c r="H397" s="149">
        <v>15</v>
      </c>
      <c r="L397" s="146"/>
      <c r="M397" s="150"/>
      <c r="T397" s="151"/>
      <c r="AT397" s="147" t="s">
        <v>234</v>
      </c>
      <c r="AU397" s="147" t="s">
        <v>78</v>
      </c>
      <c r="AV397" s="13" t="s">
        <v>82</v>
      </c>
      <c r="AW397" s="13" t="s">
        <v>29</v>
      </c>
      <c r="AX397" s="13" t="s">
        <v>73</v>
      </c>
      <c r="AY397" s="147" t="s">
        <v>224</v>
      </c>
    </row>
    <row r="398" spans="2:65" s="12" customFormat="1">
      <c r="B398" s="141"/>
      <c r="D398" s="136" t="s">
        <v>234</v>
      </c>
      <c r="E398" s="142" t="s">
        <v>1</v>
      </c>
      <c r="F398" s="143" t="s">
        <v>3461</v>
      </c>
      <c r="H398" s="142" t="s">
        <v>1</v>
      </c>
      <c r="L398" s="141"/>
      <c r="M398" s="144"/>
      <c r="T398" s="145"/>
      <c r="AT398" s="142" t="s">
        <v>234</v>
      </c>
      <c r="AU398" s="142" t="s">
        <v>78</v>
      </c>
      <c r="AV398" s="12" t="s">
        <v>78</v>
      </c>
      <c r="AW398" s="12" t="s">
        <v>29</v>
      </c>
      <c r="AX398" s="12" t="s">
        <v>73</v>
      </c>
      <c r="AY398" s="142" t="s">
        <v>224</v>
      </c>
    </row>
    <row r="399" spans="2:65" s="13" customFormat="1">
      <c r="B399" s="146"/>
      <c r="D399" s="136" t="s">
        <v>234</v>
      </c>
      <c r="E399" s="147" t="s">
        <v>1</v>
      </c>
      <c r="F399" s="148" t="s">
        <v>337</v>
      </c>
      <c r="H399" s="149">
        <v>17</v>
      </c>
      <c r="L399" s="146"/>
      <c r="M399" s="150"/>
      <c r="T399" s="151"/>
      <c r="AT399" s="147" t="s">
        <v>234</v>
      </c>
      <c r="AU399" s="147" t="s">
        <v>78</v>
      </c>
      <c r="AV399" s="13" t="s">
        <v>82</v>
      </c>
      <c r="AW399" s="13" t="s">
        <v>29</v>
      </c>
      <c r="AX399" s="13" t="s">
        <v>73</v>
      </c>
      <c r="AY399" s="147" t="s">
        <v>224</v>
      </c>
    </row>
    <row r="400" spans="2:65" s="14" customFormat="1">
      <c r="B400" s="152"/>
      <c r="D400" s="136" t="s">
        <v>234</v>
      </c>
      <c r="E400" s="153" t="s">
        <v>1</v>
      </c>
      <c r="F400" s="154" t="s">
        <v>239</v>
      </c>
      <c r="H400" s="155">
        <v>72</v>
      </c>
      <c r="L400" s="152"/>
      <c r="M400" s="156"/>
      <c r="T400" s="157"/>
      <c r="AT400" s="153" t="s">
        <v>234</v>
      </c>
      <c r="AU400" s="153" t="s">
        <v>78</v>
      </c>
      <c r="AV400" s="14" t="s">
        <v>106</v>
      </c>
      <c r="AW400" s="14" t="s">
        <v>29</v>
      </c>
      <c r="AX400" s="14" t="s">
        <v>78</v>
      </c>
      <c r="AY400" s="153" t="s">
        <v>224</v>
      </c>
    </row>
    <row r="401" spans="2:65" s="1" customFormat="1" ht="16.5" customHeight="1">
      <c r="B401" s="123"/>
      <c r="C401" s="124" t="s">
        <v>476</v>
      </c>
      <c r="D401" s="124" t="s">
        <v>226</v>
      </c>
      <c r="E401" s="125" t="s">
        <v>3462</v>
      </c>
      <c r="F401" s="126" t="s">
        <v>3463</v>
      </c>
      <c r="G401" s="127" t="s">
        <v>3456</v>
      </c>
      <c r="H401" s="128">
        <v>24</v>
      </c>
      <c r="I401" s="129">
        <v>628</v>
      </c>
      <c r="J401" s="129">
        <f>ROUND(I401*H401,2)</f>
        <v>15072</v>
      </c>
      <c r="K401" s="126" t="s">
        <v>2903</v>
      </c>
      <c r="L401" s="29"/>
      <c r="M401" s="130" t="s">
        <v>1</v>
      </c>
      <c r="N401" s="131" t="s">
        <v>39</v>
      </c>
      <c r="O401" s="132">
        <v>1</v>
      </c>
      <c r="P401" s="132">
        <f>O401*H401</f>
        <v>24</v>
      </c>
      <c r="Q401" s="132">
        <v>0</v>
      </c>
      <c r="R401" s="132">
        <f>Q401*H401</f>
        <v>0</v>
      </c>
      <c r="S401" s="132">
        <v>0</v>
      </c>
      <c r="T401" s="133">
        <f>S401*H401</f>
        <v>0</v>
      </c>
      <c r="AR401" s="134" t="s">
        <v>1564</v>
      </c>
      <c r="AT401" s="134" t="s">
        <v>226</v>
      </c>
      <c r="AU401" s="134" t="s">
        <v>78</v>
      </c>
      <c r="AY401" s="17" t="s">
        <v>224</v>
      </c>
      <c r="BE401" s="135">
        <f>IF(N401="základní",J401,0)</f>
        <v>0</v>
      </c>
      <c r="BF401" s="135">
        <f>IF(N401="snížená",J401,0)</f>
        <v>15072</v>
      </c>
      <c r="BG401" s="135">
        <f>IF(N401="zákl. přenesená",J401,0)</f>
        <v>0</v>
      </c>
      <c r="BH401" s="135">
        <f>IF(N401="sníž. přenesená",J401,0)</f>
        <v>0</v>
      </c>
      <c r="BI401" s="135">
        <f>IF(N401="nulová",J401,0)</f>
        <v>0</v>
      </c>
      <c r="BJ401" s="17" t="s">
        <v>82</v>
      </c>
      <c r="BK401" s="135">
        <f>ROUND(I401*H401,2)</f>
        <v>15072</v>
      </c>
      <c r="BL401" s="17" t="s">
        <v>1564</v>
      </c>
      <c r="BM401" s="134" t="s">
        <v>5225</v>
      </c>
    </row>
    <row r="402" spans="2:65" s="1" customFormat="1" ht="19.5">
      <c r="B402" s="29"/>
      <c r="D402" s="136" t="s">
        <v>231</v>
      </c>
      <c r="F402" s="137" t="s">
        <v>3465</v>
      </c>
      <c r="L402" s="29"/>
      <c r="M402" s="138"/>
      <c r="T402" s="53"/>
      <c r="AT402" s="17" t="s">
        <v>231</v>
      </c>
      <c r="AU402" s="17" t="s">
        <v>78</v>
      </c>
    </row>
    <row r="403" spans="2:65" s="12" customFormat="1">
      <c r="B403" s="141"/>
      <c r="D403" s="136" t="s">
        <v>234</v>
      </c>
      <c r="E403" s="142" t="s">
        <v>1</v>
      </c>
      <c r="F403" s="143" t="s">
        <v>3466</v>
      </c>
      <c r="H403" s="142" t="s">
        <v>1</v>
      </c>
      <c r="L403" s="141"/>
      <c r="M403" s="144"/>
      <c r="T403" s="145"/>
      <c r="AT403" s="142" t="s">
        <v>234</v>
      </c>
      <c r="AU403" s="142" t="s">
        <v>78</v>
      </c>
      <c r="AV403" s="12" t="s">
        <v>78</v>
      </c>
      <c r="AW403" s="12" t="s">
        <v>29</v>
      </c>
      <c r="AX403" s="12" t="s">
        <v>73</v>
      </c>
      <c r="AY403" s="142" t="s">
        <v>224</v>
      </c>
    </row>
    <row r="404" spans="2:65" s="13" customFormat="1">
      <c r="B404" s="146"/>
      <c r="D404" s="136" t="s">
        <v>234</v>
      </c>
      <c r="E404" s="147" t="s">
        <v>1</v>
      </c>
      <c r="F404" s="148" t="s">
        <v>304</v>
      </c>
      <c r="H404" s="149">
        <v>24</v>
      </c>
      <c r="L404" s="146"/>
      <c r="M404" s="150"/>
      <c r="T404" s="151"/>
      <c r="AT404" s="147" t="s">
        <v>234</v>
      </c>
      <c r="AU404" s="147" t="s">
        <v>78</v>
      </c>
      <c r="AV404" s="13" t="s">
        <v>82</v>
      </c>
      <c r="AW404" s="13" t="s">
        <v>29</v>
      </c>
      <c r="AX404" s="13" t="s">
        <v>73</v>
      </c>
      <c r="AY404" s="147" t="s">
        <v>224</v>
      </c>
    </row>
    <row r="405" spans="2:65" s="14" customFormat="1">
      <c r="B405" s="152"/>
      <c r="D405" s="136" t="s">
        <v>234</v>
      </c>
      <c r="E405" s="153" t="s">
        <v>1</v>
      </c>
      <c r="F405" s="154" t="s">
        <v>239</v>
      </c>
      <c r="H405" s="155">
        <v>24</v>
      </c>
      <c r="L405" s="152"/>
      <c r="M405" s="156"/>
      <c r="T405" s="157"/>
      <c r="AT405" s="153" t="s">
        <v>234</v>
      </c>
      <c r="AU405" s="153" t="s">
        <v>78</v>
      </c>
      <c r="AV405" s="14" t="s">
        <v>106</v>
      </c>
      <c r="AW405" s="14" t="s">
        <v>29</v>
      </c>
      <c r="AX405" s="14" t="s">
        <v>78</v>
      </c>
      <c r="AY405" s="153" t="s">
        <v>224</v>
      </c>
    </row>
    <row r="406" spans="2:65" s="11" customFormat="1" ht="25.9" customHeight="1">
      <c r="B406" s="112"/>
      <c r="D406" s="113" t="s">
        <v>72</v>
      </c>
      <c r="E406" s="114" t="s">
        <v>2877</v>
      </c>
      <c r="F406" s="114" t="s">
        <v>2877</v>
      </c>
      <c r="J406" s="115">
        <f>BK406</f>
        <v>602900</v>
      </c>
      <c r="L406" s="112"/>
      <c r="M406" s="116"/>
      <c r="P406" s="117">
        <f>SUM(P407:P416)</f>
        <v>0</v>
      </c>
      <c r="R406" s="117">
        <f>SUM(R407:R416)</f>
        <v>0</v>
      </c>
      <c r="T406" s="118">
        <f>SUM(T407:T416)</f>
        <v>0</v>
      </c>
      <c r="AR406" s="113" t="s">
        <v>106</v>
      </c>
      <c r="AT406" s="119" t="s">
        <v>72</v>
      </c>
      <c r="AU406" s="119" t="s">
        <v>73</v>
      </c>
      <c r="AY406" s="113" t="s">
        <v>224</v>
      </c>
      <c r="BK406" s="120">
        <f>SUM(BK407:BK416)</f>
        <v>602900</v>
      </c>
    </row>
    <row r="407" spans="2:65" s="1" customFormat="1" ht="44.25" customHeight="1">
      <c r="B407" s="123"/>
      <c r="C407" s="124" t="s">
        <v>760</v>
      </c>
      <c r="D407" s="124" t="s">
        <v>226</v>
      </c>
      <c r="E407" s="125" t="s">
        <v>3467</v>
      </c>
      <c r="F407" s="126" t="s">
        <v>3468</v>
      </c>
      <c r="G407" s="127" t="s">
        <v>2879</v>
      </c>
      <c r="H407" s="128">
        <v>1</v>
      </c>
      <c r="I407" s="129">
        <v>160000</v>
      </c>
      <c r="J407" s="129">
        <f>ROUND(I407*H407,2)</f>
        <v>160000</v>
      </c>
      <c r="K407" s="126" t="s">
        <v>1</v>
      </c>
      <c r="L407" s="29"/>
      <c r="M407" s="130" t="s">
        <v>1</v>
      </c>
      <c r="N407" s="131" t="s">
        <v>39</v>
      </c>
      <c r="O407" s="132">
        <v>0</v>
      </c>
      <c r="P407" s="132">
        <f>O407*H407</f>
        <v>0</v>
      </c>
      <c r="Q407" s="132">
        <v>0</v>
      </c>
      <c r="R407" s="132">
        <f>Q407*H407</f>
        <v>0</v>
      </c>
      <c r="S407" s="132">
        <v>0</v>
      </c>
      <c r="T407" s="133">
        <f>S407*H407</f>
        <v>0</v>
      </c>
      <c r="AR407" s="134" t="s">
        <v>1564</v>
      </c>
      <c r="AT407" s="134" t="s">
        <v>226</v>
      </c>
      <c r="AU407" s="134" t="s">
        <v>78</v>
      </c>
      <c r="AY407" s="17" t="s">
        <v>224</v>
      </c>
      <c r="BE407" s="135">
        <f>IF(N407="základní",J407,0)</f>
        <v>0</v>
      </c>
      <c r="BF407" s="135">
        <f>IF(N407="snížená",J407,0)</f>
        <v>160000</v>
      </c>
      <c r="BG407" s="135">
        <f>IF(N407="zákl. přenesená",J407,0)</f>
        <v>0</v>
      </c>
      <c r="BH407" s="135">
        <f>IF(N407="sníž. přenesená",J407,0)</f>
        <v>0</v>
      </c>
      <c r="BI407" s="135">
        <f>IF(N407="nulová",J407,0)</f>
        <v>0</v>
      </c>
      <c r="BJ407" s="17" t="s">
        <v>82</v>
      </c>
      <c r="BK407" s="135">
        <f>ROUND(I407*H407,2)</f>
        <v>160000</v>
      </c>
      <c r="BL407" s="17" t="s">
        <v>1564</v>
      </c>
      <c r="BM407" s="134" t="s">
        <v>5226</v>
      </c>
    </row>
    <row r="408" spans="2:65" s="1" customFormat="1" ht="29.25">
      <c r="B408" s="29"/>
      <c r="D408" s="136" t="s">
        <v>231</v>
      </c>
      <c r="F408" s="137" t="s">
        <v>5227</v>
      </c>
      <c r="L408" s="29"/>
      <c r="M408" s="138"/>
      <c r="T408" s="53"/>
      <c r="AT408" s="17" t="s">
        <v>231</v>
      </c>
      <c r="AU408" s="17" t="s">
        <v>78</v>
      </c>
    </row>
    <row r="409" spans="2:65" s="1" customFormat="1" ht="49.15" customHeight="1">
      <c r="B409" s="123"/>
      <c r="C409" s="124" t="s">
        <v>482</v>
      </c>
      <c r="D409" s="124" t="s">
        <v>226</v>
      </c>
      <c r="E409" s="125" t="s">
        <v>3470</v>
      </c>
      <c r="F409" s="126" t="s">
        <v>3471</v>
      </c>
      <c r="G409" s="127" t="s">
        <v>2879</v>
      </c>
      <c r="H409" s="128">
        <v>14</v>
      </c>
      <c r="I409" s="129">
        <v>25500</v>
      </c>
      <c r="J409" s="129">
        <f>ROUND(I409*H409,2)</f>
        <v>357000</v>
      </c>
      <c r="K409" s="126" t="s">
        <v>1</v>
      </c>
      <c r="L409" s="29"/>
      <c r="M409" s="130" t="s">
        <v>1</v>
      </c>
      <c r="N409" s="131" t="s">
        <v>39</v>
      </c>
      <c r="O409" s="132">
        <v>0</v>
      </c>
      <c r="P409" s="132">
        <f>O409*H409</f>
        <v>0</v>
      </c>
      <c r="Q409" s="132">
        <v>0</v>
      </c>
      <c r="R409" s="132">
        <f>Q409*H409</f>
        <v>0</v>
      </c>
      <c r="S409" s="132">
        <v>0</v>
      </c>
      <c r="T409" s="133">
        <f>S409*H409</f>
        <v>0</v>
      </c>
      <c r="AR409" s="134" t="s">
        <v>1564</v>
      </c>
      <c r="AT409" s="134" t="s">
        <v>226</v>
      </c>
      <c r="AU409" s="134" t="s">
        <v>78</v>
      </c>
      <c r="AY409" s="17" t="s">
        <v>224</v>
      </c>
      <c r="BE409" s="135">
        <f>IF(N409="základní",J409,0)</f>
        <v>0</v>
      </c>
      <c r="BF409" s="135">
        <f>IF(N409="snížená",J409,0)</f>
        <v>357000</v>
      </c>
      <c r="BG409" s="135">
        <f>IF(N409="zákl. přenesená",J409,0)</f>
        <v>0</v>
      </c>
      <c r="BH409" s="135">
        <f>IF(N409="sníž. přenesená",J409,0)</f>
        <v>0</v>
      </c>
      <c r="BI409" s="135">
        <f>IF(N409="nulová",J409,0)</f>
        <v>0</v>
      </c>
      <c r="BJ409" s="17" t="s">
        <v>82</v>
      </c>
      <c r="BK409" s="135">
        <f>ROUND(I409*H409,2)</f>
        <v>357000</v>
      </c>
      <c r="BL409" s="17" t="s">
        <v>1564</v>
      </c>
      <c r="BM409" s="134" t="s">
        <v>5228</v>
      </c>
    </row>
    <row r="410" spans="2:65" s="1" customFormat="1" ht="39">
      <c r="B410" s="29"/>
      <c r="D410" s="136" t="s">
        <v>231</v>
      </c>
      <c r="F410" s="137" t="s">
        <v>5229</v>
      </c>
      <c r="L410" s="29"/>
      <c r="M410" s="138"/>
      <c r="T410" s="53"/>
      <c r="AT410" s="17" t="s">
        <v>231</v>
      </c>
      <c r="AU410" s="17" t="s">
        <v>78</v>
      </c>
    </row>
    <row r="411" spans="2:65" s="1" customFormat="1" ht="49.15" customHeight="1">
      <c r="B411" s="123"/>
      <c r="C411" s="124" t="s">
        <v>769</v>
      </c>
      <c r="D411" s="124" t="s">
        <v>226</v>
      </c>
      <c r="E411" s="125" t="s">
        <v>3473</v>
      </c>
      <c r="F411" s="126" t="s">
        <v>3474</v>
      </c>
      <c r="G411" s="127" t="s">
        <v>2879</v>
      </c>
      <c r="H411" s="128">
        <v>1</v>
      </c>
      <c r="I411" s="129">
        <v>31000</v>
      </c>
      <c r="J411" s="129">
        <f>ROUND(I411*H411,2)</f>
        <v>31000</v>
      </c>
      <c r="K411" s="126" t="s">
        <v>1</v>
      </c>
      <c r="L411" s="29"/>
      <c r="M411" s="130" t="s">
        <v>1</v>
      </c>
      <c r="N411" s="131" t="s">
        <v>39</v>
      </c>
      <c r="O411" s="132">
        <v>0</v>
      </c>
      <c r="P411" s="132">
        <f>O411*H411</f>
        <v>0</v>
      </c>
      <c r="Q411" s="132">
        <v>0</v>
      </c>
      <c r="R411" s="132">
        <f>Q411*H411</f>
        <v>0</v>
      </c>
      <c r="S411" s="132">
        <v>0</v>
      </c>
      <c r="T411" s="133">
        <f>S411*H411</f>
        <v>0</v>
      </c>
      <c r="AR411" s="134" t="s">
        <v>1564</v>
      </c>
      <c r="AT411" s="134" t="s">
        <v>226</v>
      </c>
      <c r="AU411" s="134" t="s">
        <v>78</v>
      </c>
      <c r="AY411" s="17" t="s">
        <v>224</v>
      </c>
      <c r="BE411" s="135">
        <f>IF(N411="základní",J411,0)</f>
        <v>0</v>
      </c>
      <c r="BF411" s="135">
        <f>IF(N411="snížená",J411,0)</f>
        <v>31000</v>
      </c>
      <c r="BG411" s="135">
        <f>IF(N411="zákl. přenesená",J411,0)</f>
        <v>0</v>
      </c>
      <c r="BH411" s="135">
        <f>IF(N411="sníž. přenesená",J411,0)</f>
        <v>0</v>
      </c>
      <c r="BI411" s="135">
        <f>IF(N411="nulová",J411,0)</f>
        <v>0</v>
      </c>
      <c r="BJ411" s="17" t="s">
        <v>82</v>
      </c>
      <c r="BK411" s="135">
        <f>ROUND(I411*H411,2)</f>
        <v>31000</v>
      </c>
      <c r="BL411" s="17" t="s">
        <v>1564</v>
      </c>
      <c r="BM411" s="134" t="s">
        <v>5230</v>
      </c>
    </row>
    <row r="412" spans="2:65" s="1" customFormat="1" ht="39">
      <c r="B412" s="29"/>
      <c r="D412" s="136" t="s">
        <v>231</v>
      </c>
      <c r="F412" s="137" t="s">
        <v>5231</v>
      </c>
      <c r="L412" s="29"/>
      <c r="M412" s="138"/>
      <c r="T412" s="53"/>
      <c r="AT412" s="17" t="s">
        <v>231</v>
      </c>
      <c r="AU412" s="17" t="s">
        <v>78</v>
      </c>
    </row>
    <row r="413" spans="2:65" s="1" customFormat="1" ht="37.9" customHeight="1">
      <c r="B413" s="123"/>
      <c r="C413" s="124" t="s">
        <v>487</v>
      </c>
      <c r="D413" s="124" t="s">
        <v>226</v>
      </c>
      <c r="E413" s="125" t="s">
        <v>3476</v>
      </c>
      <c r="F413" s="126" t="s">
        <v>3477</v>
      </c>
      <c r="G413" s="127" t="s">
        <v>266</v>
      </c>
      <c r="H413" s="128">
        <v>1</v>
      </c>
      <c r="I413" s="129">
        <v>9900</v>
      </c>
      <c r="J413" s="129">
        <f>ROUND(I413*H413,2)</f>
        <v>9900</v>
      </c>
      <c r="K413" s="126" t="s">
        <v>1</v>
      </c>
      <c r="L413" s="29"/>
      <c r="M413" s="130" t="s">
        <v>1</v>
      </c>
      <c r="N413" s="131" t="s">
        <v>39</v>
      </c>
      <c r="O413" s="132">
        <v>0</v>
      </c>
      <c r="P413" s="132">
        <f>O413*H413</f>
        <v>0</v>
      </c>
      <c r="Q413" s="132">
        <v>0</v>
      </c>
      <c r="R413" s="132">
        <f>Q413*H413</f>
        <v>0</v>
      </c>
      <c r="S413" s="132">
        <v>0</v>
      </c>
      <c r="T413" s="133">
        <f>S413*H413</f>
        <v>0</v>
      </c>
      <c r="AR413" s="134" t="s">
        <v>1564</v>
      </c>
      <c r="AT413" s="134" t="s">
        <v>226</v>
      </c>
      <c r="AU413" s="134" t="s">
        <v>78</v>
      </c>
      <c r="AY413" s="17" t="s">
        <v>224</v>
      </c>
      <c r="BE413" s="135">
        <f>IF(N413="základní",J413,0)</f>
        <v>0</v>
      </c>
      <c r="BF413" s="135">
        <f>IF(N413="snížená",J413,0)</f>
        <v>9900</v>
      </c>
      <c r="BG413" s="135">
        <f>IF(N413="zákl. přenesená",J413,0)</f>
        <v>0</v>
      </c>
      <c r="BH413" s="135">
        <f>IF(N413="sníž. přenesená",J413,0)</f>
        <v>0</v>
      </c>
      <c r="BI413" s="135">
        <f>IF(N413="nulová",J413,0)</f>
        <v>0</v>
      </c>
      <c r="BJ413" s="17" t="s">
        <v>82</v>
      </c>
      <c r="BK413" s="135">
        <f>ROUND(I413*H413,2)</f>
        <v>9900</v>
      </c>
      <c r="BL413" s="17" t="s">
        <v>1564</v>
      </c>
      <c r="BM413" s="134" t="s">
        <v>5232</v>
      </c>
    </row>
    <row r="414" spans="2:65" s="1" customFormat="1" ht="19.5">
      <c r="B414" s="29"/>
      <c r="D414" s="136" t="s">
        <v>231</v>
      </c>
      <c r="F414" s="137" t="s">
        <v>3479</v>
      </c>
      <c r="L414" s="29"/>
      <c r="M414" s="138"/>
      <c r="T414" s="53"/>
      <c r="AT414" s="17" t="s">
        <v>231</v>
      </c>
      <c r="AU414" s="17" t="s">
        <v>78</v>
      </c>
    </row>
    <row r="415" spans="2:65" s="1" customFormat="1" ht="24.2" customHeight="1">
      <c r="B415" s="123"/>
      <c r="C415" s="124" t="s">
        <v>778</v>
      </c>
      <c r="D415" s="124" t="s">
        <v>226</v>
      </c>
      <c r="E415" s="125" t="s">
        <v>300</v>
      </c>
      <c r="F415" s="126" t="s">
        <v>3480</v>
      </c>
      <c r="G415" s="127" t="s">
        <v>266</v>
      </c>
      <c r="H415" s="128">
        <v>6</v>
      </c>
      <c r="I415" s="129">
        <v>7500</v>
      </c>
      <c r="J415" s="129">
        <f>ROUND(I415*H415,2)</f>
        <v>45000</v>
      </c>
      <c r="K415" s="126" t="s">
        <v>1</v>
      </c>
      <c r="L415" s="29"/>
      <c r="M415" s="130" t="s">
        <v>1</v>
      </c>
      <c r="N415" s="131" t="s">
        <v>39</v>
      </c>
      <c r="O415" s="132">
        <v>0</v>
      </c>
      <c r="P415" s="132">
        <f>O415*H415</f>
        <v>0</v>
      </c>
      <c r="Q415" s="132">
        <v>0</v>
      </c>
      <c r="R415" s="132">
        <f>Q415*H415</f>
        <v>0</v>
      </c>
      <c r="S415" s="132">
        <v>0</v>
      </c>
      <c r="T415" s="133">
        <f>S415*H415</f>
        <v>0</v>
      </c>
      <c r="AR415" s="134" t="s">
        <v>1564</v>
      </c>
      <c r="AT415" s="134" t="s">
        <v>226</v>
      </c>
      <c r="AU415" s="134" t="s">
        <v>78</v>
      </c>
      <c r="AY415" s="17" t="s">
        <v>224</v>
      </c>
      <c r="BE415" s="135">
        <f>IF(N415="základní",J415,0)</f>
        <v>0</v>
      </c>
      <c r="BF415" s="135">
        <f>IF(N415="snížená",J415,0)</f>
        <v>45000</v>
      </c>
      <c r="BG415" s="135">
        <f>IF(N415="zákl. přenesená",J415,0)</f>
        <v>0</v>
      </c>
      <c r="BH415" s="135">
        <f>IF(N415="sníž. přenesená",J415,0)</f>
        <v>0</v>
      </c>
      <c r="BI415" s="135">
        <f>IF(N415="nulová",J415,0)</f>
        <v>0</v>
      </c>
      <c r="BJ415" s="17" t="s">
        <v>82</v>
      </c>
      <c r="BK415" s="135">
        <f>ROUND(I415*H415,2)</f>
        <v>45000</v>
      </c>
      <c r="BL415" s="17" t="s">
        <v>1564</v>
      </c>
      <c r="BM415" s="134" t="s">
        <v>5233</v>
      </c>
    </row>
    <row r="416" spans="2:65" s="1" customFormat="1" ht="19.5">
      <c r="B416" s="29"/>
      <c r="D416" s="136" t="s">
        <v>231</v>
      </c>
      <c r="F416" s="137" t="s">
        <v>3480</v>
      </c>
      <c r="L416" s="29"/>
      <c r="M416" s="173"/>
      <c r="N416" s="174"/>
      <c r="O416" s="174"/>
      <c r="P416" s="174"/>
      <c r="Q416" s="174"/>
      <c r="R416" s="174"/>
      <c r="S416" s="174"/>
      <c r="T416" s="175"/>
      <c r="AT416" s="17" t="s">
        <v>231</v>
      </c>
      <c r="AU416" s="17" t="s">
        <v>78</v>
      </c>
    </row>
    <row r="417" spans="2:12" s="1" customFormat="1" ht="6.95" customHeight="1">
      <c r="B417" s="41"/>
      <c r="C417" s="42"/>
      <c r="D417" s="42"/>
      <c r="E417" s="42"/>
      <c r="F417" s="42"/>
      <c r="G417" s="42"/>
      <c r="H417" s="42"/>
      <c r="I417" s="42"/>
      <c r="J417" s="42"/>
      <c r="K417" s="42"/>
      <c r="L417" s="29"/>
    </row>
  </sheetData>
  <autoFilter ref="C133:K416" xr:uid="{00000000-0009-0000-0000-000015000000}"/>
  <mergeCells count="11">
    <mergeCell ref="E126:H126"/>
    <mergeCell ref="E7:H7"/>
    <mergeCell ref="E9:H9"/>
    <mergeCell ref="E11:H11"/>
    <mergeCell ref="E29:H29"/>
    <mergeCell ref="E85:H85"/>
    <mergeCell ref="L2:V2"/>
    <mergeCell ref="E87:H87"/>
    <mergeCell ref="E89:H89"/>
    <mergeCell ref="E122:H122"/>
    <mergeCell ref="E124:H124"/>
  </mergeCells>
  <hyperlinks>
    <hyperlink ref="F143" r:id="rId1" xr:uid="{00000000-0004-0000-1500-000000000000}"/>
    <hyperlink ref="F146" r:id="rId2" xr:uid="{00000000-0004-0000-1500-000001000000}"/>
    <hyperlink ref="F149" r:id="rId3" xr:uid="{00000000-0004-0000-1500-000002000000}"/>
    <hyperlink ref="F163" r:id="rId4" xr:uid="{00000000-0004-0000-1500-000003000000}"/>
    <hyperlink ref="F168" r:id="rId5" xr:uid="{00000000-0004-0000-1500-000004000000}"/>
    <hyperlink ref="F172" r:id="rId6" xr:uid="{00000000-0004-0000-1500-000005000000}"/>
    <hyperlink ref="F255" r:id="rId7" xr:uid="{00000000-0004-0000-1500-000006000000}"/>
    <hyperlink ref="F258" r:id="rId8" xr:uid="{00000000-0004-0000-1500-000007000000}"/>
    <hyperlink ref="F263" r:id="rId9" xr:uid="{00000000-0004-0000-1500-000008000000}"/>
    <hyperlink ref="F266" r:id="rId10" xr:uid="{00000000-0004-0000-1500-000009000000}"/>
    <hyperlink ref="F283" r:id="rId11" xr:uid="{00000000-0004-0000-1500-00000A000000}"/>
    <hyperlink ref="F296" r:id="rId12" xr:uid="{00000000-0004-0000-1500-00000B000000}"/>
    <hyperlink ref="F315" r:id="rId13" xr:uid="{00000000-0004-0000-1500-00000C000000}"/>
    <hyperlink ref="F318" r:id="rId14" xr:uid="{00000000-0004-0000-1500-00000D000000}"/>
    <hyperlink ref="F323" r:id="rId15" xr:uid="{00000000-0004-0000-1500-00000E000000}"/>
    <hyperlink ref="F341" r:id="rId16" xr:uid="{00000000-0004-0000-1500-00000F000000}"/>
    <hyperlink ref="F349" r:id="rId17" xr:uid="{00000000-0004-0000-1500-000010000000}"/>
    <hyperlink ref="F378" r:id="rId18" xr:uid="{00000000-0004-0000-1500-000011000000}"/>
    <hyperlink ref="F381" r:id="rId19" xr:uid="{00000000-0004-0000-1500-000012000000}"/>
    <hyperlink ref="F384" r:id="rId20" xr:uid="{00000000-0004-0000-1500-000013000000}"/>
    <hyperlink ref="F387" r:id="rId21" xr:uid="{00000000-0004-0000-1500-000014000000}"/>
    <hyperlink ref="F390" r:id="rId22" xr:uid="{00000000-0004-0000-1500-00001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306"/>
  <sheetViews>
    <sheetView showGridLines="0" workbookViewId="0">
      <selection activeCell="E117" sqref="E117:H11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134</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3482</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ROUND(J129, 2)</f>
        <v>934558.58</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ROUND((SUM(BE129:BE305)),  2)</f>
        <v>0</v>
      </c>
      <c r="I35" s="84">
        <v>0.21</v>
      </c>
      <c r="J35" s="80">
        <f>ROUND(((SUM(BE129:BE305))*I35),  2)</f>
        <v>0</v>
      </c>
      <c r="L35" s="29"/>
    </row>
    <row r="36" spans="2:12" s="1" customFormat="1" ht="14.45" customHeight="1">
      <c r="B36" s="29"/>
      <c r="E36" s="26" t="s">
        <v>39</v>
      </c>
      <c r="F36" s="80">
        <f>ROUND((SUM(BF129:BF305)),  2)</f>
        <v>934558.58</v>
      </c>
      <c r="I36" s="84">
        <v>0.12</v>
      </c>
      <c r="J36" s="80">
        <f>ROUND(((SUM(BF129:BF305))*I36),  2)</f>
        <v>112147.03</v>
      </c>
      <c r="L36" s="29"/>
    </row>
    <row r="37" spans="2:12" s="1" customFormat="1" ht="14.45" hidden="1" customHeight="1">
      <c r="B37" s="29"/>
      <c r="E37" s="26" t="s">
        <v>40</v>
      </c>
      <c r="F37" s="80">
        <f>ROUND((SUM(BG129:BG305)),  2)</f>
        <v>0</v>
      </c>
      <c r="I37" s="84">
        <v>0.21</v>
      </c>
      <c r="J37" s="80">
        <f>0</f>
        <v>0</v>
      </c>
      <c r="L37" s="29"/>
    </row>
    <row r="38" spans="2:12" s="1" customFormat="1" ht="14.45" hidden="1" customHeight="1">
      <c r="B38" s="29"/>
      <c r="E38" s="26" t="s">
        <v>41</v>
      </c>
      <c r="F38" s="80">
        <f>ROUND((SUM(BH129:BH305)),  2)</f>
        <v>0</v>
      </c>
      <c r="I38" s="84">
        <v>0.12</v>
      </c>
      <c r="J38" s="80">
        <f>0</f>
        <v>0</v>
      </c>
      <c r="L38" s="29"/>
    </row>
    <row r="39" spans="2:12" s="1" customFormat="1" ht="14.45" hidden="1" customHeight="1">
      <c r="B39" s="29"/>
      <c r="E39" s="26" t="s">
        <v>42</v>
      </c>
      <c r="F39" s="80">
        <f>ROUND((SUM(BI129:BI305)),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1046705.61</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e - fotovoltaika</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J129</f>
        <v>934558.58</v>
      </c>
      <c r="L98" s="29"/>
      <c r="AU98" s="17" t="s">
        <v>172</v>
      </c>
    </row>
    <row r="99" spans="2:47" s="8" customFormat="1" ht="24.95" customHeight="1">
      <c r="B99" s="96"/>
      <c r="D99" s="97" t="s">
        <v>182</v>
      </c>
      <c r="E99" s="98"/>
      <c r="F99" s="98"/>
      <c r="G99" s="98"/>
      <c r="H99" s="98"/>
      <c r="I99" s="98"/>
      <c r="J99" s="99">
        <f>J130</f>
        <v>748546.58</v>
      </c>
      <c r="L99" s="96"/>
    </row>
    <row r="100" spans="2:47" s="9" customFormat="1" ht="19.899999999999999" customHeight="1">
      <c r="B100" s="100"/>
      <c r="D100" s="101" t="s">
        <v>187</v>
      </c>
      <c r="E100" s="102"/>
      <c r="F100" s="102"/>
      <c r="G100" s="102"/>
      <c r="H100" s="102"/>
      <c r="I100" s="102"/>
      <c r="J100" s="103">
        <f>J131</f>
        <v>748546.58</v>
      </c>
      <c r="L100" s="100"/>
    </row>
    <row r="101" spans="2:47" s="8" customFormat="1" ht="24.95" customHeight="1">
      <c r="B101" s="96"/>
      <c r="D101" s="97" t="s">
        <v>3089</v>
      </c>
      <c r="E101" s="98"/>
      <c r="F101" s="98"/>
      <c r="G101" s="98"/>
      <c r="H101" s="98"/>
      <c r="I101" s="98"/>
      <c r="J101" s="99">
        <f>J260</f>
        <v>51460</v>
      </c>
      <c r="L101" s="96"/>
    </row>
    <row r="102" spans="2:47" s="9" customFormat="1" ht="19.899999999999999" customHeight="1">
      <c r="B102" s="100"/>
      <c r="D102" s="101" t="s">
        <v>3090</v>
      </c>
      <c r="E102" s="102"/>
      <c r="F102" s="102"/>
      <c r="G102" s="102"/>
      <c r="H102" s="102"/>
      <c r="I102" s="102"/>
      <c r="J102" s="103">
        <f>J261</f>
        <v>6660</v>
      </c>
      <c r="L102" s="100"/>
    </row>
    <row r="103" spans="2:47" s="9" customFormat="1" ht="19.899999999999999" customHeight="1">
      <c r="B103" s="100"/>
      <c r="D103" s="101" t="s">
        <v>3091</v>
      </c>
      <c r="E103" s="102"/>
      <c r="F103" s="102"/>
      <c r="G103" s="102"/>
      <c r="H103" s="102"/>
      <c r="I103" s="102"/>
      <c r="J103" s="103">
        <f>J265</f>
        <v>44800</v>
      </c>
      <c r="L103" s="100"/>
    </row>
    <row r="104" spans="2:47" s="8" customFormat="1" ht="24.95" customHeight="1">
      <c r="B104" s="96"/>
      <c r="D104" s="97" t="s">
        <v>3093</v>
      </c>
      <c r="E104" s="98"/>
      <c r="F104" s="98"/>
      <c r="G104" s="98"/>
      <c r="H104" s="98"/>
      <c r="I104" s="98"/>
      <c r="J104" s="99">
        <f>J268</f>
        <v>28152</v>
      </c>
      <c r="L104" s="96"/>
    </row>
    <row r="105" spans="2:47" s="8" customFormat="1" ht="24.95" customHeight="1">
      <c r="B105" s="96"/>
      <c r="D105" s="97" t="s">
        <v>2380</v>
      </c>
      <c r="E105" s="98"/>
      <c r="F105" s="98"/>
      <c r="G105" s="98"/>
      <c r="H105" s="98"/>
      <c r="I105" s="98"/>
      <c r="J105" s="99">
        <f>J287</f>
        <v>58400</v>
      </c>
      <c r="L105" s="96"/>
    </row>
    <row r="106" spans="2:47" s="8" customFormat="1" ht="24.95" customHeight="1">
      <c r="B106" s="96"/>
      <c r="D106" s="97" t="s">
        <v>202</v>
      </c>
      <c r="E106" s="98"/>
      <c r="F106" s="98"/>
      <c r="G106" s="98"/>
      <c r="H106" s="98"/>
      <c r="I106" s="98"/>
      <c r="J106" s="99">
        <f>J292</f>
        <v>48000</v>
      </c>
      <c r="L106" s="96"/>
    </row>
    <row r="107" spans="2:47" s="9" customFormat="1" ht="19.899999999999999" customHeight="1">
      <c r="B107" s="100"/>
      <c r="D107" s="101" t="s">
        <v>205</v>
      </c>
      <c r="E107" s="102"/>
      <c r="F107" s="102"/>
      <c r="G107" s="102"/>
      <c r="H107" s="102"/>
      <c r="I107" s="102"/>
      <c r="J107" s="103">
        <f>J293</f>
        <v>48000</v>
      </c>
      <c r="L107" s="100"/>
    </row>
    <row r="108" spans="2:47" s="1" customFormat="1" ht="21.75" customHeight="1">
      <c r="B108" s="29"/>
      <c r="L108" s="29"/>
    </row>
    <row r="109" spans="2:47" s="1" customFormat="1" ht="6.95" customHeight="1">
      <c r="B109" s="41"/>
      <c r="C109" s="42"/>
      <c r="D109" s="42"/>
      <c r="E109" s="42"/>
      <c r="F109" s="42"/>
      <c r="G109" s="42"/>
      <c r="H109" s="42"/>
      <c r="I109" s="42"/>
      <c r="J109" s="42"/>
      <c r="K109" s="42"/>
      <c r="L109" s="29"/>
    </row>
    <row r="113" spans="2:20" s="1" customFormat="1" ht="6.95" customHeight="1">
      <c r="B113" s="43"/>
      <c r="C113" s="44"/>
      <c r="D113" s="44"/>
      <c r="E113" s="44"/>
      <c r="F113" s="44"/>
      <c r="G113" s="44"/>
      <c r="H113" s="44"/>
      <c r="I113" s="44"/>
      <c r="J113" s="44"/>
      <c r="K113" s="44"/>
      <c r="L113" s="29"/>
    </row>
    <row r="114" spans="2:20" s="1" customFormat="1" ht="24.95" customHeight="1">
      <c r="B114" s="29"/>
      <c r="C114" s="21" t="s">
        <v>209</v>
      </c>
      <c r="L114" s="29"/>
    </row>
    <row r="115" spans="2:20" s="1" customFormat="1" ht="6.95" customHeight="1">
      <c r="B115" s="29"/>
      <c r="L115" s="29"/>
    </row>
    <row r="116" spans="2:20" s="1" customFormat="1" ht="12" customHeight="1">
      <c r="B116" s="29"/>
      <c r="C116" s="26" t="s">
        <v>14</v>
      </c>
      <c r="L116" s="29"/>
    </row>
    <row r="117" spans="2:20" s="1" customFormat="1" ht="16.5" customHeight="1">
      <c r="B117" s="29"/>
      <c r="E117" s="230" t="str">
        <f>E7</f>
        <v>ODUS Kamenice</v>
      </c>
      <c r="F117" s="231"/>
      <c r="G117" s="231"/>
      <c r="H117" s="231"/>
      <c r="L117" s="29"/>
    </row>
    <row r="118" spans="2:20" ht="12" customHeight="1">
      <c r="B118" s="20"/>
      <c r="C118" s="26" t="s">
        <v>165</v>
      </c>
      <c r="L118" s="20"/>
    </row>
    <row r="119" spans="2:20" s="1" customFormat="1" ht="16.5" customHeight="1">
      <c r="B119" s="29"/>
      <c r="E119" s="230" t="s">
        <v>7786</v>
      </c>
      <c r="F119" s="229"/>
      <c r="G119" s="229"/>
      <c r="H119" s="229"/>
      <c r="L119" s="29"/>
    </row>
    <row r="120" spans="2:20" s="1" customFormat="1" ht="12" customHeight="1">
      <c r="B120" s="29"/>
      <c r="C120" s="26" t="s">
        <v>167</v>
      </c>
      <c r="L120" s="29"/>
    </row>
    <row r="121" spans="2:20" s="1" customFormat="1" ht="16.5" customHeight="1">
      <c r="B121" s="29"/>
      <c r="E121" s="211" t="str">
        <f>E11</f>
        <v>e - fotovoltaika</v>
      </c>
      <c r="F121" s="229"/>
      <c r="G121" s="229"/>
      <c r="H121" s="229"/>
      <c r="L121" s="29"/>
    </row>
    <row r="122" spans="2:20" s="1" customFormat="1" ht="6.95" customHeight="1">
      <c r="B122" s="29"/>
      <c r="L122" s="29"/>
    </row>
    <row r="123" spans="2:20" s="1" customFormat="1" ht="12" customHeight="1">
      <c r="B123" s="29"/>
      <c r="C123" s="26" t="s">
        <v>18</v>
      </c>
      <c r="F123" s="24" t="str">
        <f>F14</f>
        <v>Česká Kamenice</v>
      </c>
      <c r="I123" s="26" t="s">
        <v>20</v>
      </c>
      <c r="J123" s="49" t="str">
        <f>IF(J14="","",J14)</f>
        <v>8. 6. 2024</v>
      </c>
      <c r="L123" s="29"/>
    </row>
    <row r="124" spans="2:20" s="1" customFormat="1" ht="6.95" customHeight="1">
      <c r="B124" s="29"/>
      <c r="L124" s="29"/>
    </row>
    <row r="125" spans="2:20" s="1" customFormat="1" ht="40.15" customHeight="1">
      <c r="B125" s="29"/>
      <c r="C125" s="26" t="s">
        <v>22</v>
      </c>
      <c r="F125" s="24" t="str">
        <f>E17</f>
        <v xml:space="preserve"> </v>
      </c>
      <c r="I125" s="26" t="s">
        <v>27</v>
      </c>
      <c r="J125" s="27" t="str">
        <f>E23</f>
        <v>BOD ARCHITEKTI-atelier bod architekti s.r.o.</v>
      </c>
      <c r="L125" s="29"/>
    </row>
    <row r="126" spans="2:20" s="1" customFormat="1" ht="15.2" customHeight="1">
      <c r="B126" s="29"/>
      <c r="C126" s="26" t="s">
        <v>26</v>
      </c>
      <c r="F126" s="24" t="str">
        <f>IF(E20="","",E20)</f>
        <v xml:space="preserve"> </v>
      </c>
      <c r="I126" s="26" t="s">
        <v>30</v>
      </c>
      <c r="J126" s="27" t="str">
        <f>E26</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934558.58</v>
      </c>
      <c r="L129" s="29"/>
      <c r="M129" s="59"/>
      <c r="N129" s="50"/>
      <c r="O129" s="50"/>
      <c r="P129" s="109">
        <f>P130+P260+P268+P287+P292</f>
        <v>434.64623399999994</v>
      </c>
      <c r="Q129" s="50"/>
      <c r="R129" s="109">
        <f>R130+R260+R268+R287+R292</f>
        <v>1.5424475000000004</v>
      </c>
      <c r="S129" s="50"/>
      <c r="T129" s="110">
        <f>T130+T260+T268+T287+T292</f>
        <v>0</v>
      </c>
      <c r="AT129" s="17" t="s">
        <v>72</v>
      </c>
      <c r="AU129" s="17" t="s">
        <v>172</v>
      </c>
      <c r="BK129" s="111">
        <f>BK130+BK260+BK268+BK287+BK292</f>
        <v>934558.58</v>
      </c>
    </row>
    <row r="130" spans="2:65" s="11" customFormat="1" ht="25.9" customHeight="1">
      <c r="B130" s="112"/>
      <c r="D130" s="113" t="s">
        <v>72</v>
      </c>
      <c r="E130" s="114" t="s">
        <v>1110</v>
      </c>
      <c r="F130" s="114" t="s">
        <v>1111</v>
      </c>
      <c r="J130" s="115">
        <f>BK130</f>
        <v>748546.58</v>
      </c>
      <c r="L130" s="112"/>
      <c r="M130" s="116"/>
      <c r="P130" s="117">
        <f>P131</f>
        <v>357.16323399999993</v>
      </c>
      <c r="R130" s="117">
        <f>R131</f>
        <v>1.5424475000000004</v>
      </c>
      <c r="T130" s="118">
        <f>T131</f>
        <v>0</v>
      </c>
      <c r="AR130" s="113" t="s">
        <v>82</v>
      </c>
      <c r="AT130" s="119" t="s">
        <v>72</v>
      </c>
      <c r="AU130" s="119" t="s">
        <v>73</v>
      </c>
      <c r="AY130" s="113" t="s">
        <v>224</v>
      </c>
      <c r="BK130" s="120">
        <f>BK131</f>
        <v>748546.58</v>
      </c>
    </row>
    <row r="131" spans="2:65" s="11" customFormat="1" ht="22.9" customHeight="1">
      <c r="B131" s="112"/>
      <c r="D131" s="113" t="s">
        <v>72</v>
      </c>
      <c r="E131" s="121" t="s">
        <v>1443</v>
      </c>
      <c r="F131" s="121" t="s">
        <v>1444</v>
      </c>
      <c r="J131" s="122">
        <f>BK131</f>
        <v>748546.58</v>
      </c>
      <c r="L131" s="112"/>
      <c r="M131" s="116"/>
      <c r="P131" s="117">
        <f>SUM(P132:P259)</f>
        <v>357.16323399999993</v>
      </c>
      <c r="R131" s="117">
        <f>SUM(R132:R259)</f>
        <v>1.5424475000000004</v>
      </c>
      <c r="T131" s="118">
        <f>SUM(T132:T259)</f>
        <v>0</v>
      </c>
      <c r="AR131" s="113" t="s">
        <v>82</v>
      </c>
      <c r="AT131" s="119" t="s">
        <v>72</v>
      </c>
      <c r="AU131" s="119" t="s">
        <v>78</v>
      </c>
      <c r="AY131" s="113" t="s">
        <v>224</v>
      </c>
      <c r="BK131" s="120">
        <f>SUM(BK132:BK259)</f>
        <v>748546.58</v>
      </c>
    </row>
    <row r="132" spans="2:65" s="1" customFormat="1" ht="33" customHeight="1">
      <c r="B132" s="123"/>
      <c r="C132" s="124" t="s">
        <v>78</v>
      </c>
      <c r="D132" s="124" t="s">
        <v>226</v>
      </c>
      <c r="E132" s="125" t="s">
        <v>3483</v>
      </c>
      <c r="F132" s="126" t="s">
        <v>3484</v>
      </c>
      <c r="G132" s="127" t="s">
        <v>272</v>
      </c>
      <c r="H132" s="128">
        <v>60</v>
      </c>
      <c r="I132" s="129">
        <v>14.5</v>
      </c>
      <c r="J132" s="129">
        <f>ROUND(I132*H132,2)</f>
        <v>870</v>
      </c>
      <c r="K132" s="126" t="s">
        <v>230</v>
      </c>
      <c r="L132" s="29"/>
      <c r="M132" s="130" t="s">
        <v>1</v>
      </c>
      <c r="N132" s="131" t="s">
        <v>39</v>
      </c>
      <c r="O132" s="132">
        <v>0.03</v>
      </c>
      <c r="P132" s="132">
        <f>O132*H132</f>
        <v>1.7999999999999998</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870</v>
      </c>
      <c r="BG132" s="135">
        <f>IF(N132="zákl. přenesená",J132,0)</f>
        <v>0</v>
      </c>
      <c r="BH132" s="135">
        <f>IF(N132="sníž. přenesená",J132,0)</f>
        <v>0</v>
      </c>
      <c r="BI132" s="135">
        <f>IF(N132="nulová",J132,0)</f>
        <v>0</v>
      </c>
      <c r="BJ132" s="17" t="s">
        <v>82</v>
      </c>
      <c r="BK132" s="135">
        <f>ROUND(I132*H132,2)</f>
        <v>870</v>
      </c>
      <c r="BL132" s="17" t="s">
        <v>277</v>
      </c>
      <c r="BM132" s="134" t="s">
        <v>5234</v>
      </c>
    </row>
    <row r="133" spans="2:65" s="1" customFormat="1" ht="39">
      <c r="B133" s="29"/>
      <c r="D133" s="136" t="s">
        <v>231</v>
      </c>
      <c r="F133" s="137" t="s">
        <v>3486</v>
      </c>
      <c r="L133" s="29"/>
      <c r="M133" s="138"/>
      <c r="T133" s="53"/>
      <c r="AT133" s="17" t="s">
        <v>231</v>
      </c>
      <c r="AU133" s="17" t="s">
        <v>82</v>
      </c>
    </row>
    <row r="134" spans="2:65" s="1" customFormat="1">
      <c r="B134" s="29"/>
      <c r="D134" s="139" t="s">
        <v>232</v>
      </c>
      <c r="F134" s="140" t="s">
        <v>3487</v>
      </c>
      <c r="L134" s="29"/>
      <c r="M134" s="138"/>
      <c r="T134" s="53"/>
      <c r="AT134" s="17" t="s">
        <v>232</v>
      </c>
      <c r="AU134" s="17" t="s">
        <v>82</v>
      </c>
    </row>
    <row r="135" spans="2:65" s="1" customFormat="1" ht="24.2" customHeight="1">
      <c r="B135" s="123"/>
      <c r="C135" s="164" t="s">
        <v>82</v>
      </c>
      <c r="D135" s="164" t="s">
        <v>1008</v>
      </c>
      <c r="E135" s="165" t="s">
        <v>3488</v>
      </c>
      <c r="F135" s="166" t="s">
        <v>3489</v>
      </c>
      <c r="G135" s="167" t="s">
        <v>272</v>
      </c>
      <c r="H135" s="168">
        <v>69</v>
      </c>
      <c r="I135" s="169">
        <v>64.3</v>
      </c>
      <c r="J135" s="169">
        <f>ROUND(I135*H135,2)</f>
        <v>4436.7</v>
      </c>
      <c r="K135" s="166" t="s">
        <v>230</v>
      </c>
      <c r="L135" s="170"/>
      <c r="M135" s="171" t="s">
        <v>1</v>
      </c>
      <c r="N135" s="172" t="s">
        <v>39</v>
      </c>
      <c r="O135" s="132">
        <v>0</v>
      </c>
      <c r="P135" s="132">
        <f>O135*H135</f>
        <v>0</v>
      </c>
      <c r="Q135" s="132">
        <v>2.2000000000000001E-4</v>
      </c>
      <c r="R135" s="132">
        <f>Q135*H135</f>
        <v>1.5180000000000001E-2</v>
      </c>
      <c r="S135" s="132">
        <v>0</v>
      </c>
      <c r="T135" s="133">
        <f>S135*H135</f>
        <v>0</v>
      </c>
      <c r="AR135" s="134" t="s">
        <v>332</v>
      </c>
      <c r="AT135" s="134" t="s">
        <v>1008</v>
      </c>
      <c r="AU135" s="134" t="s">
        <v>82</v>
      </c>
      <c r="AY135" s="17" t="s">
        <v>224</v>
      </c>
      <c r="BE135" s="135">
        <f>IF(N135="základní",J135,0)</f>
        <v>0</v>
      </c>
      <c r="BF135" s="135">
        <f>IF(N135="snížená",J135,0)</f>
        <v>4436.7</v>
      </c>
      <c r="BG135" s="135">
        <f>IF(N135="zákl. přenesená",J135,0)</f>
        <v>0</v>
      </c>
      <c r="BH135" s="135">
        <f>IF(N135="sníž. přenesená",J135,0)</f>
        <v>0</v>
      </c>
      <c r="BI135" s="135">
        <f>IF(N135="nulová",J135,0)</f>
        <v>0</v>
      </c>
      <c r="BJ135" s="17" t="s">
        <v>82</v>
      </c>
      <c r="BK135" s="135">
        <f>ROUND(I135*H135,2)</f>
        <v>4436.7</v>
      </c>
      <c r="BL135" s="17" t="s">
        <v>277</v>
      </c>
      <c r="BM135" s="134" t="s">
        <v>5235</v>
      </c>
    </row>
    <row r="136" spans="2:65" s="1" customFormat="1" ht="19.5">
      <c r="B136" s="29"/>
      <c r="D136" s="136" t="s">
        <v>231</v>
      </c>
      <c r="F136" s="137" t="s">
        <v>3489</v>
      </c>
      <c r="L136" s="29"/>
      <c r="M136" s="138"/>
      <c r="T136" s="53"/>
      <c r="AT136" s="17" t="s">
        <v>231</v>
      </c>
      <c r="AU136" s="17" t="s">
        <v>82</v>
      </c>
    </row>
    <row r="137" spans="2:65" s="13" customFormat="1">
      <c r="B137" s="146"/>
      <c r="D137" s="136" t="s">
        <v>234</v>
      </c>
      <c r="E137" s="147" t="s">
        <v>1</v>
      </c>
      <c r="F137" s="148" t="s">
        <v>5236</v>
      </c>
      <c r="H137" s="149">
        <v>69</v>
      </c>
      <c r="L137" s="146"/>
      <c r="M137" s="150"/>
      <c r="T137" s="151"/>
      <c r="AT137" s="147" t="s">
        <v>234</v>
      </c>
      <c r="AU137" s="147" t="s">
        <v>82</v>
      </c>
      <c r="AV137" s="13" t="s">
        <v>82</v>
      </c>
      <c r="AW137" s="13" t="s">
        <v>29</v>
      </c>
      <c r="AX137" s="13" t="s">
        <v>78</v>
      </c>
      <c r="AY137" s="147" t="s">
        <v>224</v>
      </c>
    </row>
    <row r="138" spans="2:65" s="1" customFormat="1" ht="24.2" customHeight="1">
      <c r="B138" s="123"/>
      <c r="C138" s="124" t="s">
        <v>101</v>
      </c>
      <c r="D138" s="124" t="s">
        <v>226</v>
      </c>
      <c r="E138" s="125" t="s">
        <v>3492</v>
      </c>
      <c r="F138" s="126" t="s">
        <v>3493</v>
      </c>
      <c r="G138" s="127" t="s">
        <v>272</v>
      </c>
      <c r="H138" s="128">
        <v>630</v>
      </c>
      <c r="I138" s="129">
        <v>63.3</v>
      </c>
      <c r="J138" s="129">
        <f>ROUND(I138*H138,2)</f>
        <v>39879</v>
      </c>
      <c r="K138" s="126" t="s">
        <v>230</v>
      </c>
      <c r="L138" s="29"/>
      <c r="M138" s="130" t="s">
        <v>1</v>
      </c>
      <c r="N138" s="131" t="s">
        <v>39</v>
      </c>
      <c r="O138" s="132">
        <v>0.124</v>
      </c>
      <c r="P138" s="132">
        <f>O138*H138</f>
        <v>78.12</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39879</v>
      </c>
      <c r="BG138" s="135">
        <f>IF(N138="zákl. přenesená",J138,0)</f>
        <v>0</v>
      </c>
      <c r="BH138" s="135">
        <f>IF(N138="sníž. přenesená",J138,0)</f>
        <v>0</v>
      </c>
      <c r="BI138" s="135">
        <f>IF(N138="nulová",J138,0)</f>
        <v>0</v>
      </c>
      <c r="BJ138" s="17" t="s">
        <v>82</v>
      </c>
      <c r="BK138" s="135">
        <f>ROUND(I138*H138,2)</f>
        <v>39879</v>
      </c>
      <c r="BL138" s="17" t="s">
        <v>277</v>
      </c>
      <c r="BM138" s="134" t="s">
        <v>5237</v>
      </c>
    </row>
    <row r="139" spans="2:65" s="1" customFormat="1" ht="19.5">
      <c r="B139" s="29"/>
      <c r="D139" s="136" t="s">
        <v>231</v>
      </c>
      <c r="F139" s="137" t="s">
        <v>3495</v>
      </c>
      <c r="L139" s="29"/>
      <c r="M139" s="138"/>
      <c r="T139" s="53"/>
      <c r="AT139" s="17" t="s">
        <v>231</v>
      </c>
      <c r="AU139" s="17" t="s">
        <v>82</v>
      </c>
    </row>
    <row r="140" spans="2:65" s="1" customFormat="1">
      <c r="B140" s="29"/>
      <c r="D140" s="139" t="s">
        <v>232</v>
      </c>
      <c r="F140" s="140" t="s">
        <v>3496</v>
      </c>
      <c r="L140" s="29"/>
      <c r="M140" s="138"/>
      <c r="T140" s="53"/>
      <c r="AT140" s="17" t="s">
        <v>232</v>
      </c>
      <c r="AU140" s="17" t="s">
        <v>82</v>
      </c>
    </row>
    <row r="141" spans="2:65" s="1" customFormat="1" ht="21.75" customHeight="1">
      <c r="B141" s="123"/>
      <c r="C141" s="164" t="s">
        <v>106</v>
      </c>
      <c r="D141" s="164" t="s">
        <v>1008</v>
      </c>
      <c r="E141" s="165" t="s">
        <v>3497</v>
      </c>
      <c r="F141" s="166" t="s">
        <v>3498</v>
      </c>
      <c r="G141" s="167" t="s">
        <v>272</v>
      </c>
      <c r="H141" s="168">
        <v>756</v>
      </c>
      <c r="I141" s="169">
        <v>32.299999999999997</v>
      </c>
      <c r="J141" s="169">
        <f>ROUND(I141*H141,2)</f>
        <v>24418.799999999999</v>
      </c>
      <c r="K141" s="166" t="s">
        <v>230</v>
      </c>
      <c r="L141" s="170"/>
      <c r="M141" s="171" t="s">
        <v>1</v>
      </c>
      <c r="N141" s="172" t="s">
        <v>39</v>
      </c>
      <c r="O141" s="132">
        <v>0</v>
      </c>
      <c r="P141" s="132">
        <f>O141*H141</f>
        <v>0</v>
      </c>
      <c r="Q141" s="132">
        <v>0</v>
      </c>
      <c r="R141" s="132">
        <f>Q141*H141</f>
        <v>0</v>
      </c>
      <c r="S141" s="132">
        <v>0</v>
      </c>
      <c r="T141" s="133">
        <f>S141*H141</f>
        <v>0</v>
      </c>
      <c r="AR141" s="134" t="s">
        <v>332</v>
      </c>
      <c r="AT141" s="134" t="s">
        <v>1008</v>
      </c>
      <c r="AU141" s="134" t="s">
        <v>82</v>
      </c>
      <c r="AY141" s="17" t="s">
        <v>224</v>
      </c>
      <c r="BE141" s="135">
        <f>IF(N141="základní",J141,0)</f>
        <v>0</v>
      </c>
      <c r="BF141" s="135">
        <f>IF(N141="snížená",J141,0)</f>
        <v>24418.799999999999</v>
      </c>
      <c r="BG141" s="135">
        <f>IF(N141="zákl. přenesená",J141,0)</f>
        <v>0</v>
      </c>
      <c r="BH141" s="135">
        <f>IF(N141="sníž. přenesená",J141,0)</f>
        <v>0</v>
      </c>
      <c r="BI141" s="135">
        <f>IF(N141="nulová",J141,0)</f>
        <v>0</v>
      </c>
      <c r="BJ141" s="17" t="s">
        <v>82</v>
      </c>
      <c r="BK141" s="135">
        <f>ROUND(I141*H141,2)</f>
        <v>24418.799999999999</v>
      </c>
      <c r="BL141" s="17" t="s">
        <v>277</v>
      </c>
      <c r="BM141" s="134" t="s">
        <v>5238</v>
      </c>
    </row>
    <row r="142" spans="2:65" s="1" customFormat="1">
      <c r="B142" s="29"/>
      <c r="D142" s="136" t="s">
        <v>231</v>
      </c>
      <c r="F142" s="137" t="s">
        <v>3498</v>
      </c>
      <c r="L142" s="29"/>
      <c r="M142" s="138"/>
      <c r="T142" s="53"/>
      <c r="AT142" s="17" t="s">
        <v>231</v>
      </c>
      <c r="AU142" s="17" t="s">
        <v>82</v>
      </c>
    </row>
    <row r="143" spans="2:65" s="13" customFormat="1">
      <c r="B143" s="146"/>
      <c r="D143" s="136" t="s">
        <v>234</v>
      </c>
      <c r="E143" s="147" t="s">
        <v>1</v>
      </c>
      <c r="F143" s="148" t="s">
        <v>5239</v>
      </c>
      <c r="H143" s="149">
        <v>756</v>
      </c>
      <c r="L143" s="146"/>
      <c r="M143" s="150"/>
      <c r="T143" s="151"/>
      <c r="AT143" s="147" t="s">
        <v>234</v>
      </c>
      <c r="AU143" s="147" t="s">
        <v>82</v>
      </c>
      <c r="AV143" s="13" t="s">
        <v>82</v>
      </c>
      <c r="AW143" s="13" t="s">
        <v>29</v>
      </c>
      <c r="AX143" s="13" t="s">
        <v>78</v>
      </c>
      <c r="AY143" s="147" t="s">
        <v>224</v>
      </c>
    </row>
    <row r="144" spans="2:65" s="1" customFormat="1" ht="24.2" customHeight="1">
      <c r="B144" s="123"/>
      <c r="C144" s="124" t="s">
        <v>109</v>
      </c>
      <c r="D144" s="124" t="s">
        <v>226</v>
      </c>
      <c r="E144" s="125" t="s">
        <v>3501</v>
      </c>
      <c r="F144" s="126" t="s">
        <v>3502</v>
      </c>
      <c r="G144" s="127" t="s">
        <v>272</v>
      </c>
      <c r="H144" s="128">
        <v>210</v>
      </c>
      <c r="I144" s="129">
        <v>53.5</v>
      </c>
      <c r="J144" s="129">
        <f>ROUND(I144*H144,2)</f>
        <v>11235</v>
      </c>
      <c r="K144" s="126" t="s">
        <v>230</v>
      </c>
      <c r="L144" s="29"/>
      <c r="M144" s="130" t="s">
        <v>1</v>
      </c>
      <c r="N144" s="131" t="s">
        <v>39</v>
      </c>
      <c r="O144" s="132">
        <v>9.8000000000000004E-2</v>
      </c>
      <c r="P144" s="132">
        <f>O144*H144</f>
        <v>20.580000000000002</v>
      </c>
      <c r="Q144" s="132">
        <v>0</v>
      </c>
      <c r="R144" s="132">
        <f>Q144*H144</f>
        <v>0</v>
      </c>
      <c r="S144" s="132">
        <v>0</v>
      </c>
      <c r="T144" s="133">
        <f>S144*H144</f>
        <v>0</v>
      </c>
      <c r="AR144" s="134" t="s">
        <v>277</v>
      </c>
      <c r="AT144" s="134" t="s">
        <v>226</v>
      </c>
      <c r="AU144" s="134" t="s">
        <v>82</v>
      </c>
      <c r="AY144" s="17" t="s">
        <v>224</v>
      </c>
      <c r="BE144" s="135">
        <f>IF(N144="základní",J144,0)</f>
        <v>0</v>
      </c>
      <c r="BF144" s="135">
        <f>IF(N144="snížená",J144,0)</f>
        <v>11235</v>
      </c>
      <c r="BG144" s="135">
        <f>IF(N144="zákl. přenesená",J144,0)</f>
        <v>0</v>
      </c>
      <c r="BH144" s="135">
        <f>IF(N144="sníž. přenesená",J144,0)</f>
        <v>0</v>
      </c>
      <c r="BI144" s="135">
        <f>IF(N144="nulová",J144,0)</f>
        <v>0</v>
      </c>
      <c r="BJ144" s="17" t="s">
        <v>82</v>
      </c>
      <c r="BK144" s="135">
        <f>ROUND(I144*H144,2)</f>
        <v>11235</v>
      </c>
      <c r="BL144" s="17" t="s">
        <v>277</v>
      </c>
      <c r="BM144" s="134" t="s">
        <v>5240</v>
      </c>
    </row>
    <row r="145" spans="2:65" s="1" customFormat="1" ht="29.25">
      <c r="B145" s="29"/>
      <c r="D145" s="136" t="s">
        <v>231</v>
      </c>
      <c r="F145" s="137" t="s">
        <v>3504</v>
      </c>
      <c r="L145" s="29"/>
      <c r="M145" s="138"/>
      <c r="T145" s="53"/>
      <c r="AT145" s="17" t="s">
        <v>231</v>
      </c>
      <c r="AU145" s="17" t="s">
        <v>82</v>
      </c>
    </row>
    <row r="146" spans="2:65" s="1" customFormat="1">
      <c r="B146" s="29"/>
      <c r="D146" s="139" t="s">
        <v>232</v>
      </c>
      <c r="F146" s="140" t="s">
        <v>3505</v>
      </c>
      <c r="L146" s="29"/>
      <c r="M146" s="138"/>
      <c r="T146" s="53"/>
      <c r="AT146" s="17" t="s">
        <v>232</v>
      </c>
      <c r="AU146" s="17" t="s">
        <v>82</v>
      </c>
    </row>
    <row r="147" spans="2:65" s="13" customFormat="1">
      <c r="B147" s="146"/>
      <c r="D147" s="136" t="s">
        <v>234</v>
      </c>
      <c r="E147" s="147" t="s">
        <v>1</v>
      </c>
      <c r="F147" s="148" t="s">
        <v>3506</v>
      </c>
      <c r="H147" s="149">
        <v>90</v>
      </c>
      <c r="L147" s="146"/>
      <c r="M147" s="150"/>
      <c r="T147" s="151"/>
      <c r="AT147" s="147" t="s">
        <v>234</v>
      </c>
      <c r="AU147" s="147" t="s">
        <v>82</v>
      </c>
      <c r="AV147" s="13" t="s">
        <v>82</v>
      </c>
      <c r="AW147" s="13" t="s">
        <v>29</v>
      </c>
      <c r="AX147" s="13" t="s">
        <v>73</v>
      </c>
      <c r="AY147" s="147" t="s">
        <v>224</v>
      </c>
    </row>
    <row r="148" spans="2:65" s="13" customFormat="1">
      <c r="B148" s="146"/>
      <c r="D148" s="136" t="s">
        <v>234</v>
      </c>
      <c r="E148" s="147" t="s">
        <v>1</v>
      </c>
      <c r="F148" s="148" t="s">
        <v>609</v>
      </c>
      <c r="H148" s="149">
        <v>120</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210</v>
      </c>
      <c r="L149" s="152"/>
      <c r="M149" s="156"/>
      <c r="T149" s="157"/>
      <c r="AT149" s="153" t="s">
        <v>234</v>
      </c>
      <c r="AU149" s="153" t="s">
        <v>82</v>
      </c>
      <c r="AV149" s="14" t="s">
        <v>106</v>
      </c>
      <c r="AW149" s="14" t="s">
        <v>29</v>
      </c>
      <c r="AX149" s="14" t="s">
        <v>78</v>
      </c>
      <c r="AY149" s="153" t="s">
        <v>224</v>
      </c>
    </row>
    <row r="150" spans="2:65" s="1" customFormat="1" ht="24.2" customHeight="1">
      <c r="B150" s="123"/>
      <c r="C150" s="164" t="s">
        <v>112</v>
      </c>
      <c r="D150" s="164" t="s">
        <v>1008</v>
      </c>
      <c r="E150" s="165" t="s">
        <v>3201</v>
      </c>
      <c r="F150" s="166" t="s">
        <v>3507</v>
      </c>
      <c r="G150" s="167" t="s">
        <v>272</v>
      </c>
      <c r="H150" s="168">
        <v>103.5</v>
      </c>
      <c r="I150" s="169">
        <v>16.100000000000001</v>
      </c>
      <c r="J150" s="169">
        <f>ROUND(I150*H150,2)</f>
        <v>1666.35</v>
      </c>
      <c r="K150" s="166" t="s">
        <v>230</v>
      </c>
      <c r="L150" s="170"/>
      <c r="M150" s="171" t="s">
        <v>1</v>
      </c>
      <c r="N150" s="172" t="s">
        <v>39</v>
      </c>
      <c r="O150" s="132">
        <v>0</v>
      </c>
      <c r="P150" s="132">
        <f>O150*H150</f>
        <v>0</v>
      </c>
      <c r="Q150" s="132">
        <v>1.2E-4</v>
      </c>
      <c r="R150" s="132">
        <f>Q150*H150</f>
        <v>1.242E-2</v>
      </c>
      <c r="S150" s="132">
        <v>0</v>
      </c>
      <c r="T150" s="133">
        <f>S150*H150</f>
        <v>0</v>
      </c>
      <c r="AR150" s="134" t="s">
        <v>332</v>
      </c>
      <c r="AT150" s="134" t="s">
        <v>1008</v>
      </c>
      <c r="AU150" s="134" t="s">
        <v>82</v>
      </c>
      <c r="AY150" s="17" t="s">
        <v>224</v>
      </c>
      <c r="BE150" s="135">
        <f>IF(N150="základní",J150,0)</f>
        <v>0</v>
      </c>
      <c r="BF150" s="135">
        <f>IF(N150="snížená",J150,0)</f>
        <v>1666.35</v>
      </c>
      <c r="BG150" s="135">
        <f>IF(N150="zákl. přenesená",J150,0)</f>
        <v>0</v>
      </c>
      <c r="BH150" s="135">
        <f>IF(N150="sníž. přenesená",J150,0)</f>
        <v>0</v>
      </c>
      <c r="BI150" s="135">
        <f>IF(N150="nulová",J150,0)</f>
        <v>0</v>
      </c>
      <c r="BJ150" s="17" t="s">
        <v>82</v>
      </c>
      <c r="BK150" s="135">
        <f>ROUND(I150*H150,2)</f>
        <v>1666.35</v>
      </c>
      <c r="BL150" s="17" t="s">
        <v>277</v>
      </c>
      <c r="BM150" s="134" t="s">
        <v>5241</v>
      </c>
    </row>
    <row r="151" spans="2:65" s="1" customFormat="1" ht="19.5">
      <c r="B151" s="29"/>
      <c r="D151" s="136" t="s">
        <v>231</v>
      </c>
      <c r="F151" s="137" t="s">
        <v>3507</v>
      </c>
      <c r="L151" s="29"/>
      <c r="M151" s="138"/>
      <c r="T151" s="53"/>
      <c r="AT151" s="17" t="s">
        <v>231</v>
      </c>
      <c r="AU151" s="17" t="s">
        <v>82</v>
      </c>
    </row>
    <row r="152" spans="2:65" s="13" customFormat="1">
      <c r="B152" s="146"/>
      <c r="D152" s="136" t="s">
        <v>234</v>
      </c>
      <c r="E152" s="147" t="s">
        <v>1</v>
      </c>
      <c r="F152" s="148" t="s">
        <v>5242</v>
      </c>
      <c r="H152" s="149">
        <v>103.5</v>
      </c>
      <c r="L152" s="146"/>
      <c r="M152" s="150"/>
      <c r="T152" s="151"/>
      <c r="AT152" s="147" t="s">
        <v>234</v>
      </c>
      <c r="AU152" s="147" t="s">
        <v>82</v>
      </c>
      <c r="AV152" s="13" t="s">
        <v>82</v>
      </c>
      <c r="AW152" s="13" t="s">
        <v>29</v>
      </c>
      <c r="AX152" s="13" t="s">
        <v>78</v>
      </c>
      <c r="AY152" s="147" t="s">
        <v>224</v>
      </c>
    </row>
    <row r="153" spans="2:65" s="1" customFormat="1" ht="24.2" customHeight="1">
      <c r="B153" s="123"/>
      <c r="C153" s="164" t="s">
        <v>115</v>
      </c>
      <c r="D153" s="164" t="s">
        <v>1008</v>
      </c>
      <c r="E153" s="165" t="s">
        <v>3213</v>
      </c>
      <c r="F153" s="166" t="s">
        <v>3510</v>
      </c>
      <c r="G153" s="167" t="s">
        <v>272</v>
      </c>
      <c r="H153" s="168">
        <v>120</v>
      </c>
      <c r="I153" s="169">
        <v>25.6</v>
      </c>
      <c r="J153" s="169">
        <f>ROUND(I153*H153,2)</f>
        <v>3072</v>
      </c>
      <c r="K153" s="166" t="s">
        <v>230</v>
      </c>
      <c r="L153" s="170"/>
      <c r="M153" s="171" t="s">
        <v>1</v>
      </c>
      <c r="N153" s="172" t="s">
        <v>39</v>
      </c>
      <c r="O153" s="132">
        <v>0</v>
      </c>
      <c r="P153" s="132">
        <f>O153*H153</f>
        <v>0</v>
      </c>
      <c r="Q153" s="132">
        <v>1.7000000000000001E-4</v>
      </c>
      <c r="R153" s="132">
        <f>Q153*H153</f>
        <v>2.0400000000000001E-2</v>
      </c>
      <c r="S153" s="132">
        <v>0</v>
      </c>
      <c r="T153" s="133">
        <f>S153*H153</f>
        <v>0</v>
      </c>
      <c r="AR153" s="134" t="s">
        <v>332</v>
      </c>
      <c r="AT153" s="134" t="s">
        <v>1008</v>
      </c>
      <c r="AU153" s="134" t="s">
        <v>82</v>
      </c>
      <c r="AY153" s="17" t="s">
        <v>224</v>
      </c>
      <c r="BE153" s="135">
        <f>IF(N153="základní",J153,0)</f>
        <v>0</v>
      </c>
      <c r="BF153" s="135">
        <f>IF(N153="snížená",J153,0)</f>
        <v>3072</v>
      </c>
      <c r="BG153" s="135">
        <f>IF(N153="zákl. přenesená",J153,0)</f>
        <v>0</v>
      </c>
      <c r="BH153" s="135">
        <f>IF(N153="sníž. přenesená",J153,0)</f>
        <v>0</v>
      </c>
      <c r="BI153" s="135">
        <f>IF(N153="nulová",J153,0)</f>
        <v>0</v>
      </c>
      <c r="BJ153" s="17" t="s">
        <v>82</v>
      </c>
      <c r="BK153" s="135">
        <f>ROUND(I153*H153,2)</f>
        <v>3072</v>
      </c>
      <c r="BL153" s="17" t="s">
        <v>277</v>
      </c>
      <c r="BM153" s="134" t="s">
        <v>5243</v>
      </c>
    </row>
    <row r="154" spans="2:65" s="1" customFormat="1" ht="19.5">
      <c r="B154" s="29"/>
      <c r="D154" s="136" t="s">
        <v>231</v>
      </c>
      <c r="F154" s="137" t="s">
        <v>3510</v>
      </c>
      <c r="L154" s="29"/>
      <c r="M154" s="138"/>
      <c r="T154" s="53"/>
      <c r="AT154" s="17" t="s">
        <v>231</v>
      </c>
      <c r="AU154" s="17" t="s">
        <v>82</v>
      </c>
    </row>
    <row r="155" spans="2:65" s="1" customFormat="1" ht="24.2" customHeight="1">
      <c r="B155" s="123"/>
      <c r="C155" s="124" t="s">
        <v>118</v>
      </c>
      <c r="D155" s="124" t="s">
        <v>226</v>
      </c>
      <c r="E155" s="125" t="s">
        <v>3512</v>
      </c>
      <c r="F155" s="126" t="s">
        <v>3513</v>
      </c>
      <c r="G155" s="127" t="s">
        <v>272</v>
      </c>
      <c r="H155" s="128">
        <v>15</v>
      </c>
      <c r="I155" s="129">
        <v>56.7</v>
      </c>
      <c r="J155" s="129">
        <f>ROUND(I155*H155,2)</f>
        <v>850.5</v>
      </c>
      <c r="K155" s="126" t="s">
        <v>230</v>
      </c>
      <c r="L155" s="29"/>
      <c r="M155" s="130" t="s">
        <v>1</v>
      </c>
      <c r="N155" s="131" t="s">
        <v>39</v>
      </c>
      <c r="O155" s="132">
        <v>0.104</v>
      </c>
      <c r="P155" s="132">
        <f>O155*H155</f>
        <v>1.5599999999999998</v>
      </c>
      <c r="Q155" s="132">
        <v>0</v>
      </c>
      <c r="R155" s="132">
        <f>Q155*H155</f>
        <v>0</v>
      </c>
      <c r="S155" s="132">
        <v>0</v>
      </c>
      <c r="T155" s="133">
        <f>S155*H155</f>
        <v>0</v>
      </c>
      <c r="AR155" s="134" t="s">
        <v>277</v>
      </c>
      <c r="AT155" s="134" t="s">
        <v>226</v>
      </c>
      <c r="AU155" s="134" t="s">
        <v>82</v>
      </c>
      <c r="AY155" s="17" t="s">
        <v>224</v>
      </c>
      <c r="BE155" s="135">
        <f>IF(N155="základní",J155,0)</f>
        <v>0</v>
      </c>
      <c r="BF155" s="135">
        <f>IF(N155="snížená",J155,0)</f>
        <v>850.5</v>
      </c>
      <c r="BG155" s="135">
        <f>IF(N155="zákl. přenesená",J155,0)</f>
        <v>0</v>
      </c>
      <c r="BH155" s="135">
        <f>IF(N155="sníž. přenesená",J155,0)</f>
        <v>0</v>
      </c>
      <c r="BI155" s="135">
        <f>IF(N155="nulová",J155,0)</f>
        <v>0</v>
      </c>
      <c r="BJ155" s="17" t="s">
        <v>82</v>
      </c>
      <c r="BK155" s="135">
        <f>ROUND(I155*H155,2)</f>
        <v>850.5</v>
      </c>
      <c r="BL155" s="17" t="s">
        <v>277</v>
      </c>
      <c r="BM155" s="134" t="s">
        <v>5244</v>
      </c>
    </row>
    <row r="156" spans="2:65" s="1" customFormat="1" ht="29.25">
      <c r="B156" s="29"/>
      <c r="D156" s="136" t="s">
        <v>231</v>
      </c>
      <c r="F156" s="137" t="s">
        <v>3515</v>
      </c>
      <c r="L156" s="29"/>
      <c r="M156" s="138"/>
      <c r="T156" s="53"/>
      <c r="AT156" s="17" t="s">
        <v>231</v>
      </c>
      <c r="AU156" s="17" t="s">
        <v>82</v>
      </c>
    </row>
    <row r="157" spans="2:65" s="1" customFormat="1">
      <c r="B157" s="29"/>
      <c r="D157" s="139" t="s">
        <v>232</v>
      </c>
      <c r="F157" s="140" t="s">
        <v>3516</v>
      </c>
      <c r="L157" s="29"/>
      <c r="M157" s="138"/>
      <c r="T157" s="53"/>
      <c r="AT157" s="17" t="s">
        <v>232</v>
      </c>
      <c r="AU157" s="17" t="s">
        <v>82</v>
      </c>
    </row>
    <row r="158" spans="2:65" s="1" customFormat="1" ht="24.2" customHeight="1">
      <c r="B158" s="123"/>
      <c r="C158" s="164" t="s">
        <v>280</v>
      </c>
      <c r="D158" s="164" t="s">
        <v>1008</v>
      </c>
      <c r="E158" s="165" t="s">
        <v>3234</v>
      </c>
      <c r="F158" s="166" t="s">
        <v>3517</v>
      </c>
      <c r="G158" s="167" t="s">
        <v>272</v>
      </c>
      <c r="H158" s="168">
        <v>17.25</v>
      </c>
      <c r="I158" s="169">
        <v>70</v>
      </c>
      <c r="J158" s="169">
        <f>ROUND(I158*H158,2)</f>
        <v>1207.5</v>
      </c>
      <c r="K158" s="166" t="s">
        <v>230</v>
      </c>
      <c r="L158" s="170"/>
      <c r="M158" s="171" t="s">
        <v>1</v>
      </c>
      <c r="N158" s="172" t="s">
        <v>39</v>
      </c>
      <c r="O158" s="132">
        <v>0</v>
      </c>
      <c r="P158" s="132">
        <f>O158*H158</f>
        <v>0</v>
      </c>
      <c r="Q158" s="132">
        <v>3.4000000000000002E-4</v>
      </c>
      <c r="R158" s="132">
        <f>Q158*H158</f>
        <v>5.8650000000000004E-3</v>
      </c>
      <c r="S158" s="132">
        <v>0</v>
      </c>
      <c r="T158" s="133">
        <f>S158*H158</f>
        <v>0</v>
      </c>
      <c r="AR158" s="134" t="s">
        <v>332</v>
      </c>
      <c r="AT158" s="134" t="s">
        <v>1008</v>
      </c>
      <c r="AU158" s="134" t="s">
        <v>82</v>
      </c>
      <c r="AY158" s="17" t="s">
        <v>224</v>
      </c>
      <c r="BE158" s="135">
        <f>IF(N158="základní",J158,0)</f>
        <v>0</v>
      </c>
      <c r="BF158" s="135">
        <f>IF(N158="snížená",J158,0)</f>
        <v>1207.5</v>
      </c>
      <c r="BG158" s="135">
        <f>IF(N158="zákl. přenesená",J158,0)</f>
        <v>0</v>
      </c>
      <c r="BH158" s="135">
        <f>IF(N158="sníž. přenesená",J158,0)</f>
        <v>0</v>
      </c>
      <c r="BI158" s="135">
        <f>IF(N158="nulová",J158,0)</f>
        <v>0</v>
      </c>
      <c r="BJ158" s="17" t="s">
        <v>82</v>
      </c>
      <c r="BK158" s="135">
        <f>ROUND(I158*H158,2)</f>
        <v>1207.5</v>
      </c>
      <c r="BL158" s="17" t="s">
        <v>277</v>
      </c>
      <c r="BM158" s="134" t="s">
        <v>5245</v>
      </c>
    </row>
    <row r="159" spans="2:65" s="1" customFormat="1" ht="19.5">
      <c r="B159" s="29"/>
      <c r="D159" s="136" t="s">
        <v>231</v>
      </c>
      <c r="F159" s="137" t="s">
        <v>3517</v>
      </c>
      <c r="L159" s="29"/>
      <c r="M159" s="138"/>
      <c r="T159" s="53"/>
      <c r="AT159" s="17" t="s">
        <v>231</v>
      </c>
      <c r="AU159" s="17" t="s">
        <v>82</v>
      </c>
    </row>
    <row r="160" spans="2:65" s="13" customFormat="1">
      <c r="B160" s="146"/>
      <c r="D160" s="136" t="s">
        <v>234</v>
      </c>
      <c r="E160" s="147" t="s">
        <v>1</v>
      </c>
      <c r="F160" s="148" t="s">
        <v>5246</v>
      </c>
      <c r="H160" s="149">
        <v>17.25</v>
      </c>
      <c r="L160" s="146"/>
      <c r="M160" s="150"/>
      <c r="T160" s="151"/>
      <c r="AT160" s="147" t="s">
        <v>234</v>
      </c>
      <c r="AU160" s="147" t="s">
        <v>82</v>
      </c>
      <c r="AV160" s="13" t="s">
        <v>82</v>
      </c>
      <c r="AW160" s="13" t="s">
        <v>29</v>
      </c>
      <c r="AX160" s="13" t="s">
        <v>78</v>
      </c>
      <c r="AY160" s="147" t="s">
        <v>224</v>
      </c>
    </row>
    <row r="161" spans="2:65" s="1" customFormat="1" ht="24.2" customHeight="1">
      <c r="B161" s="123"/>
      <c r="C161" s="124" t="s">
        <v>258</v>
      </c>
      <c r="D161" s="124" t="s">
        <v>226</v>
      </c>
      <c r="E161" s="125" t="s">
        <v>3520</v>
      </c>
      <c r="F161" s="126" t="s">
        <v>3521</v>
      </c>
      <c r="G161" s="127" t="s">
        <v>272</v>
      </c>
      <c r="H161" s="128">
        <v>15</v>
      </c>
      <c r="I161" s="129">
        <v>63.3</v>
      </c>
      <c r="J161" s="129">
        <f>ROUND(I161*H161,2)</f>
        <v>949.5</v>
      </c>
      <c r="K161" s="126" t="s">
        <v>230</v>
      </c>
      <c r="L161" s="29"/>
      <c r="M161" s="130" t="s">
        <v>1</v>
      </c>
      <c r="N161" s="131" t="s">
        <v>39</v>
      </c>
      <c r="O161" s="132">
        <v>0.11600000000000001</v>
      </c>
      <c r="P161" s="132">
        <f>O161*H161</f>
        <v>1.74</v>
      </c>
      <c r="Q161" s="132">
        <v>0</v>
      </c>
      <c r="R161" s="132">
        <f>Q161*H161</f>
        <v>0</v>
      </c>
      <c r="S161" s="132">
        <v>0</v>
      </c>
      <c r="T161" s="133">
        <f>S161*H161</f>
        <v>0</v>
      </c>
      <c r="AR161" s="134" t="s">
        <v>277</v>
      </c>
      <c r="AT161" s="134" t="s">
        <v>226</v>
      </c>
      <c r="AU161" s="134" t="s">
        <v>82</v>
      </c>
      <c r="AY161" s="17" t="s">
        <v>224</v>
      </c>
      <c r="BE161" s="135">
        <f>IF(N161="základní",J161,0)</f>
        <v>0</v>
      </c>
      <c r="BF161" s="135">
        <f>IF(N161="snížená",J161,0)</f>
        <v>949.5</v>
      </c>
      <c r="BG161" s="135">
        <f>IF(N161="zákl. přenesená",J161,0)</f>
        <v>0</v>
      </c>
      <c r="BH161" s="135">
        <f>IF(N161="sníž. přenesená",J161,0)</f>
        <v>0</v>
      </c>
      <c r="BI161" s="135">
        <f>IF(N161="nulová",J161,0)</f>
        <v>0</v>
      </c>
      <c r="BJ161" s="17" t="s">
        <v>82</v>
      </c>
      <c r="BK161" s="135">
        <f>ROUND(I161*H161,2)</f>
        <v>949.5</v>
      </c>
      <c r="BL161" s="17" t="s">
        <v>277</v>
      </c>
      <c r="BM161" s="134" t="s">
        <v>5247</v>
      </c>
    </row>
    <row r="162" spans="2:65" s="1" customFormat="1" ht="29.25">
      <c r="B162" s="29"/>
      <c r="D162" s="136" t="s">
        <v>231</v>
      </c>
      <c r="F162" s="137" t="s">
        <v>3523</v>
      </c>
      <c r="L162" s="29"/>
      <c r="M162" s="138"/>
      <c r="T162" s="53"/>
      <c r="AT162" s="17" t="s">
        <v>231</v>
      </c>
      <c r="AU162" s="17" t="s">
        <v>82</v>
      </c>
    </row>
    <row r="163" spans="2:65" s="1" customFormat="1">
      <c r="B163" s="29"/>
      <c r="D163" s="139" t="s">
        <v>232</v>
      </c>
      <c r="F163" s="140" t="s">
        <v>3524</v>
      </c>
      <c r="L163" s="29"/>
      <c r="M163" s="138"/>
      <c r="T163" s="53"/>
      <c r="AT163" s="17" t="s">
        <v>232</v>
      </c>
      <c r="AU163" s="17" t="s">
        <v>82</v>
      </c>
    </row>
    <row r="164" spans="2:65" s="1" customFormat="1" ht="24.2" customHeight="1">
      <c r="B164" s="123"/>
      <c r="C164" s="164" t="s">
        <v>297</v>
      </c>
      <c r="D164" s="164" t="s">
        <v>1008</v>
      </c>
      <c r="E164" s="165" t="s">
        <v>3241</v>
      </c>
      <c r="F164" s="166" t="s">
        <v>3242</v>
      </c>
      <c r="G164" s="167" t="s">
        <v>272</v>
      </c>
      <c r="H164" s="168">
        <v>17.25</v>
      </c>
      <c r="I164" s="169">
        <v>165</v>
      </c>
      <c r="J164" s="169">
        <f>ROUND(I164*H164,2)</f>
        <v>2846.25</v>
      </c>
      <c r="K164" s="166" t="s">
        <v>230</v>
      </c>
      <c r="L164" s="170"/>
      <c r="M164" s="171" t="s">
        <v>1</v>
      </c>
      <c r="N164" s="172" t="s">
        <v>39</v>
      </c>
      <c r="O164" s="132">
        <v>0</v>
      </c>
      <c r="P164" s="132">
        <f>O164*H164</f>
        <v>0</v>
      </c>
      <c r="Q164" s="132">
        <v>7.6999999999999996E-4</v>
      </c>
      <c r="R164" s="132">
        <f>Q164*H164</f>
        <v>1.3282499999999999E-2</v>
      </c>
      <c r="S164" s="132">
        <v>0</v>
      </c>
      <c r="T164" s="133">
        <f>S164*H164</f>
        <v>0</v>
      </c>
      <c r="AR164" s="134" t="s">
        <v>332</v>
      </c>
      <c r="AT164" s="134" t="s">
        <v>1008</v>
      </c>
      <c r="AU164" s="134" t="s">
        <v>82</v>
      </c>
      <c r="AY164" s="17" t="s">
        <v>224</v>
      </c>
      <c r="BE164" s="135">
        <f>IF(N164="základní",J164,0)</f>
        <v>0</v>
      </c>
      <c r="BF164" s="135">
        <f>IF(N164="snížená",J164,0)</f>
        <v>2846.25</v>
      </c>
      <c r="BG164" s="135">
        <f>IF(N164="zákl. přenesená",J164,0)</f>
        <v>0</v>
      </c>
      <c r="BH164" s="135">
        <f>IF(N164="sníž. přenesená",J164,0)</f>
        <v>0</v>
      </c>
      <c r="BI164" s="135">
        <f>IF(N164="nulová",J164,0)</f>
        <v>0</v>
      </c>
      <c r="BJ164" s="17" t="s">
        <v>82</v>
      </c>
      <c r="BK164" s="135">
        <f>ROUND(I164*H164,2)</f>
        <v>2846.25</v>
      </c>
      <c r="BL164" s="17" t="s">
        <v>277</v>
      </c>
      <c r="BM164" s="134" t="s">
        <v>5248</v>
      </c>
    </row>
    <row r="165" spans="2:65" s="1" customFormat="1" ht="19.5">
      <c r="B165" s="29"/>
      <c r="D165" s="136" t="s">
        <v>231</v>
      </c>
      <c r="F165" s="137" t="s">
        <v>3242</v>
      </c>
      <c r="L165" s="29"/>
      <c r="M165" s="138"/>
      <c r="T165" s="53"/>
      <c r="AT165" s="17" t="s">
        <v>231</v>
      </c>
      <c r="AU165" s="17" t="s">
        <v>82</v>
      </c>
    </row>
    <row r="166" spans="2:65" s="13" customFormat="1">
      <c r="B166" s="146"/>
      <c r="D166" s="136" t="s">
        <v>234</v>
      </c>
      <c r="E166" s="147" t="s">
        <v>1</v>
      </c>
      <c r="F166" s="148" t="s">
        <v>5246</v>
      </c>
      <c r="H166" s="149">
        <v>17.25</v>
      </c>
      <c r="L166" s="146"/>
      <c r="M166" s="150"/>
      <c r="T166" s="151"/>
      <c r="AT166" s="147" t="s">
        <v>234</v>
      </c>
      <c r="AU166" s="147" t="s">
        <v>82</v>
      </c>
      <c r="AV166" s="13" t="s">
        <v>82</v>
      </c>
      <c r="AW166" s="13" t="s">
        <v>29</v>
      </c>
      <c r="AX166" s="13" t="s">
        <v>78</v>
      </c>
      <c r="AY166" s="147" t="s">
        <v>224</v>
      </c>
    </row>
    <row r="167" spans="2:65" s="1" customFormat="1" ht="24.2" customHeight="1">
      <c r="B167" s="123"/>
      <c r="C167" s="124" t="s">
        <v>8</v>
      </c>
      <c r="D167" s="124" t="s">
        <v>226</v>
      </c>
      <c r="E167" s="125" t="s">
        <v>3526</v>
      </c>
      <c r="F167" s="126" t="s">
        <v>3527</v>
      </c>
      <c r="G167" s="127" t="s">
        <v>639</v>
      </c>
      <c r="H167" s="128">
        <v>30</v>
      </c>
      <c r="I167" s="129">
        <v>26</v>
      </c>
      <c r="J167" s="129">
        <f>ROUND(I167*H167,2)</f>
        <v>780</v>
      </c>
      <c r="K167" s="126" t="s">
        <v>230</v>
      </c>
      <c r="L167" s="29"/>
      <c r="M167" s="130" t="s">
        <v>1</v>
      </c>
      <c r="N167" s="131" t="s">
        <v>39</v>
      </c>
      <c r="O167" s="132">
        <v>5.0999999999999997E-2</v>
      </c>
      <c r="P167" s="132">
        <f>O167*H167</f>
        <v>1.5299999999999998</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780</v>
      </c>
      <c r="BG167" s="135">
        <f>IF(N167="zákl. přenesená",J167,0)</f>
        <v>0</v>
      </c>
      <c r="BH167" s="135">
        <f>IF(N167="sníž. přenesená",J167,0)</f>
        <v>0</v>
      </c>
      <c r="BI167" s="135">
        <f>IF(N167="nulová",J167,0)</f>
        <v>0</v>
      </c>
      <c r="BJ167" s="17" t="s">
        <v>82</v>
      </c>
      <c r="BK167" s="135">
        <f>ROUND(I167*H167,2)</f>
        <v>780</v>
      </c>
      <c r="BL167" s="17" t="s">
        <v>277</v>
      </c>
      <c r="BM167" s="134" t="s">
        <v>5249</v>
      </c>
    </row>
    <row r="168" spans="2:65" s="1" customFormat="1" ht="19.5">
      <c r="B168" s="29"/>
      <c r="D168" s="136" t="s">
        <v>231</v>
      </c>
      <c r="F168" s="137" t="s">
        <v>3529</v>
      </c>
      <c r="L168" s="29"/>
      <c r="M168" s="138"/>
      <c r="T168" s="53"/>
      <c r="AT168" s="17" t="s">
        <v>231</v>
      </c>
      <c r="AU168" s="17" t="s">
        <v>82</v>
      </c>
    </row>
    <row r="169" spans="2:65" s="1" customFormat="1">
      <c r="B169" s="29"/>
      <c r="D169" s="139" t="s">
        <v>232</v>
      </c>
      <c r="F169" s="140" t="s">
        <v>3530</v>
      </c>
      <c r="L169" s="29"/>
      <c r="M169" s="138"/>
      <c r="T169" s="53"/>
      <c r="AT169" s="17" t="s">
        <v>232</v>
      </c>
      <c r="AU169" s="17" t="s">
        <v>82</v>
      </c>
    </row>
    <row r="170" spans="2:65" s="1" customFormat="1" ht="24.2" customHeight="1">
      <c r="B170" s="123"/>
      <c r="C170" s="124" t="s">
        <v>310</v>
      </c>
      <c r="D170" s="124" t="s">
        <v>226</v>
      </c>
      <c r="E170" s="125" t="s">
        <v>3531</v>
      </c>
      <c r="F170" s="126" t="s">
        <v>3532</v>
      </c>
      <c r="G170" s="127" t="s">
        <v>639</v>
      </c>
      <c r="H170" s="128">
        <v>30</v>
      </c>
      <c r="I170" s="129">
        <v>34.700000000000003</v>
      </c>
      <c r="J170" s="129">
        <f>ROUND(I170*H170,2)</f>
        <v>1041</v>
      </c>
      <c r="K170" s="126" t="s">
        <v>230</v>
      </c>
      <c r="L170" s="29"/>
      <c r="M170" s="130" t="s">
        <v>1</v>
      </c>
      <c r="N170" s="131" t="s">
        <v>39</v>
      </c>
      <c r="O170" s="132">
        <v>6.8000000000000005E-2</v>
      </c>
      <c r="P170" s="132">
        <f>O170*H170</f>
        <v>2.04</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1041</v>
      </c>
      <c r="BG170" s="135">
        <f>IF(N170="zákl. přenesená",J170,0)</f>
        <v>0</v>
      </c>
      <c r="BH170" s="135">
        <f>IF(N170="sníž. přenesená",J170,0)</f>
        <v>0</v>
      </c>
      <c r="BI170" s="135">
        <f>IF(N170="nulová",J170,0)</f>
        <v>0</v>
      </c>
      <c r="BJ170" s="17" t="s">
        <v>82</v>
      </c>
      <c r="BK170" s="135">
        <f>ROUND(I170*H170,2)</f>
        <v>1041</v>
      </c>
      <c r="BL170" s="17" t="s">
        <v>277</v>
      </c>
      <c r="BM170" s="134" t="s">
        <v>5250</v>
      </c>
    </row>
    <row r="171" spans="2:65" s="1" customFormat="1" ht="19.5">
      <c r="B171" s="29"/>
      <c r="D171" s="136" t="s">
        <v>231</v>
      </c>
      <c r="F171" s="137" t="s">
        <v>3534</v>
      </c>
      <c r="L171" s="29"/>
      <c r="M171" s="138"/>
      <c r="T171" s="53"/>
      <c r="AT171" s="17" t="s">
        <v>231</v>
      </c>
      <c r="AU171" s="17" t="s">
        <v>82</v>
      </c>
    </row>
    <row r="172" spans="2:65" s="1" customFormat="1">
      <c r="B172" s="29"/>
      <c r="D172" s="139" t="s">
        <v>232</v>
      </c>
      <c r="F172" s="140" t="s">
        <v>3535</v>
      </c>
      <c r="L172" s="29"/>
      <c r="M172" s="138"/>
      <c r="T172" s="53"/>
      <c r="AT172" s="17" t="s">
        <v>232</v>
      </c>
      <c r="AU172" s="17" t="s">
        <v>82</v>
      </c>
    </row>
    <row r="173" spans="2:65" s="1" customFormat="1" ht="24.2" customHeight="1">
      <c r="B173" s="123"/>
      <c r="C173" s="124" t="s">
        <v>273</v>
      </c>
      <c r="D173" s="124" t="s">
        <v>226</v>
      </c>
      <c r="E173" s="125" t="s">
        <v>3252</v>
      </c>
      <c r="F173" s="126" t="s">
        <v>3253</v>
      </c>
      <c r="G173" s="127" t="s">
        <v>639</v>
      </c>
      <c r="H173" s="128">
        <v>10</v>
      </c>
      <c r="I173" s="129">
        <v>64.8</v>
      </c>
      <c r="J173" s="129">
        <f>ROUND(I173*H173,2)</f>
        <v>648</v>
      </c>
      <c r="K173" s="126" t="s">
        <v>230</v>
      </c>
      <c r="L173" s="29"/>
      <c r="M173" s="130" t="s">
        <v>1</v>
      </c>
      <c r="N173" s="131" t="s">
        <v>39</v>
      </c>
      <c r="O173" s="132">
        <v>0.127</v>
      </c>
      <c r="P173" s="132">
        <f>O173*H173</f>
        <v>1.27</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648</v>
      </c>
      <c r="BG173" s="135">
        <f>IF(N173="zákl. přenesená",J173,0)</f>
        <v>0</v>
      </c>
      <c r="BH173" s="135">
        <f>IF(N173="sníž. přenesená",J173,0)</f>
        <v>0</v>
      </c>
      <c r="BI173" s="135">
        <f>IF(N173="nulová",J173,0)</f>
        <v>0</v>
      </c>
      <c r="BJ173" s="17" t="s">
        <v>82</v>
      </c>
      <c r="BK173" s="135">
        <f>ROUND(I173*H173,2)</f>
        <v>648</v>
      </c>
      <c r="BL173" s="17" t="s">
        <v>277</v>
      </c>
      <c r="BM173" s="134" t="s">
        <v>5251</v>
      </c>
    </row>
    <row r="174" spans="2:65" s="1" customFormat="1" ht="19.5">
      <c r="B174" s="29"/>
      <c r="D174" s="136" t="s">
        <v>231</v>
      </c>
      <c r="F174" s="137" t="s">
        <v>3255</v>
      </c>
      <c r="L174" s="29"/>
      <c r="M174" s="138"/>
      <c r="T174" s="53"/>
      <c r="AT174" s="17" t="s">
        <v>231</v>
      </c>
      <c r="AU174" s="17" t="s">
        <v>82</v>
      </c>
    </row>
    <row r="175" spans="2:65" s="1" customFormat="1">
      <c r="B175" s="29"/>
      <c r="D175" s="139" t="s">
        <v>232</v>
      </c>
      <c r="F175" s="140" t="s">
        <v>3256</v>
      </c>
      <c r="L175" s="29"/>
      <c r="M175" s="138"/>
      <c r="T175" s="53"/>
      <c r="AT175" s="17" t="s">
        <v>232</v>
      </c>
      <c r="AU175" s="17" t="s">
        <v>82</v>
      </c>
    </row>
    <row r="176" spans="2:65" s="1" customFormat="1" ht="16.5" customHeight="1">
      <c r="B176" s="123"/>
      <c r="C176" s="124" t="s">
        <v>325</v>
      </c>
      <c r="D176" s="124" t="s">
        <v>226</v>
      </c>
      <c r="E176" s="125" t="s">
        <v>3537</v>
      </c>
      <c r="F176" s="126" t="s">
        <v>3538</v>
      </c>
      <c r="G176" s="127" t="s">
        <v>639</v>
      </c>
      <c r="H176" s="128">
        <v>80</v>
      </c>
      <c r="I176" s="129">
        <v>50</v>
      </c>
      <c r="J176" s="129">
        <f>ROUND(I176*H176,2)</f>
        <v>4000</v>
      </c>
      <c r="K176" s="126" t="s">
        <v>230</v>
      </c>
      <c r="L176" s="29"/>
      <c r="M176" s="130" t="s">
        <v>1</v>
      </c>
      <c r="N176" s="131" t="s">
        <v>39</v>
      </c>
      <c r="O176" s="132">
        <v>9.8000000000000004E-2</v>
      </c>
      <c r="P176" s="132">
        <f>O176*H176</f>
        <v>7.84</v>
      </c>
      <c r="Q176" s="132">
        <v>0</v>
      </c>
      <c r="R176" s="132">
        <f>Q176*H176</f>
        <v>0</v>
      </c>
      <c r="S176" s="132">
        <v>0</v>
      </c>
      <c r="T176" s="133">
        <f>S176*H176</f>
        <v>0</v>
      </c>
      <c r="AR176" s="134" t="s">
        <v>277</v>
      </c>
      <c r="AT176" s="134" t="s">
        <v>226</v>
      </c>
      <c r="AU176" s="134" t="s">
        <v>82</v>
      </c>
      <c r="AY176" s="17" t="s">
        <v>224</v>
      </c>
      <c r="BE176" s="135">
        <f>IF(N176="základní",J176,0)</f>
        <v>0</v>
      </c>
      <c r="BF176" s="135">
        <f>IF(N176="snížená",J176,0)</f>
        <v>4000</v>
      </c>
      <c r="BG176" s="135">
        <f>IF(N176="zákl. přenesená",J176,0)</f>
        <v>0</v>
      </c>
      <c r="BH176" s="135">
        <f>IF(N176="sníž. přenesená",J176,0)</f>
        <v>0</v>
      </c>
      <c r="BI176" s="135">
        <f>IF(N176="nulová",J176,0)</f>
        <v>0</v>
      </c>
      <c r="BJ176" s="17" t="s">
        <v>82</v>
      </c>
      <c r="BK176" s="135">
        <f>ROUND(I176*H176,2)</f>
        <v>4000</v>
      </c>
      <c r="BL176" s="17" t="s">
        <v>277</v>
      </c>
      <c r="BM176" s="134" t="s">
        <v>5252</v>
      </c>
    </row>
    <row r="177" spans="2:65" s="1" customFormat="1" ht="19.5">
      <c r="B177" s="29"/>
      <c r="D177" s="136" t="s">
        <v>231</v>
      </c>
      <c r="F177" s="137" t="s">
        <v>3540</v>
      </c>
      <c r="L177" s="29"/>
      <c r="M177" s="138"/>
      <c r="T177" s="53"/>
      <c r="AT177" s="17" t="s">
        <v>231</v>
      </c>
      <c r="AU177" s="17" t="s">
        <v>82</v>
      </c>
    </row>
    <row r="178" spans="2:65" s="1" customFormat="1">
      <c r="B178" s="29"/>
      <c r="D178" s="139" t="s">
        <v>232</v>
      </c>
      <c r="F178" s="140" t="s">
        <v>3541</v>
      </c>
      <c r="L178" s="29"/>
      <c r="M178" s="138"/>
      <c r="T178" s="53"/>
      <c r="AT178" s="17" t="s">
        <v>232</v>
      </c>
      <c r="AU178" s="17" t="s">
        <v>82</v>
      </c>
    </row>
    <row r="179" spans="2:65" s="1" customFormat="1" ht="21.75" customHeight="1">
      <c r="B179" s="123"/>
      <c r="C179" s="164" t="s">
        <v>277</v>
      </c>
      <c r="D179" s="164" t="s">
        <v>1008</v>
      </c>
      <c r="E179" s="165" t="s">
        <v>3542</v>
      </c>
      <c r="F179" s="166" t="s">
        <v>3543</v>
      </c>
      <c r="G179" s="167" t="s">
        <v>639</v>
      </c>
      <c r="H179" s="168">
        <v>40</v>
      </c>
      <c r="I179" s="169">
        <v>85.6</v>
      </c>
      <c r="J179" s="169">
        <f>ROUND(I179*H179,2)</f>
        <v>3424</v>
      </c>
      <c r="K179" s="166" t="s">
        <v>230</v>
      </c>
      <c r="L179" s="170"/>
      <c r="M179" s="171" t="s">
        <v>1</v>
      </c>
      <c r="N179" s="172" t="s">
        <v>39</v>
      </c>
      <c r="O179" s="132">
        <v>0</v>
      </c>
      <c r="P179" s="132">
        <f>O179*H179</f>
        <v>0</v>
      </c>
      <c r="Q179" s="132">
        <v>1.0000000000000001E-5</v>
      </c>
      <c r="R179" s="132">
        <f>Q179*H179</f>
        <v>4.0000000000000002E-4</v>
      </c>
      <c r="S179" s="132">
        <v>0</v>
      </c>
      <c r="T179" s="133">
        <f>S179*H179</f>
        <v>0</v>
      </c>
      <c r="AR179" s="134" t="s">
        <v>332</v>
      </c>
      <c r="AT179" s="134" t="s">
        <v>1008</v>
      </c>
      <c r="AU179" s="134" t="s">
        <v>82</v>
      </c>
      <c r="AY179" s="17" t="s">
        <v>224</v>
      </c>
      <c r="BE179" s="135">
        <f>IF(N179="základní",J179,0)</f>
        <v>0</v>
      </c>
      <c r="BF179" s="135">
        <f>IF(N179="snížená",J179,0)</f>
        <v>3424</v>
      </c>
      <c r="BG179" s="135">
        <f>IF(N179="zákl. přenesená",J179,0)</f>
        <v>0</v>
      </c>
      <c r="BH179" s="135">
        <f>IF(N179="sníž. přenesená",J179,0)</f>
        <v>0</v>
      </c>
      <c r="BI179" s="135">
        <f>IF(N179="nulová",J179,0)</f>
        <v>0</v>
      </c>
      <c r="BJ179" s="17" t="s">
        <v>82</v>
      </c>
      <c r="BK179" s="135">
        <f>ROUND(I179*H179,2)</f>
        <v>3424</v>
      </c>
      <c r="BL179" s="17" t="s">
        <v>277</v>
      </c>
      <c r="BM179" s="134" t="s">
        <v>5253</v>
      </c>
    </row>
    <row r="180" spans="2:65" s="1" customFormat="1">
      <c r="B180" s="29"/>
      <c r="D180" s="136" t="s">
        <v>231</v>
      </c>
      <c r="F180" s="137" t="s">
        <v>3543</v>
      </c>
      <c r="L180" s="29"/>
      <c r="M180" s="138"/>
      <c r="T180" s="53"/>
      <c r="AT180" s="17" t="s">
        <v>231</v>
      </c>
      <c r="AU180" s="17" t="s">
        <v>82</v>
      </c>
    </row>
    <row r="181" spans="2:65" s="1" customFormat="1" ht="24.2" customHeight="1">
      <c r="B181" s="123"/>
      <c r="C181" s="124" t="s">
        <v>337</v>
      </c>
      <c r="D181" s="124" t="s">
        <v>226</v>
      </c>
      <c r="E181" s="125" t="s">
        <v>3545</v>
      </c>
      <c r="F181" s="126" t="s">
        <v>3546</v>
      </c>
      <c r="G181" s="127" t="s">
        <v>639</v>
      </c>
      <c r="H181" s="128">
        <v>2</v>
      </c>
      <c r="I181" s="129">
        <v>253</v>
      </c>
      <c r="J181" s="129">
        <f>ROUND(I181*H181,2)</f>
        <v>506</v>
      </c>
      <c r="K181" s="126" t="s">
        <v>230</v>
      </c>
      <c r="L181" s="29"/>
      <c r="M181" s="130" t="s">
        <v>1</v>
      </c>
      <c r="N181" s="131" t="s">
        <v>39</v>
      </c>
      <c r="O181" s="132">
        <v>0.496</v>
      </c>
      <c r="P181" s="132">
        <f>O181*H181</f>
        <v>0.99199999999999999</v>
      </c>
      <c r="Q181" s="132">
        <v>0</v>
      </c>
      <c r="R181" s="132">
        <f>Q181*H181</f>
        <v>0</v>
      </c>
      <c r="S181" s="132">
        <v>0</v>
      </c>
      <c r="T181" s="133">
        <f>S181*H181</f>
        <v>0</v>
      </c>
      <c r="AR181" s="134" t="s">
        <v>277</v>
      </c>
      <c r="AT181" s="134" t="s">
        <v>226</v>
      </c>
      <c r="AU181" s="134" t="s">
        <v>82</v>
      </c>
      <c r="AY181" s="17" t="s">
        <v>224</v>
      </c>
      <c r="BE181" s="135">
        <f>IF(N181="základní",J181,0)</f>
        <v>0</v>
      </c>
      <c r="BF181" s="135">
        <f>IF(N181="snížená",J181,0)</f>
        <v>506</v>
      </c>
      <c r="BG181" s="135">
        <f>IF(N181="zákl. přenesená",J181,0)</f>
        <v>0</v>
      </c>
      <c r="BH181" s="135">
        <f>IF(N181="sníž. přenesená",J181,0)</f>
        <v>0</v>
      </c>
      <c r="BI181" s="135">
        <f>IF(N181="nulová",J181,0)</f>
        <v>0</v>
      </c>
      <c r="BJ181" s="17" t="s">
        <v>82</v>
      </c>
      <c r="BK181" s="135">
        <f>ROUND(I181*H181,2)</f>
        <v>506</v>
      </c>
      <c r="BL181" s="17" t="s">
        <v>277</v>
      </c>
      <c r="BM181" s="134" t="s">
        <v>5254</v>
      </c>
    </row>
    <row r="182" spans="2:65" s="1" customFormat="1" ht="19.5">
      <c r="B182" s="29"/>
      <c r="D182" s="136" t="s">
        <v>231</v>
      </c>
      <c r="F182" s="137" t="s">
        <v>3548</v>
      </c>
      <c r="L182" s="29"/>
      <c r="M182" s="138"/>
      <c r="T182" s="53"/>
      <c r="AT182" s="17" t="s">
        <v>231</v>
      </c>
      <c r="AU182" s="17" t="s">
        <v>82</v>
      </c>
    </row>
    <row r="183" spans="2:65" s="1" customFormat="1">
      <c r="B183" s="29"/>
      <c r="D183" s="139" t="s">
        <v>232</v>
      </c>
      <c r="F183" s="140" t="s">
        <v>3549</v>
      </c>
      <c r="L183" s="29"/>
      <c r="M183" s="138"/>
      <c r="T183" s="53"/>
      <c r="AT183" s="17" t="s">
        <v>232</v>
      </c>
      <c r="AU183" s="17" t="s">
        <v>82</v>
      </c>
    </row>
    <row r="184" spans="2:65" s="1" customFormat="1" ht="24.2" customHeight="1">
      <c r="B184" s="123"/>
      <c r="C184" s="124" t="s">
        <v>283</v>
      </c>
      <c r="D184" s="124" t="s">
        <v>226</v>
      </c>
      <c r="E184" s="125" t="s">
        <v>3550</v>
      </c>
      <c r="F184" s="126" t="s">
        <v>3551</v>
      </c>
      <c r="G184" s="127" t="s">
        <v>639</v>
      </c>
      <c r="H184" s="128">
        <v>20</v>
      </c>
      <c r="I184" s="129">
        <v>178</v>
      </c>
      <c r="J184" s="129">
        <f>ROUND(I184*H184,2)</f>
        <v>3560</v>
      </c>
      <c r="K184" s="126" t="s">
        <v>230</v>
      </c>
      <c r="L184" s="29"/>
      <c r="M184" s="130" t="s">
        <v>1</v>
      </c>
      <c r="N184" s="131" t="s">
        <v>39</v>
      </c>
      <c r="O184" s="132">
        <v>0.34799999999999998</v>
      </c>
      <c r="P184" s="132">
        <f>O184*H184</f>
        <v>6.9599999999999991</v>
      </c>
      <c r="Q184" s="132">
        <v>0</v>
      </c>
      <c r="R184" s="132">
        <f>Q184*H184</f>
        <v>0</v>
      </c>
      <c r="S184" s="132">
        <v>0</v>
      </c>
      <c r="T184" s="133">
        <f>S184*H184</f>
        <v>0</v>
      </c>
      <c r="AR184" s="134" t="s">
        <v>277</v>
      </c>
      <c r="AT184" s="134" t="s">
        <v>226</v>
      </c>
      <c r="AU184" s="134" t="s">
        <v>82</v>
      </c>
      <c r="AY184" s="17" t="s">
        <v>224</v>
      </c>
      <c r="BE184" s="135">
        <f>IF(N184="základní",J184,0)</f>
        <v>0</v>
      </c>
      <c r="BF184" s="135">
        <f>IF(N184="snížená",J184,0)</f>
        <v>3560</v>
      </c>
      <c r="BG184" s="135">
        <f>IF(N184="zákl. přenesená",J184,0)</f>
        <v>0</v>
      </c>
      <c r="BH184" s="135">
        <f>IF(N184="sníž. přenesená",J184,0)</f>
        <v>0</v>
      </c>
      <c r="BI184" s="135">
        <f>IF(N184="nulová",J184,0)</f>
        <v>0</v>
      </c>
      <c r="BJ184" s="17" t="s">
        <v>82</v>
      </c>
      <c r="BK184" s="135">
        <f>ROUND(I184*H184,2)</f>
        <v>3560</v>
      </c>
      <c r="BL184" s="17" t="s">
        <v>277</v>
      </c>
      <c r="BM184" s="134" t="s">
        <v>5255</v>
      </c>
    </row>
    <row r="185" spans="2:65" s="1" customFormat="1" ht="19.5">
      <c r="B185" s="29"/>
      <c r="D185" s="136" t="s">
        <v>231</v>
      </c>
      <c r="F185" s="137" t="s">
        <v>3553</v>
      </c>
      <c r="L185" s="29"/>
      <c r="M185" s="138"/>
      <c r="T185" s="53"/>
      <c r="AT185" s="17" t="s">
        <v>231</v>
      </c>
      <c r="AU185" s="17" t="s">
        <v>82</v>
      </c>
    </row>
    <row r="186" spans="2:65" s="1" customFormat="1">
      <c r="B186" s="29"/>
      <c r="D186" s="139" t="s">
        <v>232</v>
      </c>
      <c r="F186" s="140" t="s">
        <v>3554</v>
      </c>
      <c r="L186" s="29"/>
      <c r="M186" s="138"/>
      <c r="T186" s="53"/>
      <c r="AT186" s="17" t="s">
        <v>232</v>
      </c>
      <c r="AU186" s="17" t="s">
        <v>82</v>
      </c>
    </row>
    <row r="187" spans="2:65" s="1" customFormat="1" ht="24.2" customHeight="1">
      <c r="B187" s="123"/>
      <c r="C187" s="124" t="s">
        <v>347</v>
      </c>
      <c r="D187" s="124" t="s">
        <v>226</v>
      </c>
      <c r="E187" s="125" t="s">
        <v>3555</v>
      </c>
      <c r="F187" s="126" t="s">
        <v>3556</v>
      </c>
      <c r="G187" s="127" t="s">
        <v>639</v>
      </c>
      <c r="H187" s="128">
        <v>6</v>
      </c>
      <c r="I187" s="129">
        <v>215</v>
      </c>
      <c r="J187" s="129">
        <f>ROUND(I187*H187,2)</f>
        <v>1290</v>
      </c>
      <c r="K187" s="126" t="s">
        <v>230</v>
      </c>
      <c r="L187" s="29"/>
      <c r="M187" s="130" t="s">
        <v>1</v>
      </c>
      <c r="N187" s="131" t="s">
        <v>39</v>
      </c>
      <c r="O187" s="132">
        <v>0.42199999999999999</v>
      </c>
      <c r="P187" s="132">
        <f>O187*H187</f>
        <v>2.532</v>
      </c>
      <c r="Q187" s="132">
        <v>0</v>
      </c>
      <c r="R187" s="132">
        <f>Q187*H187</f>
        <v>0</v>
      </c>
      <c r="S187" s="132">
        <v>0</v>
      </c>
      <c r="T187" s="133">
        <f>S187*H187</f>
        <v>0</v>
      </c>
      <c r="AR187" s="134" t="s">
        <v>277</v>
      </c>
      <c r="AT187" s="134" t="s">
        <v>226</v>
      </c>
      <c r="AU187" s="134" t="s">
        <v>82</v>
      </c>
      <c r="AY187" s="17" t="s">
        <v>224</v>
      </c>
      <c r="BE187" s="135">
        <f>IF(N187="základní",J187,0)</f>
        <v>0</v>
      </c>
      <c r="BF187" s="135">
        <f>IF(N187="snížená",J187,0)</f>
        <v>1290</v>
      </c>
      <c r="BG187" s="135">
        <f>IF(N187="zákl. přenesená",J187,0)</f>
        <v>0</v>
      </c>
      <c r="BH187" s="135">
        <f>IF(N187="sníž. přenesená",J187,0)</f>
        <v>0</v>
      </c>
      <c r="BI187" s="135">
        <f>IF(N187="nulová",J187,0)</f>
        <v>0</v>
      </c>
      <c r="BJ187" s="17" t="s">
        <v>82</v>
      </c>
      <c r="BK187" s="135">
        <f>ROUND(I187*H187,2)</f>
        <v>1290</v>
      </c>
      <c r="BL187" s="17" t="s">
        <v>277</v>
      </c>
      <c r="BM187" s="134" t="s">
        <v>5256</v>
      </c>
    </row>
    <row r="188" spans="2:65" s="1" customFormat="1" ht="19.5">
      <c r="B188" s="29"/>
      <c r="D188" s="136" t="s">
        <v>231</v>
      </c>
      <c r="F188" s="137" t="s">
        <v>3558</v>
      </c>
      <c r="L188" s="29"/>
      <c r="M188" s="138"/>
      <c r="T188" s="53"/>
      <c r="AT188" s="17" t="s">
        <v>231</v>
      </c>
      <c r="AU188" s="17" t="s">
        <v>82</v>
      </c>
    </row>
    <row r="189" spans="2:65" s="1" customFormat="1">
      <c r="B189" s="29"/>
      <c r="D189" s="139" t="s">
        <v>232</v>
      </c>
      <c r="F189" s="140" t="s">
        <v>3559</v>
      </c>
      <c r="L189" s="29"/>
      <c r="M189" s="138"/>
      <c r="T189" s="53"/>
      <c r="AT189" s="17" t="s">
        <v>232</v>
      </c>
      <c r="AU189" s="17" t="s">
        <v>82</v>
      </c>
    </row>
    <row r="190" spans="2:65" s="1" customFormat="1" ht="24.2" customHeight="1">
      <c r="B190" s="123"/>
      <c r="C190" s="124" t="s">
        <v>293</v>
      </c>
      <c r="D190" s="124" t="s">
        <v>226</v>
      </c>
      <c r="E190" s="125" t="s">
        <v>3560</v>
      </c>
      <c r="F190" s="126" t="s">
        <v>3561</v>
      </c>
      <c r="G190" s="127" t="s">
        <v>272</v>
      </c>
      <c r="H190" s="128">
        <v>40</v>
      </c>
      <c r="I190" s="129">
        <v>29.7</v>
      </c>
      <c r="J190" s="129">
        <f>ROUND(I190*H190,2)</f>
        <v>1188</v>
      </c>
      <c r="K190" s="126" t="s">
        <v>230</v>
      </c>
      <c r="L190" s="29"/>
      <c r="M190" s="130" t="s">
        <v>1</v>
      </c>
      <c r="N190" s="131" t="s">
        <v>39</v>
      </c>
      <c r="O190" s="132">
        <v>6.5000000000000002E-2</v>
      </c>
      <c r="P190" s="132">
        <f>O190*H190</f>
        <v>2.6</v>
      </c>
      <c r="Q190" s="132">
        <v>0</v>
      </c>
      <c r="R190" s="132">
        <f>Q190*H190</f>
        <v>0</v>
      </c>
      <c r="S190" s="132">
        <v>0</v>
      </c>
      <c r="T190" s="133">
        <f>S190*H190</f>
        <v>0</v>
      </c>
      <c r="AR190" s="134" t="s">
        <v>277</v>
      </c>
      <c r="AT190" s="134" t="s">
        <v>226</v>
      </c>
      <c r="AU190" s="134" t="s">
        <v>82</v>
      </c>
      <c r="AY190" s="17" t="s">
        <v>224</v>
      </c>
      <c r="BE190" s="135">
        <f>IF(N190="základní",J190,0)</f>
        <v>0</v>
      </c>
      <c r="BF190" s="135">
        <f>IF(N190="snížená",J190,0)</f>
        <v>1188</v>
      </c>
      <c r="BG190" s="135">
        <f>IF(N190="zákl. přenesená",J190,0)</f>
        <v>0</v>
      </c>
      <c r="BH190" s="135">
        <f>IF(N190="sníž. přenesená",J190,0)</f>
        <v>0</v>
      </c>
      <c r="BI190" s="135">
        <f>IF(N190="nulová",J190,0)</f>
        <v>0</v>
      </c>
      <c r="BJ190" s="17" t="s">
        <v>82</v>
      </c>
      <c r="BK190" s="135">
        <f>ROUND(I190*H190,2)</f>
        <v>1188</v>
      </c>
      <c r="BL190" s="17" t="s">
        <v>277</v>
      </c>
      <c r="BM190" s="134" t="s">
        <v>5257</v>
      </c>
    </row>
    <row r="191" spans="2:65" s="1" customFormat="1" ht="29.25">
      <c r="B191" s="29"/>
      <c r="D191" s="136" t="s">
        <v>231</v>
      </c>
      <c r="F191" s="137" t="s">
        <v>3563</v>
      </c>
      <c r="L191" s="29"/>
      <c r="M191" s="138"/>
      <c r="T191" s="53"/>
      <c r="AT191" s="17" t="s">
        <v>231</v>
      </c>
      <c r="AU191" s="17" t="s">
        <v>82</v>
      </c>
    </row>
    <row r="192" spans="2:65" s="1" customFormat="1">
      <c r="B192" s="29"/>
      <c r="D192" s="139" t="s">
        <v>232</v>
      </c>
      <c r="F192" s="140" t="s">
        <v>3564</v>
      </c>
      <c r="L192" s="29"/>
      <c r="M192" s="138"/>
      <c r="T192" s="53"/>
      <c r="AT192" s="17" t="s">
        <v>232</v>
      </c>
      <c r="AU192" s="17" t="s">
        <v>82</v>
      </c>
    </row>
    <row r="193" spans="2:65" s="1" customFormat="1" ht="16.5" customHeight="1">
      <c r="B193" s="123"/>
      <c r="C193" s="164" t="s">
        <v>7</v>
      </c>
      <c r="D193" s="164" t="s">
        <v>1008</v>
      </c>
      <c r="E193" s="165" t="s">
        <v>3565</v>
      </c>
      <c r="F193" s="166" t="s">
        <v>3566</v>
      </c>
      <c r="G193" s="167" t="s">
        <v>3567</v>
      </c>
      <c r="H193" s="168">
        <v>40</v>
      </c>
      <c r="I193" s="169">
        <v>54.9</v>
      </c>
      <c r="J193" s="169">
        <f>ROUND(I193*H193,2)</f>
        <v>2196</v>
      </c>
      <c r="K193" s="166" t="s">
        <v>230</v>
      </c>
      <c r="L193" s="170"/>
      <c r="M193" s="171" t="s">
        <v>1</v>
      </c>
      <c r="N193" s="172" t="s">
        <v>39</v>
      </c>
      <c r="O193" s="132">
        <v>0</v>
      </c>
      <c r="P193" s="132">
        <f>O193*H193</f>
        <v>0</v>
      </c>
      <c r="Q193" s="132">
        <v>1E-3</v>
      </c>
      <c r="R193" s="132">
        <f>Q193*H193</f>
        <v>0.04</v>
      </c>
      <c r="S193" s="132">
        <v>0</v>
      </c>
      <c r="T193" s="133">
        <f>S193*H193</f>
        <v>0</v>
      </c>
      <c r="AR193" s="134" t="s">
        <v>332</v>
      </c>
      <c r="AT193" s="134" t="s">
        <v>1008</v>
      </c>
      <c r="AU193" s="134" t="s">
        <v>82</v>
      </c>
      <c r="AY193" s="17" t="s">
        <v>224</v>
      </c>
      <c r="BE193" s="135">
        <f>IF(N193="základní",J193,0)</f>
        <v>0</v>
      </c>
      <c r="BF193" s="135">
        <f>IF(N193="snížená",J193,0)</f>
        <v>2196</v>
      </c>
      <c r="BG193" s="135">
        <f>IF(N193="zákl. přenesená",J193,0)</f>
        <v>0</v>
      </c>
      <c r="BH193" s="135">
        <f>IF(N193="sníž. přenesená",J193,0)</f>
        <v>0</v>
      </c>
      <c r="BI193" s="135">
        <f>IF(N193="nulová",J193,0)</f>
        <v>0</v>
      </c>
      <c r="BJ193" s="17" t="s">
        <v>82</v>
      </c>
      <c r="BK193" s="135">
        <f>ROUND(I193*H193,2)</f>
        <v>2196</v>
      </c>
      <c r="BL193" s="17" t="s">
        <v>277</v>
      </c>
      <c r="BM193" s="134" t="s">
        <v>5258</v>
      </c>
    </row>
    <row r="194" spans="2:65" s="1" customFormat="1">
      <c r="B194" s="29"/>
      <c r="D194" s="136" t="s">
        <v>231</v>
      </c>
      <c r="F194" s="137" t="s">
        <v>3566</v>
      </c>
      <c r="L194" s="29"/>
      <c r="M194" s="138"/>
      <c r="T194" s="53"/>
      <c r="AT194" s="17" t="s">
        <v>231</v>
      </c>
      <c r="AU194" s="17" t="s">
        <v>82</v>
      </c>
    </row>
    <row r="195" spans="2:65" s="1" customFormat="1" ht="16.5" customHeight="1">
      <c r="B195" s="123"/>
      <c r="C195" s="124" t="s">
        <v>300</v>
      </c>
      <c r="D195" s="124" t="s">
        <v>226</v>
      </c>
      <c r="E195" s="125" t="s">
        <v>3569</v>
      </c>
      <c r="F195" s="126" t="s">
        <v>3570</v>
      </c>
      <c r="G195" s="127" t="s">
        <v>639</v>
      </c>
      <c r="H195" s="128">
        <v>20</v>
      </c>
      <c r="I195" s="129">
        <v>161</v>
      </c>
      <c r="J195" s="129">
        <f>ROUND(I195*H195,2)</f>
        <v>3220</v>
      </c>
      <c r="K195" s="126" t="s">
        <v>230</v>
      </c>
      <c r="L195" s="29"/>
      <c r="M195" s="130" t="s">
        <v>1</v>
      </c>
      <c r="N195" s="131" t="s">
        <v>39</v>
      </c>
      <c r="O195" s="132">
        <v>0.35199999999999998</v>
      </c>
      <c r="P195" s="132">
        <f>O195*H195</f>
        <v>7.0399999999999991</v>
      </c>
      <c r="Q195" s="132">
        <v>0</v>
      </c>
      <c r="R195" s="132">
        <f>Q195*H195</f>
        <v>0</v>
      </c>
      <c r="S195" s="132">
        <v>0</v>
      </c>
      <c r="T195" s="133">
        <f>S195*H195</f>
        <v>0</v>
      </c>
      <c r="AR195" s="134" t="s">
        <v>277</v>
      </c>
      <c r="AT195" s="134" t="s">
        <v>226</v>
      </c>
      <c r="AU195" s="134" t="s">
        <v>82</v>
      </c>
      <c r="AY195" s="17" t="s">
        <v>224</v>
      </c>
      <c r="BE195" s="135">
        <f>IF(N195="základní",J195,0)</f>
        <v>0</v>
      </c>
      <c r="BF195" s="135">
        <f>IF(N195="snížená",J195,0)</f>
        <v>3220</v>
      </c>
      <c r="BG195" s="135">
        <f>IF(N195="zákl. přenesená",J195,0)</f>
        <v>0</v>
      </c>
      <c r="BH195" s="135">
        <f>IF(N195="sníž. přenesená",J195,0)</f>
        <v>0</v>
      </c>
      <c r="BI195" s="135">
        <f>IF(N195="nulová",J195,0)</f>
        <v>0</v>
      </c>
      <c r="BJ195" s="17" t="s">
        <v>82</v>
      </c>
      <c r="BK195" s="135">
        <f>ROUND(I195*H195,2)</f>
        <v>3220</v>
      </c>
      <c r="BL195" s="17" t="s">
        <v>277</v>
      </c>
      <c r="BM195" s="134" t="s">
        <v>5259</v>
      </c>
    </row>
    <row r="196" spans="2:65" s="1" customFormat="1">
      <c r="B196" s="29"/>
      <c r="D196" s="136" t="s">
        <v>231</v>
      </c>
      <c r="F196" s="137" t="s">
        <v>3572</v>
      </c>
      <c r="L196" s="29"/>
      <c r="M196" s="138"/>
      <c r="T196" s="53"/>
      <c r="AT196" s="17" t="s">
        <v>231</v>
      </c>
      <c r="AU196" s="17" t="s">
        <v>82</v>
      </c>
    </row>
    <row r="197" spans="2:65" s="1" customFormat="1">
      <c r="B197" s="29"/>
      <c r="D197" s="139" t="s">
        <v>232</v>
      </c>
      <c r="F197" s="140" t="s">
        <v>3573</v>
      </c>
      <c r="L197" s="29"/>
      <c r="M197" s="138"/>
      <c r="T197" s="53"/>
      <c r="AT197" s="17" t="s">
        <v>232</v>
      </c>
      <c r="AU197" s="17" t="s">
        <v>82</v>
      </c>
    </row>
    <row r="198" spans="2:65" s="1" customFormat="1" ht="16.5" customHeight="1">
      <c r="B198" s="123"/>
      <c r="C198" s="164" t="s">
        <v>366</v>
      </c>
      <c r="D198" s="164" t="s">
        <v>1008</v>
      </c>
      <c r="E198" s="165" t="s">
        <v>3574</v>
      </c>
      <c r="F198" s="166" t="s">
        <v>3575</v>
      </c>
      <c r="G198" s="167" t="s">
        <v>639</v>
      </c>
      <c r="H198" s="168">
        <v>10</v>
      </c>
      <c r="I198" s="169">
        <v>17</v>
      </c>
      <c r="J198" s="169">
        <f>ROUND(I198*H198,2)</f>
        <v>170</v>
      </c>
      <c r="K198" s="166" t="s">
        <v>230</v>
      </c>
      <c r="L198" s="170"/>
      <c r="M198" s="171" t="s">
        <v>1</v>
      </c>
      <c r="N198" s="172" t="s">
        <v>39</v>
      </c>
      <c r="O198" s="132">
        <v>0</v>
      </c>
      <c r="P198" s="132">
        <f>O198*H198</f>
        <v>0</v>
      </c>
      <c r="Q198" s="132">
        <v>1.6000000000000001E-4</v>
      </c>
      <c r="R198" s="132">
        <f>Q198*H198</f>
        <v>1.6000000000000001E-3</v>
      </c>
      <c r="S198" s="132">
        <v>0</v>
      </c>
      <c r="T198" s="133">
        <f>S198*H198</f>
        <v>0</v>
      </c>
      <c r="AR198" s="134" t="s">
        <v>332</v>
      </c>
      <c r="AT198" s="134" t="s">
        <v>1008</v>
      </c>
      <c r="AU198" s="134" t="s">
        <v>82</v>
      </c>
      <c r="AY198" s="17" t="s">
        <v>224</v>
      </c>
      <c r="BE198" s="135">
        <f>IF(N198="základní",J198,0)</f>
        <v>0</v>
      </c>
      <c r="BF198" s="135">
        <f>IF(N198="snížená",J198,0)</f>
        <v>170</v>
      </c>
      <c r="BG198" s="135">
        <f>IF(N198="zákl. přenesená",J198,0)</f>
        <v>0</v>
      </c>
      <c r="BH198" s="135">
        <f>IF(N198="sníž. přenesená",J198,0)</f>
        <v>0</v>
      </c>
      <c r="BI198" s="135">
        <f>IF(N198="nulová",J198,0)</f>
        <v>0</v>
      </c>
      <c r="BJ198" s="17" t="s">
        <v>82</v>
      </c>
      <c r="BK198" s="135">
        <f>ROUND(I198*H198,2)</f>
        <v>170</v>
      </c>
      <c r="BL198" s="17" t="s">
        <v>277</v>
      </c>
      <c r="BM198" s="134" t="s">
        <v>5260</v>
      </c>
    </row>
    <row r="199" spans="2:65" s="1" customFormat="1">
      <c r="B199" s="29"/>
      <c r="D199" s="136" t="s">
        <v>231</v>
      </c>
      <c r="F199" s="137" t="s">
        <v>3575</v>
      </c>
      <c r="L199" s="29"/>
      <c r="M199" s="138"/>
      <c r="T199" s="53"/>
      <c r="AT199" s="17" t="s">
        <v>231</v>
      </c>
      <c r="AU199" s="17" t="s">
        <v>82</v>
      </c>
    </row>
    <row r="200" spans="2:65" s="1" customFormat="1" ht="16.5" customHeight="1">
      <c r="B200" s="123"/>
      <c r="C200" s="164" t="s">
        <v>304</v>
      </c>
      <c r="D200" s="164" t="s">
        <v>1008</v>
      </c>
      <c r="E200" s="165" t="s">
        <v>3577</v>
      </c>
      <c r="F200" s="166" t="s">
        <v>3578</v>
      </c>
      <c r="G200" s="167" t="s">
        <v>639</v>
      </c>
      <c r="H200" s="168">
        <v>10</v>
      </c>
      <c r="I200" s="169">
        <v>13.6</v>
      </c>
      <c r="J200" s="169">
        <f>ROUND(I200*H200,2)</f>
        <v>136</v>
      </c>
      <c r="K200" s="166" t="s">
        <v>230</v>
      </c>
      <c r="L200" s="170"/>
      <c r="M200" s="171" t="s">
        <v>1</v>
      </c>
      <c r="N200" s="172" t="s">
        <v>39</v>
      </c>
      <c r="O200" s="132">
        <v>0</v>
      </c>
      <c r="P200" s="132">
        <f>O200*H200</f>
        <v>0</v>
      </c>
      <c r="Q200" s="132">
        <v>2.3000000000000001E-4</v>
      </c>
      <c r="R200" s="132">
        <f>Q200*H200</f>
        <v>2.3E-3</v>
      </c>
      <c r="S200" s="132">
        <v>0</v>
      </c>
      <c r="T200" s="133">
        <f>S200*H200</f>
        <v>0</v>
      </c>
      <c r="AR200" s="134" t="s">
        <v>332</v>
      </c>
      <c r="AT200" s="134" t="s">
        <v>1008</v>
      </c>
      <c r="AU200" s="134" t="s">
        <v>82</v>
      </c>
      <c r="AY200" s="17" t="s">
        <v>224</v>
      </c>
      <c r="BE200" s="135">
        <f>IF(N200="základní",J200,0)</f>
        <v>0</v>
      </c>
      <c r="BF200" s="135">
        <f>IF(N200="snížená",J200,0)</f>
        <v>136</v>
      </c>
      <c r="BG200" s="135">
        <f>IF(N200="zákl. přenesená",J200,0)</f>
        <v>0</v>
      </c>
      <c r="BH200" s="135">
        <f>IF(N200="sníž. přenesená",J200,0)</f>
        <v>0</v>
      </c>
      <c r="BI200" s="135">
        <f>IF(N200="nulová",J200,0)</f>
        <v>0</v>
      </c>
      <c r="BJ200" s="17" t="s">
        <v>82</v>
      </c>
      <c r="BK200" s="135">
        <f>ROUND(I200*H200,2)</f>
        <v>136</v>
      </c>
      <c r="BL200" s="17" t="s">
        <v>277</v>
      </c>
      <c r="BM200" s="134" t="s">
        <v>5261</v>
      </c>
    </row>
    <row r="201" spans="2:65" s="1" customFormat="1">
      <c r="B201" s="29"/>
      <c r="D201" s="136" t="s">
        <v>231</v>
      </c>
      <c r="F201" s="137" t="s">
        <v>3578</v>
      </c>
      <c r="L201" s="29"/>
      <c r="M201" s="138"/>
      <c r="T201" s="53"/>
      <c r="AT201" s="17" t="s">
        <v>231</v>
      </c>
      <c r="AU201" s="17" t="s">
        <v>82</v>
      </c>
    </row>
    <row r="202" spans="2:65" s="1" customFormat="1" ht="21.75" customHeight="1">
      <c r="B202" s="123"/>
      <c r="C202" s="124" t="s">
        <v>376</v>
      </c>
      <c r="D202" s="124" t="s">
        <v>226</v>
      </c>
      <c r="E202" s="125" t="s">
        <v>3580</v>
      </c>
      <c r="F202" s="126" t="s">
        <v>3581</v>
      </c>
      <c r="G202" s="127" t="s">
        <v>639</v>
      </c>
      <c r="H202" s="128">
        <v>56</v>
      </c>
      <c r="I202" s="129">
        <v>128</v>
      </c>
      <c r="J202" s="129">
        <f>ROUND(I202*H202,2)</f>
        <v>7168</v>
      </c>
      <c r="K202" s="126" t="s">
        <v>1</v>
      </c>
      <c r="L202" s="29"/>
      <c r="M202" s="130" t="s">
        <v>1</v>
      </c>
      <c r="N202" s="131" t="s">
        <v>39</v>
      </c>
      <c r="O202" s="132">
        <v>0.28000000000000003</v>
      </c>
      <c r="P202" s="132">
        <f>O202*H202</f>
        <v>15.680000000000001</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7168</v>
      </c>
      <c r="BG202" s="135">
        <f>IF(N202="zákl. přenesená",J202,0)</f>
        <v>0</v>
      </c>
      <c r="BH202" s="135">
        <f>IF(N202="sníž. přenesená",J202,0)</f>
        <v>0</v>
      </c>
      <c r="BI202" s="135">
        <f>IF(N202="nulová",J202,0)</f>
        <v>0</v>
      </c>
      <c r="BJ202" s="17" t="s">
        <v>82</v>
      </c>
      <c r="BK202" s="135">
        <f>ROUND(I202*H202,2)</f>
        <v>7168</v>
      </c>
      <c r="BL202" s="17" t="s">
        <v>277</v>
      </c>
      <c r="BM202" s="134" t="s">
        <v>5262</v>
      </c>
    </row>
    <row r="203" spans="2:65" s="1" customFormat="1">
      <c r="B203" s="29"/>
      <c r="D203" s="136" t="s">
        <v>231</v>
      </c>
      <c r="F203" s="137" t="s">
        <v>3581</v>
      </c>
      <c r="L203" s="29"/>
      <c r="M203" s="138"/>
      <c r="T203" s="53"/>
      <c r="AT203" s="17" t="s">
        <v>231</v>
      </c>
      <c r="AU203" s="17" t="s">
        <v>82</v>
      </c>
    </row>
    <row r="204" spans="2:65" s="12" customFormat="1">
      <c r="B204" s="141"/>
      <c r="D204" s="136" t="s">
        <v>234</v>
      </c>
      <c r="E204" s="142" t="s">
        <v>1</v>
      </c>
      <c r="F204" s="143" t="s">
        <v>3583</v>
      </c>
      <c r="H204" s="142" t="s">
        <v>1</v>
      </c>
      <c r="L204" s="141"/>
      <c r="M204" s="144"/>
      <c r="T204" s="145"/>
      <c r="AT204" s="142" t="s">
        <v>234</v>
      </c>
      <c r="AU204" s="142" t="s">
        <v>82</v>
      </c>
      <c r="AV204" s="12" t="s">
        <v>78</v>
      </c>
      <c r="AW204" s="12" t="s">
        <v>29</v>
      </c>
      <c r="AX204" s="12" t="s">
        <v>73</v>
      </c>
      <c r="AY204" s="142" t="s">
        <v>224</v>
      </c>
    </row>
    <row r="205" spans="2:65" s="13" customFormat="1">
      <c r="B205" s="146"/>
      <c r="D205" s="136" t="s">
        <v>234</v>
      </c>
      <c r="E205" s="147" t="s">
        <v>1</v>
      </c>
      <c r="F205" s="148" t="s">
        <v>379</v>
      </c>
      <c r="H205" s="149">
        <v>50</v>
      </c>
      <c r="L205" s="146"/>
      <c r="M205" s="150"/>
      <c r="T205" s="151"/>
      <c r="AT205" s="147" t="s">
        <v>234</v>
      </c>
      <c r="AU205" s="147" t="s">
        <v>82</v>
      </c>
      <c r="AV205" s="13" t="s">
        <v>82</v>
      </c>
      <c r="AW205" s="13" t="s">
        <v>29</v>
      </c>
      <c r="AX205" s="13" t="s">
        <v>73</v>
      </c>
      <c r="AY205" s="147" t="s">
        <v>224</v>
      </c>
    </row>
    <row r="206" spans="2:65" s="12" customFormat="1">
      <c r="B206" s="141"/>
      <c r="D206" s="136" t="s">
        <v>234</v>
      </c>
      <c r="E206" s="142" t="s">
        <v>1</v>
      </c>
      <c r="F206" s="143" t="s">
        <v>3584</v>
      </c>
      <c r="H206" s="142" t="s">
        <v>1</v>
      </c>
      <c r="L206" s="141"/>
      <c r="M206" s="144"/>
      <c r="T206" s="145"/>
      <c r="AT206" s="142" t="s">
        <v>234</v>
      </c>
      <c r="AU206" s="142" t="s">
        <v>82</v>
      </c>
      <c r="AV206" s="12" t="s">
        <v>78</v>
      </c>
      <c r="AW206" s="12" t="s">
        <v>29</v>
      </c>
      <c r="AX206" s="12" t="s">
        <v>73</v>
      </c>
      <c r="AY206" s="142" t="s">
        <v>224</v>
      </c>
    </row>
    <row r="207" spans="2:65" s="13" customFormat="1">
      <c r="B207" s="146"/>
      <c r="D207" s="136" t="s">
        <v>234</v>
      </c>
      <c r="E207" s="147" t="s">
        <v>1</v>
      </c>
      <c r="F207" s="148" t="s">
        <v>112</v>
      </c>
      <c r="H207" s="149">
        <v>6</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56</v>
      </c>
      <c r="L208" s="152"/>
      <c r="M208" s="156"/>
      <c r="T208" s="157"/>
      <c r="AT208" s="153" t="s">
        <v>234</v>
      </c>
      <c r="AU208" s="153" t="s">
        <v>82</v>
      </c>
      <c r="AV208" s="14" t="s">
        <v>106</v>
      </c>
      <c r="AW208" s="14" t="s">
        <v>29</v>
      </c>
      <c r="AX208" s="14" t="s">
        <v>78</v>
      </c>
      <c r="AY208" s="153" t="s">
        <v>224</v>
      </c>
    </row>
    <row r="209" spans="2:65" s="1" customFormat="1" ht="24.2" customHeight="1">
      <c r="B209" s="123"/>
      <c r="C209" s="124" t="s">
        <v>313</v>
      </c>
      <c r="D209" s="124" t="s">
        <v>226</v>
      </c>
      <c r="E209" s="125" t="s">
        <v>3585</v>
      </c>
      <c r="F209" s="126" t="s">
        <v>3586</v>
      </c>
      <c r="G209" s="127" t="s">
        <v>639</v>
      </c>
      <c r="H209" s="128">
        <v>40</v>
      </c>
      <c r="I209" s="129">
        <v>695</v>
      </c>
      <c r="J209" s="129">
        <f>ROUND(I209*H209,2)</f>
        <v>27800</v>
      </c>
      <c r="K209" s="126" t="s">
        <v>230</v>
      </c>
      <c r="L209" s="29"/>
      <c r="M209" s="130" t="s">
        <v>1</v>
      </c>
      <c r="N209" s="131" t="s">
        <v>39</v>
      </c>
      <c r="O209" s="132">
        <v>1.0900000000000001</v>
      </c>
      <c r="P209" s="132">
        <f>O209*H209</f>
        <v>43.6</v>
      </c>
      <c r="Q209" s="132">
        <v>0</v>
      </c>
      <c r="R209" s="132">
        <f>Q209*H209</f>
        <v>0</v>
      </c>
      <c r="S209" s="132">
        <v>0</v>
      </c>
      <c r="T209" s="133">
        <f>S209*H209</f>
        <v>0</v>
      </c>
      <c r="AR209" s="134" t="s">
        <v>277</v>
      </c>
      <c r="AT209" s="134" t="s">
        <v>226</v>
      </c>
      <c r="AU209" s="134" t="s">
        <v>82</v>
      </c>
      <c r="AY209" s="17" t="s">
        <v>224</v>
      </c>
      <c r="BE209" s="135">
        <f>IF(N209="základní",J209,0)</f>
        <v>0</v>
      </c>
      <c r="BF209" s="135">
        <f>IF(N209="snížená",J209,0)</f>
        <v>27800</v>
      </c>
      <c r="BG209" s="135">
        <f>IF(N209="zákl. přenesená",J209,0)</f>
        <v>0</v>
      </c>
      <c r="BH209" s="135">
        <f>IF(N209="sníž. přenesená",J209,0)</f>
        <v>0</v>
      </c>
      <c r="BI209" s="135">
        <f>IF(N209="nulová",J209,0)</f>
        <v>0</v>
      </c>
      <c r="BJ209" s="17" t="s">
        <v>82</v>
      </c>
      <c r="BK209" s="135">
        <f>ROUND(I209*H209,2)</f>
        <v>27800</v>
      </c>
      <c r="BL209" s="17" t="s">
        <v>277</v>
      </c>
      <c r="BM209" s="134" t="s">
        <v>5263</v>
      </c>
    </row>
    <row r="210" spans="2:65" s="1" customFormat="1" ht="19.5">
      <c r="B210" s="29"/>
      <c r="D210" s="136" t="s">
        <v>231</v>
      </c>
      <c r="F210" s="137" t="s">
        <v>3588</v>
      </c>
      <c r="L210" s="29"/>
      <c r="M210" s="138"/>
      <c r="T210" s="53"/>
      <c r="AT210" s="17" t="s">
        <v>231</v>
      </c>
      <c r="AU210" s="17" t="s">
        <v>82</v>
      </c>
    </row>
    <row r="211" spans="2:65" s="1" customFormat="1">
      <c r="B211" s="29"/>
      <c r="D211" s="139" t="s">
        <v>232</v>
      </c>
      <c r="F211" s="140" t="s">
        <v>3589</v>
      </c>
      <c r="L211" s="29"/>
      <c r="M211" s="138"/>
      <c r="T211" s="53"/>
      <c r="AT211" s="17" t="s">
        <v>232</v>
      </c>
      <c r="AU211" s="17" t="s">
        <v>82</v>
      </c>
    </row>
    <row r="212" spans="2:65" s="1" customFormat="1" ht="44.25" customHeight="1">
      <c r="B212" s="123"/>
      <c r="C212" s="164" t="s">
        <v>393</v>
      </c>
      <c r="D212" s="164" t="s">
        <v>1008</v>
      </c>
      <c r="E212" s="165" t="s">
        <v>3590</v>
      </c>
      <c r="F212" s="166" t="s">
        <v>3591</v>
      </c>
      <c r="G212" s="167" t="s">
        <v>639</v>
      </c>
      <c r="H212" s="168">
        <v>40</v>
      </c>
      <c r="I212" s="169">
        <v>4330</v>
      </c>
      <c r="J212" s="169">
        <f>ROUND(I212*H212,2)</f>
        <v>173200</v>
      </c>
      <c r="K212" s="166" t="s">
        <v>230</v>
      </c>
      <c r="L212" s="170"/>
      <c r="M212" s="171" t="s">
        <v>1</v>
      </c>
      <c r="N212" s="172" t="s">
        <v>39</v>
      </c>
      <c r="O212" s="132">
        <v>0</v>
      </c>
      <c r="P212" s="132">
        <f>O212*H212</f>
        <v>0</v>
      </c>
      <c r="Q212" s="132">
        <v>0.01</v>
      </c>
      <c r="R212" s="132">
        <f>Q212*H212</f>
        <v>0.4</v>
      </c>
      <c r="S212" s="132">
        <v>0</v>
      </c>
      <c r="T212" s="133">
        <f>S212*H212</f>
        <v>0</v>
      </c>
      <c r="AR212" s="134" t="s">
        <v>332</v>
      </c>
      <c r="AT212" s="134" t="s">
        <v>1008</v>
      </c>
      <c r="AU212" s="134" t="s">
        <v>82</v>
      </c>
      <c r="AY212" s="17" t="s">
        <v>224</v>
      </c>
      <c r="BE212" s="135">
        <f>IF(N212="základní",J212,0)</f>
        <v>0</v>
      </c>
      <c r="BF212" s="135">
        <f>IF(N212="snížená",J212,0)</f>
        <v>173200</v>
      </c>
      <c r="BG212" s="135">
        <f>IF(N212="zákl. přenesená",J212,0)</f>
        <v>0</v>
      </c>
      <c r="BH212" s="135">
        <f>IF(N212="sníž. přenesená",J212,0)</f>
        <v>0</v>
      </c>
      <c r="BI212" s="135">
        <f>IF(N212="nulová",J212,0)</f>
        <v>0</v>
      </c>
      <c r="BJ212" s="17" t="s">
        <v>82</v>
      </c>
      <c r="BK212" s="135">
        <f>ROUND(I212*H212,2)</f>
        <v>173200</v>
      </c>
      <c r="BL212" s="17" t="s">
        <v>277</v>
      </c>
      <c r="BM212" s="134" t="s">
        <v>5264</v>
      </c>
    </row>
    <row r="213" spans="2:65" s="1" customFormat="1" ht="29.25">
      <c r="B213" s="29"/>
      <c r="D213" s="136" t="s">
        <v>231</v>
      </c>
      <c r="F213" s="137" t="s">
        <v>3591</v>
      </c>
      <c r="L213" s="29"/>
      <c r="M213" s="138"/>
      <c r="T213" s="53"/>
      <c r="AT213" s="17" t="s">
        <v>231</v>
      </c>
      <c r="AU213" s="17" t="s">
        <v>82</v>
      </c>
    </row>
    <row r="214" spans="2:65" s="1" customFormat="1" ht="24.2" customHeight="1">
      <c r="B214" s="123"/>
      <c r="C214" s="124" t="s">
        <v>321</v>
      </c>
      <c r="D214" s="124" t="s">
        <v>226</v>
      </c>
      <c r="E214" s="125" t="s">
        <v>3593</v>
      </c>
      <c r="F214" s="126" t="s">
        <v>3594</v>
      </c>
      <c r="G214" s="127" t="s">
        <v>639</v>
      </c>
      <c r="H214" s="128">
        <v>40</v>
      </c>
      <c r="I214" s="129">
        <v>619</v>
      </c>
      <c r="J214" s="129">
        <f>ROUND(I214*H214,2)</f>
        <v>24760</v>
      </c>
      <c r="K214" s="126" t="s">
        <v>230</v>
      </c>
      <c r="L214" s="29"/>
      <c r="M214" s="130" t="s">
        <v>1</v>
      </c>
      <c r="N214" s="131" t="s">
        <v>39</v>
      </c>
      <c r="O214" s="132">
        <v>0.97199999999999998</v>
      </c>
      <c r="P214" s="132">
        <f>O214*H214</f>
        <v>38.879999999999995</v>
      </c>
      <c r="Q214" s="132">
        <v>0</v>
      </c>
      <c r="R214" s="132">
        <f>Q214*H214</f>
        <v>0</v>
      </c>
      <c r="S214" s="132">
        <v>0</v>
      </c>
      <c r="T214" s="133">
        <f>S214*H214</f>
        <v>0</v>
      </c>
      <c r="AR214" s="134" t="s">
        <v>277</v>
      </c>
      <c r="AT214" s="134" t="s">
        <v>226</v>
      </c>
      <c r="AU214" s="134" t="s">
        <v>82</v>
      </c>
      <c r="AY214" s="17" t="s">
        <v>224</v>
      </c>
      <c r="BE214" s="135">
        <f>IF(N214="základní",J214,0)</f>
        <v>0</v>
      </c>
      <c r="BF214" s="135">
        <f>IF(N214="snížená",J214,0)</f>
        <v>24760</v>
      </c>
      <c r="BG214" s="135">
        <f>IF(N214="zákl. přenesená",J214,0)</f>
        <v>0</v>
      </c>
      <c r="BH214" s="135">
        <f>IF(N214="sníž. přenesená",J214,0)</f>
        <v>0</v>
      </c>
      <c r="BI214" s="135">
        <f>IF(N214="nulová",J214,0)</f>
        <v>0</v>
      </c>
      <c r="BJ214" s="17" t="s">
        <v>82</v>
      </c>
      <c r="BK214" s="135">
        <f>ROUND(I214*H214,2)</f>
        <v>24760</v>
      </c>
      <c r="BL214" s="17" t="s">
        <v>277</v>
      </c>
      <c r="BM214" s="134" t="s">
        <v>5265</v>
      </c>
    </row>
    <row r="215" spans="2:65" s="1" customFormat="1" ht="19.5">
      <c r="B215" s="29"/>
      <c r="D215" s="136" t="s">
        <v>231</v>
      </c>
      <c r="F215" s="137" t="s">
        <v>3596</v>
      </c>
      <c r="L215" s="29"/>
      <c r="M215" s="138"/>
      <c r="T215" s="53"/>
      <c r="AT215" s="17" t="s">
        <v>231</v>
      </c>
      <c r="AU215" s="17" t="s">
        <v>82</v>
      </c>
    </row>
    <row r="216" spans="2:65" s="1" customFormat="1">
      <c r="B216" s="29"/>
      <c r="D216" s="139" t="s">
        <v>232</v>
      </c>
      <c r="F216" s="140" t="s">
        <v>3597</v>
      </c>
      <c r="L216" s="29"/>
      <c r="M216" s="138"/>
      <c r="T216" s="53"/>
      <c r="AT216" s="17" t="s">
        <v>232</v>
      </c>
      <c r="AU216" s="17" t="s">
        <v>82</v>
      </c>
    </row>
    <row r="217" spans="2:65" s="1" customFormat="1" ht="16.5" customHeight="1">
      <c r="B217" s="123"/>
      <c r="C217" s="164" t="s">
        <v>409</v>
      </c>
      <c r="D217" s="164" t="s">
        <v>1008</v>
      </c>
      <c r="E217" s="165" t="s">
        <v>3598</v>
      </c>
      <c r="F217" s="166" t="s">
        <v>3599</v>
      </c>
      <c r="G217" s="167" t="s">
        <v>639</v>
      </c>
      <c r="H217" s="168">
        <v>40</v>
      </c>
      <c r="I217" s="169">
        <v>3520</v>
      </c>
      <c r="J217" s="169">
        <f>ROUND(I217*H217,2)</f>
        <v>140800</v>
      </c>
      <c r="K217" s="166" t="s">
        <v>230</v>
      </c>
      <c r="L217" s="170"/>
      <c r="M217" s="171" t="s">
        <v>1</v>
      </c>
      <c r="N217" s="172" t="s">
        <v>39</v>
      </c>
      <c r="O217" s="132">
        <v>0</v>
      </c>
      <c r="P217" s="132">
        <f>O217*H217</f>
        <v>0</v>
      </c>
      <c r="Q217" s="132">
        <v>2.3E-2</v>
      </c>
      <c r="R217" s="132">
        <f>Q217*H217</f>
        <v>0.91999999999999993</v>
      </c>
      <c r="S217" s="132">
        <v>0</v>
      </c>
      <c r="T217" s="133">
        <f>S217*H217</f>
        <v>0</v>
      </c>
      <c r="AR217" s="134" t="s">
        <v>332</v>
      </c>
      <c r="AT217" s="134" t="s">
        <v>1008</v>
      </c>
      <c r="AU217" s="134" t="s">
        <v>82</v>
      </c>
      <c r="AY217" s="17" t="s">
        <v>224</v>
      </c>
      <c r="BE217" s="135">
        <f>IF(N217="základní",J217,0)</f>
        <v>0</v>
      </c>
      <c r="BF217" s="135">
        <f>IF(N217="snížená",J217,0)</f>
        <v>140800</v>
      </c>
      <c r="BG217" s="135">
        <f>IF(N217="zákl. přenesená",J217,0)</f>
        <v>0</v>
      </c>
      <c r="BH217" s="135">
        <f>IF(N217="sníž. přenesená",J217,0)</f>
        <v>0</v>
      </c>
      <c r="BI217" s="135">
        <f>IF(N217="nulová",J217,0)</f>
        <v>0</v>
      </c>
      <c r="BJ217" s="17" t="s">
        <v>82</v>
      </c>
      <c r="BK217" s="135">
        <f>ROUND(I217*H217,2)</f>
        <v>140800</v>
      </c>
      <c r="BL217" s="17" t="s">
        <v>277</v>
      </c>
      <c r="BM217" s="134" t="s">
        <v>5266</v>
      </c>
    </row>
    <row r="218" spans="2:65" s="1" customFormat="1">
      <c r="B218" s="29"/>
      <c r="D218" s="136" t="s">
        <v>231</v>
      </c>
      <c r="F218" s="137" t="s">
        <v>3599</v>
      </c>
      <c r="L218" s="29"/>
      <c r="M218" s="138"/>
      <c r="T218" s="53"/>
      <c r="AT218" s="17" t="s">
        <v>231</v>
      </c>
      <c r="AU218" s="17" t="s">
        <v>82</v>
      </c>
    </row>
    <row r="219" spans="2:65" s="1" customFormat="1" ht="37.9" customHeight="1">
      <c r="B219" s="123"/>
      <c r="C219" s="164" t="s">
        <v>328</v>
      </c>
      <c r="D219" s="164" t="s">
        <v>1008</v>
      </c>
      <c r="E219" s="165" t="s">
        <v>3601</v>
      </c>
      <c r="F219" s="166" t="s">
        <v>3602</v>
      </c>
      <c r="G219" s="167" t="s">
        <v>639</v>
      </c>
      <c r="H219" s="168">
        <v>2</v>
      </c>
      <c r="I219" s="169">
        <v>48400</v>
      </c>
      <c r="J219" s="169">
        <f>ROUND(I219*H219,2)</f>
        <v>96800</v>
      </c>
      <c r="K219" s="166" t="s">
        <v>230</v>
      </c>
      <c r="L219" s="170"/>
      <c r="M219" s="171" t="s">
        <v>1</v>
      </c>
      <c r="N219" s="172" t="s">
        <v>39</v>
      </c>
      <c r="O219" s="132">
        <v>0</v>
      </c>
      <c r="P219" s="132">
        <f>O219*H219</f>
        <v>0</v>
      </c>
      <c r="Q219" s="132">
        <v>3.5000000000000003E-2</v>
      </c>
      <c r="R219" s="132">
        <f>Q219*H219</f>
        <v>7.0000000000000007E-2</v>
      </c>
      <c r="S219" s="132">
        <v>0</v>
      </c>
      <c r="T219" s="133">
        <f>S219*H219</f>
        <v>0</v>
      </c>
      <c r="AR219" s="134" t="s">
        <v>332</v>
      </c>
      <c r="AT219" s="134" t="s">
        <v>1008</v>
      </c>
      <c r="AU219" s="134" t="s">
        <v>82</v>
      </c>
      <c r="AY219" s="17" t="s">
        <v>224</v>
      </c>
      <c r="BE219" s="135">
        <f>IF(N219="základní",J219,0)</f>
        <v>0</v>
      </c>
      <c r="BF219" s="135">
        <f>IF(N219="snížená",J219,0)</f>
        <v>96800</v>
      </c>
      <c r="BG219" s="135">
        <f>IF(N219="zákl. přenesená",J219,0)</f>
        <v>0</v>
      </c>
      <c r="BH219" s="135">
        <f>IF(N219="sníž. přenesená",J219,0)</f>
        <v>0</v>
      </c>
      <c r="BI219" s="135">
        <f>IF(N219="nulová",J219,0)</f>
        <v>0</v>
      </c>
      <c r="BJ219" s="17" t="s">
        <v>82</v>
      </c>
      <c r="BK219" s="135">
        <f>ROUND(I219*H219,2)</f>
        <v>96800</v>
      </c>
      <c r="BL219" s="17" t="s">
        <v>277</v>
      </c>
      <c r="BM219" s="134" t="s">
        <v>5267</v>
      </c>
    </row>
    <row r="220" spans="2:65" s="1" customFormat="1" ht="19.5">
      <c r="B220" s="29"/>
      <c r="D220" s="136" t="s">
        <v>231</v>
      </c>
      <c r="F220" s="137" t="s">
        <v>3602</v>
      </c>
      <c r="L220" s="29"/>
      <c r="M220" s="138"/>
      <c r="T220" s="53"/>
      <c r="AT220" s="17" t="s">
        <v>231</v>
      </c>
      <c r="AU220" s="17" t="s">
        <v>82</v>
      </c>
    </row>
    <row r="221" spans="2:65" s="1" customFormat="1" ht="37.9" customHeight="1">
      <c r="B221" s="123"/>
      <c r="C221" s="124" t="s">
        <v>419</v>
      </c>
      <c r="D221" s="124" t="s">
        <v>226</v>
      </c>
      <c r="E221" s="125" t="s">
        <v>3604</v>
      </c>
      <c r="F221" s="126" t="s">
        <v>3605</v>
      </c>
      <c r="G221" s="127" t="s">
        <v>639</v>
      </c>
      <c r="H221" s="128">
        <v>2</v>
      </c>
      <c r="I221" s="129">
        <v>9580</v>
      </c>
      <c r="J221" s="129">
        <f>ROUND(I221*H221,2)</f>
        <v>19160</v>
      </c>
      <c r="K221" s="126" t="s">
        <v>230</v>
      </c>
      <c r="L221" s="29"/>
      <c r="M221" s="130" t="s">
        <v>1</v>
      </c>
      <c r="N221" s="131" t="s">
        <v>39</v>
      </c>
      <c r="O221" s="132">
        <v>15.028</v>
      </c>
      <c r="P221" s="132">
        <f>O221*H221</f>
        <v>30.056000000000001</v>
      </c>
      <c r="Q221" s="132">
        <v>0</v>
      </c>
      <c r="R221" s="132">
        <f>Q221*H221</f>
        <v>0</v>
      </c>
      <c r="S221" s="132">
        <v>0</v>
      </c>
      <c r="T221" s="133">
        <f>S221*H221</f>
        <v>0</v>
      </c>
      <c r="AR221" s="134" t="s">
        <v>277</v>
      </c>
      <c r="AT221" s="134" t="s">
        <v>226</v>
      </c>
      <c r="AU221" s="134" t="s">
        <v>82</v>
      </c>
      <c r="AY221" s="17" t="s">
        <v>224</v>
      </c>
      <c r="BE221" s="135">
        <f>IF(N221="základní",J221,0)</f>
        <v>0</v>
      </c>
      <c r="BF221" s="135">
        <f>IF(N221="snížená",J221,0)</f>
        <v>19160</v>
      </c>
      <c r="BG221" s="135">
        <f>IF(N221="zákl. přenesená",J221,0)</f>
        <v>0</v>
      </c>
      <c r="BH221" s="135">
        <f>IF(N221="sníž. přenesená",J221,0)</f>
        <v>0</v>
      </c>
      <c r="BI221" s="135">
        <f>IF(N221="nulová",J221,0)</f>
        <v>0</v>
      </c>
      <c r="BJ221" s="17" t="s">
        <v>82</v>
      </c>
      <c r="BK221" s="135">
        <f>ROUND(I221*H221,2)</f>
        <v>19160</v>
      </c>
      <c r="BL221" s="17" t="s">
        <v>277</v>
      </c>
      <c r="BM221" s="134" t="s">
        <v>5268</v>
      </c>
    </row>
    <row r="222" spans="2:65" s="1" customFormat="1" ht="29.25">
      <c r="B222" s="29"/>
      <c r="D222" s="136" t="s">
        <v>231</v>
      </c>
      <c r="F222" s="137" t="s">
        <v>3607</v>
      </c>
      <c r="L222" s="29"/>
      <c r="M222" s="138"/>
      <c r="T222" s="53"/>
      <c r="AT222" s="17" t="s">
        <v>231</v>
      </c>
      <c r="AU222" s="17" t="s">
        <v>82</v>
      </c>
    </row>
    <row r="223" spans="2:65" s="1" customFormat="1">
      <c r="B223" s="29"/>
      <c r="D223" s="139" t="s">
        <v>232</v>
      </c>
      <c r="F223" s="140" t="s">
        <v>3608</v>
      </c>
      <c r="L223" s="29"/>
      <c r="M223" s="138"/>
      <c r="T223" s="53"/>
      <c r="AT223" s="17" t="s">
        <v>232</v>
      </c>
      <c r="AU223" s="17" t="s">
        <v>82</v>
      </c>
    </row>
    <row r="224" spans="2:65" s="1" customFormat="1" ht="24.2" customHeight="1">
      <c r="B224" s="123"/>
      <c r="C224" s="124" t="s">
        <v>332</v>
      </c>
      <c r="D224" s="124" t="s">
        <v>226</v>
      </c>
      <c r="E224" s="125" t="s">
        <v>3609</v>
      </c>
      <c r="F224" s="126" t="s">
        <v>3610</v>
      </c>
      <c r="G224" s="127" t="s">
        <v>639</v>
      </c>
      <c r="H224" s="128">
        <v>40</v>
      </c>
      <c r="I224" s="129">
        <v>482</v>
      </c>
      <c r="J224" s="129">
        <f>ROUND(I224*H224,2)</f>
        <v>19280</v>
      </c>
      <c r="K224" s="126" t="s">
        <v>230</v>
      </c>
      <c r="L224" s="29"/>
      <c r="M224" s="130" t="s">
        <v>1</v>
      </c>
      <c r="N224" s="131" t="s">
        <v>39</v>
      </c>
      <c r="O224" s="132">
        <v>0.75600000000000001</v>
      </c>
      <c r="P224" s="132">
        <f>O224*H224</f>
        <v>30.240000000000002</v>
      </c>
      <c r="Q224" s="132">
        <v>0</v>
      </c>
      <c r="R224" s="132">
        <f>Q224*H224</f>
        <v>0</v>
      </c>
      <c r="S224" s="132">
        <v>0</v>
      </c>
      <c r="T224" s="133">
        <f>S224*H224</f>
        <v>0</v>
      </c>
      <c r="AR224" s="134" t="s">
        <v>277</v>
      </c>
      <c r="AT224" s="134" t="s">
        <v>226</v>
      </c>
      <c r="AU224" s="134" t="s">
        <v>82</v>
      </c>
      <c r="AY224" s="17" t="s">
        <v>224</v>
      </c>
      <c r="BE224" s="135">
        <f>IF(N224="základní",J224,0)</f>
        <v>0</v>
      </c>
      <c r="BF224" s="135">
        <f>IF(N224="snížená",J224,0)</f>
        <v>19280</v>
      </c>
      <c r="BG224" s="135">
        <f>IF(N224="zákl. přenesená",J224,0)</f>
        <v>0</v>
      </c>
      <c r="BH224" s="135">
        <f>IF(N224="sníž. přenesená",J224,0)</f>
        <v>0</v>
      </c>
      <c r="BI224" s="135">
        <f>IF(N224="nulová",J224,0)</f>
        <v>0</v>
      </c>
      <c r="BJ224" s="17" t="s">
        <v>82</v>
      </c>
      <c r="BK224" s="135">
        <f>ROUND(I224*H224,2)</f>
        <v>19280</v>
      </c>
      <c r="BL224" s="17" t="s">
        <v>277</v>
      </c>
      <c r="BM224" s="134" t="s">
        <v>5269</v>
      </c>
    </row>
    <row r="225" spans="2:65" s="1" customFormat="1" ht="19.5">
      <c r="B225" s="29"/>
      <c r="D225" s="136" t="s">
        <v>231</v>
      </c>
      <c r="F225" s="137" t="s">
        <v>3612</v>
      </c>
      <c r="L225" s="29"/>
      <c r="M225" s="138"/>
      <c r="T225" s="53"/>
      <c r="AT225" s="17" t="s">
        <v>231</v>
      </c>
      <c r="AU225" s="17" t="s">
        <v>82</v>
      </c>
    </row>
    <row r="226" spans="2:65" s="1" customFormat="1">
      <c r="B226" s="29"/>
      <c r="D226" s="139" t="s">
        <v>232</v>
      </c>
      <c r="F226" s="140" t="s">
        <v>3613</v>
      </c>
      <c r="L226" s="29"/>
      <c r="M226" s="138"/>
      <c r="T226" s="53"/>
      <c r="AT226" s="17" t="s">
        <v>232</v>
      </c>
      <c r="AU226" s="17" t="s">
        <v>82</v>
      </c>
    </row>
    <row r="227" spans="2:65" s="1" customFormat="1" ht="21.75" customHeight="1">
      <c r="B227" s="123"/>
      <c r="C227" s="164" t="s">
        <v>432</v>
      </c>
      <c r="D227" s="164" t="s">
        <v>1008</v>
      </c>
      <c r="E227" s="165" t="s">
        <v>3614</v>
      </c>
      <c r="F227" s="166" t="s">
        <v>3615</v>
      </c>
      <c r="G227" s="167" t="s">
        <v>639</v>
      </c>
      <c r="H227" s="168">
        <v>40</v>
      </c>
      <c r="I227" s="169">
        <v>1410</v>
      </c>
      <c r="J227" s="169">
        <f>ROUND(I227*H227,2)</f>
        <v>56400</v>
      </c>
      <c r="K227" s="166" t="s">
        <v>230</v>
      </c>
      <c r="L227" s="170"/>
      <c r="M227" s="171" t="s">
        <v>1</v>
      </c>
      <c r="N227" s="172" t="s">
        <v>39</v>
      </c>
      <c r="O227" s="132">
        <v>0</v>
      </c>
      <c r="P227" s="132">
        <f>O227*H227</f>
        <v>0</v>
      </c>
      <c r="Q227" s="132">
        <v>1E-3</v>
      </c>
      <c r="R227" s="132">
        <f>Q227*H227</f>
        <v>0.04</v>
      </c>
      <c r="S227" s="132">
        <v>0</v>
      </c>
      <c r="T227" s="133">
        <f>S227*H227</f>
        <v>0</v>
      </c>
      <c r="AR227" s="134" t="s">
        <v>332</v>
      </c>
      <c r="AT227" s="134" t="s">
        <v>1008</v>
      </c>
      <c r="AU227" s="134" t="s">
        <v>82</v>
      </c>
      <c r="AY227" s="17" t="s">
        <v>224</v>
      </c>
      <c r="BE227" s="135">
        <f>IF(N227="základní",J227,0)</f>
        <v>0</v>
      </c>
      <c r="BF227" s="135">
        <f>IF(N227="snížená",J227,0)</f>
        <v>56400</v>
      </c>
      <c r="BG227" s="135">
        <f>IF(N227="zákl. přenesená",J227,0)</f>
        <v>0</v>
      </c>
      <c r="BH227" s="135">
        <f>IF(N227="sníž. přenesená",J227,0)</f>
        <v>0</v>
      </c>
      <c r="BI227" s="135">
        <f>IF(N227="nulová",J227,0)</f>
        <v>0</v>
      </c>
      <c r="BJ227" s="17" t="s">
        <v>82</v>
      </c>
      <c r="BK227" s="135">
        <f>ROUND(I227*H227,2)</f>
        <v>56400</v>
      </c>
      <c r="BL227" s="17" t="s">
        <v>277</v>
      </c>
      <c r="BM227" s="134" t="s">
        <v>5270</v>
      </c>
    </row>
    <row r="228" spans="2:65" s="1" customFormat="1">
      <c r="B228" s="29"/>
      <c r="D228" s="136" t="s">
        <v>231</v>
      </c>
      <c r="F228" s="137" t="s">
        <v>3615</v>
      </c>
      <c r="L228" s="29"/>
      <c r="M228" s="138"/>
      <c r="T228" s="53"/>
      <c r="AT228" s="17" t="s">
        <v>231</v>
      </c>
      <c r="AU228" s="17" t="s">
        <v>82</v>
      </c>
    </row>
    <row r="229" spans="2:65" s="1" customFormat="1" ht="24.2" customHeight="1">
      <c r="B229" s="123"/>
      <c r="C229" s="124" t="s">
        <v>340</v>
      </c>
      <c r="D229" s="124" t="s">
        <v>226</v>
      </c>
      <c r="E229" s="125" t="s">
        <v>3617</v>
      </c>
      <c r="F229" s="126" t="s">
        <v>3618</v>
      </c>
      <c r="G229" s="127" t="s">
        <v>639</v>
      </c>
      <c r="H229" s="128">
        <v>1</v>
      </c>
      <c r="I229" s="129">
        <v>852</v>
      </c>
      <c r="J229" s="129">
        <f>ROUND(I229*H229,2)</f>
        <v>852</v>
      </c>
      <c r="K229" s="126" t="s">
        <v>230</v>
      </c>
      <c r="L229" s="29"/>
      <c r="M229" s="130" t="s">
        <v>1</v>
      </c>
      <c r="N229" s="131" t="s">
        <v>39</v>
      </c>
      <c r="O229" s="132">
        <v>1.337</v>
      </c>
      <c r="P229" s="132">
        <f>O229*H229</f>
        <v>1.337</v>
      </c>
      <c r="Q229" s="132">
        <v>0</v>
      </c>
      <c r="R229" s="132">
        <f>Q229*H229</f>
        <v>0</v>
      </c>
      <c r="S229" s="132">
        <v>0</v>
      </c>
      <c r="T229" s="133">
        <f>S229*H229</f>
        <v>0</v>
      </c>
      <c r="AR229" s="134" t="s">
        <v>277</v>
      </c>
      <c r="AT229" s="134" t="s">
        <v>226</v>
      </c>
      <c r="AU229" s="134" t="s">
        <v>82</v>
      </c>
      <c r="AY229" s="17" t="s">
        <v>224</v>
      </c>
      <c r="BE229" s="135">
        <f>IF(N229="základní",J229,0)</f>
        <v>0</v>
      </c>
      <c r="BF229" s="135">
        <f>IF(N229="snížená",J229,0)</f>
        <v>852</v>
      </c>
      <c r="BG229" s="135">
        <f>IF(N229="zákl. přenesená",J229,0)</f>
        <v>0</v>
      </c>
      <c r="BH229" s="135">
        <f>IF(N229="sníž. přenesená",J229,0)</f>
        <v>0</v>
      </c>
      <c r="BI229" s="135">
        <f>IF(N229="nulová",J229,0)</f>
        <v>0</v>
      </c>
      <c r="BJ229" s="17" t="s">
        <v>82</v>
      </c>
      <c r="BK229" s="135">
        <f>ROUND(I229*H229,2)</f>
        <v>852</v>
      </c>
      <c r="BL229" s="17" t="s">
        <v>277</v>
      </c>
      <c r="BM229" s="134" t="s">
        <v>5271</v>
      </c>
    </row>
    <row r="230" spans="2:65" s="1" customFormat="1" ht="19.5">
      <c r="B230" s="29"/>
      <c r="D230" s="136" t="s">
        <v>231</v>
      </c>
      <c r="F230" s="137" t="s">
        <v>3620</v>
      </c>
      <c r="L230" s="29"/>
      <c r="M230" s="138"/>
      <c r="T230" s="53"/>
      <c r="AT230" s="17" t="s">
        <v>231</v>
      </c>
      <c r="AU230" s="17" t="s">
        <v>82</v>
      </c>
    </row>
    <row r="231" spans="2:65" s="1" customFormat="1">
      <c r="B231" s="29"/>
      <c r="D231" s="139" t="s">
        <v>232</v>
      </c>
      <c r="F231" s="140" t="s">
        <v>3621</v>
      </c>
      <c r="L231" s="29"/>
      <c r="M231" s="138"/>
      <c r="T231" s="53"/>
      <c r="AT231" s="17" t="s">
        <v>232</v>
      </c>
      <c r="AU231" s="17" t="s">
        <v>82</v>
      </c>
    </row>
    <row r="232" spans="2:65" s="1" customFormat="1" ht="44.25" customHeight="1">
      <c r="B232" s="123"/>
      <c r="C232" s="164" t="s">
        <v>441</v>
      </c>
      <c r="D232" s="164" t="s">
        <v>1008</v>
      </c>
      <c r="E232" s="165" t="s">
        <v>3622</v>
      </c>
      <c r="F232" s="166" t="s">
        <v>3623</v>
      </c>
      <c r="G232" s="167" t="s">
        <v>639</v>
      </c>
      <c r="H232" s="168">
        <v>1</v>
      </c>
      <c r="I232" s="169">
        <v>13300</v>
      </c>
      <c r="J232" s="169">
        <f>ROUND(I232*H232,2)</f>
        <v>13300</v>
      </c>
      <c r="K232" s="166" t="s">
        <v>230</v>
      </c>
      <c r="L232" s="170"/>
      <c r="M232" s="171" t="s">
        <v>1</v>
      </c>
      <c r="N232" s="172" t="s">
        <v>39</v>
      </c>
      <c r="O232" s="132">
        <v>0</v>
      </c>
      <c r="P232" s="132">
        <f>O232*H232</f>
        <v>0</v>
      </c>
      <c r="Q232" s="132">
        <v>2.5000000000000001E-4</v>
      </c>
      <c r="R232" s="132">
        <f>Q232*H232</f>
        <v>2.5000000000000001E-4</v>
      </c>
      <c r="S232" s="132">
        <v>0</v>
      </c>
      <c r="T232" s="133">
        <f>S232*H232</f>
        <v>0</v>
      </c>
      <c r="AR232" s="134" t="s">
        <v>332</v>
      </c>
      <c r="AT232" s="134" t="s">
        <v>1008</v>
      </c>
      <c r="AU232" s="134" t="s">
        <v>82</v>
      </c>
      <c r="AY232" s="17" t="s">
        <v>224</v>
      </c>
      <c r="BE232" s="135">
        <f>IF(N232="základní",J232,0)</f>
        <v>0</v>
      </c>
      <c r="BF232" s="135">
        <f>IF(N232="snížená",J232,0)</f>
        <v>13300</v>
      </c>
      <c r="BG232" s="135">
        <f>IF(N232="zákl. přenesená",J232,0)</f>
        <v>0</v>
      </c>
      <c r="BH232" s="135">
        <f>IF(N232="sníž. přenesená",J232,0)</f>
        <v>0</v>
      </c>
      <c r="BI232" s="135">
        <f>IF(N232="nulová",J232,0)</f>
        <v>0</v>
      </c>
      <c r="BJ232" s="17" t="s">
        <v>82</v>
      </c>
      <c r="BK232" s="135">
        <f>ROUND(I232*H232,2)</f>
        <v>13300</v>
      </c>
      <c r="BL232" s="17" t="s">
        <v>277</v>
      </c>
      <c r="BM232" s="134" t="s">
        <v>5272</v>
      </c>
    </row>
    <row r="233" spans="2:65" s="1" customFormat="1" ht="29.25">
      <c r="B233" s="29"/>
      <c r="D233" s="136" t="s">
        <v>231</v>
      </c>
      <c r="F233" s="137" t="s">
        <v>3623</v>
      </c>
      <c r="L233" s="29"/>
      <c r="M233" s="138"/>
      <c r="T233" s="53"/>
      <c r="AT233" s="17" t="s">
        <v>231</v>
      </c>
      <c r="AU233" s="17" t="s">
        <v>82</v>
      </c>
    </row>
    <row r="234" spans="2:65" s="1" customFormat="1" ht="24.2" customHeight="1">
      <c r="B234" s="123"/>
      <c r="C234" s="124" t="s">
        <v>345</v>
      </c>
      <c r="D234" s="124" t="s">
        <v>226</v>
      </c>
      <c r="E234" s="125" t="s">
        <v>3625</v>
      </c>
      <c r="F234" s="126" t="s">
        <v>3626</v>
      </c>
      <c r="G234" s="127" t="s">
        <v>639</v>
      </c>
      <c r="H234" s="128">
        <v>1</v>
      </c>
      <c r="I234" s="129">
        <v>330</v>
      </c>
      <c r="J234" s="129">
        <f>ROUND(I234*H234,2)</f>
        <v>330</v>
      </c>
      <c r="K234" s="126" t="s">
        <v>230</v>
      </c>
      <c r="L234" s="29"/>
      <c r="M234" s="130" t="s">
        <v>1</v>
      </c>
      <c r="N234" s="131" t="s">
        <v>39</v>
      </c>
      <c r="O234" s="132">
        <v>0.51800000000000002</v>
      </c>
      <c r="P234" s="132">
        <f>O234*H234</f>
        <v>0.51800000000000002</v>
      </c>
      <c r="Q234" s="132">
        <v>0</v>
      </c>
      <c r="R234" s="132">
        <f>Q234*H234</f>
        <v>0</v>
      </c>
      <c r="S234" s="132">
        <v>0</v>
      </c>
      <c r="T234" s="133">
        <f>S234*H234</f>
        <v>0</v>
      </c>
      <c r="AR234" s="134" t="s">
        <v>277</v>
      </c>
      <c r="AT234" s="134" t="s">
        <v>226</v>
      </c>
      <c r="AU234" s="134" t="s">
        <v>82</v>
      </c>
      <c r="AY234" s="17" t="s">
        <v>224</v>
      </c>
      <c r="BE234" s="135">
        <f>IF(N234="základní",J234,0)</f>
        <v>0</v>
      </c>
      <c r="BF234" s="135">
        <f>IF(N234="snížená",J234,0)</f>
        <v>330</v>
      </c>
      <c r="BG234" s="135">
        <f>IF(N234="zákl. přenesená",J234,0)</f>
        <v>0</v>
      </c>
      <c r="BH234" s="135">
        <f>IF(N234="sníž. přenesená",J234,0)</f>
        <v>0</v>
      </c>
      <c r="BI234" s="135">
        <f>IF(N234="nulová",J234,0)</f>
        <v>0</v>
      </c>
      <c r="BJ234" s="17" t="s">
        <v>82</v>
      </c>
      <c r="BK234" s="135">
        <f>ROUND(I234*H234,2)</f>
        <v>330</v>
      </c>
      <c r="BL234" s="17" t="s">
        <v>277</v>
      </c>
      <c r="BM234" s="134" t="s">
        <v>5273</v>
      </c>
    </row>
    <row r="235" spans="2:65" s="1" customFormat="1" ht="19.5">
      <c r="B235" s="29"/>
      <c r="D235" s="136" t="s">
        <v>231</v>
      </c>
      <c r="F235" s="137" t="s">
        <v>3628</v>
      </c>
      <c r="L235" s="29"/>
      <c r="M235" s="138"/>
      <c r="T235" s="53"/>
      <c r="AT235" s="17" t="s">
        <v>231</v>
      </c>
      <c r="AU235" s="17" t="s">
        <v>82</v>
      </c>
    </row>
    <row r="236" spans="2:65" s="1" customFormat="1">
      <c r="B236" s="29"/>
      <c r="D236" s="139" t="s">
        <v>232</v>
      </c>
      <c r="F236" s="140" t="s">
        <v>3629</v>
      </c>
      <c r="L236" s="29"/>
      <c r="M236" s="138"/>
      <c r="T236" s="53"/>
      <c r="AT236" s="17" t="s">
        <v>232</v>
      </c>
      <c r="AU236" s="17" t="s">
        <v>82</v>
      </c>
    </row>
    <row r="237" spans="2:65" s="1" customFormat="1" ht="24.2" customHeight="1">
      <c r="B237" s="123"/>
      <c r="C237" s="164" t="s">
        <v>453</v>
      </c>
      <c r="D237" s="164" t="s">
        <v>1008</v>
      </c>
      <c r="E237" s="165" t="s">
        <v>3630</v>
      </c>
      <c r="F237" s="166" t="s">
        <v>3631</v>
      </c>
      <c r="G237" s="167" t="s">
        <v>639</v>
      </c>
      <c r="H237" s="168">
        <v>1</v>
      </c>
      <c r="I237" s="169">
        <v>411</v>
      </c>
      <c r="J237" s="169">
        <f>ROUND(I237*H237,2)</f>
        <v>411</v>
      </c>
      <c r="K237" s="166" t="s">
        <v>230</v>
      </c>
      <c r="L237" s="170"/>
      <c r="M237" s="171" t="s">
        <v>1</v>
      </c>
      <c r="N237" s="172" t="s">
        <v>39</v>
      </c>
      <c r="O237" s="132">
        <v>0</v>
      </c>
      <c r="P237" s="132">
        <f>O237*H237</f>
        <v>0</v>
      </c>
      <c r="Q237" s="132">
        <v>0</v>
      </c>
      <c r="R237" s="132">
        <f>Q237*H237</f>
        <v>0</v>
      </c>
      <c r="S237" s="132">
        <v>0</v>
      </c>
      <c r="T237" s="133">
        <f>S237*H237</f>
        <v>0</v>
      </c>
      <c r="AR237" s="134" t="s">
        <v>332</v>
      </c>
      <c r="AT237" s="134" t="s">
        <v>1008</v>
      </c>
      <c r="AU237" s="134" t="s">
        <v>82</v>
      </c>
      <c r="AY237" s="17" t="s">
        <v>224</v>
      </c>
      <c r="BE237" s="135">
        <f>IF(N237="základní",J237,0)</f>
        <v>0</v>
      </c>
      <c r="BF237" s="135">
        <f>IF(N237="snížená",J237,0)</f>
        <v>411</v>
      </c>
      <c r="BG237" s="135">
        <f>IF(N237="zákl. přenesená",J237,0)</f>
        <v>0</v>
      </c>
      <c r="BH237" s="135">
        <f>IF(N237="sníž. přenesená",J237,0)</f>
        <v>0</v>
      </c>
      <c r="BI237" s="135">
        <f>IF(N237="nulová",J237,0)</f>
        <v>0</v>
      </c>
      <c r="BJ237" s="17" t="s">
        <v>82</v>
      </c>
      <c r="BK237" s="135">
        <f>ROUND(I237*H237,2)</f>
        <v>411</v>
      </c>
      <c r="BL237" s="17" t="s">
        <v>277</v>
      </c>
      <c r="BM237" s="134" t="s">
        <v>5274</v>
      </c>
    </row>
    <row r="238" spans="2:65" s="1" customFormat="1">
      <c r="B238" s="29"/>
      <c r="D238" s="136" t="s">
        <v>231</v>
      </c>
      <c r="F238" s="137" t="s">
        <v>3631</v>
      </c>
      <c r="L238" s="29"/>
      <c r="M238" s="138"/>
      <c r="T238" s="53"/>
      <c r="AT238" s="17" t="s">
        <v>231</v>
      </c>
      <c r="AU238" s="17" t="s">
        <v>82</v>
      </c>
    </row>
    <row r="239" spans="2:65" s="1" customFormat="1" ht="33" customHeight="1">
      <c r="B239" s="123"/>
      <c r="C239" s="124" t="s">
        <v>350</v>
      </c>
      <c r="D239" s="124" t="s">
        <v>226</v>
      </c>
      <c r="E239" s="125" t="s">
        <v>3633</v>
      </c>
      <c r="F239" s="126" t="s">
        <v>3634</v>
      </c>
      <c r="G239" s="127" t="s">
        <v>639</v>
      </c>
      <c r="H239" s="128">
        <v>1</v>
      </c>
      <c r="I239" s="129">
        <v>489</v>
      </c>
      <c r="J239" s="129">
        <f>ROUND(I239*H239,2)</f>
        <v>489</v>
      </c>
      <c r="K239" s="126" t="s">
        <v>230</v>
      </c>
      <c r="L239" s="29"/>
      <c r="M239" s="130" t="s">
        <v>1</v>
      </c>
      <c r="N239" s="131" t="s">
        <v>39</v>
      </c>
      <c r="O239" s="132">
        <v>0.76700000000000002</v>
      </c>
      <c r="P239" s="132">
        <f>O239*H239</f>
        <v>0.76700000000000002</v>
      </c>
      <c r="Q239" s="132">
        <v>0</v>
      </c>
      <c r="R239" s="132">
        <f>Q239*H239</f>
        <v>0</v>
      </c>
      <c r="S239" s="132">
        <v>0</v>
      </c>
      <c r="T239" s="133">
        <f>S239*H239</f>
        <v>0</v>
      </c>
      <c r="AR239" s="134" t="s">
        <v>277</v>
      </c>
      <c r="AT239" s="134" t="s">
        <v>226</v>
      </c>
      <c r="AU239" s="134" t="s">
        <v>82</v>
      </c>
      <c r="AY239" s="17" t="s">
        <v>224</v>
      </c>
      <c r="BE239" s="135">
        <f>IF(N239="základní",J239,0)</f>
        <v>0</v>
      </c>
      <c r="BF239" s="135">
        <f>IF(N239="snížená",J239,0)</f>
        <v>489</v>
      </c>
      <c r="BG239" s="135">
        <f>IF(N239="zákl. přenesená",J239,0)</f>
        <v>0</v>
      </c>
      <c r="BH239" s="135">
        <f>IF(N239="sníž. přenesená",J239,0)</f>
        <v>0</v>
      </c>
      <c r="BI239" s="135">
        <f>IF(N239="nulová",J239,0)</f>
        <v>0</v>
      </c>
      <c r="BJ239" s="17" t="s">
        <v>82</v>
      </c>
      <c r="BK239" s="135">
        <f>ROUND(I239*H239,2)</f>
        <v>489</v>
      </c>
      <c r="BL239" s="17" t="s">
        <v>277</v>
      </c>
      <c r="BM239" s="134" t="s">
        <v>5275</v>
      </c>
    </row>
    <row r="240" spans="2:65" s="1" customFormat="1" ht="19.5">
      <c r="B240" s="29"/>
      <c r="D240" s="136" t="s">
        <v>231</v>
      </c>
      <c r="F240" s="137" t="s">
        <v>3636</v>
      </c>
      <c r="L240" s="29"/>
      <c r="M240" s="138"/>
      <c r="T240" s="53"/>
      <c r="AT240" s="17" t="s">
        <v>231</v>
      </c>
      <c r="AU240" s="17" t="s">
        <v>82</v>
      </c>
    </row>
    <row r="241" spans="2:65" s="1" customFormat="1">
      <c r="B241" s="29"/>
      <c r="D241" s="139" t="s">
        <v>232</v>
      </c>
      <c r="F241" s="140" t="s">
        <v>3637</v>
      </c>
      <c r="L241" s="29"/>
      <c r="M241" s="138"/>
      <c r="T241" s="53"/>
      <c r="AT241" s="17" t="s">
        <v>232</v>
      </c>
      <c r="AU241" s="17" t="s">
        <v>82</v>
      </c>
    </row>
    <row r="242" spans="2:65" s="1" customFormat="1" ht="21.75" customHeight="1">
      <c r="B242" s="123"/>
      <c r="C242" s="164" t="s">
        <v>464</v>
      </c>
      <c r="D242" s="164" t="s">
        <v>1008</v>
      </c>
      <c r="E242" s="165" t="s">
        <v>3638</v>
      </c>
      <c r="F242" s="166" t="s">
        <v>3639</v>
      </c>
      <c r="G242" s="167" t="s">
        <v>639</v>
      </c>
      <c r="H242" s="168">
        <v>1</v>
      </c>
      <c r="I242" s="169">
        <v>3730</v>
      </c>
      <c r="J242" s="169">
        <f>ROUND(I242*H242,2)</f>
        <v>3730</v>
      </c>
      <c r="K242" s="166" t="s">
        <v>230</v>
      </c>
      <c r="L242" s="170"/>
      <c r="M242" s="171" t="s">
        <v>1</v>
      </c>
      <c r="N242" s="172" t="s">
        <v>39</v>
      </c>
      <c r="O242" s="132">
        <v>0</v>
      </c>
      <c r="P242" s="132">
        <f>O242*H242</f>
        <v>0</v>
      </c>
      <c r="Q242" s="132">
        <v>2.5000000000000001E-4</v>
      </c>
      <c r="R242" s="132">
        <f>Q242*H242</f>
        <v>2.5000000000000001E-4</v>
      </c>
      <c r="S242" s="132">
        <v>0</v>
      </c>
      <c r="T242" s="133">
        <f>S242*H242</f>
        <v>0</v>
      </c>
      <c r="AR242" s="134" t="s">
        <v>332</v>
      </c>
      <c r="AT242" s="134" t="s">
        <v>1008</v>
      </c>
      <c r="AU242" s="134" t="s">
        <v>82</v>
      </c>
      <c r="AY242" s="17" t="s">
        <v>224</v>
      </c>
      <c r="BE242" s="135">
        <f>IF(N242="základní",J242,0)</f>
        <v>0</v>
      </c>
      <c r="BF242" s="135">
        <f>IF(N242="snížená",J242,0)</f>
        <v>3730</v>
      </c>
      <c r="BG242" s="135">
        <f>IF(N242="zákl. přenesená",J242,0)</f>
        <v>0</v>
      </c>
      <c r="BH242" s="135">
        <f>IF(N242="sníž. přenesená",J242,0)</f>
        <v>0</v>
      </c>
      <c r="BI242" s="135">
        <f>IF(N242="nulová",J242,0)</f>
        <v>0</v>
      </c>
      <c r="BJ242" s="17" t="s">
        <v>82</v>
      </c>
      <c r="BK242" s="135">
        <f>ROUND(I242*H242,2)</f>
        <v>3730</v>
      </c>
      <c r="BL242" s="17" t="s">
        <v>277</v>
      </c>
      <c r="BM242" s="134" t="s">
        <v>5276</v>
      </c>
    </row>
    <row r="243" spans="2:65" s="1" customFormat="1">
      <c r="B243" s="29"/>
      <c r="D243" s="136" t="s">
        <v>231</v>
      </c>
      <c r="F243" s="137" t="s">
        <v>3639</v>
      </c>
      <c r="L243" s="29"/>
      <c r="M243" s="138"/>
      <c r="T243" s="53"/>
      <c r="AT243" s="17" t="s">
        <v>231</v>
      </c>
      <c r="AU243" s="17" t="s">
        <v>82</v>
      </c>
    </row>
    <row r="244" spans="2:65" s="1" customFormat="1" ht="33" customHeight="1">
      <c r="B244" s="123"/>
      <c r="C244" s="124" t="s">
        <v>355</v>
      </c>
      <c r="D244" s="124" t="s">
        <v>226</v>
      </c>
      <c r="E244" s="125" t="s">
        <v>3641</v>
      </c>
      <c r="F244" s="126" t="s">
        <v>3642</v>
      </c>
      <c r="G244" s="127" t="s">
        <v>639</v>
      </c>
      <c r="H244" s="128">
        <v>1</v>
      </c>
      <c r="I244" s="129">
        <v>523</v>
      </c>
      <c r="J244" s="129">
        <f>ROUND(I244*H244,2)</f>
        <v>523</v>
      </c>
      <c r="K244" s="126" t="s">
        <v>230</v>
      </c>
      <c r="L244" s="29"/>
      <c r="M244" s="130" t="s">
        <v>1</v>
      </c>
      <c r="N244" s="131" t="s">
        <v>39</v>
      </c>
      <c r="O244" s="132">
        <v>0.82099999999999995</v>
      </c>
      <c r="P244" s="132">
        <f>O244*H244</f>
        <v>0.82099999999999995</v>
      </c>
      <c r="Q244" s="132">
        <v>0</v>
      </c>
      <c r="R244" s="132">
        <f>Q244*H244</f>
        <v>0</v>
      </c>
      <c r="S244" s="132">
        <v>0</v>
      </c>
      <c r="T244" s="133">
        <f>S244*H244</f>
        <v>0</v>
      </c>
      <c r="AR244" s="134" t="s">
        <v>277</v>
      </c>
      <c r="AT244" s="134" t="s">
        <v>226</v>
      </c>
      <c r="AU244" s="134" t="s">
        <v>82</v>
      </c>
      <c r="AY244" s="17" t="s">
        <v>224</v>
      </c>
      <c r="BE244" s="135">
        <f>IF(N244="základní",J244,0)</f>
        <v>0</v>
      </c>
      <c r="BF244" s="135">
        <f>IF(N244="snížená",J244,0)</f>
        <v>523</v>
      </c>
      <c r="BG244" s="135">
        <f>IF(N244="zákl. přenesená",J244,0)</f>
        <v>0</v>
      </c>
      <c r="BH244" s="135">
        <f>IF(N244="sníž. přenesená",J244,0)</f>
        <v>0</v>
      </c>
      <c r="BI244" s="135">
        <f>IF(N244="nulová",J244,0)</f>
        <v>0</v>
      </c>
      <c r="BJ244" s="17" t="s">
        <v>82</v>
      </c>
      <c r="BK244" s="135">
        <f>ROUND(I244*H244,2)</f>
        <v>523</v>
      </c>
      <c r="BL244" s="17" t="s">
        <v>277</v>
      </c>
      <c r="BM244" s="134" t="s">
        <v>5277</v>
      </c>
    </row>
    <row r="245" spans="2:65" s="1" customFormat="1" ht="19.5">
      <c r="B245" s="29"/>
      <c r="D245" s="136" t="s">
        <v>231</v>
      </c>
      <c r="F245" s="137" t="s">
        <v>3644</v>
      </c>
      <c r="L245" s="29"/>
      <c r="M245" s="138"/>
      <c r="T245" s="53"/>
      <c r="AT245" s="17" t="s">
        <v>231</v>
      </c>
      <c r="AU245" s="17" t="s">
        <v>82</v>
      </c>
    </row>
    <row r="246" spans="2:65" s="1" customFormat="1">
      <c r="B246" s="29"/>
      <c r="D246" s="139" t="s">
        <v>232</v>
      </c>
      <c r="F246" s="140" t="s">
        <v>3645</v>
      </c>
      <c r="L246" s="29"/>
      <c r="M246" s="138"/>
      <c r="T246" s="53"/>
      <c r="AT246" s="17" t="s">
        <v>232</v>
      </c>
      <c r="AU246" s="17" t="s">
        <v>82</v>
      </c>
    </row>
    <row r="247" spans="2:65" s="1" customFormat="1" ht="24.2" customHeight="1">
      <c r="B247" s="123"/>
      <c r="C247" s="164" t="s">
        <v>472</v>
      </c>
      <c r="D247" s="164" t="s">
        <v>1008</v>
      </c>
      <c r="E247" s="165" t="s">
        <v>3646</v>
      </c>
      <c r="F247" s="166" t="s">
        <v>3647</v>
      </c>
      <c r="G247" s="167" t="s">
        <v>639</v>
      </c>
      <c r="H247" s="168">
        <v>1</v>
      </c>
      <c r="I247" s="169">
        <v>14800</v>
      </c>
      <c r="J247" s="169">
        <f>ROUND(I247*H247,2)</f>
        <v>14800</v>
      </c>
      <c r="K247" s="166" t="s">
        <v>230</v>
      </c>
      <c r="L247" s="170"/>
      <c r="M247" s="171" t="s">
        <v>1</v>
      </c>
      <c r="N247" s="172" t="s">
        <v>39</v>
      </c>
      <c r="O247" s="132">
        <v>0</v>
      </c>
      <c r="P247" s="132">
        <f>O247*H247</f>
        <v>0</v>
      </c>
      <c r="Q247" s="132">
        <v>2.5000000000000001E-4</v>
      </c>
      <c r="R247" s="132">
        <f>Q247*H247</f>
        <v>2.5000000000000001E-4</v>
      </c>
      <c r="S247" s="132">
        <v>0</v>
      </c>
      <c r="T247" s="133">
        <f>S247*H247</f>
        <v>0</v>
      </c>
      <c r="AR247" s="134" t="s">
        <v>332</v>
      </c>
      <c r="AT247" s="134" t="s">
        <v>1008</v>
      </c>
      <c r="AU247" s="134" t="s">
        <v>82</v>
      </c>
      <c r="AY247" s="17" t="s">
        <v>224</v>
      </c>
      <c r="BE247" s="135">
        <f>IF(N247="základní",J247,0)</f>
        <v>0</v>
      </c>
      <c r="BF247" s="135">
        <f>IF(N247="snížená",J247,0)</f>
        <v>14800</v>
      </c>
      <c r="BG247" s="135">
        <f>IF(N247="zákl. přenesená",J247,0)</f>
        <v>0</v>
      </c>
      <c r="BH247" s="135">
        <f>IF(N247="sníž. přenesená",J247,0)</f>
        <v>0</v>
      </c>
      <c r="BI247" s="135">
        <f>IF(N247="nulová",J247,0)</f>
        <v>0</v>
      </c>
      <c r="BJ247" s="17" t="s">
        <v>82</v>
      </c>
      <c r="BK247" s="135">
        <f>ROUND(I247*H247,2)</f>
        <v>14800</v>
      </c>
      <c r="BL247" s="17" t="s">
        <v>277</v>
      </c>
      <c r="BM247" s="134" t="s">
        <v>5278</v>
      </c>
    </row>
    <row r="248" spans="2:65" s="1" customFormat="1">
      <c r="B248" s="29"/>
      <c r="D248" s="136" t="s">
        <v>231</v>
      </c>
      <c r="F248" s="137" t="s">
        <v>3647</v>
      </c>
      <c r="L248" s="29"/>
      <c r="M248" s="138"/>
      <c r="T248" s="53"/>
      <c r="AT248" s="17" t="s">
        <v>231</v>
      </c>
      <c r="AU248" s="17" t="s">
        <v>82</v>
      </c>
    </row>
    <row r="249" spans="2:65" s="1" customFormat="1" ht="24.2" customHeight="1">
      <c r="B249" s="123"/>
      <c r="C249" s="124" t="s">
        <v>359</v>
      </c>
      <c r="D249" s="124" t="s">
        <v>226</v>
      </c>
      <c r="E249" s="125" t="s">
        <v>3649</v>
      </c>
      <c r="F249" s="126" t="s">
        <v>3650</v>
      </c>
      <c r="G249" s="127" t="s">
        <v>639</v>
      </c>
      <c r="H249" s="128">
        <v>1</v>
      </c>
      <c r="I249" s="129">
        <v>555</v>
      </c>
      <c r="J249" s="129">
        <f>ROUND(I249*H249,2)</f>
        <v>555</v>
      </c>
      <c r="K249" s="126" t="s">
        <v>230</v>
      </c>
      <c r="L249" s="29"/>
      <c r="M249" s="130" t="s">
        <v>1</v>
      </c>
      <c r="N249" s="131" t="s">
        <v>39</v>
      </c>
      <c r="O249" s="132">
        <v>0.871</v>
      </c>
      <c r="P249" s="132">
        <f>O249*H249</f>
        <v>0.871</v>
      </c>
      <c r="Q249" s="132">
        <v>0</v>
      </c>
      <c r="R249" s="132">
        <f>Q249*H249</f>
        <v>0</v>
      </c>
      <c r="S249" s="132">
        <v>0</v>
      </c>
      <c r="T249" s="133">
        <f>S249*H249</f>
        <v>0</v>
      </c>
      <c r="AR249" s="134" t="s">
        <v>277</v>
      </c>
      <c r="AT249" s="134" t="s">
        <v>226</v>
      </c>
      <c r="AU249" s="134" t="s">
        <v>82</v>
      </c>
      <c r="AY249" s="17" t="s">
        <v>224</v>
      </c>
      <c r="BE249" s="135">
        <f>IF(N249="základní",J249,0)</f>
        <v>0</v>
      </c>
      <c r="BF249" s="135">
        <f>IF(N249="snížená",J249,0)</f>
        <v>555</v>
      </c>
      <c r="BG249" s="135">
        <f>IF(N249="zákl. přenesená",J249,0)</f>
        <v>0</v>
      </c>
      <c r="BH249" s="135">
        <f>IF(N249="sníž. přenesená",J249,0)</f>
        <v>0</v>
      </c>
      <c r="BI249" s="135">
        <f>IF(N249="nulová",J249,0)</f>
        <v>0</v>
      </c>
      <c r="BJ249" s="17" t="s">
        <v>82</v>
      </c>
      <c r="BK249" s="135">
        <f>ROUND(I249*H249,2)</f>
        <v>555</v>
      </c>
      <c r="BL249" s="17" t="s">
        <v>277</v>
      </c>
      <c r="BM249" s="134" t="s">
        <v>5279</v>
      </c>
    </row>
    <row r="250" spans="2:65" s="1" customFormat="1" ht="19.5">
      <c r="B250" s="29"/>
      <c r="D250" s="136" t="s">
        <v>231</v>
      </c>
      <c r="F250" s="137" t="s">
        <v>3652</v>
      </c>
      <c r="L250" s="29"/>
      <c r="M250" s="138"/>
      <c r="T250" s="53"/>
      <c r="AT250" s="17" t="s">
        <v>231</v>
      </c>
      <c r="AU250" s="17" t="s">
        <v>82</v>
      </c>
    </row>
    <row r="251" spans="2:65" s="1" customFormat="1">
      <c r="B251" s="29"/>
      <c r="D251" s="139" t="s">
        <v>232</v>
      </c>
      <c r="F251" s="140" t="s">
        <v>3653</v>
      </c>
      <c r="L251" s="29"/>
      <c r="M251" s="138"/>
      <c r="T251" s="53"/>
      <c r="AT251" s="17" t="s">
        <v>232</v>
      </c>
      <c r="AU251" s="17" t="s">
        <v>82</v>
      </c>
    </row>
    <row r="252" spans="2:65" s="1" customFormat="1" ht="37.9" customHeight="1">
      <c r="B252" s="123"/>
      <c r="C252" s="164" t="s">
        <v>479</v>
      </c>
      <c r="D252" s="164" t="s">
        <v>1008</v>
      </c>
      <c r="E252" s="165" t="s">
        <v>3654</v>
      </c>
      <c r="F252" s="166" t="s">
        <v>3655</v>
      </c>
      <c r="G252" s="167" t="s">
        <v>639</v>
      </c>
      <c r="H252" s="168">
        <v>1</v>
      </c>
      <c r="I252" s="169">
        <v>4240</v>
      </c>
      <c r="J252" s="169">
        <f>ROUND(I252*H252,2)</f>
        <v>4240</v>
      </c>
      <c r="K252" s="166" t="s">
        <v>230</v>
      </c>
      <c r="L252" s="170"/>
      <c r="M252" s="171" t="s">
        <v>1</v>
      </c>
      <c r="N252" s="172" t="s">
        <v>39</v>
      </c>
      <c r="O252" s="132">
        <v>0</v>
      </c>
      <c r="P252" s="132">
        <f>O252*H252</f>
        <v>0</v>
      </c>
      <c r="Q252" s="132">
        <v>2.5000000000000001E-4</v>
      </c>
      <c r="R252" s="132">
        <f>Q252*H252</f>
        <v>2.5000000000000001E-4</v>
      </c>
      <c r="S252" s="132">
        <v>0</v>
      </c>
      <c r="T252" s="133">
        <f>S252*H252</f>
        <v>0</v>
      </c>
      <c r="AR252" s="134" t="s">
        <v>332</v>
      </c>
      <c r="AT252" s="134" t="s">
        <v>1008</v>
      </c>
      <c r="AU252" s="134" t="s">
        <v>82</v>
      </c>
      <c r="AY252" s="17" t="s">
        <v>224</v>
      </c>
      <c r="BE252" s="135">
        <f>IF(N252="základní",J252,0)</f>
        <v>0</v>
      </c>
      <c r="BF252" s="135">
        <f>IF(N252="snížená",J252,0)</f>
        <v>4240</v>
      </c>
      <c r="BG252" s="135">
        <f>IF(N252="zákl. přenesená",J252,0)</f>
        <v>0</v>
      </c>
      <c r="BH252" s="135">
        <f>IF(N252="sníž. přenesená",J252,0)</f>
        <v>0</v>
      </c>
      <c r="BI252" s="135">
        <f>IF(N252="nulová",J252,0)</f>
        <v>0</v>
      </c>
      <c r="BJ252" s="17" t="s">
        <v>82</v>
      </c>
      <c r="BK252" s="135">
        <f>ROUND(I252*H252,2)</f>
        <v>4240</v>
      </c>
      <c r="BL252" s="17" t="s">
        <v>277</v>
      </c>
      <c r="BM252" s="134" t="s">
        <v>5280</v>
      </c>
    </row>
    <row r="253" spans="2:65" s="1" customFormat="1" ht="19.5">
      <c r="B253" s="29"/>
      <c r="D253" s="136" t="s">
        <v>231</v>
      </c>
      <c r="F253" s="137" t="s">
        <v>3655</v>
      </c>
      <c r="L253" s="29"/>
      <c r="M253" s="138"/>
      <c r="T253" s="53"/>
      <c r="AT253" s="17" t="s">
        <v>231</v>
      </c>
      <c r="AU253" s="17" t="s">
        <v>82</v>
      </c>
    </row>
    <row r="254" spans="2:65" s="1" customFormat="1" ht="24.2" customHeight="1">
      <c r="B254" s="123"/>
      <c r="C254" s="124" t="s">
        <v>365</v>
      </c>
      <c r="D254" s="124" t="s">
        <v>226</v>
      </c>
      <c r="E254" s="125" t="s">
        <v>3657</v>
      </c>
      <c r="F254" s="126" t="s">
        <v>3658</v>
      </c>
      <c r="G254" s="127" t="s">
        <v>639</v>
      </c>
      <c r="H254" s="128">
        <v>1</v>
      </c>
      <c r="I254" s="129">
        <v>18500</v>
      </c>
      <c r="J254" s="129">
        <f>ROUND(I254*H254,2)</f>
        <v>18500</v>
      </c>
      <c r="K254" s="126" t="s">
        <v>230</v>
      </c>
      <c r="L254" s="29"/>
      <c r="M254" s="130" t="s">
        <v>1</v>
      </c>
      <c r="N254" s="131" t="s">
        <v>39</v>
      </c>
      <c r="O254" s="132">
        <v>31.841999999999999</v>
      </c>
      <c r="P254" s="132">
        <f>O254*H254</f>
        <v>31.841999999999999</v>
      </c>
      <c r="Q254" s="132">
        <v>0</v>
      </c>
      <c r="R254" s="132">
        <f>Q254*H254</f>
        <v>0</v>
      </c>
      <c r="S254" s="132">
        <v>0</v>
      </c>
      <c r="T254" s="133">
        <f>S254*H254</f>
        <v>0</v>
      </c>
      <c r="AR254" s="134" t="s">
        <v>277</v>
      </c>
      <c r="AT254" s="134" t="s">
        <v>226</v>
      </c>
      <c r="AU254" s="134" t="s">
        <v>82</v>
      </c>
      <c r="AY254" s="17" t="s">
        <v>224</v>
      </c>
      <c r="BE254" s="135">
        <f>IF(N254="základní",J254,0)</f>
        <v>0</v>
      </c>
      <c r="BF254" s="135">
        <f>IF(N254="snížená",J254,0)</f>
        <v>18500</v>
      </c>
      <c r="BG254" s="135">
        <f>IF(N254="zákl. přenesená",J254,0)</f>
        <v>0</v>
      </c>
      <c r="BH254" s="135">
        <f>IF(N254="sníž. přenesená",J254,0)</f>
        <v>0</v>
      </c>
      <c r="BI254" s="135">
        <f>IF(N254="nulová",J254,0)</f>
        <v>0</v>
      </c>
      <c r="BJ254" s="17" t="s">
        <v>82</v>
      </c>
      <c r="BK254" s="135">
        <f>ROUND(I254*H254,2)</f>
        <v>18500</v>
      </c>
      <c r="BL254" s="17" t="s">
        <v>277</v>
      </c>
      <c r="BM254" s="134" t="s">
        <v>5281</v>
      </c>
    </row>
    <row r="255" spans="2:65" s="1" customFormat="1" ht="29.25">
      <c r="B255" s="29"/>
      <c r="D255" s="136" t="s">
        <v>231</v>
      </c>
      <c r="F255" s="137" t="s">
        <v>3660</v>
      </c>
      <c r="L255" s="29"/>
      <c r="M255" s="138"/>
      <c r="T255" s="53"/>
      <c r="AT255" s="17" t="s">
        <v>231</v>
      </c>
      <c r="AU255" s="17" t="s">
        <v>82</v>
      </c>
    </row>
    <row r="256" spans="2:65" s="1" customFormat="1">
      <c r="B256" s="29"/>
      <c r="D256" s="139" t="s">
        <v>232</v>
      </c>
      <c r="F256" s="140" t="s">
        <v>3661</v>
      </c>
      <c r="L256" s="29"/>
      <c r="M256" s="138"/>
      <c r="T256" s="53"/>
      <c r="AT256" s="17" t="s">
        <v>232</v>
      </c>
      <c r="AU256" s="17" t="s">
        <v>82</v>
      </c>
    </row>
    <row r="257" spans="2:65" s="1" customFormat="1" ht="24.2" customHeight="1">
      <c r="B257" s="123"/>
      <c r="C257" s="124" t="s">
        <v>491</v>
      </c>
      <c r="D257" s="124" t="s">
        <v>226</v>
      </c>
      <c r="E257" s="125" t="s">
        <v>3662</v>
      </c>
      <c r="F257" s="126" t="s">
        <v>3663</v>
      </c>
      <c r="G257" s="127" t="s">
        <v>253</v>
      </c>
      <c r="H257" s="128">
        <v>1.542</v>
      </c>
      <c r="I257" s="129">
        <v>7690</v>
      </c>
      <c r="J257" s="129">
        <f>ROUND(I257*H257,2)</f>
        <v>11857.98</v>
      </c>
      <c r="K257" s="126" t="s">
        <v>230</v>
      </c>
      <c r="L257" s="29"/>
      <c r="M257" s="130" t="s">
        <v>1</v>
      </c>
      <c r="N257" s="131" t="s">
        <v>39</v>
      </c>
      <c r="O257" s="132">
        <v>16.827000000000002</v>
      </c>
      <c r="P257" s="132">
        <f>O257*H257</f>
        <v>25.947234000000002</v>
      </c>
      <c r="Q257" s="132">
        <v>0</v>
      </c>
      <c r="R257" s="132">
        <f>Q257*H257</f>
        <v>0</v>
      </c>
      <c r="S257" s="132">
        <v>0</v>
      </c>
      <c r="T257" s="133">
        <f>S257*H257</f>
        <v>0</v>
      </c>
      <c r="AR257" s="134" t="s">
        <v>277</v>
      </c>
      <c r="AT257" s="134" t="s">
        <v>226</v>
      </c>
      <c r="AU257" s="134" t="s">
        <v>82</v>
      </c>
      <c r="AY257" s="17" t="s">
        <v>224</v>
      </c>
      <c r="BE257" s="135">
        <f>IF(N257="základní",J257,0)</f>
        <v>0</v>
      </c>
      <c r="BF257" s="135">
        <f>IF(N257="snížená",J257,0)</f>
        <v>11857.98</v>
      </c>
      <c r="BG257" s="135">
        <f>IF(N257="zákl. přenesená",J257,0)</f>
        <v>0</v>
      </c>
      <c r="BH257" s="135">
        <f>IF(N257="sníž. přenesená",J257,0)</f>
        <v>0</v>
      </c>
      <c r="BI257" s="135">
        <f>IF(N257="nulová",J257,0)</f>
        <v>0</v>
      </c>
      <c r="BJ257" s="17" t="s">
        <v>82</v>
      </c>
      <c r="BK257" s="135">
        <f>ROUND(I257*H257,2)</f>
        <v>11857.98</v>
      </c>
      <c r="BL257" s="17" t="s">
        <v>277</v>
      </c>
      <c r="BM257" s="134" t="s">
        <v>5282</v>
      </c>
    </row>
    <row r="258" spans="2:65" s="1" customFormat="1" ht="29.25">
      <c r="B258" s="29"/>
      <c r="D258" s="136" t="s">
        <v>231</v>
      </c>
      <c r="F258" s="137" t="s">
        <v>3665</v>
      </c>
      <c r="L258" s="29"/>
      <c r="M258" s="138"/>
      <c r="T258" s="53"/>
      <c r="AT258" s="17" t="s">
        <v>231</v>
      </c>
      <c r="AU258" s="17" t="s">
        <v>82</v>
      </c>
    </row>
    <row r="259" spans="2:65" s="1" customFormat="1">
      <c r="B259" s="29"/>
      <c r="D259" s="139" t="s">
        <v>232</v>
      </c>
      <c r="F259" s="140" t="s">
        <v>3666</v>
      </c>
      <c r="L259" s="29"/>
      <c r="M259" s="138"/>
      <c r="T259" s="53"/>
      <c r="AT259" s="17" t="s">
        <v>232</v>
      </c>
      <c r="AU259" s="17" t="s">
        <v>82</v>
      </c>
    </row>
    <row r="260" spans="2:65" s="11" customFormat="1" ht="25.9" customHeight="1">
      <c r="B260" s="112"/>
      <c r="D260" s="113" t="s">
        <v>72</v>
      </c>
      <c r="E260" s="114" t="s">
        <v>1008</v>
      </c>
      <c r="F260" s="114" t="s">
        <v>3402</v>
      </c>
      <c r="J260" s="115">
        <f>BK260</f>
        <v>51460</v>
      </c>
      <c r="L260" s="112"/>
      <c r="M260" s="116"/>
      <c r="P260" s="117">
        <f>P261+P265</f>
        <v>26.482999999999997</v>
      </c>
      <c r="R260" s="117">
        <f>R261+R265</f>
        <v>0</v>
      </c>
      <c r="T260" s="118">
        <f>T261+T265</f>
        <v>0</v>
      </c>
      <c r="AR260" s="113" t="s">
        <v>101</v>
      </c>
      <c r="AT260" s="119" t="s">
        <v>72</v>
      </c>
      <c r="AU260" s="119" t="s">
        <v>73</v>
      </c>
      <c r="AY260" s="113" t="s">
        <v>224</v>
      </c>
      <c r="BK260" s="120">
        <f>BK261+BK265</f>
        <v>51460</v>
      </c>
    </row>
    <row r="261" spans="2:65" s="11" customFormat="1" ht="22.9" customHeight="1">
      <c r="B261" s="112"/>
      <c r="D261" s="113" t="s">
        <v>72</v>
      </c>
      <c r="E261" s="121" t="s">
        <v>3403</v>
      </c>
      <c r="F261" s="121" t="s">
        <v>3404</v>
      </c>
      <c r="J261" s="122">
        <f>BK261</f>
        <v>6660</v>
      </c>
      <c r="L261" s="112"/>
      <c r="M261" s="116"/>
      <c r="P261" s="117">
        <f>SUM(P262:P264)</f>
        <v>12.083</v>
      </c>
      <c r="R261" s="117">
        <f>SUM(R262:R264)</f>
        <v>0</v>
      </c>
      <c r="T261" s="118">
        <f>SUM(T262:T264)</f>
        <v>0</v>
      </c>
      <c r="AR261" s="113" t="s">
        <v>101</v>
      </c>
      <c r="AT261" s="119" t="s">
        <v>72</v>
      </c>
      <c r="AU261" s="119" t="s">
        <v>78</v>
      </c>
      <c r="AY261" s="113" t="s">
        <v>224</v>
      </c>
      <c r="BK261" s="120">
        <f>SUM(BK262:BK264)</f>
        <v>6660</v>
      </c>
    </row>
    <row r="262" spans="2:65" s="1" customFormat="1" ht="33" customHeight="1">
      <c r="B262" s="123"/>
      <c r="C262" s="124" t="s">
        <v>370</v>
      </c>
      <c r="D262" s="124" t="s">
        <v>226</v>
      </c>
      <c r="E262" s="125" t="s">
        <v>3667</v>
      </c>
      <c r="F262" s="126" t="s">
        <v>3668</v>
      </c>
      <c r="G262" s="127" t="s">
        <v>266</v>
      </c>
      <c r="H262" s="128">
        <v>1</v>
      </c>
      <c r="I262" s="129">
        <v>6660</v>
      </c>
      <c r="J262" s="129">
        <f>ROUND(I262*H262,2)</f>
        <v>6660</v>
      </c>
      <c r="K262" s="126" t="s">
        <v>230</v>
      </c>
      <c r="L262" s="29"/>
      <c r="M262" s="130" t="s">
        <v>1</v>
      </c>
      <c r="N262" s="131" t="s">
        <v>39</v>
      </c>
      <c r="O262" s="132">
        <v>12.083</v>
      </c>
      <c r="P262" s="132">
        <f>O262*H262</f>
        <v>12.083</v>
      </c>
      <c r="Q262" s="132">
        <v>0</v>
      </c>
      <c r="R262" s="132">
        <f>Q262*H262</f>
        <v>0</v>
      </c>
      <c r="S262" s="132">
        <v>0</v>
      </c>
      <c r="T262" s="133">
        <f>S262*H262</f>
        <v>0</v>
      </c>
      <c r="AR262" s="134" t="s">
        <v>429</v>
      </c>
      <c r="AT262" s="134" t="s">
        <v>226</v>
      </c>
      <c r="AU262" s="134" t="s">
        <v>82</v>
      </c>
      <c r="AY262" s="17" t="s">
        <v>224</v>
      </c>
      <c r="BE262" s="135">
        <f>IF(N262="základní",J262,0)</f>
        <v>0</v>
      </c>
      <c r="BF262" s="135">
        <f>IF(N262="snížená",J262,0)</f>
        <v>6660</v>
      </c>
      <c r="BG262" s="135">
        <f>IF(N262="zákl. přenesená",J262,0)</f>
        <v>0</v>
      </c>
      <c r="BH262" s="135">
        <f>IF(N262="sníž. přenesená",J262,0)</f>
        <v>0</v>
      </c>
      <c r="BI262" s="135">
        <f>IF(N262="nulová",J262,0)</f>
        <v>0</v>
      </c>
      <c r="BJ262" s="17" t="s">
        <v>82</v>
      </c>
      <c r="BK262" s="135">
        <f>ROUND(I262*H262,2)</f>
        <v>6660</v>
      </c>
      <c r="BL262" s="17" t="s">
        <v>429</v>
      </c>
      <c r="BM262" s="134" t="s">
        <v>5283</v>
      </c>
    </row>
    <row r="263" spans="2:65" s="1" customFormat="1" ht="19.5">
      <c r="B263" s="29"/>
      <c r="D263" s="136" t="s">
        <v>231</v>
      </c>
      <c r="F263" s="137" t="s">
        <v>3670</v>
      </c>
      <c r="L263" s="29"/>
      <c r="M263" s="138"/>
      <c r="T263" s="53"/>
      <c r="AT263" s="17" t="s">
        <v>231</v>
      </c>
      <c r="AU263" s="17" t="s">
        <v>82</v>
      </c>
    </row>
    <row r="264" spans="2:65" s="1" customFormat="1">
      <c r="B264" s="29"/>
      <c r="D264" s="139" t="s">
        <v>232</v>
      </c>
      <c r="F264" s="140" t="s">
        <v>3671</v>
      </c>
      <c r="L264" s="29"/>
      <c r="M264" s="138"/>
      <c r="T264" s="53"/>
      <c r="AT264" s="17" t="s">
        <v>232</v>
      </c>
      <c r="AU264" s="17" t="s">
        <v>82</v>
      </c>
    </row>
    <row r="265" spans="2:65" s="11" customFormat="1" ht="22.9" customHeight="1">
      <c r="B265" s="112"/>
      <c r="D265" s="113" t="s">
        <v>72</v>
      </c>
      <c r="E265" s="121" t="s">
        <v>3414</v>
      </c>
      <c r="F265" s="121" t="s">
        <v>3415</v>
      </c>
      <c r="J265" s="122">
        <f>BK265</f>
        <v>44800</v>
      </c>
      <c r="L265" s="112"/>
      <c r="M265" s="116"/>
      <c r="P265" s="117">
        <f>SUM(P266:P267)</f>
        <v>14.399999999999999</v>
      </c>
      <c r="R265" s="117">
        <f>SUM(R266:R267)</f>
        <v>0</v>
      </c>
      <c r="T265" s="118">
        <f>SUM(T266:T267)</f>
        <v>0</v>
      </c>
      <c r="AR265" s="113" t="s">
        <v>101</v>
      </c>
      <c r="AT265" s="119" t="s">
        <v>72</v>
      </c>
      <c r="AU265" s="119" t="s">
        <v>78</v>
      </c>
      <c r="AY265" s="113" t="s">
        <v>224</v>
      </c>
      <c r="BK265" s="120">
        <f>SUM(BK266:BK267)</f>
        <v>44800</v>
      </c>
    </row>
    <row r="266" spans="2:65" s="1" customFormat="1" ht="21.75" customHeight="1">
      <c r="B266" s="123"/>
      <c r="C266" s="124" t="s">
        <v>503</v>
      </c>
      <c r="D266" s="124" t="s">
        <v>226</v>
      </c>
      <c r="E266" s="125" t="s">
        <v>3672</v>
      </c>
      <c r="F266" s="126" t="s">
        <v>3673</v>
      </c>
      <c r="G266" s="127" t="s">
        <v>272</v>
      </c>
      <c r="H266" s="128">
        <v>80</v>
      </c>
      <c r="I266" s="129">
        <v>560</v>
      </c>
      <c r="J266" s="129">
        <f>ROUND(I266*H266,2)</f>
        <v>44800</v>
      </c>
      <c r="K266" s="126" t="s">
        <v>1</v>
      </c>
      <c r="L266" s="29"/>
      <c r="M266" s="130" t="s">
        <v>1</v>
      </c>
      <c r="N266" s="131" t="s">
        <v>39</v>
      </c>
      <c r="O266" s="132">
        <v>0.18</v>
      </c>
      <c r="P266" s="132">
        <f>O266*H266</f>
        <v>14.399999999999999</v>
      </c>
      <c r="Q266" s="132">
        <v>0</v>
      </c>
      <c r="R266" s="132">
        <f>Q266*H266</f>
        <v>0</v>
      </c>
      <c r="S266" s="132">
        <v>0</v>
      </c>
      <c r="T266" s="133">
        <f>S266*H266</f>
        <v>0</v>
      </c>
      <c r="AR266" s="134" t="s">
        <v>429</v>
      </c>
      <c r="AT266" s="134" t="s">
        <v>226</v>
      </c>
      <c r="AU266" s="134" t="s">
        <v>82</v>
      </c>
      <c r="AY266" s="17" t="s">
        <v>224</v>
      </c>
      <c r="BE266" s="135">
        <f>IF(N266="základní",J266,0)</f>
        <v>0</v>
      </c>
      <c r="BF266" s="135">
        <f>IF(N266="snížená",J266,0)</f>
        <v>44800</v>
      </c>
      <c r="BG266" s="135">
        <f>IF(N266="zákl. přenesená",J266,0)</f>
        <v>0</v>
      </c>
      <c r="BH266" s="135">
        <f>IF(N266="sníž. přenesená",J266,0)</f>
        <v>0</v>
      </c>
      <c r="BI266" s="135">
        <f>IF(N266="nulová",J266,0)</f>
        <v>0</v>
      </c>
      <c r="BJ266" s="17" t="s">
        <v>82</v>
      </c>
      <c r="BK266" s="135">
        <f>ROUND(I266*H266,2)</f>
        <v>44800</v>
      </c>
      <c r="BL266" s="17" t="s">
        <v>429</v>
      </c>
      <c r="BM266" s="134" t="s">
        <v>5284</v>
      </c>
    </row>
    <row r="267" spans="2:65" s="1" customFormat="1">
      <c r="B267" s="29"/>
      <c r="D267" s="136" t="s">
        <v>231</v>
      </c>
      <c r="F267" s="137" t="s">
        <v>5285</v>
      </c>
      <c r="L267" s="29"/>
      <c r="M267" s="138"/>
      <c r="T267" s="53"/>
      <c r="AT267" s="17" t="s">
        <v>231</v>
      </c>
      <c r="AU267" s="17" t="s">
        <v>82</v>
      </c>
    </row>
    <row r="268" spans="2:65" s="11" customFormat="1" ht="25.9" customHeight="1">
      <c r="B268" s="112"/>
      <c r="D268" s="113" t="s">
        <v>72</v>
      </c>
      <c r="E268" s="114" t="s">
        <v>3452</v>
      </c>
      <c r="F268" s="114" t="s">
        <v>3453</v>
      </c>
      <c r="J268" s="115">
        <f>BK268</f>
        <v>28152</v>
      </c>
      <c r="L268" s="112"/>
      <c r="M268" s="116"/>
      <c r="P268" s="117">
        <f>SUM(P269:P286)</f>
        <v>51</v>
      </c>
      <c r="R268" s="117">
        <f>SUM(R269:R286)</f>
        <v>0</v>
      </c>
      <c r="T268" s="118">
        <f>SUM(T269:T286)</f>
        <v>0</v>
      </c>
      <c r="AR268" s="113" t="s">
        <v>106</v>
      </c>
      <c r="AT268" s="119" t="s">
        <v>72</v>
      </c>
      <c r="AU268" s="119" t="s">
        <v>73</v>
      </c>
      <c r="AY268" s="113" t="s">
        <v>224</v>
      </c>
      <c r="BK268" s="120">
        <f>SUM(BK269:BK286)</f>
        <v>28152</v>
      </c>
    </row>
    <row r="269" spans="2:65" s="1" customFormat="1" ht="24.2" customHeight="1">
      <c r="B269" s="123"/>
      <c r="C269" s="124" t="s">
        <v>373</v>
      </c>
      <c r="D269" s="124" t="s">
        <v>226</v>
      </c>
      <c r="E269" s="125" t="s">
        <v>3454</v>
      </c>
      <c r="F269" s="126" t="s">
        <v>3455</v>
      </c>
      <c r="G269" s="127" t="s">
        <v>3456</v>
      </c>
      <c r="H269" s="128">
        <v>51</v>
      </c>
      <c r="I269" s="129">
        <v>552</v>
      </c>
      <c r="J269" s="129">
        <f>ROUND(I269*H269,2)</f>
        <v>28152</v>
      </c>
      <c r="K269" s="126" t="s">
        <v>230</v>
      </c>
      <c r="L269" s="29"/>
      <c r="M269" s="130" t="s">
        <v>1</v>
      </c>
      <c r="N269" s="131" t="s">
        <v>39</v>
      </c>
      <c r="O269" s="132">
        <v>1</v>
      </c>
      <c r="P269" s="132">
        <f>O269*H269</f>
        <v>51</v>
      </c>
      <c r="Q269" s="132">
        <v>0</v>
      </c>
      <c r="R269" s="132">
        <f>Q269*H269</f>
        <v>0</v>
      </c>
      <c r="S269" s="132">
        <v>0</v>
      </c>
      <c r="T269" s="133">
        <f>S269*H269</f>
        <v>0</v>
      </c>
      <c r="AR269" s="134" t="s">
        <v>1564</v>
      </c>
      <c r="AT269" s="134" t="s">
        <v>226</v>
      </c>
      <c r="AU269" s="134" t="s">
        <v>78</v>
      </c>
      <c r="AY269" s="17" t="s">
        <v>224</v>
      </c>
      <c r="BE269" s="135">
        <f>IF(N269="základní",J269,0)</f>
        <v>0</v>
      </c>
      <c r="BF269" s="135">
        <f>IF(N269="snížená",J269,0)</f>
        <v>28152</v>
      </c>
      <c r="BG269" s="135">
        <f>IF(N269="zákl. přenesená",J269,0)</f>
        <v>0</v>
      </c>
      <c r="BH269" s="135">
        <f>IF(N269="sníž. přenesená",J269,0)</f>
        <v>0</v>
      </c>
      <c r="BI269" s="135">
        <f>IF(N269="nulová",J269,0)</f>
        <v>0</v>
      </c>
      <c r="BJ269" s="17" t="s">
        <v>82</v>
      </c>
      <c r="BK269" s="135">
        <f>ROUND(I269*H269,2)</f>
        <v>28152</v>
      </c>
      <c r="BL269" s="17" t="s">
        <v>1564</v>
      </c>
      <c r="BM269" s="134" t="s">
        <v>5286</v>
      </c>
    </row>
    <row r="270" spans="2:65" s="1" customFormat="1" ht="19.5">
      <c r="B270" s="29"/>
      <c r="D270" s="136" t="s">
        <v>231</v>
      </c>
      <c r="F270" s="137" t="s">
        <v>3676</v>
      </c>
      <c r="L270" s="29"/>
      <c r="M270" s="138"/>
      <c r="T270" s="53"/>
      <c r="AT270" s="17" t="s">
        <v>231</v>
      </c>
      <c r="AU270" s="17" t="s">
        <v>78</v>
      </c>
    </row>
    <row r="271" spans="2:65" s="1" customFormat="1">
      <c r="B271" s="29"/>
      <c r="D271" s="139" t="s">
        <v>232</v>
      </c>
      <c r="F271" s="140" t="s">
        <v>3677</v>
      </c>
      <c r="L271" s="29"/>
      <c r="M271" s="138"/>
      <c r="T271" s="53"/>
      <c r="AT271" s="17" t="s">
        <v>232</v>
      </c>
      <c r="AU271" s="17" t="s">
        <v>78</v>
      </c>
    </row>
    <row r="272" spans="2:65" s="12" customFormat="1">
      <c r="B272" s="141"/>
      <c r="D272" s="136" t="s">
        <v>234</v>
      </c>
      <c r="E272" s="142" t="s">
        <v>1</v>
      </c>
      <c r="F272" s="143" t="s">
        <v>3678</v>
      </c>
      <c r="H272" s="142" t="s">
        <v>1</v>
      </c>
      <c r="L272" s="141"/>
      <c r="M272" s="144"/>
      <c r="T272" s="145"/>
      <c r="AT272" s="142" t="s">
        <v>234</v>
      </c>
      <c r="AU272" s="142" t="s">
        <v>78</v>
      </c>
      <c r="AV272" s="12" t="s">
        <v>78</v>
      </c>
      <c r="AW272" s="12" t="s">
        <v>29</v>
      </c>
      <c r="AX272" s="12" t="s">
        <v>73</v>
      </c>
      <c r="AY272" s="142" t="s">
        <v>224</v>
      </c>
    </row>
    <row r="273" spans="2:65" s="13" customFormat="1">
      <c r="B273" s="146"/>
      <c r="D273" s="136" t="s">
        <v>234</v>
      </c>
      <c r="E273" s="147" t="s">
        <v>1</v>
      </c>
      <c r="F273" s="148" t="s">
        <v>82</v>
      </c>
      <c r="H273" s="149">
        <v>2</v>
      </c>
      <c r="L273" s="146"/>
      <c r="M273" s="150"/>
      <c r="T273" s="151"/>
      <c r="AT273" s="147" t="s">
        <v>234</v>
      </c>
      <c r="AU273" s="147" t="s">
        <v>78</v>
      </c>
      <c r="AV273" s="13" t="s">
        <v>82</v>
      </c>
      <c r="AW273" s="13" t="s">
        <v>29</v>
      </c>
      <c r="AX273" s="13" t="s">
        <v>73</v>
      </c>
      <c r="AY273" s="147" t="s">
        <v>224</v>
      </c>
    </row>
    <row r="274" spans="2:65" s="12" customFormat="1">
      <c r="B274" s="141"/>
      <c r="D274" s="136" t="s">
        <v>234</v>
      </c>
      <c r="E274" s="142" t="s">
        <v>1</v>
      </c>
      <c r="F274" s="143" t="s">
        <v>3679</v>
      </c>
      <c r="H274" s="142" t="s">
        <v>1</v>
      </c>
      <c r="L274" s="141"/>
      <c r="M274" s="144"/>
      <c r="T274" s="145"/>
      <c r="AT274" s="142" t="s">
        <v>234</v>
      </c>
      <c r="AU274" s="142" t="s">
        <v>78</v>
      </c>
      <c r="AV274" s="12" t="s">
        <v>78</v>
      </c>
      <c r="AW274" s="12" t="s">
        <v>29</v>
      </c>
      <c r="AX274" s="12" t="s">
        <v>73</v>
      </c>
      <c r="AY274" s="142" t="s">
        <v>224</v>
      </c>
    </row>
    <row r="275" spans="2:65" s="13" customFormat="1">
      <c r="B275" s="146"/>
      <c r="D275" s="136" t="s">
        <v>234</v>
      </c>
      <c r="E275" s="147" t="s">
        <v>1</v>
      </c>
      <c r="F275" s="148" t="s">
        <v>106</v>
      </c>
      <c r="H275" s="149">
        <v>4</v>
      </c>
      <c r="L275" s="146"/>
      <c r="M275" s="150"/>
      <c r="T275" s="151"/>
      <c r="AT275" s="147" t="s">
        <v>234</v>
      </c>
      <c r="AU275" s="147" t="s">
        <v>78</v>
      </c>
      <c r="AV275" s="13" t="s">
        <v>82</v>
      </c>
      <c r="AW275" s="13" t="s">
        <v>29</v>
      </c>
      <c r="AX275" s="13" t="s">
        <v>73</v>
      </c>
      <c r="AY275" s="147" t="s">
        <v>224</v>
      </c>
    </row>
    <row r="276" spans="2:65" s="12" customFormat="1">
      <c r="B276" s="141"/>
      <c r="D276" s="136" t="s">
        <v>234</v>
      </c>
      <c r="E276" s="142" t="s">
        <v>1</v>
      </c>
      <c r="F276" s="143" t="s">
        <v>3680</v>
      </c>
      <c r="H276" s="142" t="s">
        <v>1</v>
      </c>
      <c r="L276" s="141"/>
      <c r="M276" s="144"/>
      <c r="T276" s="145"/>
      <c r="AT276" s="142" t="s">
        <v>234</v>
      </c>
      <c r="AU276" s="142" t="s">
        <v>78</v>
      </c>
      <c r="AV276" s="12" t="s">
        <v>78</v>
      </c>
      <c r="AW276" s="12" t="s">
        <v>29</v>
      </c>
      <c r="AX276" s="12" t="s">
        <v>73</v>
      </c>
      <c r="AY276" s="142" t="s">
        <v>224</v>
      </c>
    </row>
    <row r="277" spans="2:65" s="13" customFormat="1">
      <c r="B277" s="146"/>
      <c r="D277" s="136" t="s">
        <v>234</v>
      </c>
      <c r="E277" s="147" t="s">
        <v>1</v>
      </c>
      <c r="F277" s="148" t="s">
        <v>118</v>
      </c>
      <c r="H277" s="149">
        <v>8</v>
      </c>
      <c r="L277" s="146"/>
      <c r="M277" s="150"/>
      <c r="T277" s="151"/>
      <c r="AT277" s="147" t="s">
        <v>234</v>
      </c>
      <c r="AU277" s="147" t="s">
        <v>78</v>
      </c>
      <c r="AV277" s="13" t="s">
        <v>82</v>
      </c>
      <c r="AW277" s="13" t="s">
        <v>29</v>
      </c>
      <c r="AX277" s="13" t="s">
        <v>73</v>
      </c>
      <c r="AY277" s="147" t="s">
        <v>224</v>
      </c>
    </row>
    <row r="278" spans="2:65" s="12" customFormat="1">
      <c r="B278" s="141"/>
      <c r="D278" s="136" t="s">
        <v>234</v>
      </c>
      <c r="E278" s="142" t="s">
        <v>1</v>
      </c>
      <c r="F278" s="143" t="s">
        <v>3681</v>
      </c>
      <c r="H278" s="142" t="s">
        <v>1</v>
      </c>
      <c r="L278" s="141"/>
      <c r="M278" s="144"/>
      <c r="T278" s="145"/>
      <c r="AT278" s="142" t="s">
        <v>234</v>
      </c>
      <c r="AU278" s="142" t="s">
        <v>78</v>
      </c>
      <c r="AV278" s="12" t="s">
        <v>78</v>
      </c>
      <c r="AW278" s="12" t="s">
        <v>29</v>
      </c>
      <c r="AX278" s="12" t="s">
        <v>73</v>
      </c>
      <c r="AY278" s="142" t="s">
        <v>224</v>
      </c>
    </row>
    <row r="279" spans="2:65" s="13" customFormat="1">
      <c r="B279" s="146"/>
      <c r="D279" s="136" t="s">
        <v>234</v>
      </c>
      <c r="E279" s="147" t="s">
        <v>1</v>
      </c>
      <c r="F279" s="148" t="s">
        <v>118</v>
      </c>
      <c r="H279" s="149">
        <v>8</v>
      </c>
      <c r="L279" s="146"/>
      <c r="M279" s="150"/>
      <c r="T279" s="151"/>
      <c r="AT279" s="147" t="s">
        <v>234</v>
      </c>
      <c r="AU279" s="147" t="s">
        <v>78</v>
      </c>
      <c r="AV279" s="13" t="s">
        <v>82</v>
      </c>
      <c r="AW279" s="13" t="s">
        <v>29</v>
      </c>
      <c r="AX279" s="13" t="s">
        <v>73</v>
      </c>
      <c r="AY279" s="147" t="s">
        <v>224</v>
      </c>
    </row>
    <row r="280" spans="2:65" s="12" customFormat="1">
      <c r="B280" s="141"/>
      <c r="D280" s="136" t="s">
        <v>234</v>
      </c>
      <c r="E280" s="142" t="s">
        <v>1</v>
      </c>
      <c r="F280" s="143" t="s">
        <v>3682</v>
      </c>
      <c r="H280" s="142" t="s">
        <v>1</v>
      </c>
      <c r="L280" s="141"/>
      <c r="M280" s="144"/>
      <c r="T280" s="145"/>
      <c r="AT280" s="142" t="s">
        <v>234</v>
      </c>
      <c r="AU280" s="142" t="s">
        <v>78</v>
      </c>
      <c r="AV280" s="12" t="s">
        <v>78</v>
      </c>
      <c r="AW280" s="12" t="s">
        <v>29</v>
      </c>
      <c r="AX280" s="12" t="s">
        <v>73</v>
      </c>
      <c r="AY280" s="142" t="s">
        <v>224</v>
      </c>
    </row>
    <row r="281" spans="2:65" s="13" customFormat="1">
      <c r="B281" s="146"/>
      <c r="D281" s="136" t="s">
        <v>234</v>
      </c>
      <c r="E281" s="147" t="s">
        <v>1</v>
      </c>
      <c r="F281" s="148" t="s">
        <v>118</v>
      </c>
      <c r="H281" s="149">
        <v>8</v>
      </c>
      <c r="L281" s="146"/>
      <c r="M281" s="150"/>
      <c r="T281" s="151"/>
      <c r="AT281" s="147" t="s">
        <v>234</v>
      </c>
      <c r="AU281" s="147" t="s">
        <v>78</v>
      </c>
      <c r="AV281" s="13" t="s">
        <v>82</v>
      </c>
      <c r="AW281" s="13" t="s">
        <v>29</v>
      </c>
      <c r="AX281" s="13" t="s">
        <v>73</v>
      </c>
      <c r="AY281" s="147" t="s">
        <v>224</v>
      </c>
    </row>
    <row r="282" spans="2:65" s="12" customFormat="1">
      <c r="B282" s="141"/>
      <c r="D282" s="136" t="s">
        <v>234</v>
      </c>
      <c r="E282" s="142" t="s">
        <v>1</v>
      </c>
      <c r="F282" s="143" t="s">
        <v>3683</v>
      </c>
      <c r="H282" s="142" t="s">
        <v>1</v>
      </c>
      <c r="L282" s="141"/>
      <c r="M282" s="144"/>
      <c r="T282" s="145"/>
      <c r="AT282" s="142" t="s">
        <v>234</v>
      </c>
      <c r="AU282" s="142" t="s">
        <v>78</v>
      </c>
      <c r="AV282" s="12" t="s">
        <v>78</v>
      </c>
      <c r="AW282" s="12" t="s">
        <v>29</v>
      </c>
      <c r="AX282" s="12" t="s">
        <v>73</v>
      </c>
      <c r="AY282" s="142" t="s">
        <v>224</v>
      </c>
    </row>
    <row r="283" spans="2:65" s="13" customFormat="1">
      <c r="B283" s="146"/>
      <c r="D283" s="136" t="s">
        <v>234</v>
      </c>
      <c r="E283" s="147" t="s">
        <v>1</v>
      </c>
      <c r="F283" s="148" t="s">
        <v>101</v>
      </c>
      <c r="H283" s="149">
        <v>3</v>
      </c>
      <c r="L283" s="146"/>
      <c r="M283" s="150"/>
      <c r="T283" s="151"/>
      <c r="AT283" s="147" t="s">
        <v>234</v>
      </c>
      <c r="AU283" s="147" t="s">
        <v>78</v>
      </c>
      <c r="AV283" s="13" t="s">
        <v>82</v>
      </c>
      <c r="AW283" s="13" t="s">
        <v>29</v>
      </c>
      <c r="AX283" s="13" t="s">
        <v>73</v>
      </c>
      <c r="AY283" s="147" t="s">
        <v>224</v>
      </c>
    </row>
    <row r="284" spans="2:65" s="12" customFormat="1">
      <c r="B284" s="141"/>
      <c r="D284" s="136" t="s">
        <v>234</v>
      </c>
      <c r="E284" s="142" t="s">
        <v>1</v>
      </c>
      <c r="F284" s="143" t="s">
        <v>3684</v>
      </c>
      <c r="H284" s="142" t="s">
        <v>1</v>
      </c>
      <c r="L284" s="141"/>
      <c r="M284" s="144"/>
      <c r="T284" s="145"/>
      <c r="AT284" s="142" t="s">
        <v>234</v>
      </c>
      <c r="AU284" s="142" t="s">
        <v>78</v>
      </c>
      <c r="AV284" s="12" t="s">
        <v>78</v>
      </c>
      <c r="AW284" s="12" t="s">
        <v>29</v>
      </c>
      <c r="AX284" s="12" t="s">
        <v>73</v>
      </c>
      <c r="AY284" s="142" t="s">
        <v>224</v>
      </c>
    </row>
    <row r="285" spans="2:65" s="13" customFormat="1">
      <c r="B285" s="146"/>
      <c r="D285" s="136" t="s">
        <v>234</v>
      </c>
      <c r="E285" s="147" t="s">
        <v>1</v>
      </c>
      <c r="F285" s="148" t="s">
        <v>283</v>
      </c>
      <c r="H285" s="149">
        <v>18</v>
      </c>
      <c r="L285" s="146"/>
      <c r="M285" s="150"/>
      <c r="T285" s="151"/>
      <c r="AT285" s="147" t="s">
        <v>234</v>
      </c>
      <c r="AU285" s="147" t="s">
        <v>78</v>
      </c>
      <c r="AV285" s="13" t="s">
        <v>82</v>
      </c>
      <c r="AW285" s="13" t="s">
        <v>29</v>
      </c>
      <c r="AX285" s="13" t="s">
        <v>73</v>
      </c>
      <c r="AY285" s="147" t="s">
        <v>224</v>
      </c>
    </row>
    <row r="286" spans="2:65" s="14" customFormat="1">
      <c r="B286" s="152"/>
      <c r="D286" s="136" t="s">
        <v>234</v>
      </c>
      <c r="E286" s="153" t="s">
        <v>1</v>
      </c>
      <c r="F286" s="154" t="s">
        <v>239</v>
      </c>
      <c r="H286" s="155">
        <v>51</v>
      </c>
      <c r="L286" s="152"/>
      <c r="M286" s="156"/>
      <c r="T286" s="157"/>
      <c r="AT286" s="153" t="s">
        <v>234</v>
      </c>
      <c r="AU286" s="153" t="s">
        <v>78</v>
      </c>
      <c r="AV286" s="14" t="s">
        <v>106</v>
      </c>
      <c r="AW286" s="14" t="s">
        <v>29</v>
      </c>
      <c r="AX286" s="14" t="s">
        <v>78</v>
      </c>
      <c r="AY286" s="153" t="s">
        <v>224</v>
      </c>
    </row>
    <row r="287" spans="2:65" s="11" customFormat="1" ht="25.9" customHeight="1">
      <c r="B287" s="112"/>
      <c r="D287" s="113" t="s">
        <v>72</v>
      </c>
      <c r="E287" s="114" t="s">
        <v>2877</v>
      </c>
      <c r="F287" s="114" t="s">
        <v>2877</v>
      </c>
      <c r="J287" s="115">
        <f>BK287</f>
        <v>58400</v>
      </c>
      <c r="L287" s="112"/>
      <c r="M287" s="116"/>
      <c r="P287" s="117">
        <f>SUM(P288:P291)</f>
        <v>0</v>
      </c>
      <c r="R287" s="117">
        <f>SUM(R288:R291)</f>
        <v>0</v>
      </c>
      <c r="T287" s="118">
        <f>SUM(T288:T291)</f>
        <v>0</v>
      </c>
      <c r="AR287" s="113" t="s">
        <v>106</v>
      </c>
      <c r="AT287" s="119" t="s">
        <v>72</v>
      </c>
      <c r="AU287" s="119" t="s">
        <v>73</v>
      </c>
      <c r="AY287" s="113" t="s">
        <v>224</v>
      </c>
      <c r="BK287" s="120">
        <f>SUM(BK288:BK291)</f>
        <v>58400</v>
      </c>
    </row>
    <row r="288" spans="2:65" s="1" customFormat="1" ht="62.65" customHeight="1">
      <c r="B288" s="123"/>
      <c r="C288" s="124" t="s">
        <v>514</v>
      </c>
      <c r="D288" s="124" t="s">
        <v>226</v>
      </c>
      <c r="E288" s="125" t="s">
        <v>2298</v>
      </c>
      <c r="F288" s="126" t="s">
        <v>3685</v>
      </c>
      <c r="G288" s="127" t="s">
        <v>2879</v>
      </c>
      <c r="H288" s="128">
        <v>1</v>
      </c>
      <c r="I288" s="129">
        <v>29200</v>
      </c>
      <c r="J288" s="129">
        <f>ROUND(I288*H288,2)</f>
        <v>29200</v>
      </c>
      <c r="K288" s="126" t="s">
        <v>1</v>
      </c>
      <c r="L288" s="29"/>
      <c r="M288" s="130" t="s">
        <v>1</v>
      </c>
      <c r="N288" s="131" t="s">
        <v>39</v>
      </c>
      <c r="O288" s="132">
        <v>0</v>
      </c>
      <c r="P288" s="132">
        <f>O288*H288</f>
        <v>0</v>
      </c>
      <c r="Q288" s="132">
        <v>0</v>
      </c>
      <c r="R288" s="132">
        <f>Q288*H288</f>
        <v>0</v>
      </c>
      <c r="S288" s="132">
        <v>0</v>
      </c>
      <c r="T288" s="133">
        <f>S288*H288</f>
        <v>0</v>
      </c>
      <c r="AR288" s="134" t="s">
        <v>1564</v>
      </c>
      <c r="AT288" s="134" t="s">
        <v>226</v>
      </c>
      <c r="AU288" s="134" t="s">
        <v>78</v>
      </c>
      <c r="AY288" s="17" t="s">
        <v>224</v>
      </c>
      <c r="BE288" s="135">
        <f>IF(N288="základní",J288,0)</f>
        <v>0</v>
      </c>
      <c r="BF288" s="135">
        <f>IF(N288="snížená",J288,0)</f>
        <v>29200</v>
      </c>
      <c r="BG288" s="135">
        <f>IF(N288="zákl. přenesená",J288,0)</f>
        <v>0</v>
      </c>
      <c r="BH288" s="135">
        <f>IF(N288="sníž. přenesená",J288,0)</f>
        <v>0</v>
      </c>
      <c r="BI288" s="135">
        <f>IF(N288="nulová",J288,0)</f>
        <v>0</v>
      </c>
      <c r="BJ288" s="17" t="s">
        <v>82</v>
      </c>
      <c r="BK288" s="135">
        <f>ROUND(I288*H288,2)</f>
        <v>29200</v>
      </c>
      <c r="BL288" s="17" t="s">
        <v>1564</v>
      </c>
      <c r="BM288" s="134" t="s">
        <v>5287</v>
      </c>
    </row>
    <row r="289" spans="2:65" s="1" customFormat="1" ht="39">
      <c r="B289" s="29"/>
      <c r="D289" s="136" t="s">
        <v>231</v>
      </c>
      <c r="F289" s="137" t="s">
        <v>5288</v>
      </c>
      <c r="L289" s="29"/>
      <c r="M289" s="138"/>
      <c r="T289" s="53"/>
      <c r="AT289" s="17" t="s">
        <v>231</v>
      </c>
      <c r="AU289" s="17" t="s">
        <v>78</v>
      </c>
    </row>
    <row r="290" spans="2:65" s="1" customFormat="1" ht="62.65" customHeight="1">
      <c r="B290" s="123"/>
      <c r="C290" s="124" t="s">
        <v>379</v>
      </c>
      <c r="D290" s="124" t="s">
        <v>226</v>
      </c>
      <c r="E290" s="125" t="s">
        <v>2881</v>
      </c>
      <c r="F290" s="126" t="s">
        <v>3687</v>
      </c>
      <c r="G290" s="127" t="s">
        <v>2879</v>
      </c>
      <c r="H290" s="128">
        <v>1</v>
      </c>
      <c r="I290" s="129">
        <v>29200</v>
      </c>
      <c r="J290" s="129">
        <f>ROUND(I290*H290,2)</f>
        <v>29200</v>
      </c>
      <c r="K290" s="126" t="s">
        <v>1</v>
      </c>
      <c r="L290" s="29"/>
      <c r="M290" s="130" t="s">
        <v>1</v>
      </c>
      <c r="N290" s="131" t="s">
        <v>39</v>
      </c>
      <c r="O290" s="132">
        <v>0</v>
      </c>
      <c r="P290" s="132">
        <f>O290*H290</f>
        <v>0</v>
      </c>
      <c r="Q290" s="132">
        <v>0</v>
      </c>
      <c r="R290" s="132">
        <f>Q290*H290</f>
        <v>0</v>
      </c>
      <c r="S290" s="132">
        <v>0</v>
      </c>
      <c r="T290" s="133">
        <f>S290*H290</f>
        <v>0</v>
      </c>
      <c r="AR290" s="134" t="s">
        <v>1564</v>
      </c>
      <c r="AT290" s="134" t="s">
        <v>226</v>
      </c>
      <c r="AU290" s="134" t="s">
        <v>78</v>
      </c>
      <c r="AY290" s="17" t="s">
        <v>224</v>
      </c>
      <c r="BE290" s="135">
        <f>IF(N290="základní",J290,0)</f>
        <v>0</v>
      </c>
      <c r="BF290" s="135">
        <f>IF(N290="snížená",J290,0)</f>
        <v>29200</v>
      </c>
      <c r="BG290" s="135">
        <f>IF(N290="zákl. přenesená",J290,0)</f>
        <v>0</v>
      </c>
      <c r="BH290" s="135">
        <f>IF(N290="sníž. přenesená",J290,0)</f>
        <v>0</v>
      </c>
      <c r="BI290" s="135">
        <f>IF(N290="nulová",J290,0)</f>
        <v>0</v>
      </c>
      <c r="BJ290" s="17" t="s">
        <v>82</v>
      </c>
      <c r="BK290" s="135">
        <f>ROUND(I290*H290,2)</f>
        <v>29200</v>
      </c>
      <c r="BL290" s="17" t="s">
        <v>1564</v>
      </c>
      <c r="BM290" s="134" t="s">
        <v>5289</v>
      </c>
    </row>
    <row r="291" spans="2:65" s="1" customFormat="1" ht="39">
      <c r="B291" s="29"/>
      <c r="D291" s="136" t="s">
        <v>231</v>
      </c>
      <c r="F291" s="137" t="s">
        <v>5290</v>
      </c>
      <c r="L291" s="29"/>
      <c r="M291" s="138"/>
      <c r="T291" s="53"/>
      <c r="AT291" s="17" t="s">
        <v>231</v>
      </c>
      <c r="AU291" s="17" t="s">
        <v>78</v>
      </c>
    </row>
    <row r="292" spans="2:65" s="11" customFormat="1" ht="25.9" customHeight="1">
      <c r="B292" s="112"/>
      <c r="D292" s="113" t="s">
        <v>72</v>
      </c>
      <c r="E292" s="114" t="s">
        <v>2301</v>
      </c>
      <c r="F292" s="114" t="s">
        <v>2302</v>
      </c>
      <c r="J292" s="115">
        <f>BK292</f>
        <v>48000</v>
      </c>
      <c r="L292" s="112"/>
      <c r="M292" s="116"/>
      <c r="P292" s="117">
        <f>P293</f>
        <v>0</v>
      </c>
      <c r="R292" s="117">
        <f>R293</f>
        <v>0</v>
      </c>
      <c r="T292" s="118">
        <f>T293</f>
        <v>0</v>
      </c>
      <c r="AR292" s="113" t="s">
        <v>109</v>
      </c>
      <c r="AT292" s="119" t="s">
        <v>72</v>
      </c>
      <c r="AU292" s="119" t="s">
        <v>73</v>
      </c>
      <c r="AY292" s="113" t="s">
        <v>224</v>
      </c>
      <c r="BK292" s="120">
        <f>BK293</f>
        <v>48000</v>
      </c>
    </row>
    <row r="293" spans="2:65" s="11" customFormat="1" ht="22.9" customHeight="1">
      <c r="B293" s="112"/>
      <c r="D293" s="113" t="s">
        <v>72</v>
      </c>
      <c r="E293" s="121" t="s">
        <v>2320</v>
      </c>
      <c r="F293" s="121" t="s">
        <v>2321</v>
      </c>
      <c r="J293" s="122">
        <f>BK293</f>
        <v>48000</v>
      </c>
      <c r="L293" s="112"/>
      <c r="M293" s="116"/>
      <c r="P293" s="117">
        <f>SUM(P294:P305)</f>
        <v>0</v>
      </c>
      <c r="R293" s="117">
        <f>SUM(R294:R305)</f>
        <v>0</v>
      </c>
      <c r="T293" s="118">
        <f>SUM(T294:T305)</f>
        <v>0</v>
      </c>
      <c r="AR293" s="113" t="s">
        <v>109</v>
      </c>
      <c r="AT293" s="119" t="s">
        <v>72</v>
      </c>
      <c r="AU293" s="119" t="s">
        <v>78</v>
      </c>
      <c r="AY293" s="113" t="s">
        <v>224</v>
      </c>
      <c r="BK293" s="120">
        <f>SUM(BK294:BK305)</f>
        <v>48000</v>
      </c>
    </row>
    <row r="294" spans="2:65" s="1" customFormat="1" ht="16.5" customHeight="1">
      <c r="B294" s="123"/>
      <c r="C294" s="124" t="s">
        <v>547</v>
      </c>
      <c r="D294" s="124" t="s">
        <v>226</v>
      </c>
      <c r="E294" s="125" t="s">
        <v>3689</v>
      </c>
      <c r="F294" s="126" t="s">
        <v>3690</v>
      </c>
      <c r="G294" s="127" t="s">
        <v>3691</v>
      </c>
      <c r="H294" s="128">
        <v>4</v>
      </c>
      <c r="I294" s="129">
        <v>12000</v>
      </c>
      <c r="J294" s="129">
        <f>ROUND(I294*H294,2)</f>
        <v>48000</v>
      </c>
      <c r="K294" s="126" t="s">
        <v>230</v>
      </c>
      <c r="L294" s="29"/>
      <c r="M294" s="130" t="s">
        <v>1</v>
      </c>
      <c r="N294" s="131" t="s">
        <v>39</v>
      </c>
      <c r="O294" s="132">
        <v>0</v>
      </c>
      <c r="P294" s="132">
        <f>O294*H294</f>
        <v>0</v>
      </c>
      <c r="Q294" s="132">
        <v>0</v>
      </c>
      <c r="R294" s="132">
        <f>Q294*H294</f>
        <v>0</v>
      </c>
      <c r="S294" s="132">
        <v>0</v>
      </c>
      <c r="T294" s="133">
        <f>S294*H294</f>
        <v>0</v>
      </c>
      <c r="AR294" s="134" t="s">
        <v>3692</v>
      </c>
      <c r="AT294" s="134" t="s">
        <v>226</v>
      </c>
      <c r="AU294" s="134" t="s">
        <v>82</v>
      </c>
      <c r="AY294" s="17" t="s">
        <v>224</v>
      </c>
      <c r="BE294" s="135">
        <f>IF(N294="základní",J294,0)</f>
        <v>0</v>
      </c>
      <c r="BF294" s="135">
        <f>IF(N294="snížená",J294,0)</f>
        <v>48000</v>
      </c>
      <c r="BG294" s="135">
        <f>IF(N294="zákl. přenesená",J294,0)</f>
        <v>0</v>
      </c>
      <c r="BH294" s="135">
        <f>IF(N294="sníž. přenesená",J294,0)</f>
        <v>0</v>
      </c>
      <c r="BI294" s="135">
        <f>IF(N294="nulová",J294,0)</f>
        <v>0</v>
      </c>
      <c r="BJ294" s="17" t="s">
        <v>82</v>
      </c>
      <c r="BK294" s="135">
        <f>ROUND(I294*H294,2)</f>
        <v>48000</v>
      </c>
      <c r="BL294" s="17" t="s">
        <v>3692</v>
      </c>
      <c r="BM294" s="134" t="s">
        <v>5291</v>
      </c>
    </row>
    <row r="295" spans="2:65" s="1" customFormat="1">
      <c r="B295" s="29"/>
      <c r="D295" s="136" t="s">
        <v>231</v>
      </c>
      <c r="F295" s="137" t="s">
        <v>3690</v>
      </c>
      <c r="L295" s="29"/>
      <c r="M295" s="138"/>
      <c r="T295" s="53"/>
      <c r="AT295" s="17" t="s">
        <v>231</v>
      </c>
      <c r="AU295" s="17" t="s">
        <v>82</v>
      </c>
    </row>
    <row r="296" spans="2:65" s="1" customFormat="1">
      <c r="B296" s="29"/>
      <c r="D296" s="139" t="s">
        <v>232</v>
      </c>
      <c r="F296" s="140" t="s">
        <v>3694</v>
      </c>
      <c r="L296" s="29"/>
      <c r="M296" s="138"/>
      <c r="T296" s="53"/>
      <c r="AT296" s="17" t="s">
        <v>232</v>
      </c>
      <c r="AU296" s="17" t="s">
        <v>82</v>
      </c>
    </row>
    <row r="297" spans="2:65" s="12" customFormat="1">
      <c r="B297" s="141"/>
      <c r="D297" s="136" t="s">
        <v>234</v>
      </c>
      <c r="E297" s="142" t="s">
        <v>1</v>
      </c>
      <c r="F297" s="143" t="s">
        <v>3695</v>
      </c>
      <c r="H297" s="142" t="s">
        <v>1</v>
      </c>
      <c r="L297" s="141"/>
      <c r="M297" s="144"/>
      <c r="T297" s="145"/>
      <c r="AT297" s="142" t="s">
        <v>234</v>
      </c>
      <c r="AU297" s="142" t="s">
        <v>82</v>
      </c>
      <c r="AV297" s="12" t="s">
        <v>78</v>
      </c>
      <c r="AW297" s="12" t="s">
        <v>29</v>
      </c>
      <c r="AX297" s="12" t="s">
        <v>73</v>
      </c>
      <c r="AY297" s="142" t="s">
        <v>224</v>
      </c>
    </row>
    <row r="298" spans="2:65" s="13" customFormat="1">
      <c r="B298" s="146"/>
      <c r="D298" s="136" t="s">
        <v>234</v>
      </c>
      <c r="E298" s="147" t="s">
        <v>1</v>
      </c>
      <c r="F298" s="148" t="s">
        <v>78</v>
      </c>
      <c r="H298" s="149">
        <v>1</v>
      </c>
      <c r="L298" s="146"/>
      <c r="M298" s="150"/>
      <c r="T298" s="151"/>
      <c r="AT298" s="147" t="s">
        <v>234</v>
      </c>
      <c r="AU298" s="147" t="s">
        <v>82</v>
      </c>
      <c r="AV298" s="13" t="s">
        <v>82</v>
      </c>
      <c r="AW298" s="13" t="s">
        <v>29</v>
      </c>
      <c r="AX298" s="13" t="s">
        <v>73</v>
      </c>
      <c r="AY298" s="147" t="s">
        <v>224</v>
      </c>
    </row>
    <row r="299" spans="2:65" s="12" customFormat="1">
      <c r="B299" s="141"/>
      <c r="D299" s="136" t="s">
        <v>234</v>
      </c>
      <c r="E299" s="142" t="s">
        <v>1</v>
      </c>
      <c r="F299" s="143" t="s">
        <v>3696</v>
      </c>
      <c r="H299" s="142" t="s">
        <v>1</v>
      </c>
      <c r="L299" s="141"/>
      <c r="M299" s="144"/>
      <c r="T299" s="145"/>
      <c r="AT299" s="142" t="s">
        <v>234</v>
      </c>
      <c r="AU299" s="142" t="s">
        <v>82</v>
      </c>
      <c r="AV299" s="12" t="s">
        <v>78</v>
      </c>
      <c r="AW299" s="12" t="s">
        <v>29</v>
      </c>
      <c r="AX299" s="12" t="s">
        <v>73</v>
      </c>
      <c r="AY299" s="142" t="s">
        <v>224</v>
      </c>
    </row>
    <row r="300" spans="2:65" s="13" customFormat="1">
      <c r="B300" s="146"/>
      <c r="D300" s="136" t="s">
        <v>234</v>
      </c>
      <c r="E300" s="147" t="s">
        <v>1</v>
      </c>
      <c r="F300" s="148" t="s">
        <v>78</v>
      </c>
      <c r="H300" s="149">
        <v>1</v>
      </c>
      <c r="L300" s="146"/>
      <c r="M300" s="150"/>
      <c r="T300" s="151"/>
      <c r="AT300" s="147" t="s">
        <v>234</v>
      </c>
      <c r="AU300" s="147" t="s">
        <v>82</v>
      </c>
      <c r="AV300" s="13" t="s">
        <v>82</v>
      </c>
      <c r="AW300" s="13" t="s">
        <v>29</v>
      </c>
      <c r="AX300" s="13" t="s">
        <v>73</v>
      </c>
      <c r="AY300" s="147" t="s">
        <v>224</v>
      </c>
    </row>
    <row r="301" spans="2:65" s="12" customFormat="1">
      <c r="B301" s="141"/>
      <c r="D301" s="136" t="s">
        <v>234</v>
      </c>
      <c r="E301" s="142" t="s">
        <v>1</v>
      </c>
      <c r="F301" s="143" t="s">
        <v>3697</v>
      </c>
      <c r="H301" s="142" t="s">
        <v>1</v>
      </c>
      <c r="L301" s="141"/>
      <c r="M301" s="144"/>
      <c r="T301" s="145"/>
      <c r="AT301" s="142" t="s">
        <v>234</v>
      </c>
      <c r="AU301" s="142" t="s">
        <v>82</v>
      </c>
      <c r="AV301" s="12" t="s">
        <v>78</v>
      </c>
      <c r="AW301" s="12" t="s">
        <v>29</v>
      </c>
      <c r="AX301" s="12" t="s">
        <v>73</v>
      </c>
      <c r="AY301" s="142" t="s">
        <v>224</v>
      </c>
    </row>
    <row r="302" spans="2:65" s="13" customFormat="1">
      <c r="B302" s="146"/>
      <c r="D302" s="136" t="s">
        <v>234</v>
      </c>
      <c r="E302" s="147" t="s">
        <v>1</v>
      </c>
      <c r="F302" s="148" t="s">
        <v>78</v>
      </c>
      <c r="H302" s="149">
        <v>1</v>
      </c>
      <c r="L302" s="146"/>
      <c r="M302" s="150"/>
      <c r="T302" s="151"/>
      <c r="AT302" s="147" t="s">
        <v>234</v>
      </c>
      <c r="AU302" s="147" t="s">
        <v>82</v>
      </c>
      <c r="AV302" s="13" t="s">
        <v>82</v>
      </c>
      <c r="AW302" s="13" t="s">
        <v>29</v>
      </c>
      <c r="AX302" s="13" t="s">
        <v>73</v>
      </c>
      <c r="AY302" s="147" t="s">
        <v>224</v>
      </c>
    </row>
    <row r="303" spans="2:65" s="12" customFormat="1">
      <c r="B303" s="141"/>
      <c r="D303" s="136" t="s">
        <v>234</v>
      </c>
      <c r="E303" s="142" t="s">
        <v>1</v>
      </c>
      <c r="F303" s="143" t="s">
        <v>3698</v>
      </c>
      <c r="H303" s="142" t="s">
        <v>1</v>
      </c>
      <c r="L303" s="141"/>
      <c r="M303" s="144"/>
      <c r="T303" s="145"/>
      <c r="AT303" s="142" t="s">
        <v>234</v>
      </c>
      <c r="AU303" s="142" t="s">
        <v>82</v>
      </c>
      <c r="AV303" s="12" t="s">
        <v>78</v>
      </c>
      <c r="AW303" s="12" t="s">
        <v>29</v>
      </c>
      <c r="AX303" s="12" t="s">
        <v>73</v>
      </c>
      <c r="AY303" s="142" t="s">
        <v>224</v>
      </c>
    </row>
    <row r="304" spans="2:65" s="13" customFormat="1">
      <c r="B304" s="146"/>
      <c r="D304" s="136" t="s">
        <v>234</v>
      </c>
      <c r="E304" s="147" t="s">
        <v>1</v>
      </c>
      <c r="F304" s="148" t="s">
        <v>78</v>
      </c>
      <c r="H304" s="149">
        <v>1</v>
      </c>
      <c r="L304" s="146"/>
      <c r="M304" s="150"/>
      <c r="T304" s="151"/>
      <c r="AT304" s="147" t="s">
        <v>234</v>
      </c>
      <c r="AU304" s="147" t="s">
        <v>82</v>
      </c>
      <c r="AV304" s="13" t="s">
        <v>82</v>
      </c>
      <c r="AW304" s="13" t="s">
        <v>29</v>
      </c>
      <c r="AX304" s="13" t="s">
        <v>73</v>
      </c>
      <c r="AY304" s="147" t="s">
        <v>224</v>
      </c>
    </row>
    <row r="305" spans="2:51" s="14" customFormat="1">
      <c r="B305" s="152"/>
      <c r="D305" s="136" t="s">
        <v>234</v>
      </c>
      <c r="E305" s="153" t="s">
        <v>1</v>
      </c>
      <c r="F305" s="154" t="s">
        <v>239</v>
      </c>
      <c r="H305" s="155">
        <v>4</v>
      </c>
      <c r="L305" s="152"/>
      <c r="M305" s="179"/>
      <c r="N305" s="180"/>
      <c r="O305" s="180"/>
      <c r="P305" s="180"/>
      <c r="Q305" s="180"/>
      <c r="R305" s="180"/>
      <c r="S305" s="180"/>
      <c r="T305" s="181"/>
      <c r="AT305" s="153" t="s">
        <v>234</v>
      </c>
      <c r="AU305" s="153" t="s">
        <v>82</v>
      </c>
      <c r="AV305" s="14" t="s">
        <v>106</v>
      </c>
      <c r="AW305" s="14" t="s">
        <v>29</v>
      </c>
      <c r="AX305" s="14" t="s">
        <v>78</v>
      </c>
      <c r="AY305" s="153" t="s">
        <v>224</v>
      </c>
    </row>
    <row r="306" spans="2:51" s="1" customFormat="1" ht="6.95" customHeight="1">
      <c r="B306" s="41"/>
      <c r="C306" s="42"/>
      <c r="D306" s="42"/>
      <c r="E306" s="42"/>
      <c r="F306" s="42"/>
      <c r="G306" s="42"/>
      <c r="H306" s="42"/>
      <c r="I306" s="42"/>
      <c r="J306" s="42"/>
      <c r="K306" s="42"/>
      <c r="L306" s="29"/>
    </row>
  </sheetData>
  <autoFilter ref="C128:K305" xr:uid="{00000000-0009-0000-0000-000016000000}"/>
  <mergeCells count="11">
    <mergeCell ref="E121:H121"/>
    <mergeCell ref="E7:H7"/>
    <mergeCell ref="E9:H9"/>
    <mergeCell ref="E11:H11"/>
    <mergeCell ref="E29:H29"/>
    <mergeCell ref="E85:H85"/>
    <mergeCell ref="L2:V2"/>
    <mergeCell ref="E87:H87"/>
    <mergeCell ref="E89:H89"/>
    <mergeCell ref="E117:H117"/>
    <mergeCell ref="E119:H119"/>
  </mergeCells>
  <hyperlinks>
    <hyperlink ref="F134" r:id="rId1" xr:uid="{00000000-0004-0000-1600-000000000000}"/>
    <hyperlink ref="F140" r:id="rId2" xr:uid="{00000000-0004-0000-1600-000001000000}"/>
    <hyperlink ref="F146" r:id="rId3" xr:uid="{00000000-0004-0000-1600-000002000000}"/>
    <hyperlink ref="F157" r:id="rId4" xr:uid="{00000000-0004-0000-1600-000003000000}"/>
    <hyperlink ref="F163" r:id="rId5" xr:uid="{00000000-0004-0000-1600-000004000000}"/>
    <hyperlink ref="F169" r:id="rId6" xr:uid="{00000000-0004-0000-1600-000005000000}"/>
    <hyperlink ref="F172" r:id="rId7" xr:uid="{00000000-0004-0000-1600-000006000000}"/>
    <hyperlink ref="F175" r:id="rId8" xr:uid="{00000000-0004-0000-1600-000007000000}"/>
    <hyperlink ref="F178" r:id="rId9" xr:uid="{00000000-0004-0000-1600-000008000000}"/>
    <hyperlink ref="F183" r:id="rId10" xr:uid="{00000000-0004-0000-1600-000009000000}"/>
    <hyperlink ref="F186" r:id="rId11" xr:uid="{00000000-0004-0000-1600-00000A000000}"/>
    <hyperlink ref="F189" r:id="rId12" xr:uid="{00000000-0004-0000-1600-00000B000000}"/>
    <hyperlink ref="F192" r:id="rId13" xr:uid="{00000000-0004-0000-1600-00000C000000}"/>
    <hyperlink ref="F197" r:id="rId14" xr:uid="{00000000-0004-0000-1600-00000D000000}"/>
    <hyperlink ref="F211" r:id="rId15" xr:uid="{00000000-0004-0000-1600-00000E000000}"/>
    <hyperlink ref="F216" r:id="rId16" xr:uid="{00000000-0004-0000-1600-00000F000000}"/>
    <hyperlink ref="F223" r:id="rId17" xr:uid="{00000000-0004-0000-1600-000010000000}"/>
    <hyperlink ref="F226" r:id="rId18" xr:uid="{00000000-0004-0000-1600-000011000000}"/>
    <hyperlink ref="F231" r:id="rId19" xr:uid="{00000000-0004-0000-1600-000012000000}"/>
    <hyperlink ref="F236" r:id="rId20" xr:uid="{00000000-0004-0000-1600-000013000000}"/>
    <hyperlink ref="F241" r:id="rId21" xr:uid="{00000000-0004-0000-1600-000014000000}"/>
    <hyperlink ref="F246" r:id="rId22" xr:uid="{00000000-0004-0000-1600-000015000000}"/>
    <hyperlink ref="F251" r:id="rId23" xr:uid="{00000000-0004-0000-1600-000016000000}"/>
    <hyperlink ref="F256" r:id="rId24" xr:uid="{00000000-0004-0000-1600-000017000000}"/>
    <hyperlink ref="F259" r:id="rId25" xr:uid="{00000000-0004-0000-1600-000018000000}"/>
    <hyperlink ref="F264" r:id="rId26" xr:uid="{00000000-0004-0000-1600-000019000000}"/>
    <hyperlink ref="F271" r:id="rId27" xr:uid="{00000000-0004-0000-1600-00001A000000}"/>
    <hyperlink ref="F296" r:id="rId28" xr:uid="{00000000-0004-0000-1600-00001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207"/>
  <sheetViews>
    <sheetView showGridLines="0" workbookViewId="0">
      <selection activeCell="E119" sqref="E119:H11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136</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3701</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229390.57</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ROUND((SUM(BE129:BE206)),  2)</f>
        <v>0</v>
      </c>
      <c r="I37" s="84">
        <v>0.21</v>
      </c>
      <c r="J37" s="80">
        <f>ROUND(((SUM(BE129:BE206))*I37),  2)</f>
        <v>0</v>
      </c>
      <c r="L37" s="29"/>
    </row>
    <row r="38" spans="2:12" s="1" customFormat="1" ht="14.45" customHeight="1">
      <c r="B38" s="29"/>
      <c r="E38" s="26" t="s">
        <v>39</v>
      </c>
      <c r="F38" s="80">
        <f>ROUND((SUM(BF129:BF206)),  2)</f>
        <v>229390.57</v>
      </c>
      <c r="I38" s="84">
        <v>0.12</v>
      </c>
      <c r="J38" s="80">
        <f>ROUND(((SUM(BF129:BF206))*I38),  2)</f>
        <v>27526.87</v>
      </c>
      <c r="L38" s="29"/>
    </row>
    <row r="39" spans="2:12" s="1" customFormat="1" ht="14.45" hidden="1" customHeight="1">
      <c r="B39" s="29"/>
      <c r="E39" s="26" t="s">
        <v>40</v>
      </c>
      <c r="F39" s="80">
        <f>ROUND((SUM(BG129:BG206)),  2)</f>
        <v>0</v>
      </c>
      <c r="I39" s="84">
        <v>0.21</v>
      </c>
      <c r="J39" s="80">
        <f>0</f>
        <v>0</v>
      </c>
      <c r="L39" s="29"/>
    </row>
    <row r="40" spans="2:12" s="1" customFormat="1" ht="14.45" hidden="1" customHeight="1">
      <c r="B40" s="29"/>
      <c r="E40" s="26" t="s">
        <v>41</v>
      </c>
      <c r="F40" s="80">
        <f>ROUND((SUM(BH129:BH206)),  2)</f>
        <v>0</v>
      </c>
      <c r="I40" s="84">
        <v>0.12</v>
      </c>
      <c r="J40" s="80">
        <f>0</f>
        <v>0</v>
      </c>
      <c r="L40" s="29"/>
    </row>
    <row r="41" spans="2:12" s="1" customFormat="1" ht="14.45" hidden="1" customHeight="1">
      <c r="B41" s="29"/>
      <c r="E41" s="26" t="s">
        <v>42</v>
      </c>
      <c r="F41" s="80">
        <f>ROUND((SUM(BI129:BI206)),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256917.44</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1 - Strukturovaná kabeláž</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229390.56999999998</v>
      </c>
      <c r="L100" s="29"/>
      <c r="AU100" s="17" t="s">
        <v>172</v>
      </c>
    </row>
    <row r="101" spans="2:47" s="8" customFormat="1" ht="24.95" customHeight="1">
      <c r="B101" s="96"/>
      <c r="D101" s="97" t="s">
        <v>182</v>
      </c>
      <c r="E101" s="98"/>
      <c r="F101" s="98"/>
      <c r="G101" s="98"/>
      <c r="H101" s="98"/>
      <c r="I101" s="98"/>
      <c r="J101" s="99">
        <f>J130</f>
        <v>197210.56999999998</v>
      </c>
      <c r="L101" s="96"/>
    </row>
    <row r="102" spans="2:47" s="9" customFormat="1" ht="19.899999999999999" customHeight="1">
      <c r="B102" s="100"/>
      <c r="D102" s="101" t="s">
        <v>187</v>
      </c>
      <c r="E102" s="102"/>
      <c r="F102" s="102"/>
      <c r="G102" s="102"/>
      <c r="H102" s="102"/>
      <c r="I102" s="102"/>
      <c r="J102" s="103">
        <f>J131</f>
        <v>2434.8000000000002</v>
      </c>
      <c r="L102" s="100"/>
    </row>
    <row r="103" spans="2:47" s="9" customFormat="1" ht="19.899999999999999" customHeight="1">
      <c r="B103" s="100"/>
      <c r="D103" s="101" t="s">
        <v>3088</v>
      </c>
      <c r="E103" s="102"/>
      <c r="F103" s="102"/>
      <c r="G103" s="102"/>
      <c r="H103" s="102"/>
      <c r="I103" s="102"/>
      <c r="J103" s="103">
        <f>J144</f>
        <v>194775.77</v>
      </c>
      <c r="L103" s="100"/>
    </row>
    <row r="104" spans="2:47" s="8" customFormat="1" ht="24.95" customHeight="1">
      <c r="B104" s="96"/>
      <c r="D104" s="97" t="s">
        <v>3093</v>
      </c>
      <c r="E104" s="98"/>
      <c r="F104" s="98"/>
      <c r="G104" s="98"/>
      <c r="H104" s="98"/>
      <c r="I104" s="98"/>
      <c r="J104" s="99">
        <f>J192</f>
        <v>18880</v>
      </c>
      <c r="L104" s="96"/>
    </row>
    <row r="105" spans="2:47" s="8" customFormat="1" ht="24.95" customHeight="1">
      <c r="B105" s="96"/>
      <c r="D105" s="97" t="s">
        <v>2380</v>
      </c>
      <c r="E105" s="98"/>
      <c r="F105" s="98"/>
      <c r="G105" s="98"/>
      <c r="H105" s="98"/>
      <c r="I105" s="98"/>
      <c r="J105" s="99">
        <f>J198</f>
        <v>13300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7786</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1 - Strukturovaná kabeláž</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229390.56999999998</v>
      </c>
      <c r="L129" s="29"/>
      <c r="M129" s="59"/>
      <c r="N129" s="50"/>
      <c r="O129" s="50"/>
      <c r="P129" s="109">
        <f>P130+P192+P198</f>
        <v>206.04200000000003</v>
      </c>
      <c r="Q129" s="50"/>
      <c r="R129" s="109">
        <f>R130+R192+R198</f>
        <v>0.23094000000000001</v>
      </c>
      <c r="S129" s="50"/>
      <c r="T129" s="110">
        <f>T130+T192+T198</f>
        <v>0</v>
      </c>
      <c r="AT129" s="17" t="s">
        <v>72</v>
      </c>
      <c r="AU129" s="17" t="s">
        <v>172</v>
      </c>
      <c r="BK129" s="111">
        <f>BK130+BK192+BK198</f>
        <v>229390.56999999998</v>
      </c>
    </row>
    <row r="130" spans="2:65" s="11" customFormat="1" ht="25.9" customHeight="1">
      <c r="B130" s="112"/>
      <c r="D130" s="113" t="s">
        <v>72</v>
      </c>
      <c r="E130" s="114" t="s">
        <v>1110</v>
      </c>
      <c r="F130" s="114" t="s">
        <v>1111</v>
      </c>
      <c r="J130" s="115">
        <f>BK130</f>
        <v>197210.56999999998</v>
      </c>
      <c r="L130" s="112"/>
      <c r="M130" s="116"/>
      <c r="P130" s="117">
        <f>P131+P144</f>
        <v>166.04200000000003</v>
      </c>
      <c r="R130" s="117">
        <f>R131+R144</f>
        <v>0.23094000000000001</v>
      </c>
      <c r="T130" s="118">
        <f>T131+T144</f>
        <v>0</v>
      </c>
      <c r="AR130" s="113" t="s">
        <v>82</v>
      </c>
      <c r="AT130" s="119" t="s">
        <v>72</v>
      </c>
      <c r="AU130" s="119" t="s">
        <v>73</v>
      </c>
      <c r="AY130" s="113" t="s">
        <v>224</v>
      </c>
      <c r="BK130" s="120">
        <f>BK131+BK144</f>
        <v>197210.56999999998</v>
      </c>
    </row>
    <row r="131" spans="2:65" s="11" customFormat="1" ht="22.9" customHeight="1">
      <c r="B131" s="112"/>
      <c r="D131" s="113" t="s">
        <v>72</v>
      </c>
      <c r="E131" s="121" t="s">
        <v>1443</v>
      </c>
      <c r="F131" s="121" t="s">
        <v>1444</v>
      </c>
      <c r="J131" s="122">
        <f>BK131</f>
        <v>2434.8000000000002</v>
      </c>
      <c r="L131" s="112"/>
      <c r="M131" s="116"/>
      <c r="P131" s="117">
        <f>SUM(P132:P143)</f>
        <v>3.0019999999999998</v>
      </c>
      <c r="R131" s="117">
        <f>SUM(R132:R143)</f>
        <v>5.9000000000000007E-3</v>
      </c>
      <c r="T131" s="118">
        <f>SUM(T132:T143)</f>
        <v>0</v>
      </c>
      <c r="AR131" s="113" t="s">
        <v>82</v>
      </c>
      <c r="AT131" s="119" t="s">
        <v>72</v>
      </c>
      <c r="AU131" s="119" t="s">
        <v>78</v>
      </c>
      <c r="AY131" s="113" t="s">
        <v>224</v>
      </c>
      <c r="BK131" s="120">
        <f>SUM(BK132:BK143)</f>
        <v>2434.8000000000002</v>
      </c>
    </row>
    <row r="132" spans="2:65" s="1" customFormat="1" ht="24.2" customHeight="1">
      <c r="B132" s="123"/>
      <c r="C132" s="124" t="s">
        <v>78</v>
      </c>
      <c r="D132" s="124" t="s">
        <v>226</v>
      </c>
      <c r="E132" s="125" t="s">
        <v>3208</v>
      </c>
      <c r="F132" s="126" t="s">
        <v>3209</v>
      </c>
      <c r="G132" s="127" t="s">
        <v>272</v>
      </c>
      <c r="H132" s="128">
        <v>30</v>
      </c>
      <c r="I132" s="129">
        <v>41.6</v>
      </c>
      <c r="J132" s="129">
        <f>ROUND(I132*H132,2)</f>
        <v>1248</v>
      </c>
      <c r="K132" s="126" t="s">
        <v>2903</v>
      </c>
      <c r="L132" s="29"/>
      <c r="M132" s="130" t="s">
        <v>1</v>
      </c>
      <c r="N132" s="131" t="s">
        <v>39</v>
      </c>
      <c r="O132" s="132">
        <v>8.5999999999999993E-2</v>
      </c>
      <c r="P132" s="132">
        <f>O132*H132</f>
        <v>2.5799999999999996</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1248</v>
      </c>
      <c r="BG132" s="135">
        <f>IF(N132="zákl. přenesená",J132,0)</f>
        <v>0</v>
      </c>
      <c r="BH132" s="135">
        <f>IF(N132="sníž. přenesená",J132,0)</f>
        <v>0</v>
      </c>
      <c r="BI132" s="135">
        <f>IF(N132="nulová",J132,0)</f>
        <v>0</v>
      </c>
      <c r="BJ132" s="17" t="s">
        <v>82</v>
      </c>
      <c r="BK132" s="135">
        <f>ROUND(I132*H132,2)</f>
        <v>1248</v>
      </c>
      <c r="BL132" s="17" t="s">
        <v>277</v>
      </c>
      <c r="BM132" s="134" t="s">
        <v>5292</v>
      </c>
    </row>
    <row r="133" spans="2:65" s="1" customFormat="1" ht="19.5">
      <c r="B133" s="29"/>
      <c r="D133" s="136" t="s">
        <v>231</v>
      </c>
      <c r="F133" s="137" t="s">
        <v>3211</v>
      </c>
      <c r="L133" s="29"/>
      <c r="M133" s="138"/>
      <c r="T133" s="53"/>
      <c r="AT133" s="17" t="s">
        <v>231</v>
      </c>
      <c r="AU133" s="17" t="s">
        <v>82</v>
      </c>
    </row>
    <row r="134" spans="2:65" s="13" customFormat="1">
      <c r="B134" s="146"/>
      <c r="D134" s="136" t="s">
        <v>234</v>
      </c>
      <c r="E134" s="147" t="s">
        <v>1</v>
      </c>
      <c r="F134" s="148" t="s">
        <v>328</v>
      </c>
      <c r="H134" s="149">
        <v>30</v>
      </c>
      <c r="L134" s="146"/>
      <c r="M134" s="150"/>
      <c r="T134" s="151"/>
      <c r="AT134" s="147" t="s">
        <v>234</v>
      </c>
      <c r="AU134" s="147" t="s">
        <v>82</v>
      </c>
      <c r="AV134" s="13" t="s">
        <v>82</v>
      </c>
      <c r="AW134" s="13" t="s">
        <v>29</v>
      </c>
      <c r="AX134" s="13" t="s">
        <v>73</v>
      </c>
      <c r="AY134" s="147" t="s">
        <v>224</v>
      </c>
    </row>
    <row r="135" spans="2:65" s="14" customFormat="1">
      <c r="B135" s="152"/>
      <c r="D135" s="136" t="s">
        <v>234</v>
      </c>
      <c r="E135" s="153" t="s">
        <v>1</v>
      </c>
      <c r="F135" s="154" t="s">
        <v>239</v>
      </c>
      <c r="H135" s="155">
        <v>30</v>
      </c>
      <c r="L135" s="152"/>
      <c r="M135" s="156"/>
      <c r="T135" s="157"/>
      <c r="AT135" s="153" t="s">
        <v>234</v>
      </c>
      <c r="AU135" s="153" t="s">
        <v>82</v>
      </c>
      <c r="AV135" s="14" t="s">
        <v>106</v>
      </c>
      <c r="AW135" s="14" t="s">
        <v>29</v>
      </c>
      <c r="AX135" s="14" t="s">
        <v>78</v>
      </c>
      <c r="AY135" s="153" t="s">
        <v>224</v>
      </c>
    </row>
    <row r="136" spans="2:65" s="1" customFormat="1" ht="16.5" customHeight="1">
      <c r="B136" s="123"/>
      <c r="C136" s="164" t="s">
        <v>82</v>
      </c>
      <c r="D136" s="164" t="s">
        <v>1008</v>
      </c>
      <c r="E136" s="165" t="s">
        <v>3213</v>
      </c>
      <c r="F136" s="166" t="s">
        <v>3214</v>
      </c>
      <c r="G136" s="167" t="s">
        <v>272</v>
      </c>
      <c r="H136" s="168">
        <v>30</v>
      </c>
      <c r="I136" s="169">
        <v>25.6</v>
      </c>
      <c r="J136" s="169">
        <f>ROUND(I136*H136,2)</f>
        <v>768</v>
      </c>
      <c r="K136" s="166" t="s">
        <v>230</v>
      </c>
      <c r="L136" s="170"/>
      <c r="M136" s="171" t="s">
        <v>1</v>
      </c>
      <c r="N136" s="172" t="s">
        <v>39</v>
      </c>
      <c r="O136" s="132">
        <v>0</v>
      </c>
      <c r="P136" s="132">
        <f>O136*H136</f>
        <v>0</v>
      </c>
      <c r="Q136" s="132">
        <v>1.7000000000000001E-4</v>
      </c>
      <c r="R136" s="132">
        <f>Q136*H136</f>
        <v>5.1000000000000004E-3</v>
      </c>
      <c r="S136" s="132">
        <v>0</v>
      </c>
      <c r="T136" s="133">
        <f>S136*H136</f>
        <v>0</v>
      </c>
      <c r="AR136" s="134" t="s">
        <v>332</v>
      </c>
      <c r="AT136" s="134" t="s">
        <v>1008</v>
      </c>
      <c r="AU136" s="134" t="s">
        <v>82</v>
      </c>
      <c r="AY136" s="17" t="s">
        <v>224</v>
      </c>
      <c r="BE136" s="135">
        <f>IF(N136="základní",J136,0)</f>
        <v>0</v>
      </c>
      <c r="BF136" s="135">
        <f>IF(N136="snížená",J136,0)</f>
        <v>768</v>
      </c>
      <c r="BG136" s="135">
        <f>IF(N136="zákl. přenesená",J136,0)</f>
        <v>0</v>
      </c>
      <c r="BH136" s="135">
        <f>IF(N136="sníž. přenesená",J136,0)</f>
        <v>0</v>
      </c>
      <c r="BI136" s="135">
        <f>IF(N136="nulová",J136,0)</f>
        <v>0</v>
      </c>
      <c r="BJ136" s="17" t="s">
        <v>82</v>
      </c>
      <c r="BK136" s="135">
        <f>ROUND(I136*H136,2)</f>
        <v>768</v>
      </c>
      <c r="BL136" s="17" t="s">
        <v>277</v>
      </c>
      <c r="BM136" s="134" t="s">
        <v>5293</v>
      </c>
    </row>
    <row r="137" spans="2:65" s="1" customFormat="1">
      <c r="B137" s="29"/>
      <c r="D137" s="136" t="s">
        <v>231</v>
      </c>
      <c r="F137" s="137" t="s">
        <v>3214</v>
      </c>
      <c r="L137" s="29"/>
      <c r="M137" s="138"/>
      <c r="T137" s="53"/>
      <c r="AT137" s="17" t="s">
        <v>231</v>
      </c>
      <c r="AU137" s="17" t="s">
        <v>82</v>
      </c>
    </row>
    <row r="138" spans="2:65" s="1" customFormat="1" ht="16.5" customHeight="1">
      <c r="B138" s="123"/>
      <c r="C138" s="124" t="s">
        <v>101</v>
      </c>
      <c r="D138" s="124" t="s">
        <v>226</v>
      </c>
      <c r="E138" s="125" t="s">
        <v>3704</v>
      </c>
      <c r="F138" s="126" t="s">
        <v>3705</v>
      </c>
      <c r="G138" s="127" t="s">
        <v>639</v>
      </c>
      <c r="H138" s="128">
        <v>2</v>
      </c>
      <c r="I138" s="129">
        <v>96.4</v>
      </c>
      <c r="J138" s="129">
        <f>ROUND(I138*H138,2)</f>
        <v>192.8</v>
      </c>
      <c r="K138" s="126" t="s">
        <v>2903</v>
      </c>
      <c r="L138" s="29"/>
      <c r="M138" s="130" t="s">
        <v>1</v>
      </c>
      <c r="N138" s="131" t="s">
        <v>39</v>
      </c>
      <c r="O138" s="132">
        <v>0.21099999999999999</v>
      </c>
      <c r="P138" s="132">
        <f>O138*H138</f>
        <v>0.42199999999999999</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192.8</v>
      </c>
      <c r="BG138" s="135">
        <f>IF(N138="zákl. přenesená",J138,0)</f>
        <v>0</v>
      </c>
      <c r="BH138" s="135">
        <f>IF(N138="sníž. přenesená",J138,0)</f>
        <v>0</v>
      </c>
      <c r="BI138" s="135">
        <f>IF(N138="nulová",J138,0)</f>
        <v>0</v>
      </c>
      <c r="BJ138" s="17" t="s">
        <v>82</v>
      </c>
      <c r="BK138" s="135">
        <f>ROUND(I138*H138,2)</f>
        <v>192.8</v>
      </c>
      <c r="BL138" s="17" t="s">
        <v>277</v>
      </c>
      <c r="BM138" s="134" t="s">
        <v>5294</v>
      </c>
    </row>
    <row r="139" spans="2:65" s="1" customFormat="1" ht="19.5">
      <c r="B139" s="29"/>
      <c r="D139" s="136" t="s">
        <v>231</v>
      </c>
      <c r="F139" s="137" t="s">
        <v>3707</v>
      </c>
      <c r="L139" s="29"/>
      <c r="M139" s="138"/>
      <c r="T139" s="53"/>
      <c r="AT139" s="17" t="s">
        <v>231</v>
      </c>
      <c r="AU139" s="17" t="s">
        <v>82</v>
      </c>
    </row>
    <row r="140" spans="2:65" s="13" customFormat="1">
      <c r="B140" s="146"/>
      <c r="D140" s="136" t="s">
        <v>234</v>
      </c>
      <c r="E140" s="147" t="s">
        <v>1</v>
      </c>
      <c r="F140" s="148" t="s">
        <v>82</v>
      </c>
      <c r="H140" s="149">
        <v>2</v>
      </c>
      <c r="L140" s="146"/>
      <c r="M140" s="150"/>
      <c r="T140" s="151"/>
      <c r="AT140" s="147" t="s">
        <v>234</v>
      </c>
      <c r="AU140" s="147" t="s">
        <v>82</v>
      </c>
      <c r="AV140" s="13" t="s">
        <v>82</v>
      </c>
      <c r="AW140" s="13" t="s">
        <v>29</v>
      </c>
      <c r="AX140" s="13" t="s">
        <v>73</v>
      </c>
      <c r="AY140" s="147" t="s">
        <v>224</v>
      </c>
    </row>
    <row r="141" spans="2:65" s="14" customFormat="1">
      <c r="B141" s="152"/>
      <c r="D141" s="136" t="s">
        <v>234</v>
      </c>
      <c r="E141" s="153" t="s">
        <v>1</v>
      </c>
      <c r="F141" s="154" t="s">
        <v>239</v>
      </c>
      <c r="H141" s="155">
        <v>2</v>
      </c>
      <c r="L141" s="152"/>
      <c r="M141" s="156"/>
      <c r="T141" s="157"/>
      <c r="AT141" s="153" t="s">
        <v>234</v>
      </c>
      <c r="AU141" s="153" t="s">
        <v>82</v>
      </c>
      <c r="AV141" s="14" t="s">
        <v>106</v>
      </c>
      <c r="AW141" s="14" t="s">
        <v>29</v>
      </c>
      <c r="AX141" s="14" t="s">
        <v>78</v>
      </c>
      <c r="AY141" s="153" t="s">
        <v>224</v>
      </c>
    </row>
    <row r="142" spans="2:65" s="1" customFormat="1" ht="16.5" customHeight="1">
      <c r="B142" s="123"/>
      <c r="C142" s="164" t="s">
        <v>106</v>
      </c>
      <c r="D142" s="164" t="s">
        <v>1008</v>
      </c>
      <c r="E142" s="165" t="s">
        <v>3708</v>
      </c>
      <c r="F142" s="166" t="s">
        <v>3709</v>
      </c>
      <c r="G142" s="167" t="s">
        <v>639</v>
      </c>
      <c r="H142" s="168">
        <v>2</v>
      </c>
      <c r="I142" s="169">
        <v>113</v>
      </c>
      <c r="J142" s="169">
        <f>ROUND(I142*H142,2)</f>
        <v>226</v>
      </c>
      <c r="K142" s="166" t="s">
        <v>230</v>
      </c>
      <c r="L142" s="170"/>
      <c r="M142" s="171" t="s">
        <v>1</v>
      </c>
      <c r="N142" s="172" t="s">
        <v>39</v>
      </c>
      <c r="O142" s="132">
        <v>0</v>
      </c>
      <c r="P142" s="132">
        <f>O142*H142</f>
        <v>0</v>
      </c>
      <c r="Q142" s="132">
        <v>4.0000000000000002E-4</v>
      </c>
      <c r="R142" s="132">
        <f>Q142*H142</f>
        <v>8.0000000000000004E-4</v>
      </c>
      <c r="S142" s="132">
        <v>0</v>
      </c>
      <c r="T142" s="133">
        <f>S142*H142</f>
        <v>0</v>
      </c>
      <c r="AR142" s="134" t="s">
        <v>332</v>
      </c>
      <c r="AT142" s="134" t="s">
        <v>1008</v>
      </c>
      <c r="AU142" s="134" t="s">
        <v>82</v>
      </c>
      <c r="AY142" s="17" t="s">
        <v>224</v>
      </c>
      <c r="BE142" s="135">
        <f>IF(N142="základní",J142,0)</f>
        <v>0</v>
      </c>
      <c r="BF142" s="135">
        <f>IF(N142="snížená",J142,0)</f>
        <v>226</v>
      </c>
      <c r="BG142" s="135">
        <f>IF(N142="zákl. přenesená",J142,0)</f>
        <v>0</v>
      </c>
      <c r="BH142" s="135">
        <f>IF(N142="sníž. přenesená",J142,0)</f>
        <v>0</v>
      </c>
      <c r="BI142" s="135">
        <f>IF(N142="nulová",J142,0)</f>
        <v>0</v>
      </c>
      <c r="BJ142" s="17" t="s">
        <v>82</v>
      </c>
      <c r="BK142" s="135">
        <f>ROUND(I142*H142,2)</f>
        <v>226</v>
      </c>
      <c r="BL142" s="17" t="s">
        <v>277</v>
      </c>
      <c r="BM142" s="134" t="s">
        <v>5295</v>
      </c>
    </row>
    <row r="143" spans="2:65" s="1" customFormat="1">
      <c r="B143" s="29"/>
      <c r="D143" s="136" t="s">
        <v>231</v>
      </c>
      <c r="F143" s="137" t="s">
        <v>3709</v>
      </c>
      <c r="L143" s="29"/>
      <c r="M143" s="138"/>
      <c r="T143" s="53"/>
      <c r="AT143" s="17" t="s">
        <v>231</v>
      </c>
      <c r="AU143" s="17" t="s">
        <v>82</v>
      </c>
    </row>
    <row r="144" spans="2:65" s="11" customFormat="1" ht="22.9" customHeight="1">
      <c r="B144" s="112"/>
      <c r="D144" s="113" t="s">
        <v>72</v>
      </c>
      <c r="E144" s="121" t="s">
        <v>2039</v>
      </c>
      <c r="F144" s="121" t="s">
        <v>3378</v>
      </c>
      <c r="J144" s="122">
        <f>BK144</f>
        <v>194775.77</v>
      </c>
      <c r="L144" s="112"/>
      <c r="M144" s="116"/>
      <c r="P144" s="117">
        <f>SUM(P145:P191)</f>
        <v>163.04000000000002</v>
      </c>
      <c r="R144" s="117">
        <f>SUM(R145:R191)</f>
        <v>0.22504000000000002</v>
      </c>
      <c r="T144" s="118">
        <f>SUM(T145:T191)</f>
        <v>0</v>
      </c>
      <c r="AR144" s="113" t="s">
        <v>82</v>
      </c>
      <c r="AT144" s="119" t="s">
        <v>72</v>
      </c>
      <c r="AU144" s="119" t="s">
        <v>78</v>
      </c>
      <c r="AY144" s="113" t="s">
        <v>224</v>
      </c>
      <c r="BK144" s="120">
        <f>SUM(BK145:BK191)</f>
        <v>194775.77</v>
      </c>
    </row>
    <row r="145" spans="2:65" s="1" customFormat="1" ht="21.75" customHeight="1">
      <c r="B145" s="123"/>
      <c r="C145" s="124" t="s">
        <v>109</v>
      </c>
      <c r="D145" s="124" t="s">
        <v>226</v>
      </c>
      <c r="E145" s="125" t="s">
        <v>3711</v>
      </c>
      <c r="F145" s="126" t="s">
        <v>3712</v>
      </c>
      <c r="G145" s="127" t="s">
        <v>272</v>
      </c>
      <c r="H145" s="128">
        <v>2750</v>
      </c>
      <c r="I145" s="129">
        <v>23.2</v>
      </c>
      <c r="J145" s="129">
        <f>ROUND(I145*H145,2)</f>
        <v>63800</v>
      </c>
      <c r="K145" s="126" t="s">
        <v>2903</v>
      </c>
      <c r="L145" s="29"/>
      <c r="M145" s="130" t="s">
        <v>1</v>
      </c>
      <c r="N145" s="131" t="s">
        <v>39</v>
      </c>
      <c r="O145" s="132">
        <v>0.04</v>
      </c>
      <c r="P145" s="132">
        <f>O145*H145</f>
        <v>110</v>
      </c>
      <c r="Q145" s="132">
        <v>0</v>
      </c>
      <c r="R145" s="132">
        <f>Q145*H145</f>
        <v>0</v>
      </c>
      <c r="S145" s="132">
        <v>0</v>
      </c>
      <c r="T145" s="133">
        <f>S145*H145</f>
        <v>0</v>
      </c>
      <c r="AR145" s="134" t="s">
        <v>277</v>
      </c>
      <c r="AT145" s="134" t="s">
        <v>226</v>
      </c>
      <c r="AU145" s="134" t="s">
        <v>82</v>
      </c>
      <c r="AY145" s="17" t="s">
        <v>224</v>
      </c>
      <c r="BE145" s="135">
        <f>IF(N145="základní",J145,0)</f>
        <v>0</v>
      </c>
      <c r="BF145" s="135">
        <f>IF(N145="snížená",J145,0)</f>
        <v>63800</v>
      </c>
      <c r="BG145" s="135">
        <f>IF(N145="zákl. přenesená",J145,0)</f>
        <v>0</v>
      </c>
      <c r="BH145" s="135">
        <f>IF(N145="sníž. přenesená",J145,0)</f>
        <v>0</v>
      </c>
      <c r="BI145" s="135">
        <f>IF(N145="nulová",J145,0)</f>
        <v>0</v>
      </c>
      <c r="BJ145" s="17" t="s">
        <v>82</v>
      </c>
      <c r="BK145" s="135">
        <f>ROUND(I145*H145,2)</f>
        <v>63800</v>
      </c>
      <c r="BL145" s="17" t="s">
        <v>277</v>
      </c>
      <c r="BM145" s="134" t="s">
        <v>5296</v>
      </c>
    </row>
    <row r="146" spans="2:65" s="1" customFormat="1">
      <c r="B146" s="29"/>
      <c r="D146" s="136" t="s">
        <v>231</v>
      </c>
      <c r="F146" s="137" t="s">
        <v>3714</v>
      </c>
      <c r="L146" s="29"/>
      <c r="M146" s="138"/>
      <c r="T146" s="53"/>
      <c r="AT146" s="17" t="s">
        <v>231</v>
      </c>
      <c r="AU146" s="17" t="s">
        <v>82</v>
      </c>
    </row>
    <row r="147" spans="2:65" s="1" customFormat="1" ht="19.5">
      <c r="B147" s="29"/>
      <c r="D147" s="136" t="s">
        <v>2923</v>
      </c>
      <c r="F147" s="176" t="s">
        <v>3715</v>
      </c>
      <c r="L147" s="29"/>
      <c r="M147" s="138"/>
      <c r="T147" s="53"/>
      <c r="AT147" s="17" t="s">
        <v>2923</v>
      </c>
      <c r="AU147" s="17" t="s">
        <v>82</v>
      </c>
    </row>
    <row r="148" spans="2:65" s="13" customFormat="1">
      <c r="B148" s="146"/>
      <c r="D148" s="136" t="s">
        <v>234</v>
      </c>
      <c r="E148" s="147" t="s">
        <v>1</v>
      </c>
      <c r="F148" s="148" t="s">
        <v>3716</v>
      </c>
      <c r="H148" s="149">
        <v>2750</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2750</v>
      </c>
      <c r="L149" s="152"/>
      <c r="M149" s="156"/>
      <c r="T149" s="157"/>
      <c r="AT149" s="153" t="s">
        <v>234</v>
      </c>
      <c r="AU149" s="153" t="s">
        <v>82</v>
      </c>
      <c r="AV149" s="14" t="s">
        <v>106</v>
      </c>
      <c r="AW149" s="14" t="s">
        <v>29</v>
      </c>
      <c r="AX149" s="14" t="s">
        <v>78</v>
      </c>
      <c r="AY149" s="153" t="s">
        <v>224</v>
      </c>
    </row>
    <row r="150" spans="2:65" s="1" customFormat="1" ht="16.5" customHeight="1">
      <c r="B150" s="123"/>
      <c r="C150" s="164" t="s">
        <v>112</v>
      </c>
      <c r="D150" s="164" t="s">
        <v>1008</v>
      </c>
      <c r="E150" s="165" t="s">
        <v>3717</v>
      </c>
      <c r="F150" s="166" t="s">
        <v>3718</v>
      </c>
      <c r="G150" s="167" t="s">
        <v>272</v>
      </c>
      <c r="H150" s="168">
        <v>30</v>
      </c>
      <c r="I150" s="169">
        <v>53.6</v>
      </c>
      <c r="J150" s="169">
        <f>ROUND(I150*H150,2)</f>
        <v>1608</v>
      </c>
      <c r="K150" s="166" t="s">
        <v>230</v>
      </c>
      <c r="L150" s="170"/>
      <c r="M150" s="171" t="s">
        <v>1</v>
      </c>
      <c r="N150" s="172" t="s">
        <v>39</v>
      </c>
      <c r="O150" s="132">
        <v>0</v>
      </c>
      <c r="P150" s="132">
        <f>O150*H150</f>
        <v>0</v>
      </c>
      <c r="Q150" s="132">
        <v>1.8000000000000001E-4</v>
      </c>
      <c r="R150" s="132">
        <f>Q150*H150</f>
        <v>5.4000000000000003E-3</v>
      </c>
      <c r="S150" s="132">
        <v>0</v>
      </c>
      <c r="T150" s="133">
        <f>S150*H150</f>
        <v>0</v>
      </c>
      <c r="AR150" s="134" t="s">
        <v>332</v>
      </c>
      <c r="AT150" s="134" t="s">
        <v>1008</v>
      </c>
      <c r="AU150" s="134" t="s">
        <v>82</v>
      </c>
      <c r="AY150" s="17" t="s">
        <v>224</v>
      </c>
      <c r="BE150" s="135">
        <f>IF(N150="základní",J150,0)</f>
        <v>0</v>
      </c>
      <c r="BF150" s="135">
        <f>IF(N150="snížená",J150,0)</f>
        <v>1608</v>
      </c>
      <c r="BG150" s="135">
        <f>IF(N150="zákl. přenesená",J150,0)</f>
        <v>0</v>
      </c>
      <c r="BH150" s="135">
        <f>IF(N150="sníž. přenesená",J150,0)</f>
        <v>0</v>
      </c>
      <c r="BI150" s="135">
        <f>IF(N150="nulová",J150,0)</f>
        <v>0</v>
      </c>
      <c r="BJ150" s="17" t="s">
        <v>82</v>
      </c>
      <c r="BK150" s="135">
        <f>ROUND(I150*H150,2)</f>
        <v>1608</v>
      </c>
      <c r="BL150" s="17" t="s">
        <v>277</v>
      </c>
      <c r="BM150" s="134" t="s">
        <v>5297</v>
      </c>
    </row>
    <row r="151" spans="2:65" s="1" customFormat="1">
      <c r="B151" s="29"/>
      <c r="D151" s="136" t="s">
        <v>231</v>
      </c>
      <c r="F151" s="137" t="s">
        <v>3718</v>
      </c>
      <c r="L151" s="29"/>
      <c r="M151" s="138"/>
      <c r="T151" s="53"/>
      <c r="AT151" s="17" t="s">
        <v>231</v>
      </c>
      <c r="AU151" s="17" t="s">
        <v>82</v>
      </c>
    </row>
    <row r="152" spans="2:65" s="1" customFormat="1" ht="16.5" customHeight="1">
      <c r="B152" s="123"/>
      <c r="C152" s="164" t="s">
        <v>115</v>
      </c>
      <c r="D152" s="164" t="s">
        <v>1008</v>
      </c>
      <c r="E152" s="165" t="s">
        <v>3720</v>
      </c>
      <c r="F152" s="166" t="s">
        <v>3721</v>
      </c>
      <c r="G152" s="167" t="s">
        <v>272</v>
      </c>
      <c r="H152" s="168">
        <v>2720</v>
      </c>
      <c r="I152" s="169">
        <v>15.8</v>
      </c>
      <c r="J152" s="169">
        <f>ROUND(I152*H152,2)</f>
        <v>42976</v>
      </c>
      <c r="K152" s="166" t="s">
        <v>1</v>
      </c>
      <c r="L152" s="170"/>
      <c r="M152" s="171" t="s">
        <v>1</v>
      </c>
      <c r="N152" s="172" t="s">
        <v>39</v>
      </c>
      <c r="O152" s="132">
        <v>0</v>
      </c>
      <c r="P152" s="132">
        <f>O152*H152</f>
        <v>0</v>
      </c>
      <c r="Q152" s="132">
        <v>8.0000000000000007E-5</v>
      </c>
      <c r="R152" s="132">
        <f>Q152*H152</f>
        <v>0.21760000000000002</v>
      </c>
      <c r="S152" s="132">
        <v>0</v>
      </c>
      <c r="T152" s="133">
        <f>S152*H152</f>
        <v>0</v>
      </c>
      <c r="AR152" s="134" t="s">
        <v>332</v>
      </c>
      <c r="AT152" s="134" t="s">
        <v>1008</v>
      </c>
      <c r="AU152" s="134" t="s">
        <v>82</v>
      </c>
      <c r="AY152" s="17" t="s">
        <v>224</v>
      </c>
      <c r="BE152" s="135">
        <f>IF(N152="základní",J152,0)</f>
        <v>0</v>
      </c>
      <c r="BF152" s="135">
        <f>IF(N152="snížená",J152,0)</f>
        <v>42976</v>
      </c>
      <c r="BG152" s="135">
        <f>IF(N152="zákl. přenesená",J152,0)</f>
        <v>0</v>
      </c>
      <c r="BH152" s="135">
        <f>IF(N152="sníž. přenesená",J152,0)</f>
        <v>0</v>
      </c>
      <c r="BI152" s="135">
        <f>IF(N152="nulová",J152,0)</f>
        <v>0</v>
      </c>
      <c r="BJ152" s="17" t="s">
        <v>82</v>
      </c>
      <c r="BK152" s="135">
        <f>ROUND(I152*H152,2)</f>
        <v>42976</v>
      </c>
      <c r="BL152" s="17" t="s">
        <v>277</v>
      </c>
      <c r="BM152" s="134" t="s">
        <v>5298</v>
      </c>
    </row>
    <row r="153" spans="2:65" s="1" customFormat="1">
      <c r="B153" s="29"/>
      <c r="D153" s="136" t="s">
        <v>231</v>
      </c>
      <c r="F153" s="137" t="s">
        <v>3723</v>
      </c>
      <c r="L153" s="29"/>
      <c r="M153" s="138"/>
      <c r="T153" s="53"/>
      <c r="AT153" s="17" t="s">
        <v>231</v>
      </c>
      <c r="AU153" s="17" t="s">
        <v>82</v>
      </c>
    </row>
    <row r="154" spans="2:65" s="1" customFormat="1" ht="16.5" customHeight="1">
      <c r="B154" s="123"/>
      <c r="C154" s="124" t="s">
        <v>118</v>
      </c>
      <c r="D154" s="124" t="s">
        <v>226</v>
      </c>
      <c r="E154" s="125" t="s">
        <v>3724</v>
      </c>
      <c r="F154" s="126" t="s">
        <v>3725</v>
      </c>
      <c r="G154" s="127" t="s">
        <v>639</v>
      </c>
      <c r="H154" s="128">
        <v>1</v>
      </c>
      <c r="I154" s="129">
        <v>4620</v>
      </c>
      <c r="J154" s="129">
        <f>ROUND(I154*H154,2)</f>
        <v>4620</v>
      </c>
      <c r="K154" s="126" t="s">
        <v>2903</v>
      </c>
      <c r="L154" s="29"/>
      <c r="M154" s="130" t="s">
        <v>1</v>
      </c>
      <c r="N154" s="131" t="s">
        <v>39</v>
      </c>
      <c r="O154" s="132">
        <v>5</v>
      </c>
      <c r="P154" s="132">
        <f>O154*H154</f>
        <v>5</v>
      </c>
      <c r="Q154" s="132">
        <v>0</v>
      </c>
      <c r="R154" s="132">
        <f>Q154*H154</f>
        <v>0</v>
      </c>
      <c r="S154" s="132">
        <v>0</v>
      </c>
      <c r="T154" s="133">
        <f>S154*H154</f>
        <v>0</v>
      </c>
      <c r="AR154" s="134" t="s">
        <v>277</v>
      </c>
      <c r="AT154" s="134" t="s">
        <v>226</v>
      </c>
      <c r="AU154" s="134" t="s">
        <v>82</v>
      </c>
      <c r="AY154" s="17" t="s">
        <v>224</v>
      </c>
      <c r="BE154" s="135">
        <f>IF(N154="základní",J154,0)</f>
        <v>0</v>
      </c>
      <c r="BF154" s="135">
        <f>IF(N154="snížená",J154,0)</f>
        <v>4620</v>
      </c>
      <c r="BG154" s="135">
        <f>IF(N154="zákl. přenesená",J154,0)</f>
        <v>0</v>
      </c>
      <c r="BH154" s="135">
        <f>IF(N154="sníž. přenesená",J154,0)</f>
        <v>0</v>
      </c>
      <c r="BI154" s="135">
        <f>IF(N154="nulová",J154,0)</f>
        <v>0</v>
      </c>
      <c r="BJ154" s="17" t="s">
        <v>82</v>
      </c>
      <c r="BK154" s="135">
        <f>ROUND(I154*H154,2)</f>
        <v>4620</v>
      </c>
      <c r="BL154" s="17" t="s">
        <v>277</v>
      </c>
      <c r="BM154" s="134" t="s">
        <v>5299</v>
      </c>
    </row>
    <row r="155" spans="2:65" s="1" customFormat="1">
      <c r="B155" s="29"/>
      <c r="D155" s="136" t="s">
        <v>231</v>
      </c>
      <c r="F155" s="137" t="s">
        <v>3727</v>
      </c>
      <c r="L155" s="29"/>
      <c r="M155" s="138"/>
      <c r="T155" s="53"/>
      <c r="AT155" s="17" t="s">
        <v>231</v>
      </c>
      <c r="AU155" s="17" t="s">
        <v>82</v>
      </c>
    </row>
    <row r="156" spans="2:65" s="13" customFormat="1">
      <c r="B156" s="146"/>
      <c r="D156" s="136" t="s">
        <v>234</v>
      </c>
      <c r="E156" s="147" t="s">
        <v>1</v>
      </c>
      <c r="F156" s="148" t="s">
        <v>78</v>
      </c>
      <c r="H156" s="149">
        <v>1</v>
      </c>
      <c r="L156" s="146"/>
      <c r="M156" s="150"/>
      <c r="T156" s="151"/>
      <c r="AT156" s="147" t="s">
        <v>234</v>
      </c>
      <c r="AU156" s="147" t="s">
        <v>82</v>
      </c>
      <c r="AV156" s="13" t="s">
        <v>82</v>
      </c>
      <c r="AW156" s="13" t="s">
        <v>29</v>
      </c>
      <c r="AX156" s="13" t="s">
        <v>73</v>
      </c>
      <c r="AY156" s="147" t="s">
        <v>224</v>
      </c>
    </row>
    <row r="157" spans="2:65" s="14" customFormat="1">
      <c r="B157" s="152"/>
      <c r="D157" s="136" t="s">
        <v>234</v>
      </c>
      <c r="E157" s="153" t="s">
        <v>1</v>
      </c>
      <c r="F157" s="154" t="s">
        <v>239</v>
      </c>
      <c r="H157" s="155">
        <v>1</v>
      </c>
      <c r="L157" s="152"/>
      <c r="M157" s="156"/>
      <c r="T157" s="157"/>
      <c r="AT157" s="153" t="s">
        <v>234</v>
      </c>
      <c r="AU157" s="153" t="s">
        <v>82</v>
      </c>
      <c r="AV157" s="14" t="s">
        <v>106</v>
      </c>
      <c r="AW157" s="14" t="s">
        <v>29</v>
      </c>
      <c r="AX157" s="14" t="s">
        <v>78</v>
      </c>
      <c r="AY157" s="153" t="s">
        <v>224</v>
      </c>
    </row>
    <row r="158" spans="2:65" s="1" customFormat="1" ht="16.5" customHeight="1">
      <c r="B158" s="123"/>
      <c r="C158" s="164" t="s">
        <v>280</v>
      </c>
      <c r="D158" s="164" t="s">
        <v>1008</v>
      </c>
      <c r="E158" s="165" t="s">
        <v>2298</v>
      </c>
      <c r="F158" s="166" t="s">
        <v>3728</v>
      </c>
      <c r="G158" s="167" t="s">
        <v>2879</v>
      </c>
      <c r="H158" s="168">
        <v>1</v>
      </c>
      <c r="I158" s="169">
        <v>20000</v>
      </c>
      <c r="J158" s="169">
        <f>ROUND(I158*H158,2)</f>
        <v>20000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20000</v>
      </c>
      <c r="BG158" s="135">
        <f>IF(N158="zákl. přenesená",J158,0)</f>
        <v>0</v>
      </c>
      <c r="BH158" s="135">
        <f>IF(N158="sníž. přenesená",J158,0)</f>
        <v>0</v>
      </c>
      <c r="BI158" s="135">
        <f>IF(N158="nulová",J158,0)</f>
        <v>0</v>
      </c>
      <c r="BJ158" s="17" t="s">
        <v>82</v>
      </c>
      <c r="BK158" s="135">
        <f>ROUND(I158*H158,2)</f>
        <v>20000</v>
      </c>
      <c r="BL158" s="17" t="s">
        <v>277</v>
      </c>
      <c r="BM158" s="134" t="s">
        <v>5300</v>
      </c>
    </row>
    <row r="159" spans="2:65" s="1" customFormat="1">
      <c r="B159" s="29"/>
      <c r="D159" s="136" t="s">
        <v>231</v>
      </c>
      <c r="F159" s="137" t="s">
        <v>3728</v>
      </c>
      <c r="L159" s="29"/>
      <c r="M159" s="138"/>
      <c r="T159" s="53"/>
      <c r="AT159" s="17" t="s">
        <v>231</v>
      </c>
      <c r="AU159" s="17" t="s">
        <v>82</v>
      </c>
    </row>
    <row r="160" spans="2:65" s="1" customFormat="1" ht="24.2" customHeight="1">
      <c r="B160" s="123"/>
      <c r="C160" s="124" t="s">
        <v>258</v>
      </c>
      <c r="D160" s="124" t="s">
        <v>226</v>
      </c>
      <c r="E160" s="125" t="s">
        <v>3730</v>
      </c>
      <c r="F160" s="126" t="s">
        <v>3731</v>
      </c>
      <c r="G160" s="127" t="s">
        <v>639</v>
      </c>
      <c r="H160" s="128">
        <v>1</v>
      </c>
      <c r="I160" s="129">
        <v>138</v>
      </c>
      <c r="J160" s="129">
        <f>ROUND(I160*H160,2)</f>
        <v>138</v>
      </c>
      <c r="K160" s="126" t="s">
        <v>2903</v>
      </c>
      <c r="L160" s="29"/>
      <c r="M160" s="130" t="s">
        <v>1</v>
      </c>
      <c r="N160" s="131" t="s">
        <v>39</v>
      </c>
      <c r="O160" s="132">
        <v>0.11</v>
      </c>
      <c r="P160" s="132">
        <f>O160*H160</f>
        <v>0.11</v>
      </c>
      <c r="Q160" s="132">
        <v>0</v>
      </c>
      <c r="R160" s="132">
        <f>Q160*H160</f>
        <v>0</v>
      </c>
      <c r="S160" s="132">
        <v>0</v>
      </c>
      <c r="T160" s="133">
        <f>S160*H160</f>
        <v>0</v>
      </c>
      <c r="AR160" s="134" t="s">
        <v>277</v>
      </c>
      <c r="AT160" s="134" t="s">
        <v>226</v>
      </c>
      <c r="AU160" s="134" t="s">
        <v>82</v>
      </c>
      <c r="AY160" s="17" t="s">
        <v>224</v>
      </c>
      <c r="BE160" s="135">
        <f>IF(N160="základní",J160,0)</f>
        <v>0</v>
      </c>
      <c r="BF160" s="135">
        <f>IF(N160="snížená",J160,0)</f>
        <v>138</v>
      </c>
      <c r="BG160" s="135">
        <f>IF(N160="zákl. přenesená",J160,0)</f>
        <v>0</v>
      </c>
      <c r="BH160" s="135">
        <f>IF(N160="sníž. přenesená",J160,0)</f>
        <v>0</v>
      </c>
      <c r="BI160" s="135">
        <f>IF(N160="nulová",J160,0)</f>
        <v>0</v>
      </c>
      <c r="BJ160" s="17" t="s">
        <v>82</v>
      </c>
      <c r="BK160" s="135">
        <f>ROUND(I160*H160,2)</f>
        <v>138</v>
      </c>
      <c r="BL160" s="17" t="s">
        <v>277</v>
      </c>
      <c r="BM160" s="134" t="s">
        <v>5301</v>
      </c>
    </row>
    <row r="161" spans="2:65" s="1" customFormat="1" ht="19.5">
      <c r="B161" s="29"/>
      <c r="D161" s="136" t="s">
        <v>231</v>
      </c>
      <c r="F161" s="137" t="s">
        <v>3733</v>
      </c>
      <c r="L161" s="29"/>
      <c r="M161" s="138"/>
      <c r="T161" s="53"/>
      <c r="AT161" s="17" t="s">
        <v>231</v>
      </c>
      <c r="AU161" s="17" t="s">
        <v>82</v>
      </c>
    </row>
    <row r="162" spans="2:65" s="13" customFormat="1">
      <c r="B162" s="146"/>
      <c r="D162" s="136" t="s">
        <v>234</v>
      </c>
      <c r="E162" s="147" t="s">
        <v>1</v>
      </c>
      <c r="F162" s="148" t="s">
        <v>78</v>
      </c>
      <c r="H162" s="149">
        <v>1</v>
      </c>
      <c r="L162" s="146"/>
      <c r="M162" s="150"/>
      <c r="T162" s="151"/>
      <c r="AT162" s="147" t="s">
        <v>234</v>
      </c>
      <c r="AU162" s="147" t="s">
        <v>82</v>
      </c>
      <c r="AV162" s="13" t="s">
        <v>82</v>
      </c>
      <c r="AW162" s="13" t="s">
        <v>29</v>
      </c>
      <c r="AX162" s="13" t="s">
        <v>73</v>
      </c>
      <c r="AY162" s="147" t="s">
        <v>224</v>
      </c>
    </row>
    <row r="163" spans="2:65" s="14" customFormat="1">
      <c r="B163" s="152"/>
      <c r="D163" s="136" t="s">
        <v>234</v>
      </c>
      <c r="E163" s="153" t="s">
        <v>1</v>
      </c>
      <c r="F163" s="154" t="s">
        <v>239</v>
      </c>
      <c r="H163" s="155">
        <v>1</v>
      </c>
      <c r="L163" s="152"/>
      <c r="M163" s="156"/>
      <c r="T163" s="157"/>
      <c r="AT163" s="153" t="s">
        <v>234</v>
      </c>
      <c r="AU163" s="153" t="s">
        <v>82</v>
      </c>
      <c r="AV163" s="14" t="s">
        <v>106</v>
      </c>
      <c r="AW163" s="14" t="s">
        <v>29</v>
      </c>
      <c r="AX163" s="14" t="s">
        <v>78</v>
      </c>
      <c r="AY163" s="153" t="s">
        <v>224</v>
      </c>
    </row>
    <row r="164" spans="2:65" s="1" customFormat="1" ht="16.5" customHeight="1">
      <c r="B164" s="123"/>
      <c r="C164" s="124" t="s">
        <v>297</v>
      </c>
      <c r="D164" s="124" t="s">
        <v>226</v>
      </c>
      <c r="E164" s="125" t="s">
        <v>3734</v>
      </c>
      <c r="F164" s="126" t="s">
        <v>3735</v>
      </c>
      <c r="G164" s="127" t="s">
        <v>639</v>
      </c>
      <c r="H164" s="128">
        <v>3</v>
      </c>
      <c r="I164" s="129">
        <v>138</v>
      </c>
      <c r="J164" s="129">
        <f>ROUND(I164*H164,2)</f>
        <v>414</v>
      </c>
      <c r="K164" s="126" t="s">
        <v>2903</v>
      </c>
      <c r="L164" s="29"/>
      <c r="M164" s="130" t="s">
        <v>1</v>
      </c>
      <c r="N164" s="131" t="s">
        <v>39</v>
      </c>
      <c r="O164" s="132">
        <v>0.15</v>
      </c>
      <c r="P164" s="132">
        <f>O164*H164</f>
        <v>0.44999999999999996</v>
      </c>
      <c r="Q164" s="132">
        <v>0</v>
      </c>
      <c r="R164" s="132">
        <f>Q164*H164</f>
        <v>0</v>
      </c>
      <c r="S164" s="132">
        <v>0</v>
      </c>
      <c r="T164" s="133">
        <f>S164*H164</f>
        <v>0</v>
      </c>
      <c r="AR164" s="134" t="s">
        <v>277</v>
      </c>
      <c r="AT164" s="134" t="s">
        <v>226</v>
      </c>
      <c r="AU164" s="134" t="s">
        <v>82</v>
      </c>
      <c r="AY164" s="17" t="s">
        <v>224</v>
      </c>
      <c r="BE164" s="135">
        <f>IF(N164="základní",J164,0)</f>
        <v>0</v>
      </c>
      <c r="BF164" s="135">
        <f>IF(N164="snížená",J164,0)</f>
        <v>414</v>
      </c>
      <c r="BG164" s="135">
        <f>IF(N164="zákl. přenesená",J164,0)</f>
        <v>0</v>
      </c>
      <c r="BH164" s="135">
        <f>IF(N164="sníž. přenesená",J164,0)</f>
        <v>0</v>
      </c>
      <c r="BI164" s="135">
        <f>IF(N164="nulová",J164,0)</f>
        <v>0</v>
      </c>
      <c r="BJ164" s="17" t="s">
        <v>82</v>
      </c>
      <c r="BK164" s="135">
        <f>ROUND(I164*H164,2)</f>
        <v>414</v>
      </c>
      <c r="BL164" s="17" t="s">
        <v>277</v>
      </c>
      <c r="BM164" s="134" t="s">
        <v>5302</v>
      </c>
    </row>
    <row r="165" spans="2:65" s="1" customFormat="1" ht="19.5">
      <c r="B165" s="29"/>
      <c r="D165" s="136" t="s">
        <v>231</v>
      </c>
      <c r="F165" s="137" t="s">
        <v>3737</v>
      </c>
      <c r="L165" s="29"/>
      <c r="M165" s="138"/>
      <c r="T165" s="53"/>
      <c r="AT165" s="17" t="s">
        <v>231</v>
      </c>
      <c r="AU165" s="17" t="s">
        <v>82</v>
      </c>
    </row>
    <row r="166" spans="2:65" s="13" customFormat="1">
      <c r="B166" s="146"/>
      <c r="D166" s="136" t="s">
        <v>234</v>
      </c>
      <c r="E166" s="147" t="s">
        <v>1</v>
      </c>
      <c r="F166" s="148" t="s">
        <v>101</v>
      </c>
      <c r="H166" s="149">
        <v>3</v>
      </c>
      <c r="L166" s="146"/>
      <c r="M166" s="150"/>
      <c r="T166" s="151"/>
      <c r="AT166" s="147" t="s">
        <v>234</v>
      </c>
      <c r="AU166" s="147" t="s">
        <v>82</v>
      </c>
      <c r="AV166" s="13" t="s">
        <v>82</v>
      </c>
      <c r="AW166" s="13" t="s">
        <v>29</v>
      </c>
      <c r="AX166" s="13" t="s">
        <v>73</v>
      </c>
      <c r="AY166" s="147" t="s">
        <v>224</v>
      </c>
    </row>
    <row r="167" spans="2:65" s="14" customFormat="1">
      <c r="B167" s="152"/>
      <c r="D167" s="136" t="s">
        <v>234</v>
      </c>
      <c r="E167" s="153" t="s">
        <v>1</v>
      </c>
      <c r="F167" s="154" t="s">
        <v>239</v>
      </c>
      <c r="H167" s="155">
        <v>3</v>
      </c>
      <c r="L167" s="152"/>
      <c r="M167" s="156"/>
      <c r="T167" s="157"/>
      <c r="AT167" s="153" t="s">
        <v>234</v>
      </c>
      <c r="AU167" s="153" t="s">
        <v>82</v>
      </c>
      <c r="AV167" s="14" t="s">
        <v>106</v>
      </c>
      <c r="AW167" s="14" t="s">
        <v>29</v>
      </c>
      <c r="AX167" s="14" t="s">
        <v>78</v>
      </c>
      <c r="AY167" s="153" t="s">
        <v>224</v>
      </c>
    </row>
    <row r="168" spans="2:65" s="1" customFormat="1" ht="16.5" customHeight="1">
      <c r="B168" s="123"/>
      <c r="C168" s="164" t="s">
        <v>8</v>
      </c>
      <c r="D168" s="164" t="s">
        <v>1008</v>
      </c>
      <c r="E168" s="165" t="s">
        <v>2884</v>
      </c>
      <c r="F168" s="166" t="s">
        <v>3738</v>
      </c>
      <c r="G168" s="167" t="s">
        <v>2879</v>
      </c>
      <c r="H168" s="168">
        <v>3</v>
      </c>
      <c r="I168" s="169">
        <v>150</v>
      </c>
      <c r="J168" s="169">
        <f>ROUND(I168*H168,2)</f>
        <v>450</v>
      </c>
      <c r="K168" s="166" t="s">
        <v>1</v>
      </c>
      <c r="L168" s="170"/>
      <c r="M168" s="171" t="s">
        <v>1</v>
      </c>
      <c r="N168" s="172" t="s">
        <v>39</v>
      </c>
      <c r="O168" s="132">
        <v>0</v>
      </c>
      <c r="P168" s="132">
        <f>O168*H168</f>
        <v>0</v>
      </c>
      <c r="Q168" s="132">
        <v>0</v>
      </c>
      <c r="R168" s="132">
        <f>Q168*H168</f>
        <v>0</v>
      </c>
      <c r="S168" s="132">
        <v>0</v>
      </c>
      <c r="T168" s="133">
        <f>S168*H168</f>
        <v>0</v>
      </c>
      <c r="AR168" s="134" t="s">
        <v>332</v>
      </c>
      <c r="AT168" s="134" t="s">
        <v>1008</v>
      </c>
      <c r="AU168" s="134" t="s">
        <v>82</v>
      </c>
      <c r="AY168" s="17" t="s">
        <v>224</v>
      </c>
      <c r="BE168" s="135">
        <f>IF(N168="základní",J168,0)</f>
        <v>0</v>
      </c>
      <c r="BF168" s="135">
        <f>IF(N168="snížená",J168,0)</f>
        <v>450</v>
      </c>
      <c r="BG168" s="135">
        <f>IF(N168="zákl. přenesená",J168,0)</f>
        <v>0</v>
      </c>
      <c r="BH168" s="135">
        <f>IF(N168="sníž. přenesená",J168,0)</f>
        <v>0</v>
      </c>
      <c r="BI168" s="135">
        <f>IF(N168="nulová",J168,0)</f>
        <v>0</v>
      </c>
      <c r="BJ168" s="17" t="s">
        <v>82</v>
      </c>
      <c r="BK168" s="135">
        <f>ROUND(I168*H168,2)</f>
        <v>450</v>
      </c>
      <c r="BL168" s="17" t="s">
        <v>277</v>
      </c>
      <c r="BM168" s="134" t="s">
        <v>5303</v>
      </c>
    </row>
    <row r="169" spans="2:65" s="1" customFormat="1">
      <c r="B169" s="29"/>
      <c r="D169" s="136" t="s">
        <v>231</v>
      </c>
      <c r="F169" s="137" t="s">
        <v>3738</v>
      </c>
      <c r="L169" s="29"/>
      <c r="M169" s="138"/>
      <c r="T169" s="53"/>
      <c r="AT169" s="17" t="s">
        <v>231</v>
      </c>
      <c r="AU169" s="17" t="s">
        <v>82</v>
      </c>
    </row>
    <row r="170" spans="2:65" s="1" customFormat="1" ht="16.5" customHeight="1">
      <c r="B170" s="123"/>
      <c r="C170" s="124" t="s">
        <v>310</v>
      </c>
      <c r="D170" s="124" t="s">
        <v>226</v>
      </c>
      <c r="E170" s="125" t="s">
        <v>3740</v>
      </c>
      <c r="F170" s="126" t="s">
        <v>3741</v>
      </c>
      <c r="G170" s="127" t="s">
        <v>639</v>
      </c>
      <c r="H170" s="128">
        <v>3</v>
      </c>
      <c r="I170" s="129">
        <v>3690</v>
      </c>
      <c r="J170" s="129">
        <f>ROUND(I170*H170,2)</f>
        <v>11070</v>
      </c>
      <c r="K170" s="126" t="s">
        <v>2903</v>
      </c>
      <c r="L170" s="29"/>
      <c r="M170" s="130" t="s">
        <v>1</v>
      </c>
      <c r="N170" s="131" t="s">
        <v>39</v>
      </c>
      <c r="O170" s="132">
        <v>4</v>
      </c>
      <c r="P170" s="132">
        <f>O170*H170</f>
        <v>12</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11070</v>
      </c>
      <c r="BG170" s="135">
        <f>IF(N170="zákl. přenesená",J170,0)</f>
        <v>0</v>
      </c>
      <c r="BH170" s="135">
        <f>IF(N170="sníž. přenesená",J170,0)</f>
        <v>0</v>
      </c>
      <c r="BI170" s="135">
        <f>IF(N170="nulová",J170,0)</f>
        <v>0</v>
      </c>
      <c r="BJ170" s="17" t="s">
        <v>82</v>
      </c>
      <c r="BK170" s="135">
        <f>ROUND(I170*H170,2)</f>
        <v>11070</v>
      </c>
      <c r="BL170" s="17" t="s">
        <v>277</v>
      </c>
      <c r="BM170" s="134" t="s">
        <v>5304</v>
      </c>
    </row>
    <row r="171" spans="2:65" s="1" customFormat="1" ht="19.5">
      <c r="B171" s="29"/>
      <c r="D171" s="136" t="s">
        <v>231</v>
      </c>
      <c r="F171" s="137" t="s">
        <v>3743</v>
      </c>
      <c r="L171" s="29"/>
      <c r="M171" s="138"/>
      <c r="T171" s="53"/>
      <c r="AT171" s="17" t="s">
        <v>231</v>
      </c>
      <c r="AU171" s="17" t="s">
        <v>82</v>
      </c>
    </row>
    <row r="172" spans="2:65" s="13" customFormat="1">
      <c r="B172" s="146"/>
      <c r="D172" s="136" t="s">
        <v>234</v>
      </c>
      <c r="E172" s="147" t="s">
        <v>1</v>
      </c>
      <c r="F172" s="148" t="s">
        <v>101</v>
      </c>
      <c r="H172" s="149">
        <v>3</v>
      </c>
      <c r="L172" s="146"/>
      <c r="M172" s="150"/>
      <c r="T172" s="151"/>
      <c r="AT172" s="147" t="s">
        <v>234</v>
      </c>
      <c r="AU172" s="147" t="s">
        <v>82</v>
      </c>
      <c r="AV172" s="13" t="s">
        <v>82</v>
      </c>
      <c r="AW172" s="13" t="s">
        <v>29</v>
      </c>
      <c r="AX172" s="13" t="s">
        <v>73</v>
      </c>
      <c r="AY172" s="147" t="s">
        <v>224</v>
      </c>
    </row>
    <row r="173" spans="2:65" s="14" customFormat="1">
      <c r="B173" s="152"/>
      <c r="D173" s="136" t="s">
        <v>234</v>
      </c>
      <c r="E173" s="153" t="s">
        <v>1</v>
      </c>
      <c r="F173" s="154" t="s">
        <v>239</v>
      </c>
      <c r="H173" s="155">
        <v>3</v>
      </c>
      <c r="L173" s="152"/>
      <c r="M173" s="156"/>
      <c r="T173" s="157"/>
      <c r="AT173" s="153" t="s">
        <v>234</v>
      </c>
      <c r="AU173" s="153" t="s">
        <v>82</v>
      </c>
      <c r="AV173" s="14" t="s">
        <v>106</v>
      </c>
      <c r="AW173" s="14" t="s">
        <v>29</v>
      </c>
      <c r="AX173" s="14" t="s">
        <v>78</v>
      </c>
      <c r="AY173" s="153" t="s">
        <v>224</v>
      </c>
    </row>
    <row r="174" spans="2:65" s="1" customFormat="1" ht="16.5" customHeight="1">
      <c r="B174" s="123"/>
      <c r="C174" s="164" t="s">
        <v>273</v>
      </c>
      <c r="D174" s="164" t="s">
        <v>1008</v>
      </c>
      <c r="E174" s="165" t="s">
        <v>2881</v>
      </c>
      <c r="F174" s="166" t="s">
        <v>3744</v>
      </c>
      <c r="G174" s="167" t="s">
        <v>2879</v>
      </c>
      <c r="H174" s="168">
        <v>3</v>
      </c>
      <c r="I174" s="169">
        <v>1600</v>
      </c>
      <c r="J174" s="169">
        <f>ROUND(I174*H174,2)</f>
        <v>4800</v>
      </c>
      <c r="K174" s="166" t="s">
        <v>1</v>
      </c>
      <c r="L174" s="170"/>
      <c r="M174" s="171" t="s">
        <v>1</v>
      </c>
      <c r="N174" s="172" t="s">
        <v>39</v>
      </c>
      <c r="O174" s="132">
        <v>0</v>
      </c>
      <c r="P174" s="132">
        <f>O174*H174</f>
        <v>0</v>
      </c>
      <c r="Q174" s="132">
        <v>0</v>
      </c>
      <c r="R174" s="132">
        <f>Q174*H174</f>
        <v>0</v>
      </c>
      <c r="S174" s="132">
        <v>0</v>
      </c>
      <c r="T174" s="133">
        <f>S174*H174</f>
        <v>0</v>
      </c>
      <c r="AR174" s="134" t="s">
        <v>332</v>
      </c>
      <c r="AT174" s="134" t="s">
        <v>1008</v>
      </c>
      <c r="AU174" s="134" t="s">
        <v>82</v>
      </c>
      <c r="AY174" s="17" t="s">
        <v>224</v>
      </c>
      <c r="BE174" s="135">
        <f>IF(N174="základní",J174,0)</f>
        <v>0</v>
      </c>
      <c r="BF174" s="135">
        <f>IF(N174="snížená",J174,0)</f>
        <v>4800</v>
      </c>
      <c r="BG174" s="135">
        <f>IF(N174="zákl. přenesená",J174,0)</f>
        <v>0</v>
      </c>
      <c r="BH174" s="135">
        <f>IF(N174="sníž. přenesená",J174,0)</f>
        <v>0</v>
      </c>
      <c r="BI174" s="135">
        <f>IF(N174="nulová",J174,0)</f>
        <v>0</v>
      </c>
      <c r="BJ174" s="17" t="s">
        <v>82</v>
      </c>
      <c r="BK174" s="135">
        <f>ROUND(I174*H174,2)</f>
        <v>4800</v>
      </c>
      <c r="BL174" s="17" t="s">
        <v>277</v>
      </c>
      <c r="BM174" s="134" t="s">
        <v>5305</v>
      </c>
    </row>
    <row r="175" spans="2:65" s="1" customFormat="1" ht="19.5">
      <c r="B175" s="29"/>
      <c r="D175" s="136" t="s">
        <v>231</v>
      </c>
      <c r="F175" s="137" t="s">
        <v>3746</v>
      </c>
      <c r="L175" s="29"/>
      <c r="M175" s="138"/>
      <c r="T175" s="53"/>
      <c r="AT175" s="17" t="s">
        <v>231</v>
      </c>
      <c r="AU175" s="17" t="s">
        <v>82</v>
      </c>
    </row>
    <row r="176" spans="2:65" s="1" customFormat="1" ht="16.5" customHeight="1">
      <c r="B176" s="123"/>
      <c r="C176" s="124" t="s">
        <v>325</v>
      </c>
      <c r="D176" s="124" t="s">
        <v>226</v>
      </c>
      <c r="E176" s="125" t="s">
        <v>3747</v>
      </c>
      <c r="F176" s="126" t="s">
        <v>3748</v>
      </c>
      <c r="G176" s="127" t="s">
        <v>639</v>
      </c>
      <c r="H176" s="128">
        <v>1</v>
      </c>
      <c r="I176" s="129">
        <v>2415.77</v>
      </c>
      <c r="J176" s="129">
        <f>ROUND(I176*H176,2)</f>
        <v>2415.77</v>
      </c>
      <c r="K176" s="126" t="s">
        <v>2903</v>
      </c>
      <c r="L176" s="29"/>
      <c r="M176" s="130" t="s">
        <v>1</v>
      </c>
      <c r="N176" s="131" t="s">
        <v>39</v>
      </c>
      <c r="O176" s="132">
        <v>3.3</v>
      </c>
      <c r="P176" s="132">
        <f>O176*H176</f>
        <v>3.3</v>
      </c>
      <c r="Q176" s="132">
        <v>0</v>
      </c>
      <c r="R176" s="132">
        <f>Q176*H176</f>
        <v>0</v>
      </c>
      <c r="S176" s="132">
        <v>0</v>
      </c>
      <c r="T176" s="133">
        <f>S176*H176</f>
        <v>0</v>
      </c>
      <c r="AR176" s="134" t="s">
        <v>277</v>
      </c>
      <c r="AT176" s="134" t="s">
        <v>226</v>
      </c>
      <c r="AU176" s="134" t="s">
        <v>82</v>
      </c>
      <c r="AY176" s="17" t="s">
        <v>224</v>
      </c>
      <c r="BE176" s="135">
        <f>IF(N176="základní",J176,0)</f>
        <v>0</v>
      </c>
      <c r="BF176" s="135">
        <f>IF(N176="snížená",J176,0)</f>
        <v>2415.77</v>
      </c>
      <c r="BG176" s="135">
        <f>IF(N176="zákl. přenesená",J176,0)</f>
        <v>0</v>
      </c>
      <c r="BH176" s="135">
        <f>IF(N176="sníž. přenesená",J176,0)</f>
        <v>0</v>
      </c>
      <c r="BI176" s="135">
        <f>IF(N176="nulová",J176,0)</f>
        <v>0</v>
      </c>
      <c r="BJ176" s="17" t="s">
        <v>82</v>
      </c>
      <c r="BK176" s="135">
        <f>ROUND(I176*H176,2)</f>
        <v>2415.77</v>
      </c>
      <c r="BL176" s="17" t="s">
        <v>277</v>
      </c>
      <c r="BM176" s="134" t="s">
        <v>5306</v>
      </c>
    </row>
    <row r="177" spans="2:65" s="1" customFormat="1" ht="19.5">
      <c r="B177" s="29"/>
      <c r="D177" s="136" t="s">
        <v>231</v>
      </c>
      <c r="F177" s="137" t="s">
        <v>3750</v>
      </c>
      <c r="L177" s="29"/>
      <c r="M177" s="138"/>
      <c r="T177" s="53"/>
      <c r="AT177" s="17" t="s">
        <v>231</v>
      </c>
      <c r="AU177" s="17" t="s">
        <v>82</v>
      </c>
    </row>
    <row r="178" spans="2:65" s="1" customFormat="1" ht="24.2" customHeight="1">
      <c r="B178" s="123"/>
      <c r="C178" s="164" t="s">
        <v>277</v>
      </c>
      <c r="D178" s="164" t="s">
        <v>1008</v>
      </c>
      <c r="E178" s="165" t="s">
        <v>2888</v>
      </c>
      <c r="F178" s="166" t="s">
        <v>3746</v>
      </c>
      <c r="G178" s="167" t="s">
        <v>2879</v>
      </c>
      <c r="H178" s="168">
        <v>1</v>
      </c>
      <c r="I178" s="169">
        <v>2390</v>
      </c>
      <c r="J178" s="169">
        <f>ROUND(I178*H178,2)</f>
        <v>2390</v>
      </c>
      <c r="K178" s="166" t="s">
        <v>1</v>
      </c>
      <c r="L178" s="170"/>
      <c r="M178" s="171" t="s">
        <v>1</v>
      </c>
      <c r="N178" s="172" t="s">
        <v>39</v>
      </c>
      <c r="O178" s="132">
        <v>0</v>
      </c>
      <c r="P178" s="132">
        <f>O178*H178</f>
        <v>0</v>
      </c>
      <c r="Q178" s="132">
        <v>0</v>
      </c>
      <c r="R178" s="132">
        <f>Q178*H178</f>
        <v>0</v>
      </c>
      <c r="S178" s="132">
        <v>0</v>
      </c>
      <c r="T178" s="133">
        <f>S178*H178</f>
        <v>0</v>
      </c>
      <c r="AR178" s="134" t="s">
        <v>332</v>
      </c>
      <c r="AT178" s="134" t="s">
        <v>1008</v>
      </c>
      <c r="AU178" s="134" t="s">
        <v>82</v>
      </c>
      <c r="AY178" s="17" t="s">
        <v>224</v>
      </c>
      <c r="BE178" s="135">
        <f>IF(N178="základní",J178,0)</f>
        <v>0</v>
      </c>
      <c r="BF178" s="135">
        <f>IF(N178="snížená",J178,0)</f>
        <v>2390</v>
      </c>
      <c r="BG178" s="135">
        <f>IF(N178="zákl. přenesená",J178,0)</f>
        <v>0</v>
      </c>
      <c r="BH178" s="135">
        <f>IF(N178="sníž. přenesená",J178,0)</f>
        <v>0</v>
      </c>
      <c r="BI178" s="135">
        <f>IF(N178="nulová",J178,0)</f>
        <v>0</v>
      </c>
      <c r="BJ178" s="17" t="s">
        <v>82</v>
      </c>
      <c r="BK178" s="135">
        <f>ROUND(I178*H178,2)</f>
        <v>2390</v>
      </c>
      <c r="BL178" s="17" t="s">
        <v>277</v>
      </c>
      <c r="BM178" s="134" t="s">
        <v>5307</v>
      </c>
    </row>
    <row r="179" spans="2:65" s="1" customFormat="1" ht="19.5">
      <c r="B179" s="29"/>
      <c r="D179" s="136" t="s">
        <v>231</v>
      </c>
      <c r="F179" s="137" t="s">
        <v>3746</v>
      </c>
      <c r="L179" s="29"/>
      <c r="M179" s="138"/>
      <c r="T179" s="53"/>
      <c r="AT179" s="17" t="s">
        <v>231</v>
      </c>
      <c r="AU179" s="17" t="s">
        <v>82</v>
      </c>
    </row>
    <row r="180" spans="2:65" s="1" customFormat="1" ht="16.5" customHeight="1">
      <c r="B180" s="123"/>
      <c r="C180" s="164" t="s">
        <v>337</v>
      </c>
      <c r="D180" s="164" t="s">
        <v>1008</v>
      </c>
      <c r="E180" s="165" t="s">
        <v>3752</v>
      </c>
      <c r="F180" s="166" t="s">
        <v>3753</v>
      </c>
      <c r="G180" s="167" t="s">
        <v>2879</v>
      </c>
      <c r="H180" s="168">
        <v>1</v>
      </c>
      <c r="I180" s="169">
        <v>720</v>
      </c>
      <c r="J180" s="169">
        <f>ROUND(I180*H180,2)</f>
        <v>720</v>
      </c>
      <c r="K180" s="166" t="s">
        <v>1</v>
      </c>
      <c r="L180" s="170"/>
      <c r="M180" s="171" t="s">
        <v>1</v>
      </c>
      <c r="N180" s="172" t="s">
        <v>39</v>
      </c>
      <c r="O180" s="132">
        <v>0</v>
      </c>
      <c r="P180" s="132">
        <f>O180*H180</f>
        <v>0</v>
      </c>
      <c r="Q180" s="132">
        <v>0</v>
      </c>
      <c r="R180" s="132">
        <f>Q180*H180</f>
        <v>0</v>
      </c>
      <c r="S180" s="132">
        <v>0</v>
      </c>
      <c r="T180" s="133">
        <f>S180*H180</f>
        <v>0</v>
      </c>
      <c r="AR180" s="134" t="s">
        <v>332</v>
      </c>
      <c r="AT180" s="134" t="s">
        <v>1008</v>
      </c>
      <c r="AU180" s="134" t="s">
        <v>82</v>
      </c>
      <c r="AY180" s="17" t="s">
        <v>224</v>
      </c>
      <c r="BE180" s="135">
        <f>IF(N180="základní",J180,0)</f>
        <v>0</v>
      </c>
      <c r="BF180" s="135">
        <f>IF(N180="snížená",J180,0)</f>
        <v>720</v>
      </c>
      <c r="BG180" s="135">
        <f>IF(N180="zákl. přenesená",J180,0)</f>
        <v>0</v>
      </c>
      <c r="BH180" s="135">
        <f>IF(N180="sníž. přenesená",J180,0)</f>
        <v>0</v>
      </c>
      <c r="BI180" s="135">
        <f>IF(N180="nulová",J180,0)</f>
        <v>0</v>
      </c>
      <c r="BJ180" s="17" t="s">
        <v>82</v>
      </c>
      <c r="BK180" s="135">
        <f>ROUND(I180*H180,2)</f>
        <v>720</v>
      </c>
      <c r="BL180" s="17" t="s">
        <v>277</v>
      </c>
      <c r="BM180" s="134" t="s">
        <v>5308</v>
      </c>
    </row>
    <row r="181" spans="2:65" s="1" customFormat="1">
      <c r="B181" s="29"/>
      <c r="D181" s="136" t="s">
        <v>231</v>
      </c>
      <c r="F181" s="137" t="s">
        <v>3753</v>
      </c>
      <c r="L181" s="29"/>
      <c r="M181" s="138"/>
      <c r="T181" s="53"/>
      <c r="AT181" s="17" t="s">
        <v>231</v>
      </c>
      <c r="AU181" s="17" t="s">
        <v>82</v>
      </c>
    </row>
    <row r="182" spans="2:65" s="1" customFormat="1" ht="16.5" customHeight="1">
      <c r="B182" s="123"/>
      <c r="C182" s="164" t="s">
        <v>283</v>
      </c>
      <c r="D182" s="164" t="s">
        <v>1008</v>
      </c>
      <c r="E182" s="165" t="s">
        <v>3467</v>
      </c>
      <c r="F182" s="166" t="s">
        <v>3755</v>
      </c>
      <c r="G182" s="167" t="s">
        <v>2879</v>
      </c>
      <c r="H182" s="168">
        <v>2</v>
      </c>
      <c r="I182" s="169">
        <v>1280</v>
      </c>
      <c r="J182" s="169">
        <f>ROUND(I182*H182,2)</f>
        <v>2560</v>
      </c>
      <c r="K182" s="166" t="s">
        <v>1</v>
      </c>
      <c r="L182" s="170"/>
      <c r="M182" s="171" t="s">
        <v>1</v>
      </c>
      <c r="N182" s="172" t="s">
        <v>39</v>
      </c>
      <c r="O182" s="132">
        <v>0</v>
      </c>
      <c r="P182" s="132">
        <f>O182*H182</f>
        <v>0</v>
      </c>
      <c r="Q182" s="132">
        <v>0</v>
      </c>
      <c r="R182" s="132">
        <f>Q182*H182</f>
        <v>0</v>
      </c>
      <c r="S182" s="132">
        <v>0</v>
      </c>
      <c r="T182" s="133">
        <f>S182*H182</f>
        <v>0</v>
      </c>
      <c r="AR182" s="134" t="s">
        <v>332</v>
      </c>
      <c r="AT182" s="134" t="s">
        <v>1008</v>
      </c>
      <c r="AU182" s="134" t="s">
        <v>82</v>
      </c>
      <c r="AY182" s="17" t="s">
        <v>224</v>
      </c>
      <c r="BE182" s="135">
        <f>IF(N182="základní",J182,0)</f>
        <v>0</v>
      </c>
      <c r="BF182" s="135">
        <f>IF(N182="snížená",J182,0)</f>
        <v>2560</v>
      </c>
      <c r="BG182" s="135">
        <f>IF(N182="zákl. přenesená",J182,0)</f>
        <v>0</v>
      </c>
      <c r="BH182" s="135">
        <f>IF(N182="sníž. přenesená",J182,0)</f>
        <v>0</v>
      </c>
      <c r="BI182" s="135">
        <f>IF(N182="nulová",J182,0)</f>
        <v>0</v>
      </c>
      <c r="BJ182" s="17" t="s">
        <v>82</v>
      </c>
      <c r="BK182" s="135">
        <f>ROUND(I182*H182,2)</f>
        <v>2560</v>
      </c>
      <c r="BL182" s="17" t="s">
        <v>277</v>
      </c>
      <c r="BM182" s="134" t="s">
        <v>5309</v>
      </c>
    </row>
    <row r="183" spans="2:65" s="1" customFormat="1">
      <c r="B183" s="29"/>
      <c r="D183" s="136" t="s">
        <v>231</v>
      </c>
      <c r="F183" s="137" t="s">
        <v>5310</v>
      </c>
      <c r="L183" s="29"/>
      <c r="M183" s="138"/>
      <c r="T183" s="53"/>
      <c r="AT183" s="17" t="s">
        <v>231</v>
      </c>
      <c r="AU183" s="17" t="s">
        <v>82</v>
      </c>
    </row>
    <row r="184" spans="2:65" s="1" customFormat="1" ht="16.5" customHeight="1">
      <c r="B184" s="123"/>
      <c r="C184" s="124" t="s">
        <v>347</v>
      </c>
      <c r="D184" s="124" t="s">
        <v>226</v>
      </c>
      <c r="E184" s="125" t="s">
        <v>3757</v>
      </c>
      <c r="F184" s="126" t="s">
        <v>3758</v>
      </c>
      <c r="G184" s="127" t="s">
        <v>639</v>
      </c>
      <c r="H184" s="128">
        <v>34</v>
      </c>
      <c r="I184" s="129">
        <v>115</v>
      </c>
      <c r="J184" s="129">
        <f>ROUND(I184*H184,2)</f>
        <v>3910</v>
      </c>
      <c r="K184" s="126" t="s">
        <v>2903</v>
      </c>
      <c r="L184" s="29"/>
      <c r="M184" s="130" t="s">
        <v>1</v>
      </c>
      <c r="N184" s="131" t="s">
        <v>39</v>
      </c>
      <c r="O184" s="132">
        <v>0.25</v>
      </c>
      <c r="P184" s="132">
        <f>O184*H184</f>
        <v>8.5</v>
      </c>
      <c r="Q184" s="132">
        <v>0</v>
      </c>
      <c r="R184" s="132">
        <f>Q184*H184</f>
        <v>0</v>
      </c>
      <c r="S184" s="132">
        <v>0</v>
      </c>
      <c r="T184" s="133">
        <f>S184*H184</f>
        <v>0</v>
      </c>
      <c r="AR184" s="134" t="s">
        <v>277</v>
      </c>
      <c r="AT184" s="134" t="s">
        <v>226</v>
      </c>
      <c r="AU184" s="134" t="s">
        <v>82</v>
      </c>
      <c r="AY184" s="17" t="s">
        <v>224</v>
      </c>
      <c r="BE184" s="135">
        <f>IF(N184="základní",J184,0)</f>
        <v>0</v>
      </c>
      <c r="BF184" s="135">
        <f>IF(N184="snížená",J184,0)</f>
        <v>3910</v>
      </c>
      <c r="BG184" s="135">
        <f>IF(N184="zákl. přenesená",J184,0)</f>
        <v>0</v>
      </c>
      <c r="BH184" s="135">
        <f>IF(N184="sníž. přenesená",J184,0)</f>
        <v>0</v>
      </c>
      <c r="BI184" s="135">
        <f>IF(N184="nulová",J184,0)</f>
        <v>0</v>
      </c>
      <c r="BJ184" s="17" t="s">
        <v>82</v>
      </c>
      <c r="BK184" s="135">
        <f>ROUND(I184*H184,2)</f>
        <v>3910</v>
      </c>
      <c r="BL184" s="17" t="s">
        <v>277</v>
      </c>
      <c r="BM184" s="134" t="s">
        <v>5311</v>
      </c>
    </row>
    <row r="185" spans="2:65" s="1" customFormat="1" ht="29.25">
      <c r="B185" s="29"/>
      <c r="D185" s="136" t="s">
        <v>231</v>
      </c>
      <c r="F185" s="137" t="s">
        <v>3760</v>
      </c>
      <c r="L185" s="29"/>
      <c r="M185" s="138"/>
      <c r="T185" s="53"/>
      <c r="AT185" s="17" t="s">
        <v>231</v>
      </c>
      <c r="AU185" s="17" t="s">
        <v>82</v>
      </c>
    </row>
    <row r="186" spans="2:65" s="13" customFormat="1">
      <c r="B186" s="146"/>
      <c r="D186" s="136" t="s">
        <v>234</v>
      </c>
      <c r="E186" s="147" t="s">
        <v>1</v>
      </c>
      <c r="F186" s="148" t="s">
        <v>340</v>
      </c>
      <c r="H186" s="149">
        <v>34</v>
      </c>
      <c r="L186" s="146"/>
      <c r="M186" s="150"/>
      <c r="T186" s="151"/>
      <c r="AT186" s="147" t="s">
        <v>234</v>
      </c>
      <c r="AU186" s="147" t="s">
        <v>82</v>
      </c>
      <c r="AV186" s="13" t="s">
        <v>82</v>
      </c>
      <c r="AW186" s="13" t="s">
        <v>29</v>
      </c>
      <c r="AX186" s="13" t="s">
        <v>78</v>
      </c>
      <c r="AY186" s="147" t="s">
        <v>224</v>
      </c>
    </row>
    <row r="187" spans="2:65" s="1" customFormat="1" ht="16.5" customHeight="1">
      <c r="B187" s="123"/>
      <c r="C187" s="164" t="s">
        <v>293</v>
      </c>
      <c r="D187" s="164" t="s">
        <v>1008</v>
      </c>
      <c r="E187" s="165" t="s">
        <v>3761</v>
      </c>
      <c r="F187" s="166" t="s">
        <v>3762</v>
      </c>
      <c r="G187" s="167" t="s">
        <v>639</v>
      </c>
      <c r="H187" s="168">
        <v>34</v>
      </c>
      <c r="I187" s="169">
        <v>324</v>
      </c>
      <c r="J187" s="169">
        <f>ROUND(I187*H187,2)</f>
        <v>11016</v>
      </c>
      <c r="K187" s="166" t="s">
        <v>2903</v>
      </c>
      <c r="L187" s="170"/>
      <c r="M187" s="171" t="s">
        <v>1</v>
      </c>
      <c r="N187" s="172" t="s">
        <v>39</v>
      </c>
      <c r="O187" s="132">
        <v>0</v>
      </c>
      <c r="P187" s="132">
        <f>O187*H187</f>
        <v>0</v>
      </c>
      <c r="Q187" s="132">
        <v>6.0000000000000002E-5</v>
      </c>
      <c r="R187" s="132">
        <f>Q187*H187</f>
        <v>2.0400000000000001E-3</v>
      </c>
      <c r="S187" s="132">
        <v>0</v>
      </c>
      <c r="T187" s="133">
        <f>S187*H187</f>
        <v>0</v>
      </c>
      <c r="AR187" s="134" t="s">
        <v>332</v>
      </c>
      <c r="AT187" s="134" t="s">
        <v>1008</v>
      </c>
      <c r="AU187" s="134" t="s">
        <v>82</v>
      </c>
      <c r="AY187" s="17" t="s">
        <v>224</v>
      </c>
      <c r="BE187" s="135">
        <f>IF(N187="základní",J187,0)</f>
        <v>0</v>
      </c>
      <c r="BF187" s="135">
        <f>IF(N187="snížená",J187,0)</f>
        <v>11016</v>
      </c>
      <c r="BG187" s="135">
        <f>IF(N187="zákl. přenesená",J187,0)</f>
        <v>0</v>
      </c>
      <c r="BH187" s="135">
        <f>IF(N187="sníž. přenesená",J187,0)</f>
        <v>0</v>
      </c>
      <c r="BI187" s="135">
        <f>IF(N187="nulová",J187,0)</f>
        <v>0</v>
      </c>
      <c r="BJ187" s="17" t="s">
        <v>82</v>
      </c>
      <c r="BK187" s="135">
        <f>ROUND(I187*H187,2)</f>
        <v>11016</v>
      </c>
      <c r="BL187" s="17" t="s">
        <v>277</v>
      </c>
      <c r="BM187" s="134" t="s">
        <v>5312</v>
      </c>
    </row>
    <row r="188" spans="2:65" s="1" customFormat="1">
      <c r="B188" s="29"/>
      <c r="D188" s="136" t="s">
        <v>231</v>
      </c>
      <c r="F188" s="137" t="s">
        <v>3762</v>
      </c>
      <c r="L188" s="29"/>
      <c r="M188" s="138"/>
      <c r="T188" s="53"/>
      <c r="AT188" s="17" t="s">
        <v>231</v>
      </c>
      <c r="AU188" s="17" t="s">
        <v>82</v>
      </c>
    </row>
    <row r="189" spans="2:65" s="1" customFormat="1" ht="21.75" customHeight="1">
      <c r="B189" s="123"/>
      <c r="C189" s="124" t="s">
        <v>7</v>
      </c>
      <c r="D189" s="124" t="s">
        <v>226</v>
      </c>
      <c r="E189" s="125" t="s">
        <v>3764</v>
      </c>
      <c r="F189" s="126" t="s">
        <v>3765</v>
      </c>
      <c r="G189" s="127" t="s">
        <v>639</v>
      </c>
      <c r="H189" s="128">
        <v>64</v>
      </c>
      <c r="I189" s="129">
        <v>342</v>
      </c>
      <c r="J189" s="129">
        <f>ROUND(I189*H189,2)</f>
        <v>21888</v>
      </c>
      <c r="K189" s="126" t="s">
        <v>2903</v>
      </c>
      <c r="L189" s="29"/>
      <c r="M189" s="130" t="s">
        <v>1</v>
      </c>
      <c r="N189" s="131" t="s">
        <v>39</v>
      </c>
      <c r="O189" s="132">
        <v>0.37</v>
      </c>
      <c r="P189" s="132">
        <f>O189*H189</f>
        <v>23.68</v>
      </c>
      <c r="Q189" s="132">
        <v>0</v>
      </c>
      <c r="R189" s="132">
        <f>Q189*H189</f>
        <v>0</v>
      </c>
      <c r="S189" s="132">
        <v>0</v>
      </c>
      <c r="T189" s="133">
        <f>S189*H189</f>
        <v>0</v>
      </c>
      <c r="AR189" s="134" t="s">
        <v>277</v>
      </c>
      <c r="AT189" s="134" t="s">
        <v>226</v>
      </c>
      <c r="AU189" s="134" t="s">
        <v>82</v>
      </c>
      <c r="AY189" s="17" t="s">
        <v>224</v>
      </c>
      <c r="BE189" s="135">
        <f>IF(N189="základní",J189,0)</f>
        <v>0</v>
      </c>
      <c r="BF189" s="135">
        <f>IF(N189="snížená",J189,0)</f>
        <v>21888</v>
      </c>
      <c r="BG189" s="135">
        <f>IF(N189="zákl. přenesená",J189,0)</f>
        <v>0</v>
      </c>
      <c r="BH189" s="135">
        <f>IF(N189="sníž. přenesená",J189,0)</f>
        <v>0</v>
      </c>
      <c r="BI189" s="135">
        <f>IF(N189="nulová",J189,0)</f>
        <v>0</v>
      </c>
      <c r="BJ189" s="17" t="s">
        <v>82</v>
      </c>
      <c r="BK189" s="135">
        <f>ROUND(I189*H189,2)</f>
        <v>21888</v>
      </c>
      <c r="BL189" s="17" t="s">
        <v>277</v>
      </c>
      <c r="BM189" s="134" t="s">
        <v>5313</v>
      </c>
    </row>
    <row r="190" spans="2:65" s="1" customFormat="1" ht="19.5">
      <c r="B190" s="29"/>
      <c r="D190" s="136" t="s">
        <v>231</v>
      </c>
      <c r="F190" s="137" t="s">
        <v>3767</v>
      </c>
      <c r="L190" s="29"/>
      <c r="M190" s="138"/>
      <c r="T190" s="53"/>
      <c r="AT190" s="17" t="s">
        <v>231</v>
      </c>
      <c r="AU190" s="17" t="s">
        <v>82</v>
      </c>
    </row>
    <row r="191" spans="2:65" s="13" customFormat="1">
      <c r="B191" s="146"/>
      <c r="D191" s="136" t="s">
        <v>234</v>
      </c>
      <c r="E191" s="147" t="s">
        <v>1</v>
      </c>
      <c r="F191" s="148" t="s">
        <v>429</v>
      </c>
      <c r="H191" s="149">
        <v>64</v>
      </c>
      <c r="L191" s="146"/>
      <c r="M191" s="150"/>
      <c r="T191" s="151"/>
      <c r="AT191" s="147" t="s">
        <v>234</v>
      </c>
      <c r="AU191" s="147" t="s">
        <v>82</v>
      </c>
      <c r="AV191" s="13" t="s">
        <v>82</v>
      </c>
      <c r="AW191" s="13" t="s">
        <v>29</v>
      </c>
      <c r="AX191" s="13" t="s">
        <v>78</v>
      </c>
      <c r="AY191" s="147" t="s">
        <v>224</v>
      </c>
    </row>
    <row r="192" spans="2:65" s="11" customFormat="1" ht="25.9" customHeight="1">
      <c r="B192" s="112"/>
      <c r="D192" s="113" t="s">
        <v>72</v>
      </c>
      <c r="E192" s="114" t="s">
        <v>3452</v>
      </c>
      <c r="F192" s="114" t="s">
        <v>3453</v>
      </c>
      <c r="J192" s="115">
        <f>BK192</f>
        <v>18880</v>
      </c>
      <c r="L192" s="112"/>
      <c r="M192" s="116"/>
      <c r="P192" s="117">
        <f>SUM(P193:P197)</f>
        <v>40</v>
      </c>
      <c r="R192" s="117">
        <f>SUM(R193:R197)</f>
        <v>0</v>
      </c>
      <c r="T192" s="118">
        <f>SUM(T193:T197)</f>
        <v>0</v>
      </c>
      <c r="AR192" s="113" t="s">
        <v>106</v>
      </c>
      <c r="AT192" s="119" t="s">
        <v>72</v>
      </c>
      <c r="AU192" s="119" t="s">
        <v>73</v>
      </c>
      <c r="AY192" s="113" t="s">
        <v>224</v>
      </c>
      <c r="BK192" s="120">
        <f>SUM(BK193:BK197)</f>
        <v>18880</v>
      </c>
    </row>
    <row r="193" spans="2:65" s="1" customFormat="1" ht="16.5" customHeight="1">
      <c r="B193" s="123"/>
      <c r="C193" s="124" t="s">
        <v>300</v>
      </c>
      <c r="D193" s="124" t="s">
        <v>226</v>
      </c>
      <c r="E193" s="125" t="s">
        <v>3768</v>
      </c>
      <c r="F193" s="126" t="s">
        <v>3769</v>
      </c>
      <c r="G193" s="127" t="s">
        <v>3456</v>
      </c>
      <c r="H193" s="128">
        <v>40</v>
      </c>
      <c r="I193" s="129">
        <v>472</v>
      </c>
      <c r="J193" s="129">
        <f>ROUND(I193*H193,2)</f>
        <v>18880</v>
      </c>
      <c r="K193" s="126" t="s">
        <v>2903</v>
      </c>
      <c r="L193" s="29"/>
      <c r="M193" s="130" t="s">
        <v>1</v>
      </c>
      <c r="N193" s="131" t="s">
        <v>39</v>
      </c>
      <c r="O193" s="132">
        <v>1</v>
      </c>
      <c r="P193" s="132">
        <f>O193*H193</f>
        <v>40</v>
      </c>
      <c r="Q193" s="132">
        <v>0</v>
      </c>
      <c r="R193" s="132">
        <f>Q193*H193</f>
        <v>0</v>
      </c>
      <c r="S193" s="132">
        <v>0</v>
      </c>
      <c r="T193" s="133">
        <f>S193*H193</f>
        <v>0</v>
      </c>
      <c r="AR193" s="134" t="s">
        <v>1564</v>
      </c>
      <c r="AT193" s="134" t="s">
        <v>226</v>
      </c>
      <c r="AU193" s="134" t="s">
        <v>78</v>
      </c>
      <c r="AY193" s="17" t="s">
        <v>224</v>
      </c>
      <c r="BE193" s="135">
        <f>IF(N193="základní",J193,0)</f>
        <v>0</v>
      </c>
      <c r="BF193" s="135">
        <f>IF(N193="snížená",J193,0)</f>
        <v>18880</v>
      </c>
      <c r="BG193" s="135">
        <f>IF(N193="zákl. přenesená",J193,0)</f>
        <v>0</v>
      </c>
      <c r="BH193" s="135">
        <f>IF(N193="sníž. přenesená",J193,0)</f>
        <v>0</v>
      </c>
      <c r="BI193" s="135">
        <f>IF(N193="nulová",J193,0)</f>
        <v>0</v>
      </c>
      <c r="BJ193" s="17" t="s">
        <v>82</v>
      </c>
      <c r="BK193" s="135">
        <f>ROUND(I193*H193,2)</f>
        <v>18880</v>
      </c>
      <c r="BL193" s="17" t="s">
        <v>1564</v>
      </c>
      <c r="BM193" s="134" t="s">
        <v>5314</v>
      </c>
    </row>
    <row r="194" spans="2:65" s="1" customFormat="1" ht="19.5">
      <c r="B194" s="29"/>
      <c r="D194" s="136" t="s">
        <v>231</v>
      </c>
      <c r="F194" s="137" t="s">
        <v>3771</v>
      </c>
      <c r="L194" s="29"/>
      <c r="M194" s="138"/>
      <c r="T194" s="53"/>
      <c r="AT194" s="17" t="s">
        <v>231</v>
      </c>
      <c r="AU194" s="17" t="s">
        <v>78</v>
      </c>
    </row>
    <row r="195" spans="2:65" s="12" customFormat="1">
      <c r="B195" s="141"/>
      <c r="D195" s="136" t="s">
        <v>234</v>
      </c>
      <c r="E195" s="142" t="s">
        <v>1</v>
      </c>
      <c r="F195" s="143" t="s">
        <v>3772</v>
      </c>
      <c r="H195" s="142" t="s">
        <v>1</v>
      </c>
      <c r="L195" s="141"/>
      <c r="M195" s="144"/>
      <c r="T195" s="145"/>
      <c r="AT195" s="142" t="s">
        <v>234</v>
      </c>
      <c r="AU195" s="142" t="s">
        <v>78</v>
      </c>
      <c r="AV195" s="12" t="s">
        <v>78</v>
      </c>
      <c r="AW195" s="12" t="s">
        <v>29</v>
      </c>
      <c r="AX195" s="12" t="s">
        <v>73</v>
      </c>
      <c r="AY195" s="142" t="s">
        <v>224</v>
      </c>
    </row>
    <row r="196" spans="2:65" s="13" customFormat="1">
      <c r="B196" s="146"/>
      <c r="D196" s="136" t="s">
        <v>234</v>
      </c>
      <c r="E196" s="147" t="s">
        <v>1</v>
      </c>
      <c r="F196" s="148" t="s">
        <v>355</v>
      </c>
      <c r="H196" s="149">
        <v>40</v>
      </c>
      <c r="L196" s="146"/>
      <c r="M196" s="150"/>
      <c r="T196" s="151"/>
      <c r="AT196" s="147" t="s">
        <v>234</v>
      </c>
      <c r="AU196" s="147" t="s">
        <v>78</v>
      </c>
      <c r="AV196" s="13" t="s">
        <v>82</v>
      </c>
      <c r="AW196" s="13" t="s">
        <v>29</v>
      </c>
      <c r="AX196" s="13" t="s">
        <v>73</v>
      </c>
      <c r="AY196" s="147" t="s">
        <v>224</v>
      </c>
    </row>
    <row r="197" spans="2:65" s="14" customFormat="1">
      <c r="B197" s="152"/>
      <c r="D197" s="136" t="s">
        <v>234</v>
      </c>
      <c r="E197" s="153" t="s">
        <v>1</v>
      </c>
      <c r="F197" s="154" t="s">
        <v>239</v>
      </c>
      <c r="H197" s="155">
        <v>40</v>
      </c>
      <c r="L197" s="152"/>
      <c r="M197" s="156"/>
      <c r="T197" s="157"/>
      <c r="AT197" s="153" t="s">
        <v>234</v>
      </c>
      <c r="AU197" s="153" t="s">
        <v>78</v>
      </c>
      <c r="AV197" s="14" t="s">
        <v>106</v>
      </c>
      <c r="AW197" s="14" t="s">
        <v>29</v>
      </c>
      <c r="AX197" s="14" t="s">
        <v>78</v>
      </c>
      <c r="AY197" s="153" t="s">
        <v>224</v>
      </c>
    </row>
    <row r="198" spans="2:65" s="11" customFormat="1" ht="25.9" customHeight="1">
      <c r="B198" s="112"/>
      <c r="D198" s="113" t="s">
        <v>72</v>
      </c>
      <c r="E198" s="114" t="s">
        <v>2877</v>
      </c>
      <c r="F198" s="114" t="s">
        <v>2877</v>
      </c>
      <c r="J198" s="115">
        <f>BK198</f>
        <v>13300</v>
      </c>
      <c r="L198" s="112"/>
      <c r="M198" s="116"/>
      <c r="P198" s="117">
        <f>SUM(P199:P206)</f>
        <v>0</v>
      </c>
      <c r="R198" s="117">
        <f>SUM(R199:R206)</f>
        <v>0</v>
      </c>
      <c r="T198" s="118">
        <f>SUM(T199:T206)</f>
        <v>0</v>
      </c>
      <c r="AR198" s="113" t="s">
        <v>106</v>
      </c>
      <c r="AT198" s="119" t="s">
        <v>72</v>
      </c>
      <c r="AU198" s="119" t="s">
        <v>73</v>
      </c>
      <c r="AY198" s="113" t="s">
        <v>224</v>
      </c>
      <c r="BK198" s="120">
        <f>SUM(BK199:BK206)</f>
        <v>13300</v>
      </c>
    </row>
    <row r="199" spans="2:65" s="1" customFormat="1" ht="16.5" customHeight="1">
      <c r="B199" s="123"/>
      <c r="C199" s="124" t="s">
        <v>366</v>
      </c>
      <c r="D199" s="124" t="s">
        <v>226</v>
      </c>
      <c r="E199" s="125" t="s">
        <v>2298</v>
      </c>
      <c r="F199" s="126" t="s">
        <v>3773</v>
      </c>
      <c r="G199" s="127" t="s">
        <v>3774</v>
      </c>
      <c r="H199" s="128">
        <v>1</v>
      </c>
      <c r="I199" s="129">
        <v>5000</v>
      </c>
      <c r="J199" s="129">
        <f>ROUND(I199*H199,2)</f>
        <v>5000</v>
      </c>
      <c r="K199" s="126" t="s">
        <v>1</v>
      </c>
      <c r="L199" s="29"/>
      <c r="M199" s="130" t="s">
        <v>1</v>
      </c>
      <c r="N199" s="131" t="s">
        <v>39</v>
      </c>
      <c r="O199" s="132">
        <v>0</v>
      </c>
      <c r="P199" s="132">
        <f>O199*H199</f>
        <v>0</v>
      </c>
      <c r="Q199" s="132">
        <v>0</v>
      </c>
      <c r="R199" s="132">
        <f>Q199*H199</f>
        <v>0</v>
      </c>
      <c r="S199" s="132">
        <v>0</v>
      </c>
      <c r="T199" s="133">
        <f>S199*H199</f>
        <v>0</v>
      </c>
      <c r="AR199" s="134" t="s">
        <v>1564</v>
      </c>
      <c r="AT199" s="134" t="s">
        <v>226</v>
      </c>
      <c r="AU199" s="134" t="s">
        <v>78</v>
      </c>
      <c r="AY199" s="17" t="s">
        <v>224</v>
      </c>
      <c r="BE199" s="135">
        <f>IF(N199="základní",J199,0)</f>
        <v>0</v>
      </c>
      <c r="BF199" s="135">
        <f>IF(N199="snížená",J199,0)</f>
        <v>5000</v>
      </c>
      <c r="BG199" s="135">
        <f>IF(N199="zákl. přenesená",J199,0)</f>
        <v>0</v>
      </c>
      <c r="BH199" s="135">
        <f>IF(N199="sníž. přenesená",J199,0)</f>
        <v>0</v>
      </c>
      <c r="BI199" s="135">
        <f>IF(N199="nulová",J199,0)</f>
        <v>0</v>
      </c>
      <c r="BJ199" s="17" t="s">
        <v>82</v>
      </c>
      <c r="BK199" s="135">
        <f>ROUND(I199*H199,2)</f>
        <v>5000</v>
      </c>
      <c r="BL199" s="17" t="s">
        <v>1564</v>
      </c>
      <c r="BM199" s="134" t="s">
        <v>5315</v>
      </c>
    </row>
    <row r="200" spans="2:65" s="1" customFormat="1">
      <c r="B200" s="29"/>
      <c r="D200" s="136" t="s">
        <v>231</v>
      </c>
      <c r="F200" s="137" t="s">
        <v>3773</v>
      </c>
      <c r="L200" s="29"/>
      <c r="M200" s="138"/>
      <c r="T200" s="53"/>
      <c r="AT200" s="17" t="s">
        <v>231</v>
      </c>
      <c r="AU200" s="17" t="s">
        <v>78</v>
      </c>
    </row>
    <row r="201" spans="2:65" s="1" customFormat="1" ht="16.5" customHeight="1">
      <c r="B201" s="123"/>
      <c r="C201" s="124" t="s">
        <v>304</v>
      </c>
      <c r="D201" s="124" t="s">
        <v>226</v>
      </c>
      <c r="E201" s="125" t="s">
        <v>2881</v>
      </c>
      <c r="F201" s="126" t="s">
        <v>3776</v>
      </c>
      <c r="G201" s="127" t="s">
        <v>3774</v>
      </c>
      <c r="H201" s="128">
        <v>1</v>
      </c>
      <c r="I201" s="129">
        <v>2000</v>
      </c>
      <c r="J201" s="129">
        <f>ROUND(I201*H201,2)</f>
        <v>2000</v>
      </c>
      <c r="K201" s="126" t="s">
        <v>1</v>
      </c>
      <c r="L201" s="29"/>
      <c r="M201" s="130" t="s">
        <v>1</v>
      </c>
      <c r="N201" s="131" t="s">
        <v>39</v>
      </c>
      <c r="O201" s="132">
        <v>0</v>
      </c>
      <c r="P201" s="132">
        <f>O201*H201</f>
        <v>0</v>
      </c>
      <c r="Q201" s="132">
        <v>0</v>
      </c>
      <c r="R201" s="132">
        <f>Q201*H201</f>
        <v>0</v>
      </c>
      <c r="S201" s="132">
        <v>0</v>
      </c>
      <c r="T201" s="133">
        <f>S201*H201</f>
        <v>0</v>
      </c>
      <c r="AR201" s="134" t="s">
        <v>1564</v>
      </c>
      <c r="AT201" s="134" t="s">
        <v>226</v>
      </c>
      <c r="AU201" s="134" t="s">
        <v>78</v>
      </c>
      <c r="AY201" s="17" t="s">
        <v>224</v>
      </c>
      <c r="BE201" s="135">
        <f>IF(N201="základní",J201,0)</f>
        <v>0</v>
      </c>
      <c r="BF201" s="135">
        <f>IF(N201="snížená",J201,0)</f>
        <v>2000</v>
      </c>
      <c r="BG201" s="135">
        <f>IF(N201="zákl. přenesená",J201,0)</f>
        <v>0</v>
      </c>
      <c r="BH201" s="135">
        <f>IF(N201="sníž. přenesená",J201,0)</f>
        <v>0</v>
      </c>
      <c r="BI201" s="135">
        <f>IF(N201="nulová",J201,0)</f>
        <v>0</v>
      </c>
      <c r="BJ201" s="17" t="s">
        <v>82</v>
      </c>
      <c r="BK201" s="135">
        <f>ROUND(I201*H201,2)</f>
        <v>2000</v>
      </c>
      <c r="BL201" s="17" t="s">
        <v>1564</v>
      </c>
      <c r="BM201" s="134" t="s">
        <v>5316</v>
      </c>
    </row>
    <row r="202" spans="2:65" s="1" customFormat="1">
      <c r="B202" s="29"/>
      <c r="D202" s="136" t="s">
        <v>231</v>
      </c>
      <c r="F202" s="137" t="s">
        <v>3776</v>
      </c>
      <c r="L202" s="29"/>
      <c r="M202" s="138"/>
      <c r="T202" s="53"/>
      <c r="AT202" s="17" t="s">
        <v>231</v>
      </c>
      <c r="AU202" s="17" t="s">
        <v>78</v>
      </c>
    </row>
    <row r="203" spans="2:65" s="1" customFormat="1" ht="24.2" customHeight="1">
      <c r="B203" s="123"/>
      <c r="C203" s="124" t="s">
        <v>376</v>
      </c>
      <c r="D203" s="124" t="s">
        <v>226</v>
      </c>
      <c r="E203" s="125" t="s">
        <v>2884</v>
      </c>
      <c r="F203" s="126" t="s">
        <v>3778</v>
      </c>
      <c r="G203" s="127" t="s">
        <v>2879</v>
      </c>
      <c r="H203" s="128">
        <v>4</v>
      </c>
      <c r="I203" s="129">
        <v>600</v>
      </c>
      <c r="J203" s="129">
        <f>ROUND(I203*H203,2)</f>
        <v>2400</v>
      </c>
      <c r="K203" s="126" t="s">
        <v>1</v>
      </c>
      <c r="L203" s="29"/>
      <c r="M203" s="130" t="s">
        <v>1</v>
      </c>
      <c r="N203" s="131" t="s">
        <v>39</v>
      </c>
      <c r="O203" s="132">
        <v>0</v>
      </c>
      <c r="P203" s="132">
        <f>O203*H203</f>
        <v>0</v>
      </c>
      <c r="Q203" s="132">
        <v>0</v>
      </c>
      <c r="R203" s="132">
        <f>Q203*H203</f>
        <v>0</v>
      </c>
      <c r="S203" s="132">
        <v>0</v>
      </c>
      <c r="T203" s="133">
        <f>S203*H203</f>
        <v>0</v>
      </c>
      <c r="AR203" s="134" t="s">
        <v>1564</v>
      </c>
      <c r="AT203" s="134" t="s">
        <v>226</v>
      </c>
      <c r="AU203" s="134" t="s">
        <v>78</v>
      </c>
      <c r="AY203" s="17" t="s">
        <v>224</v>
      </c>
      <c r="BE203" s="135">
        <f>IF(N203="základní",J203,0)</f>
        <v>0</v>
      </c>
      <c r="BF203" s="135">
        <f>IF(N203="snížená",J203,0)</f>
        <v>2400</v>
      </c>
      <c r="BG203" s="135">
        <f>IF(N203="zákl. přenesená",J203,0)</f>
        <v>0</v>
      </c>
      <c r="BH203" s="135">
        <f>IF(N203="sníž. přenesená",J203,0)</f>
        <v>0</v>
      </c>
      <c r="BI203" s="135">
        <f>IF(N203="nulová",J203,0)</f>
        <v>0</v>
      </c>
      <c r="BJ203" s="17" t="s">
        <v>82</v>
      </c>
      <c r="BK203" s="135">
        <f>ROUND(I203*H203,2)</f>
        <v>2400</v>
      </c>
      <c r="BL203" s="17" t="s">
        <v>1564</v>
      </c>
      <c r="BM203" s="134" t="s">
        <v>5317</v>
      </c>
    </row>
    <row r="204" spans="2:65" s="1" customFormat="1" ht="19.5">
      <c r="B204" s="29"/>
      <c r="D204" s="136" t="s">
        <v>231</v>
      </c>
      <c r="F204" s="137" t="s">
        <v>3778</v>
      </c>
      <c r="L204" s="29"/>
      <c r="M204" s="138"/>
      <c r="T204" s="53"/>
      <c r="AT204" s="17" t="s">
        <v>231</v>
      </c>
      <c r="AU204" s="17" t="s">
        <v>78</v>
      </c>
    </row>
    <row r="205" spans="2:65" s="1" customFormat="1" ht="44.25" customHeight="1">
      <c r="B205" s="123"/>
      <c r="C205" s="124" t="s">
        <v>313</v>
      </c>
      <c r="D205" s="124" t="s">
        <v>226</v>
      </c>
      <c r="E205" s="125" t="s">
        <v>2888</v>
      </c>
      <c r="F205" s="126" t="s">
        <v>3780</v>
      </c>
      <c r="G205" s="127" t="s">
        <v>2879</v>
      </c>
      <c r="H205" s="128">
        <v>1</v>
      </c>
      <c r="I205" s="129">
        <v>3900</v>
      </c>
      <c r="J205" s="129">
        <f>ROUND(I205*H205,2)</f>
        <v>3900</v>
      </c>
      <c r="K205" s="126" t="s">
        <v>1</v>
      </c>
      <c r="L205" s="29"/>
      <c r="M205" s="130" t="s">
        <v>1</v>
      </c>
      <c r="N205" s="131" t="s">
        <v>39</v>
      </c>
      <c r="O205" s="132">
        <v>0</v>
      </c>
      <c r="P205" s="132">
        <f>O205*H205</f>
        <v>0</v>
      </c>
      <c r="Q205" s="132">
        <v>0</v>
      </c>
      <c r="R205" s="132">
        <f>Q205*H205</f>
        <v>0</v>
      </c>
      <c r="S205" s="132">
        <v>0</v>
      </c>
      <c r="T205" s="133">
        <f>S205*H205</f>
        <v>0</v>
      </c>
      <c r="AR205" s="134" t="s">
        <v>1564</v>
      </c>
      <c r="AT205" s="134" t="s">
        <v>226</v>
      </c>
      <c r="AU205" s="134" t="s">
        <v>78</v>
      </c>
      <c r="AY205" s="17" t="s">
        <v>224</v>
      </c>
      <c r="BE205" s="135">
        <f>IF(N205="základní",J205,0)</f>
        <v>0</v>
      </c>
      <c r="BF205" s="135">
        <f>IF(N205="snížená",J205,0)</f>
        <v>3900</v>
      </c>
      <c r="BG205" s="135">
        <f>IF(N205="zákl. přenesená",J205,0)</f>
        <v>0</v>
      </c>
      <c r="BH205" s="135">
        <f>IF(N205="sníž. přenesená",J205,0)</f>
        <v>0</v>
      </c>
      <c r="BI205" s="135">
        <f>IF(N205="nulová",J205,0)</f>
        <v>0</v>
      </c>
      <c r="BJ205" s="17" t="s">
        <v>82</v>
      </c>
      <c r="BK205" s="135">
        <f>ROUND(I205*H205,2)</f>
        <v>3900</v>
      </c>
      <c r="BL205" s="17" t="s">
        <v>1564</v>
      </c>
      <c r="BM205" s="134" t="s">
        <v>5318</v>
      </c>
    </row>
    <row r="206" spans="2:65" s="1" customFormat="1" ht="29.25">
      <c r="B206" s="29"/>
      <c r="D206" s="136" t="s">
        <v>231</v>
      </c>
      <c r="F206" s="137" t="s">
        <v>3780</v>
      </c>
      <c r="L206" s="29"/>
      <c r="M206" s="173"/>
      <c r="N206" s="174"/>
      <c r="O206" s="174"/>
      <c r="P206" s="174"/>
      <c r="Q206" s="174"/>
      <c r="R206" s="174"/>
      <c r="S206" s="174"/>
      <c r="T206" s="175"/>
      <c r="AT206" s="17" t="s">
        <v>231</v>
      </c>
      <c r="AU206" s="17" t="s">
        <v>78</v>
      </c>
    </row>
    <row r="207" spans="2:65" s="1" customFormat="1" ht="6.95" customHeight="1">
      <c r="B207" s="41"/>
      <c r="C207" s="42"/>
      <c r="D207" s="42"/>
      <c r="E207" s="42"/>
      <c r="F207" s="42"/>
      <c r="G207" s="42"/>
      <c r="H207" s="42"/>
      <c r="I207" s="42"/>
      <c r="J207" s="42"/>
      <c r="K207" s="42"/>
      <c r="L207" s="29"/>
    </row>
  </sheetData>
  <autoFilter ref="C128:K206" xr:uid="{00000000-0009-0000-0000-000017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07"/>
  <sheetViews>
    <sheetView showGridLines="0" workbookViewId="0">
      <selection activeCell="G103" sqref="G10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137</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3782</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149387.4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ROUND((SUM(BE129:BE206)),  2)</f>
        <v>0</v>
      </c>
      <c r="I37" s="84">
        <v>0.21</v>
      </c>
      <c r="J37" s="80">
        <f>ROUND(((SUM(BE129:BE206))*I37),  2)</f>
        <v>0</v>
      </c>
      <c r="L37" s="29"/>
    </row>
    <row r="38" spans="2:12" s="1" customFormat="1" ht="14.45" customHeight="1">
      <c r="B38" s="29"/>
      <c r="E38" s="26" t="s">
        <v>39</v>
      </c>
      <c r="F38" s="80">
        <f>ROUND((SUM(BF129:BF206)),  2)</f>
        <v>149387.4</v>
      </c>
      <c r="I38" s="84">
        <v>0.12</v>
      </c>
      <c r="J38" s="80">
        <f>ROUND(((SUM(BF129:BF206))*I38),  2)</f>
        <v>17926.490000000002</v>
      </c>
      <c r="L38" s="29"/>
    </row>
    <row r="39" spans="2:12" s="1" customFormat="1" ht="14.45" hidden="1" customHeight="1">
      <c r="B39" s="29"/>
      <c r="E39" s="26" t="s">
        <v>40</v>
      </c>
      <c r="F39" s="80">
        <f>ROUND((SUM(BG129:BG206)),  2)</f>
        <v>0</v>
      </c>
      <c r="I39" s="84">
        <v>0.21</v>
      </c>
      <c r="J39" s="80">
        <f>0</f>
        <v>0</v>
      </c>
      <c r="L39" s="29"/>
    </row>
    <row r="40" spans="2:12" s="1" customFormat="1" ht="14.45" hidden="1" customHeight="1">
      <c r="B40" s="29"/>
      <c r="E40" s="26" t="s">
        <v>41</v>
      </c>
      <c r="F40" s="80">
        <f>ROUND((SUM(BH129:BH206)),  2)</f>
        <v>0</v>
      </c>
      <c r="I40" s="84">
        <v>0.12</v>
      </c>
      <c r="J40" s="80">
        <f>0</f>
        <v>0</v>
      </c>
      <c r="L40" s="29"/>
    </row>
    <row r="41" spans="2:12" s="1" customFormat="1" ht="14.45" hidden="1" customHeight="1">
      <c r="B41" s="29"/>
      <c r="E41" s="26" t="s">
        <v>42</v>
      </c>
      <c r="F41" s="80">
        <f>ROUND((SUM(BI129:BI206)),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167313.88999999998</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2 - STA</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149387.4</v>
      </c>
      <c r="L100" s="29"/>
      <c r="AU100" s="17" t="s">
        <v>172</v>
      </c>
    </row>
    <row r="101" spans="2:47" s="8" customFormat="1" ht="24.95" customHeight="1">
      <c r="B101" s="96"/>
      <c r="D101" s="97" t="s">
        <v>182</v>
      </c>
      <c r="E101" s="98"/>
      <c r="F101" s="98"/>
      <c r="G101" s="98"/>
      <c r="H101" s="98"/>
      <c r="I101" s="98"/>
      <c r="J101" s="99">
        <f>J130</f>
        <v>122307.4</v>
      </c>
      <c r="L101" s="96"/>
    </row>
    <row r="102" spans="2:47" s="9" customFormat="1" ht="19.899999999999999" customHeight="1">
      <c r="B102" s="100"/>
      <c r="D102" s="101" t="s">
        <v>187</v>
      </c>
      <c r="E102" s="102"/>
      <c r="F102" s="102"/>
      <c r="G102" s="102"/>
      <c r="H102" s="102"/>
      <c r="I102" s="102"/>
      <c r="J102" s="103">
        <f>J131</f>
        <v>2225.4</v>
      </c>
      <c r="L102" s="100"/>
    </row>
    <row r="103" spans="2:47" s="9" customFormat="1" ht="19.899999999999999" customHeight="1">
      <c r="B103" s="100"/>
      <c r="D103" s="101" t="s">
        <v>3088</v>
      </c>
      <c r="E103" s="102"/>
      <c r="F103" s="102"/>
      <c r="G103" s="102"/>
      <c r="H103" s="102"/>
      <c r="I103" s="102"/>
      <c r="J103" s="103">
        <f>J144</f>
        <v>120082</v>
      </c>
      <c r="L103" s="100"/>
    </row>
    <row r="104" spans="2:47" s="8" customFormat="1" ht="24.95" customHeight="1">
      <c r="B104" s="96"/>
      <c r="D104" s="97" t="s">
        <v>3093</v>
      </c>
      <c r="E104" s="98"/>
      <c r="F104" s="98"/>
      <c r="G104" s="98"/>
      <c r="H104" s="98"/>
      <c r="I104" s="98"/>
      <c r="J104" s="99">
        <f>J195</f>
        <v>18880</v>
      </c>
      <c r="L104" s="96"/>
    </row>
    <row r="105" spans="2:47" s="8" customFormat="1" ht="24.95" customHeight="1">
      <c r="B105" s="96"/>
      <c r="D105" s="97" t="s">
        <v>2380</v>
      </c>
      <c r="E105" s="98"/>
      <c r="F105" s="98"/>
      <c r="G105" s="98"/>
      <c r="H105" s="98"/>
      <c r="I105" s="98"/>
      <c r="J105" s="99">
        <f>J200</f>
        <v>8200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7786</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2 - STA</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149387.4</v>
      </c>
      <c r="L129" s="29"/>
      <c r="M129" s="59"/>
      <c r="N129" s="50"/>
      <c r="O129" s="50"/>
      <c r="P129" s="109">
        <f>P130+P195+P200</f>
        <v>142.95099999999999</v>
      </c>
      <c r="Q129" s="50"/>
      <c r="R129" s="109">
        <f>R130+R195+R200</f>
        <v>8.548E-2</v>
      </c>
      <c r="S129" s="50"/>
      <c r="T129" s="110">
        <f>T130+T195+T200</f>
        <v>0</v>
      </c>
      <c r="AT129" s="17" t="s">
        <v>72</v>
      </c>
      <c r="AU129" s="17" t="s">
        <v>172</v>
      </c>
      <c r="BK129" s="111">
        <f>BK130+BK195+BK200</f>
        <v>149387.4</v>
      </c>
    </row>
    <row r="130" spans="2:65" s="11" customFormat="1" ht="25.9" customHeight="1">
      <c r="B130" s="112"/>
      <c r="D130" s="113" t="s">
        <v>72</v>
      </c>
      <c r="E130" s="114" t="s">
        <v>1110</v>
      </c>
      <c r="F130" s="114" t="s">
        <v>1111</v>
      </c>
      <c r="J130" s="115">
        <f>BK130</f>
        <v>122307.4</v>
      </c>
      <c r="L130" s="112"/>
      <c r="M130" s="116"/>
      <c r="P130" s="117">
        <f>P131+P144</f>
        <v>102.95099999999999</v>
      </c>
      <c r="R130" s="117">
        <f>R131+R144</f>
        <v>8.548E-2</v>
      </c>
      <c r="T130" s="118">
        <f>T131+T144</f>
        <v>0</v>
      </c>
      <c r="AR130" s="113" t="s">
        <v>82</v>
      </c>
      <c r="AT130" s="119" t="s">
        <v>72</v>
      </c>
      <c r="AU130" s="119" t="s">
        <v>73</v>
      </c>
      <c r="AY130" s="113" t="s">
        <v>224</v>
      </c>
      <c r="BK130" s="120">
        <f>BK131+BK144</f>
        <v>122307.4</v>
      </c>
    </row>
    <row r="131" spans="2:65" s="11" customFormat="1" ht="22.9" customHeight="1">
      <c r="B131" s="112"/>
      <c r="D131" s="113" t="s">
        <v>72</v>
      </c>
      <c r="E131" s="121" t="s">
        <v>1443</v>
      </c>
      <c r="F131" s="121" t="s">
        <v>1444</v>
      </c>
      <c r="J131" s="122">
        <f>BK131</f>
        <v>2225.4</v>
      </c>
      <c r="L131" s="112"/>
      <c r="M131" s="116"/>
      <c r="P131" s="117">
        <f>SUM(P132:P143)</f>
        <v>2.7909999999999995</v>
      </c>
      <c r="R131" s="117">
        <f>SUM(R132:R143)</f>
        <v>5.5000000000000005E-3</v>
      </c>
      <c r="T131" s="118">
        <f>SUM(T132:T143)</f>
        <v>0</v>
      </c>
      <c r="AR131" s="113" t="s">
        <v>82</v>
      </c>
      <c r="AT131" s="119" t="s">
        <v>72</v>
      </c>
      <c r="AU131" s="119" t="s">
        <v>78</v>
      </c>
      <c r="AY131" s="113" t="s">
        <v>224</v>
      </c>
      <c r="BK131" s="120">
        <f>SUM(BK132:BK143)</f>
        <v>2225.4</v>
      </c>
    </row>
    <row r="132" spans="2:65" s="1" customFormat="1" ht="16.5" customHeight="1">
      <c r="B132" s="123"/>
      <c r="C132" s="164" t="s">
        <v>78</v>
      </c>
      <c r="D132" s="164" t="s">
        <v>1008</v>
      </c>
      <c r="E132" s="165" t="s">
        <v>3213</v>
      </c>
      <c r="F132" s="166" t="s">
        <v>3214</v>
      </c>
      <c r="G132" s="167" t="s">
        <v>272</v>
      </c>
      <c r="H132" s="168">
        <v>30</v>
      </c>
      <c r="I132" s="169">
        <v>25.6</v>
      </c>
      <c r="J132" s="169">
        <f>ROUND(I132*H132,2)</f>
        <v>768</v>
      </c>
      <c r="K132" s="166" t="s">
        <v>230</v>
      </c>
      <c r="L132" s="170"/>
      <c r="M132" s="171" t="s">
        <v>1</v>
      </c>
      <c r="N132" s="172" t="s">
        <v>39</v>
      </c>
      <c r="O132" s="132">
        <v>0</v>
      </c>
      <c r="P132" s="132">
        <f>O132*H132</f>
        <v>0</v>
      </c>
      <c r="Q132" s="132">
        <v>1.7000000000000001E-4</v>
      </c>
      <c r="R132" s="132">
        <f>Q132*H132</f>
        <v>5.1000000000000004E-3</v>
      </c>
      <c r="S132" s="132">
        <v>0</v>
      </c>
      <c r="T132" s="133">
        <f>S132*H132</f>
        <v>0</v>
      </c>
      <c r="AR132" s="134" t="s">
        <v>332</v>
      </c>
      <c r="AT132" s="134" t="s">
        <v>1008</v>
      </c>
      <c r="AU132" s="134" t="s">
        <v>82</v>
      </c>
      <c r="AY132" s="17" t="s">
        <v>224</v>
      </c>
      <c r="BE132" s="135">
        <f>IF(N132="základní",J132,0)</f>
        <v>0</v>
      </c>
      <c r="BF132" s="135">
        <f>IF(N132="snížená",J132,0)</f>
        <v>768</v>
      </c>
      <c r="BG132" s="135">
        <f>IF(N132="zákl. přenesená",J132,0)</f>
        <v>0</v>
      </c>
      <c r="BH132" s="135">
        <f>IF(N132="sníž. přenesená",J132,0)</f>
        <v>0</v>
      </c>
      <c r="BI132" s="135">
        <f>IF(N132="nulová",J132,0)</f>
        <v>0</v>
      </c>
      <c r="BJ132" s="17" t="s">
        <v>82</v>
      </c>
      <c r="BK132" s="135">
        <f>ROUND(I132*H132,2)</f>
        <v>768</v>
      </c>
      <c r="BL132" s="17" t="s">
        <v>277</v>
      </c>
      <c r="BM132" s="134" t="s">
        <v>5319</v>
      </c>
    </row>
    <row r="133" spans="2:65" s="1" customFormat="1">
      <c r="B133" s="29"/>
      <c r="D133" s="136" t="s">
        <v>231</v>
      </c>
      <c r="F133" s="137" t="s">
        <v>3214</v>
      </c>
      <c r="L133" s="29"/>
      <c r="M133" s="138"/>
      <c r="T133" s="53"/>
      <c r="AT133" s="17" t="s">
        <v>231</v>
      </c>
      <c r="AU133" s="17" t="s">
        <v>82</v>
      </c>
    </row>
    <row r="134" spans="2:65" s="1" customFormat="1" ht="24.2" customHeight="1">
      <c r="B134" s="123"/>
      <c r="C134" s="124" t="s">
        <v>82</v>
      </c>
      <c r="D134" s="124" t="s">
        <v>226</v>
      </c>
      <c r="E134" s="125" t="s">
        <v>3208</v>
      </c>
      <c r="F134" s="126" t="s">
        <v>3209</v>
      </c>
      <c r="G134" s="127" t="s">
        <v>272</v>
      </c>
      <c r="H134" s="128">
        <v>30</v>
      </c>
      <c r="I134" s="129">
        <v>41.6</v>
      </c>
      <c r="J134" s="129">
        <f>ROUND(I134*H134,2)</f>
        <v>1248</v>
      </c>
      <c r="K134" s="126" t="s">
        <v>2903</v>
      </c>
      <c r="L134" s="29"/>
      <c r="M134" s="130" t="s">
        <v>1</v>
      </c>
      <c r="N134" s="131" t="s">
        <v>39</v>
      </c>
      <c r="O134" s="132">
        <v>8.5999999999999993E-2</v>
      </c>
      <c r="P134" s="132">
        <f>O134*H134</f>
        <v>2.5799999999999996</v>
      </c>
      <c r="Q134" s="132">
        <v>0</v>
      </c>
      <c r="R134" s="132">
        <f>Q134*H134</f>
        <v>0</v>
      </c>
      <c r="S134" s="132">
        <v>0</v>
      </c>
      <c r="T134" s="133">
        <f>S134*H134</f>
        <v>0</v>
      </c>
      <c r="AR134" s="134" t="s">
        <v>277</v>
      </c>
      <c r="AT134" s="134" t="s">
        <v>226</v>
      </c>
      <c r="AU134" s="134" t="s">
        <v>82</v>
      </c>
      <c r="AY134" s="17" t="s">
        <v>224</v>
      </c>
      <c r="BE134" s="135">
        <f>IF(N134="základní",J134,0)</f>
        <v>0</v>
      </c>
      <c r="BF134" s="135">
        <f>IF(N134="snížená",J134,0)</f>
        <v>1248</v>
      </c>
      <c r="BG134" s="135">
        <f>IF(N134="zákl. přenesená",J134,0)</f>
        <v>0</v>
      </c>
      <c r="BH134" s="135">
        <f>IF(N134="sníž. přenesená",J134,0)</f>
        <v>0</v>
      </c>
      <c r="BI134" s="135">
        <f>IF(N134="nulová",J134,0)</f>
        <v>0</v>
      </c>
      <c r="BJ134" s="17" t="s">
        <v>82</v>
      </c>
      <c r="BK134" s="135">
        <f>ROUND(I134*H134,2)</f>
        <v>1248</v>
      </c>
      <c r="BL134" s="17" t="s">
        <v>277</v>
      </c>
      <c r="BM134" s="134" t="s">
        <v>5320</v>
      </c>
    </row>
    <row r="135" spans="2:65" s="1" customFormat="1" ht="19.5">
      <c r="B135" s="29"/>
      <c r="D135" s="136" t="s">
        <v>231</v>
      </c>
      <c r="F135" s="137" t="s">
        <v>3211</v>
      </c>
      <c r="L135" s="29"/>
      <c r="M135" s="138"/>
      <c r="T135" s="53"/>
      <c r="AT135" s="17" t="s">
        <v>231</v>
      </c>
      <c r="AU135" s="17" t="s">
        <v>82</v>
      </c>
    </row>
    <row r="136" spans="2:65" s="13" customFormat="1">
      <c r="B136" s="146"/>
      <c r="D136" s="136" t="s">
        <v>234</v>
      </c>
      <c r="E136" s="147" t="s">
        <v>1</v>
      </c>
      <c r="F136" s="148" t="s">
        <v>328</v>
      </c>
      <c r="H136" s="149">
        <v>30</v>
      </c>
      <c r="L136" s="146"/>
      <c r="M136" s="150"/>
      <c r="T136" s="151"/>
      <c r="AT136" s="147" t="s">
        <v>234</v>
      </c>
      <c r="AU136" s="147" t="s">
        <v>82</v>
      </c>
      <c r="AV136" s="13" t="s">
        <v>82</v>
      </c>
      <c r="AW136" s="13" t="s">
        <v>29</v>
      </c>
      <c r="AX136" s="13" t="s">
        <v>73</v>
      </c>
      <c r="AY136" s="147" t="s">
        <v>224</v>
      </c>
    </row>
    <row r="137" spans="2:65" s="14" customFormat="1">
      <c r="B137" s="152"/>
      <c r="D137" s="136" t="s">
        <v>234</v>
      </c>
      <c r="E137" s="153" t="s">
        <v>1</v>
      </c>
      <c r="F137" s="154" t="s">
        <v>239</v>
      </c>
      <c r="H137" s="155">
        <v>30</v>
      </c>
      <c r="L137" s="152"/>
      <c r="M137" s="156"/>
      <c r="T137" s="157"/>
      <c r="AT137" s="153" t="s">
        <v>234</v>
      </c>
      <c r="AU137" s="153" t="s">
        <v>82</v>
      </c>
      <c r="AV137" s="14" t="s">
        <v>106</v>
      </c>
      <c r="AW137" s="14" t="s">
        <v>29</v>
      </c>
      <c r="AX137" s="14" t="s">
        <v>78</v>
      </c>
      <c r="AY137" s="153" t="s">
        <v>224</v>
      </c>
    </row>
    <row r="138" spans="2:65" s="1" customFormat="1" ht="16.5" customHeight="1">
      <c r="B138" s="123"/>
      <c r="C138" s="164" t="s">
        <v>101</v>
      </c>
      <c r="D138" s="164" t="s">
        <v>1008</v>
      </c>
      <c r="E138" s="165" t="s">
        <v>3708</v>
      </c>
      <c r="F138" s="166" t="s">
        <v>3709</v>
      </c>
      <c r="G138" s="167" t="s">
        <v>639</v>
      </c>
      <c r="H138" s="168">
        <v>1</v>
      </c>
      <c r="I138" s="169">
        <v>113</v>
      </c>
      <c r="J138" s="169">
        <f>ROUND(I138*H138,2)</f>
        <v>113</v>
      </c>
      <c r="K138" s="166" t="s">
        <v>230</v>
      </c>
      <c r="L138" s="170"/>
      <c r="M138" s="171" t="s">
        <v>1</v>
      </c>
      <c r="N138" s="172" t="s">
        <v>39</v>
      </c>
      <c r="O138" s="132">
        <v>0</v>
      </c>
      <c r="P138" s="132">
        <f>O138*H138</f>
        <v>0</v>
      </c>
      <c r="Q138" s="132">
        <v>4.0000000000000002E-4</v>
      </c>
      <c r="R138" s="132">
        <f>Q138*H138</f>
        <v>4.0000000000000002E-4</v>
      </c>
      <c r="S138" s="132">
        <v>0</v>
      </c>
      <c r="T138" s="133">
        <f>S138*H138</f>
        <v>0</v>
      </c>
      <c r="AR138" s="134" t="s">
        <v>332</v>
      </c>
      <c r="AT138" s="134" t="s">
        <v>1008</v>
      </c>
      <c r="AU138" s="134" t="s">
        <v>82</v>
      </c>
      <c r="AY138" s="17" t="s">
        <v>224</v>
      </c>
      <c r="BE138" s="135">
        <f>IF(N138="základní",J138,0)</f>
        <v>0</v>
      </c>
      <c r="BF138" s="135">
        <f>IF(N138="snížená",J138,0)</f>
        <v>113</v>
      </c>
      <c r="BG138" s="135">
        <f>IF(N138="zákl. přenesená",J138,0)</f>
        <v>0</v>
      </c>
      <c r="BH138" s="135">
        <f>IF(N138="sníž. přenesená",J138,0)</f>
        <v>0</v>
      </c>
      <c r="BI138" s="135">
        <f>IF(N138="nulová",J138,0)</f>
        <v>0</v>
      </c>
      <c r="BJ138" s="17" t="s">
        <v>82</v>
      </c>
      <c r="BK138" s="135">
        <f>ROUND(I138*H138,2)</f>
        <v>113</v>
      </c>
      <c r="BL138" s="17" t="s">
        <v>277</v>
      </c>
      <c r="BM138" s="134" t="s">
        <v>5321</v>
      </c>
    </row>
    <row r="139" spans="2:65" s="1" customFormat="1">
      <c r="B139" s="29"/>
      <c r="D139" s="136" t="s">
        <v>231</v>
      </c>
      <c r="F139" s="137" t="s">
        <v>3709</v>
      </c>
      <c r="L139" s="29"/>
      <c r="M139" s="138"/>
      <c r="T139" s="53"/>
      <c r="AT139" s="17" t="s">
        <v>231</v>
      </c>
      <c r="AU139" s="17" t="s">
        <v>82</v>
      </c>
    </row>
    <row r="140" spans="2:65" s="1" customFormat="1" ht="16.5" customHeight="1">
      <c r="B140" s="123"/>
      <c r="C140" s="124" t="s">
        <v>106</v>
      </c>
      <c r="D140" s="124" t="s">
        <v>226</v>
      </c>
      <c r="E140" s="125" t="s">
        <v>3704</v>
      </c>
      <c r="F140" s="126" t="s">
        <v>3705</v>
      </c>
      <c r="G140" s="127" t="s">
        <v>639</v>
      </c>
      <c r="H140" s="128">
        <v>1</v>
      </c>
      <c r="I140" s="129">
        <v>96.4</v>
      </c>
      <c r="J140" s="129">
        <f>ROUND(I140*H140,2)</f>
        <v>96.4</v>
      </c>
      <c r="K140" s="126" t="s">
        <v>2903</v>
      </c>
      <c r="L140" s="29"/>
      <c r="M140" s="130" t="s">
        <v>1</v>
      </c>
      <c r="N140" s="131" t="s">
        <v>39</v>
      </c>
      <c r="O140" s="132">
        <v>0.21099999999999999</v>
      </c>
      <c r="P140" s="132">
        <f>O140*H140</f>
        <v>0.21099999999999999</v>
      </c>
      <c r="Q140" s="132">
        <v>0</v>
      </c>
      <c r="R140" s="132">
        <f>Q140*H140</f>
        <v>0</v>
      </c>
      <c r="S140" s="132">
        <v>0</v>
      </c>
      <c r="T140" s="133">
        <f>S140*H140</f>
        <v>0</v>
      </c>
      <c r="AR140" s="134" t="s">
        <v>277</v>
      </c>
      <c r="AT140" s="134" t="s">
        <v>226</v>
      </c>
      <c r="AU140" s="134" t="s">
        <v>82</v>
      </c>
      <c r="AY140" s="17" t="s">
        <v>224</v>
      </c>
      <c r="BE140" s="135">
        <f>IF(N140="základní",J140,0)</f>
        <v>0</v>
      </c>
      <c r="BF140" s="135">
        <f>IF(N140="snížená",J140,0)</f>
        <v>96.4</v>
      </c>
      <c r="BG140" s="135">
        <f>IF(N140="zákl. přenesená",J140,0)</f>
        <v>0</v>
      </c>
      <c r="BH140" s="135">
        <f>IF(N140="sníž. přenesená",J140,0)</f>
        <v>0</v>
      </c>
      <c r="BI140" s="135">
        <f>IF(N140="nulová",J140,0)</f>
        <v>0</v>
      </c>
      <c r="BJ140" s="17" t="s">
        <v>82</v>
      </c>
      <c r="BK140" s="135">
        <f>ROUND(I140*H140,2)</f>
        <v>96.4</v>
      </c>
      <c r="BL140" s="17" t="s">
        <v>277</v>
      </c>
      <c r="BM140" s="134" t="s">
        <v>5322</v>
      </c>
    </row>
    <row r="141" spans="2:65" s="1" customFormat="1" ht="19.5">
      <c r="B141" s="29"/>
      <c r="D141" s="136" t="s">
        <v>231</v>
      </c>
      <c r="F141" s="137" t="s">
        <v>3707</v>
      </c>
      <c r="L141" s="29"/>
      <c r="M141" s="138"/>
      <c r="T141" s="53"/>
      <c r="AT141" s="17" t="s">
        <v>231</v>
      </c>
      <c r="AU141" s="17" t="s">
        <v>82</v>
      </c>
    </row>
    <row r="142" spans="2:65" s="13" customFormat="1">
      <c r="B142" s="146"/>
      <c r="D142" s="136" t="s">
        <v>234</v>
      </c>
      <c r="E142" s="147" t="s">
        <v>1</v>
      </c>
      <c r="F142" s="148" t="s">
        <v>78</v>
      </c>
      <c r="H142" s="149">
        <v>1</v>
      </c>
      <c r="L142" s="146"/>
      <c r="M142" s="150"/>
      <c r="T142" s="151"/>
      <c r="AT142" s="147" t="s">
        <v>234</v>
      </c>
      <c r="AU142" s="147" t="s">
        <v>82</v>
      </c>
      <c r="AV142" s="13" t="s">
        <v>82</v>
      </c>
      <c r="AW142" s="13" t="s">
        <v>29</v>
      </c>
      <c r="AX142" s="13" t="s">
        <v>73</v>
      </c>
      <c r="AY142" s="147" t="s">
        <v>224</v>
      </c>
    </row>
    <row r="143" spans="2:65" s="14" customFormat="1">
      <c r="B143" s="152"/>
      <c r="D143" s="136" t="s">
        <v>234</v>
      </c>
      <c r="E143" s="153" t="s">
        <v>1</v>
      </c>
      <c r="F143" s="154" t="s">
        <v>239</v>
      </c>
      <c r="H143" s="155">
        <v>1</v>
      </c>
      <c r="L143" s="152"/>
      <c r="M143" s="156"/>
      <c r="T143" s="157"/>
      <c r="AT143" s="153" t="s">
        <v>234</v>
      </c>
      <c r="AU143" s="153" t="s">
        <v>82</v>
      </c>
      <c r="AV143" s="14" t="s">
        <v>106</v>
      </c>
      <c r="AW143" s="14" t="s">
        <v>29</v>
      </c>
      <c r="AX143" s="14" t="s">
        <v>78</v>
      </c>
      <c r="AY143" s="153" t="s">
        <v>224</v>
      </c>
    </row>
    <row r="144" spans="2:65" s="11" customFormat="1" ht="22.9" customHeight="1">
      <c r="B144" s="112"/>
      <c r="D144" s="113" t="s">
        <v>72</v>
      </c>
      <c r="E144" s="121" t="s">
        <v>2039</v>
      </c>
      <c r="F144" s="121" t="s">
        <v>3378</v>
      </c>
      <c r="J144" s="122">
        <f>BK144</f>
        <v>120082</v>
      </c>
      <c r="L144" s="112"/>
      <c r="M144" s="116"/>
      <c r="P144" s="117">
        <f>SUM(P145:P194)</f>
        <v>100.16</v>
      </c>
      <c r="R144" s="117">
        <f>SUM(R145:R194)</f>
        <v>7.9979999999999996E-2</v>
      </c>
      <c r="T144" s="118">
        <f>SUM(T145:T194)</f>
        <v>0</v>
      </c>
      <c r="AR144" s="113" t="s">
        <v>82</v>
      </c>
      <c r="AT144" s="119" t="s">
        <v>72</v>
      </c>
      <c r="AU144" s="119" t="s">
        <v>78</v>
      </c>
      <c r="AY144" s="113" t="s">
        <v>224</v>
      </c>
      <c r="BK144" s="120">
        <f>SUM(BK145:BK194)</f>
        <v>120082</v>
      </c>
    </row>
    <row r="145" spans="2:65" s="1" customFormat="1" ht="16.5" customHeight="1">
      <c r="B145" s="123"/>
      <c r="C145" s="164" t="s">
        <v>109</v>
      </c>
      <c r="D145" s="164" t="s">
        <v>1008</v>
      </c>
      <c r="E145" s="165" t="s">
        <v>3787</v>
      </c>
      <c r="F145" s="166" t="s">
        <v>3788</v>
      </c>
      <c r="G145" s="167" t="s">
        <v>272</v>
      </c>
      <c r="H145" s="168">
        <v>1320</v>
      </c>
      <c r="I145" s="169">
        <v>11.1</v>
      </c>
      <c r="J145" s="169">
        <f>ROUND(I145*H145,2)</f>
        <v>14652</v>
      </c>
      <c r="K145" s="166" t="s">
        <v>1</v>
      </c>
      <c r="L145" s="170"/>
      <c r="M145" s="171" t="s">
        <v>1</v>
      </c>
      <c r="N145" s="172" t="s">
        <v>39</v>
      </c>
      <c r="O145" s="132">
        <v>0</v>
      </c>
      <c r="P145" s="132">
        <f>O145*H145</f>
        <v>0</v>
      </c>
      <c r="Q145" s="132">
        <v>5.0000000000000002E-5</v>
      </c>
      <c r="R145" s="132">
        <f>Q145*H145</f>
        <v>6.6000000000000003E-2</v>
      </c>
      <c r="S145" s="132">
        <v>0</v>
      </c>
      <c r="T145" s="133">
        <f>S145*H145</f>
        <v>0</v>
      </c>
      <c r="AR145" s="134" t="s">
        <v>332</v>
      </c>
      <c r="AT145" s="134" t="s">
        <v>1008</v>
      </c>
      <c r="AU145" s="134" t="s">
        <v>82</v>
      </c>
      <c r="AY145" s="17" t="s">
        <v>224</v>
      </c>
      <c r="BE145" s="135">
        <f>IF(N145="základní",J145,0)</f>
        <v>0</v>
      </c>
      <c r="BF145" s="135">
        <f>IF(N145="snížená",J145,0)</f>
        <v>14652</v>
      </c>
      <c r="BG145" s="135">
        <f>IF(N145="zákl. přenesená",J145,0)</f>
        <v>0</v>
      </c>
      <c r="BH145" s="135">
        <f>IF(N145="sníž. přenesená",J145,0)</f>
        <v>0</v>
      </c>
      <c r="BI145" s="135">
        <f>IF(N145="nulová",J145,0)</f>
        <v>0</v>
      </c>
      <c r="BJ145" s="17" t="s">
        <v>82</v>
      </c>
      <c r="BK145" s="135">
        <f>ROUND(I145*H145,2)</f>
        <v>14652</v>
      </c>
      <c r="BL145" s="17" t="s">
        <v>277</v>
      </c>
      <c r="BM145" s="134" t="s">
        <v>5323</v>
      </c>
    </row>
    <row r="146" spans="2:65" s="1" customFormat="1">
      <c r="B146" s="29"/>
      <c r="D146" s="136" t="s">
        <v>231</v>
      </c>
      <c r="F146" s="137" t="s">
        <v>3790</v>
      </c>
      <c r="L146" s="29"/>
      <c r="M146" s="138"/>
      <c r="T146" s="53"/>
      <c r="AT146" s="17" t="s">
        <v>231</v>
      </c>
      <c r="AU146" s="17" t="s">
        <v>82</v>
      </c>
    </row>
    <row r="147" spans="2:65" s="1" customFormat="1" ht="16.5" customHeight="1">
      <c r="B147" s="123"/>
      <c r="C147" s="164" t="s">
        <v>112</v>
      </c>
      <c r="D147" s="164" t="s">
        <v>1008</v>
      </c>
      <c r="E147" s="165" t="s">
        <v>3791</v>
      </c>
      <c r="F147" s="166" t="s">
        <v>3792</v>
      </c>
      <c r="G147" s="167" t="s">
        <v>272</v>
      </c>
      <c r="H147" s="168">
        <v>150</v>
      </c>
      <c r="I147" s="169">
        <v>15.8</v>
      </c>
      <c r="J147" s="169">
        <f>ROUND(I147*H147,2)</f>
        <v>2370</v>
      </c>
      <c r="K147" s="166" t="s">
        <v>1</v>
      </c>
      <c r="L147" s="170"/>
      <c r="M147" s="171" t="s">
        <v>1</v>
      </c>
      <c r="N147" s="172" t="s">
        <v>39</v>
      </c>
      <c r="O147" s="132">
        <v>0</v>
      </c>
      <c r="P147" s="132">
        <f>O147*H147</f>
        <v>0</v>
      </c>
      <c r="Q147" s="132">
        <v>8.0000000000000007E-5</v>
      </c>
      <c r="R147" s="132">
        <f>Q147*H147</f>
        <v>1.2E-2</v>
      </c>
      <c r="S147" s="132">
        <v>0</v>
      </c>
      <c r="T147" s="133">
        <f>S147*H147</f>
        <v>0</v>
      </c>
      <c r="AR147" s="134" t="s">
        <v>332</v>
      </c>
      <c r="AT147" s="134" t="s">
        <v>1008</v>
      </c>
      <c r="AU147" s="134" t="s">
        <v>82</v>
      </c>
      <c r="AY147" s="17" t="s">
        <v>224</v>
      </c>
      <c r="BE147" s="135">
        <f>IF(N147="základní",J147,0)</f>
        <v>0</v>
      </c>
      <c r="BF147" s="135">
        <f>IF(N147="snížená",J147,0)</f>
        <v>2370</v>
      </c>
      <c r="BG147" s="135">
        <f>IF(N147="zákl. přenesená",J147,0)</f>
        <v>0</v>
      </c>
      <c r="BH147" s="135">
        <f>IF(N147="sníž. přenesená",J147,0)</f>
        <v>0</v>
      </c>
      <c r="BI147" s="135">
        <f>IF(N147="nulová",J147,0)</f>
        <v>0</v>
      </c>
      <c r="BJ147" s="17" t="s">
        <v>82</v>
      </c>
      <c r="BK147" s="135">
        <f>ROUND(I147*H147,2)</f>
        <v>2370</v>
      </c>
      <c r="BL147" s="17" t="s">
        <v>277</v>
      </c>
      <c r="BM147" s="134" t="s">
        <v>5324</v>
      </c>
    </row>
    <row r="148" spans="2:65" s="1" customFormat="1">
      <c r="B148" s="29"/>
      <c r="D148" s="136" t="s">
        <v>231</v>
      </c>
      <c r="F148" s="137" t="s">
        <v>3794</v>
      </c>
      <c r="L148" s="29"/>
      <c r="M148" s="138"/>
      <c r="T148" s="53"/>
      <c r="AT148" s="17" t="s">
        <v>231</v>
      </c>
      <c r="AU148" s="17" t="s">
        <v>82</v>
      </c>
    </row>
    <row r="149" spans="2:65" s="1" customFormat="1" ht="21.75" customHeight="1">
      <c r="B149" s="123"/>
      <c r="C149" s="124" t="s">
        <v>115</v>
      </c>
      <c r="D149" s="124" t="s">
        <v>226</v>
      </c>
      <c r="E149" s="125" t="s">
        <v>3711</v>
      </c>
      <c r="F149" s="126" t="s">
        <v>3712</v>
      </c>
      <c r="G149" s="127" t="s">
        <v>272</v>
      </c>
      <c r="H149" s="128">
        <v>1470</v>
      </c>
      <c r="I149" s="129">
        <v>23.2</v>
      </c>
      <c r="J149" s="129">
        <f>ROUND(I149*H149,2)</f>
        <v>34104</v>
      </c>
      <c r="K149" s="126" t="s">
        <v>2903</v>
      </c>
      <c r="L149" s="29"/>
      <c r="M149" s="130" t="s">
        <v>1</v>
      </c>
      <c r="N149" s="131" t="s">
        <v>39</v>
      </c>
      <c r="O149" s="132">
        <v>0.04</v>
      </c>
      <c r="P149" s="132">
        <f>O149*H149</f>
        <v>58.800000000000004</v>
      </c>
      <c r="Q149" s="132">
        <v>0</v>
      </c>
      <c r="R149" s="132">
        <f>Q149*H149</f>
        <v>0</v>
      </c>
      <c r="S149" s="132">
        <v>0</v>
      </c>
      <c r="T149" s="133">
        <f>S149*H149</f>
        <v>0</v>
      </c>
      <c r="AR149" s="134" t="s">
        <v>277</v>
      </c>
      <c r="AT149" s="134" t="s">
        <v>226</v>
      </c>
      <c r="AU149" s="134" t="s">
        <v>82</v>
      </c>
      <c r="AY149" s="17" t="s">
        <v>224</v>
      </c>
      <c r="BE149" s="135">
        <f>IF(N149="základní",J149,0)</f>
        <v>0</v>
      </c>
      <c r="BF149" s="135">
        <f>IF(N149="snížená",J149,0)</f>
        <v>34104</v>
      </c>
      <c r="BG149" s="135">
        <f>IF(N149="zákl. přenesená",J149,0)</f>
        <v>0</v>
      </c>
      <c r="BH149" s="135">
        <f>IF(N149="sníž. přenesená",J149,0)</f>
        <v>0</v>
      </c>
      <c r="BI149" s="135">
        <f>IF(N149="nulová",J149,0)</f>
        <v>0</v>
      </c>
      <c r="BJ149" s="17" t="s">
        <v>82</v>
      </c>
      <c r="BK149" s="135">
        <f>ROUND(I149*H149,2)</f>
        <v>34104</v>
      </c>
      <c r="BL149" s="17" t="s">
        <v>277</v>
      </c>
      <c r="BM149" s="134" t="s">
        <v>5325</v>
      </c>
    </row>
    <row r="150" spans="2:65" s="1" customFormat="1">
      <c r="B150" s="29"/>
      <c r="D150" s="136" t="s">
        <v>231</v>
      </c>
      <c r="F150" s="137" t="s">
        <v>3714</v>
      </c>
      <c r="L150" s="29"/>
      <c r="M150" s="138"/>
      <c r="T150" s="53"/>
      <c r="AT150" s="17" t="s">
        <v>231</v>
      </c>
      <c r="AU150" s="17" t="s">
        <v>82</v>
      </c>
    </row>
    <row r="151" spans="2:65" s="1" customFormat="1" ht="19.5">
      <c r="B151" s="29"/>
      <c r="D151" s="136" t="s">
        <v>2923</v>
      </c>
      <c r="F151" s="176" t="s">
        <v>3715</v>
      </c>
      <c r="L151" s="29"/>
      <c r="M151" s="138"/>
      <c r="T151" s="53"/>
      <c r="AT151" s="17" t="s">
        <v>2923</v>
      </c>
      <c r="AU151" s="17" t="s">
        <v>82</v>
      </c>
    </row>
    <row r="152" spans="2:65" s="13" customFormat="1">
      <c r="B152" s="146"/>
      <c r="D152" s="136" t="s">
        <v>234</v>
      </c>
      <c r="E152" s="147" t="s">
        <v>1</v>
      </c>
      <c r="F152" s="148" t="s">
        <v>3796</v>
      </c>
      <c r="H152" s="149">
        <v>1470</v>
      </c>
      <c r="L152" s="146"/>
      <c r="M152" s="150"/>
      <c r="T152" s="151"/>
      <c r="AT152" s="147" t="s">
        <v>234</v>
      </c>
      <c r="AU152" s="147" t="s">
        <v>82</v>
      </c>
      <c r="AV152" s="13" t="s">
        <v>82</v>
      </c>
      <c r="AW152" s="13" t="s">
        <v>29</v>
      </c>
      <c r="AX152" s="13" t="s">
        <v>73</v>
      </c>
      <c r="AY152" s="147" t="s">
        <v>224</v>
      </c>
    </row>
    <row r="153" spans="2:65" s="14" customFormat="1">
      <c r="B153" s="152"/>
      <c r="D153" s="136" t="s">
        <v>234</v>
      </c>
      <c r="E153" s="153" t="s">
        <v>1</v>
      </c>
      <c r="F153" s="154" t="s">
        <v>239</v>
      </c>
      <c r="H153" s="155">
        <v>1470</v>
      </c>
      <c r="L153" s="152"/>
      <c r="M153" s="156"/>
      <c r="T153" s="157"/>
      <c r="AT153" s="153" t="s">
        <v>234</v>
      </c>
      <c r="AU153" s="153" t="s">
        <v>82</v>
      </c>
      <c r="AV153" s="14" t="s">
        <v>106</v>
      </c>
      <c r="AW153" s="14" t="s">
        <v>29</v>
      </c>
      <c r="AX153" s="14" t="s">
        <v>78</v>
      </c>
      <c r="AY153" s="153" t="s">
        <v>224</v>
      </c>
    </row>
    <row r="154" spans="2:65" s="1" customFormat="1" ht="16.5" customHeight="1">
      <c r="B154" s="123"/>
      <c r="C154" s="124" t="s">
        <v>118</v>
      </c>
      <c r="D154" s="124" t="s">
        <v>226</v>
      </c>
      <c r="E154" s="125" t="s">
        <v>3797</v>
      </c>
      <c r="F154" s="126" t="s">
        <v>3798</v>
      </c>
      <c r="G154" s="127" t="s">
        <v>639</v>
      </c>
      <c r="H154" s="128">
        <v>3</v>
      </c>
      <c r="I154" s="129">
        <v>360</v>
      </c>
      <c r="J154" s="129">
        <f>ROUND(I154*H154,2)</f>
        <v>1080</v>
      </c>
      <c r="K154" s="126" t="s">
        <v>2903</v>
      </c>
      <c r="L154" s="29"/>
      <c r="M154" s="130" t="s">
        <v>1</v>
      </c>
      <c r="N154" s="131" t="s">
        <v>39</v>
      </c>
      <c r="O154" s="132">
        <v>0.39</v>
      </c>
      <c r="P154" s="132">
        <f>O154*H154</f>
        <v>1.17</v>
      </c>
      <c r="Q154" s="132">
        <v>0</v>
      </c>
      <c r="R154" s="132">
        <f>Q154*H154</f>
        <v>0</v>
      </c>
      <c r="S154" s="132">
        <v>0</v>
      </c>
      <c r="T154" s="133">
        <f>S154*H154</f>
        <v>0</v>
      </c>
      <c r="AR154" s="134" t="s">
        <v>277</v>
      </c>
      <c r="AT154" s="134" t="s">
        <v>226</v>
      </c>
      <c r="AU154" s="134" t="s">
        <v>82</v>
      </c>
      <c r="AY154" s="17" t="s">
        <v>224</v>
      </c>
      <c r="BE154" s="135">
        <f>IF(N154="základní",J154,0)</f>
        <v>0</v>
      </c>
      <c r="BF154" s="135">
        <f>IF(N154="snížená",J154,0)</f>
        <v>1080</v>
      </c>
      <c r="BG154" s="135">
        <f>IF(N154="zákl. přenesená",J154,0)</f>
        <v>0</v>
      </c>
      <c r="BH154" s="135">
        <f>IF(N154="sníž. přenesená",J154,0)</f>
        <v>0</v>
      </c>
      <c r="BI154" s="135">
        <f>IF(N154="nulová",J154,0)</f>
        <v>0</v>
      </c>
      <c r="BJ154" s="17" t="s">
        <v>82</v>
      </c>
      <c r="BK154" s="135">
        <f>ROUND(I154*H154,2)</f>
        <v>1080</v>
      </c>
      <c r="BL154" s="17" t="s">
        <v>277</v>
      </c>
      <c r="BM154" s="134" t="s">
        <v>5326</v>
      </c>
    </row>
    <row r="155" spans="2:65" s="1" customFormat="1">
      <c r="B155" s="29"/>
      <c r="D155" s="136" t="s">
        <v>231</v>
      </c>
      <c r="F155" s="137" t="s">
        <v>3800</v>
      </c>
      <c r="L155" s="29"/>
      <c r="M155" s="138"/>
      <c r="T155" s="53"/>
      <c r="AT155" s="17" t="s">
        <v>231</v>
      </c>
      <c r="AU155" s="17" t="s">
        <v>82</v>
      </c>
    </row>
    <row r="156" spans="2:65" s="13" customFormat="1">
      <c r="B156" s="146"/>
      <c r="D156" s="136" t="s">
        <v>234</v>
      </c>
      <c r="E156" s="147" t="s">
        <v>1</v>
      </c>
      <c r="F156" s="148" t="s">
        <v>101</v>
      </c>
      <c r="H156" s="149">
        <v>3</v>
      </c>
      <c r="L156" s="146"/>
      <c r="M156" s="150"/>
      <c r="T156" s="151"/>
      <c r="AT156" s="147" t="s">
        <v>234</v>
      </c>
      <c r="AU156" s="147" t="s">
        <v>82</v>
      </c>
      <c r="AV156" s="13" t="s">
        <v>82</v>
      </c>
      <c r="AW156" s="13" t="s">
        <v>29</v>
      </c>
      <c r="AX156" s="13" t="s">
        <v>73</v>
      </c>
      <c r="AY156" s="147" t="s">
        <v>224</v>
      </c>
    </row>
    <row r="157" spans="2:65" s="14" customFormat="1">
      <c r="B157" s="152"/>
      <c r="D157" s="136" t="s">
        <v>234</v>
      </c>
      <c r="E157" s="153" t="s">
        <v>1</v>
      </c>
      <c r="F157" s="154" t="s">
        <v>239</v>
      </c>
      <c r="H157" s="155">
        <v>3</v>
      </c>
      <c r="L157" s="152"/>
      <c r="M157" s="156"/>
      <c r="T157" s="157"/>
      <c r="AT157" s="153" t="s">
        <v>234</v>
      </c>
      <c r="AU157" s="153" t="s">
        <v>82</v>
      </c>
      <c r="AV157" s="14" t="s">
        <v>106</v>
      </c>
      <c r="AW157" s="14" t="s">
        <v>29</v>
      </c>
      <c r="AX157" s="14" t="s">
        <v>78</v>
      </c>
      <c r="AY157" s="153" t="s">
        <v>224</v>
      </c>
    </row>
    <row r="158" spans="2:65" s="1" customFormat="1" ht="16.5" customHeight="1">
      <c r="B158" s="123"/>
      <c r="C158" s="164" t="s">
        <v>280</v>
      </c>
      <c r="D158" s="164" t="s">
        <v>1008</v>
      </c>
      <c r="E158" s="165" t="s">
        <v>2881</v>
      </c>
      <c r="F158" s="166" t="s">
        <v>3801</v>
      </c>
      <c r="G158" s="167" t="s">
        <v>2879</v>
      </c>
      <c r="H158" s="168">
        <v>2</v>
      </c>
      <c r="I158" s="169">
        <v>1900</v>
      </c>
      <c r="J158" s="169">
        <f>ROUND(I158*H158,2)</f>
        <v>3800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3800</v>
      </c>
      <c r="BG158" s="135">
        <f>IF(N158="zákl. přenesená",J158,0)</f>
        <v>0</v>
      </c>
      <c r="BH158" s="135">
        <f>IF(N158="sníž. přenesená",J158,0)</f>
        <v>0</v>
      </c>
      <c r="BI158" s="135">
        <f>IF(N158="nulová",J158,0)</f>
        <v>0</v>
      </c>
      <c r="BJ158" s="17" t="s">
        <v>82</v>
      </c>
      <c r="BK158" s="135">
        <f>ROUND(I158*H158,2)</f>
        <v>3800</v>
      </c>
      <c r="BL158" s="17" t="s">
        <v>277</v>
      </c>
      <c r="BM158" s="134" t="s">
        <v>5327</v>
      </c>
    </row>
    <row r="159" spans="2:65" s="1" customFormat="1">
      <c r="B159" s="29"/>
      <c r="D159" s="136" t="s">
        <v>231</v>
      </c>
      <c r="F159" s="137" t="s">
        <v>3801</v>
      </c>
      <c r="L159" s="29"/>
      <c r="M159" s="138"/>
      <c r="T159" s="53"/>
      <c r="AT159" s="17" t="s">
        <v>231</v>
      </c>
      <c r="AU159" s="17" t="s">
        <v>82</v>
      </c>
    </row>
    <row r="160" spans="2:65" s="1" customFormat="1" ht="16.5" customHeight="1">
      <c r="B160" s="123"/>
      <c r="C160" s="164" t="s">
        <v>258</v>
      </c>
      <c r="D160" s="164" t="s">
        <v>1008</v>
      </c>
      <c r="E160" s="165" t="s">
        <v>2884</v>
      </c>
      <c r="F160" s="166" t="s">
        <v>3803</v>
      </c>
      <c r="G160" s="167" t="s">
        <v>2879</v>
      </c>
      <c r="H160" s="168">
        <v>1</v>
      </c>
      <c r="I160" s="169">
        <v>900</v>
      </c>
      <c r="J160" s="169">
        <f>ROUND(I160*H160,2)</f>
        <v>900</v>
      </c>
      <c r="K160" s="166" t="s">
        <v>1</v>
      </c>
      <c r="L160" s="170"/>
      <c r="M160" s="171" t="s">
        <v>1</v>
      </c>
      <c r="N160" s="172" t="s">
        <v>39</v>
      </c>
      <c r="O160" s="132">
        <v>0</v>
      </c>
      <c r="P160" s="132">
        <f>O160*H160</f>
        <v>0</v>
      </c>
      <c r="Q160" s="132">
        <v>0</v>
      </c>
      <c r="R160" s="132">
        <f>Q160*H160</f>
        <v>0</v>
      </c>
      <c r="S160" s="132">
        <v>0</v>
      </c>
      <c r="T160" s="133">
        <f>S160*H160</f>
        <v>0</v>
      </c>
      <c r="AR160" s="134" t="s">
        <v>332</v>
      </c>
      <c r="AT160" s="134" t="s">
        <v>1008</v>
      </c>
      <c r="AU160" s="134" t="s">
        <v>82</v>
      </c>
      <c r="AY160" s="17" t="s">
        <v>224</v>
      </c>
      <c r="BE160" s="135">
        <f>IF(N160="základní",J160,0)</f>
        <v>0</v>
      </c>
      <c r="BF160" s="135">
        <f>IF(N160="snížená",J160,0)</f>
        <v>900</v>
      </c>
      <c r="BG160" s="135">
        <f>IF(N160="zákl. přenesená",J160,0)</f>
        <v>0</v>
      </c>
      <c r="BH160" s="135">
        <f>IF(N160="sníž. přenesená",J160,0)</f>
        <v>0</v>
      </c>
      <c r="BI160" s="135">
        <f>IF(N160="nulová",J160,0)</f>
        <v>0</v>
      </c>
      <c r="BJ160" s="17" t="s">
        <v>82</v>
      </c>
      <c r="BK160" s="135">
        <f>ROUND(I160*H160,2)</f>
        <v>900</v>
      </c>
      <c r="BL160" s="17" t="s">
        <v>277</v>
      </c>
      <c r="BM160" s="134" t="s">
        <v>5328</v>
      </c>
    </row>
    <row r="161" spans="2:65" s="1" customFormat="1">
      <c r="B161" s="29"/>
      <c r="D161" s="136" t="s">
        <v>231</v>
      </c>
      <c r="F161" s="137" t="s">
        <v>3803</v>
      </c>
      <c r="L161" s="29"/>
      <c r="M161" s="138"/>
      <c r="T161" s="53"/>
      <c r="AT161" s="17" t="s">
        <v>231</v>
      </c>
      <c r="AU161" s="17" t="s">
        <v>82</v>
      </c>
    </row>
    <row r="162" spans="2:65" s="1" customFormat="1" ht="24.2" customHeight="1">
      <c r="B162" s="123"/>
      <c r="C162" s="124" t="s">
        <v>297</v>
      </c>
      <c r="D162" s="124" t="s">
        <v>226</v>
      </c>
      <c r="E162" s="125" t="s">
        <v>3805</v>
      </c>
      <c r="F162" s="126" t="s">
        <v>3806</v>
      </c>
      <c r="G162" s="127" t="s">
        <v>639</v>
      </c>
      <c r="H162" s="128">
        <v>1</v>
      </c>
      <c r="I162" s="129">
        <v>2030</v>
      </c>
      <c r="J162" s="129">
        <f>ROUND(I162*H162,2)</f>
        <v>2030</v>
      </c>
      <c r="K162" s="126" t="s">
        <v>2903</v>
      </c>
      <c r="L162" s="29"/>
      <c r="M162" s="130" t="s">
        <v>1</v>
      </c>
      <c r="N162" s="131" t="s">
        <v>39</v>
      </c>
      <c r="O162" s="132">
        <v>2.2000000000000002</v>
      </c>
      <c r="P162" s="132">
        <f>O162*H162</f>
        <v>2.2000000000000002</v>
      </c>
      <c r="Q162" s="132">
        <v>0</v>
      </c>
      <c r="R162" s="132">
        <f>Q162*H162</f>
        <v>0</v>
      </c>
      <c r="S162" s="132">
        <v>0</v>
      </c>
      <c r="T162" s="133">
        <f>S162*H162</f>
        <v>0</v>
      </c>
      <c r="AR162" s="134" t="s">
        <v>277</v>
      </c>
      <c r="AT162" s="134" t="s">
        <v>226</v>
      </c>
      <c r="AU162" s="134" t="s">
        <v>82</v>
      </c>
      <c r="AY162" s="17" t="s">
        <v>224</v>
      </c>
      <c r="BE162" s="135">
        <f>IF(N162="základní",J162,0)</f>
        <v>0</v>
      </c>
      <c r="BF162" s="135">
        <f>IF(N162="snížená",J162,0)</f>
        <v>2030</v>
      </c>
      <c r="BG162" s="135">
        <f>IF(N162="zákl. přenesená",J162,0)</f>
        <v>0</v>
      </c>
      <c r="BH162" s="135">
        <f>IF(N162="sníž. přenesená",J162,0)</f>
        <v>0</v>
      </c>
      <c r="BI162" s="135">
        <f>IF(N162="nulová",J162,0)</f>
        <v>0</v>
      </c>
      <c r="BJ162" s="17" t="s">
        <v>82</v>
      </c>
      <c r="BK162" s="135">
        <f>ROUND(I162*H162,2)</f>
        <v>2030</v>
      </c>
      <c r="BL162" s="17" t="s">
        <v>277</v>
      </c>
      <c r="BM162" s="134" t="s">
        <v>5329</v>
      </c>
    </row>
    <row r="163" spans="2:65" s="1" customFormat="1" ht="19.5">
      <c r="B163" s="29"/>
      <c r="D163" s="136" t="s">
        <v>231</v>
      </c>
      <c r="F163" s="137" t="s">
        <v>3808</v>
      </c>
      <c r="L163" s="29"/>
      <c r="M163" s="138"/>
      <c r="T163" s="53"/>
      <c r="AT163" s="17" t="s">
        <v>231</v>
      </c>
      <c r="AU163" s="17" t="s">
        <v>82</v>
      </c>
    </row>
    <row r="164" spans="2:65" s="13" customFormat="1">
      <c r="B164" s="146"/>
      <c r="D164" s="136" t="s">
        <v>234</v>
      </c>
      <c r="E164" s="147" t="s">
        <v>1</v>
      </c>
      <c r="F164" s="148" t="s">
        <v>78</v>
      </c>
      <c r="H164" s="149">
        <v>1</v>
      </c>
      <c r="L164" s="146"/>
      <c r="M164" s="150"/>
      <c r="T164" s="151"/>
      <c r="AT164" s="147" t="s">
        <v>234</v>
      </c>
      <c r="AU164" s="147" t="s">
        <v>82</v>
      </c>
      <c r="AV164" s="13" t="s">
        <v>82</v>
      </c>
      <c r="AW164" s="13" t="s">
        <v>29</v>
      </c>
      <c r="AX164" s="13" t="s">
        <v>73</v>
      </c>
      <c r="AY164" s="147" t="s">
        <v>224</v>
      </c>
    </row>
    <row r="165" spans="2:65" s="14" customFormat="1">
      <c r="B165" s="152"/>
      <c r="D165" s="136" t="s">
        <v>234</v>
      </c>
      <c r="E165" s="153" t="s">
        <v>1</v>
      </c>
      <c r="F165" s="154" t="s">
        <v>239</v>
      </c>
      <c r="H165" s="155">
        <v>1</v>
      </c>
      <c r="L165" s="152"/>
      <c r="M165" s="156"/>
      <c r="T165" s="157"/>
      <c r="AT165" s="153" t="s">
        <v>234</v>
      </c>
      <c r="AU165" s="153" t="s">
        <v>82</v>
      </c>
      <c r="AV165" s="14" t="s">
        <v>106</v>
      </c>
      <c r="AW165" s="14" t="s">
        <v>29</v>
      </c>
      <c r="AX165" s="14" t="s">
        <v>78</v>
      </c>
      <c r="AY165" s="153" t="s">
        <v>224</v>
      </c>
    </row>
    <row r="166" spans="2:65" s="1" customFormat="1" ht="49.15" customHeight="1">
      <c r="B166" s="123"/>
      <c r="C166" s="164" t="s">
        <v>8</v>
      </c>
      <c r="D166" s="164" t="s">
        <v>1008</v>
      </c>
      <c r="E166" s="165" t="s">
        <v>2298</v>
      </c>
      <c r="F166" s="166" t="s">
        <v>3809</v>
      </c>
      <c r="G166" s="167" t="s">
        <v>2879</v>
      </c>
      <c r="H166" s="168">
        <v>1</v>
      </c>
      <c r="I166" s="169">
        <v>6500</v>
      </c>
      <c r="J166" s="169">
        <f>ROUND(I166*H166,2)</f>
        <v>6500</v>
      </c>
      <c r="K166" s="166" t="s">
        <v>1</v>
      </c>
      <c r="L166" s="170"/>
      <c r="M166" s="171" t="s">
        <v>1</v>
      </c>
      <c r="N166" s="172" t="s">
        <v>39</v>
      </c>
      <c r="O166" s="132">
        <v>0</v>
      </c>
      <c r="P166" s="132">
        <f>O166*H166</f>
        <v>0</v>
      </c>
      <c r="Q166" s="132">
        <v>0</v>
      </c>
      <c r="R166" s="132">
        <f>Q166*H166</f>
        <v>0</v>
      </c>
      <c r="S166" s="132">
        <v>0</v>
      </c>
      <c r="T166" s="133">
        <f>S166*H166</f>
        <v>0</v>
      </c>
      <c r="AR166" s="134" t="s">
        <v>332</v>
      </c>
      <c r="AT166" s="134" t="s">
        <v>1008</v>
      </c>
      <c r="AU166" s="134" t="s">
        <v>82</v>
      </c>
      <c r="AY166" s="17" t="s">
        <v>224</v>
      </c>
      <c r="BE166" s="135">
        <f>IF(N166="základní",J166,0)</f>
        <v>0</v>
      </c>
      <c r="BF166" s="135">
        <f>IF(N166="snížená",J166,0)</f>
        <v>6500</v>
      </c>
      <c r="BG166" s="135">
        <f>IF(N166="zákl. přenesená",J166,0)</f>
        <v>0</v>
      </c>
      <c r="BH166" s="135">
        <f>IF(N166="sníž. přenesená",J166,0)</f>
        <v>0</v>
      </c>
      <c r="BI166" s="135">
        <f>IF(N166="nulová",J166,0)</f>
        <v>0</v>
      </c>
      <c r="BJ166" s="17" t="s">
        <v>82</v>
      </c>
      <c r="BK166" s="135">
        <f>ROUND(I166*H166,2)</f>
        <v>6500</v>
      </c>
      <c r="BL166" s="17" t="s">
        <v>277</v>
      </c>
      <c r="BM166" s="134" t="s">
        <v>5330</v>
      </c>
    </row>
    <row r="167" spans="2:65" s="1" customFormat="1" ht="29.25">
      <c r="B167" s="29"/>
      <c r="D167" s="136" t="s">
        <v>231</v>
      </c>
      <c r="F167" s="137" t="s">
        <v>3811</v>
      </c>
      <c r="L167" s="29"/>
      <c r="M167" s="138"/>
      <c r="T167" s="53"/>
      <c r="AT167" s="17" t="s">
        <v>231</v>
      </c>
      <c r="AU167" s="17" t="s">
        <v>82</v>
      </c>
    </row>
    <row r="168" spans="2:65" s="1" customFormat="1" ht="16.5" customHeight="1">
      <c r="B168" s="123"/>
      <c r="C168" s="124" t="s">
        <v>310</v>
      </c>
      <c r="D168" s="124" t="s">
        <v>226</v>
      </c>
      <c r="E168" s="125" t="s">
        <v>3812</v>
      </c>
      <c r="F168" s="126" t="s">
        <v>3813</v>
      </c>
      <c r="G168" s="127" t="s">
        <v>639</v>
      </c>
      <c r="H168" s="128">
        <v>1</v>
      </c>
      <c r="I168" s="129">
        <v>268</v>
      </c>
      <c r="J168" s="129">
        <f>ROUND(I168*H168,2)</f>
        <v>268</v>
      </c>
      <c r="K168" s="126" t="s">
        <v>2903</v>
      </c>
      <c r="L168" s="29"/>
      <c r="M168" s="130" t="s">
        <v>1</v>
      </c>
      <c r="N168" s="131" t="s">
        <v>39</v>
      </c>
      <c r="O168" s="132">
        <v>0.28999999999999998</v>
      </c>
      <c r="P168" s="132">
        <f>O168*H168</f>
        <v>0.28999999999999998</v>
      </c>
      <c r="Q168" s="132">
        <v>0</v>
      </c>
      <c r="R168" s="132">
        <f>Q168*H168</f>
        <v>0</v>
      </c>
      <c r="S168" s="132">
        <v>0</v>
      </c>
      <c r="T168" s="133">
        <f>S168*H168</f>
        <v>0</v>
      </c>
      <c r="AR168" s="134" t="s">
        <v>277</v>
      </c>
      <c r="AT168" s="134" t="s">
        <v>226</v>
      </c>
      <c r="AU168" s="134" t="s">
        <v>82</v>
      </c>
      <c r="AY168" s="17" t="s">
        <v>224</v>
      </c>
      <c r="BE168" s="135">
        <f>IF(N168="základní",J168,0)</f>
        <v>0</v>
      </c>
      <c r="BF168" s="135">
        <f>IF(N168="snížená",J168,0)</f>
        <v>268</v>
      </c>
      <c r="BG168" s="135">
        <f>IF(N168="zákl. přenesená",J168,0)</f>
        <v>0</v>
      </c>
      <c r="BH168" s="135">
        <f>IF(N168="sníž. přenesená",J168,0)</f>
        <v>0</v>
      </c>
      <c r="BI168" s="135">
        <f>IF(N168="nulová",J168,0)</f>
        <v>0</v>
      </c>
      <c r="BJ168" s="17" t="s">
        <v>82</v>
      </c>
      <c r="BK168" s="135">
        <f>ROUND(I168*H168,2)</f>
        <v>268</v>
      </c>
      <c r="BL168" s="17" t="s">
        <v>277</v>
      </c>
      <c r="BM168" s="134" t="s">
        <v>5331</v>
      </c>
    </row>
    <row r="169" spans="2:65" s="1" customFormat="1">
      <c r="B169" s="29"/>
      <c r="D169" s="136" t="s">
        <v>231</v>
      </c>
      <c r="F169" s="137" t="s">
        <v>3815</v>
      </c>
      <c r="L169" s="29"/>
      <c r="M169" s="138"/>
      <c r="T169" s="53"/>
      <c r="AT169" s="17" t="s">
        <v>231</v>
      </c>
      <c r="AU169" s="17" t="s">
        <v>82</v>
      </c>
    </row>
    <row r="170" spans="2:65" s="13" customFormat="1">
      <c r="B170" s="146"/>
      <c r="D170" s="136" t="s">
        <v>234</v>
      </c>
      <c r="E170" s="147" t="s">
        <v>1</v>
      </c>
      <c r="F170" s="148" t="s">
        <v>78</v>
      </c>
      <c r="H170" s="149">
        <v>1</v>
      </c>
      <c r="L170" s="146"/>
      <c r="M170" s="150"/>
      <c r="T170" s="151"/>
      <c r="AT170" s="147" t="s">
        <v>234</v>
      </c>
      <c r="AU170" s="147" t="s">
        <v>82</v>
      </c>
      <c r="AV170" s="13" t="s">
        <v>82</v>
      </c>
      <c r="AW170" s="13" t="s">
        <v>29</v>
      </c>
      <c r="AX170" s="13" t="s">
        <v>73</v>
      </c>
      <c r="AY170" s="147" t="s">
        <v>224</v>
      </c>
    </row>
    <row r="171" spans="2:65" s="14" customFormat="1">
      <c r="B171" s="152"/>
      <c r="D171" s="136" t="s">
        <v>234</v>
      </c>
      <c r="E171" s="153" t="s">
        <v>1</v>
      </c>
      <c r="F171" s="154" t="s">
        <v>239</v>
      </c>
      <c r="H171" s="155">
        <v>1</v>
      </c>
      <c r="L171" s="152"/>
      <c r="M171" s="156"/>
      <c r="T171" s="157"/>
      <c r="AT171" s="153" t="s">
        <v>234</v>
      </c>
      <c r="AU171" s="153" t="s">
        <v>82</v>
      </c>
      <c r="AV171" s="14" t="s">
        <v>106</v>
      </c>
      <c r="AW171" s="14" t="s">
        <v>29</v>
      </c>
      <c r="AX171" s="14" t="s">
        <v>78</v>
      </c>
      <c r="AY171" s="153" t="s">
        <v>224</v>
      </c>
    </row>
    <row r="172" spans="2:65" s="1" customFormat="1" ht="66.75" customHeight="1">
      <c r="B172" s="123"/>
      <c r="C172" s="164" t="s">
        <v>273</v>
      </c>
      <c r="D172" s="164" t="s">
        <v>1008</v>
      </c>
      <c r="E172" s="165" t="s">
        <v>3467</v>
      </c>
      <c r="F172" s="166" t="s">
        <v>3816</v>
      </c>
      <c r="G172" s="167" t="s">
        <v>2879</v>
      </c>
      <c r="H172" s="168">
        <v>1</v>
      </c>
      <c r="I172" s="169">
        <v>2200</v>
      </c>
      <c r="J172" s="169">
        <f>ROUND(I172*H172,2)</f>
        <v>2200</v>
      </c>
      <c r="K172" s="166" t="s">
        <v>1</v>
      </c>
      <c r="L172" s="170"/>
      <c r="M172" s="171" t="s">
        <v>1</v>
      </c>
      <c r="N172" s="172" t="s">
        <v>39</v>
      </c>
      <c r="O172" s="132">
        <v>0</v>
      </c>
      <c r="P172" s="132">
        <f>O172*H172</f>
        <v>0</v>
      </c>
      <c r="Q172" s="132">
        <v>0</v>
      </c>
      <c r="R172" s="132">
        <f>Q172*H172</f>
        <v>0</v>
      </c>
      <c r="S172" s="132">
        <v>0</v>
      </c>
      <c r="T172" s="133">
        <f>S172*H172</f>
        <v>0</v>
      </c>
      <c r="AR172" s="134" t="s">
        <v>332</v>
      </c>
      <c r="AT172" s="134" t="s">
        <v>1008</v>
      </c>
      <c r="AU172" s="134" t="s">
        <v>82</v>
      </c>
      <c r="AY172" s="17" t="s">
        <v>224</v>
      </c>
      <c r="BE172" s="135">
        <f>IF(N172="základní",J172,0)</f>
        <v>0</v>
      </c>
      <c r="BF172" s="135">
        <f>IF(N172="snížená",J172,0)</f>
        <v>2200</v>
      </c>
      <c r="BG172" s="135">
        <f>IF(N172="zákl. přenesená",J172,0)</f>
        <v>0</v>
      </c>
      <c r="BH172" s="135">
        <f>IF(N172="sníž. přenesená",J172,0)</f>
        <v>0</v>
      </c>
      <c r="BI172" s="135">
        <f>IF(N172="nulová",J172,0)</f>
        <v>0</v>
      </c>
      <c r="BJ172" s="17" t="s">
        <v>82</v>
      </c>
      <c r="BK172" s="135">
        <f>ROUND(I172*H172,2)</f>
        <v>2200</v>
      </c>
      <c r="BL172" s="17" t="s">
        <v>277</v>
      </c>
      <c r="BM172" s="134" t="s">
        <v>5332</v>
      </c>
    </row>
    <row r="173" spans="2:65" s="1" customFormat="1" ht="39">
      <c r="B173" s="29"/>
      <c r="D173" s="136" t="s">
        <v>231</v>
      </c>
      <c r="F173" s="137" t="s">
        <v>3816</v>
      </c>
      <c r="L173" s="29"/>
      <c r="M173" s="138"/>
      <c r="T173" s="53"/>
      <c r="AT173" s="17" t="s">
        <v>231</v>
      </c>
      <c r="AU173" s="17" t="s">
        <v>82</v>
      </c>
    </row>
    <row r="174" spans="2:65" s="1" customFormat="1" ht="16.5" customHeight="1">
      <c r="B174" s="123"/>
      <c r="C174" s="124" t="s">
        <v>325</v>
      </c>
      <c r="D174" s="124" t="s">
        <v>226</v>
      </c>
      <c r="E174" s="125" t="s">
        <v>3818</v>
      </c>
      <c r="F174" s="126" t="s">
        <v>3819</v>
      </c>
      <c r="G174" s="127" t="s">
        <v>639</v>
      </c>
      <c r="H174" s="128">
        <v>1</v>
      </c>
      <c r="I174" s="129">
        <v>1940</v>
      </c>
      <c r="J174" s="129">
        <f>ROUND(I174*H174,2)</f>
        <v>1940</v>
      </c>
      <c r="K174" s="126" t="s">
        <v>2903</v>
      </c>
      <c r="L174" s="29"/>
      <c r="M174" s="130" t="s">
        <v>1</v>
      </c>
      <c r="N174" s="131" t="s">
        <v>39</v>
      </c>
      <c r="O174" s="132">
        <v>2.1</v>
      </c>
      <c r="P174" s="132">
        <f>O174*H174</f>
        <v>2.1</v>
      </c>
      <c r="Q174" s="132">
        <v>0</v>
      </c>
      <c r="R174" s="132">
        <f>Q174*H174</f>
        <v>0</v>
      </c>
      <c r="S174" s="132">
        <v>0</v>
      </c>
      <c r="T174" s="133">
        <f>S174*H174</f>
        <v>0</v>
      </c>
      <c r="AR174" s="134" t="s">
        <v>277</v>
      </c>
      <c r="AT174" s="134" t="s">
        <v>226</v>
      </c>
      <c r="AU174" s="134" t="s">
        <v>82</v>
      </c>
      <c r="AY174" s="17" t="s">
        <v>224</v>
      </c>
      <c r="BE174" s="135">
        <f>IF(N174="základní",J174,0)</f>
        <v>0</v>
      </c>
      <c r="BF174" s="135">
        <f>IF(N174="snížená",J174,0)</f>
        <v>1940</v>
      </c>
      <c r="BG174" s="135">
        <f>IF(N174="zákl. přenesená",J174,0)</f>
        <v>0</v>
      </c>
      <c r="BH174" s="135">
        <f>IF(N174="sníž. přenesená",J174,0)</f>
        <v>0</v>
      </c>
      <c r="BI174" s="135">
        <f>IF(N174="nulová",J174,0)</f>
        <v>0</v>
      </c>
      <c r="BJ174" s="17" t="s">
        <v>82</v>
      </c>
      <c r="BK174" s="135">
        <f>ROUND(I174*H174,2)</f>
        <v>1940</v>
      </c>
      <c r="BL174" s="17" t="s">
        <v>277</v>
      </c>
      <c r="BM174" s="134" t="s">
        <v>5333</v>
      </c>
    </row>
    <row r="175" spans="2:65" s="1" customFormat="1">
      <c r="B175" s="29"/>
      <c r="D175" s="136" t="s">
        <v>231</v>
      </c>
      <c r="F175" s="137" t="s">
        <v>3821</v>
      </c>
      <c r="L175" s="29"/>
      <c r="M175" s="138"/>
      <c r="T175" s="53"/>
      <c r="AT175" s="17" t="s">
        <v>231</v>
      </c>
      <c r="AU175" s="17" t="s">
        <v>82</v>
      </c>
    </row>
    <row r="176" spans="2:65" s="13" customFormat="1">
      <c r="B176" s="146"/>
      <c r="D176" s="136" t="s">
        <v>234</v>
      </c>
      <c r="E176" s="147" t="s">
        <v>1</v>
      </c>
      <c r="F176" s="148" t="s">
        <v>78</v>
      </c>
      <c r="H176" s="149">
        <v>1</v>
      </c>
      <c r="L176" s="146"/>
      <c r="M176" s="150"/>
      <c r="T176" s="151"/>
      <c r="AT176" s="147" t="s">
        <v>234</v>
      </c>
      <c r="AU176" s="147" t="s">
        <v>82</v>
      </c>
      <c r="AV176" s="13" t="s">
        <v>82</v>
      </c>
      <c r="AW176" s="13" t="s">
        <v>29</v>
      </c>
      <c r="AX176" s="13" t="s">
        <v>73</v>
      </c>
      <c r="AY176" s="147" t="s">
        <v>224</v>
      </c>
    </row>
    <row r="177" spans="2:65" s="14" customFormat="1">
      <c r="B177" s="152"/>
      <c r="D177" s="136" t="s">
        <v>234</v>
      </c>
      <c r="E177" s="153" t="s">
        <v>1</v>
      </c>
      <c r="F177" s="154" t="s">
        <v>239</v>
      </c>
      <c r="H177" s="155">
        <v>1</v>
      </c>
      <c r="L177" s="152"/>
      <c r="M177" s="156"/>
      <c r="T177" s="157"/>
      <c r="AT177" s="153" t="s">
        <v>234</v>
      </c>
      <c r="AU177" s="153" t="s">
        <v>82</v>
      </c>
      <c r="AV177" s="14" t="s">
        <v>106</v>
      </c>
      <c r="AW177" s="14" t="s">
        <v>29</v>
      </c>
      <c r="AX177" s="14" t="s">
        <v>78</v>
      </c>
      <c r="AY177" s="153" t="s">
        <v>224</v>
      </c>
    </row>
    <row r="178" spans="2:65" s="1" customFormat="1" ht="24.2" customHeight="1">
      <c r="B178" s="123"/>
      <c r="C178" s="164" t="s">
        <v>277</v>
      </c>
      <c r="D178" s="164" t="s">
        <v>1008</v>
      </c>
      <c r="E178" s="165" t="s">
        <v>2888</v>
      </c>
      <c r="F178" s="166" t="s">
        <v>3822</v>
      </c>
      <c r="G178" s="167" t="s">
        <v>2879</v>
      </c>
      <c r="H178" s="168">
        <v>1</v>
      </c>
      <c r="I178" s="169">
        <v>4900</v>
      </c>
      <c r="J178" s="169">
        <f>ROUND(I178*H178,2)</f>
        <v>4900</v>
      </c>
      <c r="K178" s="166" t="s">
        <v>1</v>
      </c>
      <c r="L178" s="170"/>
      <c r="M178" s="171" t="s">
        <v>1</v>
      </c>
      <c r="N178" s="172" t="s">
        <v>39</v>
      </c>
      <c r="O178" s="132">
        <v>0</v>
      </c>
      <c r="P178" s="132">
        <f>O178*H178</f>
        <v>0</v>
      </c>
      <c r="Q178" s="132">
        <v>0</v>
      </c>
      <c r="R178" s="132">
        <f>Q178*H178</f>
        <v>0</v>
      </c>
      <c r="S178" s="132">
        <v>0</v>
      </c>
      <c r="T178" s="133">
        <f>S178*H178</f>
        <v>0</v>
      </c>
      <c r="AR178" s="134" t="s">
        <v>332</v>
      </c>
      <c r="AT178" s="134" t="s">
        <v>1008</v>
      </c>
      <c r="AU178" s="134" t="s">
        <v>82</v>
      </c>
      <c r="AY178" s="17" t="s">
        <v>224</v>
      </c>
      <c r="BE178" s="135">
        <f>IF(N178="základní",J178,0)</f>
        <v>0</v>
      </c>
      <c r="BF178" s="135">
        <f>IF(N178="snížená",J178,0)</f>
        <v>4900</v>
      </c>
      <c r="BG178" s="135">
        <f>IF(N178="zákl. přenesená",J178,0)</f>
        <v>0</v>
      </c>
      <c r="BH178" s="135">
        <f>IF(N178="sníž. přenesená",J178,0)</f>
        <v>0</v>
      </c>
      <c r="BI178" s="135">
        <f>IF(N178="nulová",J178,0)</f>
        <v>0</v>
      </c>
      <c r="BJ178" s="17" t="s">
        <v>82</v>
      </c>
      <c r="BK178" s="135">
        <f>ROUND(I178*H178,2)</f>
        <v>4900</v>
      </c>
      <c r="BL178" s="17" t="s">
        <v>277</v>
      </c>
      <c r="BM178" s="134" t="s">
        <v>5334</v>
      </c>
    </row>
    <row r="179" spans="2:65" s="1" customFormat="1">
      <c r="B179" s="29"/>
      <c r="D179" s="136" t="s">
        <v>231</v>
      </c>
      <c r="F179" s="137" t="s">
        <v>5335</v>
      </c>
      <c r="L179" s="29"/>
      <c r="M179" s="138"/>
      <c r="T179" s="53"/>
      <c r="AT179" s="17" t="s">
        <v>231</v>
      </c>
      <c r="AU179" s="17" t="s">
        <v>82</v>
      </c>
    </row>
    <row r="180" spans="2:65" s="1" customFormat="1" ht="16.5" customHeight="1">
      <c r="B180" s="123"/>
      <c r="C180" s="124" t="s">
        <v>337</v>
      </c>
      <c r="D180" s="124" t="s">
        <v>226</v>
      </c>
      <c r="E180" s="125" t="s">
        <v>3824</v>
      </c>
      <c r="F180" s="126" t="s">
        <v>3825</v>
      </c>
      <c r="G180" s="127" t="s">
        <v>639</v>
      </c>
      <c r="H180" s="128">
        <v>1</v>
      </c>
      <c r="I180" s="129">
        <v>268</v>
      </c>
      <c r="J180" s="129">
        <f>ROUND(I180*H180,2)</f>
        <v>268</v>
      </c>
      <c r="K180" s="126" t="s">
        <v>2903</v>
      </c>
      <c r="L180" s="29"/>
      <c r="M180" s="130" t="s">
        <v>1</v>
      </c>
      <c r="N180" s="131" t="s">
        <v>39</v>
      </c>
      <c r="O180" s="132">
        <v>0.28999999999999998</v>
      </c>
      <c r="P180" s="132">
        <f>O180*H180</f>
        <v>0.28999999999999998</v>
      </c>
      <c r="Q180" s="132">
        <v>0</v>
      </c>
      <c r="R180" s="132">
        <f>Q180*H180</f>
        <v>0</v>
      </c>
      <c r="S180" s="132">
        <v>0</v>
      </c>
      <c r="T180" s="133">
        <f>S180*H180</f>
        <v>0</v>
      </c>
      <c r="AR180" s="134" t="s">
        <v>277</v>
      </c>
      <c r="AT180" s="134" t="s">
        <v>226</v>
      </c>
      <c r="AU180" s="134" t="s">
        <v>82</v>
      </c>
      <c r="AY180" s="17" t="s">
        <v>224</v>
      </c>
      <c r="BE180" s="135">
        <f>IF(N180="základní",J180,0)</f>
        <v>0</v>
      </c>
      <c r="BF180" s="135">
        <f>IF(N180="snížená",J180,0)</f>
        <v>268</v>
      </c>
      <c r="BG180" s="135">
        <f>IF(N180="zákl. přenesená",J180,0)</f>
        <v>0</v>
      </c>
      <c r="BH180" s="135">
        <f>IF(N180="sníž. přenesená",J180,0)</f>
        <v>0</v>
      </c>
      <c r="BI180" s="135">
        <f>IF(N180="nulová",J180,0)</f>
        <v>0</v>
      </c>
      <c r="BJ180" s="17" t="s">
        <v>82</v>
      </c>
      <c r="BK180" s="135">
        <f>ROUND(I180*H180,2)</f>
        <v>268</v>
      </c>
      <c r="BL180" s="17" t="s">
        <v>277</v>
      </c>
      <c r="BM180" s="134" t="s">
        <v>5336</v>
      </c>
    </row>
    <row r="181" spans="2:65" s="1" customFormat="1">
      <c r="B181" s="29"/>
      <c r="D181" s="136" t="s">
        <v>231</v>
      </c>
      <c r="F181" s="137" t="s">
        <v>3827</v>
      </c>
      <c r="L181" s="29"/>
      <c r="M181" s="138"/>
      <c r="T181" s="53"/>
      <c r="AT181" s="17" t="s">
        <v>231</v>
      </c>
      <c r="AU181" s="17" t="s">
        <v>82</v>
      </c>
    </row>
    <row r="182" spans="2:65" s="13" customFormat="1">
      <c r="B182" s="146"/>
      <c r="D182" s="136" t="s">
        <v>234</v>
      </c>
      <c r="E182" s="147" t="s">
        <v>1</v>
      </c>
      <c r="F182" s="148" t="s">
        <v>78</v>
      </c>
      <c r="H182" s="149">
        <v>1</v>
      </c>
      <c r="L182" s="146"/>
      <c r="M182" s="150"/>
      <c r="T182" s="151"/>
      <c r="AT182" s="147" t="s">
        <v>234</v>
      </c>
      <c r="AU182" s="147" t="s">
        <v>82</v>
      </c>
      <c r="AV182" s="13" t="s">
        <v>82</v>
      </c>
      <c r="AW182" s="13" t="s">
        <v>29</v>
      </c>
      <c r="AX182" s="13" t="s">
        <v>73</v>
      </c>
      <c r="AY182" s="147" t="s">
        <v>224</v>
      </c>
    </row>
    <row r="183" spans="2:65" s="14" customFormat="1">
      <c r="B183" s="152"/>
      <c r="D183" s="136" t="s">
        <v>234</v>
      </c>
      <c r="E183" s="153" t="s">
        <v>1</v>
      </c>
      <c r="F183" s="154" t="s">
        <v>239</v>
      </c>
      <c r="H183" s="155">
        <v>1</v>
      </c>
      <c r="L183" s="152"/>
      <c r="M183" s="156"/>
      <c r="T183" s="157"/>
      <c r="AT183" s="153" t="s">
        <v>234</v>
      </c>
      <c r="AU183" s="153" t="s">
        <v>82</v>
      </c>
      <c r="AV183" s="14" t="s">
        <v>106</v>
      </c>
      <c r="AW183" s="14" t="s">
        <v>29</v>
      </c>
      <c r="AX183" s="14" t="s">
        <v>78</v>
      </c>
      <c r="AY183" s="153" t="s">
        <v>224</v>
      </c>
    </row>
    <row r="184" spans="2:65" s="1" customFormat="1" ht="16.5" customHeight="1">
      <c r="B184" s="123"/>
      <c r="C184" s="164" t="s">
        <v>283</v>
      </c>
      <c r="D184" s="164" t="s">
        <v>1008</v>
      </c>
      <c r="E184" s="165" t="s">
        <v>3752</v>
      </c>
      <c r="F184" s="166" t="s">
        <v>3828</v>
      </c>
      <c r="G184" s="167" t="s">
        <v>2879</v>
      </c>
      <c r="H184" s="168">
        <v>1</v>
      </c>
      <c r="I184" s="169">
        <v>2500</v>
      </c>
      <c r="J184" s="169">
        <f>ROUND(I184*H184,2)</f>
        <v>2500</v>
      </c>
      <c r="K184" s="166" t="s">
        <v>1</v>
      </c>
      <c r="L184" s="170"/>
      <c r="M184" s="171" t="s">
        <v>1</v>
      </c>
      <c r="N184" s="172" t="s">
        <v>39</v>
      </c>
      <c r="O184" s="132">
        <v>0</v>
      </c>
      <c r="P184" s="132">
        <f>O184*H184</f>
        <v>0</v>
      </c>
      <c r="Q184" s="132">
        <v>0</v>
      </c>
      <c r="R184" s="132">
        <f>Q184*H184</f>
        <v>0</v>
      </c>
      <c r="S184" s="132">
        <v>0</v>
      </c>
      <c r="T184" s="133">
        <f>S184*H184</f>
        <v>0</v>
      </c>
      <c r="AR184" s="134" t="s">
        <v>332</v>
      </c>
      <c r="AT184" s="134" t="s">
        <v>1008</v>
      </c>
      <c r="AU184" s="134" t="s">
        <v>82</v>
      </c>
      <c r="AY184" s="17" t="s">
        <v>224</v>
      </c>
      <c r="BE184" s="135">
        <f>IF(N184="základní",J184,0)</f>
        <v>0</v>
      </c>
      <c r="BF184" s="135">
        <f>IF(N184="snížená",J184,0)</f>
        <v>2500</v>
      </c>
      <c r="BG184" s="135">
        <f>IF(N184="zákl. přenesená",J184,0)</f>
        <v>0</v>
      </c>
      <c r="BH184" s="135">
        <f>IF(N184="sníž. přenesená",J184,0)</f>
        <v>0</v>
      </c>
      <c r="BI184" s="135">
        <f>IF(N184="nulová",J184,0)</f>
        <v>0</v>
      </c>
      <c r="BJ184" s="17" t="s">
        <v>82</v>
      </c>
      <c r="BK184" s="135">
        <f>ROUND(I184*H184,2)</f>
        <v>2500</v>
      </c>
      <c r="BL184" s="17" t="s">
        <v>277</v>
      </c>
      <c r="BM184" s="134" t="s">
        <v>5337</v>
      </c>
    </row>
    <row r="185" spans="2:65" s="1" customFormat="1">
      <c r="B185" s="29"/>
      <c r="D185" s="136" t="s">
        <v>231</v>
      </c>
      <c r="F185" s="137" t="s">
        <v>3828</v>
      </c>
      <c r="L185" s="29"/>
      <c r="M185" s="138"/>
      <c r="T185" s="53"/>
      <c r="AT185" s="17" t="s">
        <v>231</v>
      </c>
      <c r="AU185" s="17" t="s">
        <v>82</v>
      </c>
    </row>
    <row r="186" spans="2:65" s="1" customFormat="1" ht="16.5" customHeight="1">
      <c r="B186" s="123"/>
      <c r="C186" s="124" t="s">
        <v>347</v>
      </c>
      <c r="D186" s="124" t="s">
        <v>226</v>
      </c>
      <c r="E186" s="125" t="s">
        <v>3830</v>
      </c>
      <c r="F186" s="126" t="s">
        <v>3831</v>
      </c>
      <c r="G186" s="127" t="s">
        <v>639</v>
      </c>
      <c r="H186" s="128">
        <v>33</v>
      </c>
      <c r="I186" s="129">
        <v>194</v>
      </c>
      <c r="J186" s="129">
        <f>ROUND(I186*H186,2)</f>
        <v>6402</v>
      </c>
      <c r="K186" s="126" t="s">
        <v>2903</v>
      </c>
      <c r="L186" s="29"/>
      <c r="M186" s="130" t="s">
        <v>1</v>
      </c>
      <c r="N186" s="131" t="s">
        <v>39</v>
      </c>
      <c r="O186" s="132">
        <v>0.21</v>
      </c>
      <c r="P186" s="132">
        <f>O186*H186</f>
        <v>6.93</v>
      </c>
      <c r="Q186" s="132">
        <v>0</v>
      </c>
      <c r="R186" s="132">
        <f>Q186*H186</f>
        <v>0</v>
      </c>
      <c r="S186" s="132">
        <v>0</v>
      </c>
      <c r="T186" s="133">
        <f>S186*H186</f>
        <v>0</v>
      </c>
      <c r="AR186" s="134" t="s">
        <v>277</v>
      </c>
      <c r="AT186" s="134" t="s">
        <v>226</v>
      </c>
      <c r="AU186" s="134" t="s">
        <v>82</v>
      </c>
      <c r="AY186" s="17" t="s">
        <v>224</v>
      </c>
      <c r="BE186" s="135">
        <f>IF(N186="základní",J186,0)</f>
        <v>0</v>
      </c>
      <c r="BF186" s="135">
        <f>IF(N186="snížená",J186,0)</f>
        <v>6402</v>
      </c>
      <c r="BG186" s="135">
        <f>IF(N186="zákl. přenesená",J186,0)</f>
        <v>0</v>
      </c>
      <c r="BH186" s="135">
        <f>IF(N186="sníž. přenesená",J186,0)</f>
        <v>0</v>
      </c>
      <c r="BI186" s="135">
        <f>IF(N186="nulová",J186,0)</f>
        <v>0</v>
      </c>
      <c r="BJ186" s="17" t="s">
        <v>82</v>
      </c>
      <c r="BK186" s="135">
        <f>ROUND(I186*H186,2)</f>
        <v>6402</v>
      </c>
      <c r="BL186" s="17" t="s">
        <v>277</v>
      </c>
      <c r="BM186" s="134" t="s">
        <v>5338</v>
      </c>
    </row>
    <row r="187" spans="2:65" s="1" customFormat="1" ht="19.5">
      <c r="B187" s="29"/>
      <c r="D187" s="136" t="s">
        <v>231</v>
      </c>
      <c r="F187" s="137" t="s">
        <v>3833</v>
      </c>
      <c r="L187" s="29"/>
      <c r="M187" s="138"/>
      <c r="T187" s="53"/>
      <c r="AT187" s="17" t="s">
        <v>231</v>
      </c>
      <c r="AU187" s="17" t="s">
        <v>82</v>
      </c>
    </row>
    <row r="188" spans="2:65" s="13" customFormat="1">
      <c r="B188" s="146"/>
      <c r="D188" s="136" t="s">
        <v>234</v>
      </c>
      <c r="E188" s="147" t="s">
        <v>1</v>
      </c>
      <c r="F188" s="148" t="s">
        <v>432</v>
      </c>
      <c r="H188" s="149">
        <v>33</v>
      </c>
      <c r="L188" s="146"/>
      <c r="M188" s="150"/>
      <c r="T188" s="151"/>
      <c r="AT188" s="147" t="s">
        <v>234</v>
      </c>
      <c r="AU188" s="147" t="s">
        <v>82</v>
      </c>
      <c r="AV188" s="13" t="s">
        <v>82</v>
      </c>
      <c r="AW188" s="13" t="s">
        <v>29</v>
      </c>
      <c r="AX188" s="13" t="s">
        <v>73</v>
      </c>
      <c r="AY188" s="147" t="s">
        <v>224</v>
      </c>
    </row>
    <row r="189" spans="2:65" s="14" customFormat="1">
      <c r="B189" s="152"/>
      <c r="D189" s="136" t="s">
        <v>234</v>
      </c>
      <c r="E189" s="153" t="s">
        <v>1</v>
      </c>
      <c r="F189" s="154" t="s">
        <v>239</v>
      </c>
      <c r="H189" s="155">
        <v>33</v>
      </c>
      <c r="L189" s="152"/>
      <c r="M189" s="156"/>
      <c r="T189" s="157"/>
      <c r="AT189" s="153" t="s">
        <v>234</v>
      </c>
      <c r="AU189" s="153" t="s">
        <v>82</v>
      </c>
      <c r="AV189" s="14" t="s">
        <v>106</v>
      </c>
      <c r="AW189" s="14" t="s">
        <v>29</v>
      </c>
      <c r="AX189" s="14" t="s">
        <v>78</v>
      </c>
      <c r="AY189" s="153" t="s">
        <v>224</v>
      </c>
    </row>
    <row r="190" spans="2:65" s="1" customFormat="1" ht="16.5" customHeight="1">
      <c r="B190" s="123"/>
      <c r="C190" s="164" t="s">
        <v>293</v>
      </c>
      <c r="D190" s="164" t="s">
        <v>1008</v>
      </c>
      <c r="E190" s="165" t="s">
        <v>3834</v>
      </c>
      <c r="F190" s="166" t="s">
        <v>3835</v>
      </c>
      <c r="G190" s="167" t="s">
        <v>639</v>
      </c>
      <c r="H190" s="168">
        <v>33</v>
      </c>
      <c r="I190" s="169">
        <v>302</v>
      </c>
      <c r="J190" s="169">
        <f>ROUND(I190*H190,2)</f>
        <v>9966</v>
      </c>
      <c r="K190" s="166" t="s">
        <v>2903</v>
      </c>
      <c r="L190" s="170"/>
      <c r="M190" s="171" t="s">
        <v>1</v>
      </c>
      <c r="N190" s="172" t="s">
        <v>39</v>
      </c>
      <c r="O190" s="132">
        <v>0</v>
      </c>
      <c r="P190" s="132">
        <f>O190*H190</f>
        <v>0</v>
      </c>
      <c r="Q190" s="132">
        <v>6.0000000000000002E-5</v>
      </c>
      <c r="R190" s="132">
        <f>Q190*H190</f>
        <v>1.98E-3</v>
      </c>
      <c r="S190" s="132">
        <v>0</v>
      </c>
      <c r="T190" s="133">
        <f>S190*H190</f>
        <v>0</v>
      </c>
      <c r="AR190" s="134" t="s">
        <v>332</v>
      </c>
      <c r="AT190" s="134" t="s">
        <v>1008</v>
      </c>
      <c r="AU190" s="134" t="s">
        <v>82</v>
      </c>
      <c r="AY190" s="17" t="s">
        <v>224</v>
      </c>
      <c r="BE190" s="135">
        <f>IF(N190="základní",J190,0)</f>
        <v>0</v>
      </c>
      <c r="BF190" s="135">
        <f>IF(N190="snížená",J190,0)</f>
        <v>9966</v>
      </c>
      <c r="BG190" s="135">
        <f>IF(N190="zákl. přenesená",J190,0)</f>
        <v>0</v>
      </c>
      <c r="BH190" s="135">
        <f>IF(N190="sníž. přenesená",J190,0)</f>
        <v>0</v>
      </c>
      <c r="BI190" s="135">
        <f>IF(N190="nulová",J190,0)</f>
        <v>0</v>
      </c>
      <c r="BJ190" s="17" t="s">
        <v>82</v>
      </c>
      <c r="BK190" s="135">
        <f>ROUND(I190*H190,2)</f>
        <v>9966</v>
      </c>
      <c r="BL190" s="17" t="s">
        <v>277</v>
      </c>
      <c r="BM190" s="134" t="s">
        <v>5339</v>
      </c>
    </row>
    <row r="191" spans="2:65" s="1" customFormat="1">
      <c r="B191" s="29"/>
      <c r="D191" s="136" t="s">
        <v>231</v>
      </c>
      <c r="F191" s="137" t="s">
        <v>3835</v>
      </c>
      <c r="L191" s="29"/>
      <c r="M191" s="138"/>
      <c r="T191" s="53"/>
      <c r="AT191" s="17" t="s">
        <v>231</v>
      </c>
      <c r="AU191" s="17" t="s">
        <v>82</v>
      </c>
    </row>
    <row r="192" spans="2:65" s="1" customFormat="1" ht="16.5" customHeight="1">
      <c r="B192" s="123"/>
      <c r="C192" s="124" t="s">
        <v>7</v>
      </c>
      <c r="D192" s="124" t="s">
        <v>226</v>
      </c>
      <c r="E192" s="125" t="s">
        <v>3837</v>
      </c>
      <c r="F192" s="126" t="s">
        <v>3838</v>
      </c>
      <c r="G192" s="127" t="s">
        <v>639</v>
      </c>
      <c r="H192" s="128">
        <v>33</v>
      </c>
      <c r="I192" s="129">
        <v>794</v>
      </c>
      <c r="J192" s="129">
        <f>ROUND(I192*H192,2)</f>
        <v>26202</v>
      </c>
      <c r="K192" s="126" t="s">
        <v>2903</v>
      </c>
      <c r="L192" s="29"/>
      <c r="M192" s="130" t="s">
        <v>1</v>
      </c>
      <c r="N192" s="131" t="s">
        <v>39</v>
      </c>
      <c r="O192" s="132">
        <v>0.86</v>
      </c>
      <c r="P192" s="132">
        <f>O192*H192</f>
        <v>28.38</v>
      </c>
      <c r="Q192" s="132">
        <v>0</v>
      </c>
      <c r="R192" s="132">
        <f>Q192*H192</f>
        <v>0</v>
      </c>
      <c r="S192" s="132">
        <v>0</v>
      </c>
      <c r="T192" s="133">
        <f>S192*H192</f>
        <v>0</v>
      </c>
      <c r="AR192" s="134" t="s">
        <v>277</v>
      </c>
      <c r="AT192" s="134" t="s">
        <v>226</v>
      </c>
      <c r="AU192" s="134" t="s">
        <v>82</v>
      </c>
      <c r="AY192" s="17" t="s">
        <v>224</v>
      </c>
      <c r="BE192" s="135">
        <f>IF(N192="základní",J192,0)</f>
        <v>0</v>
      </c>
      <c r="BF192" s="135">
        <f>IF(N192="snížená",J192,0)</f>
        <v>26202</v>
      </c>
      <c r="BG192" s="135">
        <f>IF(N192="zákl. přenesená",J192,0)</f>
        <v>0</v>
      </c>
      <c r="BH192" s="135">
        <f>IF(N192="sníž. přenesená",J192,0)</f>
        <v>0</v>
      </c>
      <c r="BI192" s="135">
        <f>IF(N192="nulová",J192,0)</f>
        <v>0</v>
      </c>
      <c r="BJ192" s="17" t="s">
        <v>82</v>
      </c>
      <c r="BK192" s="135">
        <f>ROUND(I192*H192,2)</f>
        <v>26202</v>
      </c>
      <c r="BL192" s="17" t="s">
        <v>277</v>
      </c>
      <c r="BM192" s="134" t="s">
        <v>5340</v>
      </c>
    </row>
    <row r="193" spans="2:65" s="1" customFormat="1" ht="19.5">
      <c r="B193" s="29"/>
      <c r="D193" s="136" t="s">
        <v>231</v>
      </c>
      <c r="F193" s="137" t="s">
        <v>3840</v>
      </c>
      <c r="L193" s="29"/>
      <c r="M193" s="138"/>
      <c r="T193" s="53"/>
      <c r="AT193" s="17" t="s">
        <v>231</v>
      </c>
      <c r="AU193" s="17" t="s">
        <v>82</v>
      </c>
    </row>
    <row r="194" spans="2:65" s="13" customFormat="1">
      <c r="B194" s="146"/>
      <c r="D194" s="136" t="s">
        <v>234</v>
      </c>
      <c r="E194" s="147" t="s">
        <v>1</v>
      </c>
      <c r="F194" s="148" t="s">
        <v>432</v>
      </c>
      <c r="H194" s="149">
        <v>33</v>
      </c>
      <c r="L194" s="146"/>
      <c r="M194" s="150"/>
      <c r="T194" s="151"/>
      <c r="AT194" s="147" t="s">
        <v>234</v>
      </c>
      <c r="AU194" s="147" t="s">
        <v>82</v>
      </c>
      <c r="AV194" s="13" t="s">
        <v>82</v>
      </c>
      <c r="AW194" s="13" t="s">
        <v>29</v>
      </c>
      <c r="AX194" s="13" t="s">
        <v>78</v>
      </c>
      <c r="AY194" s="147" t="s">
        <v>224</v>
      </c>
    </row>
    <row r="195" spans="2:65" s="11" customFormat="1" ht="25.9" customHeight="1">
      <c r="B195" s="112"/>
      <c r="D195" s="113" t="s">
        <v>72</v>
      </c>
      <c r="E195" s="114" t="s">
        <v>3452</v>
      </c>
      <c r="F195" s="114" t="s">
        <v>3453</v>
      </c>
      <c r="J195" s="115">
        <f>BK195</f>
        <v>18880</v>
      </c>
      <c r="L195" s="112"/>
      <c r="M195" s="116"/>
      <c r="P195" s="117">
        <f>SUM(P196:P199)</f>
        <v>40</v>
      </c>
      <c r="R195" s="117">
        <f>SUM(R196:R199)</f>
        <v>0</v>
      </c>
      <c r="T195" s="118">
        <f>SUM(T196:T199)</f>
        <v>0</v>
      </c>
      <c r="AR195" s="113" t="s">
        <v>106</v>
      </c>
      <c r="AT195" s="119" t="s">
        <v>72</v>
      </c>
      <c r="AU195" s="119" t="s">
        <v>73</v>
      </c>
      <c r="AY195" s="113" t="s">
        <v>224</v>
      </c>
      <c r="BK195" s="120">
        <f>SUM(BK196:BK199)</f>
        <v>18880</v>
      </c>
    </row>
    <row r="196" spans="2:65" s="1" customFormat="1" ht="16.5" customHeight="1">
      <c r="B196" s="123"/>
      <c r="C196" s="124" t="s">
        <v>300</v>
      </c>
      <c r="D196" s="124" t="s">
        <v>226</v>
      </c>
      <c r="E196" s="125" t="s">
        <v>3768</v>
      </c>
      <c r="F196" s="126" t="s">
        <v>3769</v>
      </c>
      <c r="G196" s="127" t="s">
        <v>3456</v>
      </c>
      <c r="H196" s="128">
        <v>40</v>
      </c>
      <c r="I196" s="129">
        <v>472</v>
      </c>
      <c r="J196" s="129">
        <f>ROUND(I196*H196,2)</f>
        <v>18880</v>
      </c>
      <c r="K196" s="126" t="s">
        <v>2903</v>
      </c>
      <c r="L196" s="29"/>
      <c r="M196" s="130" t="s">
        <v>1</v>
      </c>
      <c r="N196" s="131" t="s">
        <v>39</v>
      </c>
      <c r="O196" s="132">
        <v>1</v>
      </c>
      <c r="P196" s="132">
        <f>O196*H196</f>
        <v>40</v>
      </c>
      <c r="Q196" s="132">
        <v>0</v>
      </c>
      <c r="R196" s="132">
        <f>Q196*H196</f>
        <v>0</v>
      </c>
      <c r="S196" s="132">
        <v>0</v>
      </c>
      <c r="T196" s="133">
        <f>S196*H196</f>
        <v>0</v>
      </c>
      <c r="AR196" s="134" t="s">
        <v>1564</v>
      </c>
      <c r="AT196" s="134" t="s">
        <v>226</v>
      </c>
      <c r="AU196" s="134" t="s">
        <v>78</v>
      </c>
      <c r="AY196" s="17" t="s">
        <v>224</v>
      </c>
      <c r="BE196" s="135">
        <f>IF(N196="základní",J196,0)</f>
        <v>0</v>
      </c>
      <c r="BF196" s="135">
        <f>IF(N196="snížená",J196,0)</f>
        <v>18880</v>
      </c>
      <c r="BG196" s="135">
        <f>IF(N196="zákl. přenesená",J196,0)</f>
        <v>0</v>
      </c>
      <c r="BH196" s="135">
        <f>IF(N196="sníž. přenesená",J196,0)</f>
        <v>0</v>
      </c>
      <c r="BI196" s="135">
        <f>IF(N196="nulová",J196,0)</f>
        <v>0</v>
      </c>
      <c r="BJ196" s="17" t="s">
        <v>82</v>
      </c>
      <c r="BK196" s="135">
        <f>ROUND(I196*H196,2)</f>
        <v>18880</v>
      </c>
      <c r="BL196" s="17" t="s">
        <v>1564</v>
      </c>
      <c r="BM196" s="134" t="s">
        <v>5341</v>
      </c>
    </row>
    <row r="197" spans="2:65" s="1" customFormat="1" ht="19.5">
      <c r="B197" s="29"/>
      <c r="D197" s="136" t="s">
        <v>231</v>
      </c>
      <c r="F197" s="137" t="s">
        <v>3771</v>
      </c>
      <c r="L197" s="29"/>
      <c r="M197" s="138"/>
      <c r="T197" s="53"/>
      <c r="AT197" s="17" t="s">
        <v>231</v>
      </c>
      <c r="AU197" s="17" t="s">
        <v>78</v>
      </c>
    </row>
    <row r="198" spans="2:65" s="13" customFormat="1">
      <c r="B198" s="146"/>
      <c r="D198" s="136" t="s">
        <v>234</v>
      </c>
      <c r="E198" s="147" t="s">
        <v>1</v>
      </c>
      <c r="F198" s="148" t="s">
        <v>355</v>
      </c>
      <c r="H198" s="149">
        <v>40</v>
      </c>
      <c r="L198" s="146"/>
      <c r="M198" s="150"/>
      <c r="T198" s="151"/>
      <c r="AT198" s="147" t="s">
        <v>234</v>
      </c>
      <c r="AU198" s="147" t="s">
        <v>78</v>
      </c>
      <c r="AV198" s="13" t="s">
        <v>82</v>
      </c>
      <c r="AW198" s="13" t="s">
        <v>29</v>
      </c>
      <c r="AX198" s="13" t="s">
        <v>73</v>
      </c>
      <c r="AY198" s="147" t="s">
        <v>224</v>
      </c>
    </row>
    <row r="199" spans="2:65" s="14" customFormat="1">
      <c r="B199" s="152"/>
      <c r="D199" s="136" t="s">
        <v>234</v>
      </c>
      <c r="E199" s="153" t="s">
        <v>1</v>
      </c>
      <c r="F199" s="154" t="s">
        <v>239</v>
      </c>
      <c r="H199" s="155">
        <v>40</v>
      </c>
      <c r="L199" s="152"/>
      <c r="M199" s="156"/>
      <c r="T199" s="157"/>
      <c r="AT199" s="153" t="s">
        <v>234</v>
      </c>
      <c r="AU199" s="153" t="s">
        <v>78</v>
      </c>
      <c r="AV199" s="14" t="s">
        <v>106</v>
      </c>
      <c r="AW199" s="14" t="s">
        <v>29</v>
      </c>
      <c r="AX199" s="14" t="s">
        <v>78</v>
      </c>
      <c r="AY199" s="153" t="s">
        <v>224</v>
      </c>
    </row>
    <row r="200" spans="2:65" s="11" customFormat="1" ht="25.9" customHeight="1">
      <c r="B200" s="112"/>
      <c r="D200" s="113" t="s">
        <v>72</v>
      </c>
      <c r="E200" s="114" t="s">
        <v>2877</v>
      </c>
      <c r="F200" s="114" t="s">
        <v>2877</v>
      </c>
      <c r="J200" s="115">
        <f>BK200</f>
        <v>8200</v>
      </c>
      <c r="L200" s="112"/>
      <c r="M200" s="116"/>
      <c r="P200" s="117">
        <f>SUM(P201:P206)</f>
        <v>0</v>
      </c>
      <c r="R200" s="117">
        <f>SUM(R201:R206)</f>
        <v>0</v>
      </c>
      <c r="T200" s="118">
        <f>SUM(T201:T206)</f>
        <v>0</v>
      </c>
      <c r="AR200" s="113" t="s">
        <v>106</v>
      </c>
      <c r="AT200" s="119" t="s">
        <v>72</v>
      </c>
      <c r="AU200" s="119" t="s">
        <v>73</v>
      </c>
      <c r="AY200" s="113" t="s">
        <v>224</v>
      </c>
      <c r="BK200" s="120">
        <f>SUM(BK201:BK206)</f>
        <v>8200</v>
      </c>
    </row>
    <row r="201" spans="2:65" s="1" customFormat="1" ht="16.5" customHeight="1">
      <c r="B201" s="123"/>
      <c r="C201" s="124" t="s">
        <v>366</v>
      </c>
      <c r="D201" s="124" t="s">
        <v>226</v>
      </c>
      <c r="E201" s="125" t="s">
        <v>2881</v>
      </c>
      <c r="F201" s="126" t="s">
        <v>3776</v>
      </c>
      <c r="G201" s="127" t="s">
        <v>3774</v>
      </c>
      <c r="H201" s="128">
        <v>1</v>
      </c>
      <c r="I201" s="129">
        <v>2000</v>
      </c>
      <c r="J201" s="129">
        <f>ROUND(I201*H201,2)</f>
        <v>2000</v>
      </c>
      <c r="K201" s="126" t="s">
        <v>1</v>
      </c>
      <c r="L201" s="29"/>
      <c r="M201" s="130" t="s">
        <v>1</v>
      </c>
      <c r="N201" s="131" t="s">
        <v>39</v>
      </c>
      <c r="O201" s="132">
        <v>0</v>
      </c>
      <c r="P201" s="132">
        <f>O201*H201</f>
        <v>0</v>
      </c>
      <c r="Q201" s="132">
        <v>0</v>
      </c>
      <c r="R201" s="132">
        <f>Q201*H201</f>
        <v>0</v>
      </c>
      <c r="S201" s="132">
        <v>0</v>
      </c>
      <c r="T201" s="133">
        <f>S201*H201</f>
        <v>0</v>
      </c>
      <c r="AR201" s="134" t="s">
        <v>1564</v>
      </c>
      <c r="AT201" s="134" t="s">
        <v>226</v>
      </c>
      <c r="AU201" s="134" t="s">
        <v>78</v>
      </c>
      <c r="AY201" s="17" t="s">
        <v>224</v>
      </c>
      <c r="BE201" s="135">
        <f>IF(N201="základní",J201,0)</f>
        <v>0</v>
      </c>
      <c r="BF201" s="135">
        <f>IF(N201="snížená",J201,0)</f>
        <v>2000</v>
      </c>
      <c r="BG201" s="135">
        <f>IF(N201="zákl. přenesená",J201,0)</f>
        <v>0</v>
      </c>
      <c r="BH201" s="135">
        <f>IF(N201="sníž. přenesená",J201,0)</f>
        <v>0</v>
      </c>
      <c r="BI201" s="135">
        <f>IF(N201="nulová",J201,0)</f>
        <v>0</v>
      </c>
      <c r="BJ201" s="17" t="s">
        <v>82</v>
      </c>
      <c r="BK201" s="135">
        <f>ROUND(I201*H201,2)</f>
        <v>2000</v>
      </c>
      <c r="BL201" s="17" t="s">
        <v>1564</v>
      </c>
      <c r="BM201" s="134" t="s">
        <v>5342</v>
      </c>
    </row>
    <row r="202" spans="2:65" s="1" customFormat="1">
      <c r="B202" s="29"/>
      <c r="D202" s="136" t="s">
        <v>231</v>
      </c>
      <c r="F202" s="137" t="s">
        <v>3776</v>
      </c>
      <c r="L202" s="29"/>
      <c r="M202" s="138"/>
      <c r="T202" s="53"/>
      <c r="AT202" s="17" t="s">
        <v>231</v>
      </c>
      <c r="AU202" s="17" t="s">
        <v>78</v>
      </c>
    </row>
    <row r="203" spans="2:65" s="1" customFormat="1" ht="24.2" customHeight="1">
      <c r="B203" s="123"/>
      <c r="C203" s="124" t="s">
        <v>304</v>
      </c>
      <c r="D203" s="124" t="s">
        <v>226</v>
      </c>
      <c r="E203" s="125" t="s">
        <v>2884</v>
      </c>
      <c r="F203" s="126" t="s">
        <v>3778</v>
      </c>
      <c r="G203" s="127" t="s">
        <v>2879</v>
      </c>
      <c r="H203" s="128">
        <v>2</v>
      </c>
      <c r="I203" s="129">
        <v>600</v>
      </c>
      <c r="J203" s="129">
        <f>ROUND(I203*H203,2)</f>
        <v>1200</v>
      </c>
      <c r="K203" s="126" t="s">
        <v>1</v>
      </c>
      <c r="L203" s="29"/>
      <c r="M203" s="130" t="s">
        <v>1</v>
      </c>
      <c r="N203" s="131" t="s">
        <v>39</v>
      </c>
      <c r="O203" s="132">
        <v>0</v>
      </c>
      <c r="P203" s="132">
        <f>O203*H203</f>
        <v>0</v>
      </c>
      <c r="Q203" s="132">
        <v>0</v>
      </c>
      <c r="R203" s="132">
        <f>Q203*H203</f>
        <v>0</v>
      </c>
      <c r="S203" s="132">
        <v>0</v>
      </c>
      <c r="T203" s="133">
        <f>S203*H203</f>
        <v>0</v>
      </c>
      <c r="AR203" s="134" t="s">
        <v>1564</v>
      </c>
      <c r="AT203" s="134" t="s">
        <v>226</v>
      </c>
      <c r="AU203" s="134" t="s">
        <v>78</v>
      </c>
      <c r="AY203" s="17" t="s">
        <v>224</v>
      </c>
      <c r="BE203" s="135">
        <f>IF(N203="základní",J203,0)</f>
        <v>0</v>
      </c>
      <c r="BF203" s="135">
        <f>IF(N203="snížená",J203,0)</f>
        <v>1200</v>
      </c>
      <c r="BG203" s="135">
        <f>IF(N203="zákl. přenesená",J203,0)</f>
        <v>0</v>
      </c>
      <c r="BH203" s="135">
        <f>IF(N203="sníž. přenesená",J203,0)</f>
        <v>0</v>
      </c>
      <c r="BI203" s="135">
        <f>IF(N203="nulová",J203,0)</f>
        <v>0</v>
      </c>
      <c r="BJ203" s="17" t="s">
        <v>82</v>
      </c>
      <c r="BK203" s="135">
        <f>ROUND(I203*H203,2)</f>
        <v>1200</v>
      </c>
      <c r="BL203" s="17" t="s">
        <v>1564</v>
      </c>
      <c r="BM203" s="134" t="s">
        <v>5343</v>
      </c>
    </row>
    <row r="204" spans="2:65" s="1" customFormat="1" ht="19.5">
      <c r="B204" s="29"/>
      <c r="D204" s="136" t="s">
        <v>231</v>
      </c>
      <c r="F204" s="137" t="s">
        <v>3778</v>
      </c>
      <c r="L204" s="29"/>
      <c r="M204" s="138"/>
      <c r="T204" s="53"/>
      <c r="AT204" s="17" t="s">
        <v>231</v>
      </c>
      <c r="AU204" s="17" t="s">
        <v>78</v>
      </c>
    </row>
    <row r="205" spans="2:65" s="1" customFormat="1" ht="16.5" customHeight="1">
      <c r="B205" s="123"/>
      <c r="C205" s="124" t="s">
        <v>376</v>
      </c>
      <c r="D205" s="124" t="s">
        <v>226</v>
      </c>
      <c r="E205" s="125" t="s">
        <v>3467</v>
      </c>
      <c r="F205" s="126" t="s">
        <v>3844</v>
      </c>
      <c r="G205" s="127" t="s">
        <v>2879</v>
      </c>
      <c r="H205" s="128">
        <v>1</v>
      </c>
      <c r="I205" s="129">
        <v>5000</v>
      </c>
      <c r="J205" s="129">
        <f>ROUND(I205*H205,2)</f>
        <v>5000</v>
      </c>
      <c r="K205" s="126" t="s">
        <v>1</v>
      </c>
      <c r="L205" s="29"/>
      <c r="M205" s="130" t="s">
        <v>1</v>
      </c>
      <c r="N205" s="131" t="s">
        <v>39</v>
      </c>
      <c r="O205" s="132">
        <v>0</v>
      </c>
      <c r="P205" s="132">
        <f>O205*H205</f>
        <v>0</v>
      </c>
      <c r="Q205" s="132">
        <v>0</v>
      </c>
      <c r="R205" s="132">
        <f>Q205*H205</f>
        <v>0</v>
      </c>
      <c r="S205" s="132">
        <v>0</v>
      </c>
      <c r="T205" s="133">
        <f>S205*H205</f>
        <v>0</v>
      </c>
      <c r="AR205" s="134" t="s">
        <v>1564</v>
      </c>
      <c r="AT205" s="134" t="s">
        <v>226</v>
      </c>
      <c r="AU205" s="134" t="s">
        <v>78</v>
      </c>
      <c r="AY205" s="17" t="s">
        <v>224</v>
      </c>
      <c r="BE205" s="135">
        <f>IF(N205="základní",J205,0)</f>
        <v>0</v>
      </c>
      <c r="BF205" s="135">
        <f>IF(N205="snížená",J205,0)</f>
        <v>5000</v>
      </c>
      <c r="BG205" s="135">
        <f>IF(N205="zákl. přenesená",J205,0)</f>
        <v>0</v>
      </c>
      <c r="BH205" s="135">
        <f>IF(N205="sníž. přenesená",J205,0)</f>
        <v>0</v>
      </c>
      <c r="BI205" s="135">
        <f>IF(N205="nulová",J205,0)</f>
        <v>0</v>
      </c>
      <c r="BJ205" s="17" t="s">
        <v>82</v>
      </c>
      <c r="BK205" s="135">
        <f>ROUND(I205*H205,2)</f>
        <v>5000</v>
      </c>
      <c r="BL205" s="17" t="s">
        <v>1564</v>
      </c>
      <c r="BM205" s="134" t="s">
        <v>5344</v>
      </c>
    </row>
    <row r="206" spans="2:65" s="1" customFormat="1">
      <c r="B206" s="29"/>
      <c r="D206" s="136" t="s">
        <v>231</v>
      </c>
      <c r="F206" s="137" t="s">
        <v>3844</v>
      </c>
      <c r="L206" s="29"/>
      <c r="M206" s="173"/>
      <c r="N206" s="174"/>
      <c r="O206" s="174"/>
      <c r="P206" s="174"/>
      <c r="Q206" s="174"/>
      <c r="R206" s="174"/>
      <c r="S206" s="174"/>
      <c r="T206" s="175"/>
      <c r="AT206" s="17" t="s">
        <v>231</v>
      </c>
      <c r="AU206" s="17" t="s">
        <v>78</v>
      </c>
    </row>
    <row r="207" spans="2:65" s="1" customFormat="1" ht="6.95" customHeight="1">
      <c r="B207" s="41"/>
      <c r="C207" s="42"/>
      <c r="D207" s="42"/>
      <c r="E207" s="42"/>
      <c r="F207" s="42"/>
      <c r="G207" s="42"/>
      <c r="H207" s="42"/>
      <c r="I207" s="42"/>
      <c r="J207" s="42"/>
      <c r="K207" s="42"/>
      <c r="L207" s="29"/>
    </row>
  </sheetData>
  <autoFilter ref="C128:K206" xr:uid="{00000000-0009-0000-0000-000018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97"/>
  <sheetViews>
    <sheetView showGridLines="0" workbookViewId="0">
      <selection activeCell="E117" sqref="E117:H11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138</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3846</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130308.6</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ROUND((SUM(BE129:BE196)),  2)</f>
        <v>0</v>
      </c>
      <c r="I37" s="84">
        <v>0.21</v>
      </c>
      <c r="J37" s="80">
        <f>ROUND(((SUM(BE129:BE196))*I37),  2)</f>
        <v>0</v>
      </c>
      <c r="L37" s="29"/>
    </row>
    <row r="38" spans="2:12" s="1" customFormat="1" ht="14.45" customHeight="1">
      <c r="B38" s="29"/>
      <c r="E38" s="26" t="s">
        <v>39</v>
      </c>
      <c r="F38" s="80">
        <f>ROUND((SUM(BF129:BF196)),  2)</f>
        <v>130308.6</v>
      </c>
      <c r="I38" s="84">
        <v>0.12</v>
      </c>
      <c r="J38" s="80">
        <f>ROUND(((SUM(BF129:BF196))*I38),  2)</f>
        <v>15637.03</v>
      </c>
      <c r="L38" s="29"/>
    </row>
    <row r="39" spans="2:12" s="1" customFormat="1" ht="14.45" hidden="1" customHeight="1">
      <c r="B39" s="29"/>
      <c r="E39" s="26" t="s">
        <v>40</v>
      </c>
      <c r="F39" s="80">
        <f>ROUND((SUM(BG129:BG196)),  2)</f>
        <v>0</v>
      </c>
      <c r="I39" s="84">
        <v>0.21</v>
      </c>
      <c r="J39" s="80">
        <f>0</f>
        <v>0</v>
      </c>
      <c r="L39" s="29"/>
    </row>
    <row r="40" spans="2:12" s="1" customFormat="1" ht="14.45" hidden="1" customHeight="1">
      <c r="B40" s="29"/>
      <c r="E40" s="26" t="s">
        <v>41</v>
      </c>
      <c r="F40" s="80">
        <f>ROUND((SUM(BH129:BH196)),  2)</f>
        <v>0</v>
      </c>
      <c r="I40" s="84">
        <v>0.12</v>
      </c>
      <c r="J40" s="80">
        <f>0</f>
        <v>0</v>
      </c>
      <c r="L40" s="29"/>
    </row>
    <row r="41" spans="2:12" s="1" customFormat="1" ht="14.45" hidden="1" customHeight="1">
      <c r="B41" s="29"/>
      <c r="E41" s="26" t="s">
        <v>42</v>
      </c>
      <c r="F41" s="80">
        <f>ROUND((SUM(BI129:BI196)),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145945.63</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3 - Video dohledový systém</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130308.6</v>
      </c>
      <c r="L100" s="29"/>
      <c r="AU100" s="17" t="s">
        <v>172</v>
      </c>
    </row>
    <row r="101" spans="2:47" s="8" customFormat="1" ht="24.95" customHeight="1">
      <c r="B101" s="96"/>
      <c r="D101" s="97" t="s">
        <v>182</v>
      </c>
      <c r="E101" s="98"/>
      <c r="F101" s="98"/>
      <c r="G101" s="98"/>
      <c r="H101" s="98"/>
      <c r="I101" s="98"/>
      <c r="J101" s="99">
        <f>J130</f>
        <v>116188.6</v>
      </c>
      <c r="L101" s="96"/>
    </row>
    <row r="102" spans="2:47" s="9" customFormat="1" ht="19.899999999999999" customHeight="1">
      <c r="B102" s="100"/>
      <c r="D102" s="101" t="s">
        <v>187</v>
      </c>
      <c r="E102" s="102"/>
      <c r="F102" s="102"/>
      <c r="G102" s="102"/>
      <c r="H102" s="102"/>
      <c r="I102" s="102"/>
      <c r="J102" s="103">
        <f>J131</f>
        <v>2169.6</v>
      </c>
      <c r="L102" s="100"/>
    </row>
    <row r="103" spans="2:47" s="9" customFormat="1" ht="19.899999999999999" customHeight="1">
      <c r="B103" s="100"/>
      <c r="D103" s="101" t="s">
        <v>3088</v>
      </c>
      <c r="E103" s="102"/>
      <c r="F103" s="102"/>
      <c r="G103" s="102"/>
      <c r="H103" s="102"/>
      <c r="I103" s="102"/>
      <c r="J103" s="103">
        <f>J137</f>
        <v>114019</v>
      </c>
      <c r="L103" s="100"/>
    </row>
    <row r="104" spans="2:47" s="8" customFormat="1" ht="24.95" customHeight="1">
      <c r="B104" s="96"/>
      <c r="D104" s="97" t="s">
        <v>3093</v>
      </c>
      <c r="E104" s="98"/>
      <c r="F104" s="98"/>
      <c r="G104" s="98"/>
      <c r="H104" s="98"/>
      <c r="I104" s="98"/>
      <c r="J104" s="99">
        <f>J184</f>
        <v>4720</v>
      </c>
      <c r="L104" s="96"/>
    </row>
    <row r="105" spans="2:47" s="8" customFormat="1" ht="24.95" customHeight="1">
      <c r="B105" s="96"/>
      <c r="D105" s="97" t="s">
        <v>2380</v>
      </c>
      <c r="E105" s="98"/>
      <c r="F105" s="98"/>
      <c r="G105" s="98"/>
      <c r="H105" s="98"/>
      <c r="I105" s="98"/>
      <c r="J105" s="99">
        <f>J190</f>
        <v>9400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7786</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3 - Video dohledový systém</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130308.6</v>
      </c>
      <c r="L129" s="29"/>
      <c r="M129" s="59"/>
      <c r="N129" s="50"/>
      <c r="O129" s="50"/>
      <c r="P129" s="109">
        <f>P130+P184+P190</f>
        <v>61.309999999999995</v>
      </c>
      <c r="Q129" s="50"/>
      <c r="R129" s="109">
        <f>R130+R184+R190</f>
        <v>1.6120000000000002E-2</v>
      </c>
      <c r="S129" s="50"/>
      <c r="T129" s="110">
        <f>T130+T184+T190</f>
        <v>0</v>
      </c>
      <c r="AT129" s="17" t="s">
        <v>72</v>
      </c>
      <c r="AU129" s="17" t="s">
        <v>172</v>
      </c>
      <c r="BK129" s="111">
        <f>BK130+BK184+BK190</f>
        <v>130308.6</v>
      </c>
    </row>
    <row r="130" spans="2:65" s="11" customFormat="1" ht="25.9" customHeight="1">
      <c r="B130" s="112"/>
      <c r="D130" s="113" t="s">
        <v>72</v>
      </c>
      <c r="E130" s="114" t="s">
        <v>1110</v>
      </c>
      <c r="F130" s="114" t="s">
        <v>1111</v>
      </c>
      <c r="J130" s="115">
        <f>BK130</f>
        <v>116188.6</v>
      </c>
      <c r="L130" s="112"/>
      <c r="M130" s="116"/>
      <c r="P130" s="117">
        <f>P131+P137</f>
        <v>51.309999999999995</v>
      </c>
      <c r="R130" s="117">
        <f>R131+R137</f>
        <v>1.6120000000000002E-2</v>
      </c>
      <c r="T130" s="118">
        <f>T131+T137</f>
        <v>0</v>
      </c>
      <c r="AR130" s="113" t="s">
        <v>82</v>
      </c>
      <c r="AT130" s="119" t="s">
        <v>72</v>
      </c>
      <c r="AU130" s="119" t="s">
        <v>73</v>
      </c>
      <c r="AY130" s="113" t="s">
        <v>224</v>
      </c>
      <c r="BK130" s="120">
        <f>BK131+BK137</f>
        <v>116188.6</v>
      </c>
    </row>
    <row r="131" spans="2:65" s="11" customFormat="1" ht="22.9" customHeight="1">
      <c r="B131" s="112"/>
      <c r="D131" s="113" t="s">
        <v>72</v>
      </c>
      <c r="E131" s="121" t="s">
        <v>1443</v>
      </c>
      <c r="F131" s="121" t="s">
        <v>1444</v>
      </c>
      <c r="J131" s="122">
        <f>BK131</f>
        <v>2169.6</v>
      </c>
      <c r="L131" s="112"/>
      <c r="M131" s="116"/>
      <c r="P131" s="117">
        <f>SUM(P132:P136)</f>
        <v>2.5799999999999996</v>
      </c>
      <c r="R131" s="117">
        <f>SUM(R132:R136)</f>
        <v>6.1200000000000004E-3</v>
      </c>
      <c r="T131" s="118">
        <f>SUM(T132:T136)</f>
        <v>0</v>
      </c>
      <c r="AR131" s="113" t="s">
        <v>82</v>
      </c>
      <c r="AT131" s="119" t="s">
        <v>72</v>
      </c>
      <c r="AU131" s="119" t="s">
        <v>78</v>
      </c>
      <c r="AY131" s="113" t="s">
        <v>224</v>
      </c>
      <c r="BK131" s="120">
        <f>SUM(BK132:BK136)</f>
        <v>2169.6</v>
      </c>
    </row>
    <row r="132" spans="2:65" s="1" customFormat="1" ht="24.2" customHeight="1">
      <c r="B132" s="123"/>
      <c r="C132" s="124" t="s">
        <v>78</v>
      </c>
      <c r="D132" s="124" t="s">
        <v>226</v>
      </c>
      <c r="E132" s="125" t="s">
        <v>3208</v>
      </c>
      <c r="F132" s="126" t="s">
        <v>3209</v>
      </c>
      <c r="G132" s="127" t="s">
        <v>272</v>
      </c>
      <c r="H132" s="128">
        <v>30</v>
      </c>
      <c r="I132" s="129">
        <v>41.6</v>
      </c>
      <c r="J132" s="129">
        <f>ROUND(I132*H132,2)</f>
        <v>1248</v>
      </c>
      <c r="K132" s="126" t="s">
        <v>2903</v>
      </c>
      <c r="L132" s="29"/>
      <c r="M132" s="130" t="s">
        <v>1</v>
      </c>
      <c r="N132" s="131" t="s">
        <v>39</v>
      </c>
      <c r="O132" s="132">
        <v>8.5999999999999993E-2</v>
      </c>
      <c r="P132" s="132">
        <f>O132*H132</f>
        <v>2.5799999999999996</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1248</v>
      </c>
      <c r="BG132" s="135">
        <f>IF(N132="zákl. přenesená",J132,0)</f>
        <v>0</v>
      </c>
      <c r="BH132" s="135">
        <f>IF(N132="sníž. přenesená",J132,0)</f>
        <v>0</v>
      </c>
      <c r="BI132" s="135">
        <f>IF(N132="nulová",J132,0)</f>
        <v>0</v>
      </c>
      <c r="BJ132" s="17" t="s">
        <v>82</v>
      </c>
      <c r="BK132" s="135">
        <f>ROUND(I132*H132,2)</f>
        <v>1248</v>
      </c>
      <c r="BL132" s="17" t="s">
        <v>277</v>
      </c>
      <c r="BM132" s="134" t="s">
        <v>5345</v>
      </c>
    </row>
    <row r="133" spans="2:65" s="1" customFormat="1" ht="19.5">
      <c r="B133" s="29"/>
      <c r="D133" s="136" t="s">
        <v>231</v>
      </c>
      <c r="F133" s="137" t="s">
        <v>3211</v>
      </c>
      <c r="L133" s="29"/>
      <c r="M133" s="138"/>
      <c r="T133" s="53"/>
      <c r="AT133" s="17" t="s">
        <v>231</v>
      </c>
      <c r="AU133" s="17" t="s">
        <v>82</v>
      </c>
    </row>
    <row r="134" spans="2:65" s="1" customFormat="1" ht="16.5" customHeight="1">
      <c r="B134" s="123"/>
      <c r="C134" s="164" t="s">
        <v>82</v>
      </c>
      <c r="D134" s="164" t="s">
        <v>1008</v>
      </c>
      <c r="E134" s="165" t="s">
        <v>3213</v>
      </c>
      <c r="F134" s="166" t="s">
        <v>3214</v>
      </c>
      <c r="G134" s="167" t="s">
        <v>272</v>
      </c>
      <c r="H134" s="168">
        <v>36</v>
      </c>
      <c r="I134" s="169">
        <v>25.6</v>
      </c>
      <c r="J134" s="169">
        <f>ROUND(I134*H134,2)</f>
        <v>921.6</v>
      </c>
      <c r="K134" s="166" t="s">
        <v>2903</v>
      </c>
      <c r="L134" s="170"/>
      <c r="M134" s="171" t="s">
        <v>1</v>
      </c>
      <c r="N134" s="172" t="s">
        <v>39</v>
      </c>
      <c r="O134" s="132">
        <v>0</v>
      </c>
      <c r="P134" s="132">
        <f>O134*H134</f>
        <v>0</v>
      </c>
      <c r="Q134" s="132">
        <v>1.7000000000000001E-4</v>
      </c>
      <c r="R134" s="132">
        <f>Q134*H134</f>
        <v>6.1200000000000004E-3</v>
      </c>
      <c r="S134" s="132">
        <v>0</v>
      </c>
      <c r="T134" s="133">
        <f>S134*H134</f>
        <v>0</v>
      </c>
      <c r="AR134" s="134" t="s">
        <v>332</v>
      </c>
      <c r="AT134" s="134" t="s">
        <v>1008</v>
      </c>
      <c r="AU134" s="134" t="s">
        <v>82</v>
      </c>
      <c r="AY134" s="17" t="s">
        <v>224</v>
      </c>
      <c r="BE134" s="135">
        <f>IF(N134="základní",J134,0)</f>
        <v>0</v>
      </c>
      <c r="BF134" s="135">
        <f>IF(N134="snížená",J134,0)</f>
        <v>921.6</v>
      </c>
      <c r="BG134" s="135">
        <f>IF(N134="zákl. přenesená",J134,0)</f>
        <v>0</v>
      </c>
      <c r="BH134" s="135">
        <f>IF(N134="sníž. přenesená",J134,0)</f>
        <v>0</v>
      </c>
      <c r="BI134" s="135">
        <f>IF(N134="nulová",J134,0)</f>
        <v>0</v>
      </c>
      <c r="BJ134" s="17" t="s">
        <v>82</v>
      </c>
      <c r="BK134" s="135">
        <f>ROUND(I134*H134,2)</f>
        <v>921.6</v>
      </c>
      <c r="BL134" s="17" t="s">
        <v>277</v>
      </c>
      <c r="BM134" s="134" t="s">
        <v>5346</v>
      </c>
    </row>
    <row r="135" spans="2:65" s="1" customFormat="1">
      <c r="B135" s="29"/>
      <c r="D135" s="136" t="s">
        <v>231</v>
      </c>
      <c r="F135" s="137" t="s">
        <v>3214</v>
      </c>
      <c r="L135" s="29"/>
      <c r="M135" s="138"/>
      <c r="T135" s="53"/>
      <c r="AT135" s="17" t="s">
        <v>231</v>
      </c>
      <c r="AU135" s="17" t="s">
        <v>82</v>
      </c>
    </row>
    <row r="136" spans="2:65" s="13" customFormat="1">
      <c r="B136" s="146"/>
      <c r="D136" s="136" t="s">
        <v>234</v>
      </c>
      <c r="E136" s="147" t="s">
        <v>1</v>
      </c>
      <c r="F136" s="148" t="s">
        <v>5172</v>
      </c>
      <c r="H136" s="149">
        <v>36</v>
      </c>
      <c r="L136" s="146"/>
      <c r="M136" s="150"/>
      <c r="T136" s="151"/>
      <c r="AT136" s="147" t="s">
        <v>234</v>
      </c>
      <c r="AU136" s="147" t="s">
        <v>82</v>
      </c>
      <c r="AV136" s="13" t="s">
        <v>82</v>
      </c>
      <c r="AW136" s="13" t="s">
        <v>29</v>
      </c>
      <c r="AX136" s="13" t="s">
        <v>78</v>
      </c>
      <c r="AY136" s="147" t="s">
        <v>224</v>
      </c>
    </row>
    <row r="137" spans="2:65" s="11" customFormat="1" ht="22.9" customHeight="1">
      <c r="B137" s="112"/>
      <c r="D137" s="113" t="s">
        <v>72</v>
      </c>
      <c r="E137" s="121" t="s">
        <v>2039</v>
      </c>
      <c r="F137" s="121" t="s">
        <v>3378</v>
      </c>
      <c r="J137" s="122">
        <f>BK137</f>
        <v>114019</v>
      </c>
      <c r="L137" s="112"/>
      <c r="M137" s="116"/>
      <c r="P137" s="117">
        <f>SUM(P138:P183)</f>
        <v>48.73</v>
      </c>
      <c r="R137" s="117">
        <f>SUM(R138:R183)</f>
        <v>0.01</v>
      </c>
      <c r="T137" s="118">
        <f>SUM(T138:T183)</f>
        <v>0</v>
      </c>
      <c r="AR137" s="113" t="s">
        <v>82</v>
      </c>
      <c r="AT137" s="119" t="s">
        <v>72</v>
      </c>
      <c r="AU137" s="119" t="s">
        <v>78</v>
      </c>
      <c r="AY137" s="113" t="s">
        <v>224</v>
      </c>
      <c r="BK137" s="120">
        <f>SUM(BK138:BK183)</f>
        <v>114019</v>
      </c>
    </row>
    <row r="138" spans="2:65" s="1" customFormat="1" ht="21.75" customHeight="1">
      <c r="B138" s="123"/>
      <c r="C138" s="124" t="s">
        <v>101</v>
      </c>
      <c r="D138" s="124" t="s">
        <v>226</v>
      </c>
      <c r="E138" s="125" t="s">
        <v>3711</v>
      </c>
      <c r="F138" s="126" t="s">
        <v>3712</v>
      </c>
      <c r="G138" s="127" t="s">
        <v>272</v>
      </c>
      <c r="H138" s="128">
        <v>200</v>
      </c>
      <c r="I138" s="129">
        <v>23.2</v>
      </c>
      <c r="J138" s="129">
        <f>ROUND(I138*H138,2)</f>
        <v>4640</v>
      </c>
      <c r="K138" s="126" t="s">
        <v>2903</v>
      </c>
      <c r="L138" s="29"/>
      <c r="M138" s="130" t="s">
        <v>1</v>
      </c>
      <c r="N138" s="131" t="s">
        <v>39</v>
      </c>
      <c r="O138" s="132">
        <v>0.04</v>
      </c>
      <c r="P138" s="132">
        <f>O138*H138</f>
        <v>8</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4640</v>
      </c>
      <c r="BG138" s="135">
        <f>IF(N138="zákl. přenesená",J138,0)</f>
        <v>0</v>
      </c>
      <c r="BH138" s="135">
        <f>IF(N138="sníž. přenesená",J138,0)</f>
        <v>0</v>
      </c>
      <c r="BI138" s="135">
        <f>IF(N138="nulová",J138,0)</f>
        <v>0</v>
      </c>
      <c r="BJ138" s="17" t="s">
        <v>82</v>
      </c>
      <c r="BK138" s="135">
        <f>ROUND(I138*H138,2)</f>
        <v>4640</v>
      </c>
      <c r="BL138" s="17" t="s">
        <v>277</v>
      </c>
      <c r="BM138" s="134" t="s">
        <v>5347</v>
      </c>
    </row>
    <row r="139" spans="2:65" s="1" customFormat="1">
      <c r="B139" s="29"/>
      <c r="D139" s="136" t="s">
        <v>231</v>
      </c>
      <c r="F139" s="137" t="s">
        <v>3714</v>
      </c>
      <c r="L139" s="29"/>
      <c r="M139" s="138"/>
      <c r="T139" s="53"/>
      <c r="AT139" s="17" t="s">
        <v>231</v>
      </c>
      <c r="AU139" s="17" t="s">
        <v>82</v>
      </c>
    </row>
    <row r="140" spans="2:65" s="1" customFormat="1" ht="19.5">
      <c r="B140" s="29"/>
      <c r="D140" s="136" t="s">
        <v>2923</v>
      </c>
      <c r="F140" s="176" t="s">
        <v>3715</v>
      </c>
      <c r="L140" s="29"/>
      <c r="M140" s="138"/>
      <c r="T140" s="53"/>
      <c r="AT140" s="17" t="s">
        <v>2923</v>
      </c>
      <c r="AU140" s="17" t="s">
        <v>82</v>
      </c>
    </row>
    <row r="141" spans="2:65" s="13" customFormat="1">
      <c r="B141" s="146"/>
      <c r="D141" s="136" t="s">
        <v>234</v>
      </c>
      <c r="E141" s="147" t="s">
        <v>1</v>
      </c>
      <c r="F141" s="148" t="s">
        <v>855</v>
      </c>
      <c r="H141" s="149">
        <v>200</v>
      </c>
      <c r="L141" s="146"/>
      <c r="M141" s="150"/>
      <c r="T141" s="151"/>
      <c r="AT141" s="147" t="s">
        <v>234</v>
      </c>
      <c r="AU141" s="147" t="s">
        <v>82</v>
      </c>
      <c r="AV141" s="13" t="s">
        <v>82</v>
      </c>
      <c r="AW141" s="13" t="s">
        <v>29</v>
      </c>
      <c r="AX141" s="13" t="s">
        <v>73</v>
      </c>
      <c r="AY141" s="147" t="s">
        <v>224</v>
      </c>
    </row>
    <row r="142" spans="2:65" s="14" customFormat="1">
      <c r="B142" s="152"/>
      <c r="D142" s="136" t="s">
        <v>234</v>
      </c>
      <c r="E142" s="153" t="s">
        <v>1</v>
      </c>
      <c r="F142" s="154" t="s">
        <v>239</v>
      </c>
      <c r="H142" s="155">
        <v>200</v>
      </c>
      <c r="L142" s="152"/>
      <c r="M142" s="156"/>
      <c r="T142" s="157"/>
      <c r="AT142" s="153" t="s">
        <v>234</v>
      </c>
      <c r="AU142" s="153" t="s">
        <v>82</v>
      </c>
      <c r="AV142" s="14" t="s">
        <v>106</v>
      </c>
      <c r="AW142" s="14" t="s">
        <v>29</v>
      </c>
      <c r="AX142" s="14" t="s">
        <v>78</v>
      </c>
      <c r="AY142" s="153" t="s">
        <v>224</v>
      </c>
    </row>
    <row r="143" spans="2:65" s="1" customFormat="1" ht="16.5" customHeight="1">
      <c r="B143" s="123"/>
      <c r="C143" s="164" t="s">
        <v>106</v>
      </c>
      <c r="D143" s="164" t="s">
        <v>1008</v>
      </c>
      <c r="E143" s="165" t="s">
        <v>3787</v>
      </c>
      <c r="F143" s="166" t="s">
        <v>3850</v>
      </c>
      <c r="G143" s="167" t="s">
        <v>272</v>
      </c>
      <c r="H143" s="168">
        <v>200</v>
      </c>
      <c r="I143" s="169">
        <v>16</v>
      </c>
      <c r="J143" s="169">
        <f>ROUND(I143*H143,2)</f>
        <v>3200</v>
      </c>
      <c r="K143" s="166" t="s">
        <v>1</v>
      </c>
      <c r="L143" s="170"/>
      <c r="M143" s="171" t="s">
        <v>1</v>
      </c>
      <c r="N143" s="172" t="s">
        <v>39</v>
      </c>
      <c r="O143" s="132">
        <v>0</v>
      </c>
      <c r="P143" s="132">
        <f>O143*H143</f>
        <v>0</v>
      </c>
      <c r="Q143" s="132">
        <v>5.0000000000000002E-5</v>
      </c>
      <c r="R143" s="132">
        <f>Q143*H143</f>
        <v>0.01</v>
      </c>
      <c r="S143" s="132">
        <v>0</v>
      </c>
      <c r="T143" s="133">
        <f>S143*H143</f>
        <v>0</v>
      </c>
      <c r="AR143" s="134" t="s">
        <v>332</v>
      </c>
      <c r="AT143" s="134" t="s">
        <v>1008</v>
      </c>
      <c r="AU143" s="134" t="s">
        <v>82</v>
      </c>
      <c r="AY143" s="17" t="s">
        <v>224</v>
      </c>
      <c r="BE143" s="135">
        <f>IF(N143="základní",J143,0)</f>
        <v>0</v>
      </c>
      <c r="BF143" s="135">
        <f>IF(N143="snížená",J143,0)</f>
        <v>3200</v>
      </c>
      <c r="BG143" s="135">
        <f>IF(N143="zákl. přenesená",J143,0)</f>
        <v>0</v>
      </c>
      <c r="BH143" s="135">
        <f>IF(N143="sníž. přenesená",J143,0)</f>
        <v>0</v>
      </c>
      <c r="BI143" s="135">
        <f>IF(N143="nulová",J143,0)</f>
        <v>0</v>
      </c>
      <c r="BJ143" s="17" t="s">
        <v>82</v>
      </c>
      <c r="BK143" s="135">
        <f>ROUND(I143*H143,2)</f>
        <v>3200</v>
      </c>
      <c r="BL143" s="17" t="s">
        <v>277</v>
      </c>
      <c r="BM143" s="134" t="s">
        <v>5348</v>
      </c>
    </row>
    <row r="144" spans="2:65" s="1" customFormat="1">
      <c r="B144" s="29"/>
      <c r="D144" s="136" t="s">
        <v>231</v>
      </c>
      <c r="F144" s="137" t="s">
        <v>3790</v>
      </c>
      <c r="L144" s="29"/>
      <c r="M144" s="138"/>
      <c r="T144" s="53"/>
      <c r="AT144" s="17" t="s">
        <v>231</v>
      </c>
      <c r="AU144" s="17" t="s">
        <v>82</v>
      </c>
    </row>
    <row r="145" spans="2:65" s="13" customFormat="1">
      <c r="B145" s="146"/>
      <c r="D145" s="136" t="s">
        <v>234</v>
      </c>
      <c r="E145" s="147" t="s">
        <v>1</v>
      </c>
      <c r="F145" s="148" t="s">
        <v>5349</v>
      </c>
      <c r="H145" s="149">
        <v>200</v>
      </c>
      <c r="L145" s="146"/>
      <c r="M145" s="150"/>
      <c r="T145" s="151"/>
      <c r="AT145" s="147" t="s">
        <v>234</v>
      </c>
      <c r="AU145" s="147" t="s">
        <v>82</v>
      </c>
      <c r="AV145" s="13" t="s">
        <v>82</v>
      </c>
      <c r="AW145" s="13" t="s">
        <v>29</v>
      </c>
      <c r="AX145" s="13" t="s">
        <v>78</v>
      </c>
      <c r="AY145" s="147" t="s">
        <v>224</v>
      </c>
    </row>
    <row r="146" spans="2:65" s="1" customFormat="1" ht="24.2" customHeight="1">
      <c r="B146" s="123"/>
      <c r="C146" s="124" t="s">
        <v>109</v>
      </c>
      <c r="D146" s="124" t="s">
        <v>226</v>
      </c>
      <c r="E146" s="125" t="s">
        <v>3853</v>
      </c>
      <c r="F146" s="126" t="s">
        <v>3854</v>
      </c>
      <c r="G146" s="127" t="s">
        <v>639</v>
      </c>
      <c r="H146" s="128">
        <v>2</v>
      </c>
      <c r="I146" s="129">
        <v>4340</v>
      </c>
      <c r="J146" s="129">
        <f>ROUND(I146*H146,2)</f>
        <v>8680</v>
      </c>
      <c r="K146" s="126" t="s">
        <v>2903</v>
      </c>
      <c r="L146" s="29"/>
      <c r="M146" s="130" t="s">
        <v>1</v>
      </c>
      <c r="N146" s="131" t="s">
        <v>39</v>
      </c>
      <c r="O146" s="132">
        <v>4.7</v>
      </c>
      <c r="P146" s="132">
        <f>O146*H146</f>
        <v>9.4</v>
      </c>
      <c r="Q146" s="132">
        <v>0</v>
      </c>
      <c r="R146" s="132">
        <f>Q146*H146</f>
        <v>0</v>
      </c>
      <c r="S146" s="132">
        <v>0</v>
      </c>
      <c r="T146" s="133">
        <f>S146*H146</f>
        <v>0</v>
      </c>
      <c r="AR146" s="134" t="s">
        <v>277</v>
      </c>
      <c r="AT146" s="134" t="s">
        <v>226</v>
      </c>
      <c r="AU146" s="134" t="s">
        <v>82</v>
      </c>
      <c r="AY146" s="17" t="s">
        <v>224</v>
      </c>
      <c r="BE146" s="135">
        <f>IF(N146="základní",J146,0)</f>
        <v>0</v>
      </c>
      <c r="BF146" s="135">
        <f>IF(N146="snížená",J146,0)</f>
        <v>8680</v>
      </c>
      <c r="BG146" s="135">
        <f>IF(N146="zákl. přenesená",J146,0)</f>
        <v>0</v>
      </c>
      <c r="BH146" s="135">
        <f>IF(N146="sníž. přenesená",J146,0)</f>
        <v>0</v>
      </c>
      <c r="BI146" s="135">
        <f>IF(N146="nulová",J146,0)</f>
        <v>0</v>
      </c>
      <c r="BJ146" s="17" t="s">
        <v>82</v>
      </c>
      <c r="BK146" s="135">
        <f>ROUND(I146*H146,2)</f>
        <v>8680</v>
      </c>
      <c r="BL146" s="17" t="s">
        <v>277</v>
      </c>
      <c r="BM146" s="134" t="s">
        <v>5350</v>
      </c>
    </row>
    <row r="147" spans="2:65" s="1" customFormat="1" ht="19.5">
      <c r="B147" s="29"/>
      <c r="D147" s="136" t="s">
        <v>231</v>
      </c>
      <c r="F147" s="137" t="s">
        <v>3856</v>
      </c>
      <c r="L147" s="29"/>
      <c r="M147" s="138"/>
      <c r="T147" s="53"/>
      <c r="AT147" s="17" t="s">
        <v>231</v>
      </c>
      <c r="AU147" s="17" t="s">
        <v>82</v>
      </c>
    </row>
    <row r="148" spans="2:65" s="1" customFormat="1" ht="33" customHeight="1">
      <c r="B148" s="123"/>
      <c r="C148" s="164" t="s">
        <v>112</v>
      </c>
      <c r="D148" s="164" t="s">
        <v>1008</v>
      </c>
      <c r="E148" s="165" t="s">
        <v>2888</v>
      </c>
      <c r="F148" s="166" t="s">
        <v>3857</v>
      </c>
      <c r="G148" s="167" t="s">
        <v>2879</v>
      </c>
      <c r="H148" s="168">
        <v>1</v>
      </c>
      <c r="I148" s="169">
        <v>11000</v>
      </c>
      <c r="J148" s="169">
        <f>ROUND(I148*H148,2)</f>
        <v>11000</v>
      </c>
      <c r="K148" s="166" t="s">
        <v>1</v>
      </c>
      <c r="L148" s="170"/>
      <c r="M148" s="171" t="s">
        <v>1</v>
      </c>
      <c r="N148" s="172" t="s">
        <v>39</v>
      </c>
      <c r="O148" s="132">
        <v>0</v>
      </c>
      <c r="P148" s="132">
        <f>O148*H148</f>
        <v>0</v>
      </c>
      <c r="Q148" s="132">
        <v>0</v>
      </c>
      <c r="R148" s="132">
        <f>Q148*H148</f>
        <v>0</v>
      </c>
      <c r="S148" s="132">
        <v>0</v>
      </c>
      <c r="T148" s="133">
        <f>S148*H148</f>
        <v>0</v>
      </c>
      <c r="AR148" s="134" t="s">
        <v>332</v>
      </c>
      <c r="AT148" s="134" t="s">
        <v>1008</v>
      </c>
      <c r="AU148" s="134" t="s">
        <v>82</v>
      </c>
      <c r="AY148" s="17" t="s">
        <v>224</v>
      </c>
      <c r="BE148" s="135">
        <f>IF(N148="základní",J148,0)</f>
        <v>0</v>
      </c>
      <c r="BF148" s="135">
        <f>IF(N148="snížená",J148,0)</f>
        <v>11000</v>
      </c>
      <c r="BG148" s="135">
        <f>IF(N148="zákl. přenesená",J148,0)</f>
        <v>0</v>
      </c>
      <c r="BH148" s="135">
        <f>IF(N148="sníž. přenesená",J148,0)</f>
        <v>0</v>
      </c>
      <c r="BI148" s="135">
        <f>IF(N148="nulová",J148,0)</f>
        <v>0</v>
      </c>
      <c r="BJ148" s="17" t="s">
        <v>82</v>
      </c>
      <c r="BK148" s="135">
        <f>ROUND(I148*H148,2)</f>
        <v>11000</v>
      </c>
      <c r="BL148" s="17" t="s">
        <v>277</v>
      </c>
      <c r="BM148" s="134" t="s">
        <v>5351</v>
      </c>
    </row>
    <row r="149" spans="2:65" s="1" customFormat="1" ht="19.5">
      <c r="B149" s="29"/>
      <c r="D149" s="136" t="s">
        <v>231</v>
      </c>
      <c r="F149" s="137" t="s">
        <v>3857</v>
      </c>
      <c r="L149" s="29"/>
      <c r="M149" s="138"/>
      <c r="T149" s="53"/>
      <c r="AT149" s="17" t="s">
        <v>231</v>
      </c>
      <c r="AU149" s="17" t="s">
        <v>82</v>
      </c>
    </row>
    <row r="150" spans="2:65" s="1" customFormat="1" ht="24.2" customHeight="1">
      <c r="B150" s="123"/>
      <c r="C150" s="164" t="s">
        <v>115</v>
      </c>
      <c r="D150" s="164" t="s">
        <v>1008</v>
      </c>
      <c r="E150" s="165" t="s">
        <v>3467</v>
      </c>
      <c r="F150" s="166" t="s">
        <v>3859</v>
      </c>
      <c r="G150" s="167" t="s">
        <v>2879</v>
      </c>
      <c r="H150" s="168">
        <v>1</v>
      </c>
      <c r="I150" s="169">
        <v>5500</v>
      </c>
      <c r="J150" s="169">
        <f>ROUND(I150*H150,2)</f>
        <v>5500</v>
      </c>
      <c r="K150" s="166" t="s">
        <v>1</v>
      </c>
      <c r="L150" s="170"/>
      <c r="M150" s="171" t="s">
        <v>1</v>
      </c>
      <c r="N150" s="172" t="s">
        <v>39</v>
      </c>
      <c r="O150" s="132">
        <v>0</v>
      </c>
      <c r="P150" s="132">
        <f>O150*H150</f>
        <v>0</v>
      </c>
      <c r="Q150" s="132">
        <v>0</v>
      </c>
      <c r="R150" s="132">
        <f>Q150*H150</f>
        <v>0</v>
      </c>
      <c r="S150" s="132">
        <v>0</v>
      </c>
      <c r="T150" s="133">
        <f>S150*H150</f>
        <v>0</v>
      </c>
      <c r="AR150" s="134" t="s">
        <v>332</v>
      </c>
      <c r="AT150" s="134" t="s">
        <v>1008</v>
      </c>
      <c r="AU150" s="134" t="s">
        <v>82</v>
      </c>
      <c r="AY150" s="17" t="s">
        <v>224</v>
      </c>
      <c r="BE150" s="135">
        <f>IF(N150="základní",J150,0)</f>
        <v>0</v>
      </c>
      <c r="BF150" s="135">
        <f>IF(N150="snížená",J150,0)</f>
        <v>5500</v>
      </c>
      <c r="BG150" s="135">
        <f>IF(N150="zákl. přenesená",J150,0)</f>
        <v>0</v>
      </c>
      <c r="BH150" s="135">
        <f>IF(N150="sníž. přenesená",J150,0)</f>
        <v>0</v>
      </c>
      <c r="BI150" s="135">
        <f>IF(N150="nulová",J150,0)</f>
        <v>0</v>
      </c>
      <c r="BJ150" s="17" t="s">
        <v>82</v>
      </c>
      <c r="BK150" s="135">
        <f>ROUND(I150*H150,2)</f>
        <v>5500</v>
      </c>
      <c r="BL150" s="17" t="s">
        <v>277</v>
      </c>
      <c r="BM150" s="134" t="s">
        <v>5352</v>
      </c>
    </row>
    <row r="151" spans="2:65" s="1" customFormat="1" ht="19.5">
      <c r="B151" s="29"/>
      <c r="D151" s="136" t="s">
        <v>231</v>
      </c>
      <c r="F151" s="137" t="s">
        <v>3859</v>
      </c>
      <c r="L151" s="29"/>
      <c r="M151" s="138"/>
      <c r="T151" s="53"/>
      <c r="AT151" s="17" t="s">
        <v>231</v>
      </c>
      <c r="AU151" s="17" t="s">
        <v>82</v>
      </c>
    </row>
    <row r="152" spans="2:65" s="1" customFormat="1" ht="24.2" customHeight="1">
      <c r="B152" s="123"/>
      <c r="C152" s="124" t="s">
        <v>118</v>
      </c>
      <c r="D152" s="124" t="s">
        <v>226</v>
      </c>
      <c r="E152" s="125" t="s">
        <v>3861</v>
      </c>
      <c r="F152" s="126" t="s">
        <v>3862</v>
      </c>
      <c r="G152" s="127" t="s">
        <v>639</v>
      </c>
      <c r="H152" s="128">
        <v>1</v>
      </c>
      <c r="I152" s="129">
        <v>5080</v>
      </c>
      <c r="J152" s="129">
        <f>ROUND(I152*H152,2)</f>
        <v>5080</v>
      </c>
      <c r="K152" s="126" t="s">
        <v>2903</v>
      </c>
      <c r="L152" s="29"/>
      <c r="M152" s="130" t="s">
        <v>1</v>
      </c>
      <c r="N152" s="131" t="s">
        <v>39</v>
      </c>
      <c r="O152" s="132">
        <v>5.5</v>
      </c>
      <c r="P152" s="132">
        <f>O152*H152</f>
        <v>5.5</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5080</v>
      </c>
      <c r="BG152" s="135">
        <f>IF(N152="zákl. přenesená",J152,0)</f>
        <v>0</v>
      </c>
      <c r="BH152" s="135">
        <f>IF(N152="sníž. přenesená",J152,0)</f>
        <v>0</v>
      </c>
      <c r="BI152" s="135">
        <f>IF(N152="nulová",J152,0)</f>
        <v>0</v>
      </c>
      <c r="BJ152" s="17" t="s">
        <v>82</v>
      </c>
      <c r="BK152" s="135">
        <f>ROUND(I152*H152,2)</f>
        <v>5080</v>
      </c>
      <c r="BL152" s="17" t="s">
        <v>277</v>
      </c>
      <c r="BM152" s="134" t="s">
        <v>5353</v>
      </c>
    </row>
    <row r="153" spans="2:65" s="1" customFormat="1" ht="19.5">
      <c r="B153" s="29"/>
      <c r="D153" s="136" t="s">
        <v>231</v>
      </c>
      <c r="F153" s="137" t="s">
        <v>3864</v>
      </c>
      <c r="L153" s="29"/>
      <c r="M153" s="138"/>
      <c r="T153" s="53"/>
      <c r="AT153" s="17" t="s">
        <v>231</v>
      </c>
      <c r="AU153" s="17" t="s">
        <v>82</v>
      </c>
    </row>
    <row r="154" spans="2:65" s="1" customFormat="1" ht="37.9" customHeight="1">
      <c r="B154" s="123"/>
      <c r="C154" s="164" t="s">
        <v>280</v>
      </c>
      <c r="D154" s="164" t="s">
        <v>1008</v>
      </c>
      <c r="E154" s="165" t="s">
        <v>3752</v>
      </c>
      <c r="F154" s="166" t="s">
        <v>3865</v>
      </c>
      <c r="G154" s="167" t="s">
        <v>2879</v>
      </c>
      <c r="H154" s="168">
        <v>1</v>
      </c>
      <c r="I154" s="169">
        <v>25000</v>
      </c>
      <c r="J154" s="169">
        <f>ROUND(I154*H154,2)</f>
        <v>25000</v>
      </c>
      <c r="K154" s="166" t="s">
        <v>1</v>
      </c>
      <c r="L154" s="170"/>
      <c r="M154" s="171" t="s">
        <v>1</v>
      </c>
      <c r="N154" s="172" t="s">
        <v>39</v>
      </c>
      <c r="O154" s="132">
        <v>0</v>
      </c>
      <c r="P154" s="132">
        <f>O154*H154</f>
        <v>0</v>
      </c>
      <c r="Q154" s="132">
        <v>0</v>
      </c>
      <c r="R154" s="132">
        <f>Q154*H154</f>
        <v>0</v>
      </c>
      <c r="S154" s="132">
        <v>0</v>
      </c>
      <c r="T154" s="133">
        <f>S154*H154</f>
        <v>0</v>
      </c>
      <c r="AR154" s="134" t="s">
        <v>332</v>
      </c>
      <c r="AT154" s="134" t="s">
        <v>1008</v>
      </c>
      <c r="AU154" s="134" t="s">
        <v>82</v>
      </c>
      <c r="AY154" s="17" t="s">
        <v>224</v>
      </c>
      <c r="BE154" s="135">
        <f>IF(N154="základní",J154,0)</f>
        <v>0</v>
      </c>
      <c r="BF154" s="135">
        <f>IF(N154="snížená",J154,0)</f>
        <v>25000</v>
      </c>
      <c r="BG154" s="135">
        <f>IF(N154="zákl. přenesená",J154,0)</f>
        <v>0</v>
      </c>
      <c r="BH154" s="135">
        <f>IF(N154="sníž. přenesená",J154,0)</f>
        <v>0</v>
      </c>
      <c r="BI154" s="135">
        <f>IF(N154="nulová",J154,0)</f>
        <v>0</v>
      </c>
      <c r="BJ154" s="17" t="s">
        <v>82</v>
      </c>
      <c r="BK154" s="135">
        <f>ROUND(I154*H154,2)</f>
        <v>25000</v>
      </c>
      <c r="BL154" s="17" t="s">
        <v>277</v>
      </c>
      <c r="BM154" s="134" t="s">
        <v>5354</v>
      </c>
    </row>
    <row r="155" spans="2:65" s="1" customFormat="1" ht="19.5">
      <c r="B155" s="29"/>
      <c r="D155" s="136" t="s">
        <v>231</v>
      </c>
      <c r="F155" s="137" t="s">
        <v>3865</v>
      </c>
      <c r="L155" s="29"/>
      <c r="M155" s="138"/>
      <c r="T155" s="53"/>
      <c r="AT155" s="17" t="s">
        <v>231</v>
      </c>
      <c r="AU155" s="17" t="s">
        <v>82</v>
      </c>
    </row>
    <row r="156" spans="2:65" s="1" customFormat="1" ht="16.5" customHeight="1">
      <c r="B156" s="123"/>
      <c r="C156" s="124" t="s">
        <v>258</v>
      </c>
      <c r="D156" s="124" t="s">
        <v>226</v>
      </c>
      <c r="E156" s="125" t="s">
        <v>3867</v>
      </c>
      <c r="F156" s="126" t="s">
        <v>3868</v>
      </c>
      <c r="G156" s="127" t="s">
        <v>639</v>
      </c>
      <c r="H156" s="128">
        <v>4</v>
      </c>
      <c r="I156" s="129">
        <v>738</v>
      </c>
      <c r="J156" s="129">
        <f>ROUND(I156*H156,2)</f>
        <v>2952</v>
      </c>
      <c r="K156" s="126" t="s">
        <v>2903</v>
      </c>
      <c r="L156" s="29"/>
      <c r="M156" s="130" t="s">
        <v>1</v>
      </c>
      <c r="N156" s="131" t="s">
        <v>39</v>
      </c>
      <c r="O156" s="132">
        <v>0.8</v>
      </c>
      <c r="P156" s="132">
        <f>O156*H156</f>
        <v>3.2</v>
      </c>
      <c r="Q156" s="132">
        <v>0</v>
      </c>
      <c r="R156" s="132">
        <f>Q156*H156</f>
        <v>0</v>
      </c>
      <c r="S156" s="132">
        <v>0</v>
      </c>
      <c r="T156" s="133">
        <f>S156*H156</f>
        <v>0</v>
      </c>
      <c r="AR156" s="134" t="s">
        <v>277</v>
      </c>
      <c r="AT156" s="134" t="s">
        <v>226</v>
      </c>
      <c r="AU156" s="134" t="s">
        <v>82</v>
      </c>
      <c r="AY156" s="17" t="s">
        <v>224</v>
      </c>
      <c r="BE156" s="135">
        <f>IF(N156="základní",J156,0)</f>
        <v>0</v>
      </c>
      <c r="BF156" s="135">
        <f>IF(N156="snížená",J156,0)</f>
        <v>2952</v>
      </c>
      <c r="BG156" s="135">
        <f>IF(N156="zákl. přenesená",J156,0)</f>
        <v>0</v>
      </c>
      <c r="BH156" s="135">
        <f>IF(N156="sníž. přenesená",J156,0)</f>
        <v>0</v>
      </c>
      <c r="BI156" s="135">
        <f>IF(N156="nulová",J156,0)</f>
        <v>0</v>
      </c>
      <c r="BJ156" s="17" t="s">
        <v>82</v>
      </c>
      <c r="BK156" s="135">
        <f>ROUND(I156*H156,2)</f>
        <v>2952</v>
      </c>
      <c r="BL156" s="17" t="s">
        <v>277</v>
      </c>
      <c r="BM156" s="134" t="s">
        <v>5355</v>
      </c>
    </row>
    <row r="157" spans="2:65" s="1" customFormat="1">
      <c r="B157" s="29"/>
      <c r="D157" s="136" t="s">
        <v>231</v>
      </c>
      <c r="F157" s="137" t="s">
        <v>3870</v>
      </c>
      <c r="L157" s="29"/>
      <c r="M157" s="138"/>
      <c r="T157" s="53"/>
      <c r="AT157" s="17" t="s">
        <v>231</v>
      </c>
      <c r="AU157" s="17" t="s">
        <v>82</v>
      </c>
    </row>
    <row r="158" spans="2:65" s="1" customFormat="1" ht="78" customHeight="1">
      <c r="B158" s="123"/>
      <c r="C158" s="164" t="s">
        <v>297</v>
      </c>
      <c r="D158" s="164" t="s">
        <v>1008</v>
      </c>
      <c r="E158" s="165" t="s">
        <v>2298</v>
      </c>
      <c r="F158" s="166" t="s">
        <v>3871</v>
      </c>
      <c r="G158" s="167" t="s">
        <v>2879</v>
      </c>
      <c r="H158" s="168">
        <v>4</v>
      </c>
      <c r="I158" s="169">
        <v>6000</v>
      </c>
      <c r="J158" s="169">
        <f>ROUND(I158*H158,2)</f>
        <v>24000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24000</v>
      </c>
      <c r="BG158" s="135">
        <f>IF(N158="zákl. přenesená",J158,0)</f>
        <v>0</v>
      </c>
      <c r="BH158" s="135">
        <f>IF(N158="sníž. přenesená",J158,0)</f>
        <v>0</v>
      </c>
      <c r="BI158" s="135">
        <f>IF(N158="nulová",J158,0)</f>
        <v>0</v>
      </c>
      <c r="BJ158" s="17" t="s">
        <v>82</v>
      </c>
      <c r="BK158" s="135">
        <f>ROUND(I158*H158,2)</f>
        <v>24000</v>
      </c>
      <c r="BL158" s="17" t="s">
        <v>277</v>
      </c>
      <c r="BM158" s="134" t="s">
        <v>5356</v>
      </c>
    </row>
    <row r="159" spans="2:65" s="1" customFormat="1" ht="48.75">
      <c r="B159" s="29"/>
      <c r="D159" s="136" t="s">
        <v>231</v>
      </c>
      <c r="F159" s="137" t="s">
        <v>3871</v>
      </c>
      <c r="L159" s="29"/>
      <c r="M159" s="138"/>
      <c r="T159" s="53"/>
      <c r="AT159" s="17" t="s">
        <v>231</v>
      </c>
      <c r="AU159" s="17" t="s">
        <v>82</v>
      </c>
    </row>
    <row r="160" spans="2:65" s="1" customFormat="1" ht="16.5" customHeight="1">
      <c r="B160" s="123"/>
      <c r="C160" s="124" t="s">
        <v>8</v>
      </c>
      <c r="D160" s="124" t="s">
        <v>226</v>
      </c>
      <c r="E160" s="125" t="s">
        <v>3873</v>
      </c>
      <c r="F160" s="126" t="s">
        <v>3874</v>
      </c>
      <c r="G160" s="127" t="s">
        <v>639</v>
      </c>
      <c r="H160" s="128">
        <v>4</v>
      </c>
      <c r="I160" s="129">
        <v>969</v>
      </c>
      <c r="J160" s="129">
        <f>ROUND(I160*H160,2)</f>
        <v>3876</v>
      </c>
      <c r="K160" s="126" t="s">
        <v>2903</v>
      </c>
      <c r="L160" s="29"/>
      <c r="M160" s="130" t="s">
        <v>1</v>
      </c>
      <c r="N160" s="131" t="s">
        <v>39</v>
      </c>
      <c r="O160" s="132">
        <v>1.05</v>
      </c>
      <c r="P160" s="132">
        <f>O160*H160</f>
        <v>4.2</v>
      </c>
      <c r="Q160" s="132">
        <v>0</v>
      </c>
      <c r="R160" s="132">
        <f>Q160*H160</f>
        <v>0</v>
      </c>
      <c r="S160" s="132">
        <v>0</v>
      </c>
      <c r="T160" s="133">
        <f>S160*H160</f>
        <v>0</v>
      </c>
      <c r="AR160" s="134" t="s">
        <v>277</v>
      </c>
      <c r="AT160" s="134" t="s">
        <v>226</v>
      </c>
      <c r="AU160" s="134" t="s">
        <v>82</v>
      </c>
      <c r="AY160" s="17" t="s">
        <v>224</v>
      </c>
      <c r="BE160" s="135">
        <f>IF(N160="základní",J160,0)</f>
        <v>0</v>
      </c>
      <c r="BF160" s="135">
        <f>IF(N160="snížená",J160,0)</f>
        <v>3876</v>
      </c>
      <c r="BG160" s="135">
        <f>IF(N160="zákl. přenesená",J160,0)</f>
        <v>0</v>
      </c>
      <c r="BH160" s="135">
        <f>IF(N160="sníž. přenesená",J160,0)</f>
        <v>0</v>
      </c>
      <c r="BI160" s="135">
        <f>IF(N160="nulová",J160,0)</f>
        <v>0</v>
      </c>
      <c r="BJ160" s="17" t="s">
        <v>82</v>
      </c>
      <c r="BK160" s="135">
        <f>ROUND(I160*H160,2)</f>
        <v>3876</v>
      </c>
      <c r="BL160" s="17" t="s">
        <v>277</v>
      </c>
      <c r="BM160" s="134" t="s">
        <v>5357</v>
      </c>
    </row>
    <row r="161" spans="2:65" s="1" customFormat="1">
      <c r="B161" s="29"/>
      <c r="D161" s="136" t="s">
        <v>231</v>
      </c>
      <c r="F161" s="137" t="s">
        <v>3876</v>
      </c>
      <c r="L161" s="29"/>
      <c r="M161" s="138"/>
      <c r="T161" s="53"/>
      <c r="AT161" s="17" t="s">
        <v>231</v>
      </c>
      <c r="AU161" s="17" t="s">
        <v>82</v>
      </c>
    </row>
    <row r="162" spans="2:65" s="1" customFormat="1" ht="24.2" customHeight="1">
      <c r="B162" s="123"/>
      <c r="C162" s="164" t="s">
        <v>310</v>
      </c>
      <c r="D162" s="164" t="s">
        <v>1008</v>
      </c>
      <c r="E162" s="165" t="s">
        <v>2881</v>
      </c>
      <c r="F162" s="166" t="s">
        <v>3877</v>
      </c>
      <c r="G162" s="167" t="s">
        <v>2879</v>
      </c>
      <c r="H162" s="168">
        <v>4</v>
      </c>
      <c r="I162" s="169">
        <v>350</v>
      </c>
      <c r="J162" s="169">
        <f>ROUND(I162*H162,2)</f>
        <v>1400</v>
      </c>
      <c r="K162" s="166" t="s">
        <v>1</v>
      </c>
      <c r="L162" s="170"/>
      <c r="M162" s="171" t="s">
        <v>1</v>
      </c>
      <c r="N162" s="172" t="s">
        <v>39</v>
      </c>
      <c r="O162" s="132">
        <v>0</v>
      </c>
      <c r="P162" s="132">
        <f>O162*H162</f>
        <v>0</v>
      </c>
      <c r="Q162" s="132">
        <v>0</v>
      </c>
      <c r="R162" s="132">
        <f>Q162*H162</f>
        <v>0</v>
      </c>
      <c r="S162" s="132">
        <v>0</v>
      </c>
      <c r="T162" s="133">
        <f>S162*H162</f>
        <v>0</v>
      </c>
      <c r="AR162" s="134" t="s">
        <v>332</v>
      </c>
      <c r="AT162" s="134" t="s">
        <v>1008</v>
      </c>
      <c r="AU162" s="134" t="s">
        <v>82</v>
      </c>
      <c r="AY162" s="17" t="s">
        <v>224</v>
      </c>
      <c r="BE162" s="135">
        <f>IF(N162="základní",J162,0)</f>
        <v>0</v>
      </c>
      <c r="BF162" s="135">
        <f>IF(N162="snížená",J162,0)</f>
        <v>1400</v>
      </c>
      <c r="BG162" s="135">
        <f>IF(N162="zákl. přenesená",J162,0)</f>
        <v>0</v>
      </c>
      <c r="BH162" s="135">
        <f>IF(N162="sníž. přenesená",J162,0)</f>
        <v>0</v>
      </c>
      <c r="BI162" s="135">
        <f>IF(N162="nulová",J162,0)</f>
        <v>0</v>
      </c>
      <c r="BJ162" s="17" t="s">
        <v>82</v>
      </c>
      <c r="BK162" s="135">
        <f>ROUND(I162*H162,2)</f>
        <v>1400</v>
      </c>
      <c r="BL162" s="17" t="s">
        <v>277</v>
      </c>
      <c r="BM162" s="134" t="s">
        <v>5358</v>
      </c>
    </row>
    <row r="163" spans="2:65" s="1" customFormat="1">
      <c r="B163" s="29"/>
      <c r="D163" s="136" t="s">
        <v>231</v>
      </c>
      <c r="F163" s="137" t="s">
        <v>3877</v>
      </c>
      <c r="L163" s="29"/>
      <c r="M163" s="138"/>
      <c r="T163" s="53"/>
      <c r="AT163" s="17" t="s">
        <v>231</v>
      </c>
      <c r="AU163" s="17" t="s">
        <v>82</v>
      </c>
    </row>
    <row r="164" spans="2:65" s="1" customFormat="1" ht="16.5" customHeight="1">
      <c r="B164" s="123"/>
      <c r="C164" s="124" t="s">
        <v>273</v>
      </c>
      <c r="D164" s="124" t="s">
        <v>226</v>
      </c>
      <c r="E164" s="125" t="s">
        <v>3879</v>
      </c>
      <c r="F164" s="126" t="s">
        <v>3880</v>
      </c>
      <c r="G164" s="127" t="s">
        <v>639</v>
      </c>
      <c r="H164" s="128">
        <v>4</v>
      </c>
      <c r="I164" s="129">
        <v>480</v>
      </c>
      <c r="J164" s="129">
        <f>ROUND(I164*H164,2)</f>
        <v>1920</v>
      </c>
      <c r="K164" s="126" t="s">
        <v>2903</v>
      </c>
      <c r="L164" s="29"/>
      <c r="M164" s="130" t="s">
        <v>1</v>
      </c>
      <c r="N164" s="131" t="s">
        <v>39</v>
      </c>
      <c r="O164" s="132">
        <v>0.52</v>
      </c>
      <c r="P164" s="132">
        <f>O164*H164</f>
        <v>2.08</v>
      </c>
      <c r="Q164" s="132">
        <v>0</v>
      </c>
      <c r="R164" s="132">
        <f>Q164*H164</f>
        <v>0</v>
      </c>
      <c r="S164" s="132">
        <v>0</v>
      </c>
      <c r="T164" s="133">
        <f>S164*H164</f>
        <v>0</v>
      </c>
      <c r="AR164" s="134" t="s">
        <v>277</v>
      </c>
      <c r="AT164" s="134" t="s">
        <v>226</v>
      </c>
      <c r="AU164" s="134" t="s">
        <v>82</v>
      </c>
      <c r="AY164" s="17" t="s">
        <v>224</v>
      </c>
      <c r="BE164" s="135">
        <f>IF(N164="základní",J164,0)</f>
        <v>0</v>
      </c>
      <c r="BF164" s="135">
        <f>IF(N164="snížená",J164,0)</f>
        <v>1920</v>
      </c>
      <c r="BG164" s="135">
        <f>IF(N164="zákl. přenesená",J164,0)</f>
        <v>0</v>
      </c>
      <c r="BH164" s="135">
        <f>IF(N164="sníž. přenesená",J164,0)</f>
        <v>0</v>
      </c>
      <c r="BI164" s="135">
        <f>IF(N164="nulová",J164,0)</f>
        <v>0</v>
      </c>
      <c r="BJ164" s="17" t="s">
        <v>82</v>
      </c>
      <c r="BK164" s="135">
        <f>ROUND(I164*H164,2)</f>
        <v>1920</v>
      </c>
      <c r="BL164" s="17" t="s">
        <v>277</v>
      </c>
      <c r="BM164" s="134" t="s">
        <v>5359</v>
      </c>
    </row>
    <row r="165" spans="2:65" s="1" customFormat="1">
      <c r="B165" s="29"/>
      <c r="D165" s="136" t="s">
        <v>231</v>
      </c>
      <c r="F165" s="137" t="s">
        <v>3882</v>
      </c>
      <c r="L165" s="29"/>
      <c r="M165" s="138"/>
      <c r="T165" s="53"/>
      <c r="AT165" s="17" t="s">
        <v>231</v>
      </c>
      <c r="AU165" s="17" t="s">
        <v>82</v>
      </c>
    </row>
    <row r="166" spans="2:65" s="1" customFormat="1" ht="21.75" customHeight="1">
      <c r="B166" s="123"/>
      <c r="C166" s="164" t="s">
        <v>325</v>
      </c>
      <c r="D166" s="164" t="s">
        <v>1008</v>
      </c>
      <c r="E166" s="165" t="s">
        <v>2884</v>
      </c>
      <c r="F166" s="166" t="s">
        <v>3883</v>
      </c>
      <c r="G166" s="167" t="s">
        <v>2879</v>
      </c>
      <c r="H166" s="168">
        <v>4</v>
      </c>
      <c r="I166" s="169">
        <v>420</v>
      </c>
      <c r="J166" s="169">
        <f>ROUND(I166*H166,2)</f>
        <v>1680</v>
      </c>
      <c r="K166" s="166" t="s">
        <v>1</v>
      </c>
      <c r="L166" s="170"/>
      <c r="M166" s="171" t="s">
        <v>1</v>
      </c>
      <c r="N166" s="172" t="s">
        <v>39</v>
      </c>
      <c r="O166" s="132">
        <v>0</v>
      </c>
      <c r="P166" s="132">
        <f>O166*H166</f>
        <v>0</v>
      </c>
      <c r="Q166" s="132">
        <v>0</v>
      </c>
      <c r="R166" s="132">
        <f>Q166*H166</f>
        <v>0</v>
      </c>
      <c r="S166" s="132">
        <v>0</v>
      </c>
      <c r="T166" s="133">
        <f>S166*H166</f>
        <v>0</v>
      </c>
      <c r="AR166" s="134" t="s">
        <v>332</v>
      </c>
      <c r="AT166" s="134" t="s">
        <v>1008</v>
      </c>
      <c r="AU166" s="134" t="s">
        <v>82</v>
      </c>
      <c r="AY166" s="17" t="s">
        <v>224</v>
      </c>
      <c r="BE166" s="135">
        <f>IF(N166="základní",J166,0)</f>
        <v>0</v>
      </c>
      <c r="BF166" s="135">
        <f>IF(N166="snížená",J166,0)</f>
        <v>1680</v>
      </c>
      <c r="BG166" s="135">
        <f>IF(N166="zákl. přenesená",J166,0)</f>
        <v>0</v>
      </c>
      <c r="BH166" s="135">
        <f>IF(N166="sníž. přenesená",J166,0)</f>
        <v>0</v>
      </c>
      <c r="BI166" s="135">
        <f>IF(N166="nulová",J166,0)</f>
        <v>0</v>
      </c>
      <c r="BJ166" s="17" t="s">
        <v>82</v>
      </c>
      <c r="BK166" s="135">
        <f>ROUND(I166*H166,2)</f>
        <v>1680</v>
      </c>
      <c r="BL166" s="17" t="s">
        <v>277</v>
      </c>
      <c r="BM166" s="134" t="s">
        <v>5360</v>
      </c>
    </row>
    <row r="167" spans="2:65" s="1" customFormat="1">
      <c r="B167" s="29"/>
      <c r="D167" s="136" t="s">
        <v>231</v>
      </c>
      <c r="F167" s="137" t="s">
        <v>3883</v>
      </c>
      <c r="L167" s="29"/>
      <c r="M167" s="138"/>
      <c r="T167" s="53"/>
      <c r="AT167" s="17" t="s">
        <v>231</v>
      </c>
      <c r="AU167" s="17" t="s">
        <v>82</v>
      </c>
    </row>
    <row r="168" spans="2:65" s="1" customFormat="1" ht="16.5" customHeight="1">
      <c r="B168" s="123"/>
      <c r="C168" s="124" t="s">
        <v>277</v>
      </c>
      <c r="D168" s="124" t="s">
        <v>226</v>
      </c>
      <c r="E168" s="125" t="s">
        <v>3885</v>
      </c>
      <c r="F168" s="126" t="s">
        <v>3886</v>
      </c>
      <c r="G168" s="127" t="s">
        <v>639</v>
      </c>
      <c r="H168" s="128">
        <v>1</v>
      </c>
      <c r="I168" s="129">
        <v>582</v>
      </c>
      <c r="J168" s="129">
        <f>ROUND(I168*H168,2)</f>
        <v>582</v>
      </c>
      <c r="K168" s="126" t="s">
        <v>2903</v>
      </c>
      <c r="L168" s="29"/>
      <c r="M168" s="130" t="s">
        <v>1</v>
      </c>
      <c r="N168" s="131" t="s">
        <v>39</v>
      </c>
      <c r="O168" s="132">
        <v>0.63</v>
      </c>
      <c r="P168" s="132">
        <f>O168*H168</f>
        <v>0.63</v>
      </c>
      <c r="Q168" s="132">
        <v>0</v>
      </c>
      <c r="R168" s="132">
        <f>Q168*H168</f>
        <v>0</v>
      </c>
      <c r="S168" s="132">
        <v>0</v>
      </c>
      <c r="T168" s="133">
        <f>S168*H168</f>
        <v>0</v>
      </c>
      <c r="AR168" s="134" t="s">
        <v>277</v>
      </c>
      <c r="AT168" s="134" t="s">
        <v>226</v>
      </c>
      <c r="AU168" s="134" t="s">
        <v>82</v>
      </c>
      <c r="AY168" s="17" t="s">
        <v>224</v>
      </c>
      <c r="BE168" s="135">
        <f>IF(N168="základní",J168,0)</f>
        <v>0</v>
      </c>
      <c r="BF168" s="135">
        <f>IF(N168="snížená",J168,0)</f>
        <v>582</v>
      </c>
      <c r="BG168" s="135">
        <f>IF(N168="zákl. přenesená",J168,0)</f>
        <v>0</v>
      </c>
      <c r="BH168" s="135">
        <f>IF(N168="sníž. přenesená",J168,0)</f>
        <v>0</v>
      </c>
      <c r="BI168" s="135">
        <f>IF(N168="nulová",J168,0)</f>
        <v>0</v>
      </c>
      <c r="BJ168" s="17" t="s">
        <v>82</v>
      </c>
      <c r="BK168" s="135">
        <f>ROUND(I168*H168,2)</f>
        <v>582</v>
      </c>
      <c r="BL168" s="17" t="s">
        <v>277</v>
      </c>
      <c r="BM168" s="134" t="s">
        <v>5361</v>
      </c>
    </row>
    <row r="169" spans="2:65" s="1" customFormat="1" ht="19.5">
      <c r="B169" s="29"/>
      <c r="D169" s="136" t="s">
        <v>231</v>
      </c>
      <c r="F169" s="137" t="s">
        <v>3888</v>
      </c>
      <c r="L169" s="29"/>
      <c r="M169" s="138"/>
      <c r="T169" s="53"/>
      <c r="AT169" s="17" t="s">
        <v>231</v>
      </c>
      <c r="AU169" s="17" t="s">
        <v>82</v>
      </c>
    </row>
    <row r="170" spans="2:65" s="1" customFormat="1" ht="16.5" customHeight="1">
      <c r="B170" s="123"/>
      <c r="C170" s="124" t="s">
        <v>337</v>
      </c>
      <c r="D170" s="124" t="s">
        <v>226</v>
      </c>
      <c r="E170" s="125" t="s">
        <v>3889</v>
      </c>
      <c r="F170" s="126" t="s">
        <v>3890</v>
      </c>
      <c r="G170" s="127" t="s">
        <v>639</v>
      </c>
      <c r="H170" s="128">
        <v>1</v>
      </c>
      <c r="I170" s="129">
        <v>2220</v>
      </c>
      <c r="J170" s="129">
        <f>ROUND(I170*H170,2)</f>
        <v>2220</v>
      </c>
      <c r="K170" s="126" t="s">
        <v>2903</v>
      </c>
      <c r="L170" s="29"/>
      <c r="M170" s="130" t="s">
        <v>1</v>
      </c>
      <c r="N170" s="131" t="s">
        <v>39</v>
      </c>
      <c r="O170" s="132">
        <v>2.4</v>
      </c>
      <c r="P170" s="132">
        <f>O170*H170</f>
        <v>2.4</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2220</v>
      </c>
      <c r="BG170" s="135">
        <f>IF(N170="zákl. přenesená",J170,0)</f>
        <v>0</v>
      </c>
      <c r="BH170" s="135">
        <f>IF(N170="sníž. přenesená",J170,0)</f>
        <v>0</v>
      </c>
      <c r="BI170" s="135">
        <f>IF(N170="nulová",J170,0)</f>
        <v>0</v>
      </c>
      <c r="BJ170" s="17" t="s">
        <v>82</v>
      </c>
      <c r="BK170" s="135">
        <f>ROUND(I170*H170,2)</f>
        <v>2220</v>
      </c>
      <c r="BL170" s="17" t="s">
        <v>277</v>
      </c>
      <c r="BM170" s="134" t="s">
        <v>5362</v>
      </c>
    </row>
    <row r="171" spans="2:65" s="1" customFormat="1" ht="19.5">
      <c r="B171" s="29"/>
      <c r="D171" s="136" t="s">
        <v>231</v>
      </c>
      <c r="F171" s="137" t="s">
        <v>3892</v>
      </c>
      <c r="L171" s="29"/>
      <c r="M171" s="138"/>
      <c r="T171" s="53"/>
      <c r="AT171" s="17" t="s">
        <v>231</v>
      </c>
      <c r="AU171" s="17" t="s">
        <v>82</v>
      </c>
    </row>
    <row r="172" spans="2:65" s="1" customFormat="1" ht="16.5" customHeight="1">
      <c r="B172" s="123"/>
      <c r="C172" s="124" t="s">
        <v>283</v>
      </c>
      <c r="D172" s="124" t="s">
        <v>226</v>
      </c>
      <c r="E172" s="125" t="s">
        <v>3893</v>
      </c>
      <c r="F172" s="126" t="s">
        <v>3894</v>
      </c>
      <c r="G172" s="127" t="s">
        <v>639</v>
      </c>
      <c r="H172" s="128">
        <v>4</v>
      </c>
      <c r="I172" s="129">
        <v>766</v>
      </c>
      <c r="J172" s="129">
        <f>ROUND(I172*H172,2)</f>
        <v>3064</v>
      </c>
      <c r="K172" s="126" t="s">
        <v>2903</v>
      </c>
      <c r="L172" s="29"/>
      <c r="M172" s="130" t="s">
        <v>1</v>
      </c>
      <c r="N172" s="131" t="s">
        <v>39</v>
      </c>
      <c r="O172" s="132">
        <v>0.83</v>
      </c>
      <c r="P172" s="132">
        <f>O172*H172</f>
        <v>3.32</v>
      </c>
      <c r="Q172" s="132">
        <v>0</v>
      </c>
      <c r="R172" s="132">
        <f>Q172*H172</f>
        <v>0</v>
      </c>
      <c r="S172" s="132">
        <v>0</v>
      </c>
      <c r="T172" s="133">
        <f>S172*H172</f>
        <v>0</v>
      </c>
      <c r="AR172" s="134" t="s">
        <v>277</v>
      </c>
      <c r="AT172" s="134" t="s">
        <v>226</v>
      </c>
      <c r="AU172" s="134" t="s">
        <v>82</v>
      </c>
      <c r="AY172" s="17" t="s">
        <v>224</v>
      </c>
      <c r="BE172" s="135">
        <f>IF(N172="základní",J172,0)</f>
        <v>0</v>
      </c>
      <c r="BF172" s="135">
        <f>IF(N172="snížená",J172,0)</f>
        <v>3064</v>
      </c>
      <c r="BG172" s="135">
        <f>IF(N172="zákl. přenesená",J172,0)</f>
        <v>0</v>
      </c>
      <c r="BH172" s="135">
        <f>IF(N172="sníž. přenesená",J172,0)</f>
        <v>0</v>
      </c>
      <c r="BI172" s="135">
        <f>IF(N172="nulová",J172,0)</f>
        <v>0</v>
      </c>
      <c r="BJ172" s="17" t="s">
        <v>82</v>
      </c>
      <c r="BK172" s="135">
        <f>ROUND(I172*H172,2)</f>
        <v>3064</v>
      </c>
      <c r="BL172" s="17" t="s">
        <v>277</v>
      </c>
      <c r="BM172" s="134" t="s">
        <v>5363</v>
      </c>
    </row>
    <row r="173" spans="2:65" s="1" customFormat="1" ht="19.5">
      <c r="B173" s="29"/>
      <c r="D173" s="136" t="s">
        <v>231</v>
      </c>
      <c r="F173" s="137" t="s">
        <v>3896</v>
      </c>
      <c r="L173" s="29"/>
      <c r="M173" s="138"/>
      <c r="T173" s="53"/>
      <c r="AT173" s="17" t="s">
        <v>231</v>
      </c>
      <c r="AU173" s="17" t="s">
        <v>82</v>
      </c>
    </row>
    <row r="174" spans="2:65" s="1" customFormat="1" ht="16.5" customHeight="1">
      <c r="B174" s="123"/>
      <c r="C174" s="124" t="s">
        <v>347</v>
      </c>
      <c r="D174" s="124" t="s">
        <v>226</v>
      </c>
      <c r="E174" s="125" t="s">
        <v>3897</v>
      </c>
      <c r="F174" s="126" t="s">
        <v>3898</v>
      </c>
      <c r="G174" s="127" t="s">
        <v>639</v>
      </c>
      <c r="H174" s="128">
        <v>1</v>
      </c>
      <c r="I174" s="129">
        <v>1760</v>
      </c>
      <c r="J174" s="129">
        <f>ROUND(I174*H174,2)</f>
        <v>1760</v>
      </c>
      <c r="K174" s="126" t="s">
        <v>2903</v>
      </c>
      <c r="L174" s="29"/>
      <c r="M174" s="130" t="s">
        <v>1</v>
      </c>
      <c r="N174" s="131" t="s">
        <v>39</v>
      </c>
      <c r="O174" s="132">
        <v>2.4</v>
      </c>
      <c r="P174" s="132">
        <f>O174*H174</f>
        <v>2.4</v>
      </c>
      <c r="Q174" s="132">
        <v>0</v>
      </c>
      <c r="R174" s="132">
        <f>Q174*H174</f>
        <v>0</v>
      </c>
      <c r="S174" s="132">
        <v>0</v>
      </c>
      <c r="T174" s="133">
        <f>S174*H174</f>
        <v>0</v>
      </c>
      <c r="AR174" s="134" t="s">
        <v>277</v>
      </c>
      <c r="AT174" s="134" t="s">
        <v>226</v>
      </c>
      <c r="AU174" s="134" t="s">
        <v>82</v>
      </c>
      <c r="AY174" s="17" t="s">
        <v>224</v>
      </c>
      <c r="BE174" s="135">
        <f>IF(N174="základní",J174,0)</f>
        <v>0</v>
      </c>
      <c r="BF174" s="135">
        <f>IF(N174="snížená",J174,0)</f>
        <v>1760</v>
      </c>
      <c r="BG174" s="135">
        <f>IF(N174="zákl. přenesená",J174,0)</f>
        <v>0</v>
      </c>
      <c r="BH174" s="135">
        <f>IF(N174="sníž. přenesená",J174,0)</f>
        <v>0</v>
      </c>
      <c r="BI174" s="135">
        <f>IF(N174="nulová",J174,0)</f>
        <v>0</v>
      </c>
      <c r="BJ174" s="17" t="s">
        <v>82</v>
      </c>
      <c r="BK174" s="135">
        <f>ROUND(I174*H174,2)</f>
        <v>1760</v>
      </c>
      <c r="BL174" s="17" t="s">
        <v>277</v>
      </c>
      <c r="BM174" s="134" t="s">
        <v>5364</v>
      </c>
    </row>
    <row r="175" spans="2:65" s="1" customFormat="1" ht="19.5">
      <c r="B175" s="29"/>
      <c r="D175" s="136" t="s">
        <v>231</v>
      </c>
      <c r="F175" s="137" t="s">
        <v>3900</v>
      </c>
      <c r="L175" s="29"/>
      <c r="M175" s="138"/>
      <c r="T175" s="53"/>
      <c r="AT175" s="17" t="s">
        <v>231</v>
      </c>
      <c r="AU175" s="17" t="s">
        <v>82</v>
      </c>
    </row>
    <row r="176" spans="2:65" s="1" customFormat="1" ht="21.75" customHeight="1">
      <c r="B176" s="123"/>
      <c r="C176" s="164" t="s">
        <v>293</v>
      </c>
      <c r="D176" s="164" t="s">
        <v>1008</v>
      </c>
      <c r="E176" s="165" t="s">
        <v>3470</v>
      </c>
      <c r="F176" s="166" t="s">
        <v>3901</v>
      </c>
      <c r="G176" s="167" t="s">
        <v>2879</v>
      </c>
      <c r="H176" s="168">
        <v>1</v>
      </c>
      <c r="I176" s="169">
        <v>1600</v>
      </c>
      <c r="J176" s="169">
        <f>ROUND(I176*H176,2)</f>
        <v>1600</v>
      </c>
      <c r="K176" s="166" t="s">
        <v>1</v>
      </c>
      <c r="L176" s="170"/>
      <c r="M176" s="171" t="s">
        <v>1</v>
      </c>
      <c r="N176" s="172" t="s">
        <v>39</v>
      </c>
      <c r="O176" s="132">
        <v>0</v>
      </c>
      <c r="P176" s="132">
        <f>O176*H176</f>
        <v>0</v>
      </c>
      <c r="Q176" s="132">
        <v>0</v>
      </c>
      <c r="R176" s="132">
        <f>Q176*H176</f>
        <v>0</v>
      </c>
      <c r="S176" s="132">
        <v>0</v>
      </c>
      <c r="T176" s="133">
        <f>S176*H176</f>
        <v>0</v>
      </c>
      <c r="AR176" s="134" t="s">
        <v>332</v>
      </c>
      <c r="AT176" s="134" t="s">
        <v>1008</v>
      </c>
      <c r="AU176" s="134" t="s">
        <v>82</v>
      </c>
      <c r="AY176" s="17" t="s">
        <v>224</v>
      </c>
      <c r="BE176" s="135">
        <f>IF(N176="základní",J176,0)</f>
        <v>0</v>
      </c>
      <c r="BF176" s="135">
        <f>IF(N176="snížená",J176,0)</f>
        <v>1600</v>
      </c>
      <c r="BG176" s="135">
        <f>IF(N176="zákl. přenesená",J176,0)</f>
        <v>0</v>
      </c>
      <c r="BH176" s="135">
        <f>IF(N176="sníž. přenesená",J176,0)</f>
        <v>0</v>
      </c>
      <c r="BI176" s="135">
        <f>IF(N176="nulová",J176,0)</f>
        <v>0</v>
      </c>
      <c r="BJ176" s="17" t="s">
        <v>82</v>
      </c>
      <c r="BK176" s="135">
        <f>ROUND(I176*H176,2)</f>
        <v>1600</v>
      </c>
      <c r="BL176" s="17" t="s">
        <v>277</v>
      </c>
      <c r="BM176" s="134" t="s">
        <v>5365</v>
      </c>
    </row>
    <row r="177" spans="2:65" s="1" customFormat="1">
      <c r="B177" s="29"/>
      <c r="D177" s="136" t="s">
        <v>231</v>
      </c>
      <c r="F177" s="137" t="s">
        <v>3901</v>
      </c>
      <c r="L177" s="29"/>
      <c r="M177" s="138"/>
      <c r="T177" s="53"/>
      <c r="AT177" s="17" t="s">
        <v>231</v>
      </c>
      <c r="AU177" s="17" t="s">
        <v>82</v>
      </c>
    </row>
    <row r="178" spans="2:65" s="1" customFormat="1" ht="16.5" customHeight="1">
      <c r="B178" s="123"/>
      <c r="C178" s="124" t="s">
        <v>7</v>
      </c>
      <c r="D178" s="124" t="s">
        <v>226</v>
      </c>
      <c r="E178" s="125" t="s">
        <v>3903</v>
      </c>
      <c r="F178" s="126" t="s">
        <v>3904</v>
      </c>
      <c r="G178" s="127" t="s">
        <v>639</v>
      </c>
      <c r="H178" s="128">
        <v>5</v>
      </c>
      <c r="I178" s="129">
        <v>161</v>
      </c>
      <c r="J178" s="129">
        <f>ROUND(I178*H178,2)</f>
        <v>805</v>
      </c>
      <c r="K178" s="126" t="s">
        <v>1</v>
      </c>
      <c r="L178" s="29"/>
      <c r="M178" s="130" t="s">
        <v>1</v>
      </c>
      <c r="N178" s="131" t="s">
        <v>39</v>
      </c>
      <c r="O178" s="132">
        <v>0.22</v>
      </c>
      <c r="P178" s="132">
        <f>O178*H178</f>
        <v>1.1000000000000001</v>
      </c>
      <c r="Q178" s="132">
        <v>0</v>
      </c>
      <c r="R178" s="132">
        <f>Q178*H178</f>
        <v>0</v>
      </c>
      <c r="S178" s="132">
        <v>0</v>
      </c>
      <c r="T178" s="133">
        <f>S178*H178</f>
        <v>0</v>
      </c>
      <c r="AR178" s="134" t="s">
        <v>277</v>
      </c>
      <c r="AT178" s="134" t="s">
        <v>226</v>
      </c>
      <c r="AU178" s="134" t="s">
        <v>82</v>
      </c>
      <c r="AY178" s="17" t="s">
        <v>224</v>
      </c>
      <c r="BE178" s="135">
        <f>IF(N178="základní",J178,0)</f>
        <v>0</v>
      </c>
      <c r="BF178" s="135">
        <f>IF(N178="snížená",J178,0)</f>
        <v>805</v>
      </c>
      <c r="BG178" s="135">
        <f>IF(N178="zákl. přenesená",J178,0)</f>
        <v>0</v>
      </c>
      <c r="BH178" s="135">
        <f>IF(N178="sníž. přenesená",J178,0)</f>
        <v>0</v>
      </c>
      <c r="BI178" s="135">
        <f>IF(N178="nulová",J178,0)</f>
        <v>0</v>
      </c>
      <c r="BJ178" s="17" t="s">
        <v>82</v>
      </c>
      <c r="BK178" s="135">
        <f>ROUND(I178*H178,2)</f>
        <v>805</v>
      </c>
      <c r="BL178" s="17" t="s">
        <v>277</v>
      </c>
      <c r="BM178" s="134" t="s">
        <v>5366</v>
      </c>
    </row>
    <row r="179" spans="2:65" s="1" customFormat="1" ht="19.5">
      <c r="B179" s="29"/>
      <c r="D179" s="136" t="s">
        <v>231</v>
      </c>
      <c r="F179" s="137" t="s">
        <v>3906</v>
      </c>
      <c r="L179" s="29"/>
      <c r="M179" s="138"/>
      <c r="T179" s="53"/>
      <c r="AT179" s="17" t="s">
        <v>231</v>
      </c>
      <c r="AU179" s="17" t="s">
        <v>82</v>
      </c>
    </row>
    <row r="180" spans="2:65" s="1" customFormat="1" ht="16.5" customHeight="1">
      <c r="B180" s="123"/>
      <c r="C180" s="124" t="s">
        <v>300</v>
      </c>
      <c r="D180" s="124" t="s">
        <v>226</v>
      </c>
      <c r="E180" s="125" t="s">
        <v>3907</v>
      </c>
      <c r="F180" s="126" t="s">
        <v>3908</v>
      </c>
      <c r="G180" s="127" t="s">
        <v>639</v>
      </c>
      <c r="H180" s="128">
        <v>5</v>
      </c>
      <c r="I180" s="129">
        <v>952</v>
      </c>
      <c r="J180" s="129">
        <f>ROUND(I180*H180,2)</f>
        <v>4760</v>
      </c>
      <c r="K180" s="126" t="s">
        <v>2903</v>
      </c>
      <c r="L180" s="29"/>
      <c r="M180" s="130" t="s">
        <v>1</v>
      </c>
      <c r="N180" s="131" t="s">
        <v>39</v>
      </c>
      <c r="O180" s="132">
        <v>1.3</v>
      </c>
      <c r="P180" s="132">
        <f>O180*H180</f>
        <v>6.5</v>
      </c>
      <c r="Q180" s="132">
        <v>0</v>
      </c>
      <c r="R180" s="132">
        <f>Q180*H180</f>
        <v>0</v>
      </c>
      <c r="S180" s="132">
        <v>0</v>
      </c>
      <c r="T180" s="133">
        <f>S180*H180</f>
        <v>0</v>
      </c>
      <c r="AR180" s="134" t="s">
        <v>277</v>
      </c>
      <c r="AT180" s="134" t="s">
        <v>226</v>
      </c>
      <c r="AU180" s="134" t="s">
        <v>82</v>
      </c>
      <c r="AY180" s="17" t="s">
        <v>224</v>
      </c>
      <c r="BE180" s="135">
        <f>IF(N180="základní",J180,0)</f>
        <v>0</v>
      </c>
      <c r="BF180" s="135">
        <f>IF(N180="snížená",J180,0)</f>
        <v>4760</v>
      </c>
      <c r="BG180" s="135">
        <f>IF(N180="zákl. přenesená",J180,0)</f>
        <v>0</v>
      </c>
      <c r="BH180" s="135">
        <f>IF(N180="sníž. přenesená",J180,0)</f>
        <v>0</v>
      </c>
      <c r="BI180" s="135">
        <f>IF(N180="nulová",J180,0)</f>
        <v>0</v>
      </c>
      <c r="BJ180" s="17" t="s">
        <v>82</v>
      </c>
      <c r="BK180" s="135">
        <f>ROUND(I180*H180,2)</f>
        <v>4760</v>
      </c>
      <c r="BL180" s="17" t="s">
        <v>277</v>
      </c>
      <c r="BM180" s="134" t="s">
        <v>5367</v>
      </c>
    </row>
    <row r="181" spans="2:65" s="1" customFormat="1" ht="19.5">
      <c r="B181" s="29"/>
      <c r="D181" s="136" t="s">
        <v>231</v>
      </c>
      <c r="F181" s="137" t="s">
        <v>3910</v>
      </c>
      <c r="L181" s="29"/>
      <c r="M181" s="138"/>
      <c r="T181" s="53"/>
      <c r="AT181" s="17" t="s">
        <v>231</v>
      </c>
      <c r="AU181" s="17" t="s">
        <v>82</v>
      </c>
    </row>
    <row r="182" spans="2:65" s="1" customFormat="1" ht="16.5" customHeight="1">
      <c r="B182" s="123"/>
      <c r="C182" s="164" t="s">
        <v>366</v>
      </c>
      <c r="D182" s="164" t="s">
        <v>1008</v>
      </c>
      <c r="E182" s="165" t="s">
        <v>3473</v>
      </c>
      <c r="F182" s="166" t="s">
        <v>3911</v>
      </c>
      <c r="G182" s="167" t="s">
        <v>2879</v>
      </c>
      <c r="H182" s="168">
        <v>5</v>
      </c>
      <c r="I182" s="169">
        <v>60</v>
      </c>
      <c r="J182" s="169">
        <f>ROUND(I182*H182,2)</f>
        <v>300</v>
      </c>
      <c r="K182" s="166" t="s">
        <v>1</v>
      </c>
      <c r="L182" s="170"/>
      <c r="M182" s="171" t="s">
        <v>1</v>
      </c>
      <c r="N182" s="172" t="s">
        <v>39</v>
      </c>
      <c r="O182" s="132">
        <v>0</v>
      </c>
      <c r="P182" s="132">
        <f>O182*H182</f>
        <v>0</v>
      </c>
      <c r="Q182" s="132">
        <v>0</v>
      </c>
      <c r="R182" s="132">
        <f>Q182*H182</f>
        <v>0</v>
      </c>
      <c r="S182" s="132">
        <v>0</v>
      </c>
      <c r="T182" s="133">
        <f>S182*H182</f>
        <v>0</v>
      </c>
      <c r="AR182" s="134" t="s">
        <v>332</v>
      </c>
      <c r="AT182" s="134" t="s">
        <v>1008</v>
      </c>
      <c r="AU182" s="134" t="s">
        <v>82</v>
      </c>
      <c r="AY182" s="17" t="s">
        <v>224</v>
      </c>
      <c r="BE182" s="135">
        <f>IF(N182="základní",J182,0)</f>
        <v>0</v>
      </c>
      <c r="BF182" s="135">
        <f>IF(N182="snížená",J182,0)</f>
        <v>300</v>
      </c>
      <c r="BG182" s="135">
        <f>IF(N182="zákl. přenesená",J182,0)</f>
        <v>0</v>
      </c>
      <c r="BH182" s="135">
        <f>IF(N182="sníž. přenesená",J182,0)</f>
        <v>0</v>
      </c>
      <c r="BI182" s="135">
        <f>IF(N182="nulová",J182,0)</f>
        <v>0</v>
      </c>
      <c r="BJ182" s="17" t="s">
        <v>82</v>
      </c>
      <c r="BK182" s="135">
        <f>ROUND(I182*H182,2)</f>
        <v>300</v>
      </c>
      <c r="BL182" s="17" t="s">
        <v>277</v>
      </c>
      <c r="BM182" s="134" t="s">
        <v>5368</v>
      </c>
    </row>
    <row r="183" spans="2:65" s="1" customFormat="1">
      <c r="B183" s="29"/>
      <c r="D183" s="136" t="s">
        <v>231</v>
      </c>
      <c r="F183" s="137" t="s">
        <v>3901</v>
      </c>
      <c r="L183" s="29"/>
      <c r="M183" s="138"/>
      <c r="T183" s="53"/>
      <c r="AT183" s="17" t="s">
        <v>231</v>
      </c>
      <c r="AU183" s="17" t="s">
        <v>82</v>
      </c>
    </row>
    <row r="184" spans="2:65" s="11" customFormat="1" ht="25.9" customHeight="1">
      <c r="B184" s="112"/>
      <c r="D184" s="113" t="s">
        <v>72</v>
      </c>
      <c r="E184" s="114" t="s">
        <v>3452</v>
      </c>
      <c r="F184" s="114" t="s">
        <v>3453</v>
      </c>
      <c r="J184" s="115">
        <f>BK184</f>
        <v>4720</v>
      </c>
      <c r="L184" s="112"/>
      <c r="M184" s="116"/>
      <c r="P184" s="117">
        <f>SUM(P185:P189)</f>
        <v>10</v>
      </c>
      <c r="R184" s="117">
        <f>SUM(R185:R189)</f>
        <v>0</v>
      </c>
      <c r="T184" s="118">
        <f>SUM(T185:T189)</f>
        <v>0</v>
      </c>
      <c r="AR184" s="113" t="s">
        <v>106</v>
      </c>
      <c r="AT184" s="119" t="s">
        <v>72</v>
      </c>
      <c r="AU184" s="119" t="s">
        <v>73</v>
      </c>
      <c r="AY184" s="113" t="s">
        <v>224</v>
      </c>
      <c r="BK184" s="120">
        <f>SUM(BK185:BK189)</f>
        <v>4720</v>
      </c>
    </row>
    <row r="185" spans="2:65" s="1" customFormat="1" ht="16.5" customHeight="1">
      <c r="B185" s="123"/>
      <c r="C185" s="124" t="s">
        <v>304</v>
      </c>
      <c r="D185" s="124" t="s">
        <v>226</v>
      </c>
      <c r="E185" s="125" t="s">
        <v>3768</v>
      </c>
      <c r="F185" s="126" t="s">
        <v>3769</v>
      </c>
      <c r="G185" s="127" t="s">
        <v>3456</v>
      </c>
      <c r="H185" s="128">
        <v>10</v>
      </c>
      <c r="I185" s="129">
        <v>472</v>
      </c>
      <c r="J185" s="129">
        <f>ROUND(I185*H185,2)</f>
        <v>4720</v>
      </c>
      <c r="K185" s="126" t="s">
        <v>2903</v>
      </c>
      <c r="L185" s="29"/>
      <c r="M185" s="130" t="s">
        <v>1</v>
      </c>
      <c r="N185" s="131" t="s">
        <v>39</v>
      </c>
      <c r="O185" s="132">
        <v>1</v>
      </c>
      <c r="P185" s="132">
        <f>O185*H185</f>
        <v>10</v>
      </c>
      <c r="Q185" s="132">
        <v>0</v>
      </c>
      <c r="R185" s="132">
        <f>Q185*H185</f>
        <v>0</v>
      </c>
      <c r="S185" s="132">
        <v>0</v>
      </c>
      <c r="T185" s="133">
        <f>S185*H185</f>
        <v>0</v>
      </c>
      <c r="AR185" s="134" t="s">
        <v>1564</v>
      </c>
      <c r="AT185" s="134" t="s">
        <v>226</v>
      </c>
      <c r="AU185" s="134" t="s">
        <v>78</v>
      </c>
      <c r="AY185" s="17" t="s">
        <v>224</v>
      </c>
      <c r="BE185" s="135">
        <f>IF(N185="základní",J185,0)</f>
        <v>0</v>
      </c>
      <c r="BF185" s="135">
        <f>IF(N185="snížená",J185,0)</f>
        <v>4720</v>
      </c>
      <c r="BG185" s="135">
        <f>IF(N185="zákl. přenesená",J185,0)</f>
        <v>0</v>
      </c>
      <c r="BH185" s="135">
        <f>IF(N185="sníž. přenesená",J185,0)</f>
        <v>0</v>
      </c>
      <c r="BI185" s="135">
        <f>IF(N185="nulová",J185,0)</f>
        <v>0</v>
      </c>
      <c r="BJ185" s="17" t="s">
        <v>82</v>
      </c>
      <c r="BK185" s="135">
        <f>ROUND(I185*H185,2)</f>
        <v>4720</v>
      </c>
      <c r="BL185" s="17" t="s">
        <v>1564</v>
      </c>
      <c r="BM185" s="134" t="s">
        <v>5369</v>
      </c>
    </row>
    <row r="186" spans="2:65" s="1" customFormat="1" ht="19.5">
      <c r="B186" s="29"/>
      <c r="D186" s="136" t="s">
        <v>231</v>
      </c>
      <c r="F186" s="137" t="s">
        <v>3771</v>
      </c>
      <c r="L186" s="29"/>
      <c r="M186" s="138"/>
      <c r="T186" s="53"/>
      <c r="AT186" s="17" t="s">
        <v>231</v>
      </c>
      <c r="AU186" s="17" t="s">
        <v>78</v>
      </c>
    </row>
    <row r="187" spans="2:65" s="12" customFormat="1">
      <c r="B187" s="141"/>
      <c r="D187" s="136" t="s">
        <v>234</v>
      </c>
      <c r="E187" s="142" t="s">
        <v>1</v>
      </c>
      <c r="F187" s="143" t="s">
        <v>3914</v>
      </c>
      <c r="H187" s="142" t="s">
        <v>1</v>
      </c>
      <c r="L187" s="141"/>
      <c r="M187" s="144"/>
      <c r="T187" s="145"/>
      <c r="AT187" s="142" t="s">
        <v>234</v>
      </c>
      <c r="AU187" s="142" t="s">
        <v>78</v>
      </c>
      <c r="AV187" s="12" t="s">
        <v>78</v>
      </c>
      <c r="AW187" s="12" t="s">
        <v>29</v>
      </c>
      <c r="AX187" s="12" t="s">
        <v>73</v>
      </c>
      <c r="AY187" s="142" t="s">
        <v>224</v>
      </c>
    </row>
    <row r="188" spans="2:65" s="13" customFormat="1">
      <c r="B188" s="146"/>
      <c r="D188" s="136" t="s">
        <v>234</v>
      </c>
      <c r="E188" s="147" t="s">
        <v>1</v>
      </c>
      <c r="F188" s="148" t="s">
        <v>258</v>
      </c>
      <c r="H188" s="149">
        <v>10</v>
      </c>
      <c r="L188" s="146"/>
      <c r="M188" s="150"/>
      <c r="T188" s="151"/>
      <c r="AT188" s="147" t="s">
        <v>234</v>
      </c>
      <c r="AU188" s="147" t="s">
        <v>78</v>
      </c>
      <c r="AV188" s="13" t="s">
        <v>82</v>
      </c>
      <c r="AW188" s="13" t="s">
        <v>29</v>
      </c>
      <c r="AX188" s="13" t="s">
        <v>73</v>
      </c>
      <c r="AY188" s="147" t="s">
        <v>224</v>
      </c>
    </row>
    <row r="189" spans="2:65" s="14" customFormat="1">
      <c r="B189" s="152"/>
      <c r="D189" s="136" t="s">
        <v>234</v>
      </c>
      <c r="E189" s="153" t="s">
        <v>1</v>
      </c>
      <c r="F189" s="154" t="s">
        <v>239</v>
      </c>
      <c r="H189" s="155">
        <v>10</v>
      </c>
      <c r="L189" s="152"/>
      <c r="M189" s="156"/>
      <c r="T189" s="157"/>
      <c r="AT189" s="153" t="s">
        <v>234</v>
      </c>
      <c r="AU189" s="153" t="s">
        <v>78</v>
      </c>
      <c r="AV189" s="14" t="s">
        <v>106</v>
      </c>
      <c r="AW189" s="14" t="s">
        <v>29</v>
      </c>
      <c r="AX189" s="14" t="s">
        <v>78</v>
      </c>
      <c r="AY189" s="153" t="s">
        <v>224</v>
      </c>
    </row>
    <row r="190" spans="2:65" s="11" customFormat="1" ht="25.9" customHeight="1">
      <c r="B190" s="112"/>
      <c r="D190" s="113" t="s">
        <v>72</v>
      </c>
      <c r="E190" s="114" t="s">
        <v>2877</v>
      </c>
      <c r="F190" s="114" t="s">
        <v>2877</v>
      </c>
      <c r="J190" s="115">
        <f>BK190</f>
        <v>9400</v>
      </c>
      <c r="L190" s="112"/>
      <c r="M190" s="116"/>
      <c r="P190" s="117">
        <f>SUM(P191:P196)</f>
        <v>0</v>
      </c>
      <c r="R190" s="117">
        <f>SUM(R191:R196)</f>
        <v>0</v>
      </c>
      <c r="T190" s="118">
        <f>SUM(T191:T196)</f>
        <v>0</v>
      </c>
      <c r="AR190" s="113" t="s">
        <v>106</v>
      </c>
      <c r="AT190" s="119" t="s">
        <v>72</v>
      </c>
      <c r="AU190" s="119" t="s">
        <v>73</v>
      </c>
      <c r="AY190" s="113" t="s">
        <v>224</v>
      </c>
      <c r="BK190" s="120">
        <f>SUM(BK191:BK196)</f>
        <v>9400</v>
      </c>
    </row>
    <row r="191" spans="2:65" s="1" customFormat="1" ht="16.5" customHeight="1">
      <c r="B191" s="123"/>
      <c r="C191" s="124" t="s">
        <v>376</v>
      </c>
      <c r="D191" s="124" t="s">
        <v>226</v>
      </c>
      <c r="E191" s="125" t="s">
        <v>2881</v>
      </c>
      <c r="F191" s="126" t="s">
        <v>3776</v>
      </c>
      <c r="G191" s="127" t="s">
        <v>3774</v>
      </c>
      <c r="H191" s="128">
        <v>1</v>
      </c>
      <c r="I191" s="129">
        <v>2000</v>
      </c>
      <c r="J191" s="129">
        <f>ROUND(I191*H191,2)</f>
        <v>2000</v>
      </c>
      <c r="K191" s="126" t="s">
        <v>1</v>
      </c>
      <c r="L191" s="29"/>
      <c r="M191" s="130" t="s">
        <v>1</v>
      </c>
      <c r="N191" s="131" t="s">
        <v>39</v>
      </c>
      <c r="O191" s="132">
        <v>0</v>
      </c>
      <c r="P191" s="132">
        <f>O191*H191</f>
        <v>0</v>
      </c>
      <c r="Q191" s="132">
        <v>0</v>
      </c>
      <c r="R191" s="132">
        <f>Q191*H191</f>
        <v>0</v>
      </c>
      <c r="S191" s="132">
        <v>0</v>
      </c>
      <c r="T191" s="133">
        <f>S191*H191</f>
        <v>0</v>
      </c>
      <c r="AR191" s="134" t="s">
        <v>1564</v>
      </c>
      <c r="AT191" s="134" t="s">
        <v>226</v>
      </c>
      <c r="AU191" s="134" t="s">
        <v>78</v>
      </c>
      <c r="AY191" s="17" t="s">
        <v>224</v>
      </c>
      <c r="BE191" s="135">
        <f>IF(N191="základní",J191,0)</f>
        <v>0</v>
      </c>
      <c r="BF191" s="135">
        <f>IF(N191="snížená",J191,0)</f>
        <v>2000</v>
      </c>
      <c r="BG191" s="135">
        <f>IF(N191="zákl. přenesená",J191,0)</f>
        <v>0</v>
      </c>
      <c r="BH191" s="135">
        <f>IF(N191="sníž. přenesená",J191,0)</f>
        <v>0</v>
      </c>
      <c r="BI191" s="135">
        <f>IF(N191="nulová",J191,0)</f>
        <v>0</v>
      </c>
      <c r="BJ191" s="17" t="s">
        <v>82</v>
      </c>
      <c r="BK191" s="135">
        <f>ROUND(I191*H191,2)</f>
        <v>2000</v>
      </c>
      <c r="BL191" s="17" t="s">
        <v>1564</v>
      </c>
      <c r="BM191" s="134" t="s">
        <v>5370</v>
      </c>
    </row>
    <row r="192" spans="2:65" s="1" customFormat="1">
      <c r="B192" s="29"/>
      <c r="D192" s="136" t="s">
        <v>231</v>
      </c>
      <c r="F192" s="137" t="s">
        <v>3776</v>
      </c>
      <c r="L192" s="29"/>
      <c r="M192" s="138"/>
      <c r="T192" s="53"/>
      <c r="AT192" s="17" t="s">
        <v>231</v>
      </c>
      <c r="AU192" s="17" t="s">
        <v>78</v>
      </c>
    </row>
    <row r="193" spans="2:65" s="1" customFormat="1" ht="24.2" customHeight="1">
      <c r="B193" s="123"/>
      <c r="C193" s="124" t="s">
        <v>313</v>
      </c>
      <c r="D193" s="124" t="s">
        <v>226</v>
      </c>
      <c r="E193" s="125" t="s">
        <v>2884</v>
      </c>
      <c r="F193" s="126" t="s">
        <v>3778</v>
      </c>
      <c r="G193" s="127" t="s">
        <v>2879</v>
      </c>
      <c r="H193" s="128">
        <v>4</v>
      </c>
      <c r="I193" s="129">
        <v>600</v>
      </c>
      <c r="J193" s="129">
        <f>ROUND(I193*H193,2)</f>
        <v>2400</v>
      </c>
      <c r="K193" s="126" t="s">
        <v>1</v>
      </c>
      <c r="L193" s="29"/>
      <c r="M193" s="130" t="s">
        <v>1</v>
      </c>
      <c r="N193" s="131" t="s">
        <v>39</v>
      </c>
      <c r="O193" s="132">
        <v>0</v>
      </c>
      <c r="P193" s="132">
        <f>O193*H193</f>
        <v>0</v>
      </c>
      <c r="Q193" s="132">
        <v>0</v>
      </c>
      <c r="R193" s="132">
        <f>Q193*H193</f>
        <v>0</v>
      </c>
      <c r="S193" s="132">
        <v>0</v>
      </c>
      <c r="T193" s="133">
        <f>S193*H193</f>
        <v>0</v>
      </c>
      <c r="AR193" s="134" t="s">
        <v>1564</v>
      </c>
      <c r="AT193" s="134" t="s">
        <v>226</v>
      </c>
      <c r="AU193" s="134" t="s">
        <v>78</v>
      </c>
      <c r="AY193" s="17" t="s">
        <v>224</v>
      </c>
      <c r="BE193" s="135">
        <f>IF(N193="základní",J193,0)</f>
        <v>0</v>
      </c>
      <c r="BF193" s="135">
        <f>IF(N193="snížená",J193,0)</f>
        <v>2400</v>
      </c>
      <c r="BG193" s="135">
        <f>IF(N193="zákl. přenesená",J193,0)</f>
        <v>0</v>
      </c>
      <c r="BH193" s="135">
        <f>IF(N193="sníž. přenesená",J193,0)</f>
        <v>0</v>
      </c>
      <c r="BI193" s="135">
        <f>IF(N193="nulová",J193,0)</f>
        <v>0</v>
      </c>
      <c r="BJ193" s="17" t="s">
        <v>82</v>
      </c>
      <c r="BK193" s="135">
        <f>ROUND(I193*H193,2)</f>
        <v>2400</v>
      </c>
      <c r="BL193" s="17" t="s">
        <v>1564</v>
      </c>
      <c r="BM193" s="134" t="s">
        <v>5371</v>
      </c>
    </row>
    <row r="194" spans="2:65" s="1" customFormat="1" ht="19.5">
      <c r="B194" s="29"/>
      <c r="D194" s="136" t="s">
        <v>231</v>
      </c>
      <c r="F194" s="137" t="s">
        <v>3778</v>
      </c>
      <c r="L194" s="29"/>
      <c r="M194" s="138"/>
      <c r="T194" s="53"/>
      <c r="AT194" s="17" t="s">
        <v>231</v>
      </c>
      <c r="AU194" s="17" t="s">
        <v>78</v>
      </c>
    </row>
    <row r="195" spans="2:65" s="1" customFormat="1" ht="16.5" customHeight="1">
      <c r="B195" s="123"/>
      <c r="C195" s="124" t="s">
        <v>393</v>
      </c>
      <c r="D195" s="124" t="s">
        <v>226</v>
      </c>
      <c r="E195" s="125" t="s">
        <v>3467</v>
      </c>
      <c r="F195" s="126" t="s">
        <v>3844</v>
      </c>
      <c r="G195" s="127" t="s">
        <v>2879</v>
      </c>
      <c r="H195" s="128">
        <v>1</v>
      </c>
      <c r="I195" s="129">
        <v>5000</v>
      </c>
      <c r="J195" s="129">
        <f>ROUND(I195*H195,2)</f>
        <v>5000</v>
      </c>
      <c r="K195" s="126" t="s">
        <v>1</v>
      </c>
      <c r="L195" s="29"/>
      <c r="M195" s="130" t="s">
        <v>1</v>
      </c>
      <c r="N195" s="131" t="s">
        <v>39</v>
      </c>
      <c r="O195" s="132">
        <v>0</v>
      </c>
      <c r="P195" s="132">
        <f>O195*H195</f>
        <v>0</v>
      </c>
      <c r="Q195" s="132">
        <v>0</v>
      </c>
      <c r="R195" s="132">
        <f>Q195*H195</f>
        <v>0</v>
      </c>
      <c r="S195" s="132">
        <v>0</v>
      </c>
      <c r="T195" s="133">
        <f>S195*H195</f>
        <v>0</v>
      </c>
      <c r="AR195" s="134" t="s">
        <v>1564</v>
      </c>
      <c r="AT195" s="134" t="s">
        <v>226</v>
      </c>
      <c r="AU195" s="134" t="s">
        <v>78</v>
      </c>
      <c r="AY195" s="17" t="s">
        <v>224</v>
      </c>
      <c r="BE195" s="135">
        <f>IF(N195="základní",J195,0)</f>
        <v>0</v>
      </c>
      <c r="BF195" s="135">
        <f>IF(N195="snížená",J195,0)</f>
        <v>5000</v>
      </c>
      <c r="BG195" s="135">
        <f>IF(N195="zákl. přenesená",J195,0)</f>
        <v>0</v>
      </c>
      <c r="BH195" s="135">
        <f>IF(N195="sníž. přenesená",J195,0)</f>
        <v>0</v>
      </c>
      <c r="BI195" s="135">
        <f>IF(N195="nulová",J195,0)</f>
        <v>0</v>
      </c>
      <c r="BJ195" s="17" t="s">
        <v>82</v>
      </c>
      <c r="BK195" s="135">
        <f>ROUND(I195*H195,2)</f>
        <v>5000</v>
      </c>
      <c r="BL195" s="17" t="s">
        <v>1564</v>
      </c>
      <c r="BM195" s="134" t="s">
        <v>5372</v>
      </c>
    </row>
    <row r="196" spans="2:65" s="1" customFormat="1">
      <c r="B196" s="29"/>
      <c r="D196" s="136" t="s">
        <v>231</v>
      </c>
      <c r="F196" s="137" t="s">
        <v>3844</v>
      </c>
      <c r="L196" s="29"/>
      <c r="M196" s="173"/>
      <c r="N196" s="174"/>
      <c r="O196" s="174"/>
      <c r="P196" s="174"/>
      <c r="Q196" s="174"/>
      <c r="R196" s="174"/>
      <c r="S196" s="174"/>
      <c r="T196" s="175"/>
      <c r="AT196" s="17" t="s">
        <v>231</v>
      </c>
      <c r="AU196" s="17" t="s">
        <v>78</v>
      </c>
    </row>
    <row r="197" spans="2:65" s="1" customFormat="1" ht="6.95" customHeight="1">
      <c r="B197" s="41"/>
      <c r="C197" s="42"/>
      <c r="D197" s="42"/>
      <c r="E197" s="42"/>
      <c r="F197" s="42"/>
      <c r="G197" s="42"/>
      <c r="H197" s="42"/>
      <c r="I197" s="42"/>
      <c r="J197" s="42"/>
      <c r="K197" s="42"/>
      <c r="L197" s="29"/>
    </row>
  </sheetData>
  <autoFilter ref="C128:K196" xr:uid="{00000000-0009-0000-0000-000019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40"/>
  <sheetViews>
    <sheetView showGridLines="0" workbookViewId="0">
      <selection activeCell="J10" sqref="J10"/>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139</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3918</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ROUND(J133, 2)</f>
        <v>299624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ROUND((SUM(BE133:BE239)),  2)</f>
        <v>0</v>
      </c>
      <c r="I37" s="84">
        <v>0.21</v>
      </c>
      <c r="J37" s="80">
        <f>ROUND(((SUM(BE133:BE239))*I37),  2)</f>
        <v>0</v>
      </c>
      <c r="L37" s="29"/>
    </row>
    <row r="38" spans="2:12" s="1" customFormat="1" ht="14.45" customHeight="1">
      <c r="B38" s="29"/>
      <c r="E38" s="26" t="s">
        <v>39</v>
      </c>
      <c r="F38" s="80">
        <f>ROUND((SUM(BF133:BF239)),  2)</f>
        <v>299624</v>
      </c>
      <c r="I38" s="84">
        <v>0.12</v>
      </c>
      <c r="J38" s="80">
        <f>ROUND(((SUM(BF133:BF239))*I38),  2)</f>
        <v>35954.879999999997</v>
      </c>
      <c r="L38" s="29"/>
    </row>
    <row r="39" spans="2:12" s="1" customFormat="1" ht="14.45" hidden="1" customHeight="1">
      <c r="B39" s="29"/>
      <c r="E39" s="26" t="s">
        <v>40</v>
      </c>
      <c r="F39" s="80">
        <f>ROUND((SUM(BG133:BG239)),  2)</f>
        <v>0</v>
      </c>
      <c r="I39" s="84">
        <v>0.21</v>
      </c>
      <c r="J39" s="80">
        <f>0</f>
        <v>0</v>
      </c>
      <c r="L39" s="29"/>
    </row>
    <row r="40" spans="2:12" s="1" customFormat="1" ht="14.45" hidden="1" customHeight="1">
      <c r="B40" s="29"/>
      <c r="E40" s="26" t="s">
        <v>41</v>
      </c>
      <c r="F40" s="80">
        <f>ROUND((SUM(BH133:BH239)),  2)</f>
        <v>0</v>
      </c>
      <c r="I40" s="84">
        <v>0.12</v>
      </c>
      <c r="J40" s="80">
        <f>0</f>
        <v>0</v>
      </c>
      <c r="L40" s="29"/>
    </row>
    <row r="41" spans="2:12" s="1" customFormat="1" ht="14.45" hidden="1" customHeight="1">
      <c r="B41" s="29"/>
      <c r="E41" s="26" t="s">
        <v>42</v>
      </c>
      <c r="F41" s="80">
        <f>ROUND((SUM(BI133:BI239)),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335578.88</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4 - poplachový, zabezpečovací a tísňový systém</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J133</f>
        <v>299624</v>
      </c>
      <c r="L100" s="29"/>
      <c r="AU100" s="17" t="s">
        <v>172</v>
      </c>
    </row>
    <row r="101" spans="2:47" s="8" customFormat="1" ht="24.95" customHeight="1">
      <c r="B101" s="96"/>
      <c r="D101" s="97" t="s">
        <v>3919</v>
      </c>
      <c r="E101" s="98"/>
      <c r="F101" s="98"/>
      <c r="G101" s="98"/>
      <c r="H101" s="98"/>
      <c r="I101" s="98"/>
      <c r="J101" s="99">
        <f>J134</f>
        <v>134580</v>
      </c>
      <c r="L101" s="96"/>
    </row>
    <row r="102" spans="2:47" s="8" customFormat="1" ht="24.95" customHeight="1">
      <c r="B102" s="96"/>
      <c r="D102" s="97" t="s">
        <v>3920</v>
      </c>
      <c r="E102" s="98"/>
      <c r="F102" s="98"/>
      <c r="G102" s="98"/>
      <c r="H102" s="98"/>
      <c r="I102" s="98"/>
      <c r="J102" s="99">
        <f>J163</f>
        <v>1000</v>
      </c>
      <c r="L102" s="96"/>
    </row>
    <row r="103" spans="2:47" s="8" customFormat="1" ht="24.95" customHeight="1">
      <c r="B103" s="96"/>
      <c r="D103" s="97" t="s">
        <v>3921</v>
      </c>
      <c r="E103" s="98"/>
      <c r="F103" s="98"/>
      <c r="G103" s="98"/>
      <c r="H103" s="98"/>
      <c r="I103" s="98"/>
      <c r="J103" s="99">
        <f>J166</f>
        <v>28500</v>
      </c>
      <c r="L103" s="96"/>
    </row>
    <row r="104" spans="2:47" s="8" customFormat="1" ht="24.95" customHeight="1">
      <c r="B104" s="96"/>
      <c r="D104" s="97" t="s">
        <v>182</v>
      </c>
      <c r="E104" s="98"/>
      <c r="F104" s="98"/>
      <c r="G104" s="98"/>
      <c r="H104" s="98"/>
      <c r="I104" s="98"/>
      <c r="J104" s="99">
        <f>J175</f>
        <v>115756</v>
      </c>
      <c r="L104" s="96"/>
    </row>
    <row r="105" spans="2:47" s="9" customFormat="1" ht="19.899999999999999" customHeight="1">
      <c r="B105" s="100"/>
      <c r="D105" s="101" t="s">
        <v>187</v>
      </c>
      <c r="E105" s="102"/>
      <c r="F105" s="102"/>
      <c r="G105" s="102"/>
      <c r="H105" s="102"/>
      <c r="I105" s="102"/>
      <c r="J105" s="103">
        <f>J176</f>
        <v>2379</v>
      </c>
      <c r="L105" s="100"/>
    </row>
    <row r="106" spans="2:47" s="9" customFormat="1" ht="19.899999999999999" customHeight="1">
      <c r="B106" s="100"/>
      <c r="D106" s="101" t="s">
        <v>3088</v>
      </c>
      <c r="E106" s="102"/>
      <c r="F106" s="102"/>
      <c r="G106" s="102"/>
      <c r="H106" s="102"/>
      <c r="I106" s="102"/>
      <c r="J106" s="103">
        <f>J186</f>
        <v>113377</v>
      </c>
      <c r="L106" s="100"/>
    </row>
    <row r="107" spans="2:47" s="8" customFormat="1" ht="24.95" customHeight="1">
      <c r="B107" s="96"/>
      <c r="D107" s="97" t="s">
        <v>3089</v>
      </c>
      <c r="E107" s="98"/>
      <c r="F107" s="98"/>
      <c r="G107" s="98"/>
      <c r="H107" s="98"/>
      <c r="I107" s="98"/>
      <c r="J107" s="99">
        <f>J230</f>
        <v>908</v>
      </c>
      <c r="L107" s="96"/>
    </row>
    <row r="108" spans="2:47" s="9" customFormat="1" ht="19.899999999999999" customHeight="1">
      <c r="B108" s="100"/>
      <c r="D108" s="101" t="s">
        <v>3091</v>
      </c>
      <c r="E108" s="102"/>
      <c r="F108" s="102"/>
      <c r="G108" s="102"/>
      <c r="H108" s="102"/>
      <c r="I108" s="102"/>
      <c r="J108" s="103">
        <f>J231</f>
        <v>908</v>
      </c>
      <c r="L108" s="100"/>
    </row>
    <row r="109" spans="2:47" s="8" customFormat="1" ht="24.95" customHeight="1">
      <c r="B109" s="96"/>
      <c r="D109" s="97" t="s">
        <v>3093</v>
      </c>
      <c r="E109" s="98"/>
      <c r="F109" s="98"/>
      <c r="G109" s="98"/>
      <c r="H109" s="98"/>
      <c r="I109" s="98"/>
      <c r="J109" s="99">
        <f>J234</f>
        <v>18880</v>
      </c>
      <c r="L109" s="96"/>
    </row>
    <row r="110" spans="2:47" s="1" customFormat="1" ht="21.75" customHeight="1">
      <c r="B110" s="29"/>
      <c r="L110" s="29"/>
    </row>
    <row r="111" spans="2:47" s="1" customFormat="1" ht="6.95" customHeight="1">
      <c r="B111" s="41"/>
      <c r="C111" s="42"/>
      <c r="D111" s="42"/>
      <c r="E111" s="42"/>
      <c r="F111" s="42"/>
      <c r="G111" s="42"/>
      <c r="H111" s="42"/>
      <c r="I111" s="42"/>
      <c r="J111" s="42"/>
      <c r="K111" s="42"/>
      <c r="L111" s="29"/>
    </row>
    <row r="115" spans="2:12" s="1" customFormat="1" ht="6.95" customHeight="1">
      <c r="B115" s="43"/>
      <c r="C115" s="44"/>
      <c r="D115" s="44"/>
      <c r="E115" s="44"/>
      <c r="F115" s="44"/>
      <c r="G115" s="44"/>
      <c r="H115" s="44"/>
      <c r="I115" s="44"/>
      <c r="J115" s="44"/>
      <c r="K115" s="44"/>
      <c r="L115" s="29"/>
    </row>
    <row r="116" spans="2:12" s="1" customFormat="1" ht="24.95" customHeight="1">
      <c r="B116" s="29"/>
      <c r="C116" s="21" t="s">
        <v>209</v>
      </c>
      <c r="L116" s="29"/>
    </row>
    <row r="117" spans="2:12" s="1" customFormat="1" ht="6.95" customHeight="1">
      <c r="B117" s="29"/>
      <c r="L117" s="29"/>
    </row>
    <row r="118" spans="2:12" s="1" customFormat="1" ht="12" customHeight="1">
      <c r="B118" s="29"/>
      <c r="C118" s="26" t="s">
        <v>14</v>
      </c>
      <c r="L118" s="29"/>
    </row>
    <row r="119" spans="2:12" s="1" customFormat="1" ht="16.5" customHeight="1">
      <c r="B119" s="29"/>
      <c r="E119" s="230" t="str">
        <f>E7</f>
        <v>ODUS Kamenice</v>
      </c>
      <c r="F119" s="231"/>
      <c r="G119" s="231"/>
      <c r="H119" s="231"/>
      <c r="L119" s="29"/>
    </row>
    <row r="120" spans="2:12" ht="12" customHeight="1">
      <c r="B120" s="20"/>
      <c r="C120" s="26" t="s">
        <v>165</v>
      </c>
      <c r="L120" s="20"/>
    </row>
    <row r="121" spans="2:12" ht="16.5" customHeight="1">
      <c r="B121" s="20"/>
      <c r="E121" s="230" t="s">
        <v>7786</v>
      </c>
      <c r="F121" s="222"/>
      <c r="G121" s="222"/>
      <c r="H121" s="222"/>
      <c r="L121" s="20"/>
    </row>
    <row r="122" spans="2:12" ht="12" customHeight="1">
      <c r="B122" s="20"/>
      <c r="C122" s="26" t="s">
        <v>167</v>
      </c>
      <c r="L122" s="20"/>
    </row>
    <row r="123" spans="2:12" s="1" customFormat="1" ht="16.5" customHeight="1">
      <c r="B123" s="29"/>
      <c r="E123" s="199" t="s">
        <v>3699</v>
      </c>
      <c r="F123" s="229"/>
      <c r="G123" s="229"/>
      <c r="H123" s="229"/>
      <c r="L123" s="29"/>
    </row>
    <row r="124" spans="2:12" s="1" customFormat="1" ht="12" customHeight="1">
      <c r="B124" s="29"/>
      <c r="C124" s="26" t="s">
        <v>3700</v>
      </c>
      <c r="L124" s="29"/>
    </row>
    <row r="125" spans="2:12" s="1" customFormat="1" ht="16.5" customHeight="1">
      <c r="B125" s="29"/>
      <c r="E125" s="211" t="str">
        <f>E13</f>
        <v>4 - poplachový, zabezpečovací a tísňový systém</v>
      </c>
      <c r="F125" s="229"/>
      <c r="G125" s="229"/>
      <c r="H125" s="229"/>
      <c r="L125" s="29"/>
    </row>
    <row r="126" spans="2:12" s="1" customFormat="1" ht="6.95" customHeight="1">
      <c r="B126" s="29"/>
      <c r="L126" s="29"/>
    </row>
    <row r="127" spans="2:12" s="1" customFormat="1" ht="12" customHeight="1">
      <c r="B127" s="29"/>
      <c r="C127" s="26" t="s">
        <v>18</v>
      </c>
      <c r="F127" s="24" t="str">
        <f>F16</f>
        <v>Česká Kamenice</v>
      </c>
      <c r="I127" s="26" t="s">
        <v>20</v>
      </c>
      <c r="J127" s="49" t="str">
        <f>IF(J16="","",J16)</f>
        <v>8. 6. 2024</v>
      </c>
      <c r="L127" s="29"/>
    </row>
    <row r="128" spans="2:12" s="1" customFormat="1" ht="6.95" customHeight="1">
      <c r="B128" s="29"/>
      <c r="L128" s="29"/>
    </row>
    <row r="129" spans="2:65" s="1" customFormat="1" ht="40.15" customHeight="1">
      <c r="B129" s="29"/>
      <c r="C129" s="26" t="s">
        <v>22</v>
      </c>
      <c r="F129" s="24" t="str">
        <f>E19</f>
        <v xml:space="preserve"> </v>
      </c>
      <c r="I129" s="26" t="s">
        <v>27</v>
      </c>
      <c r="J129" s="27" t="str">
        <f>E25</f>
        <v>BOD ARCHITEKTI-atelier bod architekti s.r.o.</v>
      </c>
      <c r="L129" s="29"/>
    </row>
    <row r="130" spans="2:65" s="1" customFormat="1" ht="15.2" customHeight="1">
      <c r="B130" s="29"/>
      <c r="C130" s="26" t="s">
        <v>26</v>
      </c>
      <c r="F130" s="24" t="str">
        <f>IF(E22="","",E22)</f>
        <v xml:space="preserve"> </v>
      </c>
      <c r="I130" s="26" t="s">
        <v>30</v>
      </c>
      <c r="J130" s="27" t="str">
        <f>E28</f>
        <v>Krajovský</v>
      </c>
      <c r="L130" s="29"/>
    </row>
    <row r="131" spans="2:65" s="1" customFormat="1" ht="10.35" customHeight="1">
      <c r="B131" s="29"/>
      <c r="L131" s="29"/>
    </row>
    <row r="132" spans="2:65" s="10" customFormat="1" ht="29.25" customHeight="1">
      <c r="B132" s="104"/>
      <c r="C132" s="105" t="s">
        <v>210</v>
      </c>
      <c r="D132" s="106" t="s">
        <v>58</v>
      </c>
      <c r="E132" s="106" t="s">
        <v>54</v>
      </c>
      <c r="F132" s="106" t="s">
        <v>55</v>
      </c>
      <c r="G132" s="106" t="s">
        <v>211</v>
      </c>
      <c r="H132" s="106" t="s">
        <v>212</v>
      </c>
      <c r="I132" s="106" t="s">
        <v>213</v>
      </c>
      <c r="J132" s="106" t="s">
        <v>170</v>
      </c>
      <c r="K132" s="107" t="s">
        <v>214</v>
      </c>
      <c r="L132" s="104"/>
      <c r="M132" s="56" t="s">
        <v>1</v>
      </c>
      <c r="N132" s="57" t="s">
        <v>37</v>
      </c>
      <c r="O132" s="57" t="s">
        <v>215</v>
      </c>
      <c r="P132" s="57" t="s">
        <v>216</v>
      </c>
      <c r="Q132" s="57" t="s">
        <v>217</v>
      </c>
      <c r="R132" s="57" t="s">
        <v>218</v>
      </c>
      <c r="S132" s="57" t="s">
        <v>219</v>
      </c>
      <c r="T132" s="58" t="s">
        <v>220</v>
      </c>
    </row>
    <row r="133" spans="2:65" s="1" customFormat="1" ht="22.9" customHeight="1">
      <c r="B133" s="29"/>
      <c r="C133" s="61" t="s">
        <v>221</v>
      </c>
      <c r="J133" s="108">
        <f>BK133</f>
        <v>299624</v>
      </c>
      <c r="L133" s="29"/>
      <c r="M133" s="59"/>
      <c r="N133" s="50"/>
      <c r="O133" s="50"/>
      <c r="P133" s="109">
        <f>P134+P163+P166+P175+P230+P234</f>
        <v>167.40299999999996</v>
      </c>
      <c r="Q133" s="50"/>
      <c r="R133" s="109">
        <f>R134+R163+R166+R175+R230+R234</f>
        <v>6.5200000000000006E-3</v>
      </c>
      <c r="S133" s="50"/>
      <c r="T133" s="110">
        <f>T134+T163+T166+T175+T230+T234</f>
        <v>0</v>
      </c>
      <c r="AT133" s="17" t="s">
        <v>72</v>
      </c>
      <c r="AU133" s="17" t="s">
        <v>172</v>
      </c>
      <c r="BK133" s="111">
        <f>BK134+BK163+BK166+BK175+BK230+BK234</f>
        <v>299624</v>
      </c>
    </row>
    <row r="134" spans="2:65" s="11" customFormat="1" ht="25.9" customHeight="1">
      <c r="B134" s="112"/>
      <c r="D134" s="113" t="s">
        <v>72</v>
      </c>
      <c r="E134" s="114" t="s">
        <v>3922</v>
      </c>
      <c r="F134" s="114" t="s">
        <v>3923</v>
      </c>
      <c r="J134" s="115">
        <f>BK134</f>
        <v>134580</v>
      </c>
      <c r="L134" s="112"/>
      <c r="M134" s="116"/>
      <c r="P134" s="117">
        <f>SUM(P135:P162)</f>
        <v>0</v>
      </c>
      <c r="R134" s="117">
        <f>SUM(R135:R162)</f>
        <v>0</v>
      </c>
      <c r="T134" s="118">
        <f>SUM(T135:T162)</f>
        <v>0</v>
      </c>
      <c r="AR134" s="113" t="s">
        <v>78</v>
      </c>
      <c r="AT134" s="119" t="s">
        <v>72</v>
      </c>
      <c r="AU134" s="119" t="s">
        <v>73</v>
      </c>
      <c r="AY134" s="113" t="s">
        <v>224</v>
      </c>
      <c r="BK134" s="120">
        <f>SUM(BK135:BK162)</f>
        <v>134580</v>
      </c>
    </row>
    <row r="135" spans="2:65" s="1" customFormat="1" ht="21.75" customHeight="1">
      <c r="B135" s="123"/>
      <c r="C135" s="164" t="s">
        <v>78</v>
      </c>
      <c r="D135" s="164" t="s">
        <v>1008</v>
      </c>
      <c r="E135" s="165" t="s">
        <v>3924</v>
      </c>
      <c r="F135" s="166" t="s">
        <v>3925</v>
      </c>
      <c r="G135" s="167" t="s">
        <v>2879</v>
      </c>
      <c r="H135" s="168">
        <v>1</v>
      </c>
      <c r="I135" s="169">
        <v>5500</v>
      </c>
      <c r="J135" s="169">
        <f>ROUND(I135*H135,2)</f>
        <v>5500</v>
      </c>
      <c r="K135" s="166" t="s">
        <v>1</v>
      </c>
      <c r="L135" s="170"/>
      <c r="M135" s="171" t="s">
        <v>1</v>
      </c>
      <c r="N135" s="172" t="s">
        <v>39</v>
      </c>
      <c r="O135" s="132">
        <v>0</v>
      </c>
      <c r="P135" s="132">
        <f>O135*H135</f>
        <v>0</v>
      </c>
      <c r="Q135" s="132">
        <v>0</v>
      </c>
      <c r="R135" s="132">
        <f>Q135*H135</f>
        <v>0</v>
      </c>
      <c r="S135" s="132">
        <v>0</v>
      </c>
      <c r="T135" s="133">
        <f>S135*H135</f>
        <v>0</v>
      </c>
      <c r="AR135" s="134" t="s">
        <v>118</v>
      </c>
      <c r="AT135" s="134" t="s">
        <v>1008</v>
      </c>
      <c r="AU135" s="134" t="s">
        <v>78</v>
      </c>
      <c r="AY135" s="17" t="s">
        <v>224</v>
      </c>
      <c r="BE135" s="135">
        <f>IF(N135="základní",J135,0)</f>
        <v>0</v>
      </c>
      <c r="BF135" s="135">
        <f>IF(N135="snížená",J135,0)</f>
        <v>5500</v>
      </c>
      <c r="BG135" s="135">
        <f>IF(N135="zákl. přenesená",J135,0)</f>
        <v>0</v>
      </c>
      <c r="BH135" s="135">
        <f>IF(N135="sníž. přenesená",J135,0)</f>
        <v>0</v>
      </c>
      <c r="BI135" s="135">
        <f>IF(N135="nulová",J135,0)</f>
        <v>0</v>
      </c>
      <c r="BJ135" s="17" t="s">
        <v>82</v>
      </c>
      <c r="BK135" s="135">
        <f>ROUND(I135*H135,2)</f>
        <v>5500</v>
      </c>
      <c r="BL135" s="17" t="s">
        <v>106</v>
      </c>
      <c r="BM135" s="134" t="s">
        <v>5373</v>
      </c>
    </row>
    <row r="136" spans="2:65" s="1" customFormat="1">
      <c r="B136" s="29"/>
      <c r="D136" s="136" t="s">
        <v>231</v>
      </c>
      <c r="F136" s="137" t="s">
        <v>3925</v>
      </c>
      <c r="L136" s="29"/>
      <c r="M136" s="138"/>
      <c r="T136" s="53"/>
      <c r="AT136" s="17" t="s">
        <v>231</v>
      </c>
      <c r="AU136" s="17" t="s">
        <v>78</v>
      </c>
    </row>
    <row r="137" spans="2:65" s="1" customFormat="1" ht="24.2" customHeight="1">
      <c r="B137" s="123"/>
      <c r="C137" s="164" t="s">
        <v>82</v>
      </c>
      <c r="D137" s="164" t="s">
        <v>1008</v>
      </c>
      <c r="E137" s="165" t="s">
        <v>3927</v>
      </c>
      <c r="F137" s="166" t="s">
        <v>3928</v>
      </c>
      <c r="G137" s="167" t="s">
        <v>2879</v>
      </c>
      <c r="H137" s="168">
        <v>1</v>
      </c>
      <c r="I137" s="169">
        <v>15000</v>
      </c>
      <c r="J137" s="169">
        <f>ROUND(I137*H137,2)</f>
        <v>15000</v>
      </c>
      <c r="K137" s="166" t="s">
        <v>1</v>
      </c>
      <c r="L137" s="170"/>
      <c r="M137" s="171" t="s">
        <v>1</v>
      </c>
      <c r="N137" s="172" t="s">
        <v>39</v>
      </c>
      <c r="O137" s="132">
        <v>0</v>
      </c>
      <c r="P137" s="132">
        <f>O137*H137</f>
        <v>0</v>
      </c>
      <c r="Q137" s="132">
        <v>0</v>
      </c>
      <c r="R137" s="132">
        <f>Q137*H137</f>
        <v>0</v>
      </c>
      <c r="S137" s="132">
        <v>0</v>
      </c>
      <c r="T137" s="133">
        <f>S137*H137</f>
        <v>0</v>
      </c>
      <c r="AR137" s="134" t="s">
        <v>118</v>
      </c>
      <c r="AT137" s="134" t="s">
        <v>1008</v>
      </c>
      <c r="AU137" s="134" t="s">
        <v>78</v>
      </c>
      <c r="AY137" s="17" t="s">
        <v>224</v>
      </c>
      <c r="BE137" s="135">
        <f>IF(N137="základní",J137,0)</f>
        <v>0</v>
      </c>
      <c r="BF137" s="135">
        <f>IF(N137="snížená",J137,0)</f>
        <v>15000</v>
      </c>
      <c r="BG137" s="135">
        <f>IF(N137="zákl. přenesená",J137,0)</f>
        <v>0</v>
      </c>
      <c r="BH137" s="135">
        <f>IF(N137="sníž. přenesená",J137,0)</f>
        <v>0</v>
      </c>
      <c r="BI137" s="135">
        <f>IF(N137="nulová",J137,0)</f>
        <v>0</v>
      </c>
      <c r="BJ137" s="17" t="s">
        <v>82</v>
      </c>
      <c r="BK137" s="135">
        <f>ROUND(I137*H137,2)</f>
        <v>15000</v>
      </c>
      <c r="BL137" s="17" t="s">
        <v>106</v>
      </c>
      <c r="BM137" s="134" t="s">
        <v>5374</v>
      </c>
    </row>
    <row r="138" spans="2:65" s="1" customFormat="1" ht="19.5">
      <c r="B138" s="29"/>
      <c r="D138" s="136" t="s">
        <v>231</v>
      </c>
      <c r="F138" s="137" t="s">
        <v>3928</v>
      </c>
      <c r="L138" s="29"/>
      <c r="M138" s="138"/>
      <c r="T138" s="53"/>
      <c r="AT138" s="17" t="s">
        <v>231</v>
      </c>
      <c r="AU138" s="17" t="s">
        <v>78</v>
      </c>
    </row>
    <row r="139" spans="2:65" s="1" customFormat="1" ht="66.75" customHeight="1">
      <c r="B139" s="123"/>
      <c r="C139" s="164" t="s">
        <v>101</v>
      </c>
      <c r="D139" s="164" t="s">
        <v>1008</v>
      </c>
      <c r="E139" s="165" t="s">
        <v>3930</v>
      </c>
      <c r="F139" s="166" t="s">
        <v>3931</v>
      </c>
      <c r="G139" s="167" t="s">
        <v>2879</v>
      </c>
      <c r="H139" s="168">
        <v>1</v>
      </c>
      <c r="I139" s="169">
        <v>9500</v>
      </c>
      <c r="J139" s="169">
        <f>ROUND(I139*H139,2)</f>
        <v>9500</v>
      </c>
      <c r="K139" s="166" t="s">
        <v>1</v>
      </c>
      <c r="L139" s="170"/>
      <c r="M139" s="171" t="s">
        <v>1</v>
      </c>
      <c r="N139" s="172" t="s">
        <v>39</v>
      </c>
      <c r="O139" s="132">
        <v>0</v>
      </c>
      <c r="P139" s="132">
        <f>O139*H139</f>
        <v>0</v>
      </c>
      <c r="Q139" s="132">
        <v>0</v>
      </c>
      <c r="R139" s="132">
        <f>Q139*H139</f>
        <v>0</v>
      </c>
      <c r="S139" s="132">
        <v>0</v>
      </c>
      <c r="T139" s="133">
        <f>S139*H139</f>
        <v>0</v>
      </c>
      <c r="AR139" s="134" t="s">
        <v>118</v>
      </c>
      <c r="AT139" s="134" t="s">
        <v>1008</v>
      </c>
      <c r="AU139" s="134" t="s">
        <v>78</v>
      </c>
      <c r="AY139" s="17" t="s">
        <v>224</v>
      </c>
      <c r="BE139" s="135">
        <f>IF(N139="základní",J139,0)</f>
        <v>0</v>
      </c>
      <c r="BF139" s="135">
        <f>IF(N139="snížená",J139,0)</f>
        <v>9500</v>
      </c>
      <c r="BG139" s="135">
        <f>IF(N139="zákl. přenesená",J139,0)</f>
        <v>0</v>
      </c>
      <c r="BH139" s="135">
        <f>IF(N139="sníž. přenesená",J139,0)</f>
        <v>0</v>
      </c>
      <c r="BI139" s="135">
        <f>IF(N139="nulová",J139,0)</f>
        <v>0</v>
      </c>
      <c r="BJ139" s="17" t="s">
        <v>82</v>
      </c>
      <c r="BK139" s="135">
        <f>ROUND(I139*H139,2)</f>
        <v>9500</v>
      </c>
      <c r="BL139" s="17" t="s">
        <v>106</v>
      </c>
      <c r="BM139" s="134" t="s">
        <v>5375</v>
      </c>
    </row>
    <row r="140" spans="2:65" s="1" customFormat="1" ht="58.5">
      <c r="B140" s="29"/>
      <c r="D140" s="136" t="s">
        <v>231</v>
      </c>
      <c r="F140" s="137" t="s">
        <v>3933</v>
      </c>
      <c r="L140" s="29"/>
      <c r="M140" s="138"/>
      <c r="T140" s="53"/>
      <c r="AT140" s="17" t="s">
        <v>231</v>
      </c>
      <c r="AU140" s="17" t="s">
        <v>78</v>
      </c>
    </row>
    <row r="141" spans="2:65" s="1" customFormat="1" ht="16.5" customHeight="1">
      <c r="B141" s="123"/>
      <c r="C141" s="164" t="s">
        <v>106</v>
      </c>
      <c r="D141" s="164" t="s">
        <v>1008</v>
      </c>
      <c r="E141" s="165" t="s">
        <v>3934</v>
      </c>
      <c r="F141" s="166" t="s">
        <v>3935</v>
      </c>
      <c r="G141" s="167" t="s">
        <v>2879</v>
      </c>
      <c r="H141" s="168">
        <v>1</v>
      </c>
      <c r="I141" s="169">
        <v>6900</v>
      </c>
      <c r="J141" s="169">
        <f>ROUND(I141*H141,2)</f>
        <v>6900</v>
      </c>
      <c r="K141" s="166" t="s">
        <v>1</v>
      </c>
      <c r="L141" s="170"/>
      <c r="M141" s="171" t="s">
        <v>1</v>
      </c>
      <c r="N141" s="172" t="s">
        <v>39</v>
      </c>
      <c r="O141" s="132">
        <v>0</v>
      </c>
      <c r="P141" s="132">
        <f>O141*H141</f>
        <v>0</v>
      </c>
      <c r="Q141" s="132">
        <v>0</v>
      </c>
      <c r="R141" s="132">
        <f>Q141*H141</f>
        <v>0</v>
      </c>
      <c r="S141" s="132">
        <v>0</v>
      </c>
      <c r="T141" s="133">
        <f>S141*H141</f>
        <v>0</v>
      </c>
      <c r="AR141" s="134" t="s">
        <v>118</v>
      </c>
      <c r="AT141" s="134" t="s">
        <v>1008</v>
      </c>
      <c r="AU141" s="134" t="s">
        <v>78</v>
      </c>
      <c r="AY141" s="17" t="s">
        <v>224</v>
      </c>
      <c r="BE141" s="135">
        <f>IF(N141="základní",J141,0)</f>
        <v>0</v>
      </c>
      <c r="BF141" s="135">
        <f>IF(N141="snížená",J141,0)</f>
        <v>6900</v>
      </c>
      <c r="BG141" s="135">
        <f>IF(N141="zákl. přenesená",J141,0)</f>
        <v>0</v>
      </c>
      <c r="BH141" s="135">
        <f>IF(N141="sníž. přenesená",J141,0)</f>
        <v>0</v>
      </c>
      <c r="BI141" s="135">
        <f>IF(N141="nulová",J141,0)</f>
        <v>0</v>
      </c>
      <c r="BJ141" s="17" t="s">
        <v>82</v>
      </c>
      <c r="BK141" s="135">
        <f>ROUND(I141*H141,2)</f>
        <v>6900</v>
      </c>
      <c r="BL141" s="17" t="s">
        <v>106</v>
      </c>
      <c r="BM141" s="134" t="s">
        <v>5376</v>
      </c>
    </row>
    <row r="142" spans="2:65" s="1" customFormat="1">
      <c r="B142" s="29"/>
      <c r="D142" s="136" t="s">
        <v>231</v>
      </c>
      <c r="F142" s="137" t="s">
        <v>3935</v>
      </c>
      <c r="L142" s="29"/>
      <c r="M142" s="138"/>
      <c r="T142" s="53"/>
      <c r="AT142" s="17" t="s">
        <v>231</v>
      </c>
      <c r="AU142" s="17" t="s">
        <v>78</v>
      </c>
    </row>
    <row r="143" spans="2:65" s="1" customFormat="1" ht="16.5" customHeight="1">
      <c r="B143" s="123"/>
      <c r="C143" s="164" t="s">
        <v>109</v>
      </c>
      <c r="D143" s="164" t="s">
        <v>1008</v>
      </c>
      <c r="E143" s="165" t="s">
        <v>3937</v>
      </c>
      <c r="F143" s="166" t="s">
        <v>3938</v>
      </c>
      <c r="G143" s="167" t="s">
        <v>2879</v>
      </c>
      <c r="H143" s="168">
        <v>2</v>
      </c>
      <c r="I143" s="169">
        <v>700</v>
      </c>
      <c r="J143" s="169">
        <f>ROUND(I143*H143,2)</f>
        <v>1400</v>
      </c>
      <c r="K143" s="166" t="s">
        <v>1</v>
      </c>
      <c r="L143" s="170"/>
      <c r="M143" s="171" t="s">
        <v>1</v>
      </c>
      <c r="N143" s="172" t="s">
        <v>39</v>
      </c>
      <c r="O143" s="132">
        <v>0</v>
      </c>
      <c r="P143" s="132">
        <f>O143*H143</f>
        <v>0</v>
      </c>
      <c r="Q143" s="132">
        <v>0</v>
      </c>
      <c r="R143" s="132">
        <f>Q143*H143</f>
        <v>0</v>
      </c>
      <c r="S143" s="132">
        <v>0</v>
      </c>
      <c r="T143" s="133">
        <f>S143*H143</f>
        <v>0</v>
      </c>
      <c r="AR143" s="134" t="s">
        <v>118</v>
      </c>
      <c r="AT143" s="134" t="s">
        <v>1008</v>
      </c>
      <c r="AU143" s="134" t="s">
        <v>78</v>
      </c>
      <c r="AY143" s="17" t="s">
        <v>224</v>
      </c>
      <c r="BE143" s="135">
        <f>IF(N143="základní",J143,0)</f>
        <v>0</v>
      </c>
      <c r="BF143" s="135">
        <f>IF(N143="snížená",J143,0)</f>
        <v>1400</v>
      </c>
      <c r="BG143" s="135">
        <f>IF(N143="zákl. přenesená",J143,0)</f>
        <v>0</v>
      </c>
      <c r="BH143" s="135">
        <f>IF(N143="sníž. přenesená",J143,0)</f>
        <v>0</v>
      </c>
      <c r="BI143" s="135">
        <f>IF(N143="nulová",J143,0)</f>
        <v>0</v>
      </c>
      <c r="BJ143" s="17" t="s">
        <v>82</v>
      </c>
      <c r="BK143" s="135">
        <f>ROUND(I143*H143,2)</f>
        <v>1400</v>
      </c>
      <c r="BL143" s="17" t="s">
        <v>106</v>
      </c>
      <c r="BM143" s="134" t="s">
        <v>5377</v>
      </c>
    </row>
    <row r="144" spans="2:65" s="1" customFormat="1">
      <c r="B144" s="29"/>
      <c r="D144" s="136" t="s">
        <v>231</v>
      </c>
      <c r="F144" s="137" t="s">
        <v>3938</v>
      </c>
      <c r="L144" s="29"/>
      <c r="M144" s="138"/>
      <c r="T144" s="53"/>
      <c r="AT144" s="17" t="s">
        <v>231</v>
      </c>
      <c r="AU144" s="17" t="s">
        <v>78</v>
      </c>
    </row>
    <row r="145" spans="2:65" s="1" customFormat="1" ht="16.5" customHeight="1">
      <c r="B145" s="123"/>
      <c r="C145" s="164" t="s">
        <v>112</v>
      </c>
      <c r="D145" s="164" t="s">
        <v>1008</v>
      </c>
      <c r="E145" s="165" t="s">
        <v>3940</v>
      </c>
      <c r="F145" s="166" t="s">
        <v>3941</v>
      </c>
      <c r="G145" s="167" t="s">
        <v>2879</v>
      </c>
      <c r="H145" s="168">
        <v>2</v>
      </c>
      <c r="I145" s="169">
        <v>1100</v>
      </c>
      <c r="J145" s="169">
        <f>ROUND(I145*H145,2)</f>
        <v>2200</v>
      </c>
      <c r="K145" s="166" t="s">
        <v>1</v>
      </c>
      <c r="L145" s="170"/>
      <c r="M145" s="171" t="s">
        <v>1</v>
      </c>
      <c r="N145" s="172" t="s">
        <v>39</v>
      </c>
      <c r="O145" s="132">
        <v>0</v>
      </c>
      <c r="P145" s="132">
        <f>O145*H145</f>
        <v>0</v>
      </c>
      <c r="Q145" s="132">
        <v>0</v>
      </c>
      <c r="R145" s="132">
        <f>Q145*H145</f>
        <v>0</v>
      </c>
      <c r="S145" s="132">
        <v>0</v>
      </c>
      <c r="T145" s="133">
        <f>S145*H145</f>
        <v>0</v>
      </c>
      <c r="AR145" s="134" t="s">
        <v>118</v>
      </c>
      <c r="AT145" s="134" t="s">
        <v>1008</v>
      </c>
      <c r="AU145" s="134" t="s">
        <v>78</v>
      </c>
      <c r="AY145" s="17" t="s">
        <v>224</v>
      </c>
      <c r="BE145" s="135">
        <f>IF(N145="základní",J145,0)</f>
        <v>0</v>
      </c>
      <c r="BF145" s="135">
        <f>IF(N145="snížená",J145,0)</f>
        <v>2200</v>
      </c>
      <c r="BG145" s="135">
        <f>IF(N145="zákl. přenesená",J145,0)</f>
        <v>0</v>
      </c>
      <c r="BH145" s="135">
        <f>IF(N145="sníž. přenesená",J145,0)</f>
        <v>0</v>
      </c>
      <c r="BI145" s="135">
        <f>IF(N145="nulová",J145,0)</f>
        <v>0</v>
      </c>
      <c r="BJ145" s="17" t="s">
        <v>82</v>
      </c>
      <c r="BK145" s="135">
        <f>ROUND(I145*H145,2)</f>
        <v>2200</v>
      </c>
      <c r="BL145" s="17" t="s">
        <v>106</v>
      </c>
      <c r="BM145" s="134" t="s">
        <v>5378</v>
      </c>
    </row>
    <row r="146" spans="2:65" s="1" customFormat="1">
      <c r="B146" s="29"/>
      <c r="D146" s="136" t="s">
        <v>231</v>
      </c>
      <c r="F146" s="137" t="s">
        <v>3941</v>
      </c>
      <c r="L146" s="29"/>
      <c r="M146" s="138"/>
      <c r="T146" s="53"/>
      <c r="AT146" s="17" t="s">
        <v>231</v>
      </c>
      <c r="AU146" s="17" t="s">
        <v>78</v>
      </c>
    </row>
    <row r="147" spans="2:65" s="1" customFormat="1" ht="16.5" customHeight="1">
      <c r="B147" s="123"/>
      <c r="C147" s="164" t="s">
        <v>115</v>
      </c>
      <c r="D147" s="164" t="s">
        <v>1008</v>
      </c>
      <c r="E147" s="165" t="s">
        <v>3943</v>
      </c>
      <c r="F147" s="166" t="s">
        <v>3944</v>
      </c>
      <c r="G147" s="167" t="s">
        <v>2879</v>
      </c>
      <c r="H147" s="168">
        <v>2</v>
      </c>
      <c r="I147" s="169">
        <v>970</v>
      </c>
      <c r="J147" s="169">
        <f>ROUND(I147*H147,2)</f>
        <v>1940</v>
      </c>
      <c r="K147" s="166" t="s">
        <v>1</v>
      </c>
      <c r="L147" s="170"/>
      <c r="M147" s="171" t="s">
        <v>1</v>
      </c>
      <c r="N147" s="172" t="s">
        <v>39</v>
      </c>
      <c r="O147" s="132">
        <v>0</v>
      </c>
      <c r="P147" s="132">
        <f>O147*H147</f>
        <v>0</v>
      </c>
      <c r="Q147" s="132">
        <v>0</v>
      </c>
      <c r="R147" s="132">
        <f>Q147*H147</f>
        <v>0</v>
      </c>
      <c r="S147" s="132">
        <v>0</v>
      </c>
      <c r="T147" s="133">
        <f>S147*H147</f>
        <v>0</v>
      </c>
      <c r="AR147" s="134" t="s">
        <v>118</v>
      </c>
      <c r="AT147" s="134" t="s">
        <v>1008</v>
      </c>
      <c r="AU147" s="134" t="s">
        <v>78</v>
      </c>
      <c r="AY147" s="17" t="s">
        <v>224</v>
      </c>
      <c r="BE147" s="135">
        <f>IF(N147="základní",J147,0)</f>
        <v>0</v>
      </c>
      <c r="BF147" s="135">
        <f>IF(N147="snížená",J147,0)</f>
        <v>1940</v>
      </c>
      <c r="BG147" s="135">
        <f>IF(N147="zákl. přenesená",J147,0)</f>
        <v>0</v>
      </c>
      <c r="BH147" s="135">
        <f>IF(N147="sníž. přenesená",J147,0)</f>
        <v>0</v>
      </c>
      <c r="BI147" s="135">
        <f>IF(N147="nulová",J147,0)</f>
        <v>0</v>
      </c>
      <c r="BJ147" s="17" t="s">
        <v>82</v>
      </c>
      <c r="BK147" s="135">
        <f>ROUND(I147*H147,2)</f>
        <v>1940</v>
      </c>
      <c r="BL147" s="17" t="s">
        <v>106</v>
      </c>
      <c r="BM147" s="134" t="s">
        <v>5379</v>
      </c>
    </row>
    <row r="148" spans="2:65" s="1" customFormat="1">
      <c r="B148" s="29"/>
      <c r="D148" s="136" t="s">
        <v>231</v>
      </c>
      <c r="F148" s="137" t="s">
        <v>3944</v>
      </c>
      <c r="L148" s="29"/>
      <c r="M148" s="138"/>
      <c r="T148" s="53"/>
      <c r="AT148" s="17" t="s">
        <v>231</v>
      </c>
      <c r="AU148" s="17" t="s">
        <v>78</v>
      </c>
    </row>
    <row r="149" spans="2:65" s="1" customFormat="1" ht="16.5" customHeight="1">
      <c r="B149" s="123"/>
      <c r="C149" s="164" t="s">
        <v>118</v>
      </c>
      <c r="D149" s="164" t="s">
        <v>1008</v>
      </c>
      <c r="E149" s="165" t="s">
        <v>3946</v>
      </c>
      <c r="F149" s="166" t="s">
        <v>3947</v>
      </c>
      <c r="G149" s="167" t="s">
        <v>2879</v>
      </c>
      <c r="H149" s="168">
        <v>2</v>
      </c>
      <c r="I149" s="169">
        <v>820</v>
      </c>
      <c r="J149" s="169">
        <f>ROUND(I149*H149,2)</f>
        <v>1640</v>
      </c>
      <c r="K149" s="166" t="s">
        <v>1</v>
      </c>
      <c r="L149" s="170"/>
      <c r="M149" s="171" t="s">
        <v>1</v>
      </c>
      <c r="N149" s="172" t="s">
        <v>39</v>
      </c>
      <c r="O149" s="132">
        <v>0</v>
      </c>
      <c r="P149" s="132">
        <f>O149*H149</f>
        <v>0</v>
      </c>
      <c r="Q149" s="132">
        <v>0</v>
      </c>
      <c r="R149" s="132">
        <f>Q149*H149</f>
        <v>0</v>
      </c>
      <c r="S149" s="132">
        <v>0</v>
      </c>
      <c r="T149" s="133">
        <f>S149*H149</f>
        <v>0</v>
      </c>
      <c r="AR149" s="134" t="s">
        <v>118</v>
      </c>
      <c r="AT149" s="134" t="s">
        <v>1008</v>
      </c>
      <c r="AU149" s="134" t="s">
        <v>78</v>
      </c>
      <c r="AY149" s="17" t="s">
        <v>224</v>
      </c>
      <c r="BE149" s="135">
        <f>IF(N149="základní",J149,0)</f>
        <v>0</v>
      </c>
      <c r="BF149" s="135">
        <f>IF(N149="snížená",J149,0)</f>
        <v>1640</v>
      </c>
      <c r="BG149" s="135">
        <f>IF(N149="zákl. přenesená",J149,0)</f>
        <v>0</v>
      </c>
      <c r="BH149" s="135">
        <f>IF(N149="sníž. přenesená",J149,0)</f>
        <v>0</v>
      </c>
      <c r="BI149" s="135">
        <f>IF(N149="nulová",J149,0)</f>
        <v>0</v>
      </c>
      <c r="BJ149" s="17" t="s">
        <v>82</v>
      </c>
      <c r="BK149" s="135">
        <f>ROUND(I149*H149,2)</f>
        <v>1640</v>
      </c>
      <c r="BL149" s="17" t="s">
        <v>106</v>
      </c>
      <c r="BM149" s="134" t="s">
        <v>5380</v>
      </c>
    </row>
    <row r="150" spans="2:65" s="1" customFormat="1">
      <c r="B150" s="29"/>
      <c r="D150" s="136" t="s">
        <v>231</v>
      </c>
      <c r="F150" s="137" t="s">
        <v>3947</v>
      </c>
      <c r="L150" s="29"/>
      <c r="M150" s="138"/>
      <c r="T150" s="53"/>
      <c r="AT150" s="17" t="s">
        <v>231</v>
      </c>
      <c r="AU150" s="17" t="s">
        <v>78</v>
      </c>
    </row>
    <row r="151" spans="2:65" s="1" customFormat="1" ht="16.5" customHeight="1">
      <c r="B151" s="123"/>
      <c r="C151" s="164" t="s">
        <v>280</v>
      </c>
      <c r="D151" s="164" t="s">
        <v>1008</v>
      </c>
      <c r="E151" s="165" t="s">
        <v>3949</v>
      </c>
      <c r="F151" s="166" t="s">
        <v>3950</v>
      </c>
      <c r="G151" s="167" t="s">
        <v>2879</v>
      </c>
      <c r="H151" s="168">
        <v>42</v>
      </c>
      <c r="I151" s="169">
        <v>600</v>
      </c>
      <c r="J151" s="169">
        <f>ROUND(I151*H151,2)</f>
        <v>25200</v>
      </c>
      <c r="K151" s="166" t="s">
        <v>1</v>
      </c>
      <c r="L151" s="170"/>
      <c r="M151" s="171" t="s">
        <v>1</v>
      </c>
      <c r="N151" s="172" t="s">
        <v>39</v>
      </c>
      <c r="O151" s="132">
        <v>0</v>
      </c>
      <c r="P151" s="132">
        <f>O151*H151</f>
        <v>0</v>
      </c>
      <c r="Q151" s="132">
        <v>0</v>
      </c>
      <c r="R151" s="132">
        <f>Q151*H151</f>
        <v>0</v>
      </c>
      <c r="S151" s="132">
        <v>0</v>
      </c>
      <c r="T151" s="133">
        <f>S151*H151</f>
        <v>0</v>
      </c>
      <c r="AR151" s="134" t="s">
        <v>118</v>
      </c>
      <c r="AT151" s="134" t="s">
        <v>1008</v>
      </c>
      <c r="AU151" s="134" t="s">
        <v>78</v>
      </c>
      <c r="AY151" s="17" t="s">
        <v>224</v>
      </c>
      <c r="BE151" s="135">
        <f>IF(N151="základní",J151,0)</f>
        <v>0</v>
      </c>
      <c r="BF151" s="135">
        <f>IF(N151="snížená",J151,0)</f>
        <v>25200</v>
      </c>
      <c r="BG151" s="135">
        <f>IF(N151="zákl. přenesená",J151,0)</f>
        <v>0</v>
      </c>
      <c r="BH151" s="135">
        <f>IF(N151="sníž. přenesená",J151,0)</f>
        <v>0</v>
      </c>
      <c r="BI151" s="135">
        <f>IF(N151="nulová",J151,0)</f>
        <v>0</v>
      </c>
      <c r="BJ151" s="17" t="s">
        <v>82</v>
      </c>
      <c r="BK151" s="135">
        <f>ROUND(I151*H151,2)</f>
        <v>25200</v>
      </c>
      <c r="BL151" s="17" t="s">
        <v>106</v>
      </c>
      <c r="BM151" s="134" t="s">
        <v>5381</v>
      </c>
    </row>
    <row r="152" spans="2:65" s="1" customFormat="1">
      <c r="B152" s="29"/>
      <c r="D152" s="136" t="s">
        <v>231</v>
      </c>
      <c r="F152" s="137" t="s">
        <v>3950</v>
      </c>
      <c r="L152" s="29"/>
      <c r="M152" s="138"/>
      <c r="T152" s="53"/>
      <c r="AT152" s="17" t="s">
        <v>231</v>
      </c>
      <c r="AU152" s="17" t="s">
        <v>78</v>
      </c>
    </row>
    <row r="153" spans="2:65" s="1" customFormat="1" ht="24.2" customHeight="1">
      <c r="B153" s="123"/>
      <c r="C153" s="164" t="s">
        <v>258</v>
      </c>
      <c r="D153" s="164" t="s">
        <v>1008</v>
      </c>
      <c r="E153" s="165" t="s">
        <v>3952</v>
      </c>
      <c r="F153" s="166" t="s">
        <v>3953</v>
      </c>
      <c r="G153" s="167" t="s">
        <v>2879</v>
      </c>
      <c r="H153" s="168">
        <v>22</v>
      </c>
      <c r="I153" s="169">
        <v>1290</v>
      </c>
      <c r="J153" s="169">
        <f>ROUND(I153*H153,2)</f>
        <v>28380</v>
      </c>
      <c r="K153" s="166" t="s">
        <v>1</v>
      </c>
      <c r="L153" s="170"/>
      <c r="M153" s="171" t="s">
        <v>1</v>
      </c>
      <c r="N153" s="172" t="s">
        <v>39</v>
      </c>
      <c r="O153" s="132">
        <v>0</v>
      </c>
      <c r="P153" s="132">
        <f>O153*H153</f>
        <v>0</v>
      </c>
      <c r="Q153" s="132">
        <v>0</v>
      </c>
      <c r="R153" s="132">
        <f>Q153*H153</f>
        <v>0</v>
      </c>
      <c r="S153" s="132">
        <v>0</v>
      </c>
      <c r="T153" s="133">
        <f>S153*H153</f>
        <v>0</v>
      </c>
      <c r="AR153" s="134" t="s">
        <v>118</v>
      </c>
      <c r="AT153" s="134" t="s">
        <v>1008</v>
      </c>
      <c r="AU153" s="134" t="s">
        <v>78</v>
      </c>
      <c r="AY153" s="17" t="s">
        <v>224</v>
      </c>
      <c r="BE153" s="135">
        <f>IF(N153="základní",J153,0)</f>
        <v>0</v>
      </c>
      <c r="BF153" s="135">
        <f>IF(N153="snížená",J153,0)</f>
        <v>28380</v>
      </c>
      <c r="BG153" s="135">
        <f>IF(N153="zákl. přenesená",J153,0)</f>
        <v>0</v>
      </c>
      <c r="BH153" s="135">
        <f>IF(N153="sníž. přenesená",J153,0)</f>
        <v>0</v>
      </c>
      <c r="BI153" s="135">
        <f>IF(N153="nulová",J153,0)</f>
        <v>0</v>
      </c>
      <c r="BJ153" s="17" t="s">
        <v>82</v>
      </c>
      <c r="BK153" s="135">
        <f>ROUND(I153*H153,2)</f>
        <v>28380</v>
      </c>
      <c r="BL153" s="17" t="s">
        <v>106</v>
      </c>
      <c r="BM153" s="134" t="s">
        <v>5382</v>
      </c>
    </row>
    <row r="154" spans="2:65" s="1" customFormat="1">
      <c r="B154" s="29"/>
      <c r="D154" s="136" t="s">
        <v>231</v>
      </c>
      <c r="F154" s="137" t="s">
        <v>3953</v>
      </c>
      <c r="L154" s="29"/>
      <c r="M154" s="138"/>
      <c r="T154" s="53"/>
      <c r="AT154" s="17" t="s">
        <v>231</v>
      </c>
      <c r="AU154" s="17" t="s">
        <v>78</v>
      </c>
    </row>
    <row r="155" spans="2:65" s="1" customFormat="1" ht="16.5" customHeight="1">
      <c r="B155" s="123"/>
      <c r="C155" s="164" t="s">
        <v>297</v>
      </c>
      <c r="D155" s="164" t="s">
        <v>1008</v>
      </c>
      <c r="E155" s="165" t="s">
        <v>3955</v>
      </c>
      <c r="F155" s="166" t="s">
        <v>3956</v>
      </c>
      <c r="G155" s="167" t="s">
        <v>2879</v>
      </c>
      <c r="H155" s="168">
        <v>1</v>
      </c>
      <c r="I155" s="169">
        <v>6700</v>
      </c>
      <c r="J155" s="169">
        <f>ROUND(I155*H155,2)</f>
        <v>6700</v>
      </c>
      <c r="K155" s="166" t="s">
        <v>1</v>
      </c>
      <c r="L155" s="170"/>
      <c r="M155" s="171" t="s">
        <v>1</v>
      </c>
      <c r="N155" s="172" t="s">
        <v>39</v>
      </c>
      <c r="O155" s="132">
        <v>0</v>
      </c>
      <c r="P155" s="132">
        <f>O155*H155</f>
        <v>0</v>
      </c>
      <c r="Q155" s="132">
        <v>0</v>
      </c>
      <c r="R155" s="132">
        <f>Q155*H155</f>
        <v>0</v>
      </c>
      <c r="S155" s="132">
        <v>0</v>
      </c>
      <c r="T155" s="133">
        <f>S155*H155</f>
        <v>0</v>
      </c>
      <c r="AR155" s="134" t="s">
        <v>118</v>
      </c>
      <c r="AT155" s="134" t="s">
        <v>1008</v>
      </c>
      <c r="AU155" s="134" t="s">
        <v>78</v>
      </c>
      <c r="AY155" s="17" t="s">
        <v>224</v>
      </c>
      <c r="BE155" s="135">
        <f>IF(N155="základní",J155,0)</f>
        <v>0</v>
      </c>
      <c r="BF155" s="135">
        <f>IF(N155="snížená",J155,0)</f>
        <v>6700</v>
      </c>
      <c r="BG155" s="135">
        <f>IF(N155="zákl. přenesená",J155,0)</f>
        <v>0</v>
      </c>
      <c r="BH155" s="135">
        <f>IF(N155="sníž. přenesená",J155,0)</f>
        <v>0</v>
      </c>
      <c r="BI155" s="135">
        <f>IF(N155="nulová",J155,0)</f>
        <v>0</v>
      </c>
      <c r="BJ155" s="17" t="s">
        <v>82</v>
      </c>
      <c r="BK155" s="135">
        <f>ROUND(I155*H155,2)</f>
        <v>6700</v>
      </c>
      <c r="BL155" s="17" t="s">
        <v>106</v>
      </c>
      <c r="BM155" s="134" t="s">
        <v>5383</v>
      </c>
    </row>
    <row r="156" spans="2:65" s="1" customFormat="1">
      <c r="B156" s="29"/>
      <c r="D156" s="136" t="s">
        <v>231</v>
      </c>
      <c r="F156" s="137" t="s">
        <v>3956</v>
      </c>
      <c r="L156" s="29"/>
      <c r="M156" s="138"/>
      <c r="T156" s="53"/>
      <c r="AT156" s="17" t="s">
        <v>231</v>
      </c>
      <c r="AU156" s="17" t="s">
        <v>78</v>
      </c>
    </row>
    <row r="157" spans="2:65" s="1" customFormat="1" ht="16.5" customHeight="1">
      <c r="B157" s="123"/>
      <c r="C157" s="164" t="s">
        <v>8</v>
      </c>
      <c r="D157" s="164" t="s">
        <v>1008</v>
      </c>
      <c r="E157" s="165" t="s">
        <v>3958</v>
      </c>
      <c r="F157" s="166" t="s">
        <v>3959</v>
      </c>
      <c r="G157" s="167" t="s">
        <v>2879</v>
      </c>
      <c r="H157" s="168">
        <v>9</v>
      </c>
      <c r="I157" s="169">
        <v>2700</v>
      </c>
      <c r="J157" s="169">
        <f>ROUND(I157*H157,2)</f>
        <v>24300</v>
      </c>
      <c r="K157" s="166" t="s">
        <v>1</v>
      </c>
      <c r="L157" s="170"/>
      <c r="M157" s="171" t="s">
        <v>1</v>
      </c>
      <c r="N157" s="172" t="s">
        <v>39</v>
      </c>
      <c r="O157" s="132">
        <v>0</v>
      </c>
      <c r="P157" s="132">
        <f>O157*H157</f>
        <v>0</v>
      </c>
      <c r="Q157" s="132">
        <v>0</v>
      </c>
      <c r="R157" s="132">
        <f>Q157*H157</f>
        <v>0</v>
      </c>
      <c r="S157" s="132">
        <v>0</v>
      </c>
      <c r="T157" s="133">
        <f>S157*H157</f>
        <v>0</v>
      </c>
      <c r="AR157" s="134" t="s">
        <v>118</v>
      </c>
      <c r="AT157" s="134" t="s">
        <v>1008</v>
      </c>
      <c r="AU157" s="134" t="s">
        <v>78</v>
      </c>
      <c r="AY157" s="17" t="s">
        <v>224</v>
      </c>
      <c r="BE157" s="135">
        <f>IF(N157="základní",J157,0)</f>
        <v>0</v>
      </c>
      <c r="BF157" s="135">
        <f>IF(N157="snížená",J157,0)</f>
        <v>24300</v>
      </c>
      <c r="BG157" s="135">
        <f>IF(N157="zákl. přenesená",J157,0)</f>
        <v>0</v>
      </c>
      <c r="BH157" s="135">
        <f>IF(N157="sníž. přenesená",J157,0)</f>
        <v>0</v>
      </c>
      <c r="BI157" s="135">
        <f>IF(N157="nulová",J157,0)</f>
        <v>0</v>
      </c>
      <c r="BJ157" s="17" t="s">
        <v>82</v>
      </c>
      <c r="BK157" s="135">
        <f>ROUND(I157*H157,2)</f>
        <v>24300</v>
      </c>
      <c r="BL157" s="17" t="s">
        <v>106</v>
      </c>
      <c r="BM157" s="134" t="s">
        <v>5384</v>
      </c>
    </row>
    <row r="158" spans="2:65" s="1" customFormat="1">
      <c r="B158" s="29"/>
      <c r="D158" s="136" t="s">
        <v>231</v>
      </c>
      <c r="F158" s="137" t="s">
        <v>3959</v>
      </c>
      <c r="L158" s="29"/>
      <c r="M158" s="138"/>
      <c r="T158" s="53"/>
      <c r="AT158" s="17" t="s">
        <v>231</v>
      </c>
      <c r="AU158" s="17" t="s">
        <v>78</v>
      </c>
    </row>
    <row r="159" spans="2:65" s="1" customFormat="1" ht="16.5" customHeight="1">
      <c r="B159" s="123"/>
      <c r="C159" s="164" t="s">
        <v>310</v>
      </c>
      <c r="D159" s="164" t="s">
        <v>1008</v>
      </c>
      <c r="E159" s="165" t="s">
        <v>3961</v>
      </c>
      <c r="F159" s="166" t="s">
        <v>3962</v>
      </c>
      <c r="G159" s="167" t="s">
        <v>2879</v>
      </c>
      <c r="H159" s="168">
        <v>4</v>
      </c>
      <c r="I159" s="169">
        <v>980</v>
      </c>
      <c r="J159" s="169">
        <f>ROUND(I159*H159,2)</f>
        <v>3920</v>
      </c>
      <c r="K159" s="166" t="s">
        <v>1</v>
      </c>
      <c r="L159" s="170"/>
      <c r="M159" s="171" t="s">
        <v>1</v>
      </c>
      <c r="N159" s="172" t="s">
        <v>39</v>
      </c>
      <c r="O159" s="132">
        <v>0</v>
      </c>
      <c r="P159" s="132">
        <f>O159*H159</f>
        <v>0</v>
      </c>
      <c r="Q159" s="132">
        <v>0</v>
      </c>
      <c r="R159" s="132">
        <f>Q159*H159</f>
        <v>0</v>
      </c>
      <c r="S159" s="132">
        <v>0</v>
      </c>
      <c r="T159" s="133">
        <f>S159*H159</f>
        <v>0</v>
      </c>
      <c r="AR159" s="134" t="s">
        <v>118</v>
      </c>
      <c r="AT159" s="134" t="s">
        <v>1008</v>
      </c>
      <c r="AU159" s="134" t="s">
        <v>78</v>
      </c>
      <c r="AY159" s="17" t="s">
        <v>224</v>
      </c>
      <c r="BE159" s="135">
        <f>IF(N159="základní",J159,0)</f>
        <v>0</v>
      </c>
      <c r="BF159" s="135">
        <f>IF(N159="snížená",J159,0)</f>
        <v>3920</v>
      </c>
      <c r="BG159" s="135">
        <f>IF(N159="zákl. přenesená",J159,0)</f>
        <v>0</v>
      </c>
      <c r="BH159" s="135">
        <f>IF(N159="sníž. přenesená",J159,0)</f>
        <v>0</v>
      </c>
      <c r="BI159" s="135">
        <f>IF(N159="nulová",J159,0)</f>
        <v>0</v>
      </c>
      <c r="BJ159" s="17" t="s">
        <v>82</v>
      </c>
      <c r="BK159" s="135">
        <f>ROUND(I159*H159,2)</f>
        <v>3920</v>
      </c>
      <c r="BL159" s="17" t="s">
        <v>106</v>
      </c>
      <c r="BM159" s="134" t="s">
        <v>5385</v>
      </c>
    </row>
    <row r="160" spans="2:65" s="1" customFormat="1">
      <c r="B160" s="29"/>
      <c r="D160" s="136" t="s">
        <v>231</v>
      </c>
      <c r="F160" s="137" t="s">
        <v>3962</v>
      </c>
      <c r="L160" s="29"/>
      <c r="M160" s="138"/>
      <c r="T160" s="53"/>
      <c r="AT160" s="17" t="s">
        <v>231</v>
      </c>
      <c r="AU160" s="17" t="s">
        <v>78</v>
      </c>
    </row>
    <row r="161" spans="2:65" s="1" customFormat="1" ht="16.5" customHeight="1">
      <c r="B161" s="123"/>
      <c r="C161" s="164" t="s">
        <v>273</v>
      </c>
      <c r="D161" s="164" t="s">
        <v>1008</v>
      </c>
      <c r="E161" s="165" t="s">
        <v>3964</v>
      </c>
      <c r="F161" s="166" t="s">
        <v>3965</v>
      </c>
      <c r="G161" s="167" t="s">
        <v>3966</v>
      </c>
      <c r="H161" s="168">
        <v>1</v>
      </c>
      <c r="I161" s="169">
        <v>2000</v>
      </c>
      <c r="J161" s="169">
        <f>ROUND(I161*H161,2)</f>
        <v>2000</v>
      </c>
      <c r="K161" s="166" t="s">
        <v>1</v>
      </c>
      <c r="L161" s="170"/>
      <c r="M161" s="171" t="s">
        <v>1</v>
      </c>
      <c r="N161" s="172" t="s">
        <v>39</v>
      </c>
      <c r="O161" s="132">
        <v>0</v>
      </c>
      <c r="P161" s="132">
        <f>O161*H161</f>
        <v>0</v>
      </c>
      <c r="Q161" s="132">
        <v>0</v>
      </c>
      <c r="R161" s="132">
        <f>Q161*H161</f>
        <v>0</v>
      </c>
      <c r="S161" s="132">
        <v>0</v>
      </c>
      <c r="T161" s="133">
        <f>S161*H161</f>
        <v>0</v>
      </c>
      <c r="AR161" s="134" t="s">
        <v>118</v>
      </c>
      <c r="AT161" s="134" t="s">
        <v>1008</v>
      </c>
      <c r="AU161" s="134" t="s">
        <v>78</v>
      </c>
      <c r="AY161" s="17" t="s">
        <v>224</v>
      </c>
      <c r="BE161" s="135">
        <f>IF(N161="základní",J161,0)</f>
        <v>0</v>
      </c>
      <c r="BF161" s="135">
        <f>IF(N161="snížená",J161,0)</f>
        <v>2000</v>
      </c>
      <c r="BG161" s="135">
        <f>IF(N161="zákl. přenesená",J161,0)</f>
        <v>0</v>
      </c>
      <c r="BH161" s="135">
        <f>IF(N161="sníž. přenesená",J161,0)</f>
        <v>0</v>
      </c>
      <c r="BI161" s="135">
        <f>IF(N161="nulová",J161,0)</f>
        <v>0</v>
      </c>
      <c r="BJ161" s="17" t="s">
        <v>82</v>
      </c>
      <c r="BK161" s="135">
        <f>ROUND(I161*H161,2)</f>
        <v>2000</v>
      </c>
      <c r="BL161" s="17" t="s">
        <v>106</v>
      </c>
      <c r="BM161" s="134" t="s">
        <v>5386</v>
      </c>
    </row>
    <row r="162" spans="2:65" s="1" customFormat="1">
      <c r="B162" s="29"/>
      <c r="D162" s="136" t="s">
        <v>231</v>
      </c>
      <c r="F162" s="137" t="s">
        <v>3965</v>
      </c>
      <c r="L162" s="29"/>
      <c r="M162" s="138"/>
      <c r="T162" s="53"/>
      <c r="AT162" s="17" t="s">
        <v>231</v>
      </c>
      <c r="AU162" s="17" t="s">
        <v>78</v>
      </c>
    </row>
    <row r="163" spans="2:65" s="11" customFormat="1" ht="25.9" customHeight="1">
      <c r="B163" s="112"/>
      <c r="D163" s="113" t="s">
        <v>72</v>
      </c>
      <c r="E163" s="114" t="s">
        <v>3968</v>
      </c>
      <c r="F163" s="114" t="s">
        <v>3969</v>
      </c>
      <c r="J163" s="115">
        <f>BK163</f>
        <v>1000</v>
      </c>
      <c r="L163" s="112"/>
      <c r="M163" s="116"/>
      <c r="P163" s="117">
        <f>SUM(P164:P165)</f>
        <v>0</v>
      </c>
      <c r="R163" s="117">
        <f>SUM(R164:R165)</f>
        <v>0</v>
      </c>
      <c r="T163" s="118">
        <f>SUM(T164:T165)</f>
        <v>0</v>
      </c>
      <c r="AR163" s="113" t="s">
        <v>78</v>
      </c>
      <c r="AT163" s="119" t="s">
        <v>72</v>
      </c>
      <c r="AU163" s="119" t="s">
        <v>73</v>
      </c>
      <c r="AY163" s="113" t="s">
        <v>224</v>
      </c>
      <c r="BK163" s="120">
        <f>SUM(BK164:BK165)</f>
        <v>1000</v>
      </c>
    </row>
    <row r="164" spans="2:65" s="1" customFormat="1" ht="16.5" customHeight="1">
      <c r="B164" s="123"/>
      <c r="C164" s="164" t="s">
        <v>325</v>
      </c>
      <c r="D164" s="164" t="s">
        <v>1008</v>
      </c>
      <c r="E164" s="165" t="s">
        <v>3970</v>
      </c>
      <c r="F164" s="166" t="s">
        <v>3971</v>
      </c>
      <c r="G164" s="167" t="s">
        <v>3966</v>
      </c>
      <c r="H164" s="168">
        <v>1</v>
      </c>
      <c r="I164" s="169">
        <v>1000</v>
      </c>
      <c r="J164" s="169">
        <f>ROUND(I164*H164,2)</f>
        <v>1000</v>
      </c>
      <c r="K164" s="166" t="s">
        <v>1</v>
      </c>
      <c r="L164" s="170"/>
      <c r="M164" s="171" t="s">
        <v>1</v>
      </c>
      <c r="N164" s="172" t="s">
        <v>39</v>
      </c>
      <c r="O164" s="132">
        <v>0</v>
      </c>
      <c r="P164" s="132">
        <f>O164*H164</f>
        <v>0</v>
      </c>
      <c r="Q164" s="132">
        <v>0</v>
      </c>
      <c r="R164" s="132">
        <f>Q164*H164</f>
        <v>0</v>
      </c>
      <c r="S164" s="132">
        <v>0</v>
      </c>
      <c r="T164" s="133">
        <f>S164*H164</f>
        <v>0</v>
      </c>
      <c r="AR164" s="134" t="s">
        <v>118</v>
      </c>
      <c r="AT164" s="134" t="s">
        <v>1008</v>
      </c>
      <c r="AU164" s="134" t="s">
        <v>78</v>
      </c>
      <c r="AY164" s="17" t="s">
        <v>224</v>
      </c>
      <c r="BE164" s="135">
        <f>IF(N164="základní",J164,0)</f>
        <v>0</v>
      </c>
      <c r="BF164" s="135">
        <f>IF(N164="snížená",J164,0)</f>
        <v>1000</v>
      </c>
      <c r="BG164" s="135">
        <f>IF(N164="zákl. přenesená",J164,0)</f>
        <v>0</v>
      </c>
      <c r="BH164" s="135">
        <f>IF(N164="sníž. přenesená",J164,0)</f>
        <v>0</v>
      </c>
      <c r="BI164" s="135">
        <f>IF(N164="nulová",J164,0)</f>
        <v>0</v>
      </c>
      <c r="BJ164" s="17" t="s">
        <v>82</v>
      </c>
      <c r="BK164" s="135">
        <f>ROUND(I164*H164,2)</f>
        <v>1000</v>
      </c>
      <c r="BL164" s="17" t="s">
        <v>106</v>
      </c>
      <c r="BM164" s="134" t="s">
        <v>5387</v>
      </c>
    </row>
    <row r="165" spans="2:65" s="1" customFormat="1">
      <c r="B165" s="29"/>
      <c r="D165" s="136" t="s">
        <v>231</v>
      </c>
      <c r="F165" s="137" t="s">
        <v>3965</v>
      </c>
      <c r="L165" s="29"/>
      <c r="M165" s="138"/>
      <c r="T165" s="53"/>
      <c r="AT165" s="17" t="s">
        <v>231</v>
      </c>
      <c r="AU165" s="17" t="s">
        <v>78</v>
      </c>
    </row>
    <row r="166" spans="2:65" s="11" customFormat="1" ht="25.9" customHeight="1">
      <c r="B166" s="112"/>
      <c r="D166" s="113" t="s">
        <v>72</v>
      </c>
      <c r="E166" s="114" t="s">
        <v>3973</v>
      </c>
      <c r="F166" s="114" t="s">
        <v>2877</v>
      </c>
      <c r="J166" s="115">
        <f>BK166</f>
        <v>28500</v>
      </c>
      <c r="L166" s="112"/>
      <c r="M166" s="116"/>
      <c r="P166" s="117">
        <f>SUM(P167:P174)</f>
        <v>0</v>
      </c>
      <c r="R166" s="117">
        <f>SUM(R167:R174)</f>
        <v>0</v>
      </c>
      <c r="T166" s="118">
        <f>SUM(T167:T174)</f>
        <v>0</v>
      </c>
      <c r="AR166" s="113" t="s">
        <v>78</v>
      </c>
      <c r="AT166" s="119" t="s">
        <v>72</v>
      </c>
      <c r="AU166" s="119" t="s">
        <v>73</v>
      </c>
      <c r="AY166" s="113" t="s">
        <v>224</v>
      </c>
      <c r="BK166" s="120">
        <f>SUM(BK167:BK174)</f>
        <v>28500</v>
      </c>
    </row>
    <row r="167" spans="2:65" s="1" customFormat="1" ht="16.5" customHeight="1">
      <c r="B167" s="123"/>
      <c r="C167" s="124" t="s">
        <v>277</v>
      </c>
      <c r="D167" s="124" t="s">
        <v>226</v>
      </c>
      <c r="E167" s="125" t="s">
        <v>3974</v>
      </c>
      <c r="F167" s="126" t="s">
        <v>3975</v>
      </c>
      <c r="G167" s="127" t="s">
        <v>3976</v>
      </c>
      <c r="H167" s="128">
        <v>1</v>
      </c>
      <c r="I167" s="129">
        <v>10000</v>
      </c>
      <c r="J167" s="129">
        <f>ROUND(I167*H167,2)</f>
        <v>10000</v>
      </c>
      <c r="K167" s="126" t="s">
        <v>1</v>
      </c>
      <c r="L167" s="29"/>
      <c r="M167" s="130" t="s">
        <v>1</v>
      </c>
      <c r="N167" s="131" t="s">
        <v>39</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0</v>
      </c>
      <c r="BF167" s="135">
        <f>IF(N167="snížená",J167,0)</f>
        <v>10000</v>
      </c>
      <c r="BG167" s="135">
        <f>IF(N167="zákl. přenesená",J167,0)</f>
        <v>0</v>
      </c>
      <c r="BH167" s="135">
        <f>IF(N167="sníž. přenesená",J167,0)</f>
        <v>0</v>
      </c>
      <c r="BI167" s="135">
        <f>IF(N167="nulová",J167,0)</f>
        <v>0</v>
      </c>
      <c r="BJ167" s="17" t="s">
        <v>82</v>
      </c>
      <c r="BK167" s="135">
        <f>ROUND(I167*H167,2)</f>
        <v>10000</v>
      </c>
      <c r="BL167" s="17" t="s">
        <v>106</v>
      </c>
      <c r="BM167" s="134" t="s">
        <v>5388</v>
      </c>
    </row>
    <row r="168" spans="2:65" s="1" customFormat="1">
      <c r="B168" s="29"/>
      <c r="D168" s="136" t="s">
        <v>231</v>
      </c>
      <c r="F168" s="137" t="s">
        <v>3975</v>
      </c>
      <c r="L168" s="29"/>
      <c r="M168" s="138"/>
      <c r="T168" s="53"/>
      <c r="AT168" s="17" t="s">
        <v>231</v>
      </c>
      <c r="AU168" s="17" t="s">
        <v>78</v>
      </c>
    </row>
    <row r="169" spans="2:65" s="1" customFormat="1" ht="16.5" customHeight="1">
      <c r="B169" s="123"/>
      <c r="C169" s="124" t="s">
        <v>337</v>
      </c>
      <c r="D169" s="124" t="s">
        <v>226</v>
      </c>
      <c r="E169" s="125" t="s">
        <v>3978</v>
      </c>
      <c r="F169" s="126" t="s">
        <v>3979</v>
      </c>
      <c r="G169" s="127" t="s">
        <v>3976</v>
      </c>
      <c r="H169" s="128">
        <v>1</v>
      </c>
      <c r="I169" s="129">
        <v>5000</v>
      </c>
      <c r="J169" s="129">
        <f>ROUND(I169*H169,2)</f>
        <v>5000</v>
      </c>
      <c r="K169" s="126" t="s">
        <v>1</v>
      </c>
      <c r="L169" s="29"/>
      <c r="M169" s="130" t="s">
        <v>1</v>
      </c>
      <c r="N169" s="131" t="s">
        <v>39</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0</v>
      </c>
      <c r="BF169" s="135">
        <f>IF(N169="snížená",J169,0)</f>
        <v>5000</v>
      </c>
      <c r="BG169" s="135">
        <f>IF(N169="zákl. přenesená",J169,0)</f>
        <v>0</v>
      </c>
      <c r="BH169" s="135">
        <f>IF(N169="sníž. přenesená",J169,0)</f>
        <v>0</v>
      </c>
      <c r="BI169" s="135">
        <f>IF(N169="nulová",J169,0)</f>
        <v>0</v>
      </c>
      <c r="BJ169" s="17" t="s">
        <v>82</v>
      </c>
      <c r="BK169" s="135">
        <f>ROUND(I169*H169,2)</f>
        <v>5000</v>
      </c>
      <c r="BL169" s="17" t="s">
        <v>106</v>
      </c>
      <c r="BM169" s="134" t="s">
        <v>5389</v>
      </c>
    </row>
    <row r="170" spans="2:65" s="1" customFormat="1">
      <c r="B170" s="29"/>
      <c r="D170" s="136" t="s">
        <v>231</v>
      </c>
      <c r="F170" s="137" t="s">
        <v>3979</v>
      </c>
      <c r="L170" s="29"/>
      <c r="M170" s="138"/>
      <c r="T170" s="53"/>
      <c r="AT170" s="17" t="s">
        <v>231</v>
      </c>
      <c r="AU170" s="17" t="s">
        <v>78</v>
      </c>
    </row>
    <row r="171" spans="2:65" s="1" customFormat="1" ht="16.5" customHeight="1">
      <c r="B171" s="123"/>
      <c r="C171" s="124" t="s">
        <v>283</v>
      </c>
      <c r="D171" s="124" t="s">
        <v>226</v>
      </c>
      <c r="E171" s="125" t="s">
        <v>3981</v>
      </c>
      <c r="F171" s="126" t="s">
        <v>3776</v>
      </c>
      <c r="G171" s="127" t="s">
        <v>3976</v>
      </c>
      <c r="H171" s="128">
        <v>1</v>
      </c>
      <c r="I171" s="129">
        <v>5000</v>
      </c>
      <c r="J171" s="129">
        <f>ROUND(I171*H171,2)</f>
        <v>5000</v>
      </c>
      <c r="K171" s="126" t="s">
        <v>1</v>
      </c>
      <c r="L171" s="29"/>
      <c r="M171" s="130" t="s">
        <v>1</v>
      </c>
      <c r="N171" s="131" t="s">
        <v>39</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0</v>
      </c>
      <c r="BF171" s="135">
        <f>IF(N171="snížená",J171,0)</f>
        <v>5000</v>
      </c>
      <c r="BG171" s="135">
        <f>IF(N171="zákl. přenesená",J171,0)</f>
        <v>0</v>
      </c>
      <c r="BH171" s="135">
        <f>IF(N171="sníž. přenesená",J171,0)</f>
        <v>0</v>
      </c>
      <c r="BI171" s="135">
        <f>IF(N171="nulová",J171,0)</f>
        <v>0</v>
      </c>
      <c r="BJ171" s="17" t="s">
        <v>82</v>
      </c>
      <c r="BK171" s="135">
        <f>ROUND(I171*H171,2)</f>
        <v>5000</v>
      </c>
      <c r="BL171" s="17" t="s">
        <v>106</v>
      </c>
      <c r="BM171" s="134" t="s">
        <v>5390</v>
      </c>
    </row>
    <row r="172" spans="2:65" s="1" customFormat="1">
      <c r="B172" s="29"/>
      <c r="D172" s="136" t="s">
        <v>231</v>
      </c>
      <c r="F172" s="137" t="s">
        <v>3776</v>
      </c>
      <c r="L172" s="29"/>
      <c r="M172" s="138"/>
      <c r="T172" s="53"/>
      <c r="AT172" s="17" t="s">
        <v>231</v>
      </c>
      <c r="AU172" s="17" t="s">
        <v>78</v>
      </c>
    </row>
    <row r="173" spans="2:65" s="1" customFormat="1" ht="37.9" customHeight="1">
      <c r="B173" s="123"/>
      <c r="C173" s="124" t="s">
        <v>347</v>
      </c>
      <c r="D173" s="124" t="s">
        <v>226</v>
      </c>
      <c r="E173" s="125" t="s">
        <v>3983</v>
      </c>
      <c r="F173" s="126" t="s">
        <v>3984</v>
      </c>
      <c r="G173" s="127" t="s">
        <v>2879</v>
      </c>
      <c r="H173" s="128">
        <v>1</v>
      </c>
      <c r="I173" s="129">
        <v>8500</v>
      </c>
      <c r="J173" s="129">
        <f>ROUND(I173*H173,2)</f>
        <v>8500</v>
      </c>
      <c r="K173" s="126" t="s">
        <v>1</v>
      </c>
      <c r="L173" s="29"/>
      <c r="M173" s="130" t="s">
        <v>1</v>
      </c>
      <c r="N173" s="131" t="s">
        <v>39</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0</v>
      </c>
      <c r="BF173" s="135">
        <f>IF(N173="snížená",J173,0)</f>
        <v>8500</v>
      </c>
      <c r="BG173" s="135">
        <f>IF(N173="zákl. přenesená",J173,0)</f>
        <v>0</v>
      </c>
      <c r="BH173" s="135">
        <f>IF(N173="sníž. přenesená",J173,0)</f>
        <v>0</v>
      </c>
      <c r="BI173" s="135">
        <f>IF(N173="nulová",J173,0)</f>
        <v>0</v>
      </c>
      <c r="BJ173" s="17" t="s">
        <v>82</v>
      </c>
      <c r="BK173" s="135">
        <f>ROUND(I173*H173,2)</f>
        <v>8500</v>
      </c>
      <c r="BL173" s="17" t="s">
        <v>106</v>
      </c>
      <c r="BM173" s="134" t="s">
        <v>5391</v>
      </c>
    </row>
    <row r="174" spans="2:65" s="1" customFormat="1" ht="29.25">
      <c r="B174" s="29"/>
      <c r="D174" s="136" t="s">
        <v>231</v>
      </c>
      <c r="F174" s="137" t="s">
        <v>3984</v>
      </c>
      <c r="L174" s="29"/>
      <c r="M174" s="138"/>
      <c r="T174" s="53"/>
      <c r="AT174" s="17" t="s">
        <v>231</v>
      </c>
      <c r="AU174" s="17" t="s">
        <v>78</v>
      </c>
    </row>
    <row r="175" spans="2:65" s="11" customFormat="1" ht="25.9" customHeight="1">
      <c r="B175" s="112"/>
      <c r="D175" s="113" t="s">
        <v>72</v>
      </c>
      <c r="E175" s="114" t="s">
        <v>1110</v>
      </c>
      <c r="F175" s="114" t="s">
        <v>1111</v>
      </c>
      <c r="J175" s="115">
        <f>BK175</f>
        <v>115756</v>
      </c>
      <c r="L175" s="112"/>
      <c r="M175" s="116"/>
      <c r="P175" s="117">
        <f>P176+P186</f>
        <v>126.61499999999998</v>
      </c>
      <c r="R175" s="117">
        <f>R176+R186</f>
        <v>6.5200000000000006E-3</v>
      </c>
      <c r="T175" s="118">
        <f>T176+T186</f>
        <v>0</v>
      </c>
      <c r="AR175" s="113" t="s">
        <v>82</v>
      </c>
      <c r="AT175" s="119" t="s">
        <v>72</v>
      </c>
      <c r="AU175" s="119" t="s">
        <v>73</v>
      </c>
      <c r="AY175" s="113" t="s">
        <v>224</v>
      </c>
      <c r="BK175" s="120">
        <f>BK176+BK186</f>
        <v>115756</v>
      </c>
    </row>
    <row r="176" spans="2:65" s="11" customFormat="1" ht="22.9" customHeight="1">
      <c r="B176" s="112"/>
      <c r="D176" s="113" t="s">
        <v>72</v>
      </c>
      <c r="E176" s="121" t="s">
        <v>1443</v>
      </c>
      <c r="F176" s="121" t="s">
        <v>1444</v>
      </c>
      <c r="J176" s="122">
        <f>BK176</f>
        <v>2379</v>
      </c>
      <c r="L176" s="112"/>
      <c r="M176" s="116"/>
      <c r="P176" s="117">
        <f>SUM(P177:P185)</f>
        <v>2.7909999999999995</v>
      </c>
      <c r="R176" s="117">
        <f>SUM(R177:R185)</f>
        <v>6.5200000000000006E-3</v>
      </c>
      <c r="T176" s="118">
        <f>SUM(T177:T185)</f>
        <v>0</v>
      </c>
      <c r="AR176" s="113" t="s">
        <v>82</v>
      </c>
      <c r="AT176" s="119" t="s">
        <v>72</v>
      </c>
      <c r="AU176" s="119" t="s">
        <v>78</v>
      </c>
      <c r="AY176" s="113" t="s">
        <v>224</v>
      </c>
      <c r="BK176" s="120">
        <f>SUM(BK177:BK185)</f>
        <v>2379</v>
      </c>
    </row>
    <row r="177" spans="2:65" s="1" customFormat="1" ht="24.2" customHeight="1">
      <c r="B177" s="123"/>
      <c r="C177" s="124" t="s">
        <v>293</v>
      </c>
      <c r="D177" s="124" t="s">
        <v>226</v>
      </c>
      <c r="E177" s="125" t="s">
        <v>3208</v>
      </c>
      <c r="F177" s="126" t="s">
        <v>3209</v>
      </c>
      <c r="G177" s="127" t="s">
        <v>272</v>
      </c>
      <c r="H177" s="128">
        <v>30</v>
      </c>
      <c r="I177" s="129">
        <v>41.6</v>
      </c>
      <c r="J177" s="129">
        <f>ROUND(I177*H177,2)</f>
        <v>1248</v>
      </c>
      <c r="K177" s="126" t="s">
        <v>2903</v>
      </c>
      <c r="L177" s="29"/>
      <c r="M177" s="130" t="s">
        <v>1</v>
      </c>
      <c r="N177" s="131" t="s">
        <v>39</v>
      </c>
      <c r="O177" s="132">
        <v>8.5999999999999993E-2</v>
      </c>
      <c r="P177" s="132">
        <f>O177*H177</f>
        <v>2.5799999999999996</v>
      </c>
      <c r="Q177" s="132">
        <v>0</v>
      </c>
      <c r="R177" s="132">
        <f>Q177*H177</f>
        <v>0</v>
      </c>
      <c r="S177" s="132">
        <v>0</v>
      </c>
      <c r="T177" s="133">
        <f>S177*H177</f>
        <v>0</v>
      </c>
      <c r="AR177" s="134" t="s">
        <v>277</v>
      </c>
      <c r="AT177" s="134" t="s">
        <v>226</v>
      </c>
      <c r="AU177" s="134" t="s">
        <v>82</v>
      </c>
      <c r="AY177" s="17" t="s">
        <v>224</v>
      </c>
      <c r="BE177" s="135">
        <f>IF(N177="základní",J177,0)</f>
        <v>0</v>
      </c>
      <c r="BF177" s="135">
        <f>IF(N177="snížená",J177,0)</f>
        <v>1248</v>
      </c>
      <c r="BG177" s="135">
        <f>IF(N177="zákl. přenesená",J177,0)</f>
        <v>0</v>
      </c>
      <c r="BH177" s="135">
        <f>IF(N177="sníž. přenesená",J177,0)</f>
        <v>0</v>
      </c>
      <c r="BI177" s="135">
        <f>IF(N177="nulová",J177,0)</f>
        <v>0</v>
      </c>
      <c r="BJ177" s="17" t="s">
        <v>82</v>
      </c>
      <c r="BK177" s="135">
        <f>ROUND(I177*H177,2)</f>
        <v>1248</v>
      </c>
      <c r="BL177" s="17" t="s">
        <v>277</v>
      </c>
      <c r="BM177" s="134" t="s">
        <v>5392</v>
      </c>
    </row>
    <row r="178" spans="2:65" s="1" customFormat="1" ht="19.5">
      <c r="B178" s="29"/>
      <c r="D178" s="136" t="s">
        <v>231</v>
      </c>
      <c r="F178" s="137" t="s">
        <v>3211</v>
      </c>
      <c r="L178" s="29"/>
      <c r="M178" s="138"/>
      <c r="T178" s="53"/>
      <c r="AT178" s="17" t="s">
        <v>231</v>
      </c>
      <c r="AU178" s="17" t="s">
        <v>82</v>
      </c>
    </row>
    <row r="179" spans="2:65" s="1" customFormat="1" ht="16.5" customHeight="1">
      <c r="B179" s="123"/>
      <c r="C179" s="164" t="s">
        <v>7</v>
      </c>
      <c r="D179" s="164" t="s">
        <v>1008</v>
      </c>
      <c r="E179" s="165" t="s">
        <v>3213</v>
      </c>
      <c r="F179" s="166" t="s">
        <v>3214</v>
      </c>
      <c r="G179" s="167" t="s">
        <v>272</v>
      </c>
      <c r="H179" s="168">
        <v>36</v>
      </c>
      <c r="I179" s="169">
        <v>25.6</v>
      </c>
      <c r="J179" s="169">
        <f>ROUND(I179*H179,2)</f>
        <v>921.6</v>
      </c>
      <c r="K179" s="166" t="s">
        <v>2903</v>
      </c>
      <c r="L179" s="170"/>
      <c r="M179" s="171" t="s">
        <v>1</v>
      </c>
      <c r="N179" s="172" t="s">
        <v>39</v>
      </c>
      <c r="O179" s="132">
        <v>0</v>
      </c>
      <c r="P179" s="132">
        <f>O179*H179</f>
        <v>0</v>
      </c>
      <c r="Q179" s="132">
        <v>1.7000000000000001E-4</v>
      </c>
      <c r="R179" s="132">
        <f>Q179*H179</f>
        <v>6.1200000000000004E-3</v>
      </c>
      <c r="S179" s="132">
        <v>0</v>
      </c>
      <c r="T179" s="133">
        <f>S179*H179</f>
        <v>0</v>
      </c>
      <c r="AR179" s="134" t="s">
        <v>332</v>
      </c>
      <c r="AT179" s="134" t="s">
        <v>1008</v>
      </c>
      <c r="AU179" s="134" t="s">
        <v>82</v>
      </c>
      <c r="AY179" s="17" t="s">
        <v>224</v>
      </c>
      <c r="BE179" s="135">
        <f>IF(N179="základní",J179,0)</f>
        <v>0</v>
      </c>
      <c r="BF179" s="135">
        <f>IF(N179="snížená",J179,0)</f>
        <v>921.6</v>
      </c>
      <c r="BG179" s="135">
        <f>IF(N179="zákl. přenesená",J179,0)</f>
        <v>0</v>
      </c>
      <c r="BH179" s="135">
        <f>IF(N179="sníž. přenesená",J179,0)</f>
        <v>0</v>
      </c>
      <c r="BI179" s="135">
        <f>IF(N179="nulová",J179,0)</f>
        <v>0</v>
      </c>
      <c r="BJ179" s="17" t="s">
        <v>82</v>
      </c>
      <c r="BK179" s="135">
        <f>ROUND(I179*H179,2)</f>
        <v>921.6</v>
      </c>
      <c r="BL179" s="17" t="s">
        <v>277</v>
      </c>
      <c r="BM179" s="134" t="s">
        <v>5393</v>
      </c>
    </row>
    <row r="180" spans="2:65" s="1" customFormat="1">
      <c r="B180" s="29"/>
      <c r="D180" s="136" t="s">
        <v>231</v>
      </c>
      <c r="F180" s="137" t="s">
        <v>3214</v>
      </c>
      <c r="L180" s="29"/>
      <c r="M180" s="138"/>
      <c r="T180" s="53"/>
      <c r="AT180" s="17" t="s">
        <v>231</v>
      </c>
      <c r="AU180" s="17" t="s">
        <v>82</v>
      </c>
    </row>
    <row r="181" spans="2:65" s="13" customFormat="1">
      <c r="B181" s="146"/>
      <c r="D181" s="136" t="s">
        <v>234</v>
      </c>
      <c r="E181" s="147" t="s">
        <v>1</v>
      </c>
      <c r="F181" s="148" t="s">
        <v>5172</v>
      </c>
      <c r="H181" s="149">
        <v>36</v>
      </c>
      <c r="L181" s="146"/>
      <c r="M181" s="150"/>
      <c r="T181" s="151"/>
      <c r="AT181" s="147" t="s">
        <v>234</v>
      </c>
      <c r="AU181" s="147" t="s">
        <v>82</v>
      </c>
      <c r="AV181" s="13" t="s">
        <v>82</v>
      </c>
      <c r="AW181" s="13" t="s">
        <v>29</v>
      </c>
      <c r="AX181" s="13" t="s">
        <v>78</v>
      </c>
      <c r="AY181" s="147" t="s">
        <v>224</v>
      </c>
    </row>
    <row r="182" spans="2:65" s="1" customFormat="1" ht="16.5" customHeight="1">
      <c r="B182" s="123"/>
      <c r="C182" s="124" t="s">
        <v>300</v>
      </c>
      <c r="D182" s="124" t="s">
        <v>226</v>
      </c>
      <c r="E182" s="125" t="s">
        <v>3704</v>
      </c>
      <c r="F182" s="126" t="s">
        <v>3705</v>
      </c>
      <c r="G182" s="127" t="s">
        <v>639</v>
      </c>
      <c r="H182" s="128">
        <v>1</v>
      </c>
      <c r="I182" s="129">
        <v>96.4</v>
      </c>
      <c r="J182" s="129">
        <f>ROUND(I182*H182,2)</f>
        <v>96.4</v>
      </c>
      <c r="K182" s="126" t="s">
        <v>2903</v>
      </c>
      <c r="L182" s="29"/>
      <c r="M182" s="130" t="s">
        <v>1</v>
      </c>
      <c r="N182" s="131" t="s">
        <v>39</v>
      </c>
      <c r="O182" s="132">
        <v>0.21099999999999999</v>
      </c>
      <c r="P182" s="132">
        <f>O182*H182</f>
        <v>0.21099999999999999</v>
      </c>
      <c r="Q182" s="132">
        <v>0</v>
      </c>
      <c r="R182" s="132">
        <f>Q182*H182</f>
        <v>0</v>
      </c>
      <c r="S182" s="132">
        <v>0</v>
      </c>
      <c r="T182" s="133">
        <f>S182*H182</f>
        <v>0</v>
      </c>
      <c r="AR182" s="134" t="s">
        <v>277</v>
      </c>
      <c r="AT182" s="134" t="s">
        <v>226</v>
      </c>
      <c r="AU182" s="134" t="s">
        <v>82</v>
      </c>
      <c r="AY182" s="17" t="s">
        <v>224</v>
      </c>
      <c r="BE182" s="135">
        <f>IF(N182="základní",J182,0)</f>
        <v>0</v>
      </c>
      <c r="BF182" s="135">
        <f>IF(N182="snížená",J182,0)</f>
        <v>96.4</v>
      </c>
      <c r="BG182" s="135">
        <f>IF(N182="zákl. přenesená",J182,0)</f>
        <v>0</v>
      </c>
      <c r="BH182" s="135">
        <f>IF(N182="sníž. přenesená",J182,0)</f>
        <v>0</v>
      </c>
      <c r="BI182" s="135">
        <f>IF(N182="nulová",J182,0)</f>
        <v>0</v>
      </c>
      <c r="BJ182" s="17" t="s">
        <v>82</v>
      </c>
      <c r="BK182" s="135">
        <f>ROUND(I182*H182,2)</f>
        <v>96.4</v>
      </c>
      <c r="BL182" s="17" t="s">
        <v>277</v>
      </c>
      <c r="BM182" s="134" t="s">
        <v>5394</v>
      </c>
    </row>
    <row r="183" spans="2:65" s="1" customFormat="1" ht="19.5">
      <c r="B183" s="29"/>
      <c r="D183" s="136" t="s">
        <v>231</v>
      </c>
      <c r="F183" s="137" t="s">
        <v>3707</v>
      </c>
      <c r="L183" s="29"/>
      <c r="M183" s="138"/>
      <c r="T183" s="53"/>
      <c r="AT183" s="17" t="s">
        <v>231</v>
      </c>
      <c r="AU183" s="17" t="s">
        <v>82</v>
      </c>
    </row>
    <row r="184" spans="2:65" s="1" customFormat="1" ht="16.5" customHeight="1">
      <c r="B184" s="123"/>
      <c r="C184" s="164" t="s">
        <v>366</v>
      </c>
      <c r="D184" s="164" t="s">
        <v>1008</v>
      </c>
      <c r="E184" s="165" t="s">
        <v>3708</v>
      </c>
      <c r="F184" s="166" t="s">
        <v>3709</v>
      </c>
      <c r="G184" s="167" t="s">
        <v>639</v>
      </c>
      <c r="H184" s="168">
        <v>1</v>
      </c>
      <c r="I184" s="169">
        <v>113</v>
      </c>
      <c r="J184" s="169">
        <f>ROUND(I184*H184,2)</f>
        <v>113</v>
      </c>
      <c r="K184" s="166" t="s">
        <v>2903</v>
      </c>
      <c r="L184" s="170"/>
      <c r="M184" s="171" t="s">
        <v>1</v>
      </c>
      <c r="N184" s="172" t="s">
        <v>39</v>
      </c>
      <c r="O184" s="132">
        <v>0</v>
      </c>
      <c r="P184" s="132">
        <f>O184*H184</f>
        <v>0</v>
      </c>
      <c r="Q184" s="132">
        <v>4.0000000000000002E-4</v>
      </c>
      <c r="R184" s="132">
        <f>Q184*H184</f>
        <v>4.0000000000000002E-4</v>
      </c>
      <c r="S184" s="132">
        <v>0</v>
      </c>
      <c r="T184" s="133">
        <f>S184*H184</f>
        <v>0</v>
      </c>
      <c r="AR184" s="134" t="s">
        <v>332</v>
      </c>
      <c r="AT184" s="134" t="s">
        <v>1008</v>
      </c>
      <c r="AU184" s="134" t="s">
        <v>82</v>
      </c>
      <c r="AY184" s="17" t="s">
        <v>224</v>
      </c>
      <c r="BE184" s="135">
        <f>IF(N184="základní",J184,0)</f>
        <v>0</v>
      </c>
      <c r="BF184" s="135">
        <f>IF(N184="snížená",J184,0)</f>
        <v>113</v>
      </c>
      <c r="BG184" s="135">
        <f>IF(N184="zákl. přenesená",J184,0)</f>
        <v>0</v>
      </c>
      <c r="BH184" s="135">
        <f>IF(N184="sníž. přenesená",J184,0)</f>
        <v>0</v>
      </c>
      <c r="BI184" s="135">
        <f>IF(N184="nulová",J184,0)</f>
        <v>0</v>
      </c>
      <c r="BJ184" s="17" t="s">
        <v>82</v>
      </c>
      <c r="BK184" s="135">
        <f>ROUND(I184*H184,2)</f>
        <v>113</v>
      </c>
      <c r="BL184" s="17" t="s">
        <v>277</v>
      </c>
      <c r="BM184" s="134" t="s">
        <v>5395</v>
      </c>
    </row>
    <row r="185" spans="2:65" s="1" customFormat="1">
      <c r="B185" s="29"/>
      <c r="D185" s="136" t="s">
        <v>231</v>
      </c>
      <c r="F185" s="137" t="s">
        <v>3709</v>
      </c>
      <c r="L185" s="29"/>
      <c r="M185" s="138"/>
      <c r="T185" s="53"/>
      <c r="AT185" s="17" t="s">
        <v>231</v>
      </c>
      <c r="AU185" s="17" t="s">
        <v>82</v>
      </c>
    </row>
    <row r="186" spans="2:65" s="11" customFormat="1" ht="22.9" customHeight="1">
      <c r="B186" s="112"/>
      <c r="D186" s="113" t="s">
        <v>72</v>
      </c>
      <c r="E186" s="121" t="s">
        <v>2039</v>
      </c>
      <c r="F186" s="121" t="s">
        <v>3378</v>
      </c>
      <c r="J186" s="122">
        <f>BK186</f>
        <v>113377</v>
      </c>
      <c r="L186" s="112"/>
      <c r="M186" s="116"/>
      <c r="P186" s="117">
        <f>SUM(P187:P229)</f>
        <v>123.82399999999998</v>
      </c>
      <c r="R186" s="117">
        <f>SUM(R187:R229)</f>
        <v>0</v>
      </c>
      <c r="T186" s="118">
        <f>SUM(T187:T229)</f>
        <v>0</v>
      </c>
      <c r="AR186" s="113" t="s">
        <v>82</v>
      </c>
      <c r="AT186" s="119" t="s">
        <v>72</v>
      </c>
      <c r="AU186" s="119" t="s">
        <v>78</v>
      </c>
      <c r="AY186" s="113" t="s">
        <v>224</v>
      </c>
      <c r="BK186" s="120">
        <f>SUM(BK187:BK229)</f>
        <v>113377</v>
      </c>
    </row>
    <row r="187" spans="2:65" s="1" customFormat="1" ht="21.75" customHeight="1">
      <c r="B187" s="123"/>
      <c r="C187" s="124" t="s">
        <v>304</v>
      </c>
      <c r="D187" s="124" t="s">
        <v>226</v>
      </c>
      <c r="E187" s="125" t="s">
        <v>3711</v>
      </c>
      <c r="F187" s="126" t="s">
        <v>3712</v>
      </c>
      <c r="G187" s="127" t="s">
        <v>272</v>
      </c>
      <c r="H187" s="128">
        <v>1300</v>
      </c>
      <c r="I187" s="129">
        <v>23.2</v>
      </c>
      <c r="J187" s="129">
        <f>ROUND(I187*H187,2)</f>
        <v>30160</v>
      </c>
      <c r="K187" s="126" t="s">
        <v>2903</v>
      </c>
      <c r="L187" s="29"/>
      <c r="M187" s="130" t="s">
        <v>1</v>
      </c>
      <c r="N187" s="131" t="s">
        <v>39</v>
      </c>
      <c r="O187" s="132">
        <v>0.04</v>
      </c>
      <c r="P187" s="132">
        <f>O187*H187</f>
        <v>52</v>
      </c>
      <c r="Q187" s="132">
        <v>0</v>
      </c>
      <c r="R187" s="132">
        <f>Q187*H187</f>
        <v>0</v>
      </c>
      <c r="S187" s="132">
        <v>0</v>
      </c>
      <c r="T187" s="133">
        <f>S187*H187</f>
        <v>0</v>
      </c>
      <c r="AR187" s="134" t="s">
        <v>277</v>
      </c>
      <c r="AT187" s="134" t="s">
        <v>226</v>
      </c>
      <c r="AU187" s="134" t="s">
        <v>82</v>
      </c>
      <c r="AY187" s="17" t="s">
        <v>224</v>
      </c>
      <c r="BE187" s="135">
        <f>IF(N187="základní",J187,0)</f>
        <v>0</v>
      </c>
      <c r="BF187" s="135">
        <f>IF(N187="snížená",J187,0)</f>
        <v>30160</v>
      </c>
      <c r="BG187" s="135">
        <f>IF(N187="zákl. přenesená",J187,0)</f>
        <v>0</v>
      </c>
      <c r="BH187" s="135">
        <f>IF(N187="sníž. přenesená",J187,0)</f>
        <v>0</v>
      </c>
      <c r="BI187" s="135">
        <f>IF(N187="nulová",J187,0)</f>
        <v>0</v>
      </c>
      <c r="BJ187" s="17" t="s">
        <v>82</v>
      </c>
      <c r="BK187" s="135">
        <f>ROUND(I187*H187,2)</f>
        <v>30160</v>
      </c>
      <c r="BL187" s="17" t="s">
        <v>277</v>
      </c>
      <c r="BM187" s="134" t="s">
        <v>5396</v>
      </c>
    </row>
    <row r="188" spans="2:65" s="1" customFormat="1">
      <c r="B188" s="29"/>
      <c r="D188" s="136" t="s">
        <v>231</v>
      </c>
      <c r="F188" s="137" t="s">
        <v>3714</v>
      </c>
      <c r="L188" s="29"/>
      <c r="M188" s="138"/>
      <c r="T188" s="53"/>
      <c r="AT188" s="17" t="s">
        <v>231</v>
      </c>
      <c r="AU188" s="17" t="s">
        <v>82</v>
      </c>
    </row>
    <row r="189" spans="2:65" s="1" customFormat="1" ht="19.5">
      <c r="B189" s="29"/>
      <c r="D189" s="136" t="s">
        <v>2923</v>
      </c>
      <c r="F189" s="176" t="s">
        <v>3715</v>
      </c>
      <c r="L189" s="29"/>
      <c r="M189" s="138"/>
      <c r="T189" s="53"/>
      <c r="AT189" s="17" t="s">
        <v>2923</v>
      </c>
      <c r="AU189" s="17" t="s">
        <v>82</v>
      </c>
    </row>
    <row r="190" spans="2:65" s="13" customFormat="1">
      <c r="B190" s="146"/>
      <c r="D190" s="136" t="s">
        <v>234</v>
      </c>
      <c r="E190" s="147" t="s">
        <v>1</v>
      </c>
      <c r="F190" s="148" t="s">
        <v>3991</v>
      </c>
      <c r="H190" s="149">
        <v>1300</v>
      </c>
      <c r="L190" s="146"/>
      <c r="M190" s="150"/>
      <c r="T190" s="151"/>
      <c r="AT190" s="147" t="s">
        <v>234</v>
      </c>
      <c r="AU190" s="147" t="s">
        <v>82</v>
      </c>
      <c r="AV190" s="13" t="s">
        <v>82</v>
      </c>
      <c r="AW190" s="13" t="s">
        <v>29</v>
      </c>
      <c r="AX190" s="13" t="s">
        <v>73</v>
      </c>
      <c r="AY190" s="147" t="s">
        <v>224</v>
      </c>
    </row>
    <row r="191" spans="2:65" s="14" customFormat="1">
      <c r="B191" s="152"/>
      <c r="D191" s="136" t="s">
        <v>234</v>
      </c>
      <c r="E191" s="153" t="s">
        <v>1</v>
      </c>
      <c r="F191" s="154" t="s">
        <v>239</v>
      </c>
      <c r="H191" s="155">
        <v>1300</v>
      </c>
      <c r="L191" s="152"/>
      <c r="M191" s="156"/>
      <c r="T191" s="157"/>
      <c r="AT191" s="153" t="s">
        <v>234</v>
      </c>
      <c r="AU191" s="153" t="s">
        <v>82</v>
      </c>
      <c r="AV191" s="14" t="s">
        <v>106</v>
      </c>
      <c r="AW191" s="14" t="s">
        <v>29</v>
      </c>
      <c r="AX191" s="14" t="s">
        <v>78</v>
      </c>
      <c r="AY191" s="153" t="s">
        <v>224</v>
      </c>
    </row>
    <row r="192" spans="2:65" s="1" customFormat="1" ht="24.2" customHeight="1">
      <c r="B192" s="123"/>
      <c r="C192" s="164" t="s">
        <v>376</v>
      </c>
      <c r="D192" s="164" t="s">
        <v>1008</v>
      </c>
      <c r="E192" s="165" t="s">
        <v>3992</v>
      </c>
      <c r="F192" s="166" t="s">
        <v>3993</v>
      </c>
      <c r="G192" s="167" t="s">
        <v>272</v>
      </c>
      <c r="H192" s="168">
        <v>1200</v>
      </c>
      <c r="I192" s="169">
        <v>11.35</v>
      </c>
      <c r="J192" s="169">
        <f>ROUND(I192*H192,2)</f>
        <v>13620</v>
      </c>
      <c r="K192" s="166" t="s">
        <v>1</v>
      </c>
      <c r="L192" s="170"/>
      <c r="M192" s="171" t="s">
        <v>1</v>
      </c>
      <c r="N192" s="172" t="s">
        <v>39</v>
      </c>
      <c r="O192" s="132">
        <v>0</v>
      </c>
      <c r="P192" s="132">
        <f>O192*H192</f>
        <v>0</v>
      </c>
      <c r="Q192" s="132">
        <v>0</v>
      </c>
      <c r="R192" s="132">
        <f>Q192*H192</f>
        <v>0</v>
      </c>
      <c r="S192" s="132">
        <v>0</v>
      </c>
      <c r="T192" s="133">
        <f>S192*H192</f>
        <v>0</v>
      </c>
      <c r="AR192" s="134" t="s">
        <v>332</v>
      </c>
      <c r="AT192" s="134" t="s">
        <v>1008</v>
      </c>
      <c r="AU192" s="134" t="s">
        <v>82</v>
      </c>
      <c r="AY192" s="17" t="s">
        <v>224</v>
      </c>
      <c r="BE192" s="135">
        <f>IF(N192="základní",J192,0)</f>
        <v>0</v>
      </c>
      <c r="BF192" s="135">
        <f>IF(N192="snížená",J192,0)</f>
        <v>13620</v>
      </c>
      <c r="BG192" s="135">
        <f>IF(N192="zákl. přenesená",J192,0)</f>
        <v>0</v>
      </c>
      <c r="BH192" s="135">
        <f>IF(N192="sníž. přenesená",J192,0)</f>
        <v>0</v>
      </c>
      <c r="BI192" s="135">
        <f>IF(N192="nulová",J192,0)</f>
        <v>0</v>
      </c>
      <c r="BJ192" s="17" t="s">
        <v>82</v>
      </c>
      <c r="BK192" s="135">
        <f>ROUND(I192*H192,2)</f>
        <v>13620</v>
      </c>
      <c r="BL192" s="17" t="s">
        <v>277</v>
      </c>
      <c r="BM192" s="134" t="s">
        <v>5397</v>
      </c>
    </row>
    <row r="193" spans="2:65" s="1" customFormat="1" ht="19.5">
      <c r="B193" s="29"/>
      <c r="D193" s="136" t="s">
        <v>231</v>
      </c>
      <c r="F193" s="137" t="s">
        <v>3993</v>
      </c>
      <c r="L193" s="29"/>
      <c r="M193" s="138"/>
      <c r="T193" s="53"/>
      <c r="AT193" s="17" t="s">
        <v>231</v>
      </c>
      <c r="AU193" s="17" t="s">
        <v>82</v>
      </c>
    </row>
    <row r="194" spans="2:65" s="1" customFormat="1" ht="21.75" customHeight="1">
      <c r="B194" s="123"/>
      <c r="C194" s="164" t="s">
        <v>313</v>
      </c>
      <c r="D194" s="164" t="s">
        <v>1008</v>
      </c>
      <c r="E194" s="165" t="s">
        <v>3995</v>
      </c>
      <c r="F194" s="166" t="s">
        <v>3996</v>
      </c>
      <c r="G194" s="167" t="s">
        <v>272</v>
      </c>
      <c r="H194" s="168">
        <v>100</v>
      </c>
      <c r="I194" s="169">
        <v>14.93</v>
      </c>
      <c r="J194" s="169">
        <f>ROUND(I194*H194,2)</f>
        <v>1493</v>
      </c>
      <c r="K194" s="166" t="s">
        <v>1</v>
      </c>
      <c r="L194" s="170"/>
      <c r="M194" s="171" t="s">
        <v>1</v>
      </c>
      <c r="N194" s="172" t="s">
        <v>39</v>
      </c>
      <c r="O194" s="132">
        <v>0</v>
      </c>
      <c r="P194" s="132">
        <f>O194*H194</f>
        <v>0</v>
      </c>
      <c r="Q194" s="132">
        <v>0</v>
      </c>
      <c r="R194" s="132">
        <f>Q194*H194</f>
        <v>0</v>
      </c>
      <c r="S194" s="132">
        <v>0</v>
      </c>
      <c r="T194" s="133">
        <f>S194*H194</f>
        <v>0</v>
      </c>
      <c r="AR194" s="134" t="s">
        <v>332</v>
      </c>
      <c r="AT194" s="134" t="s">
        <v>1008</v>
      </c>
      <c r="AU194" s="134" t="s">
        <v>82</v>
      </c>
      <c r="AY194" s="17" t="s">
        <v>224</v>
      </c>
      <c r="BE194" s="135">
        <f>IF(N194="základní",J194,0)</f>
        <v>0</v>
      </c>
      <c r="BF194" s="135">
        <f>IF(N194="snížená",J194,0)</f>
        <v>1493</v>
      </c>
      <c r="BG194" s="135">
        <f>IF(N194="zákl. přenesená",J194,0)</f>
        <v>0</v>
      </c>
      <c r="BH194" s="135">
        <f>IF(N194="sníž. přenesená",J194,0)</f>
        <v>0</v>
      </c>
      <c r="BI194" s="135">
        <f>IF(N194="nulová",J194,0)</f>
        <v>0</v>
      </c>
      <c r="BJ194" s="17" t="s">
        <v>82</v>
      </c>
      <c r="BK194" s="135">
        <f>ROUND(I194*H194,2)</f>
        <v>1493</v>
      </c>
      <c r="BL194" s="17" t="s">
        <v>277</v>
      </c>
      <c r="BM194" s="134" t="s">
        <v>5398</v>
      </c>
    </row>
    <row r="195" spans="2:65" s="1" customFormat="1">
      <c r="B195" s="29"/>
      <c r="D195" s="136" t="s">
        <v>231</v>
      </c>
      <c r="F195" s="137" t="s">
        <v>3996</v>
      </c>
      <c r="L195" s="29"/>
      <c r="M195" s="138"/>
      <c r="T195" s="53"/>
      <c r="AT195" s="17" t="s">
        <v>231</v>
      </c>
      <c r="AU195" s="17" t="s">
        <v>82</v>
      </c>
    </row>
    <row r="196" spans="2:65" s="1" customFormat="1" ht="24.2" customHeight="1">
      <c r="B196" s="123"/>
      <c r="C196" s="124" t="s">
        <v>393</v>
      </c>
      <c r="D196" s="124" t="s">
        <v>226</v>
      </c>
      <c r="E196" s="125" t="s">
        <v>3998</v>
      </c>
      <c r="F196" s="126" t="s">
        <v>3999</v>
      </c>
      <c r="G196" s="127" t="s">
        <v>639</v>
      </c>
      <c r="H196" s="128">
        <v>1</v>
      </c>
      <c r="I196" s="129">
        <v>1940</v>
      </c>
      <c r="J196" s="129">
        <f>ROUND(I196*H196,2)</f>
        <v>1940</v>
      </c>
      <c r="K196" s="126" t="s">
        <v>2903</v>
      </c>
      <c r="L196" s="29"/>
      <c r="M196" s="130" t="s">
        <v>1</v>
      </c>
      <c r="N196" s="131" t="s">
        <v>39</v>
      </c>
      <c r="O196" s="132">
        <v>2.1</v>
      </c>
      <c r="P196" s="132">
        <f>O196*H196</f>
        <v>2.1</v>
      </c>
      <c r="Q196" s="132">
        <v>0</v>
      </c>
      <c r="R196" s="132">
        <f>Q196*H196</f>
        <v>0</v>
      </c>
      <c r="S196" s="132">
        <v>0</v>
      </c>
      <c r="T196" s="133">
        <f>S196*H196</f>
        <v>0</v>
      </c>
      <c r="AR196" s="134" t="s">
        <v>277</v>
      </c>
      <c r="AT196" s="134" t="s">
        <v>226</v>
      </c>
      <c r="AU196" s="134" t="s">
        <v>82</v>
      </c>
      <c r="AY196" s="17" t="s">
        <v>224</v>
      </c>
      <c r="BE196" s="135">
        <f>IF(N196="základní",J196,0)</f>
        <v>0</v>
      </c>
      <c r="BF196" s="135">
        <f>IF(N196="snížená",J196,0)</f>
        <v>1940</v>
      </c>
      <c r="BG196" s="135">
        <f>IF(N196="zákl. přenesená",J196,0)</f>
        <v>0</v>
      </c>
      <c r="BH196" s="135">
        <f>IF(N196="sníž. přenesená",J196,0)</f>
        <v>0</v>
      </c>
      <c r="BI196" s="135">
        <f>IF(N196="nulová",J196,0)</f>
        <v>0</v>
      </c>
      <c r="BJ196" s="17" t="s">
        <v>82</v>
      </c>
      <c r="BK196" s="135">
        <f>ROUND(I196*H196,2)</f>
        <v>1940</v>
      </c>
      <c r="BL196" s="17" t="s">
        <v>277</v>
      </c>
      <c r="BM196" s="134" t="s">
        <v>5399</v>
      </c>
    </row>
    <row r="197" spans="2:65" s="1" customFormat="1">
      <c r="B197" s="29"/>
      <c r="D197" s="136" t="s">
        <v>231</v>
      </c>
      <c r="F197" s="137" t="s">
        <v>4001</v>
      </c>
      <c r="L197" s="29"/>
      <c r="M197" s="138"/>
      <c r="T197" s="53"/>
      <c r="AT197" s="17" t="s">
        <v>231</v>
      </c>
      <c r="AU197" s="17" t="s">
        <v>82</v>
      </c>
    </row>
    <row r="198" spans="2:65" s="1" customFormat="1" ht="16.5" customHeight="1">
      <c r="B198" s="123"/>
      <c r="C198" s="124" t="s">
        <v>321</v>
      </c>
      <c r="D198" s="124" t="s">
        <v>226</v>
      </c>
      <c r="E198" s="125" t="s">
        <v>4002</v>
      </c>
      <c r="F198" s="126" t="s">
        <v>4003</v>
      </c>
      <c r="G198" s="127" t="s">
        <v>639</v>
      </c>
      <c r="H198" s="128">
        <v>22</v>
      </c>
      <c r="I198" s="129">
        <v>508</v>
      </c>
      <c r="J198" s="129">
        <f>ROUND(I198*H198,2)</f>
        <v>11176</v>
      </c>
      <c r="K198" s="126" t="s">
        <v>2903</v>
      </c>
      <c r="L198" s="29"/>
      <c r="M198" s="130" t="s">
        <v>1</v>
      </c>
      <c r="N198" s="131" t="s">
        <v>39</v>
      </c>
      <c r="O198" s="132">
        <v>0.55000000000000004</v>
      </c>
      <c r="P198" s="132">
        <f>O198*H198</f>
        <v>12.100000000000001</v>
      </c>
      <c r="Q198" s="132">
        <v>0</v>
      </c>
      <c r="R198" s="132">
        <f>Q198*H198</f>
        <v>0</v>
      </c>
      <c r="S198" s="132">
        <v>0</v>
      </c>
      <c r="T198" s="133">
        <f>S198*H198</f>
        <v>0</v>
      </c>
      <c r="AR198" s="134" t="s">
        <v>277</v>
      </c>
      <c r="AT198" s="134" t="s">
        <v>226</v>
      </c>
      <c r="AU198" s="134" t="s">
        <v>82</v>
      </c>
      <c r="AY198" s="17" t="s">
        <v>224</v>
      </c>
      <c r="BE198" s="135">
        <f>IF(N198="základní",J198,0)</f>
        <v>0</v>
      </c>
      <c r="BF198" s="135">
        <f>IF(N198="snížená",J198,0)</f>
        <v>11176</v>
      </c>
      <c r="BG198" s="135">
        <f>IF(N198="zákl. přenesená",J198,0)</f>
        <v>0</v>
      </c>
      <c r="BH198" s="135">
        <f>IF(N198="sníž. přenesená",J198,0)</f>
        <v>0</v>
      </c>
      <c r="BI198" s="135">
        <f>IF(N198="nulová",J198,0)</f>
        <v>0</v>
      </c>
      <c r="BJ198" s="17" t="s">
        <v>82</v>
      </c>
      <c r="BK198" s="135">
        <f>ROUND(I198*H198,2)</f>
        <v>11176</v>
      </c>
      <c r="BL198" s="17" t="s">
        <v>277</v>
      </c>
      <c r="BM198" s="134" t="s">
        <v>5400</v>
      </c>
    </row>
    <row r="199" spans="2:65" s="1" customFormat="1">
      <c r="B199" s="29"/>
      <c r="D199" s="136" t="s">
        <v>231</v>
      </c>
      <c r="F199" s="137" t="s">
        <v>4005</v>
      </c>
      <c r="L199" s="29"/>
      <c r="M199" s="138"/>
      <c r="T199" s="53"/>
      <c r="AT199" s="17" t="s">
        <v>231</v>
      </c>
      <c r="AU199" s="17" t="s">
        <v>82</v>
      </c>
    </row>
    <row r="200" spans="2:65" s="1" customFormat="1" ht="33" customHeight="1">
      <c r="B200" s="123"/>
      <c r="C200" s="124" t="s">
        <v>409</v>
      </c>
      <c r="D200" s="124" t="s">
        <v>226</v>
      </c>
      <c r="E200" s="125" t="s">
        <v>4006</v>
      </c>
      <c r="F200" s="126" t="s">
        <v>4007</v>
      </c>
      <c r="G200" s="127" t="s">
        <v>639</v>
      </c>
      <c r="H200" s="128">
        <v>1</v>
      </c>
      <c r="I200" s="129">
        <v>7030</v>
      </c>
      <c r="J200" s="129">
        <f>ROUND(I200*H200,2)</f>
        <v>7030</v>
      </c>
      <c r="K200" s="126" t="s">
        <v>2903</v>
      </c>
      <c r="L200" s="29"/>
      <c r="M200" s="130" t="s">
        <v>1</v>
      </c>
      <c r="N200" s="131" t="s">
        <v>39</v>
      </c>
      <c r="O200" s="132">
        <v>9.6</v>
      </c>
      <c r="P200" s="132">
        <f>O200*H200</f>
        <v>9.6</v>
      </c>
      <c r="Q200" s="132">
        <v>0</v>
      </c>
      <c r="R200" s="132">
        <f>Q200*H200</f>
        <v>0</v>
      </c>
      <c r="S200" s="132">
        <v>0</v>
      </c>
      <c r="T200" s="133">
        <f>S200*H200</f>
        <v>0</v>
      </c>
      <c r="AR200" s="134" t="s">
        <v>277</v>
      </c>
      <c r="AT200" s="134" t="s">
        <v>226</v>
      </c>
      <c r="AU200" s="134" t="s">
        <v>82</v>
      </c>
      <c r="AY200" s="17" t="s">
        <v>224</v>
      </c>
      <c r="BE200" s="135">
        <f>IF(N200="základní",J200,0)</f>
        <v>0</v>
      </c>
      <c r="BF200" s="135">
        <f>IF(N200="snížená",J200,0)</f>
        <v>7030</v>
      </c>
      <c r="BG200" s="135">
        <f>IF(N200="zákl. přenesená",J200,0)</f>
        <v>0</v>
      </c>
      <c r="BH200" s="135">
        <f>IF(N200="sníž. přenesená",J200,0)</f>
        <v>0</v>
      </c>
      <c r="BI200" s="135">
        <f>IF(N200="nulová",J200,0)</f>
        <v>0</v>
      </c>
      <c r="BJ200" s="17" t="s">
        <v>82</v>
      </c>
      <c r="BK200" s="135">
        <f>ROUND(I200*H200,2)</f>
        <v>7030</v>
      </c>
      <c r="BL200" s="17" t="s">
        <v>277</v>
      </c>
      <c r="BM200" s="134" t="s">
        <v>5401</v>
      </c>
    </row>
    <row r="201" spans="2:65" s="1" customFormat="1" ht="19.5">
      <c r="B201" s="29"/>
      <c r="D201" s="136" t="s">
        <v>231</v>
      </c>
      <c r="F201" s="137" t="s">
        <v>4009</v>
      </c>
      <c r="L201" s="29"/>
      <c r="M201" s="138"/>
      <c r="T201" s="53"/>
      <c r="AT201" s="17" t="s">
        <v>231</v>
      </c>
      <c r="AU201" s="17" t="s">
        <v>82</v>
      </c>
    </row>
    <row r="202" spans="2:65" s="1" customFormat="1" ht="16.5" customHeight="1">
      <c r="B202" s="123"/>
      <c r="C202" s="124" t="s">
        <v>328</v>
      </c>
      <c r="D202" s="124" t="s">
        <v>226</v>
      </c>
      <c r="E202" s="125" t="s">
        <v>4010</v>
      </c>
      <c r="F202" s="126" t="s">
        <v>4011</v>
      </c>
      <c r="G202" s="127" t="s">
        <v>639</v>
      </c>
      <c r="H202" s="128">
        <v>1</v>
      </c>
      <c r="I202" s="129">
        <v>895</v>
      </c>
      <c r="J202" s="129">
        <f>ROUND(I202*H202,2)</f>
        <v>895</v>
      </c>
      <c r="K202" s="126" t="s">
        <v>2903</v>
      </c>
      <c r="L202" s="29"/>
      <c r="M202" s="130" t="s">
        <v>1</v>
      </c>
      <c r="N202" s="131" t="s">
        <v>39</v>
      </c>
      <c r="O202" s="132">
        <v>0.97</v>
      </c>
      <c r="P202" s="132">
        <f>O202*H202</f>
        <v>0.97</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895</v>
      </c>
      <c r="BG202" s="135">
        <f>IF(N202="zákl. přenesená",J202,0)</f>
        <v>0</v>
      </c>
      <c r="BH202" s="135">
        <f>IF(N202="sníž. přenesená",J202,0)</f>
        <v>0</v>
      </c>
      <c r="BI202" s="135">
        <f>IF(N202="nulová",J202,0)</f>
        <v>0</v>
      </c>
      <c r="BJ202" s="17" t="s">
        <v>82</v>
      </c>
      <c r="BK202" s="135">
        <f>ROUND(I202*H202,2)</f>
        <v>895</v>
      </c>
      <c r="BL202" s="17" t="s">
        <v>277</v>
      </c>
      <c r="BM202" s="134" t="s">
        <v>5402</v>
      </c>
    </row>
    <row r="203" spans="2:65" s="1" customFormat="1">
      <c r="B203" s="29"/>
      <c r="D203" s="136" t="s">
        <v>231</v>
      </c>
      <c r="F203" s="137" t="s">
        <v>4013</v>
      </c>
      <c r="L203" s="29"/>
      <c r="M203" s="138"/>
      <c r="T203" s="53"/>
      <c r="AT203" s="17" t="s">
        <v>231</v>
      </c>
      <c r="AU203" s="17" t="s">
        <v>82</v>
      </c>
    </row>
    <row r="204" spans="2:65" s="1" customFormat="1" ht="21.75" customHeight="1">
      <c r="B204" s="123"/>
      <c r="C204" s="124" t="s">
        <v>419</v>
      </c>
      <c r="D204" s="124" t="s">
        <v>226</v>
      </c>
      <c r="E204" s="125" t="s">
        <v>4014</v>
      </c>
      <c r="F204" s="126" t="s">
        <v>4015</v>
      </c>
      <c r="G204" s="127" t="s">
        <v>639</v>
      </c>
      <c r="H204" s="128">
        <v>1</v>
      </c>
      <c r="I204" s="129">
        <v>618</v>
      </c>
      <c r="J204" s="129">
        <f>ROUND(I204*H204,2)</f>
        <v>618</v>
      </c>
      <c r="K204" s="126" t="s">
        <v>2903</v>
      </c>
      <c r="L204" s="29"/>
      <c r="M204" s="130" t="s">
        <v>1</v>
      </c>
      <c r="N204" s="131" t="s">
        <v>39</v>
      </c>
      <c r="O204" s="132">
        <v>0.67</v>
      </c>
      <c r="P204" s="132">
        <f>O204*H204</f>
        <v>0.67</v>
      </c>
      <c r="Q204" s="132">
        <v>0</v>
      </c>
      <c r="R204" s="132">
        <f>Q204*H204</f>
        <v>0</v>
      </c>
      <c r="S204" s="132">
        <v>0</v>
      </c>
      <c r="T204" s="133">
        <f>S204*H204</f>
        <v>0</v>
      </c>
      <c r="AR204" s="134" t="s">
        <v>277</v>
      </c>
      <c r="AT204" s="134" t="s">
        <v>226</v>
      </c>
      <c r="AU204" s="134" t="s">
        <v>82</v>
      </c>
      <c r="AY204" s="17" t="s">
        <v>224</v>
      </c>
      <c r="BE204" s="135">
        <f>IF(N204="základní",J204,0)</f>
        <v>0</v>
      </c>
      <c r="BF204" s="135">
        <f>IF(N204="snížená",J204,0)</f>
        <v>618</v>
      </c>
      <c r="BG204" s="135">
        <f>IF(N204="zákl. přenesená",J204,0)</f>
        <v>0</v>
      </c>
      <c r="BH204" s="135">
        <f>IF(N204="sníž. přenesená",J204,0)</f>
        <v>0</v>
      </c>
      <c r="BI204" s="135">
        <f>IF(N204="nulová",J204,0)</f>
        <v>0</v>
      </c>
      <c r="BJ204" s="17" t="s">
        <v>82</v>
      </c>
      <c r="BK204" s="135">
        <f>ROUND(I204*H204,2)</f>
        <v>618</v>
      </c>
      <c r="BL204" s="17" t="s">
        <v>277</v>
      </c>
      <c r="BM204" s="134" t="s">
        <v>5403</v>
      </c>
    </row>
    <row r="205" spans="2:65" s="1" customFormat="1">
      <c r="B205" s="29"/>
      <c r="D205" s="136" t="s">
        <v>231</v>
      </c>
      <c r="F205" s="137" t="s">
        <v>4017</v>
      </c>
      <c r="L205" s="29"/>
      <c r="M205" s="138"/>
      <c r="T205" s="53"/>
      <c r="AT205" s="17" t="s">
        <v>231</v>
      </c>
      <c r="AU205" s="17" t="s">
        <v>82</v>
      </c>
    </row>
    <row r="206" spans="2:65" s="1" customFormat="1" ht="16.5" customHeight="1">
      <c r="B206" s="123"/>
      <c r="C206" s="124" t="s">
        <v>332</v>
      </c>
      <c r="D206" s="124" t="s">
        <v>226</v>
      </c>
      <c r="E206" s="125" t="s">
        <v>4018</v>
      </c>
      <c r="F206" s="126" t="s">
        <v>4019</v>
      </c>
      <c r="G206" s="127" t="s">
        <v>639</v>
      </c>
      <c r="H206" s="128">
        <v>2</v>
      </c>
      <c r="I206" s="129">
        <v>143</v>
      </c>
      <c r="J206" s="129">
        <f>ROUND(I206*H206,2)</f>
        <v>286</v>
      </c>
      <c r="K206" s="126" t="s">
        <v>2903</v>
      </c>
      <c r="L206" s="29"/>
      <c r="M206" s="130" t="s">
        <v>1</v>
      </c>
      <c r="N206" s="131" t="s">
        <v>39</v>
      </c>
      <c r="O206" s="132">
        <v>0.155</v>
      </c>
      <c r="P206" s="132">
        <f>O206*H206</f>
        <v>0.31</v>
      </c>
      <c r="Q206" s="132">
        <v>0</v>
      </c>
      <c r="R206" s="132">
        <f>Q206*H206</f>
        <v>0</v>
      </c>
      <c r="S206" s="132">
        <v>0</v>
      </c>
      <c r="T206" s="133">
        <f>S206*H206</f>
        <v>0</v>
      </c>
      <c r="AR206" s="134" t="s">
        <v>277</v>
      </c>
      <c r="AT206" s="134" t="s">
        <v>226</v>
      </c>
      <c r="AU206" s="134" t="s">
        <v>82</v>
      </c>
      <c r="AY206" s="17" t="s">
        <v>224</v>
      </c>
      <c r="BE206" s="135">
        <f>IF(N206="základní",J206,0)</f>
        <v>0</v>
      </c>
      <c r="BF206" s="135">
        <f>IF(N206="snížená",J206,0)</f>
        <v>286</v>
      </c>
      <c r="BG206" s="135">
        <f>IF(N206="zákl. přenesená",J206,0)</f>
        <v>0</v>
      </c>
      <c r="BH206" s="135">
        <f>IF(N206="sníž. přenesená",J206,0)</f>
        <v>0</v>
      </c>
      <c r="BI206" s="135">
        <f>IF(N206="nulová",J206,0)</f>
        <v>0</v>
      </c>
      <c r="BJ206" s="17" t="s">
        <v>82</v>
      </c>
      <c r="BK206" s="135">
        <f>ROUND(I206*H206,2)</f>
        <v>286</v>
      </c>
      <c r="BL206" s="17" t="s">
        <v>277</v>
      </c>
      <c r="BM206" s="134" t="s">
        <v>5404</v>
      </c>
    </row>
    <row r="207" spans="2:65" s="1" customFormat="1">
      <c r="B207" s="29"/>
      <c r="D207" s="136" t="s">
        <v>231</v>
      </c>
      <c r="F207" s="137" t="s">
        <v>4019</v>
      </c>
      <c r="L207" s="29"/>
      <c r="M207" s="138"/>
      <c r="T207" s="53"/>
      <c r="AT207" s="17" t="s">
        <v>231</v>
      </c>
      <c r="AU207" s="17" t="s">
        <v>82</v>
      </c>
    </row>
    <row r="208" spans="2:65" s="1" customFormat="1" ht="16.5" customHeight="1">
      <c r="B208" s="123"/>
      <c r="C208" s="124" t="s">
        <v>432</v>
      </c>
      <c r="D208" s="124" t="s">
        <v>226</v>
      </c>
      <c r="E208" s="125" t="s">
        <v>4021</v>
      </c>
      <c r="F208" s="126" t="s">
        <v>4022</v>
      </c>
      <c r="G208" s="127" t="s">
        <v>639</v>
      </c>
      <c r="H208" s="128">
        <v>1</v>
      </c>
      <c r="I208" s="129">
        <v>1750</v>
      </c>
      <c r="J208" s="129">
        <f>ROUND(I208*H208,2)</f>
        <v>1750</v>
      </c>
      <c r="K208" s="126" t="s">
        <v>2903</v>
      </c>
      <c r="L208" s="29"/>
      <c r="M208" s="130" t="s">
        <v>1</v>
      </c>
      <c r="N208" s="131" t="s">
        <v>39</v>
      </c>
      <c r="O208" s="132">
        <v>1.9</v>
      </c>
      <c r="P208" s="132">
        <f>O208*H208</f>
        <v>1.9</v>
      </c>
      <c r="Q208" s="132">
        <v>0</v>
      </c>
      <c r="R208" s="132">
        <f>Q208*H208</f>
        <v>0</v>
      </c>
      <c r="S208" s="132">
        <v>0</v>
      </c>
      <c r="T208" s="133">
        <f>S208*H208</f>
        <v>0</v>
      </c>
      <c r="AR208" s="134" t="s">
        <v>277</v>
      </c>
      <c r="AT208" s="134" t="s">
        <v>226</v>
      </c>
      <c r="AU208" s="134" t="s">
        <v>82</v>
      </c>
      <c r="AY208" s="17" t="s">
        <v>224</v>
      </c>
      <c r="BE208" s="135">
        <f>IF(N208="základní",J208,0)</f>
        <v>0</v>
      </c>
      <c r="BF208" s="135">
        <f>IF(N208="snížená",J208,0)</f>
        <v>1750</v>
      </c>
      <c r="BG208" s="135">
        <f>IF(N208="zákl. přenesená",J208,0)</f>
        <v>0</v>
      </c>
      <c r="BH208" s="135">
        <f>IF(N208="sníž. přenesená",J208,0)</f>
        <v>0</v>
      </c>
      <c r="BI208" s="135">
        <f>IF(N208="nulová",J208,0)</f>
        <v>0</v>
      </c>
      <c r="BJ208" s="17" t="s">
        <v>82</v>
      </c>
      <c r="BK208" s="135">
        <f>ROUND(I208*H208,2)</f>
        <v>1750</v>
      </c>
      <c r="BL208" s="17" t="s">
        <v>277</v>
      </c>
      <c r="BM208" s="134" t="s">
        <v>5405</v>
      </c>
    </row>
    <row r="209" spans="2:65" s="1" customFormat="1">
      <c r="B209" s="29"/>
      <c r="D209" s="136" t="s">
        <v>231</v>
      </c>
      <c r="F209" s="137" t="s">
        <v>4024</v>
      </c>
      <c r="L209" s="29"/>
      <c r="M209" s="138"/>
      <c r="T209" s="53"/>
      <c r="AT209" s="17" t="s">
        <v>231</v>
      </c>
      <c r="AU209" s="17" t="s">
        <v>82</v>
      </c>
    </row>
    <row r="210" spans="2:65" s="1" customFormat="1" ht="16.5" customHeight="1">
      <c r="B210" s="123"/>
      <c r="C210" s="124" t="s">
        <v>340</v>
      </c>
      <c r="D210" s="124" t="s">
        <v>226</v>
      </c>
      <c r="E210" s="125" t="s">
        <v>4025</v>
      </c>
      <c r="F210" s="126" t="s">
        <v>4026</v>
      </c>
      <c r="G210" s="127" t="s">
        <v>639</v>
      </c>
      <c r="H210" s="128">
        <v>2</v>
      </c>
      <c r="I210" s="129">
        <v>443</v>
      </c>
      <c r="J210" s="129">
        <f>ROUND(I210*H210,2)</f>
        <v>886</v>
      </c>
      <c r="K210" s="126" t="s">
        <v>2903</v>
      </c>
      <c r="L210" s="29"/>
      <c r="M210" s="130" t="s">
        <v>1</v>
      </c>
      <c r="N210" s="131" t="s">
        <v>39</v>
      </c>
      <c r="O210" s="132">
        <v>0.48</v>
      </c>
      <c r="P210" s="132">
        <f>O210*H210</f>
        <v>0.96</v>
      </c>
      <c r="Q210" s="132">
        <v>0</v>
      </c>
      <c r="R210" s="132">
        <f>Q210*H210</f>
        <v>0</v>
      </c>
      <c r="S210" s="132">
        <v>0</v>
      </c>
      <c r="T210" s="133">
        <f>S210*H210</f>
        <v>0</v>
      </c>
      <c r="AR210" s="134" t="s">
        <v>277</v>
      </c>
      <c r="AT210" s="134" t="s">
        <v>226</v>
      </c>
      <c r="AU210" s="134" t="s">
        <v>82</v>
      </c>
      <c r="AY210" s="17" t="s">
        <v>224</v>
      </c>
      <c r="BE210" s="135">
        <f>IF(N210="základní",J210,0)</f>
        <v>0</v>
      </c>
      <c r="BF210" s="135">
        <f>IF(N210="snížená",J210,0)</f>
        <v>886</v>
      </c>
      <c r="BG210" s="135">
        <f>IF(N210="zákl. přenesená",J210,0)</f>
        <v>0</v>
      </c>
      <c r="BH210" s="135">
        <f>IF(N210="sníž. přenesená",J210,0)</f>
        <v>0</v>
      </c>
      <c r="BI210" s="135">
        <f>IF(N210="nulová",J210,0)</f>
        <v>0</v>
      </c>
      <c r="BJ210" s="17" t="s">
        <v>82</v>
      </c>
      <c r="BK210" s="135">
        <f>ROUND(I210*H210,2)</f>
        <v>886</v>
      </c>
      <c r="BL210" s="17" t="s">
        <v>277</v>
      </c>
      <c r="BM210" s="134" t="s">
        <v>5406</v>
      </c>
    </row>
    <row r="211" spans="2:65" s="1" customFormat="1">
      <c r="B211" s="29"/>
      <c r="D211" s="136" t="s">
        <v>231</v>
      </c>
      <c r="F211" s="137" t="s">
        <v>4026</v>
      </c>
      <c r="L211" s="29"/>
      <c r="M211" s="138"/>
      <c r="T211" s="53"/>
      <c r="AT211" s="17" t="s">
        <v>231</v>
      </c>
      <c r="AU211" s="17" t="s">
        <v>82</v>
      </c>
    </row>
    <row r="212" spans="2:65" s="1" customFormat="1" ht="24.2" customHeight="1">
      <c r="B212" s="123"/>
      <c r="C212" s="124" t="s">
        <v>441</v>
      </c>
      <c r="D212" s="124" t="s">
        <v>226</v>
      </c>
      <c r="E212" s="125" t="s">
        <v>4028</v>
      </c>
      <c r="F212" s="126" t="s">
        <v>4029</v>
      </c>
      <c r="G212" s="127" t="s">
        <v>639</v>
      </c>
      <c r="H212" s="128">
        <v>2</v>
      </c>
      <c r="I212" s="129">
        <v>1020</v>
      </c>
      <c r="J212" s="129">
        <f>ROUND(I212*H212,2)</f>
        <v>2040</v>
      </c>
      <c r="K212" s="126" t="s">
        <v>2903</v>
      </c>
      <c r="L212" s="29"/>
      <c r="M212" s="130" t="s">
        <v>1</v>
      </c>
      <c r="N212" s="131" t="s">
        <v>39</v>
      </c>
      <c r="O212" s="132">
        <v>0.86</v>
      </c>
      <c r="P212" s="132">
        <f>O212*H212</f>
        <v>1.72</v>
      </c>
      <c r="Q212" s="132">
        <v>0</v>
      </c>
      <c r="R212" s="132">
        <f>Q212*H212</f>
        <v>0</v>
      </c>
      <c r="S212" s="132">
        <v>0</v>
      </c>
      <c r="T212" s="133">
        <f>S212*H212</f>
        <v>0</v>
      </c>
      <c r="AR212" s="134" t="s">
        <v>277</v>
      </c>
      <c r="AT212" s="134" t="s">
        <v>226</v>
      </c>
      <c r="AU212" s="134" t="s">
        <v>82</v>
      </c>
      <c r="AY212" s="17" t="s">
        <v>224</v>
      </c>
      <c r="BE212" s="135">
        <f>IF(N212="základní",J212,0)</f>
        <v>0</v>
      </c>
      <c r="BF212" s="135">
        <f>IF(N212="snížená",J212,0)</f>
        <v>2040</v>
      </c>
      <c r="BG212" s="135">
        <f>IF(N212="zákl. přenesená",J212,0)</f>
        <v>0</v>
      </c>
      <c r="BH212" s="135">
        <f>IF(N212="sníž. přenesená",J212,0)</f>
        <v>0</v>
      </c>
      <c r="BI212" s="135">
        <f>IF(N212="nulová",J212,0)</f>
        <v>0</v>
      </c>
      <c r="BJ212" s="17" t="s">
        <v>82</v>
      </c>
      <c r="BK212" s="135">
        <f>ROUND(I212*H212,2)</f>
        <v>2040</v>
      </c>
      <c r="BL212" s="17" t="s">
        <v>277</v>
      </c>
      <c r="BM212" s="134" t="s">
        <v>5407</v>
      </c>
    </row>
    <row r="213" spans="2:65" s="1" customFormat="1">
      <c r="B213" s="29"/>
      <c r="D213" s="136" t="s">
        <v>231</v>
      </c>
      <c r="F213" s="137" t="s">
        <v>4031</v>
      </c>
      <c r="L213" s="29"/>
      <c r="M213" s="138"/>
      <c r="T213" s="53"/>
      <c r="AT213" s="17" t="s">
        <v>231</v>
      </c>
      <c r="AU213" s="17" t="s">
        <v>82</v>
      </c>
    </row>
    <row r="214" spans="2:65" s="1" customFormat="1" ht="16.5" customHeight="1">
      <c r="B214" s="123"/>
      <c r="C214" s="124" t="s">
        <v>345</v>
      </c>
      <c r="D214" s="124" t="s">
        <v>226</v>
      </c>
      <c r="E214" s="125" t="s">
        <v>4032</v>
      </c>
      <c r="F214" s="126" t="s">
        <v>4033</v>
      </c>
      <c r="G214" s="127" t="s">
        <v>639</v>
      </c>
      <c r="H214" s="128">
        <v>42</v>
      </c>
      <c r="I214" s="129">
        <v>473</v>
      </c>
      <c r="J214" s="129">
        <f>ROUND(I214*H214,2)</f>
        <v>19866</v>
      </c>
      <c r="K214" s="126" t="s">
        <v>2903</v>
      </c>
      <c r="L214" s="29"/>
      <c r="M214" s="130" t="s">
        <v>1</v>
      </c>
      <c r="N214" s="131" t="s">
        <v>39</v>
      </c>
      <c r="O214" s="132">
        <v>0.48</v>
      </c>
      <c r="P214" s="132">
        <f>O214*H214</f>
        <v>20.16</v>
      </c>
      <c r="Q214" s="132">
        <v>0</v>
      </c>
      <c r="R214" s="132">
        <f>Q214*H214</f>
        <v>0</v>
      </c>
      <c r="S214" s="132">
        <v>0</v>
      </c>
      <c r="T214" s="133">
        <f>S214*H214</f>
        <v>0</v>
      </c>
      <c r="AR214" s="134" t="s">
        <v>277</v>
      </c>
      <c r="AT214" s="134" t="s">
        <v>226</v>
      </c>
      <c r="AU214" s="134" t="s">
        <v>82</v>
      </c>
      <c r="AY214" s="17" t="s">
        <v>224</v>
      </c>
      <c r="BE214" s="135">
        <f>IF(N214="základní",J214,0)</f>
        <v>0</v>
      </c>
      <c r="BF214" s="135">
        <f>IF(N214="snížená",J214,0)</f>
        <v>19866</v>
      </c>
      <c r="BG214" s="135">
        <f>IF(N214="zákl. přenesená",J214,0)</f>
        <v>0</v>
      </c>
      <c r="BH214" s="135">
        <f>IF(N214="sníž. přenesená",J214,0)</f>
        <v>0</v>
      </c>
      <c r="BI214" s="135">
        <f>IF(N214="nulová",J214,0)</f>
        <v>0</v>
      </c>
      <c r="BJ214" s="17" t="s">
        <v>82</v>
      </c>
      <c r="BK214" s="135">
        <f>ROUND(I214*H214,2)</f>
        <v>19866</v>
      </c>
      <c r="BL214" s="17" t="s">
        <v>277</v>
      </c>
      <c r="BM214" s="134" t="s">
        <v>5408</v>
      </c>
    </row>
    <row r="215" spans="2:65" s="1" customFormat="1">
      <c r="B215" s="29"/>
      <c r="D215" s="136" t="s">
        <v>231</v>
      </c>
      <c r="F215" s="137" t="s">
        <v>4035</v>
      </c>
      <c r="L215" s="29"/>
      <c r="M215" s="138"/>
      <c r="T215" s="53"/>
      <c r="AT215" s="17" t="s">
        <v>231</v>
      </c>
      <c r="AU215" s="17" t="s">
        <v>82</v>
      </c>
    </row>
    <row r="216" spans="2:65" s="1" customFormat="1" ht="16.5" customHeight="1">
      <c r="B216" s="123"/>
      <c r="C216" s="124" t="s">
        <v>453</v>
      </c>
      <c r="D216" s="124" t="s">
        <v>226</v>
      </c>
      <c r="E216" s="125" t="s">
        <v>4036</v>
      </c>
      <c r="F216" s="126" t="s">
        <v>4037</v>
      </c>
      <c r="G216" s="127" t="s">
        <v>639</v>
      </c>
      <c r="H216" s="128">
        <v>4</v>
      </c>
      <c r="I216" s="129">
        <v>443</v>
      </c>
      <c r="J216" s="129">
        <f>ROUND(I216*H216,2)</f>
        <v>1772</v>
      </c>
      <c r="K216" s="126" t="s">
        <v>2903</v>
      </c>
      <c r="L216" s="29"/>
      <c r="M216" s="130" t="s">
        <v>1</v>
      </c>
      <c r="N216" s="131" t="s">
        <v>39</v>
      </c>
      <c r="O216" s="132">
        <v>0.48</v>
      </c>
      <c r="P216" s="132">
        <f>O216*H216</f>
        <v>1.92</v>
      </c>
      <c r="Q216" s="132">
        <v>0</v>
      </c>
      <c r="R216" s="132">
        <f>Q216*H216</f>
        <v>0</v>
      </c>
      <c r="S216" s="132">
        <v>0</v>
      </c>
      <c r="T216" s="133">
        <f>S216*H216</f>
        <v>0</v>
      </c>
      <c r="AR216" s="134" t="s">
        <v>277</v>
      </c>
      <c r="AT216" s="134" t="s">
        <v>226</v>
      </c>
      <c r="AU216" s="134" t="s">
        <v>82</v>
      </c>
      <c r="AY216" s="17" t="s">
        <v>224</v>
      </c>
      <c r="BE216" s="135">
        <f>IF(N216="základní",J216,0)</f>
        <v>0</v>
      </c>
      <c r="BF216" s="135">
        <f>IF(N216="snížená",J216,0)</f>
        <v>1772</v>
      </c>
      <c r="BG216" s="135">
        <f>IF(N216="zákl. přenesená",J216,0)</f>
        <v>0</v>
      </c>
      <c r="BH216" s="135">
        <f>IF(N216="sníž. přenesená",J216,0)</f>
        <v>0</v>
      </c>
      <c r="BI216" s="135">
        <f>IF(N216="nulová",J216,0)</f>
        <v>0</v>
      </c>
      <c r="BJ216" s="17" t="s">
        <v>82</v>
      </c>
      <c r="BK216" s="135">
        <f>ROUND(I216*H216,2)</f>
        <v>1772</v>
      </c>
      <c r="BL216" s="17" t="s">
        <v>277</v>
      </c>
      <c r="BM216" s="134" t="s">
        <v>5409</v>
      </c>
    </row>
    <row r="217" spans="2:65" s="1" customFormat="1">
      <c r="B217" s="29"/>
      <c r="D217" s="136" t="s">
        <v>231</v>
      </c>
      <c r="F217" s="137" t="s">
        <v>4039</v>
      </c>
      <c r="L217" s="29"/>
      <c r="M217" s="138"/>
      <c r="T217" s="53"/>
      <c r="AT217" s="17" t="s">
        <v>231</v>
      </c>
      <c r="AU217" s="17" t="s">
        <v>82</v>
      </c>
    </row>
    <row r="218" spans="2:65" s="1" customFormat="1" ht="21.75" customHeight="1">
      <c r="B218" s="123"/>
      <c r="C218" s="124" t="s">
        <v>350</v>
      </c>
      <c r="D218" s="124" t="s">
        <v>226</v>
      </c>
      <c r="E218" s="125" t="s">
        <v>4040</v>
      </c>
      <c r="F218" s="126" t="s">
        <v>4041</v>
      </c>
      <c r="G218" s="127" t="s">
        <v>639</v>
      </c>
      <c r="H218" s="128">
        <v>1</v>
      </c>
      <c r="I218" s="129">
        <v>785</v>
      </c>
      <c r="J218" s="129">
        <f>ROUND(I218*H218,2)</f>
        <v>785</v>
      </c>
      <c r="K218" s="126" t="s">
        <v>2903</v>
      </c>
      <c r="L218" s="29"/>
      <c r="M218" s="130" t="s">
        <v>1</v>
      </c>
      <c r="N218" s="131" t="s">
        <v>39</v>
      </c>
      <c r="O218" s="132">
        <v>0.85</v>
      </c>
      <c r="P218" s="132">
        <f>O218*H218</f>
        <v>0.85</v>
      </c>
      <c r="Q218" s="132">
        <v>0</v>
      </c>
      <c r="R218" s="132">
        <f>Q218*H218</f>
        <v>0</v>
      </c>
      <c r="S218" s="132">
        <v>0</v>
      </c>
      <c r="T218" s="133">
        <f>S218*H218</f>
        <v>0</v>
      </c>
      <c r="AR218" s="134" t="s">
        <v>277</v>
      </c>
      <c r="AT218" s="134" t="s">
        <v>226</v>
      </c>
      <c r="AU218" s="134" t="s">
        <v>82</v>
      </c>
      <c r="AY218" s="17" t="s">
        <v>224</v>
      </c>
      <c r="BE218" s="135">
        <f>IF(N218="základní",J218,0)</f>
        <v>0</v>
      </c>
      <c r="BF218" s="135">
        <f>IF(N218="snížená",J218,0)</f>
        <v>785</v>
      </c>
      <c r="BG218" s="135">
        <f>IF(N218="zákl. přenesená",J218,0)</f>
        <v>0</v>
      </c>
      <c r="BH218" s="135">
        <f>IF(N218="sníž. přenesená",J218,0)</f>
        <v>0</v>
      </c>
      <c r="BI218" s="135">
        <f>IF(N218="nulová",J218,0)</f>
        <v>0</v>
      </c>
      <c r="BJ218" s="17" t="s">
        <v>82</v>
      </c>
      <c r="BK218" s="135">
        <f>ROUND(I218*H218,2)</f>
        <v>785</v>
      </c>
      <c r="BL218" s="17" t="s">
        <v>277</v>
      </c>
      <c r="BM218" s="134" t="s">
        <v>5410</v>
      </c>
    </row>
    <row r="219" spans="2:65" s="1" customFormat="1" ht="19.5">
      <c r="B219" s="29"/>
      <c r="D219" s="136" t="s">
        <v>231</v>
      </c>
      <c r="F219" s="137" t="s">
        <v>4043</v>
      </c>
      <c r="L219" s="29"/>
      <c r="M219" s="138"/>
      <c r="T219" s="53"/>
      <c r="AT219" s="17" t="s">
        <v>231</v>
      </c>
      <c r="AU219" s="17" t="s">
        <v>82</v>
      </c>
    </row>
    <row r="220" spans="2:65" s="1" customFormat="1" ht="16.5" customHeight="1">
      <c r="B220" s="123"/>
      <c r="C220" s="124" t="s">
        <v>464</v>
      </c>
      <c r="D220" s="124" t="s">
        <v>226</v>
      </c>
      <c r="E220" s="125" t="s">
        <v>4044</v>
      </c>
      <c r="F220" s="126" t="s">
        <v>4045</v>
      </c>
      <c r="G220" s="127" t="s">
        <v>639</v>
      </c>
      <c r="H220" s="128">
        <v>42</v>
      </c>
      <c r="I220" s="129">
        <v>38.799999999999997</v>
      </c>
      <c r="J220" s="129">
        <f>ROUND(I220*H220,2)</f>
        <v>1629.6</v>
      </c>
      <c r="K220" s="126" t="s">
        <v>2903</v>
      </c>
      <c r="L220" s="29"/>
      <c r="M220" s="130" t="s">
        <v>1</v>
      </c>
      <c r="N220" s="131" t="s">
        <v>39</v>
      </c>
      <c r="O220" s="132">
        <v>4.2000000000000003E-2</v>
      </c>
      <c r="P220" s="132">
        <f>O220*H220</f>
        <v>1.764</v>
      </c>
      <c r="Q220" s="132">
        <v>0</v>
      </c>
      <c r="R220" s="132">
        <f>Q220*H220</f>
        <v>0</v>
      </c>
      <c r="S220" s="132">
        <v>0</v>
      </c>
      <c r="T220" s="133">
        <f>S220*H220</f>
        <v>0</v>
      </c>
      <c r="AR220" s="134" t="s">
        <v>277</v>
      </c>
      <c r="AT220" s="134" t="s">
        <v>226</v>
      </c>
      <c r="AU220" s="134" t="s">
        <v>82</v>
      </c>
      <c r="AY220" s="17" t="s">
        <v>224</v>
      </c>
      <c r="BE220" s="135">
        <f>IF(N220="základní",J220,0)</f>
        <v>0</v>
      </c>
      <c r="BF220" s="135">
        <f>IF(N220="snížená",J220,0)</f>
        <v>1629.6</v>
      </c>
      <c r="BG220" s="135">
        <f>IF(N220="zákl. přenesená",J220,0)</f>
        <v>0</v>
      </c>
      <c r="BH220" s="135">
        <f>IF(N220="sníž. přenesená",J220,0)</f>
        <v>0</v>
      </c>
      <c r="BI220" s="135">
        <f>IF(N220="nulová",J220,0)</f>
        <v>0</v>
      </c>
      <c r="BJ220" s="17" t="s">
        <v>82</v>
      </c>
      <c r="BK220" s="135">
        <f>ROUND(I220*H220,2)</f>
        <v>1629.6</v>
      </c>
      <c r="BL220" s="17" t="s">
        <v>277</v>
      </c>
      <c r="BM220" s="134" t="s">
        <v>5411</v>
      </c>
    </row>
    <row r="221" spans="2:65" s="1" customFormat="1">
      <c r="B221" s="29"/>
      <c r="D221" s="136" t="s">
        <v>231</v>
      </c>
      <c r="F221" s="137" t="s">
        <v>4047</v>
      </c>
      <c r="L221" s="29"/>
      <c r="M221" s="138"/>
      <c r="T221" s="53"/>
      <c r="AT221" s="17" t="s">
        <v>231</v>
      </c>
      <c r="AU221" s="17" t="s">
        <v>82</v>
      </c>
    </row>
    <row r="222" spans="2:65" s="1" customFormat="1" ht="16.5" customHeight="1">
      <c r="B222" s="123"/>
      <c r="C222" s="124" t="s">
        <v>355</v>
      </c>
      <c r="D222" s="124" t="s">
        <v>226</v>
      </c>
      <c r="E222" s="125" t="s">
        <v>4048</v>
      </c>
      <c r="F222" s="126" t="s">
        <v>4049</v>
      </c>
      <c r="G222" s="127" t="s">
        <v>639</v>
      </c>
      <c r="H222" s="128">
        <v>42</v>
      </c>
      <c r="I222" s="129">
        <v>46.2</v>
      </c>
      <c r="J222" s="129">
        <f>ROUND(I222*H222,2)</f>
        <v>1940.4</v>
      </c>
      <c r="K222" s="126" t="s">
        <v>2903</v>
      </c>
      <c r="L222" s="29"/>
      <c r="M222" s="130" t="s">
        <v>1</v>
      </c>
      <c r="N222" s="131" t="s">
        <v>39</v>
      </c>
      <c r="O222" s="132">
        <v>0.05</v>
      </c>
      <c r="P222" s="132">
        <f>O222*H222</f>
        <v>2.1</v>
      </c>
      <c r="Q222" s="132">
        <v>0</v>
      </c>
      <c r="R222" s="132">
        <f>Q222*H222</f>
        <v>0</v>
      </c>
      <c r="S222" s="132">
        <v>0</v>
      </c>
      <c r="T222" s="133">
        <f>S222*H222</f>
        <v>0</v>
      </c>
      <c r="AR222" s="134" t="s">
        <v>277</v>
      </c>
      <c r="AT222" s="134" t="s">
        <v>226</v>
      </c>
      <c r="AU222" s="134" t="s">
        <v>82</v>
      </c>
      <c r="AY222" s="17" t="s">
        <v>224</v>
      </c>
      <c r="BE222" s="135">
        <f>IF(N222="základní",J222,0)</f>
        <v>0</v>
      </c>
      <c r="BF222" s="135">
        <f>IF(N222="snížená",J222,0)</f>
        <v>1940.4</v>
      </c>
      <c r="BG222" s="135">
        <f>IF(N222="zákl. přenesená",J222,0)</f>
        <v>0</v>
      </c>
      <c r="BH222" s="135">
        <f>IF(N222="sníž. přenesená",J222,0)</f>
        <v>0</v>
      </c>
      <c r="BI222" s="135">
        <f>IF(N222="nulová",J222,0)</f>
        <v>0</v>
      </c>
      <c r="BJ222" s="17" t="s">
        <v>82</v>
      </c>
      <c r="BK222" s="135">
        <f>ROUND(I222*H222,2)</f>
        <v>1940.4</v>
      </c>
      <c r="BL222" s="17" t="s">
        <v>277</v>
      </c>
      <c r="BM222" s="134" t="s">
        <v>5412</v>
      </c>
    </row>
    <row r="223" spans="2:65" s="1" customFormat="1">
      <c r="B223" s="29"/>
      <c r="D223" s="136" t="s">
        <v>231</v>
      </c>
      <c r="F223" s="137" t="s">
        <v>4051</v>
      </c>
      <c r="L223" s="29"/>
      <c r="M223" s="138"/>
      <c r="T223" s="53"/>
      <c r="AT223" s="17" t="s">
        <v>231</v>
      </c>
      <c r="AU223" s="17" t="s">
        <v>82</v>
      </c>
    </row>
    <row r="224" spans="2:65" s="1" customFormat="1" ht="16.5" customHeight="1">
      <c r="B224" s="123"/>
      <c r="C224" s="124" t="s">
        <v>472</v>
      </c>
      <c r="D224" s="124" t="s">
        <v>226</v>
      </c>
      <c r="E224" s="125" t="s">
        <v>4052</v>
      </c>
      <c r="F224" s="126" t="s">
        <v>4053</v>
      </c>
      <c r="G224" s="127" t="s">
        <v>639</v>
      </c>
      <c r="H224" s="128">
        <v>1</v>
      </c>
      <c r="I224" s="129">
        <v>2580</v>
      </c>
      <c r="J224" s="129">
        <f>ROUND(I224*H224,2)</f>
        <v>2580</v>
      </c>
      <c r="K224" s="126" t="s">
        <v>2903</v>
      </c>
      <c r="L224" s="29"/>
      <c r="M224" s="130" t="s">
        <v>1</v>
      </c>
      <c r="N224" s="131" t="s">
        <v>39</v>
      </c>
      <c r="O224" s="132">
        <v>2.8</v>
      </c>
      <c r="P224" s="132">
        <f>O224*H224</f>
        <v>2.8</v>
      </c>
      <c r="Q224" s="132">
        <v>0</v>
      </c>
      <c r="R224" s="132">
        <f>Q224*H224</f>
        <v>0</v>
      </c>
      <c r="S224" s="132">
        <v>0</v>
      </c>
      <c r="T224" s="133">
        <f>S224*H224</f>
        <v>0</v>
      </c>
      <c r="AR224" s="134" t="s">
        <v>277</v>
      </c>
      <c r="AT224" s="134" t="s">
        <v>226</v>
      </c>
      <c r="AU224" s="134" t="s">
        <v>82</v>
      </c>
      <c r="AY224" s="17" t="s">
        <v>224</v>
      </c>
      <c r="BE224" s="135">
        <f>IF(N224="základní",J224,0)</f>
        <v>0</v>
      </c>
      <c r="BF224" s="135">
        <f>IF(N224="snížená",J224,0)</f>
        <v>2580</v>
      </c>
      <c r="BG224" s="135">
        <f>IF(N224="zákl. přenesená",J224,0)</f>
        <v>0</v>
      </c>
      <c r="BH224" s="135">
        <f>IF(N224="sníž. přenesená",J224,0)</f>
        <v>0</v>
      </c>
      <c r="BI224" s="135">
        <f>IF(N224="nulová",J224,0)</f>
        <v>0</v>
      </c>
      <c r="BJ224" s="17" t="s">
        <v>82</v>
      </c>
      <c r="BK224" s="135">
        <f>ROUND(I224*H224,2)</f>
        <v>2580</v>
      </c>
      <c r="BL224" s="17" t="s">
        <v>277</v>
      </c>
      <c r="BM224" s="134" t="s">
        <v>5413</v>
      </c>
    </row>
    <row r="225" spans="2:65" s="1" customFormat="1">
      <c r="B225" s="29"/>
      <c r="D225" s="136" t="s">
        <v>231</v>
      </c>
      <c r="F225" s="137" t="s">
        <v>4055</v>
      </c>
      <c r="L225" s="29"/>
      <c r="M225" s="138"/>
      <c r="T225" s="53"/>
      <c r="AT225" s="17" t="s">
        <v>231</v>
      </c>
      <c r="AU225" s="17" t="s">
        <v>82</v>
      </c>
    </row>
    <row r="226" spans="2:65" s="1" customFormat="1" ht="16.5" customHeight="1">
      <c r="B226" s="123"/>
      <c r="C226" s="124" t="s">
        <v>359</v>
      </c>
      <c r="D226" s="124" t="s">
        <v>226</v>
      </c>
      <c r="E226" s="125" t="s">
        <v>4056</v>
      </c>
      <c r="F226" s="126" t="s">
        <v>4057</v>
      </c>
      <c r="G226" s="127" t="s">
        <v>639</v>
      </c>
      <c r="H226" s="128">
        <v>1</v>
      </c>
      <c r="I226" s="129">
        <v>10600</v>
      </c>
      <c r="J226" s="129">
        <f>ROUND(I226*H226,2)</f>
        <v>10600</v>
      </c>
      <c r="K226" s="126" t="s">
        <v>2903</v>
      </c>
      <c r="L226" s="29"/>
      <c r="M226" s="130" t="s">
        <v>1</v>
      </c>
      <c r="N226" s="131" t="s">
        <v>39</v>
      </c>
      <c r="O226" s="132">
        <v>9.4</v>
      </c>
      <c r="P226" s="132">
        <f>O226*H226</f>
        <v>9.4</v>
      </c>
      <c r="Q226" s="132">
        <v>0</v>
      </c>
      <c r="R226" s="132">
        <f>Q226*H226</f>
        <v>0</v>
      </c>
      <c r="S226" s="132">
        <v>0</v>
      </c>
      <c r="T226" s="133">
        <f>S226*H226</f>
        <v>0</v>
      </c>
      <c r="AR226" s="134" t="s">
        <v>277</v>
      </c>
      <c r="AT226" s="134" t="s">
        <v>226</v>
      </c>
      <c r="AU226" s="134" t="s">
        <v>82</v>
      </c>
      <c r="AY226" s="17" t="s">
        <v>224</v>
      </c>
      <c r="BE226" s="135">
        <f>IF(N226="základní",J226,0)</f>
        <v>0</v>
      </c>
      <c r="BF226" s="135">
        <f>IF(N226="snížená",J226,0)</f>
        <v>10600</v>
      </c>
      <c r="BG226" s="135">
        <f>IF(N226="zákl. přenesená",J226,0)</f>
        <v>0</v>
      </c>
      <c r="BH226" s="135">
        <f>IF(N226="sníž. přenesená",J226,0)</f>
        <v>0</v>
      </c>
      <c r="BI226" s="135">
        <f>IF(N226="nulová",J226,0)</f>
        <v>0</v>
      </c>
      <c r="BJ226" s="17" t="s">
        <v>82</v>
      </c>
      <c r="BK226" s="135">
        <f>ROUND(I226*H226,2)</f>
        <v>10600</v>
      </c>
      <c r="BL226" s="17" t="s">
        <v>277</v>
      </c>
      <c r="BM226" s="134" t="s">
        <v>5414</v>
      </c>
    </row>
    <row r="227" spans="2:65" s="1" customFormat="1">
      <c r="B227" s="29"/>
      <c r="D227" s="136" t="s">
        <v>231</v>
      </c>
      <c r="F227" s="137" t="s">
        <v>4059</v>
      </c>
      <c r="L227" s="29"/>
      <c r="M227" s="138"/>
      <c r="T227" s="53"/>
      <c r="AT227" s="17" t="s">
        <v>231</v>
      </c>
      <c r="AU227" s="17" t="s">
        <v>82</v>
      </c>
    </row>
    <row r="228" spans="2:65" s="1" customFormat="1" ht="16.5" customHeight="1">
      <c r="B228" s="123"/>
      <c r="C228" s="124" t="s">
        <v>479</v>
      </c>
      <c r="D228" s="124" t="s">
        <v>226</v>
      </c>
      <c r="E228" s="125" t="s">
        <v>4060</v>
      </c>
      <c r="F228" s="126" t="s">
        <v>4061</v>
      </c>
      <c r="G228" s="127" t="s">
        <v>639</v>
      </c>
      <c r="H228" s="128">
        <v>1</v>
      </c>
      <c r="I228" s="129">
        <v>2310</v>
      </c>
      <c r="J228" s="129">
        <f>ROUND(I228*H228,2)</f>
        <v>2310</v>
      </c>
      <c r="K228" s="126" t="s">
        <v>2903</v>
      </c>
      <c r="L228" s="29"/>
      <c r="M228" s="130" t="s">
        <v>1</v>
      </c>
      <c r="N228" s="131" t="s">
        <v>39</v>
      </c>
      <c r="O228" s="132">
        <v>2.5</v>
      </c>
      <c r="P228" s="132">
        <f>O228*H228</f>
        <v>2.5</v>
      </c>
      <c r="Q228" s="132">
        <v>0</v>
      </c>
      <c r="R228" s="132">
        <f>Q228*H228</f>
        <v>0</v>
      </c>
      <c r="S228" s="132">
        <v>0</v>
      </c>
      <c r="T228" s="133">
        <f>S228*H228</f>
        <v>0</v>
      </c>
      <c r="AR228" s="134" t="s">
        <v>277</v>
      </c>
      <c r="AT228" s="134" t="s">
        <v>226</v>
      </c>
      <c r="AU228" s="134" t="s">
        <v>82</v>
      </c>
      <c r="AY228" s="17" t="s">
        <v>224</v>
      </c>
      <c r="BE228" s="135">
        <f>IF(N228="základní",J228,0)</f>
        <v>0</v>
      </c>
      <c r="BF228" s="135">
        <f>IF(N228="snížená",J228,0)</f>
        <v>2310</v>
      </c>
      <c r="BG228" s="135">
        <f>IF(N228="zákl. přenesená",J228,0)</f>
        <v>0</v>
      </c>
      <c r="BH228" s="135">
        <f>IF(N228="sníž. přenesená",J228,0)</f>
        <v>0</v>
      </c>
      <c r="BI228" s="135">
        <f>IF(N228="nulová",J228,0)</f>
        <v>0</v>
      </c>
      <c r="BJ228" s="17" t="s">
        <v>82</v>
      </c>
      <c r="BK228" s="135">
        <f>ROUND(I228*H228,2)</f>
        <v>2310</v>
      </c>
      <c r="BL228" s="17" t="s">
        <v>277</v>
      </c>
      <c r="BM228" s="134" t="s">
        <v>5415</v>
      </c>
    </row>
    <row r="229" spans="2:65" s="1" customFormat="1">
      <c r="B229" s="29"/>
      <c r="D229" s="136" t="s">
        <v>231</v>
      </c>
      <c r="F229" s="137" t="s">
        <v>4063</v>
      </c>
      <c r="L229" s="29"/>
      <c r="M229" s="138"/>
      <c r="T229" s="53"/>
      <c r="AT229" s="17" t="s">
        <v>231</v>
      </c>
      <c r="AU229" s="17" t="s">
        <v>82</v>
      </c>
    </row>
    <row r="230" spans="2:65" s="11" customFormat="1" ht="25.9" customHeight="1">
      <c r="B230" s="112"/>
      <c r="D230" s="113" t="s">
        <v>72</v>
      </c>
      <c r="E230" s="114" t="s">
        <v>1008</v>
      </c>
      <c r="F230" s="114" t="s">
        <v>3402</v>
      </c>
      <c r="J230" s="115">
        <f>BK230</f>
        <v>908</v>
      </c>
      <c r="L230" s="112"/>
      <c r="M230" s="116"/>
      <c r="P230" s="117">
        <f>P231</f>
        <v>0.78800000000000003</v>
      </c>
      <c r="R230" s="117">
        <f>R231</f>
        <v>0</v>
      </c>
      <c r="T230" s="118">
        <f>T231</f>
        <v>0</v>
      </c>
      <c r="AR230" s="113" t="s">
        <v>101</v>
      </c>
      <c r="AT230" s="119" t="s">
        <v>72</v>
      </c>
      <c r="AU230" s="119" t="s">
        <v>73</v>
      </c>
      <c r="AY230" s="113" t="s">
        <v>224</v>
      </c>
      <c r="BK230" s="120">
        <f>BK231</f>
        <v>908</v>
      </c>
    </row>
    <row r="231" spans="2:65" s="11" customFormat="1" ht="22.9" customHeight="1">
      <c r="B231" s="112"/>
      <c r="D231" s="113" t="s">
        <v>72</v>
      </c>
      <c r="E231" s="121" t="s">
        <v>3414</v>
      </c>
      <c r="F231" s="121" t="s">
        <v>3415</v>
      </c>
      <c r="J231" s="122">
        <f>BK231</f>
        <v>908</v>
      </c>
      <c r="L231" s="112"/>
      <c r="M231" s="116"/>
      <c r="P231" s="117">
        <f>SUM(P232:P233)</f>
        <v>0.78800000000000003</v>
      </c>
      <c r="R231" s="117">
        <f>SUM(R232:R233)</f>
        <v>0</v>
      </c>
      <c r="T231" s="118">
        <f>SUM(T232:T233)</f>
        <v>0</v>
      </c>
      <c r="AR231" s="113" t="s">
        <v>101</v>
      </c>
      <c r="AT231" s="119" t="s">
        <v>72</v>
      </c>
      <c r="AU231" s="119" t="s">
        <v>78</v>
      </c>
      <c r="AY231" s="113" t="s">
        <v>224</v>
      </c>
      <c r="BK231" s="120">
        <f>SUM(BK232:BK233)</f>
        <v>908</v>
      </c>
    </row>
    <row r="232" spans="2:65" s="1" customFormat="1" ht="24.2" customHeight="1">
      <c r="B232" s="123"/>
      <c r="C232" s="124" t="s">
        <v>365</v>
      </c>
      <c r="D232" s="124" t="s">
        <v>226</v>
      </c>
      <c r="E232" s="125" t="s">
        <v>4064</v>
      </c>
      <c r="F232" s="126" t="s">
        <v>4065</v>
      </c>
      <c r="G232" s="127" t="s">
        <v>639</v>
      </c>
      <c r="H232" s="128">
        <v>1</v>
      </c>
      <c r="I232" s="129">
        <v>908</v>
      </c>
      <c r="J232" s="129">
        <f>ROUND(I232*H232,2)</f>
        <v>908</v>
      </c>
      <c r="K232" s="126" t="s">
        <v>2903</v>
      </c>
      <c r="L232" s="29"/>
      <c r="M232" s="130" t="s">
        <v>1</v>
      </c>
      <c r="N232" s="131" t="s">
        <v>39</v>
      </c>
      <c r="O232" s="132">
        <v>0.78800000000000003</v>
      </c>
      <c r="P232" s="132">
        <f>O232*H232</f>
        <v>0.78800000000000003</v>
      </c>
      <c r="Q232" s="132">
        <v>0</v>
      </c>
      <c r="R232" s="132">
        <f>Q232*H232</f>
        <v>0</v>
      </c>
      <c r="S232" s="132">
        <v>0</v>
      </c>
      <c r="T232" s="133">
        <f>S232*H232</f>
        <v>0</v>
      </c>
      <c r="AR232" s="134" t="s">
        <v>429</v>
      </c>
      <c r="AT232" s="134" t="s">
        <v>226</v>
      </c>
      <c r="AU232" s="134" t="s">
        <v>82</v>
      </c>
      <c r="AY232" s="17" t="s">
        <v>224</v>
      </c>
      <c r="BE232" s="135">
        <f>IF(N232="základní",J232,0)</f>
        <v>0</v>
      </c>
      <c r="BF232" s="135">
        <f>IF(N232="snížená",J232,0)</f>
        <v>908</v>
      </c>
      <c r="BG232" s="135">
        <f>IF(N232="zákl. přenesená",J232,0)</f>
        <v>0</v>
      </c>
      <c r="BH232" s="135">
        <f>IF(N232="sníž. přenesená",J232,0)</f>
        <v>0</v>
      </c>
      <c r="BI232" s="135">
        <f>IF(N232="nulová",J232,0)</f>
        <v>0</v>
      </c>
      <c r="BJ232" s="17" t="s">
        <v>82</v>
      </c>
      <c r="BK232" s="135">
        <f>ROUND(I232*H232,2)</f>
        <v>908</v>
      </c>
      <c r="BL232" s="17" t="s">
        <v>429</v>
      </c>
      <c r="BM232" s="134" t="s">
        <v>5416</v>
      </c>
    </row>
    <row r="233" spans="2:65" s="1" customFormat="1">
      <c r="B233" s="29"/>
      <c r="D233" s="136" t="s">
        <v>231</v>
      </c>
      <c r="F233" s="137" t="s">
        <v>4067</v>
      </c>
      <c r="L233" s="29"/>
      <c r="M233" s="138"/>
      <c r="T233" s="53"/>
      <c r="AT233" s="17" t="s">
        <v>231</v>
      </c>
      <c r="AU233" s="17" t="s">
        <v>82</v>
      </c>
    </row>
    <row r="234" spans="2:65" s="11" customFormat="1" ht="25.9" customHeight="1">
      <c r="B234" s="112"/>
      <c r="D234" s="113" t="s">
        <v>72</v>
      </c>
      <c r="E234" s="114" t="s">
        <v>3452</v>
      </c>
      <c r="F234" s="114" t="s">
        <v>3453</v>
      </c>
      <c r="J234" s="115">
        <f>BK234</f>
        <v>18880</v>
      </c>
      <c r="L234" s="112"/>
      <c r="M234" s="116"/>
      <c r="P234" s="117">
        <f>SUM(P235:P239)</f>
        <v>40</v>
      </c>
      <c r="R234" s="117">
        <f>SUM(R235:R239)</f>
        <v>0</v>
      </c>
      <c r="T234" s="118">
        <f>SUM(T235:T239)</f>
        <v>0</v>
      </c>
      <c r="AR234" s="113" t="s">
        <v>106</v>
      </c>
      <c r="AT234" s="119" t="s">
        <v>72</v>
      </c>
      <c r="AU234" s="119" t="s">
        <v>73</v>
      </c>
      <c r="AY234" s="113" t="s">
        <v>224</v>
      </c>
      <c r="BK234" s="120">
        <f>SUM(BK235:BK239)</f>
        <v>18880</v>
      </c>
    </row>
    <row r="235" spans="2:65" s="1" customFormat="1" ht="16.5" customHeight="1">
      <c r="B235" s="123"/>
      <c r="C235" s="124" t="s">
        <v>491</v>
      </c>
      <c r="D235" s="124" t="s">
        <v>226</v>
      </c>
      <c r="E235" s="125" t="s">
        <v>3768</v>
      </c>
      <c r="F235" s="126" t="s">
        <v>3769</v>
      </c>
      <c r="G235" s="127" t="s">
        <v>3456</v>
      </c>
      <c r="H235" s="128">
        <v>40</v>
      </c>
      <c r="I235" s="129">
        <v>472</v>
      </c>
      <c r="J235" s="129">
        <f>ROUND(I235*H235,2)</f>
        <v>18880</v>
      </c>
      <c r="K235" s="126" t="s">
        <v>2903</v>
      </c>
      <c r="L235" s="29"/>
      <c r="M235" s="130" t="s">
        <v>1</v>
      </c>
      <c r="N235" s="131" t="s">
        <v>39</v>
      </c>
      <c r="O235" s="132">
        <v>1</v>
      </c>
      <c r="P235" s="132">
        <f>O235*H235</f>
        <v>40</v>
      </c>
      <c r="Q235" s="132">
        <v>0</v>
      </c>
      <c r="R235" s="132">
        <f>Q235*H235</f>
        <v>0</v>
      </c>
      <c r="S235" s="132">
        <v>0</v>
      </c>
      <c r="T235" s="133">
        <f>S235*H235</f>
        <v>0</v>
      </c>
      <c r="AR235" s="134" t="s">
        <v>1564</v>
      </c>
      <c r="AT235" s="134" t="s">
        <v>226</v>
      </c>
      <c r="AU235" s="134" t="s">
        <v>78</v>
      </c>
      <c r="AY235" s="17" t="s">
        <v>224</v>
      </c>
      <c r="BE235" s="135">
        <f>IF(N235="základní",J235,0)</f>
        <v>0</v>
      </c>
      <c r="BF235" s="135">
        <f>IF(N235="snížená",J235,0)</f>
        <v>18880</v>
      </c>
      <c r="BG235" s="135">
        <f>IF(N235="zákl. přenesená",J235,0)</f>
        <v>0</v>
      </c>
      <c r="BH235" s="135">
        <f>IF(N235="sníž. přenesená",J235,0)</f>
        <v>0</v>
      </c>
      <c r="BI235" s="135">
        <f>IF(N235="nulová",J235,0)</f>
        <v>0</v>
      </c>
      <c r="BJ235" s="17" t="s">
        <v>82</v>
      </c>
      <c r="BK235" s="135">
        <f>ROUND(I235*H235,2)</f>
        <v>18880</v>
      </c>
      <c r="BL235" s="17" t="s">
        <v>1564</v>
      </c>
      <c r="BM235" s="134" t="s">
        <v>5417</v>
      </c>
    </row>
    <row r="236" spans="2:65" s="1" customFormat="1" ht="19.5">
      <c r="B236" s="29"/>
      <c r="D236" s="136" t="s">
        <v>231</v>
      </c>
      <c r="F236" s="137" t="s">
        <v>3771</v>
      </c>
      <c r="L236" s="29"/>
      <c r="M236" s="138"/>
      <c r="T236" s="53"/>
      <c r="AT236" s="17" t="s">
        <v>231</v>
      </c>
      <c r="AU236" s="17" t="s">
        <v>78</v>
      </c>
    </row>
    <row r="237" spans="2:65" s="12" customFormat="1">
      <c r="B237" s="141"/>
      <c r="D237" s="136" t="s">
        <v>234</v>
      </c>
      <c r="E237" s="142" t="s">
        <v>1</v>
      </c>
      <c r="F237" s="143" t="s">
        <v>4069</v>
      </c>
      <c r="H237" s="142" t="s">
        <v>1</v>
      </c>
      <c r="L237" s="141"/>
      <c r="M237" s="144"/>
      <c r="T237" s="145"/>
      <c r="AT237" s="142" t="s">
        <v>234</v>
      </c>
      <c r="AU237" s="142" t="s">
        <v>78</v>
      </c>
      <c r="AV237" s="12" t="s">
        <v>78</v>
      </c>
      <c r="AW237" s="12" t="s">
        <v>29</v>
      </c>
      <c r="AX237" s="12" t="s">
        <v>73</v>
      </c>
      <c r="AY237" s="142" t="s">
        <v>224</v>
      </c>
    </row>
    <row r="238" spans="2:65" s="13" customFormat="1">
      <c r="B238" s="146"/>
      <c r="D238" s="136" t="s">
        <v>234</v>
      </c>
      <c r="E238" s="147" t="s">
        <v>1</v>
      </c>
      <c r="F238" s="148" t="s">
        <v>355</v>
      </c>
      <c r="H238" s="149">
        <v>40</v>
      </c>
      <c r="L238" s="146"/>
      <c r="M238" s="150"/>
      <c r="T238" s="151"/>
      <c r="AT238" s="147" t="s">
        <v>234</v>
      </c>
      <c r="AU238" s="147" t="s">
        <v>78</v>
      </c>
      <c r="AV238" s="13" t="s">
        <v>82</v>
      </c>
      <c r="AW238" s="13" t="s">
        <v>29</v>
      </c>
      <c r="AX238" s="13" t="s">
        <v>73</v>
      </c>
      <c r="AY238" s="147" t="s">
        <v>224</v>
      </c>
    </row>
    <row r="239" spans="2:65" s="14" customFormat="1">
      <c r="B239" s="152"/>
      <c r="D239" s="136" t="s">
        <v>234</v>
      </c>
      <c r="E239" s="153" t="s">
        <v>1</v>
      </c>
      <c r="F239" s="154" t="s">
        <v>239</v>
      </c>
      <c r="H239" s="155">
        <v>40</v>
      </c>
      <c r="L239" s="152"/>
      <c r="M239" s="179"/>
      <c r="N239" s="180"/>
      <c r="O239" s="180"/>
      <c r="P239" s="180"/>
      <c r="Q239" s="180"/>
      <c r="R239" s="180"/>
      <c r="S239" s="180"/>
      <c r="T239" s="181"/>
      <c r="AT239" s="153" t="s">
        <v>234</v>
      </c>
      <c r="AU239" s="153" t="s">
        <v>78</v>
      </c>
      <c r="AV239" s="14" t="s">
        <v>106</v>
      </c>
      <c r="AW239" s="14" t="s">
        <v>29</v>
      </c>
      <c r="AX239" s="14" t="s">
        <v>78</v>
      </c>
      <c r="AY239" s="153" t="s">
        <v>224</v>
      </c>
    </row>
    <row r="240" spans="2:65" s="1" customFormat="1" ht="6.95" customHeight="1">
      <c r="B240" s="41"/>
      <c r="C240" s="42"/>
      <c r="D240" s="42"/>
      <c r="E240" s="42"/>
      <c r="F240" s="42"/>
      <c r="G240" s="42"/>
      <c r="H240" s="42"/>
      <c r="I240" s="42"/>
      <c r="J240" s="42"/>
      <c r="K240" s="42"/>
      <c r="L240" s="29"/>
    </row>
  </sheetData>
  <autoFilter ref="C132:K239" xr:uid="{00000000-0009-0000-0000-00001A000000}"/>
  <mergeCells count="14">
    <mergeCell ref="E123:H123"/>
    <mergeCell ref="E121:H121"/>
    <mergeCell ref="E125:H125"/>
    <mergeCell ref="L2:V2"/>
    <mergeCell ref="E85:H85"/>
    <mergeCell ref="E89:H89"/>
    <mergeCell ref="E87:H87"/>
    <mergeCell ref="E91:H91"/>
    <mergeCell ref="E119:H119"/>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183"/>
  <sheetViews>
    <sheetView showGridLines="0" workbookViewId="0">
      <selection activeCell="H22" sqref="H2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140</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4070</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ROUND(J128, 2)</f>
        <v>100195.4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ROUND((SUM(BE128:BE182)),  2)</f>
        <v>0</v>
      </c>
      <c r="I37" s="84">
        <v>0.21</v>
      </c>
      <c r="J37" s="80">
        <f>ROUND(((SUM(BE128:BE182))*I37),  2)</f>
        <v>0</v>
      </c>
      <c r="L37" s="29"/>
    </row>
    <row r="38" spans="2:12" s="1" customFormat="1" ht="14.45" customHeight="1">
      <c r="B38" s="29"/>
      <c r="E38" s="26" t="s">
        <v>39</v>
      </c>
      <c r="F38" s="80">
        <f>ROUND((SUM(BF128:BF182)),  2)</f>
        <v>100195.4</v>
      </c>
      <c r="I38" s="84">
        <v>0.12</v>
      </c>
      <c r="J38" s="80">
        <f>ROUND(((SUM(BF128:BF182))*I38),  2)</f>
        <v>12023.45</v>
      </c>
      <c r="L38" s="29"/>
    </row>
    <row r="39" spans="2:12" s="1" customFormat="1" ht="14.45" hidden="1" customHeight="1">
      <c r="B39" s="29"/>
      <c r="E39" s="26" t="s">
        <v>40</v>
      </c>
      <c r="F39" s="80">
        <f>ROUND((SUM(BG128:BG182)),  2)</f>
        <v>0</v>
      </c>
      <c r="I39" s="84">
        <v>0.21</v>
      </c>
      <c r="J39" s="80">
        <f>0</f>
        <v>0</v>
      </c>
      <c r="L39" s="29"/>
    </row>
    <row r="40" spans="2:12" s="1" customFormat="1" ht="14.45" hidden="1" customHeight="1">
      <c r="B40" s="29"/>
      <c r="E40" s="26" t="s">
        <v>41</v>
      </c>
      <c r="F40" s="80">
        <f>ROUND((SUM(BH128:BH182)),  2)</f>
        <v>0</v>
      </c>
      <c r="I40" s="84">
        <v>0.12</v>
      </c>
      <c r="J40" s="80">
        <f>0</f>
        <v>0</v>
      </c>
      <c r="L40" s="29"/>
    </row>
    <row r="41" spans="2:12" s="1" customFormat="1" ht="14.45" hidden="1" customHeight="1">
      <c r="B41" s="29"/>
      <c r="E41" s="26" t="s">
        <v>42</v>
      </c>
      <c r="F41" s="80">
        <f>ROUND((SUM(BI128:BI182)),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112218.84999999999</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5 - Elektronická kontrola vstupu</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J128</f>
        <v>100195.4</v>
      </c>
      <c r="L100" s="29"/>
      <c r="AU100" s="17" t="s">
        <v>172</v>
      </c>
    </row>
    <row r="101" spans="2:47" s="8" customFormat="1" ht="24.95" customHeight="1">
      <c r="B101" s="96"/>
      <c r="D101" s="97" t="s">
        <v>3921</v>
      </c>
      <c r="E101" s="98"/>
      <c r="F101" s="98"/>
      <c r="G101" s="98"/>
      <c r="H101" s="98"/>
      <c r="I101" s="98"/>
      <c r="J101" s="99">
        <f>J129</f>
        <v>74390</v>
      </c>
      <c r="L101" s="96"/>
    </row>
    <row r="102" spans="2:47" s="8" customFormat="1" ht="24.95" customHeight="1">
      <c r="B102" s="96"/>
      <c r="D102" s="97" t="s">
        <v>182</v>
      </c>
      <c r="E102" s="98"/>
      <c r="F102" s="98"/>
      <c r="G102" s="98"/>
      <c r="H102" s="98"/>
      <c r="I102" s="98"/>
      <c r="J102" s="99">
        <f>J150</f>
        <v>21085.4</v>
      </c>
      <c r="L102" s="96"/>
    </row>
    <row r="103" spans="2:47" s="9" customFormat="1" ht="19.899999999999999" customHeight="1">
      <c r="B103" s="100"/>
      <c r="D103" s="101" t="s">
        <v>3088</v>
      </c>
      <c r="E103" s="102"/>
      <c r="F103" s="102"/>
      <c r="G103" s="102"/>
      <c r="H103" s="102"/>
      <c r="I103" s="102"/>
      <c r="J103" s="103">
        <f>J151</f>
        <v>21085.4</v>
      </c>
      <c r="L103" s="100"/>
    </row>
    <row r="104" spans="2:47" s="8" customFormat="1" ht="24.95" customHeight="1">
      <c r="B104" s="96"/>
      <c r="D104" s="97" t="s">
        <v>3093</v>
      </c>
      <c r="E104" s="98"/>
      <c r="F104" s="98"/>
      <c r="G104" s="98"/>
      <c r="H104" s="98"/>
      <c r="I104" s="98"/>
      <c r="J104" s="99">
        <f>J177</f>
        <v>4720</v>
      </c>
      <c r="L104" s="96"/>
    </row>
    <row r="105" spans="2:47" s="1" customFormat="1" ht="21.75" customHeight="1">
      <c r="B105" s="29"/>
      <c r="L105" s="29"/>
    </row>
    <row r="106" spans="2:47" s="1" customFormat="1" ht="6.95" customHeight="1">
      <c r="B106" s="41"/>
      <c r="C106" s="42"/>
      <c r="D106" s="42"/>
      <c r="E106" s="42"/>
      <c r="F106" s="42"/>
      <c r="G106" s="42"/>
      <c r="H106" s="42"/>
      <c r="I106" s="42"/>
      <c r="J106" s="42"/>
      <c r="K106" s="42"/>
      <c r="L106" s="29"/>
    </row>
    <row r="110" spans="2:47" s="1" customFormat="1" ht="6.95" customHeight="1">
      <c r="B110" s="43"/>
      <c r="C110" s="44"/>
      <c r="D110" s="44"/>
      <c r="E110" s="44"/>
      <c r="F110" s="44"/>
      <c r="G110" s="44"/>
      <c r="H110" s="44"/>
      <c r="I110" s="44"/>
      <c r="J110" s="44"/>
      <c r="K110" s="44"/>
      <c r="L110" s="29"/>
    </row>
    <row r="111" spans="2:47" s="1" customFormat="1" ht="24.95" customHeight="1">
      <c r="B111" s="29"/>
      <c r="C111" s="21" t="s">
        <v>209</v>
      </c>
      <c r="L111" s="29"/>
    </row>
    <row r="112" spans="2:47" s="1" customFormat="1" ht="6.95" customHeight="1">
      <c r="B112" s="29"/>
      <c r="L112" s="29"/>
    </row>
    <row r="113" spans="2:63" s="1" customFormat="1" ht="12" customHeight="1">
      <c r="B113" s="29"/>
      <c r="C113" s="26" t="s">
        <v>14</v>
      </c>
      <c r="L113" s="29"/>
    </row>
    <row r="114" spans="2:63" s="1" customFormat="1" ht="16.5" customHeight="1">
      <c r="B114" s="29"/>
      <c r="E114" s="230" t="str">
        <f>E7</f>
        <v>ODUS Kamenice</v>
      </c>
      <c r="F114" s="231"/>
      <c r="G114" s="231"/>
      <c r="H114" s="231"/>
      <c r="L114" s="29"/>
    </row>
    <row r="115" spans="2:63" ht="12" customHeight="1">
      <c r="B115" s="20"/>
      <c r="C115" s="26" t="s">
        <v>165</v>
      </c>
      <c r="L115" s="20"/>
    </row>
    <row r="116" spans="2:63" ht="16.5" customHeight="1">
      <c r="B116" s="20"/>
      <c r="E116" s="230" t="s">
        <v>7786</v>
      </c>
      <c r="F116" s="222"/>
      <c r="G116" s="222"/>
      <c r="H116" s="222"/>
      <c r="L116" s="20"/>
    </row>
    <row r="117" spans="2:63" ht="12" customHeight="1">
      <c r="B117" s="20"/>
      <c r="C117" s="26" t="s">
        <v>167</v>
      </c>
      <c r="L117" s="20"/>
    </row>
    <row r="118" spans="2:63" s="1" customFormat="1" ht="16.5" customHeight="1">
      <c r="B118" s="29"/>
      <c r="E118" s="199" t="s">
        <v>3699</v>
      </c>
      <c r="F118" s="229"/>
      <c r="G118" s="229"/>
      <c r="H118" s="229"/>
      <c r="L118" s="29"/>
    </row>
    <row r="119" spans="2:63" s="1" customFormat="1" ht="12" customHeight="1">
      <c r="B119" s="29"/>
      <c r="C119" s="26" t="s">
        <v>3700</v>
      </c>
      <c r="L119" s="29"/>
    </row>
    <row r="120" spans="2:63" s="1" customFormat="1" ht="16.5" customHeight="1">
      <c r="B120" s="29"/>
      <c r="E120" s="211" t="str">
        <f>E13</f>
        <v>5 - Elektronická kontrola vstupu</v>
      </c>
      <c r="F120" s="229"/>
      <c r="G120" s="229"/>
      <c r="H120" s="229"/>
      <c r="L120" s="29"/>
    </row>
    <row r="121" spans="2:63" s="1" customFormat="1" ht="6.95" customHeight="1">
      <c r="B121" s="29"/>
      <c r="L121" s="29"/>
    </row>
    <row r="122" spans="2:63" s="1" customFormat="1" ht="12" customHeight="1">
      <c r="B122" s="29"/>
      <c r="C122" s="26" t="s">
        <v>18</v>
      </c>
      <c r="F122" s="24" t="str">
        <f>F16</f>
        <v>Česká Kamenice</v>
      </c>
      <c r="I122" s="26" t="s">
        <v>20</v>
      </c>
      <c r="J122" s="49" t="str">
        <f>IF(J16="","",J16)</f>
        <v>8. 6. 2024</v>
      </c>
      <c r="L122" s="29"/>
    </row>
    <row r="123" spans="2:63" s="1" customFormat="1" ht="6.95" customHeight="1">
      <c r="B123" s="29"/>
      <c r="L123" s="29"/>
    </row>
    <row r="124" spans="2:63" s="1" customFormat="1" ht="40.15" customHeight="1">
      <c r="B124" s="29"/>
      <c r="C124" s="26" t="s">
        <v>22</v>
      </c>
      <c r="F124" s="24" t="str">
        <f>E19</f>
        <v xml:space="preserve"> </v>
      </c>
      <c r="I124" s="26" t="s">
        <v>27</v>
      </c>
      <c r="J124" s="27" t="str">
        <f>E25</f>
        <v>BOD ARCHITEKTI-atelier bod architekti s.r.o.</v>
      </c>
      <c r="L124" s="29"/>
    </row>
    <row r="125" spans="2:63" s="1" customFormat="1" ht="15.2" customHeight="1">
      <c r="B125" s="29"/>
      <c r="C125" s="26" t="s">
        <v>26</v>
      </c>
      <c r="F125" s="24" t="str">
        <f>IF(E22="","",E22)</f>
        <v xml:space="preserve"> </v>
      </c>
      <c r="I125" s="26" t="s">
        <v>30</v>
      </c>
      <c r="J125" s="27" t="str">
        <f>E28</f>
        <v>Krajovský</v>
      </c>
      <c r="L125" s="29"/>
    </row>
    <row r="126" spans="2:63" s="1" customFormat="1" ht="10.35" customHeight="1">
      <c r="B126" s="29"/>
      <c r="L126" s="29"/>
    </row>
    <row r="127" spans="2:63" s="10" customFormat="1" ht="29.25" customHeight="1">
      <c r="B127" s="104"/>
      <c r="C127" s="105" t="s">
        <v>210</v>
      </c>
      <c r="D127" s="106" t="s">
        <v>58</v>
      </c>
      <c r="E127" s="106" t="s">
        <v>54</v>
      </c>
      <c r="F127" s="106" t="s">
        <v>55</v>
      </c>
      <c r="G127" s="106" t="s">
        <v>211</v>
      </c>
      <c r="H127" s="106" t="s">
        <v>212</v>
      </c>
      <c r="I127" s="106" t="s">
        <v>213</v>
      </c>
      <c r="J127" s="106" t="s">
        <v>170</v>
      </c>
      <c r="K127" s="107" t="s">
        <v>214</v>
      </c>
      <c r="L127" s="104"/>
      <c r="M127" s="56" t="s">
        <v>1</v>
      </c>
      <c r="N127" s="57" t="s">
        <v>37</v>
      </c>
      <c r="O127" s="57" t="s">
        <v>215</v>
      </c>
      <c r="P127" s="57" t="s">
        <v>216</v>
      </c>
      <c r="Q127" s="57" t="s">
        <v>217</v>
      </c>
      <c r="R127" s="57" t="s">
        <v>218</v>
      </c>
      <c r="S127" s="57" t="s">
        <v>219</v>
      </c>
      <c r="T127" s="58" t="s">
        <v>220</v>
      </c>
    </row>
    <row r="128" spans="2:63" s="1" customFormat="1" ht="22.9" customHeight="1">
      <c r="B128" s="29"/>
      <c r="C128" s="61" t="s">
        <v>221</v>
      </c>
      <c r="J128" s="108">
        <f>BK128</f>
        <v>100195.4</v>
      </c>
      <c r="L128" s="29"/>
      <c r="M128" s="59"/>
      <c r="N128" s="50"/>
      <c r="O128" s="50"/>
      <c r="P128" s="109">
        <f>P129+P150+P177</f>
        <v>31.755000000000003</v>
      </c>
      <c r="Q128" s="50"/>
      <c r="R128" s="109">
        <f>R129+R150+R177</f>
        <v>7.9000000000000008E-3</v>
      </c>
      <c r="S128" s="50"/>
      <c r="T128" s="110">
        <f>T129+T150+T177</f>
        <v>0</v>
      </c>
      <c r="AT128" s="17" t="s">
        <v>72</v>
      </c>
      <c r="AU128" s="17" t="s">
        <v>172</v>
      </c>
      <c r="BK128" s="111">
        <f>BK129+BK150+BK177</f>
        <v>100195.4</v>
      </c>
    </row>
    <row r="129" spans="2:65" s="11" customFormat="1" ht="25.9" customHeight="1">
      <c r="B129" s="112"/>
      <c r="D129" s="113" t="s">
        <v>72</v>
      </c>
      <c r="E129" s="114" t="s">
        <v>3973</v>
      </c>
      <c r="F129" s="114" t="s">
        <v>2877</v>
      </c>
      <c r="J129" s="115">
        <f>BK129</f>
        <v>74390</v>
      </c>
      <c r="L129" s="112"/>
      <c r="M129" s="116"/>
      <c r="P129" s="117">
        <f>SUM(P130:P149)</f>
        <v>0</v>
      </c>
      <c r="R129" s="117">
        <f>SUM(R130:R149)</f>
        <v>0</v>
      </c>
      <c r="T129" s="118">
        <f>SUM(T130:T149)</f>
        <v>0</v>
      </c>
      <c r="AR129" s="113" t="s">
        <v>78</v>
      </c>
      <c r="AT129" s="119" t="s">
        <v>72</v>
      </c>
      <c r="AU129" s="119" t="s">
        <v>73</v>
      </c>
      <c r="AY129" s="113" t="s">
        <v>224</v>
      </c>
      <c r="BK129" s="120">
        <f>SUM(BK130:BK149)</f>
        <v>74390</v>
      </c>
    </row>
    <row r="130" spans="2:65" s="1" customFormat="1" ht="16.5" customHeight="1">
      <c r="B130" s="123"/>
      <c r="C130" s="124" t="s">
        <v>78</v>
      </c>
      <c r="D130" s="124" t="s">
        <v>226</v>
      </c>
      <c r="E130" s="125" t="s">
        <v>3974</v>
      </c>
      <c r="F130" s="126" t="s">
        <v>3975</v>
      </c>
      <c r="G130" s="127" t="s">
        <v>3976</v>
      </c>
      <c r="H130" s="128">
        <v>1</v>
      </c>
      <c r="I130" s="129">
        <v>5000</v>
      </c>
      <c r="J130" s="129">
        <f>ROUND(I130*H130,2)</f>
        <v>5000</v>
      </c>
      <c r="K130" s="126" t="s">
        <v>1</v>
      </c>
      <c r="L130" s="29"/>
      <c r="M130" s="130" t="s">
        <v>1</v>
      </c>
      <c r="N130" s="131" t="s">
        <v>39</v>
      </c>
      <c r="O130" s="132">
        <v>0</v>
      </c>
      <c r="P130" s="132">
        <f>O130*H130</f>
        <v>0</v>
      </c>
      <c r="Q130" s="132">
        <v>0</v>
      </c>
      <c r="R130" s="132">
        <f>Q130*H130</f>
        <v>0</v>
      </c>
      <c r="S130" s="132">
        <v>0</v>
      </c>
      <c r="T130" s="133">
        <f>S130*H130</f>
        <v>0</v>
      </c>
      <c r="AR130" s="134" t="s">
        <v>106</v>
      </c>
      <c r="AT130" s="134" t="s">
        <v>226</v>
      </c>
      <c r="AU130" s="134" t="s">
        <v>78</v>
      </c>
      <c r="AY130" s="17" t="s">
        <v>224</v>
      </c>
      <c r="BE130" s="135">
        <f>IF(N130="základní",J130,0)</f>
        <v>0</v>
      </c>
      <c r="BF130" s="135">
        <f>IF(N130="snížená",J130,0)</f>
        <v>5000</v>
      </c>
      <c r="BG130" s="135">
        <f>IF(N130="zákl. přenesená",J130,0)</f>
        <v>0</v>
      </c>
      <c r="BH130" s="135">
        <f>IF(N130="sníž. přenesená",J130,0)</f>
        <v>0</v>
      </c>
      <c r="BI130" s="135">
        <f>IF(N130="nulová",J130,0)</f>
        <v>0</v>
      </c>
      <c r="BJ130" s="17" t="s">
        <v>82</v>
      </c>
      <c r="BK130" s="135">
        <f>ROUND(I130*H130,2)</f>
        <v>5000</v>
      </c>
      <c r="BL130" s="17" t="s">
        <v>106</v>
      </c>
      <c r="BM130" s="134" t="s">
        <v>5418</v>
      </c>
    </row>
    <row r="131" spans="2:65" s="1" customFormat="1">
      <c r="B131" s="29"/>
      <c r="D131" s="136" t="s">
        <v>231</v>
      </c>
      <c r="F131" s="137" t="s">
        <v>3975</v>
      </c>
      <c r="L131" s="29"/>
      <c r="M131" s="138"/>
      <c r="T131" s="53"/>
      <c r="AT131" s="17" t="s">
        <v>231</v>
      </c>
      <c r="AU131" s="17" t="s">
        <v>78</v>
      </c>
    </row>
    <row r="132" spans="2:65" s="1" customFormat="1" ht="16.5" customHeight="1">
      <c r="B132" s="123"/>
      <c r="C132" s="124" t="s">
        <v>82</v>
      </c>
      <c r="D132" s="124" t="s">
        <v>226</v>
      </c>
      <c r="E132" s="125" t="s">
        <v>3981</v>
      </c>
      <c r="F132" s="126" t="s">
        <v>4072</v>
      </c>
      <c r="G132" s="127" t="s">
        <v>3976</v>
      </c>
      <c r="H132" s="128">
        <v>1</v>
      </c>
      <c r="I132" s="129">
        <v>3000</v>
      </c>
      <c r="J132" s="129">
        <f>ROUND(I132*H132,2)</f>
        <v>3000</v>
      </c>
      <c r="K132" s="126" t="s">
        <v>1</v>
      </c>
      <c r="L132" s="29"/>
      <c r="M132" s="130" t="s">
        <v>1</v>
      </c>
      <c r="N132" s="131" t="s">
        <v>39</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0</v>
      </c>
      <c r="BF132" s="135">
        <f>IF(N132="snížená",J132,0)</f>
        <v>3000</v>
      </c>
      <c r="BG132" s="135">
        <f>IF(N132="zákl. přenesená",J132,0)</f>
        <v>0</v>
      </c>
      <c r="BH132" s="135">
        <f>IF(N132="sníž. přenesená",J132,0)</f>
        <v>0</v>
      </c>
      <c r="BI132" s="135">
        <f>IF(N132="nulová",J132,0)</f>
        <v>0</v>
      </c>
      <c r="BJ132" s="17" t="s">
        <v>82</v>
      </c>
      <c r="BK132" s="135">
        <f>ROUND(I132*H132,2)</f>
        <v>3000</v>
      </c>
      <c r="BL132" s="17" t="s">
        <v>106</v>
      </c>
      <c r="BM132" s="134" t="s">
        <v>5419</v>
      </c>
    </row>
    <row r="133" spans="2:65" s="1" customFormat="1">
      <c r="B133" s="29"/>
      <c r="D133" s="136" t="s">
        <v>231</v>
      </c>
      <c r="F133" s="137" t="s">
        <v>3776</v>
      </c>
      <c r="L133" s="29"/>
      <c r="M133" s="138"/>
      <c r="T133" s="53"/>
      <c r="AT133" s="17" t="s">
        <v>231</v>
      </c>
      <c r="AU133" s="17" t="s">
        <v>78</v>
      </c>
    </row>
    <row r="134" spans="2:65" s="1" customFormat="1" ht="44.25" customHeight="1">
      <c r="B134" s="123"/>
      <c r="C134" s="164" t="s">
        <v>101</v>
      </c>
      <c r="D134" s="164" t="s">
        <v>1008</v>
      </c>
      <c r="E134" s="165" t="s">
        <v>2298</v>
      </c>
      <c r="F134" s="166" t="s">
        <v>4074</v>
      </c>
      <c r="G134" s="167" t="s">
        <v>2879</v>
      </c>
      <c r="H134" s="168">
        <v>1</v>
      </c>
      <c r="I134" s="169">
        <v>8500</v>
      </c>
      <c r="J134" s="169">
        <f>ROUND(I134*H134,2)</f>
        <v>8500</v>
      </c>
      <c r="K134" s="166" t="s">
        <v>1</v>
      </c>
      <c r="L134" s="170"/>
      <c r="M134" s="171" t="s">
        <v>1</v>
      </c>
      <c r="N134" s="172" t="s">
        <v>39</v>
      </c>
      <c r="O134" s="132">
        <v>0</v>
      </c>
      <c r="P134" s="132">
        <f>O134*H134</f>
        <v>0</v>
      </c>
      <c r="Q134" s="132">
        <v>0</v>
      </c>
      <c r="R134" s="132">
        <f>Q134*H134</f>
        <v>0</v>
      </c>
      <c r="S134" s="132">
        <v>0</v>
      </c>
      <c r="T134" s="133">
        <f>S134*H134</f>
        <v>0</v>
      </c>
      <c r="AR134" s="134" t="s">
        <v>118</v>
      </c>
      <c r="AT134" s="134" t="s">
        <v>1008</v>
      </c>
      <c r="AU134" s="134" t="s">
        <v>78</v>
      </c>
      <c r="AY134" s="17" t="s">
        <v>224</v>
      </c>
      <c r="BE134" s="135">
        <f>IF(N134="základní",J134,0)</f>
        <v>0</v>
      </c>
      <c r="BF134" s="135">
        <f>IF(N134="snížená",J134,0)</f>
        <v>8500</v>
      </c>
      <c r="BG134" s="135">
        <f>IF(N134="zákl. přenesená",J134,0)</f>
        <v>0</v>
      </c>
      <c r="BH134" s="135">
        <f>IF(N134="sníž. přenesená",J134,0)</f>
        <v>0</v>
      </c>
      <c r="BI134" s="135">
        <f>IF(N134="nulová",J134,0)</f>
        <v>0</v>
      </c>
      <c r="BJ134" s="17" t="s">
        <v>82</v>
      </c>
      <c r="BK134" s="135">
        <f>ROUND(I134*H134,2)</f>
        <v>8500</v>
      </c>
      <c r="BL134" s="17" t="s">
        <v>106</v>
      </c>
      <c r="BM134" s="134" t="s">
        <v>5420</v>
      </c>
    </row>
    <row r="135" spans="2:65" s="1" customFormat="1" ht="29.25">
      <c r="B135" s="29"/>
      <c r="D135" s="136" t="s">
        <v>231</v>
      </c>
      <c r="F135" s="137" t="s">
        <v>4074</v>
      </c>
      <c r="L135" s="29"/>
      <c r="M135" s="138"/>
      <c r="T135" s="53"/>
      <c r="AT135" s="17" t="s">
        <v>231</v>
      </c>
      <c r="AU135" s="17" t="s">
        <v>78</v>
      </c>
    </row>
    <row r="136" spans="2:65" s="1" customFormat="1" ht="16.5" customHeight="1">
      <c r="B136" s="123"/>
      <c r="C136" s="164" t="s">
        <v>106</v>
      </c>
      <c r="D136" s="164" t="s">
        <v>1008</v>
      </c>
      <c r="E136" s="165" t="s">
        <v>2881</v>
      </c>
      <c r="F136" s="166" t="s">
        <v>4076</v>
      </c>
      <c r="G136" s="167" t="s">
        <v>2879</v>
      </c>
      <c r="H136" s="168">
        <v>2</v>
      </c>
      <c r="I136" s="169">
        <v>4200</v>
      </c>
      <c r="J136" s="169">
        <f>ROUND(I136*H136,2)</f>
        <v>8400</v>
      </c>
      <c r="K136" s="166" t="s">
        <v>1</v>
      </c>
      <c r="L136" s="170"/>
      <c r="M136" s="171" t="s">
        <v>1</v>
      </c>
      <c r="N136" s="172" t="s">
        <v>39</v>
      </c>
      <c r="O136" s="132">
        <v>0</v>
      </c>
      <c r="P136" s="132">
        <f>O136*H136</f>
        <v>0</v>
      </c>
      <c r="Q136" s="132">
        <v>0</v>
      </c>
      <c r="R136" s="132">
        <f>Q136*H136</f>
        <v>0</v>
      </c>
      <c r="S136" s="132">
        <v>0</v>
      </c>
      <c r="T136" s="133">
        <f>S136*H136</f>
        <v>0</v>
      </c>
      <c r="AR136" s="134" t="s">
        <v>118</v>
      </c>
      <c r="AT136" s="134" t="s">
        <v>1008</v>
      </c>
      <c r="AU136" s="134" t="s">
        <v>78</v>
      </c>
      <c r="AY136" s="17" t="s">
        <v>224</v>
      </c>
      <c r="BE136" s="135">
        <f>IF(N136="základní",J136,0)</f>
        <v>0</v>
      </c>
      <c r="BF136" s="135">
        <f>IF(N136="snížená",J136,0)</f>
        <v>8400</v>
      </c>
      <c r="BG136" s="135">
        <f>IF(N136="zákl. přenesená",J136,0)</f>
        <v>0</v>
      </c>
      <c r="BH136" s="135">
        <f>IF(N136="sníž. přenesená",J136,0)</f>
        <v>0</v>
      </c>
      <c r="BI136" s="135">
        <f>IF(N136="nulová",J136,0)</f>
        <v>0</v>
      </c>
      <c r="BJ136" s="17" t="s">
        <v>82</v>
      </c>
      <c r="BK136" s="135">
        <f>ROUND(I136*H136,2)</f>
        <v>8400</v>
      </c>
      <c r="BL136" s="17" t="s">
        <v>106</v>
      </c>
      <c r="BM136" s="134" t="s">
        <v>5421</v>
      </c>
    </row>
    <row r="137" spans="2:65" s="1" customFormat="1">
      <c r="B137" s="29"/>
      <c r="D137" s="136" t="s">
        <v>231</v>
      </c>
      <c r="F137" s="137" t="s">
        <v>4076</v>
      </c>
      <c r="L137" s="29"/>
      <c r="M137" s="138"/>
      <c r="T137" s="53"/>
      <c r="AT137" s="17" t="s">
        <v>231</v>
      </c>
      <c r="AU137" s="17" t="s">
        <v>78</v>
      </c>
    </row>
    <row r="138" spans="2:65" s="1" customFormat="1" ht="24.2" customHeight="1">
      <c r="B138" s="123"/>
      <c r="C138" s="164" t="s">
        <v>109</v>
      </c>
      <c r="D138" s="164" t="s">
        <v>1008</v>
      </c>
      <c r="E138" s="165" t="s">
        <v>2884</v>
      </c>
      <c r="F138" s="166" t="s">
        <v>4078</v>
      </c>
      <c r="G138" s="167" t="s">
        <v>2879</v>
      </c>
      <c r="H138" s="168">
        <v>1</v>
      </c>
      <c r="I138" s="169">
        <v>4700</v>
      </c>
      <c r="J138" s="169">
        <f>ROUND(I138*H138,2)</f>
        <v>4700</v>
      </c>
      <c r="K138" s="166" t="s">
        <v>1</v>
      </c>
      <c r="L138" s="170"/>
      <c r="M138" s="171" t="s">
        <v>1</v>
      </c>
      <c r="N138" s="172" t="s">
        <v>39</v>
      </c>
      <c r="O138" s="132">
        <v>0</v>
      </c>
      <c r="P138" s="132">
        <f>O138*H138</f>
        <v>0</v>
      </c>
      <c r="Q138" s="132">
        <v>0</v>
      </c>
      <c r="R138" s="132">
        <f>Q138*H138</f>
        <v>0</v>
      </c>
      <c r="S138" s="132">
        <v>0</v>
      </c>
      <c r="T138" s="133">
        <f>S138*H138</f>
        <v>0</v>
      </c>
      <c r="AR138" s="134" t="s">
        <v>118</v>
      </c>
      <c r="AT138" s="134" t="s">
        <v>1008</v>
      </c>
      <c r="AU138" s="134" t="s">
        <v>78</v>
      </c>
      <c r="AY138" s="17" t="s">
        <v>224</v>
      </c>
      <c r="BE138" s="135">
        <f>IF(N138="základní",J138,0)</f>
        <v>0</v>
      </c>
      <c r="BF138" s="135">
        <f>IF(N138="snížená",J138,0)</f>
        <v>4700</v>
      </c>
      <c r="BG138" s="135">
        <f>IF(N138="zákl. přenesená",J138,0)</f>
        <v>0</v>
      </c>
      <c r="BH138" s="135">
        <f>IF(N138="sníž. přenesená",J138,0)</f>
        <v>0</v>
      </c>
      <c r="BI138" s="135">
        <f>IF(N138="nulová",J138,0)</f>
        <v>0</v>
      </c>
      <c r="BJ138" s="17" t="s">
        <v>82</v>
      </c>
      <c r="BK138" s="135">
        <f>ROUND(I138*H138,2)</f>
        <v>4700</v>
      </c>
      <c r="BL138" s="17" t="s">
        <v>106</v>
      </c>
      <c r="BM138" s="134" t="s">
        <v>5422</v>
      </c>
    </row>
    <row r="139" spans="2:65" s="1" customFormat="1">
      <c r="B139" s="29"/>
      <c r="D139" s="136" t="s">
        <v>231</v>
      </c>
      <c r="F139" s="137" t="s">
        <v>4078</v>
      </c>
      <c r="L139" s="29"/>
      <c r="M139" s="138"/>
      <c r="T139" s="53"/>
      <c r="AT139" s="17" t="s">
        <v>231</v>
      </c>
      <c r="AU139" s="17" t="s">
        <v>78</v>
      </c>
    </row>
    <row r="140" spans="2:65" s="1" customFormat="1" ht="24.2" customHeight="1">
      <c r="B140" s="123"/>
      <c r="C140" s="164" t="s">
        <v>112</v>
      </c>
      <c r="D140" s="164" t="s">
        <v>1008</v>
      </c>
      <c r="E140" s="165" t="s">
        <v>2888</v>
      </c>
      <c r="F140" s="166" t="s">
        <v>4080</v>
      </c>
      <c r="G140" s="167" t="s">
        <v>2879</v>
      </c>
      <c r="H140" s="168">
        <v>2</v>
      </c>
      <c r="I140" s="169">
        <v>9200</v>
      </c>
      <c r="J140" s="169">
        <f>ROUND(I140*H140,2)</f>
        <v>18400</v>
      </c>
      <c r="K140" s="166" t="s">
        <v>1</v>
      </c>
      <c r="L140" s="170"/>
      <c r="M140" s="171" t="s">
        <v>1</v>
      </c>
      <c r="N140" s="172" t="s">
        <v>39</v>
      </c>
      <c r="O140" s="132">
        <v>0</v>
      </c>
      <c r="P140" s="132">
        <f>O140*H140</f>
        <v>0</v>
      </c>
      <c r="Q140" s="132">
        <v>0</v>
      </c>
      <c r="R140" s="132">
        <f>Q140*H140</f>
        <v>0</v>
      </c>
      <c r="S140" s="132">
        <v>0</v>
      </c>
      <c r="T140" s="133">
        <f>S140*H140</f>
        <v>0</v>
      </c>
      <c r="AR140" s="134" t="s">
        <v>118</v>
      </c>
      <c r="AT140" s="134" t="s">
        <v>1008</v>
      </c>
      <c r="AU140" s="134" t="s">
        <v>78</v>
      </c>
      <c r="AY140" s="17" t="s">
        <v>224</v>
      </c>
      <c r="BE140" s="135">
        <f>IF(N140="základní",J140,0)</f>
        <v>0</v>
      </c>
      <c r="BF140" s="135">
        <f>IF(N140="snížená",J140,0)</f>
        <v>18400</v>
      </c>
      <c r="BG140" s="135">
        <f>IF(N140="zákl. přenesená",J140,0)</f>
        <v>0</v>
      </c>
      <c r="BH140" s="135">
        <f>IF(N140="sníž. přenesená",J140,0)</f>
        <v>0</v>
      </c>
      <c r="BI140" s="135">
        <f>IF(N140="nulová",J140,0)</f>
        <v>0</v>
      </c>
      <c r="BJ140" s="17" t="s">
        <v>82</v>
      </c>
      <c r="BK140" s="135">
        <f>ROUND(I140*H140,2)</f>
        <v>18400</v>
      </c>
      <c r="BL140" s="17" t="s">
        <v>106</v>
      </c>
      <c r="BM140" s="134" t="s">
        <v>5423</v>
      </c>
    </row>
    <row r="141" spans="2:65" s="1" customFormat="1">
      <c r="B141" s="29"/>
      <c r="D141" s="136" t="s">
        <v>231</v>
      </c>
      <c r="F141" s="137" t="s">
        <v>4080</v>
      </c>
      <c r="L141" s="29"/>
      <c r="M141" s="138"/>
      <c r="T141" s="53"/>
      <c r="AT141" s="17" t="s">
        <v>231</v>
      </c>
      <c r="AU141" s="17" t="s">
        <v>78</v>
      </c>
    </row>
    <row r="142" spans="2:65" s="1" customFormat="1" ht="24.2" customHeight="1">
      <c r="B142" s="123"/>
      <c r="C142" s="164" t="s">
        <v>115</v>
      </c>
      <c r="D142" s="164" t="s">
        <v>1008</v>
      </c>
      <c r="E142" s="165" t="s">
        <v>3752</v>
      </c>
      <c r="F142" s="166" t="s">
        <v>4082</v>
      </c>
      <c r="G142" s="167" t="s">
        <v>2879</v>
      </c>
      <c r="H142" s="168">
        <v>1</v>
      </c>
      <c r="I142" s="169">
        <v>1890</v>
      </c>
      <c r="J142" s="169">
        <f>ROUND(I142*H142,2)</f>
        <v>1890</v>
      </c>
      <c r="K142" s="166" t="s">
        <v>1</v>
      </c>
      <c r="L142" s="170"/>
      <c r="M142" s="171" t="s">
        <v>1</v>
      </c>
      <c r="N142" s="172" t="s">
        <v>39</v>
      </c>
      <c r="O142" s="132">
        <v>0</v>
      </c>
      <c r="P142" s="132">
        <f>O142*H142</f>
        <v>0</v>
      </c>
      <c r="Q142" s="132">
        <v>0</v>
      </c>
      <c r="R142" s="132">
        <f>Q142*H142</f>
        <v>0</v>
      </c>
      <c r="S142" s="132">
        <v>0</v>
      </c>
      <c r="T142" s="133">
        <f>S142*H142</f>
        <v>0</v>
      </c>
      <c r="AR142" s="134" t="s">
        <v>118</v>
      </c>
      <c r="AT142" s="134" t="s">
        <v>1008</v>
      </c>
      <c r="AU142" s="134" t="s">
        <v>78</v>
      </c>
      <c r="AY142" s="17" t="s">
        <v>224</v>
      </c>
      <c r="BE142" s="135">
        <f>IF(N142="základní",J142,0)</f>
        <v>0</v>
      </c>
      <c r="BF142" s="135">
        <f>IF(N142="snížená",J142,0)</f>
        <v>1890</v>
      </c>
      <c r="BG142" s="135">
        <f>IF(N142="zákl. přenesená",J142,0)</f>
        <v>0</v>
      </c>
      <c r="BH142" s="135">
        <f>IF(N142="sníž. přenesená",J142,0)</f>
        <v>0</v>
      </c>
      <c r="BI142" s="135">
        <f>IF(N142="nulová",J142,0)</f>
        <v>0</v>
      </c>
      <c r="BJ142" s="17" t="s">
        <v>82</v>
      </c>
      <c r="BK142" s="135">
        <f>ROUND(I142*H142,2)</f>
        <v>1890</v>
      </c>
      <c r="BL142" s="17" t="s">
        <v>106</v>
      </c>
      <c r="BM142" s="134" t="s">
        <v>5424</v>
      </c>
    </row>
    <row r="143" spans="2:65" s="1" customFormat="1" ht="19.5">
      <c r="B143" s="29"/>
      <c r="D143" s="136" t="s">
        <v>231</v>
      </c>
      <c r="F143" s="137" t="s">
        <v>4082</v>
      </c>
      <c r="L143" s="29"/>
      <c r="M143" s="138"/>
      <c r="T143" s="53"/>
      <c r="AT143" s="17" t="s">
        <v>231</v>
      </c>
      <c r="AU143" s="17" t="s">
        <v>78</v>
      </c>
    </row>
    <row r="144" spans="2:65" s="1" customFormat="1" ht="24.2" customHeight="1">
      <c r="B144" s="123"/>
      <c r="C144" s="164" t="s">
        <v>118</v>
      </c>
      <c r="D144" s="164" t="s">
        <v>1008</v>
      </c>
      <c r="E144" s="165" t="s">
        <v>3467</v>
      </c>
      <c r="F144" s="166" t="s">
        <v>4084</v>
      </c>
      <c r="G144" s="167" t="s">
        <v>2879</v>
      </c>
      <c r="H144" s="168">
        <v>1</v>
      </c>
      <c r="I144" s="169">
        <v>8500</v>
      </c>
      <c r="J144" s="169">
        <f>ROUND(I144*H144,2)</f>
        <v>8500</v>
      </c>
      <c r="K144" s="166" t="s">
        <v>1</v>
      </c>
      <c r="L144" s="170"/>
      <c r="M144" s="171" t="s">
        <v>1</v>
      </c>
      <c r="N144" s="172" t="s">
        <v>39</v>
      </c>
      <c r="O144" s="132">
        <v>0</v>
      </c>
      <c r="P144" s="132">
        <f>O144*H144</f>
        <v>0</v>
      </c>
      <c r="Q144" s="132">
        <v>0</v>
      </c>
      <c r="R144" s="132">
        <f>Q144*H144</f>
        <v>0</v>
      </c>
      <c r="S144" s="132">
        <v>0</v>
      </c>
      <c r="T144" s="133">
        <f>S144*H144</f>
        <v>0</v>
      </c>
      <c r="AR144" s="134" t="s">
        <v>118</v>
      </c>
      <c r="AT144" s="134" t="s">
        <v>1008</v>
      </c>
      <c r="AU144" s="134" t="s">
        <v>78</v>
      </c>
      <c r="AY144" s="17" t="s">
        <v>224</v>
      </c>
      <c r="BE144" s="135">
        <f>IF(N144="základní",J144,0)</f>
        <v>0</v>
      </c>
      <c r="BF144" s="135">
        <f>IF(N144="snížená",J144,0)</f>
        <v>8500</v>
      </c>
      <c r="BG144" s="135">
        <f>IF(N144="zákl. přenesená",J144,0)</f>
        <v>0</v>
      </c>
      <c r="BH144" s="135">
        <f>IF(N144="sníž. přenesená",J144,0)</f>
        <v>0</v>
      </c>
      <c r="BI144" s="135">
        <f>IF(N144="nulová",J144,0)</f>
        <v>0</v>
      </c>
      <c r="BJ144" s="17" t="s">
        <v>82</v>
      </c>
      <c r="BK144" s="135">
        <f>ROUND(I144*H144,2)</f>
        <v>8500</v>
      </c>
      <c r="BL144" s="17" t="s">
        <v>106</v>
      </c>
      <c r="BM144" s="134" t="s">
        <v>5425</v>
      </c>
    </row>
    <row r="145" spans="2:65" s="1" customFormat="1" ht="19.5">
      <c r="B145" s="29"/>
      <c r="D145" s="136" t="s">
        <v>231</v>
      </c>
      <c r="F145" s="137" t="s">
        <v>4084</v>
      </c>
      <c r="L145" s="29"/>
      <c r="M145" s="138"/>
      <c r="T145" s="53"/>
      <c r="AT145" s="17" t="s">
        <v>231</v>
      </c>
      <c r="AU145" s="17" t="s">
        <v>78</v>
      </c>
    </row>
    <row r="146" spans="2:65" s="1" customFormat="1" ht="21.75" customHeight="1">
      <c r="B146" s="123"/>
      <c r="C146" s="164" t="s">
        <v>280</v>
      </c>
      <c r="D146" s="164" t="s">
        <v>1008</v>
      </c>
      <c r="E146" s="165" t="s">
        <v>3470</v>
      </c>
      <c r="F146" s="166" t="s">
        <v>4086</v>
      </c>
      <c r="G146" s="167" t="s">
        <v>2879</v>
      </c>
      <c r="H146" s="168">
        <v>1</v>
      </c>
      <c r="I146" s="169">
        <v>14000</v>
      </c>
      <c r="J146" s="169">
        <f>ROUND(I146*H146,2)</f>
        <v>14000</v>
      </c>
      <c r="K146" s="166" t="s">
        <v>1</v>
      </c>
      <c r="L146" s="170"/>
      <c r="M146" s="171" t="s">
        <v>1</v>
      </c>
      <c r="N146" s="172" t="s">
        <v>39</v>
      </c>
      <c r="O146" s="132">
        <v>0</v>
      </c>
      <c r="P146" s="132">
        <f>O146*H146</f>
        <v>0</v>
      </c>
      <c r="Q146" s="132">
        <v>0</v>
      </c>
      <c r="R146" s="132">
        <f>Q146*H146</f>
        <v>0</v>
      </c>
      <c r="S146" s="132">
        <v>0</v>
      </c>
      <c r="T146" s="133">
        <f>S146*H146</f>
        <v>0</v>
      </c>
      <c r="AR146" s="134" t="s">
        <v>118</v>
      </c>
      <c r="AT146" s="134" t="s">
        <v>1008</v>
      </c>
      <c r="AU146" s="134" t="s">
        <v>78</v>
      </c>
      <c r="AY146" s="17" t="s">
        <v>224</v>
      </c>
      <c r="BE146" s="135">
        <f>IF(N146="základní",J146,0)</f>
        <v>0</v>
      </c>
      <c r="BF146" s="135">
        <f>IF(N146="snížená",J146,0)</f>
        <v>14000</v>
      </c>
      <c r="BG146" s="135">
        <f>IF(N146="zákl. přenesená",J146,0)</f>
        <v>0</v>
      </c>
      <c r="BH146" s="135">
        <f>IF(N146="sníž. přenesená",J146,0)</f>
        <v>0</v>
      </c>
      <c r="BI146" s="135">
        <f>IF(N146="nulová",J146,0)</f>
        <v>0</v>
      </c>
      <c r="BJ146" s="17" t="s">
        <v>82</v>
      </c>
      <c r="BK146" s="135">
        <f>ROUND(I146*H146,2)</f>
        <v>14000</v>
      </c>
      <c r="BL146" s="17" t="s">
        <v>106</v>
      </c>
      <c r="BM146" s="134" t="s">
        <v>5426</v>
      </c>
    </row>
    <row r="147" spans="2:65" s="1" customFormat="1">
      <c r="B147" s="29"/>
      <c r="D147" s="136" t="s">
        <v>231</v>
      </c>
      <c r="F147" s="137" t="s">
        <v>4086</v>
      </c>
      <c r="L147" s="29"/>
      <c r="M147" s="138"/>
      <c r="T147" s="53"/>
      <c r="AT147" s="17" t="s">
        <v>231</v>
      </c>
      <c r="AU147" s="17" t="s">
        <v>78</v>
      </c>
    </row>
    <row r="148" spans="2:65" s="1" customFormat="1" ht="24.2" customHeight="1">
      <c r="B148" s="123"/>
      <c r="C148" s="164" t="s">
        <v>258</v>
      </c>
      <c r="D148" s="164" t="s">
        <v>1008</v>
      </c>
      <c r="E148" s="165" t="s">
        <v>3473</v>
      </c>
      <c r="F148" s="166" t="s">
        <v>4088</v>
      </c>
      <c r="G148" s="167" t="s">
        <v>2879</v>
      </c>
      <c r="H148" s="168">
        <v>20</v>
      </c>
      <c r="I148" s="169">
        <v>100</v>
      </c>
      <c r="J148" s="169">
        <f>ROUND(I148*H148,2)</f>
        <v>2000</v>
      </c>
      <c r="K148" s="166" t="s">
        <v>1</v>
      </c>
      <c r="L148" s="170"/>
      <c r="M148" s="171" t="s">
        <v>1</v>
      </c>
      <c r="N148" s="172" t="s">
        <v>39</v>
      </c>
      <c r="O148" s="132">
        <v>0</v>
      </c>
      <c r="P148" s="132">
        <f>O148*H148</f>
        <v>0</v>
      </c>
      <c r="Q148" s="132">
        <v>0</v>
      </c>
      <c r="R148" s="132">
        <f>Q148*H148</f>
        <v>0</v>
      </c>
      <c r="S148" s="132">
        <v>0</v>
      </c>
      <c r="T148" s="133">
        <f>S148*H148</f>
        <v>0</v>
      </c>
      <c r="AR148" s="134" t="s">
        <v>118</v>
      </c>
      <c r="AT148" s="134" t="s">
        <v>1008</v>
      </c>
      <c r="AU148" s="134" t="s">
        <v>78</v>
      </c>
      <c r="AY148" s="17" t="s">
        <v>224</v>
      </c>
      <c r="BE148" s="135">
        <f>IF(N148="základní",J148,0)</f>
        <v>0</v>
      </c>
      <c r="BF148" s="135">
        <f>IF(N148="snížená",J148,0)</f>
        <v>2000</v>
      </c>
      <c r="BG148" s="135">
        <f>IF(N148="zákl. přenesená",J148,0)</f>
        <v>0</v>
      </c>
      <c r="BH148" s="135">
        <f>IF(N148="sníž. přenesená",J148,0)</f>
        <v>0</v>
      </c>
      <c r="BI148" s="135">
        <f>IF(N148="nulová",J148,0)</f>
        <v>0</v>
      </c>
      <c r="BJ148" s="17" t="s">
        <v>82</v>
      </c>
      <c r="BK148" s="135">
        <f>ROUND(I148*H148,2)</f>
        <v>2000</v>
      </c>
      <c r="BL148" s="17" t="s">
        <v>106</v>
      </c>
      <c r="BM148" s="134" t="s">
        <v>5427</v>
      </c>
    </row>
    <row r="149" spans="2:65" s="1" customFormat="1" ht="19.5">
      <c r="B149" s="29"/>
      <c r="D149" s="136" t="s">
        <v>231</v>
      </c>
      <c r="F149" s="137" t="s">
        <v>4088</v>
      </c>
      <c r="L149" s="29"/>
      <c r="M149" s="138"/>
      <c r="T149" s="53"/>
      <c r="AT149" s="17" t="s">
        <v>231</v>
      </c>
      <c r="AU149" s="17" t="s">
        <v>78</v>
      </c>
    </row>
    <row r="150" spans="2:65" s="11" customFormat="1" ht="25.9" customHeight="1">
      <c r="B150" s="112"/>
      <c r="D150" s="113" t="s">
        <v>72</v>
      </c>
      <c r="E150" s="114" t="s">
        <v>1110</v>
      </c>
      <c r="F150" s="114" t="s">
        <v>1111</v>
      </c>
      <c r="J150" s="115">
        <f>BK150</f>
        <v>21085.4</v>
      </c>
      <c r="L150" s="112"/>
      <c r="M150" s="116"/>
      <c r="P150" s="117">
        <f>P151</f>
        <v>21.755000000000003</v>
      </c>
      <c r="R150" s="117">
        <f>R151</f>
        <v>7.9000000000000008E-3</v>
      </c>
      <c r="T150" s="118">
        <f>T151</f>
        <v>0</v>
      </c>
      <c r="AR150" s="113" t="s">
        <v>82</v>
      </c>
      <c r="AT150" s="119" t="s">
        <v>72</v>
      </c>
      <c r="AU150" s="119" t="s">
        <v>73</v>
      </c>
      <c r="AY150" s="113" t="s">
        <v>224</v>
      </c>
      <c r="BK150" s="120">
        <f>BK151</f>
        <v>21085.4</v>
      </c>
    </row>
    <row r="151" spans="2:65" s="11" customFormat="1" ht="22.9" customHeight="1">
      <c r="B151" s="112"/>
      <c r="D151" s="113" t="s">
        <v>72</v>
      </c>
      <c r="E151" s="121" t="s">
        <v>2039</v>
      </c>
      <c r="F151" s="121" t="s">
        <v>3378</v>
      </c>
      <c r="J151" s="122">
        <f>BK151</f>
        <v>21085.4</v>
      </c>
      <c r="L151" s="112"/>
      <c r="M151" s="116"/>
      <c r="P151" s="117">
        <f>SUM(P152:P176)</f>
        <v>21.755000000000003</v>
      </c>
      <c r="R151" s="117">
        <f>SUM(R152:R176)</f>
        <v>7.9000000000000008E-3</v>
      </c>
      <c r="T151" s="118">
        <f>SUM(T152:T176)</f>
        <v>0</v>
      </c>
      <c r="AR151" s="113" t="s">
        <v>82</v>
      </c>
      <c r="AT151" s="119" t="s">
        <v>72</v>
      </c>
      <c r="AU151" s="119" t="s">
        <v>78</v>
      </c>
      <c r="AY151" s="113" t="s">
        <v>224</v>
      </c>
      <c r="BK151" s="120">
        <f>SUM(BK152:BK176)</f>
        <v>21085.4</v>
      </c>
    </row>
    <row r="152" spans="2:65" s="1" customFormat="1" ht="21.75" customHeight="1">
      <c r="B152" s="123"/>
      <c r="C152" s="124" t="s">
        <v>297</v>
      </c>
      <c r="D152" s="124" t="s">
        <v>226</v>
      </c>
      <c r="E152" s="125" t="s">
        <v>3711</v>
      </c>
      <c r="F152" s="126" t="s">
        <v>3712</v>
      </c>
      <c r="G152" s="127" t="s">
        <v>272</v>
      </c>
      <c r="H152" s="128">
        <v>150</v>
      </c>
      <c r="I152" s="129">
        <v>23.2</v>
      </c>
      <c r="J152" s="129">
        <f>ROUND(I152*H152,2)</f>
        <v>3480</v>
      </c>
      <c r="K152" s="126" t="s">
        <v>2903</v>
      </c>
      <c r="L152" s="29"/>
      <c r="M152" s="130" t="s">
        <v>1</v>
      </c>
      <c r="N152" s="131" t="s">
        <v>39</v>
      </c>
      <c r="O152" s="132">
        <v>0.04</v>
      </c>
      <c r="P152" s="132">
        <f>O152*H152</f>
        <v>6</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3480</v>
      </c>
      <c r="BG152" s="135">
        <f>IF(N152="zákl. přenesená",J152,0)</f>
        <v>0</v>
      </c>
      <c r="BH152" s="135">
        <f>IF(N152="sníž. přenesená",J152,0)</f>
        <v>0</v>
      </c>
      <c r="BI152" s="135">
        <f>IF(N152="nulová",J152,0)</f>
        <v>0</v>
      </c>
      <c r="BJ152" s="17" t="s">
        <v>82</v>
      </c>
      <c r="BK152" s="135">
        <f>ROUND(I152*H152,2)</f>
        <v>3480</v>
      </c>
      <c r="BL152" s="17" t="s">
        <v>277</v>
      </c>
      <c r="BM152" s="134" t="s">
        <v>5428</v>
      </c>
    </row>
    <row r="153" spans="2:65" s="1" customFormat="1">
      <c r="B153" s="29"/>
      <c r="D153" s="136" t="s">
        <v>231</v>
      </c>
      <c r="F153" s="137" t="s">
        <v>3714</v>
      </c>
      <c r="L153" s="29"/>
      <c r="M153" s="138"/>
      <c r="T153" s="53"/>
      <c r="AT153" s="17" t="s">
        <v>231</v>
      </c>
      <c r="AU153" s="17" t="s">
        <v>82</v>
      </c>
    </row>
    <row r="154" spans="2:65" s="1" customFormat="1" ht="19.5">
      <c r="B154" s="29"/>
      <c r="D154" s="136" t="s">
        <v>2923</v>
      </c>
      <c r="F154" s="176" t="s">
        <v>3715</v>
      </c>
      <c r="L154" s="29"/>
      <c r="M154" s="138"/>
      <c r="T154" s="53"/>
      <c r="AT154" s="17" t="s">
        <v>2923</v>
      </c>
      <c r="AU154" s="17" t="s">
        <v>82</v>
      </c>
    </row>
    <row r="155" spans="2:65" s="13" customFormat="1">
      <c r="B155" s="146"/>
      <c r="D155" s="136" t="s">
        <v>234</v>
      </c>
      <c r="E155" s="147" t="s">
        <v>1</v>
      </c>
      <c r="F155" s="148" t="s">
        <v>703</v>
      </c>
      <c r="H155" s="149">
        <v>150</v>
      </c>
      <c r="L155" s="146"/>
      <c r="M155" s="150"/>
      <c r="T155" s="151"/>
      <c r="AT155" s="147" t="s">
        <v>234</v>
      </c>
      <c r="AU155" s="147" t="s">
        <v>82</v>
      </c>
      <c r="AV155" s="13" t="s">
        <v>82</v>
      </c>
      <c r="AW155" s="13" t="s">
        <v>29</v>
      </c>
      <c r="AX155" s="13" t="s">
        <v>73</v>
      </c>
      <c r="AY155" s="147" t="s">
        <v>224</v>
      </c>
    </row>
    <row r="156" spans="2:65" s="14" customFormat="1">
      <c r="B156" s="152"/>
      <c r="D156" s="136" t="s">
        <v>234</v>
      </c>
      <c r="E156" s="153" t="s">
        <v>1</v>
      </c>
      <c r="F156" s="154" t="s">
        <v>239</v>
      </c>
      <c r="H156" s="155">
        <v>150</v>
      </c>
      <c r="L156" s="152"/>
      <c r="M156" s="156"/>
      <c r="T156" s="157"/>
      <c r="AT156" s="153" t="s">
        <v>234</v>
      </c>
      <c r="AU156" s="153" t="s">
        <v>82</v>
      </c>
      <c r="AV156" s="14" t="s">
        <v>106</v>
      </c>
      <c r="AW156" s="14" t="s">
        <v>29</v>
      </c>
      <c r="AX156" s="14" t="s">
        <v>78</v>
      </c>
      <c r="AY156" s="153" t="s">
        <v>224</v>
      </c>
    </row>
    <row r="157" spans="2:65" s="1" customFormat="1" ht="16.5" customHeight="1">
      <c r="B157" s="123"/>
      <c r="C157" s="164" t="s">
        <v>8</v>
      </c>
      <c r="D157" s="164" t="s">
        <v>1008</v>
      </c>
      <c r="E157" s="165" t="s">
        <v>4091</v>
      </c>
      <c r="F157" s="166" t="s">
        <v>4092</v>
      </c>
      <c r="G157" s="167" t="s">
        <v>272</v>
      </c>
      <c r="H157" s="168">
        <v>100</v>
      </c>
      <c r="I157" s="169">
        <v>18</v>
      </c>
      <c r="J157" s="169">
        <f>ROUND(I157*H157,2)</f>
        <v>1800</v>
      </c>
      <c r="K157" s="166" t="s">
        <v>2903</v>
      </c>
      <c r="L157" s="170"/>
      <c r="M157" s="171" t="s">
        <v>1</v>
      </c>
      <c r="N157" s="172" t="s">
        <v>39</v>
      </c>
      <c r="O157" s="132">
        <v>0</v>
      </c>
      <c r="P157" s="132">
        <f>O157*H157</f>
        <v>0</v>
      </c>
      <c r="Q157" s="132">
        <v>3.0000000000000001E-5</v>
      </c>
      <c r="R157" s="132">
        <f>Q157*H157</f>
        <v>3.0000000000000001E-3</v>
      </c>
      <c r="S157" s="132">
        <v>0</v>
      </c>
      <c r="T157" s="133">
        <f>S157*H157</f>
        <v>0</v>
      </c>
      <c r="AR157" s="134" t="s">
        <v>332</v>
      </c>
      <c r="AT157" s="134" t="s">
        <v>1008</v>
      </c>
      <c r="AU157" s="134" t="s">
        <v>82</v>
      </c>
      <c r="AY157" s="17" t="s">
        <v>224</v>
      </c>
      <c r="BE157" s="135">
        <f>IF(N157="základní",J157,0)</f>
        <v>0</v>
      </c>
      <c r="BF157" s="135">
        <f>IF(N157="snížená",J157,0)</f>
        <v>1800</v>
      </c>
      <c r="BG157" s="135">
        <f>IF(N157="zákl. přenesená",J157,0)</f>
        <v>0</v>
      </c>
      <c r="BH157" s="135">
        <f>IF(N157="sníž. přenesená",J157,0)</f>
        <v>0</v>
      </c>
      <c r="BI157" s="135">
        <f>IF(N157="nulová",J157,0)</f>
        <v>0</v>
      </c>
      <c r="BJ157" s="17" t="s">
        <v>82</v>
      </c>
      <c r="BK157" s="135">
        <f>ROUND(I157*H157,2)</f>
        <v>1800</v>
      </c>
      <c r="BL157" s="17" t="s">
        <v>277</v>
      </c>
      <c r="BM157" s="134" t="s">
        <v>5429</v>
      </c>
    </row>
    <row r="158" spans="2:65" s="1" customFormat="1">
      <c r="B158" s="29"/>
      <c r="D158" s="136" t="s">
        <v>231</v>
      </c>
      <c r="F158" s="137" t="s">
        <v>4094</v>
      </c>
      <c r="L158" s="29"/>
      <c r="M158" s="138"/>
      <c r="T158" s="53"/>
      <c r="AT158" s="17" t="s">
        <v>231</v>
      </c>
      <c r="AU158" s="17" t="s">
        <v>82</v>
      </c>
    </row>
    <row r="159" spans="2:65" s="1" customFormat="1" ht="16.5" customHeight="1">
      <c r="B159" s="123"/>
      <c r="C159" s="164" t="s">
        <v>310</v>
      </c>
      <c r="D159" s="164" t="s">
        <v>1008</v>
      </c>
      <c r="E159" s="165" t="s">
        <v>4095</v>
      </c>
      <c r="F159" s="166" t="s">
        <v>4096</v>
      </c>
      <c r="G159" s="167" t="s">
        <v>272</v>
      </c>
      <c r="H159" s="168">
        <v>20</v>
      </c>
      <c r="I159" s="169">
        <v>32</v>
      </c>
      <c r="J159" s="169">
        <f>ROUND(I159*H159,2)</f>
        <v>640</v>
      </c>
      <c r="K159" s="166" t="s">
        <v>1</v>
      </c>
      <c r="L159" s="170"/>
      <c r="M159" s="171" t="s">
        <v>1</v>
      </c>
      <c r="N159" s="172" t="s">
        <v>39</v>
      </c>
      <c r="O159" s="132">
        <v>0</v>
      </c>
      <c r="P159" s="132">
        <f>O159*H159</f>
        <v>0</v>
      </c>
      <c r="Q159" s="132">
        <v>8.0000000000000007E-5</v>
      </c>
      <c r="R159" s="132">
        <f>Q159*H159</f>
        <v>1.6000000000000001E-3</v>
      </c>
      <c r="S159" s="132">
        <v>0</v>
      </c>
      <c r="T159" s="133">
        <f>S159*H159</f>
        <v>0</v>
      </c>
      <c r="AR159" s="134" t="s">
        <v>623</v>
      </c>
      <c r="AT159" s="134" t="s">
        <v>1008</v>
      </c>
      <c r="AU159" s="134" t="s">
        <v>82</v>
      </c>
      <c r="AY159" s="17" t="s">
        <v>224</v>
      </c>
      <c r="BE159" s="135">
        <f>IF(N159="základní",J159,0)</f>
        <v>0</v>
      </c>
      <c r="BF159" s="135">
        <f>IF(N159="snížená",J159,0)</f>
        <v>640</v>
      </c>
      <c r="BG159" s="135">
        <f>IF(N159="zákl. přenesená",J159,0)</f>
        <v>0</v>
      </c>
      <c r="BH159" s="135">
        <f>IF(N159="sníž. přenesená",J159,0)</f>
        <v>0</v>
      </c>
      <c r="BI159" s="135">
        <f>IF(N159="nulová",J159,0)</f>
        <v>0</v>
      </c>
      <c r="BJ159" s="17" t="s">
        <v>82</v>
      </c>
      <c r="BK159" s="135">
        <f>ROUND(I159*H159,2)</f>
        <v>640</v>
      </c>
      <c r="BL159" s="17" t="s">
        <v>623</v>
      </c>
      <c r="BM159" s="134" t="s">
        <v>5430</v>
      </c>
    </row>
    <row r="160" spans="2:65" s="1" customFormat="1">
      <c r="B160" s="29"/>
      <c r="D160" s="136" t="s">
        <v>231</v>
      </c>
      <c r="F160" s="137" t="s">
        <v>4098</v>
      </c>
      <c r="L160" s="29"/>
      <c r="M160" s="138"/>
      <c r="T160" s="53"/>
      <c r="AT160" s="17" t="s">
        <v>231</v>
      </c>
      <c r="AU160" s="17" t="s">
        <v>82</v>
      </c>
    </row>
    <row r="161" spans="2:65" s="1" customFormat="1" ht="16.5" customHeight="1">
      <c r="B161" s="123"/>
      <c r="C161" s="164" t="s">
        <v>273</v>
      </c>
      <c r="D161" s="164" t="s">
        <v>1008</v>
      </c>
      <c r="E161" s="165" t="s">
        <v>4099</v>
      </c>
      <c r="F161" s="166" t="s">
        <v>4100</v>
      </c>
      <c r="G161" s="167" t="s">
        <v>272</v>
      </c>
      <c r="H161" s="168">
        <v>30</v>
      </c>
      <c r="I161" s="169">
        <v>16</v>
      </c>
      <c r="J161" s="169">
        <f>ROUND(I161*H161,2)</f>
        <v>480</v>
      </c>
      <c r="K161" s="166" t="s">
        <v>1</v>
      </c>
      <c r="L161" s="170"/>
      <c r="M161" s="171" t="s">
        <v>1</v>
      </c>
      <c r="N161" s="172" t="s">
        <v>39</v>
      </c>
      <c r="O161" s="132">
        <v>0</v>
      </c>
      <c r="P161" s="132">
        <f>O161*H161</f>
        <v>0</v>
      </c>
      <c r="Q161" s="132">
        <v>1.1E-4</v>
      </c>
      <c r="R161" s="132">
        <f>Q161*H161</f>
        <v>3.3E-3</v>
      </c>
      <c r="S161" s="132">
        <v>0</v>
      </c>
      <c r="T161" s="133">
        <f>S161*H161</f>
        <v>0</v>
      </c>
      <c r="AR161" s="134" t="s">
        <v>623</v>
      </c>
      <c r="AT161" s="134" t="s">
        <v>1008</v>
      </c>
      <c r="AU161" s="134" t="s">
        <v>82</v>
      </c>
      <c r="AY161" s="17" t="s">
        <v>224</v>
      </c>
      <c r="BE161" s="135">
        <f>IF(N161="základní",J161,0)</f>
        <v>0</v>
      </c>
      <c r="BF161" s="135">
        <f>IF(N161="snížená",J161,0)</f>
        <v>480</v>
      </c>
      <c r="BG161" s="135">
        <f>IF(N161="zákl. přenesená",J161,0)</f>
        <v>0</v>
      </c>
      <c r="BH161" s="135">
        <f>IF(N161="sníž. přenesená",J161,0)</f>
        <v>0</v>
      </c>
      <c r="BI161" s="135">
        <f>IF(N161="nulová",J161,0)</f>
        <v>0</v>
      </c>
      <c r="BJ161" s="17" t="s">
        <v>82</v>
      </c>
      <c r="BK161" s="135">
        <f>ROUND(I161*H161,2)</f>
        <v>480</v>
      </c>
      <c r="BL161" s="17" t="s">
        <v>623</v>
      </c>
      <c r="BM161" s="134" t="s">
        <v>5431</v>
      </c>
    </row>
    <row r="162" spans="2:65" s="1" customFormat="1">
      <c r="B162" s="29"/>
      <c r="D162" s="136" t="s">
        <v>231</v>
      </c>
      <c r="F162" s="137" t="s">
        <v>4102</v>
      </c>
      <c r="L162" s="29"/>
      <c r="M162" s="138"/>
      <c r="T162" s="53"/>
      <c r="AT162" s="17" t="s">
        <v>231</v>
      </c>
      <c r="AU162" s="17" t="s">
        <v>82</v>
      </c>
    </row>
    <row r="163" spans="2:65" s="1" customFormat="1" ht="16.5" customHeight="1">
      <c r="B163" s="123"/>
      <c r="C163" s="124" t="s">
        <v>325</v>
      </c>
      <c r="D163" s="124" t="s">
        <v>226</v>
      </c>
      <c r="E163" s="125" t="s">
        <v>4103</v>
      </c>
      <c r="F163" s="126" t="s">
        <v>4104</v>
      </c>
      <c r="G163" s="127" t="s">
        <v>639</v>
      </c>
      <c r="H163" s="128">
        <v>2</v>
      </c>
      <c r="I163" s="129">
        <v>1230</v>
      </c>
      <c r="J163" s="129">
        <f>ROUND(I163*H163,2)</f>
        <v>2460</v>
      </c>
      <c r="K163" s="126" t="s">
        <v>2903</v>
      </c>
      <c r="L163" s="29"/>
      <c r="M163" s="130" t="s">
        <v>1</v>
      </c>
      <c r="N163" s="131" t="s">
        <v>39</v>
      </c>
      <c r="O163" s="132">
        <v>1.25</v>
      </c>
      <c r="P163" s="132">
        <f>O163*H163</f>
        <v>2.5</v>
      </c>
      <c r="Q163" s="132">
        <v>0</v>
      </c>
      <c r="R163" s="132">
        <f>Q163*H163</f>
        <v>0</v>
      </c>
      <c r="S163" s="132">
        <v>0</v>
      </c>
      <c r="T163" s="133">
        <f>S163*H163</f>
        <v>0</v>
      </c>
      <c r="AR163" s="134" t="s">
        <v>277</v>
      </c>
      <c r="AT163" s="134" t="s">
        <v>226</v>
      </c>
      <c r="AU163" s="134" t="s">
        <v>82</v>
      </c>
      <c r="AY163" s="17" t="s">
        <v>224</v>
      </c>
      <c r="BE163" s="135">
        <f>IF(N163="základní",J163,0)</f>
        <v>0</v>
      </c>
      <c r="BF163" s="135">
        <f>IF(N163="snížená",J163,0)</f>
        <v>2460</v>
      </c>
      <c r="BG163" s="135">
        <f>IF(N163="zákl. přenesená",J163,0)</f>
        <v>0</v>
      </c>
      <c r="BH163" s="135">
        <f>IF(N163="sníž. přenesená",J163,0)</f>
        <v>0</v>
      </c>
      <c r="BI163" s="135">
        <f>IF(N163="nulová",J163,0)</f>
        <v>0</v>
      </c>
      <c r="BJ163" s="17" t="s">
        <v>82</v>
      </c>
      <c r="BK163" s="135">
        <f>ROUND(I163*H163,2)</f>
        <v>2460</v>
      </c>
      <c r="BL163" s="17" t="s">
        <v>277</v>
      </c>
      <c r="BM163" s="134" t="s">
        <v>5432</v>
      </c>
    </row>
    <row r="164" spans="2:65" s="1" customFormat="1">
      <c r="B164" s="29"/>
      <c r="D164" s="136" t="s">
        <v>231</v>
      </c>
      <c r="F164" s="137" t="s">
        <v>4106</v>
      </c>
      <c r="L164" s="29"/>
      <c r="M164" s="138"/>
      <c r="T164" s="53"/>
      <c r="AT164" s="17" t="s">
        <v>231</v>
      </c>
      <c r="AU164" s="17" t="s">
        <v>82</v>
      </c>
    </row>
    <row r="165" spans="2:65" s="1" customFormat="1" ht="16.5" customHeight="1">
      <c r="B165" s="123"/>
      <c r="C165" s="124" t="s">
        <v>277</v>
      </c>
      <c r="D165" s="124" t="s">
        <v>226</v>
      </c>
      <c r="E165" s="125" t="s">
        <v>4107</v>
      </c>
      <c r="F165" s="126" t="s">
        <v>4108</v>
      </c>
      <c r="G165" s="127" t="s">
        <v>639</v>
      </c>
      <c r="H165" s="128">
        <v>1</v>
      </c>
      <c r="I165" s="129">
        <v>1200</v>
      </c>
      <c r="J165" s="129">
        <f>ROUND(I165*H165,2)</f>
        <v>1200</v>
      </c>
      <c r="K165" s="126" t="s">
        <v>2903</v>
      </c>
      <c r="L165" s="29"/>
      <c r="M165" s="130" t="s">
        <v>1</v>
      </c>
      <c r="N165" s="131" t="s">
        <v>39</v>
      </c>
      <c r="O165" s="132">
        <v>1.3</v>
      </c>
      <c r="P165" s="132">
        <f>O165*H165</f>
        <v>1.3</v>
      </c>
      <c r="Q165" s="132">
        <v>0</v>
      </c>
      <c r="R165" s="132">
        <f>Q165*H165</f>
        <v>0</v>
      </c>
      <c r="S165" s="132">
        <v>0</v>
      </c>
      <c r="T165" s="133">
        <f>S165*H165</f>
        <v>0</v>
      </c>
      <c r="AR165" s="134" t="s">
        <v>277</v>
      </c>
      <c r="AT165" s="134" t="s">
        <v>226</v>
      </c>
      <c r="AU165" s="134" t="s">
        <v>82</v>
      </c>
      <c r="AY165" s="17" t="s">
        <v>224</v>
      </c>
      <c r="BE165" s="135">
        <f>IF(N165="základní",J165,0)</f>
        <v>0</v>
      </c>
      <c r="BF165" s="135">
        <f>IF(N165="snížená",J165,0)</f>
        <v>1200</v>
      </c>
      <c r="BG165" s="135">
        <f>IF(N165="zákl. přenesená",J165,0)</f>
        <v>0</v>
      </c>
      <c r="BH165" s="135">
        <f>IF(N165="sníž. přenesená",J165,0)</f>
        <v>0</v>
      </c>
      <c r="BI165" s="135">
        <f>IF(N165="nulová",J165,0)</f>
        <v>0</v>
      </c>
      <c r="BJ165" s="17" t="s">
        <v>82</v>
      </c>
      <c r="BK165" s="135">
        <f>ROUND(I165*H165,2)</f>
        <v>1200</v>
      </c>
      <c r="BL165" s="17" t="s">
        <v>277</v>
      </c>
      <c r="BM165" s="134" t="s">
        <v>5433</v>
      </c>
    </row>
    <row r="166" spans="2:65" s="1" customFormat="1">
      <c r="B166" s="29"/>
      <c r="D166" s="136" t="s">
        <v>231</v>
      </c>
      <c r="F166" s="137" t="s">
        <v>4108</v>
      </c>
      <c r="L166" s="29"/>
      <c r="M166" s="138"/>
      <c r="T166" s="53"/>
      <c r="AT166" s="17" t="s">
        <v>231</v>
      </c>
      <c r="AU166" s="17" t="s">
        <v>82</v>
      </c>
    </row>
    <row r="167" spans="2:65" s="1" customFormat="1" ht="16.5" customHeight="1">
      <c r="B167" s="123"/>
      <c r="C167" s="124" t="s">
        <v>337</v>
      </c>
      <c r="D167" s="124" t="s">
        <v>226</v>
      </c>
      <c r="E167" s="125" t="s">
        <v>4018</v>
      </c>
      <c r="F167" s="126" t="s">
        <v>4019</v>
      </c>
      <c r="G167" s="127" t="s">
        <v>639</v>
      </c>
      <c r="H167" s="128">
        <v>1</v>
      </c>
      <c r="I167" s="129">
        <v>143</v>
      </c>
      <c r="J167" s="129">
        <f>ROUND(I167*H167,2)</f>
        <v>143</v>
      </c>
      <c r="K167" s="126" t="s">
        <v>2903</v>
      </c>
      <c r="L167" s="29"/>
      <c r="M167" s="130" t="s">
        <v>1</v>
      </c>
      <c r="N167" s="131" t="s">
        <v>39</v>
      </c>
      <c r="O167" s="132">
        <v>0.155</v>
      </c>
      <c r="P167" s="132">
        <f>O167*H167</f>
        <v>0.155</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143</v>
      </c>
      <c r="BG167" s="135">
        <f>IF(N167="zákl. přenesená",J167,0)</f>
        <v>0</v>
      </c>
      <c r="BH167" s="135">
        <f>IF(N167="sníž. přenesená",J167,0)</f>
        <v>0</v>
      </c>
      <c r="BI167" s="135">
        <f>IF(N167="nulová",J167,0)</f>
        <v>0</v>
      </c>
      <c r="BJ167" s="17" t="s">
        <v>82</v>
      </c>
      <c r="BK167" s="135">
        <f>ROUND(I167*H167,2)</f>
        <v>143</v>
      </c>
      <c r="BL167" s="17" t="s">
        <v>277</v>
      </c>
      <c r="BM167" s="134" t="s">
        <v>5434</v>
      </c>
    </row>
    <row r="168" spans="2:65" s="1" customFormat="1">
      <c r="B168" s="29"/>
      <c r="D168" s="136" t="s">
        <v>231</v>
      </c>
      <c r="F168" s="137" t="s">
        <v>4019</v>
      </c>
      <c r="L168" s="29"/>
      <c r="M168" s="138"/>
      <c r="T168" s="53"/>
      <c r="AT168" s="17" t="s">
        <v>231</v>
      </c>
      <c r="AU168" s="17" t="s">
        <v>82</v>
      </c>
    </row>
    <row r="169" spans="2:65" s="1" customFormat="1" ht="16.5" customHeight="1">
      <c r="B169" s="123"/>
      <c r="C169" s="124" t="s">
        <v>283</v>
      </c>
      <c r="D169" s="124" t="s">
        <v>226</v>
      </c>
      <c r="E169" s="125" t="s">
        <v>4048</v>
      </c>
      <c r="F169" s="126" t="s">
        <v>4049</v>
      </c>
      <c r="G169" s="127" t="s">
        <v>639</v>
      </c>
      <c r="H169" s="128">
        <v>2</v>
      </c>
      <c r="I169" s="129">
        <v>46.2</v>
      </c>
      <c r="J169" s="129">
        <f>ROUND(I169*H169,2)</f>
        <v>92.4</v>
      </c>
      <c r="K169" s="126" t="s">
        <v>2903</v>
      </c>
      <c r="L169" s="29"/>
      <c r="M169" s="130" t="s">
        <v>1</v>
      </c>
      <c r="N169" s="131" t="s">
        <v>39</v>
      </c>
      <c r="O169" s="132">
        <v>0.05</v>
      </c>
      <c r="P169" s="132">
        <f>O169*H169</f>
        <v>0.1</v>
      </c>
      <c r="Q169" s="132">
        <v>0</v>
      </c>
      <c r="R169" s="132">
        <f>Q169*H169</f>
        <v>0</v>
      </c>
      <c r="S169" s="132">
        <v>0</v>
      </c>
      <c r="T169" s="133">
        <f>S169*H169</f>
        <v>0</v>
      </c>
      <c r="AR169" s="134" t="s">
        <v>277</v>
      </c>
      <c r="AT169" s="134" t="s">
        <v>226</v>
      </c>
      <c r="AU169" s="134" t="s">
        <v>82</v>
      </c>
      <c r="AY169" s="17" t="s">
        <v>224</v>
      </c>
      <c r="BE169" s="135">
        <f>IF(N169="základní",J169,0)</f>
        <v>0</v>
      </c>
      <c r="BF169" s="135">
        <f>IF(N169="snížená",J169,0)</f>
        <v>92.4</v>
      </c>
      <c r="BG169" s="135">
        <f>IF(N169="zákl. přenesená",J169,0)</f>
        <v>0</v>
      </c>
      <c r="BH169" s="135">
        <f>IF(N169="sníž. přenesená",J169,0)</f>
        <v>0</v>
      </c>
      <c r="BI169" s="135">
        <f>IF(N169="nulová",J169,0)</f>
        <v>0</v>
      </c>
      <c r="BJ169" s="17" t="s">
        <v>82</v>
      </c>
      <c r="BK169" s="135">
        <f>ROUND(I169*H169,2)</f>
        <v>92.4</v>
      </c>
      <c r="BL169" s="17" t="s">
        <v>277</v>
      </c>
      <c r="BM169" s="134" t="s">
        <v>5435</v>
      </c>
    </row>
    <row r="170" spans="2:65" s="1" customFormat="1">
      <c r="B170" s="29"/>
      <c r="D170" s="136" t="s">
        <v>231</v>
      </c>
      <c r="F170" s="137" t="s">
        <v>4051</v>
      </c>
      <c r="L170" s="29"/>
      <c r="M170" s="138"/>
      <c r="T170" s="53"/>
      <c r="AT170" s="17" t="s">
        <v>231</v>
      </c>
      <c r="AU170" s="17" t="s">
        <v>82</v>
      </c>
    </row>
    <row r="171" spans="2:65" s="1" customFormat="1" ht="16.5" customHeight="1">
      <c r="B171" s="123"/>
      <c r="C171" s="124" t="s">
        <v>347</v>
      </c>
      <c r="D171" s="124" t="s">
        <v>226</v>
      </c>
      <c r="E171" s="125" t="s">
        <v>4052</v>
      </c>
      <c r="F171" s="126" t="s">
        <v>4053</v>
      </c>
      <c r="G171" s="127" t="s">
        <v>639</v>
      </c>
      <c r="H171" s="128">
        <v>1</v>
      </c>
      <c r="I171" s="129">
        <v>2580</v>
      </c>
      <c r="J171" s="129">
        <f>ROUND(I171*H171,2)</f>
        <v>2580</v>
      </c>
      <c r="K171" s="126" t="s">
        <v>2903</v>
      </c>
      <c r="L171" s="29"/>
      <c r="M171" s="130" t="s">
        <v>1</v>
      </c>
      <c r="N171" s="131" t="s">
        <v>39</v>
      </c>
      <c r="O171" s="132">
        <v>2.8</v>
      </c>
      <c r="P171" s="132">
        <f>O171*H171</f>
        <v>2.8</v>
      </c>
      <c r="Q171" s="132">
        <v>0</v>
      </c>
      <c r="R171" s="132">
        <f>Q171*H171</f>
        <v>0</v>
      </c>
      <c r="S171" s="132">
        <v>0</v>
      </c>
      <c r="T171" s="133">
        <f>S171*H171</f>
        <v>0</v>
      </c>
      <c r="AR171" s="134" t="s">
        <v>277</v>
      </c>
      <c r="AT171" s="134" t="s">
        <v>226</v>
      </c>
      <c r="AU171" s="134" t="s">
        <v>82</v>
      </c>
      <c r="AY171" s="17" t="s">
        <v>224</v>
      </c>
      <c r="BE171" s="135">
        <f>IF(N171="základní",J171,0)</f>
        <v>0</v>
      </c>
      <c r="BF171" s="135">
        <f>IF(N171="snížená",J171,0)</f>
        <v>2580</v>
      </c>
      <c r="BG171" s="135">
        <f>IF(N171="zákl. přenesená",J171,0)</f>
        <v>0</v>
      </c>
      <c r="BH171" s="135">
        <f>IF(N171="sníž. přenesená",J171,0)</f>
        <v>0</v>
      </c>
      <c r="BI171" s="135">
        <f>IF(N171="nulová",J171,0)</f>
        <v>0</v>
      </c>
      <c r="BJ171" s="17" t="s">
        <v>82</v>
      </c>
      <c r="BK171" s="135">
        <f>ROUND(I171*H171,2)</f>
        <v>2580</v>
      </c>
      <c r="BL171" s="17" t="s">
        <v>277</v>
      </c>
      <c r="BM171" s="134" t="s">
        <v>5436</v>
      </c>
    </row>
    <row r="172" spans="2:65" s="1" customFormat="1">
      <c r="B172" s="29"/>
      <c r="D172" s="136" t="s">
        <v>231</v>
      </c>
      <c r="F172" s="137" t="s">
        <v>4055</v>
      </c>
      <c r="L172" s="29"/>
      <c r="M172" s="138"/>
      <c r="T172" s="53"/>
      <c r="AT172" s="17" t="s">
        <v>231</v>
      </c>
      <c r="AU172" s="17" t="s">
        <v>82</v>
      </c>
    </row>
    <row r="173" spans="2:65" s="1" customFormat="1" ht="16.5" customHeight="1">
      <c r="B173" s="123"/>
      <c r="C173" s="124" t="s">
        <v>293</v>
      </c>
      <c r="D173" s="124" t="s">
        <v>226</v>
      </c>
      <c r="E173" s="125" t="s">
        <v>4060</v>
      </c>
      <c r="F173" s="126" t="s">
        <v>4061</v>
      </c>
      <c r="G173" s="127" t="s">
        <v>639</v>
      </c>
      <c r="H173" s="128">
        <v>1</v>
      </c>
      <c r="I173" s="129">
        <v>2310</v>
      </c>
      <c r="J173" s="129">
        <f>ROUND(I173*H173,2)</f>
        <v>2310</v>
      </c>
      <c r="K173" s="126" t="s">
        <v>2903</v>
      </c>
      <c r="L173" s="29"/>
      <c r="M173" s="130" t="s">
        <v>1</v>
      </c>
      <c r="N173" s="131" t="s">
        <v>39</v>
      </c>
      <c r="O173" s="132">
        <v>2.5</v>
      </c>
      <c r="P173" s="132">
        <f>O173*H173</f>
        <v>2.5</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2310</v>
      </c>
      <c r="BG173" s="135">
        <f>IF(N173="zákl. přenesená",J173,0)</f>
        <v>0</v>
      </c>
      <c r="BH173" s="135">
        <f>IF(N173="sníž. přenesená",J173,0)</f>
        <v>0</v>
      </c>
      <c r="BI173" s="135">
        <f>IF(N173="nulová",J173,0)</f>
        <v>0</v>
      </c>
      <c r="BJ173" s="17" t="s">
        <v>82</v>
      </c>
      <c r="BK173" s="135">
        <f>ROUND(I173*H173,2)</f>
        <v>2310</v>
      </c>
      <c r="BL173" s="17" t="s">
        <v>277</v>
      </c>
      <c r="BM173" s="134" t="s">
        <v>5437</v>
      </c>
    </row>
    <row r="174" spans="2:65" s="1" customFormat="1">
      <c r="B174" s="29"/>
      <c r="D174" s="136" t="s">
        <v>231</v>
      </c>
      <c r="F174" s="137" t="s">
        <v>4063</v>
      </c>
      <c r="L174" s="29"/>
      <c r="M174" s="138"/>
      <c r="T174" s="53"/>
      <c r="AT174" s="17" t="s">
        <v>231</v>
      </c>
      <c r="AU174" s="17" t="s">
        <v>82</v>
      </c>
    </row>
    <row r="175" spans="2:65" s="1" customFormat="1" ht="21.75" customHeight="1">
      <c r="B175" s="123"/>
      <c r="C175" s="124" t="s">
        <v>7</v>
      </c>
      <c r="D175" s="124" t="s">
        <v>226</v>
      </c>
      <c r="E175" s="125" t="s">
        <v>4114</v>
      </c>
      <c r="F175" s="126" t="s">
        <v>4115</v>
      </c>
      <c r="G175" s="127" t="s">
        <v>639</v>
      </c>
      <c r="H175" s="128">
        <v>2</v>
      </c>
      <c r="I175" s="129">
        <v>2950</v>
      </c>
      <c r="J175" s="129">
        <f>ROUND(I175*H175,2)</f>
        <v>5900</v>
      </c>
      <c r="K175" s="126" t="s">
        <v>2903</v>
      </c>
      <c r="L175" s="29"/>
      <c r="M175" s="130" t="s">
        <v>1</v>
      </c>
      <c r="N175" s="131" t="s">
        <v>39</v>
      </c>
      <c r="O175" s="132">
        <v>3.2</v>
      </c>
      <c r="P175" s="132">
        <f>O175*H175</f>
        <v>6.4</v>
      </c>
      <c r="Q175" s="132">
        <v>0</v>
      </c>
      <c r="R175" s="132">
        <f>Q175*H175</f>
        <v>0</v>
      </c>
      <c r="S175" s="132">
        <v>0</v>
      </c>
      <c r="T175" s="133">
        <f>S175*H175</f>
        <v>0</v>
      </c>
      <c r="AR175" s="134" t="s">
        <v>277</v>
      </c>
      <c r="AT175" s="134" t="s">
        <v>226</v>
      </c>
      <c r="AU175" s="134" t="s">
        <v>82</v>
      </c>
      <c r="AY175" s="17" t="s">
        <v>224</v>
      </c>
      <c r="BE175" s="135">
        <f>IF(N175="základní",J175,0)</f>
        <v>0</v>
      </c>
      <c r="BF175" s="135">
        <f>IF(N175="snížená",J175,0)</f>
        <v>5900</v>
      </c>
      <c r="BG175" s="135">
        <f>IF(N175="zákl. přenesená",J175,0)</f>
        <v>0</v>
      </c>
      <c r="BH175" s="135">
        <f>IF(N175="sníž. přenesená",J175,0)</f>
        <v>0</v>
      </c>
      <c r="BI175" s="135">
        <f>IF(N175="nulová",J175,0)</f>
        <v>0</v>
      </c>
      <c r="BJ175" s="17" t="s">
        <v>82</v>
      </c>
      <c r="BK175" s="135">
        <f>ROUND(I175*H175,2)</f>
        <v>5900</v>
      </c>
      <c r="BL175" s="17" t="s">
        <v>277</v>
      </c>
      <c r="BM175" s="134" t="s">
        <v>5438</v>
      </c>
    </row>
    <row r="176" spans="2:65" s="1" customFormat="1" ht="19.5">
      <c r="B176" s="29"/>
      <c r="D176" s="136" t="s">
        <v>231</v>
      </c>
      <c r="F176" s="137" t="s">
        <v>4117</v>
      </c>
      <c r="L176" s="29"/>
      <c r="M176" s="138"/>
      <c r="T176" s="53"/>
      <c r="AT176" s="17" t="s">
        <v>231</v>
      </c>
      <c r="AU176" s="17" t="s">
        <v>82</v>
      </c>
    </row>
    <row r="177" spans="2:65" s="11" customFormat="1" ht="25.9" customHeight="1">
      <c r="B177" s="112"/>
      <c r="D177" s="113" t="s">
        <v>72</v>
      </c>
      <c r="E177" s="114" t="s">
        <v>3452</v>
      </c>
      <c r="F177" s="114" t="s">
        <v>3453</v>
      </c>
      <c r="J177" s="115">
        <f>BK177</f>
        <v>4720</v>
      </c>
      <c r="L177" s="112"/>
      <c r="M177" s="116"/>
      <c r="P177" s="117">
        <f>SUM(P178:P182)</f>
        <v>10</v>
      </c>
      <c r="R177" s="117">
        <f>SUM(R178:R182)</f>
        <v>0</v>
      </c>
      <c r="T177" s="118">
        <f>SUM(T178:T182)</f>
        <v>0</v>
      </c>
      <c r="AR177" s="113" t="s">
        <v>106</v>
      </c>
      <c r="AT177" s="119" t="s">
        <v>72</v>
      </c>
      <c r="AU177" s="119" t="s">
        <v>73</v>
      </c>
      <c r="AY177" s="113" t="s">
        <v>224</v>
      </c>
      <c r="BK177" s="120">
        <f>SUM(BK178:BK182)</f>
        <v>4720</v>
      </c>
    </row>
    <row r="178" spans="2:65" s="1" customFormat="1" ht="16.5" customHeight="1">
      <c r="B178" s="123"/>
      <c r="C178" s="124" t="s">
        <v>300</v>
      </c>
      <c r="D178" s="124" t="s">
        <v>226</v>
      </c>
      <c r="E178" s="125" t="s">
        <v>3768</v>
      </c>
      <c r="F178" s="126" t="s">
        <v>3769</v>
      </c>
      <c r="G178" s="127" t="s">
        <v>3456</v>
      </c>
      <c r="H178" s="128">
        <v>10</v>
      </c>
      <c r="I178" s="129">
        <v>472</v>
      </c>
      <c r="J178" s="129">
        <f>ROUND(I178*H178,2)</f>
        <v>4720</v>
      </c>
      <c r="K178" s="126" t="s">
        <v>2903</v>
      </c>
      <c r="L178" s="29"/>
      <c r="M178" s="130" t="s">
        <v>1</v>
      </c>
      <c r="N178" s="131" t="s">
        <v>39</v>
      </c>
      <c r="O178" s="132">
        <v>1</v>
      </c>
      <c r="P178" s="132">
        <f>O178*H178</f>
        <v>10</v>
      </c>
      <c r="Q178" s="132">
        <v>0</v>
      </c>
      <c r="R178" s="132">
        <f>Q178*H178</f>
        <v>0</v>
      </c>
      <c r="S178" s="132">
        <v>0</v>
      </c>
      <c r="T178" s="133">
        <f>S178*H178</f>
        <v>0</v>
      </c>
      <c r="AR178" s="134" t="s">
        <v>1564</v>
      </c>
      <c r="AT178" s="134" t="s">
        <v>226</v>
      </c>
      <c r="AU178" s="134" t="s">
        <v>78</v>
      </c>
      <c r="AY178" s="17" t="s">
        <v>224</v>
      </c>
      <c r="BE178" s="135">
        <f>IF(N178="základní",J178,0)</f>
        <v>0</v>
      </c>
      <c r="BF178" s="135">
        <f>IF(N178="snížená",J178,0)</f>
        <v>4720</v>
      </c>
      <c r="BG178" s="135">
        <f>IF(N178="zákl. přenesená",J178,0)</f>
        <v>0</v>
      </c>
      <c r="BH178" s="135">
        <f>IF(N178="sníž. přenesená",J178,0)</f>
        <v>0</v>
      </c>
      <c r="BI178" s="135">
        <f>IF(N178="nulová",J178,0)</f>
        <v>0</v>
      </c>
      <c r="BJ178" s="17" t="s">
        <v>82</v>
      </c>
      <c r="BK178" s="135">
        <f>ROUND(I178*H178,2)</f>
        <v>4720</v>
      </c>
      <c r="BL178" s="17" t="s">
        <v>1564</v>
      </c>
      <c r="BM178" s="134" t="s">
        <v>5439</v>
      </c>
    </row>
    <row r="179" spans="2:65" s="1" customFormat="1" ht="19.5">
      <c r="B179" s="29"/>
      <c r="D179" s="136" t="s">
        <v>231</v>
      </c>
      <c r="F179" s="137" t="s">
        <v>3771</v>
      </c>
      <c r="L179" s="29"/>
      <c r="M179" s="138"/>
      <c r="T179" s="53"/>
      <c r="AT179" s="17" t="s">
        <v>231</v>
      </c>
      <c r="AU179" s="17" t="s">
        <v>78</v>
      </c>
    </row>
    <row r="180" spans="2:65" s="12" customFormat="1">
      <c r="B180" s="141"/>
      <c r="D180" s="136" t="s">
        <v>234</v>
      </c>
      <c r="E180" s="142" t="s">
        <v>1</v>
      </c>
      <c r="F180" s="143" t="s">
        <v>4069</v>
      </c>
      <c r="H180" s="142" t="s">
        <v>1</v>
      </c>
      <c r="L180" s="141"/>
      <c r="M180" s="144"/>
      <c r="T180" s="145"/>
      <c r="AT180" s="142" t="s">
        <v>234</v>
      </c>
      <c r="AU180" s="142" t="s">
        <v>78</v>
      </c>
      <c r="AV180" s="12" t="s">
        <v>78</v>
      </c>
      <c r="AW180" s="12" t="s">
        <v>29</v>
      </c>
      <c r="AX180" s="12" t="s">
        <v>73</v>
      </c>
      <c r="AY180" s="142" t="s">
        <v>224</v>
      </c>
    </row>
    <row r="181" spans="2:65" s="13" customFormat="1">
      <c r="B181" s="146"/>
      <c r="D181" s="136" t="s">
        <v>234</v>
      </c>
      <c r="E181" s="147" t="s">
        <v>1</v>
      </c>
      <c r="F181" s="148" t="s">
        <v>258</v>
      </c>
      <c r="H181" s="149">
        <v>10</v>
      </c>
      <c r="L181" s="146"/>
      <c r="M181" s="150"/>
      <c r="T181" s="151"/>
      <c r="AT181" s="147" t="s">
        <v>234</v>
      </c>
      <c r="AU181" s="147" t="s">
        <v>78</v>
      </c>
      <c r="AV181" s="13" t="s">
        <v>82</v>
      </c>
      <c r="AW181" s="13" t="s">
        <v>29</v>
      </c>
      <c r="AX181" s="13" t="s">
        <v>73</v>
      </c>
      <c r="AY181" s="147" t="s">
        <v>224</v>
      </c>
    </row>
    <row r="182" spans="2:65" s="14" customFormat="1">
      <c r="B182" s="152"/>
      <c r="D182" s="136" t="s">
        <v>234</v>
      </c>
      <c r="E182" s="153" t="s">
        <v>1</v>
      </c>
      <c r="F182" s="154" t="s">
        <v>239</v>
      </c>
      <c r="H182" s="155">
        <v>10</v>
      </c>
      <c r="L182" s="152"/>
      <c r="M182" s="179"/>
      <c r="N182" s="180"/>
      <c r="O182" s="180"/>
      <c r="P182" s="180"/>
      <c r="Q182" s="180"/>
      <c r="R182" s="180"/>
      <c r="S182" s="180"/>
      <c r="T182" s="181"/>
      <c r="AT182" s="153" t="s">
        <v>234</v>
      </c>
      <c r="AU182" s="153" t="s">
        <v>78</v>
      </c>
      <c r="AV182" s="14" t="s">
        <v>106</v>
      </c>
      <c r="AW182" s="14" t="s">
        <v>29</v>
      </c>
      <c r="AX182" s="14" t="s">
        <v>78</v>
      </c>
      <c r="AY182" s="153" t="s">
        <v>224</v>
      </c>
    </row>
    <row r="183" spans="2:65" s="1" customFormat="1" ht="6.95" customHeight="1">
      <c r="B183" s="41"/>
      <c r="C183" s="42"/>
      <c r="D183" s="42"/>
      <c r="E183" s="42"/>
      <c r="F183" s="42"/>
      <c r="G183" s="42"/>
      <c r="H183" s="42"/>
      <c r="I183" s="42"/>
      <c r="J183" s="42"/>
      <c r="K183" s="42"/>
      <c r="L183" s="29"/>
    </row>
  </sheetData>
  <autoFilter ref="C127:K182" xr:uid="{00000000-0009-0000-0000-00001B000000}"/>
  <mergeCells count="14">
    <mergeCell ref="E118:H118"/>
    <mergeCell ref="E116:H116"/>
    <mergeCell ref="E120:H120"/>
    <mergeCell ref="L2:V2"/>
    <mergeCell ref="E85:H85"/>
    <mergeCell ref="E89:H89"/>
    <mergeCell ref="E87:H87"/>
    <mergeCell ref="E91:H91"/>
    <mergeCell ref="E114:H114"/>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80"/>
  <sheetViews>
    <sheetView showGridLines="0" workbookViewId="0">
      <selection activeCell="H4" sqref="H4"/>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141</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4119</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ROUND(J130, 2)</f>
        <v>209097.2</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ROUND((SUM(BE130:BE179)),  2)</f>
        <v>0</v>
      </c>
      <c r="I37" s="84">
        <v>0.21</v>
      </c>
      <c r="J37" s="80">
        <f>ROUND(((SUM(BE130:BE179))*I37),  2)</f>
        <v>0</v>
      </c>
      <c r="L37" s="29"/>
    </row>
    <row r="38" spans="2:12" s="1" customFormat="1" ht="14.45" customHeight="1">
      <c r="B38" s="29"/>
      <c r="E38" s="26" t="s">
        <v>39</v>
      </c>
      <c r="F38" s="80">
        <f>ROUND((SUM(BF130:BF179)),  2)</f>
        <v>209097.2</v>
      </c>
      <c r="I38" s="84">
        <v>0.12</v>
      </c>
      <c r="J38" s="80">
        <f>ROUND(((SUM(BF130:BF179))*I38),  2)</f>
        <v>25091.66</v>
      </c>
      <c r="L38" s="29"/>
    </row>
    <row r="39" spans="2:12" s="1" customFormat="1" ht="14.45" hidden="1" customHeight="1">
      <c r="B39" s="29"/>
      <c r="E39" s="26" t="s">
        <v>40</v>
      </c>
      <c r="F39" s="80">
        <f>ROUND((SUM(BG130:BG179)),  2)</f>
        <v>0</v>
      </c>
      <c r="I39" s="84">
        <v>0.21</v>
      </c>
      <c r="J39" s="80">
        <f>0</f>
        <v>0</v>
      </c>
      <c r="L39" s="29"/>
    </row>
    <row r="40" spans="2:12" s="1" customFormat="1" ht="14.45" hidden="1" customHeight="1">
      <c r="B40" s="29"/>
      <c r="E40" s="26" t="s">
        <v>41</v>
      </c>
      <c r="F40" s="80">
        <f>ROUND((SUM(BH130:BH179)),  2)</f>
        <v>0</v>
      </c>
      <c r="I40" s="84">
        <v>0.12</v>
      </c>
      <c r="J40" s="80">
        <f>0</f>
        <v>0</v>
      </c>
      <c r="L40" s="29"/>
    </row>
    <row r="41" spans="2:12" s="1" customFormat="1" ht="14.45" hidden="1" customHeight="1">
      <c r="B41" s="29"/>
      <c r="E41" s="26" t="s">
        <v>42</v>
      </c>
      <c r="F41" s="80">
        <f>ROUND((SUM(BI130:BI179)),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234188.86000000002</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6 - Domovní  videotelefon</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J130</f>
        <v>209097.2</v>
      </c>
      <c r="L100" s="29"/>
      <c r="AU100" s="17" t="s">
        <v>172</v>
      </c>
    </row>
    <row r="101" spans="2:47" s="8" customFormat="1" ht="24.95" customHeight="1">
      <c r="B101" s="96"/>
      <c r="D101" s="97" t="s">
        <v>3919</v>
      </c>
      <c r="E101" s="98"/>
      <c r="F101" s="98"/>
      <c r="G101" s="98"/>
      <c r="H101" s="98"/>
      <c r="I101" s="98"/>
      <c r="J101" s="99">
        <f>J131</f>
        <v>133935</v>
      </c>
      <c r="L101" s="96"/>
    </row>
    <row r="102" spans="2:47" s="8" customFormat="1" ht="24.95" customHeight="1">
      <c r="B102" s="96"/>
      <c r="D102" s="97" t="s">
        <v>4120</v>
      </c>
      <c r="E102" s="98"/>
      <c r="F102" s="98"/>
      <c r="G102" s="98"/>
      <c r="H102" s="98"/>
      <c r="I102" s="98"/>
      <c r="J102" s="99">
        <f>J148</f>
        <v>16500</v>
      </c>
      <c r="L102" s="96"/>
    </row>
    <row r="103" spans="2:47" s="8" customFormat="1" ht="24.95" customHeight="1">
      <c r="B103" s="96"/>
      <c r="D103" s="97" t="s">
        <v>182</v>
      </c>
      <c r="E103" s="98"/>
      <c r="F103" s="98"/>
      <c r="G103" s="98"/>
      <c r="H103" s="98"/>
      <c r="I103" s="98"/>
      <c r="J103" s="99">
        <f>J155</f>
        <v>39782.199999999997</v>
      </c>
      <c r="L103" s="96"/>
    </row>
    <row r="104" spans="2:47" s="9" customFormat="1" ht="19.899999999999999" customHeight="1">
      <c r="B104" s="100"/>
      <c r="D104" s="101" t="s">
        <v>187</v>
      </c>
      <c r="E104" s="102"/>
      <c r="F104" s="102"/>
      <c r="G104" s="102"/>
      <c r="H104" s="102"/>
      <c r="I104" s="102"/>
      <c r="J104" s="103">
        <f>J156</f>
        <v>3102.2000000000003</v>
      </c>
      <c r="L104" s="100"/>
    </row>
    <row r="105" spans="2:47" s="9" customFormat="1" ht="19.899999999999999" customHeight="1">
      <c r="B105" s="100"/>
      <c r="D105" s="101" t="s">
        <v>3088</v>
      </c>
      <c r="E105" s="102"/>
      <c r="F105" s="102"/>
      <c r="G105" s="102"/>
      <c r="H105" s="102"/>
      <c r="I105" s="102"/>
      <c r="J105" s="103">
        <f>J166</f>
        <v>36680</v>
      </c>
      <c r="L105" s="100"/>
    </row>
    <row r="106" spans="2:47" s="8" customFormat="1" ht="24.95" customHeight="1">
      <c r="B106" s="96"/>
      <c r="D106" s="97" t="s">
        <v>3093</v>
      </c>
      <c r="E106" s="98"/>
      <c r="F106" s="98"/>
      <c r="G106" s="98"/>
      <c r="H106" s="98"/>
      <c r="I106" s="98"/>
      <c r="J106" s="99">
        <f>J174</f>
        <v>18880</v>
      </c>
      <c r="L106" s="96"/>
    </row>
    <row r="107" spans="2:47" s="1" customFormat="1" ht="21.75" customHeight="1">
      <c r="B107" s="29"/>
      <c r="L107" s="29"/>
    </row>
    <row r="108" spans="2:47" s="1" customFormat="1" ht="6.95" customHeight="1">
      <c r="B108" s="41"/>
      <c r="C108" s="42"/>
      <c r="D108" s="42"/>
      <c r="E108" s="42"/>
      <c r="F108" s="42"/>
      <c r="G108" s="42"/>
      <c r="H108" s="42"/>
      <c r="I108" s="42"/>
      <c r="J108" s="42"/>
      <c r="K108" s="42"/>
      <c r="L108" s="29"/>
    </row>
    <row r="112" spans="2:47" s="1" customFormat="1" ht="6.95" customHeight="1">
      <c r="B112" s="43"/>
      <c r="C112" s="44"/>
      <c r="D112" s="44"/>
      <c r="E112" s="44"/>
      <c r="F112" s="44"/>
      <c r="G112" s="44"/>
      <c r="H112" s="44"/>
      <c r="I112" s="44"/>
      <c r="J112" s="44"/>
      <c r="K112" s="44"/>
      <c r="L112" s="29"/>
    </row>
    <row r="113" spans="2:12" s="1" customFormat="1" ht="24.95" customHeight="1">
      <c r="B113" s="29"/>
      <c r="C113" s="21" t="s">
        <v>209</v>
      </c>
      <c r="L113" s="29"/>
    </row>
    <row r="114" spans="2:12" s="1" customFormat="1" ht="6.95" customHeight="1">
      <c r="B114" s="29"/>
      <c r="L114" s="29"/>
    </row>
    <row r="115" spans="2:12" s="1" customFormat="1" ht="12" customHeight="1">
      <c r="B115" s="29"/>
      <c r="C115" s="26" t="s">
        <v>14</v>
      </c>
      <c r="L115" s="29"/>
    </row>
    <row r="116" spans="2:12" s="1" customFormat="1" ht="16.5" customHeight="1">
      <c r="B116" s="29"/>
      <c r="E116" s="230" t="str">
        <f>E7</f>
        <v>ODUS Kamenice</v>
      </c>
      <c r="F116" s="231"/>
      <c r="G116" s="231"/>
      <c r="H116" s="231"/>
      <c r="L116" s="29"/>
    </row>
    <row r="117" spans="2:12" ht="12" customHeight="1">
      <c r="B117" s="20"/>
      <c r="C117" s="26" t="s">
        <v>165</v>
      </c>
      <c r="L117" s="20"/>
    </row>
    <row r="118" spans="2:12" ht="16.5" customHeight="1">
      <c r="B118" s="20"/>
      <c r="E118" s="230" t="s">
        <v>7786</v>
      </c>
      <c r="F118" s="222"/>
      <c r="G118" s="222"/>
      <c r="H118" s="222"/>
      <c r="L118" s="20"/>
    </row>
    <row r="119" spans="2:12" ht="12" customHeight="1">
      <c r="B119" s="20"/>
      <c r="C119" s="26" t="s">
        <v>167</v>
      </c>
      <c r="L119" s="20"/>
    </row>
    <row r="120" spans="2:12" s="1" customFormat="1" ht="16.5" customHeight="1">
      <c r="B120" s="29"/>
      <c r="E120" s="199" t="s">
        <v>3699</v>
      </c>
      <c r="F120" s="229"/>
      <c r="G120" s="229"/>
      <c r="H120" s="229"/>
      <c r="L120" s="29"/>
    </row>
    <row r="121" spans="2:12" s="1" customFormat="1" ht="12" customHeight="1">
      <c r="B121" s="29"/>
      <c r="C121" s="26" t="s">
        <v>3700</v>
      </c>
      <c r="L121" s="29"/>
    </row>
    <row r="122" spans="2:12" s="1" customFormat="1" ht="16.5" customHeight="1">
      <c r="B122" s="29"/>
      <c r="E122" s="211" t="str">
        <f>E13</f>
        <v>6 - Domovní  videotelefon</v>
      </c>
      <c r="F122" s="229"/>
      <c r="G122" s="229"/>
      <c r="H122" s="229"/>
      <c r="L122" s="29"/>
    </row>
    <row r="123" spans="2:12" s="1" customFormat="1" ht="6.95" customHeight="1">
      <c r="B123" s="29"/>
      <c r="L123" s="29"/>
    </row>
    <row r="124" spans="2:12" s="1" customFormat="1" ht="12" customHeight="1">
      <c r="B124" s="29"/>
      <c r="C124" s="26" t="s">
        <v>18</v>
      </c>
      <c r="F124" s="24" t="str">
        <f>F16</f>
        <v>Česká Kamenice</v>
      </c>
      <c r="I124" s="26" t="s">
        <v>20</v>
      </c>
      <c r="J124" s="49" t="str">
        <f>IF(J16="","",J16)</f>
        <v>8. 6. 2024</v>
      </c>
      <c r="L124" s="29"/>
    </row>
    <row r="125" spans="2:12" s="1" customFormat="1" ht="6.95" customHeight="1">
      <c r="B125" s="29"/>
      <c r="L125" s="29"/>
    </row>
    <row r="126" spans="2:12" s="1" customFormat="1" ht="40.15" customHeight="1">
      <c r="B126" s="29"/>
      <c r="C126" s="26" t="s">
        <v>22</v>
      </c>
      <c r="F126" s="24" t="str">
        <f>E19</f>
        <v xml:space="preserve"> </v>
      </c>
      <c r="I126" s="26" t="s">
        <v>27</v>
      </c>
      <c r="J126" s="27" t="str">
        <f>E25</f>
        <v>BOD ARCHITEKTI-atelier bod architekti s.r.o.</v>
      </c>
      <c r="L126" s="29"/>
    </row>
    <row r="127" spans="2:12" s="1" customFormat="1" ht="15.2" customHeight="1">
      <c r="B127" s="29"/>
      <c r="C127" s="26" t="s">
        <v>26</v>
      </c>
      <c r="F127" s="24" t="str">
        <f>IF(E22="","",E22)</f>
        <v xml:space="preserve"> </v>
      </c>
      <c r="I127" s="26" t="s">
        <v>30</v>
      </c>
      <c r="J127" s="27" t="str">
        <f>E28</f>
        <v>Krajovský</v>
      </c>
      <c r="L127" s="29"/>
    </row>
    <row r="128" spans="2:12" s="1" customFormat="1" ht="10.35" customHeight="1">
      <c r="B128" s="29"/>
      <c r="L128" s="29"/>
    </row>
    <row r="129" spans="2:65" s="10" customFormat="1" ht="29.25" customHeight="1">
      <c r="B129" s="104"/>
      <c r="C129" s="105" t="s">
        <v>210</v>
      </c>
      <c r="D129" s="106" t="s">
        <v>58</v>
      </c>
      <c r="E129" s="106" t="s">
        <v>54</v>
      </c>
      <c r="F129" s="106" t="s">
        <v>55</v>
      </c>
      <c r="G129" s="106" t="s">
        <v>211</v>
      </c>
      <c r="H129" s="106" t="s">
        <v>212</v>
      </c>
      <c r="I129" s="106" t="s">
        <v>213</v>
      </c>
      <c r="J129" s="106" t="s">
        <v>170</v>
      </c>
      <c r="K129" s="107" t="s">
        <v>214</v>
      </c>
      <c r="L129" s="104"/>
      <c r="M129" s="56" t="s">
        <v>1</v>
      </c>
      <c r="N129" s="57" t="s">
        <v>37</v>
      </c>
      <c r="O129" s="57" t="s">
        <v>215</v>
      </c>
      <c r="P129" s="57" t="s">
        <v>216</v>
      </c>
      <c r="Q129" s="57" t="s">
        <v>217</v>
      </c>
      <c r="R129" s="57" t="s">
        <v>218</v>
      </c>
      <c r="S129" s="57" t="s">
        <v>219</v>
      </c>
      <c r="T129" s="58" t="s">
        <v>220</v>
      </c>
    </row>
    <row r="130" spans="2:65" s="1" customFormat="1" ht="22.9" customHeight="1">
      <c r="B130" s="29"/>
      <c r="C130" s="61" t="s">
        <v>221</v>
      </c>
      <c r="J130" s="108">
        <f>BK130</f>
        <v>209097.2</v>
      </c>
      <c r="L130" s="29"/>
      <c r="M130" s="59"/>
      <c r="N130" s="50"/>
      <c r="O130" s="50"/>
      <c r="P130" s="109">
        <f>P131+P148+P155+P174</f>
        <v>79.650999999999996</v>
      </c>
      <c r="Q130" s="50"/>
      <c r="R130" s="109">
        <f>R131+R148+R155+R174</f>
        <v>5.1560000000000002E-2</v>
      </c>
      <c r="S130" s="50"/>
      <c r="T130" s="110">
        <f>T131+T148+T155+T174</f>
        <v>0</v>
      </c>
      <c r="AT130" s="17" t="s">
        <v>72</v>
      </c>
      <c r="AU130" s="17" t="s">
        <v>172</v>
      </c>
      <c r="BK130" s="111">
        <f>BK131+BK148+BK155+BK174</f>
        <v>209097.2</v>
      </c>
    </row>
    <row r="131" spans="2:65" s="11" customFormat="1" ht="25.9" customHeight="1">
      <c r="B131" s="112"/>
      <c r="D131" s="113" t="s">
        <v>72</v>
      </c>
      <c r="E131" s="114" t="s">
        <v>3922</v>
      </c>
      <c r="F131" s="114" t="s">
        <v>3923</v>
      </c>
      <c r="J131" s="115">
        <f>BK131</f>
        <v>133935</v>
      </c>
      <c r="L131" s="112"/>
      <c r="M131" s="116"/>
      <c r="P131" s="117">
        <f>SUM(P132:P147)</f>
        <v>0</v>
      </c>
      <c r="R131" s="117">
        <f>SUM(R132:R147)</f>
        <v>0</v>
      </c>
      <c r="T131" s="118">
        <f>SUM(T132:T147)</f>
        <v>0</v>
      </c>
      <c r="AR131" s="113" t="s">
        <v>78</v>
      </c>
      <c r="AT131" s="119" t="s">
        <v>72</v>
      </c>
      <c r="AU131" s="119" t="s">
        <v>73</v>
      </c>
      <c r="AY131" s="113" t="s">
        <v>224</v>
      </c>
      <c r="BK131" s="120">
        <f>SUM(BK132:BK147)</f>
        <v>133935</v>
      </c>
    </row>
    <row r="132" spans="2:65" s="1" customFormat="1" ht="76.349999999999994" customHeight="1">
      <c r="B132" s="123"/>
      <c r="C132" s="124" t="s">
        <v>78</v>
      </c>
      <c r="D132" s="124" t="s">
        <v>226</v>
      </c>
      <c r="E132" s="125" t="s">
        <v>4121</v>
      </c>
      <c r="F132" s="126" t="s">
        <v>4122</v>
      </c>
      <c r="G132" s="127" t="s">
        <v>2879</v>
      </c>
      <c r="H132" s="128">
        <v>1</v>
      </c>
      <c r="I132" s="129">
        <v>7700</v>
      </c>
      <c r="J132" s="129">
        <f>ROUND(I132*H132,2)</f>
        <v>7700</v>
      </c>
      <c r="K132" s="126" t="s">
        <v>1</v>
      </c>
      <c r="L132" s="29"/>
      <c r="M132" s="130" t="s">
        <v>1</v>
      </c>
      <c r="N132" s="131" t="s">
        <v>39</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0</v>
      </c>
      <c r="BF132" s="135">
        <f>IF(N132="snížená",J132,0)</f>
        <v>7700</v>
      </c>
      <c r="BG132" s="135">
        <f>IF(N132="zákl. přenesená",J132,0)</f>
        <v>0</v>
      </c>
      <c r="BH132" s="135">
        <f>IF(N132="sníž. přenesená",J132,0)</f>
        <v>0</v>
      </c>
      <c r="BI132" s="135">
        <f>IF(N132="nulová",J132,0)</f>
        <v>0</v>
      </c>
      <c r="BJ132" s="17" t="s">
        <v>82</v>
      </c>
      <c r="BK132" s="135">
        <f>ROUND(I132*H132,2)</f>
        <v>7700</v>
      </c>
      <c r="BL132" s="17" t="s">
        <v>106</v>
      </c>
      <c r="BM132" s="134" t="s">
        <v>5440</v>
      </c>
    </row>
    <row r="133" spans="2:65" s="1" customFormat="1" ht="78">
      <c r="B133" s="29"/>
      <c r="D133" s="136" t="s">
        <v>231</v>
      </c>
      <c r="F133" s="137" t="s">
        <v>4124</v>
      </c>
      <c r="L133" s="29"/>
      <c r="M133" s="138"/>
      <c r="T133" s="53"/>
      <c r="AT133" s="17" t="s">
        <v>231</v>
      </c>
      <c r="AU133" s="17" t="s">
        <v>78</v>
      </c>
    </row>
    <row r="134" spans="2:65" s="1" customFormat="1" ht="66.75" customHeight="1">
      <c r="B134" s="123"/>
      <c r="C134" s="124" t="s">
        <v>82</v>
      </c>
      <c r="D134" s="124" t="s">
        <v>226</v>
      </c>
      <c r="E134" s="125" t="s">
        <v>4125</v>
      </c>
      <c r="F134" s="126" t="s">
        <v>4126</v>
      </c>
      <c r="G134" s="127" t="s">
        <v>2879</v>
      </c>
      <c r="H134" s="128">
        <v>1</v>
      </c>
      <c r="I134" s="129">
        <v>5900</v>
      </c>
      <c r="J134" s="129">
        <f>ROUND(I134*H134,2)</f>
        <v>5900</v>
      </c>
      <c r="K134" s="126" t="s">
        <v>1</v>
      </c>
      <c r="L134" s="29"/>
      <c r="M134" s="130" t="s">
        <v>1</v>
      </c>
      <c r="N134" s="131" t="s">
        <v>39</v>
      </c>
      <c r="O134" s="132">
        <v>0</v>
      </c>
      <c r="P134" s="132">
        <f>O134*H134</f>
        <v>0</v>
      </c>
      <c r="Q134" s="132">
        <v>0</v>
      </c>
      <c r="R134" s="132">
        <f>Q134*H134</f>
        <v>0</v>
      </c>
      <c r="S134" s="132">
        <v>0</v>
      </c>
      <c r="T134" s="133">
        <f>S134*H134</f>
        <v>0</v>
      </c>
      <c r="AR134" s="134" t="s">
        <v>106</v>
      </c>
      <c r="AT134" s="134" t="s">
        <v>226</v>
      </c>
      <c r="AU134" s="134" t="s">
        <v>78</v>
      </c>
      <c r="AY134" s="17" t="s">
        <v>224</v>
      </c>
      <c r="BE134" s="135">
        <f>IF(N134="základní",J134,0)</f>
        <v>0</v>
      </c>
      <c r="BF134" s="135">
        <f>IF(N134="snížená",J134,0)</f>
        <v>5900</v>
      </c>
      <c r="BG134" s="135">
        <f>IF(N134="zákl. přenesená",J134,0)</f>
        <v>0</v>
      </c>
      <c r="BH134" s="135">
        <f>IF(N134="sníž. přenesená",J134,0)</f>
        <v>0</v>
      </c>
      <c r="BI134" s="135">
        <f>IF(N134="nulová",J134,0)</f>
        <v>0</v>
      </c>
      <c r="BJ134" s="17" t="s">
        <v>82</v>
      </c>
      <c r="BK134" s="135">
        <f>ROUND(I134*H134,2)</f>
        <v>5900</v>
      </c>
      <c r="BL134" s="17" t="s">
        <v>106</v>
      </c>
      <c r="BM134" s="134" t="s">
        <v>5441</v>
      </c>
    </row>
    <row r="135" spans="2:65" s="1" customFormat="1" ht="58.5">
      <c r="B135" s="29"/>
      <c r="D135" s="136" t="s">
        <v>231</v>
      </c>
      <c r="F135" s="137" t="s">
        <v>4128</v>
      </c>
      <c r="L135" s="29"/>
      <c r="M135" s="138"/>
      <c r="T135" s="53"/>
      <c r="AT135" s="17" t="s">
        <v>231</v>
      </c>
      <c r="AU135" s="17" t="s">
        <v>78</v>
      </c>
    </row>
    <row r="136" spans="2:65" s="1" customFormat="1" ht="33" customHeight="1">
      <c r="B136" s="123"/>
      <c r="C136" s="124" t="s">
        <v>101</v>
      </c>
      <c r="D136" s="124" t="s">
        <v>226</v>
      </c>
      <c r="E136" s="125" t="s">
        <v>4129</v>
      </c>
      <c r="F136" s="126" t="s">
        <v>4130</v>
      </c>
      <c r="G136" s="127" t="s">
        <v>2879</v>
      </c>
      <c r="H136" s="128">
        <v>1</v>
      </c>
      <c r="I136" s="129">
        <v>3400</v>
      </c>
      <c r="J136" s="129">
        <f>ROUND(I136*H136,2)</f>
        <v>3400</v>
      </c>
      <c r="K136" s="126" t="s">
        <v>1</v>
      </c>
      <c r="L136" s="29"/>
      <c r="M136" s="130" t="s">
        <v>1</v>
      </c>
      <c r="N136" s="131" t="s">
        <v>39</v>
      </c>
      <c r="O136" s="132">
        <v>0</v>
      </c>
      <c r="P136" s="132">
        <f>O136*H136</f>
        <v>0</v>
      </c>
      <c r="Q136" s="132">
        <v>0</v>
      </c>
      <c r="R136" s="132">
        <f>Q136*H136</f>
        <v>0</v>
      </c>
      <c r="S136" s="132">
        <v>0</v>
      </c>
      <c r="T136" s="133">
        <f>S136*H136</f>
        <v>0</v>
      </c>
      <c r="AR136" s="134" t="s">
        <v>106</v>
      </c>
      <c r="AT136" s="134" t="s">
        <v>226</v>
      </c>
      <c r="AU136" s="134" t="s">
        <v>78</v>
      </c>
      <c r="AY136" s="17" t="s">
        <v>224</v>
      </c>
      <c r="BE136" s="135">
        <f>IF(N136="základní",J136,0)</f>
        <v>0</v>
      </c>
      <c r="BF136" s="135">
        <f>IF(N136="snížená",J136,0)</f>
        <v>3400</v>
      </c>
      <c r="BG136" s="135">
        <f>IF(N136="zákl. přenesená",J136,0)</f>
        <v>0</v>
      </c>
      <c r="BH136" s="135">
        <f>IF(N136="sníž. přenesená",J136,0)</f>
        <v>0</v>
      </c>
      <c r="BI136" s="135">
        <f>IF(N136="nulová",J136,0)</f>
        <v>0</v>
      </c>
      <c r="BJ136" s="17" t="s">
        <v>82</v>
      </c>
      <c r="BK136" s="135">
        <f>ROUND(I136*H136,2)</f>
        <v>3400</v>
      </c>
      <c r="BL136" s="17" t="s">
        <v>106</v>
      </c>
      <c r="BM136" s="134" t="s">
        <v>5442</v>
      </c>
    </row>
    <row r="137" spans="2:65" s="1" customFormat="1" ht="19.5">
      <c r="B137" s="29"/>
      <c r="D137" s="136" t="s">
        <v>231</v>
      </c>
      <c r="F137" s="137" t="s">
        <v>4130</v>
      </c>
      <c r="L137" s="29"/>
      <c r="M137" s="138"/>
      <c r="T137" s="53"/>
      <c r="AT137" s="17" t="s">
        <v>231</v>
      </c>
      <c r="AU137" s="17" t="s">
        <v>78</v>
      </c>
    </row>
    <row r="138" spans="2:65" s="1" customFormat="1" ht="66.75" customHeight="1">
      <c r="B138" s="123"/>
      <c r="C138" s="124" t="s">
        <v>106</v>
      </c>
      <c r="D138" s="124" t="s">
        <v>226</v>
      </c>
      <c r="E138" s="125" t="s">
        <v>4132</v>
      </c>
      <c r="F138" s="126" t="s">
        <v>4133</v>
      </c>
      <c r="G138" s="127" t="s">
        <v>2879</v>
      </c>
      <c r="H138" s="128">
        <v>1</v>
      </c>
      <c r="I138" s="129">
        <v>3300</v>
      </c>
      <c r="J138" s="129">
        <f>ROUND(I138*H138,2)</f>
        <v>3300</v>
      </c>
      <c r="K138" s="126" t="s">
        <v>1</v>
      </c>
      <c r="L138" s="29"/>
      <c r="M138" s="130" t="s">
        <v>1</v>
      </c>
      <c r="N138" s="131" t="s">
        <v>39</v>
      </c>
      <c r="O138" s="132">
        <v>0</v>
      </c>
      <c r="P138" s="132">
        <f>O138*H138</f>
        <v>0</v>
      </c>
      <c r="Q138" s="132">
        <v>0</v>
      </c>
      <c r="R138" s="132">
        <f>Q138*H138</f>
        <v>0</v>
      </c>
      <c r="S138" s="132">
        <v>0</v>
      </c>
      <c r="T138" s="133">
        <f>S138*H138</f>
        <v>0</v>
      </c>
      <c r="AR138" s="134" t="s">
        <v>106</v>
      </c>
      <c r="AT138" s="134" t="s">
        <v>226</v>
      </c>
      <c r="AU138" s="134" t="s">
        <v>78</v>
      </c>
      <c r="AY138" s="17" t="s">
        <v>224</v>
      </c>
      <c r="BE138" s="135">
        <f>IF(N138="základní",J138,0)</f>
        <v>0</v>
      </c>
      <c r="BF138" s="135">
        <f>IF(N138="snížená",J138,0)</f>
        <v>3300</v>
      </c>
      <c r="BG138" s="135">
        <f>IF(N138="zákl. přenesená",J138,0)</f>
        <v>0</v>
      </c>
      <c r="BH138" s="135">
        <f>IF(N138="sníž. přenesená",J138,0)</f>
        <v>0</v>
      </c>
      <c r="BI138" s="135">
        <f>IF(N138="nulová",J138,0)</f>
        <v>0</v>
      </c>
      <c r="BJ138" s="17" t="s">
        <v>82</v>
      </c>
      <c r="BK138" s="135">
        <f>ROUND(I138*H138,2)</f>
        <v>3300</v>
      </c>
      <c r="BL138" s="17" t="s">
        <v>106</v>
      </c>
      <c r="BM138" s="134" t="s">
        <v>5443</v>
      </c>
    </row>
    <row r="139" spans="2:65" s="1" customFormat="1" ht="58.5">
      <c r="B139" s="29"/>
      <c r="D139" s="136" t="s">
        <v>231</v>
      </c>
      <c r="F139" s="137" t="s">
        <v>4135</v>
      </c>
      <c r="L139" s="29"/>
      <c r="M139" s="138"/>
      <c r="T139" s="53"/>
      <c r="AT139" s="17" t="s">
        <v>231</v>
      </c>
      <c r="AU139" s="17" t="s">
        <v>78</v>
      </c>
    </row>
    <row r="140" spans="2:65" s="1" customFormat="1" ht="24.2" customHeight="1">
      <c r="B140" s="123"/>
      <c r="C140" s="124" t="s">
        <v>109</v>
      </c>
      <c r="D140" s="124" t="s">
        <v>226</v>
      </c>
      <c r="E140" s="125" t="s">
        <v>4136</v>
      </c>
      <c r="F140" s="126" t="s">
        <v>4137</v>
      </c>
      <c r="G140" s="127" t="s">
        <v>2879</v>
      </c>
      <c r="H140" s="128">
        <v>1</v>
      </c>
      <c r="I140" s="129">
        <v>9900</v>
      </c>
      <c r="J140" s="129">
        <f>ROUND(I140*H140,2)</f>
        <v>9900</v>
      </c>
      <c r="K140" s="126" t="s">
        <v>1</v>
      </c>
      <c r="L140" s="29"/>
      <c r="M140" s="130" t="s">
        <v>1</v>
      </c>
      <c r="N140" s="131" t="s">
        <v>39</v>
      </c>
      <c r="O140" s="132">
        <v>0</v>
      </c>
      <c r="P140" s="132">
        <f>O140*H140</f>
        <v>0</v>
      </c>
      <c r="Q140" s="132">
        <v>0</v>
      </c>
      <c r="R140" s="132">
        <f>Q140*H140</f>
        <v>0</v>
      </c>
      <c r="S140" s="132">
        <v>0</v>
      </c>
      <c r="T140" s="133">
        <f>S140*H140</f>
        <v>0</v>
      </c>
      <c r="AR140" s="134" t="s">
        <v>106</v>
      </c>
      <c r="AT140" s="134" t="s">
        <v>226</v>
      </c>
      <c r="AU140" s="134" t="s">
        <v>78</v>
      </c>
      <c r="AY140" s="17" t="s">
        <v>224</v>
      </c>
      <c r="BE140" s="135">
        <f>IF(N140="základní",J140,0)</f>
        <v>0</v>
      </c>
      <c r="BF140" s="135">
        <f>IF(N140="snížená",J140,0)</f>
        <v>9900</v>
      </c>
      <c r="BG140" s="135">
        <f>IF(N140="zákl. přenesená",J140,0)</f>
        <v>0</v>
      </c>
      <c r="BH140" s="135">
        <f>IF(N140="sníž. přenesená",J140,0)</f>
        <v>0</v>
      </c>
      <c r="BI140" s="135">
        <f>IF(N140="nulová",J140,0)</f>
        <v>0</v>
      </c>
      <c r="BJ140" s="17" t="s">
        <v>82</v>
      </c>
      <c r="BK140" s="135">
        <f>ROUND(I140*H140,2)</f>
        <v>9900</v>
      </c>
      <c r="BL140" s="17" t="s">
        <v>106</v>
      </c>
      <c r="BM140" s="134" t="s">
        <v>5444</v>
      </c>
    </row>
    <row r="141" spans="2:65" s="1" customFormat="1" ht="19.5">
      <c r="B141" s="29"/>
      <c r="D141" s="136" t="s">
        <v>231</v>
      </c>
      <c r="F141" s="137" t="s">
        <v>4137</v>
      </c>
      <c r="L141" s="29"/>
      <c r="M141" s="138"/>
      <c r="T141" s="53"/>
      <c r="AT141" s="17" t="s">
        <v>231</v>
      </c>
      <c r="AU141" s="17" t="s">
        <v>78</v>
      </c>
    </row>
    <row r="142" spans="2:65" s="1" customFormat="1" ht="66.75" customHeight="1">
      <c r="B142" s="123"/>
      <c r="C142" s="124" t="s">
        <v>112</v>
      </c>
      <c r="D142" s="124" t="s">
        <v>226</v>
      </c>
      <c r="E142" s="125" t="s">
        <v>4139</v>
      </c>
      <c r="F142" s="126" t="s">
        <v>4140</v>
      </c>
      <c r="G142" s="127" t="s">
        <v>2879</v>
      </c>
      <c r="H142" s="128">
        <v>15</v>
      </c>
      <c r="I142" s="129">
        <v>6500</v>
      </c>
      <c r="J142" s="129">
        <f>ROUND(I142*H142,2)</f>
        <v>97500</v>
      </c>
      <c r="K142" s="126" t="s">
        <v>1</v>
      </c>
      <c r="L142" s="29"/>
      <c r="M142" s="130" t="s">
        <v>1</v>
      </c>
      <c r="N142" s="131" t="s">
        <v>39</v>
      </c>
      <c r="O142" s="132">
        <v>0</v>
      </c>
      <c r="P142" s="132">
        <f>O142*H142</f>
        <v>0</v>
      </c>
      <c r="Q142" s="132">
        <v>0</v>
      </c>
      <c r="R142" s="132">
        <f>Q142*H142</f>
        <v>0</v>
      </c>
      <c r="S142" s="132">
        <v>0</v>
      </c>
      <c r="T142" s="133">
        <f>S142*H142</f>
        <v>0</v>
      </c>
      <c r="AR142" s="134" t="s">
        <v>106</v>
      </c>
      <c r="AT142" s="134" t="s">
        <v>226</v>
      </c>
      <c r="AU142" s="134" t="s">
        <v>78</v>
      </c>
      <c r="AY142" s="17" t="s">
        <v>224</v>
      </c>
      <c r="BE142" s="135">
        <f>IF(N142="základní",J142,0)</f>
        <v>0</v>
      </c>
      <c r="BF142" s="135">
        <f>IF(N142="snížená",J142,0)</f>
        <v>97500</v>
      </c>
      <c r="BG142" s="135">
        <f>IF(N142="zákl. přenesená",J142,0)</f>
        <v>0</v>
      </c>
      <c r="BH142" s="135">
        <f>IF(N142="sníž. přenesená",J142,0)</f>
        <v>0</v>
      </c>
      <c r="BI142" s="135">
        <f>IF(N142="nulová",J142,0)</f>
        <v>0</v>
      </c>
      <c r="BJ142" s="17" t="s">
        <v>82</v>
      </c>
      <c r="BK142" s="135">
        <f>ROUND(I142*H142,2)</f>
        <v>97500</v>
      </c>
      <c r="BL142" s="17" t="s">
        <v>106</v>
      </c>
      <c r="BM142" s="134" t="s">
        <v>5445</v>
      </c>
    </row>
    <row r="143" spans="2:65" s="1" customFormat="1" ht="87.75">
      <c r="B143" s="29"/>
      <c r="D143" s="136" t="s">
        <v>231</v>
      </c>
      <c r="F143" s="137" t="s">
        <v>4142</v>
      </c>
      <c r="L143" s="29"/>
      <c r="M143" s="138"/>
      <c r="T143" s="53"/>
      <c r="AT143" s="17" t="s">
        <v>231</v>
      </c>
      <c r="AU143" s="17" t="s">
        <v>78</v>
      </c>
    </row>
    <row r="144" spans="2:65" s="1" customFormat="1" ht="16.5" customHeight="1">
      <c r="B144" s="123"/>
      <c r="C144" s="124" t="s">
        <v>115</v>
      </c>
      <c r="D144" s="124" t="s">
        <v>226</v>
      </c>
      <c r="E144" s="125" t="s">
        <v>4143</v>
      </c>
      <c r="F144" s="126" t="s">
        <v>4144</v>
      </c>
      <c r="G144" s="127" t="s">
        <v>2879</v>
      </c>
      <c r="H144" s="128">
        <v>15</v>
      </c>
      <c r="I144" s="129">
        <v>349</v>
      </c>
      <c r="J144" s="129">
        <f>ROUND(I144*H144,2)</f>
        <v>5235</v>
      </c>
      <c r="K144" s="126" t="s">
        <v>1</v>
      </c>
      <c r="L144" s="29"/>
      <c r="M144" s="130" t="s">
        <v>1</v>
      </c>
      <c r="N144" s="131" t="s">
        <v>39</v>
      </c>
      <c r="O144" s="132">
        <v>0</v>
      </c>
      <c r="P144" s="132">
        <f>O144*H144</f>
        <v>0</v>
      </c>
      <c r="Q144" s="132">
        <v>0</v>
      </c>
      <c r="R144" s="132">
        <f>Q144*H144</f>
        <v>0</v>
      </c>
      <c r="S144" s="132">
        <v>0</v>
      </c>
      <c r="T144" s="133">
        <f>S144*H144</f>
        <v>0</v>
      </c>
      <c r="AR144" s="134" t="s">
        <v>106</v>
      </c>
      <c r="AT144" s="134" t="s">
        <v>226</v>
      </c>
      <c r="AU144" s="134" t="s">
        <v>78</v>
      </c>
      <c r="AY144" s="17" t="s">
        <v>224</v>
      </c>
      <c r="BE144" s="135">
        <f>IF(N144="základní",J144,0)</f>
        <v>0</v>
      </c>
      <c r="BF144" s="135">
        <f>IF(N144="snížená",J144,0)</f>
        <v>5235</v>
      </c>
      <c r="BG144" s="135">
        <f>IF(N144="zákl. přenesená",J144,0)</f>
        <v>0</v>
      </c>
      <c r="BH144" s="135">
        <f>IF(N144="sníž. přenesená",J144,0)</f>
        <v>0</v>
      </c>
      <c r="BI144" s="135">
        <f>IF(N144="nulová",J144,0)</f>
        <v>0</v>
      </c>
      <c r="BJ144" s="17" t="s">
        <v>82</v>
      </c>
      <c r="BK144" s="135">
        <f>ROUND(I144*H144,2)</f>
        <v>5235</v>
      </c>
      <c r="BL144" s="17" t="s">
        <v>106</v>
      </c>
      <c r="BM144" s="134" t="s">
        <v>5446</v>
      </c>
    </row>
    <row r="145" spans="2:65" s="1" customFormat="1">
      <c r="B145" s="29"/>
      <c r="D145" s="136" t="s">
        <v>231</v>
      </c>
      <c r="F145" s="137" t="s">
        <v>4144</v>
      </c>
      <c r="L145" s="29"/>
      <c r="M145" s="138"/>
      <c r="T145" s="53"/>
      <c r="AT145" s="17" t="s">
        <v>231</v>
      </c>
      <c r="AU145" s="17" t="s">
        <v>78</v>
      </c>
    </row>
    <row r="146" spans="2:65" s="1" customFormat="1" ht="24.2" customHeight="1">
      <c r="B146" s="123"/>
      <c r="C146" s="124" t="s">
        <v>118</v>
      </c>
      <c r="D146" s="124" t="s">
        <v>226</v>
      </c>
      <c r="E146" s="125" t="s">
        <v>4146</v>
      </c>
      <c r="F146" s="126" t="s">
        <v>4147</v>
      </c>
      <c r="G146" s="127" t="s">
        <v>3966</v>
      </c>
      <c r="H146" s="128">
        <v>1</v>
      </c>
      <c r="I146" s="129">
        <v>1000</v>
      </c>
      <c r="J146" s="129">
        <f>ROUND(I146*H146,2)</f>
        <v>1000</v>
      </c>
      <c r="K146" s="126" t="s">
        <v>1</v>
      </c>
      <c r="L146" s="29"/>
      <c r="M146" s="130" t="s">
        <v>1</v>
      </c>
      <c r="N146" s="131" t="s">
        <v>39</v>
      </c>
      <c r="O146" s="132">
        <v>0</v>
      </c>
      <c r="P146" s="132">
        <f>O146*H146</f>
        <v>0</v>
      </c>
      <c r="Q146" s="132">
        <v>0</v>
      </c>
      <c r="R146" s="132">
        <f>Q146*H146</f>
        <v>0</v>
      </c>
      <c r="S146" s="132">
        <v>0</v>
      </c>
      <c r="T146" s="133">
        <f>S146*H146</f>
        <v>0</v>
      </c>
      <c r="AR146" s="134" t="s">
        <v>106</v>
      </c>
      <c r="AT146" s="134" t="s">
        <v>226</v>
      </c>
      <c r="AU146" s="134" t="s">
        <v>78</v>
      </c>
      <c r="AY146" s="17" t="s">
        <v>224</v>
      </c>
      <c r="BE146" s="135">
        <f>IF(N146="základní",J146,0)</f>
        <v>0</v>
      </c>
      <c r="BF146" s="135">
        <f>IF(N146="snížená",J146,0)</f>
        <v>1000</v>
      </c>
      <c r="BG146" s="135">
        <f>IF(N146="zákl. přenesená",J146,0)</f>
        <v>0</v>
      </c>
      <c r="BH146" s="135">
        <f>IF(N146="sníž. přenesená",J146,0)</f>
        <v>0</v>
      </c>
      <c r="BI146" s="135">
        <f>IF(N146="nulová",J146,0)</f>
        <v>0</v>
      </c>
      <c r="BJ146" s="17" t="s">
        <v>82</v>
      </c>
      <c r="BK146" s="135">
        <f>ROUND(I146*H146,2)</f>
        <v>1000</v>
      </c>
      <c r="BL146" s="17" t="s">
        <v>106</v>
      </c>
      <c r="BM146" s="134" t="s">
        <v>5447</v>
      </c>
    </row>
    <row r="147" spans="2:65" s="1" customFormat="1">
      <c r="B147" s="29"/>
      <c r="D147" s="136" t="s">
        <v>231</v>
      </c>
      <c r="F147" s="137" t="s">
        <v>4147</v>
      </c>
      <c r="L147" s="29"/>
      <c r="M147" s="138"/>
      <c r="T147" s="53"/>
      <c r="AT147" s="17" t="s">
        <v>231</v>
      </c>
      <c r="AU147" s="17" t="s">
        <v>78</v>
      </c>
    </row>
    <row r="148" spans="2:65" s="11" customFormat="1" ht="25.9" customHeight="1">
      <c r="B148" s="112"/>
      <c r="D148" s="113" t="s">
        <v>72</v>
      </c>
      <c r="E148" s="114" t="s">
        <v>3968</v>
      </c>
      <c r="F148" s="114" t="s">
        <v>2877</v>
      </c>
      <c r="J148" s="115">
        <f>BK148</f>
        <v>16500</v>
      </c>
      <c r="L148" s="112"/>
      <c r="M148" s="116"/>
      <c r="P148" s="117">
        <f>SUM(P149:P154)</f>
        <v>0</v>
      </c>
      <c r="R148" s="117">
        <f>SUM(R149:R154)</f>
        <v>0</v>
      </c>
      <c r="T148" s="118">
        <f>SUM(T149:T154)</f>
        <v>0</v>
      </c>
      <c r="AR148" s="113" t="s">
        <v>78</v>
      </c>
      <c r="AT148" s="119" t="s">
        <v>72</v>
      </c>
      <c r="AU148" s="119" t="s">
        <v>73</v>
      </c>
      <c r="AY148" s="113" t="s">
        <v>224</v>
      </c>
      <c r="BK148" s="120">
        <f>SUM(BK149:BK154)</f>
        <v>16500</v>
      </c>
    </row>
    <row r="149" spans="2:65" s="1" customFormat="1" ht="16.5" customHeight="1">
      <c r="B149" s="123"/>
      <c r="C149" s="124" t="s">
        <v>280</v>
      </c>
      <c r="D149" s="124" t="s">
        <v>226</v>
      </c>
      <c r="E149" s="125" t="s">
        <v>4149</v>
      </c>
      <c r="F149" s="126" t="s">
        <v>3975</v>
      </c>
      <c r="G149" s="127" t="s">
        <v>3976</v>
      </c>
      <c r="H149" s="128">
        <v>1</v>
      </c>
      <c r="I149" s="129">
        <v>10000</v>
      </c>
      <c r="J149" s="129">
        <f>ROUND(I149*H149,2)</f>
        <v>10000</v>
      </c>
      <c r="K149" s="126" t="s">
        <v>1</v>
      </c>
      <c r="L149" s="29"/>
      <c r="M149" s="130" t="s">
        <v>1</v>
      </c>
      <c r="N149" s="131" t="s">
        <v>39</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0</v>
      </c>
      <c r="BF149" s="135">
        <f>IF(N149="snížená",J149,0)</f>
        <v>10000</v>
      </c>
      <c r="BG149" s="135">
        <f>IF(N149="zákl. přenesená",J149,0)</f>
        <v>0</v>
      </c>
      <c r="BH149" s="135">
        <f>IF(N149="sníž. přenesená",J149,0)</f>
        <v>0</v>
      </c>
      <c r="BI149" s="135">
        <f>IF(N149="nulová",J149,0)</f>
        <v>0</v>
      </c>
      <c r="BJ149" s="17" t="s">
        <v>82</v>
      </c>
      <c r="BK149" s="135">
        <f>ROUND(I149*H149,2)</f>
        <v>10000</v>
      </c>
      <c r="BL149" s="17" t="s">
        <v>106</v>
      </c>
      <c r="BM149" s="134" t="s">
        <v>5448</v>
      </c>
    </row>
    <row r="150" spans="2:65" s="1" customFormat="1">
      <c r="B150" s="29"/>
      <c r="D150" s="136" t="s">
        <v>231</v>
      </c>
      <c r="F150" s="137" t="s">
        <v>3975</v>
      </c>
      <c r="L150" s="29"/>
      <c r="M150" s="138"/>
      <c r="T150" s="53"/>
      <c r="AT150" s="17" t="s">
        <v>231</v>
      </c>
      <c r="AU150" s="17" t="s">
        <v>78</v>
      </c>
    </row>
    <row r="151" spans="2:65" s="1" customFormat="1" ht="16.5" customHeight="1">
      <c r="B151" s="123"/>
      <c r="C151" s="124" t="s">
        <v>258</v>
      </c>
      <c r="D151" s="124" t="s">
        <v>226</v>
      </c>
      <c r="E151" s="125" t="s">
        <v>4151</v>
      </c>
      <c r="F151" s="126" t="s">
        <v>3979</v>
      </c>
      <c r="G151" s="127" t="s">
        <v>3976</v>
      </c>
      <c r="H151" s="128">
        <v>1</v>
      </c>
      <c r="I151" s="129">
        <v>4000</v>
      </c>
      <c r="J151" s="129">
        <f>ROUND(I151*H151,2)</f>
        <v>4000</v>
      </c>
      <c r="K151" s="126" t="s">
        <v>1</v>
      </c>
      <c r="L151" s="29"/>
      <c r="M151" s="130" t="s">
        <v>1</v>
      </c>
      <c r="N151" s="131" t="s">
        <v>39</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0</v>
      </c>
      <c r="BF151" s="135">
        <f>IF(N151="snížená",J151,0)</f>
        <v>4000</v>
      </c>
      <c r="BG151" s="135">
        <f>IF(N151="zákl. přenesená",J151,0)</f>
        <v>0</v>
      </c>
      <c r="BH151" s="135">
        <f>IF(N151="sníž. přenesená",J151,0)</f>
        <v>0</v>
      </c>
      <c r="BI151" s="135">
        <f>IF(N151="nulová",J151,0)</f>
        <v>0</v>
      </c>
      <c r="BJ151" s="17" t="s">
        <v>82</v>
      </c>
      <c r="BK151" s="135">
        <f>ROUND(I151*H151,2)</f>
        <v>4000</v>
      </c>
      <c r="BL151" s="17" t="s">
        <v>106</v>
      </c>
      <c r="BM151" s="134" t="s">
        <v>5449</v>
      </c>
    </row>
    <row r="152" spans="2:65" s="1" customFormat="1">
      <c r="B152" s="29"/>
      <c r="D152" s="136" t="s">
        <v>231</v>
      </c>
      <c r="F152" s="137" t="s">
        <v>3979</v>
      </c>
      <c r="L152" s="29"/>
      <c r="M152" s="138"/>
      <c r="T152" s="53"/>
      <c r="AT152" s="17" t="s">
        <v>231</v>
      </c>
      <c r="AU152" s="17" t="s">
        <v>78</v>
      </c>
    </row>
    <row r="153" spans="2:65" s="1" customFormat="1" ht="16.5" customHeight="1">
      <c r="B153" s="123"/>
      <c r="C153" s="124" t="s">
        <v>297</v>
      </c>
      <c r="D153" s="124" t="s">
        <v>226</v>
      </c>
      <c r="E153" s="125" t="s">
        <v>4153</v>
      </c>
      <c r="F153" s="126" t="s">
        <v>3776</v>
      </c>
      <c r="G153" s="127" t="s">
        <v>3976</v>
      </c>
      <c r="H153" s="128">
        <v>1</v>
      </c>
      <c r="I153" s="129">
        <v>2500</v>
      </c>
      <c r="J153" s="129">
        <f>ROUND(I153*H153,2)</f>
        <v>2500</v>
      </c>
      <c r="K153" s="126" t="s">
        <v>1</v>
      </c>
      <c r="L153" s="29"/>
      <c r="M153" s="130" t="s">
        <v>1</v>
      </c>
      <c r="N153" s="131" t="s">
        <v>39</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0</v>
      </c>
      <c r="BF153" s="135">
        <f>IF(N153="snížená",J153,0)</f>
        <v>2500</v>
      </c>
      <c r="BG153" s="135">
        <f>IF(N153="zákl. přenesená",J153,0)</f>
        <v>0</v>
      </c>
      <c r="BH153" s="135">
        <f>IF(N153="sníž. přenesená",J153,0)</f>
        <v>0</v>
      </c>
      <c r="BI153" s="135">
        <f>IF(N153="nulová",J153,0)</f>
        <v>0</v>
      </c>
      <c r="BJ153" s="17" t="s">
        <v>82</v>
      </c>
      <c r="BK153" s="135">
        <f>ROUND(I153*H153,2)</f>
        <v>2500</v>
      </c>
      <c r="BL153" s="17" t="s">
        <v>106</v>
      </c>
      <c r="BM153" s="134" t="s">
        <v>5450</v>
      </c>
    </row>
    <row r="154" spans="2:65" s="1" customFormat="1">
      <c r="B154" s="29"/>
      <c r="D154" s="136" t="s">
        <v>231</v>
      </c>
      <c r="F154" s="137" t="s">
        <v>3776</v>
      </c>
      <c r="L154" s="29"/>
      <c r="M154" s="138"/>
      <c r="T154" s="53"/>
      <c r="AT154" s="17" t="s">
        <v>231</v>
      </c>
      <c r="AU154" s="17" t="s">
        <v>78</v>
      </c>
    </row>
    <row r="155" spans="2:65" s="11" customFormat="1" ht="25.9" customHeight="1">
      <c r="B155" s="112"/>
      <c r="D155" s="113" t="s">
        <v>72</v>
      </c>
      <c r="E155" s="114" t="s">
        <v>1110</v>
      </c>
      <c r="F155" s="114" t="s">
        <v>1111</v>
      </c>
      <c r="J155" s="115">
        <f>BK155</f>
        <v>39782.199999999997</v>
      </c>
      <c r="L155" s="112"/>
      <c r="M155" s="116"/>
      <c r="P155" s="117">
        <f>P156+P166</f>
        <v>39.650999999999996</v>
      </c>
      <c r="R155" s="117">
        <f>R156+R166</f>
        <v>5.1560000000000002E-2</v>
      </c>
      <c r="T155" s="118">
        <f>T156+T166</f>
        <v>0</v>
      </c>
      <c r="AR155" s="113" t="s">
        <v>82</v>
      </c>
      <c r="AT155" s="119" t="s">
        <v>72</v>
      </c>
      <c r="AU155" s="119" t="s">
        <v>73</v>
      </c>
      <c r="AY155" s="113" t="s">
        <v>224</v>
      </c>
      <c r="BK155" s="120">
        <f>BK156+BK166</f>
        <v>39782.199999999997</v>
      </c>
    </row>
    <row r="156" spans="2:65" s="11" customFormat="1" ht="22.9" customHeight="1">
      <c r="B156" s="112"/>
      <c r="D156" s="113" t="s">
        <v>72</v>
      </c>
      <c r="E156" s="121" t="s">
        <v>1443</v>
      </c>
      <c r="F156" s="121" t="s">
        <v>1444</v>
      </c>
      <c r="J156" s="122">
        <f>BK156</f>
        <v>3102.2000000000003</v>
      </c>
      <c r="L156" s="112"/>
      <c r="M156" s="116"/>
      <c r="P156" s="117">
        <f>SUM(P157:P165)</f>
        <v>3.6509999999999994</v>
      </c>
      <c r="R156" s="117">
        <f>SUM(R157:R165)</f>
        <v>8.5599999999999999E-3</v>
      </c>
      <c r="T156" s="118">
        <f>SUM(T157:T165)</f>
        <v>0</v>
      </c>
      <c r="AR156" s="113" t="s">
        <v>82</v>
      </c>
      <c r="AT156" s="119" t="s">
        <v>72</v>
      </c>
      <c r="AU156" s="119" t="s">
        <v>78</v>
      </c>
      <c r="AY156" s="113" t="s">
        <v>224</v>
      </c>
      <c r="BK156" s="120">
        <f>SUM(BK157:BK165)</f>
        <v>3102.2000000000003</v>
      </c>
    </row>
    <row r="157" spans="2:65" s="1" customFormat="1" ht="24.2" customHeight="1">
      <c r="B157" s="123"/>
      <c r="C157" s="124" t="s">
        <v>8</v>
      </c>
      <c r="D157" s="124" t="s">
        <v>226</v>
      </c>
      <c r="E157" s="125" t="s">
        <v>3208</v>
      </c>
      <c r="F157" s="126" t="s">
        <v>3209</v>
      </c>
      <c r="G157" s="127" t="s">
        <v>272</v>
      </c>
      <c r="H157" s="128">
        <v>40</v>
      </c>
      <c r="I157" s="129">
        <v>41.6</v>
      </c>
      <c r="J157" s="129">
        <f>ROUND(I157*H157,2)</f>
        <v>1664</v>
      </c>
      <c r="K157" s="126" t="s">
        <v>2903</v>
      </c>
      <c r="L157" s="29"/>
      <c r="M157" s="130" t="s">
        <v>1</v>
      </c>
      <c r="N157" s="131" t="s">
        <v>39</v>
      </c>
      <c r="O157" s="132">
        <v>8.5999999999999993E-2</v>
      </c>
      <c r="P157" s="132">
        <f>O157*H157</f>
        <v>3.4399999999999995</v>
      </c>
      <c r="Q157" s="132">
        <v>0</v>
      </c>
      <c r="R157" s="132">
        <f>Q157*H157</f>
        <v>0</v>
      </c>
      <c r="S157" s="132">
        <v>0</v>
      </c>
      <c r="T157" s="133">
        <f>S157*H157</f>
        <v>0</v>
      </c>
      <c r="AR157" s="134" t="s">
        <v>277</v>
      </c>
      <c r="AT157" s="134" t="s">
        <v>226</v>
      </c>
      <c r="AU157" s="134" t="s">
        <v>82</v>
      </c>
      <c r="AY157" s="17" t="s">
        <v>224</v>
      </c>
      <c r="BE157" s="135">
        <f>IF(N157="základní",J157,0)</f>
        <v>0</v>
      </c>
      <c r="BF157" s="135">
        <f>IF(N157="snížená",J157,0)</f>
        <v>1664</v>
      </c>
      <c r="BG157" s="135">
        <f>IF(N157="zákl. přenesená",J157,0)</f>
        <v>0</v>
      </c>
      <c r="BH157" s="135">
        <f>IF(N157="sníž. přenesená",J157,0)</f>
        <v>0</v>
      </c>
      <c r="BI157" s="135">
        <f>IF(N157="nulová",J157,0)</f>
        <v>0</v>
      </c>
      <c r="BJ157" s="17" t="s">
        <v>82</v>
      </c>
      <c r="BK157" s="135">
        <f>ROUND(I157*H157,2)</f>
        <v>1664</v>
      </c>
      <c r="BL157" s="17" t="s">
        <v>277</v>
      </c>
      <c r="BM157" s="134" t="s">
        <v>5451</v>
      </c>
    </row>
    <row r="158" spans="2:65" s="1" customFormat="1" ht="19.5">
      <c r="B158" s="29"/>
      <c r="D158" s="136" t="s">
        <v>231</v>
      </c>
      <c r="F158" s="137" t="s">
        <v>3211</v>
      </c>
      <c r="L158" s="29"/>
      <c r="M158" s="138"/>
      <c r="T158" s="53"/>
      <c r="AT158" s="17" t="s">
        <v>231</v>
      </c>
      <c r="AU158" s="17" t="s">
        <v>82</v>
      </c>
    </row>
    <row r="159" spans="2:65" s="1" customFormat="1" ht="16.5" customHeight="1">
      <c r="B159" s="123"/>
      <c r="C159" s="164" t="s">
        <v>310</v>
      </c>
      <c r="D159" s="164" t="s">
        <v>1008</v>
      </c>
      <c r="E159" s="165" t="s">
        <v>3213</v>
      </c>
      <c r="F159" s="166" t="s">
        <v>3214</v>
      </c>
      <c r="G159" s="167" t="s">
        <v>272</v>
      </c>
      <c r="H159" s="168">
        <v>48</v>
      </c>
      <c r="I159" s="169">
        <v>25.6</v>
      </c>
      <c r="J159" s="169">
        <f>ROUND(I159*H159,2)</f>
        <v>1228.8</v>
      </c>
      <c r="K159" s="166" t="s">
        <v>2903</v>
      </c>
      <c r="L159" s="170"/>
      <c r="M159" s="171" t="s">
        <v>1</v>
      </c>
      <c r="N159" s="172" t="s">
        <v>39</v>
      </c>
      <c r="O159" s="132">
        <v>0</v>
      </c>
      <c r="P159" s="132">
        <f>O159*H159</f>
        <v>0</v>
      </c>
      <c r="Q159" s="132">
        <v>1.7000000000000001E-4</v>
      </c>
      <c r="R159" s="132">
        <f>Q159*H159</f>
        <v>8.1600000000000006E-3</v>
      </c>
      <c r="S159" s="132">
        <v>0</v>
      </c>
      <c r="T159" s="133">
        <f>S159*H159</f>
        <v>0</v>
      </c>
      <c r="AR159" s="134" t="s">
        <v>332</v>
      </c>
      <c r="AT159" s="134" t="s">
        <v>1008</v>
      </c>
      <c r="AU159" s="134" t="s">
        <v>82</v>
      </c>
      <c r="AY159" s="17" t="s">
        <v>224</v>
      </c>
      <c r="BE159" s="135">
        <f>IF(N159="základní",J159,0)</f>
        <v>0</v>
      </c>
      <c r="BF159" s="135">
        <f>IF(N159="snížená",J159,0)</f>
        <v>1228.8</v>
      </c>
      <c r="BG159" s="135">
        <f>IF(N159="zákl. přenesená",J159,0)</f>
        <v>0</v>
      </c>
      <c r="BH159" s="135">
        <f>IF(N159="sníž. přenesená",J159,0)</f>
        <v>0</v>
      </c>
      <c r="BI159" s="135">
        <f>IF(N159="nulová",J159,0)</f>
        <v>0</v>
      </c>
      <c r="BJ159" s="17" t="s">
        <v>82</v>
      </c>
      <c r="BK159" s="135">
        <f>ROUND(I159*H159,2)</f>
        <v>1228.8</v>
      </c>
      <c r="BL159" s="17" t="s">
        <v>277</v>
      </c>
      <c r="BM159" s="134" t="s">
        <v>5452</v>
      </c>
    </row>
    <row r="160" spans="2:65" s="1" customFormat="1">
      <c r="B160" s="29"/>
      <c r="D160" s="136" t="s">
        <v>231</v>
      </c>
      <c r="F160" s="137" t="s">
        <v>3214</v>
      </c>
      <c r="L160" s="29"/>
      <c r="M160" s="138"/>
      <c r="T160" s="53"/>
      <c r="AT160" s="17" t="s">
        <v>231</v>
      </c>
      <c r="AU160" s="17" t="s">
        <v>82</v>
      </c>
    </row>
    <row r="161" spans="2:65" s="13" customFormat="1">
      <c r="B161" s="146"/>
      <c r="D161" s="136" t="s">
        <v>234</v>
      </c>
      <c r="E161" s="147" t="s">
        <v>1</v>
      </c>
      <c r="F161" s="148" t="s">
        <v>5453</v>
      </c>
      <c r="H161" s="149">
        <v>48</v>
      </c>
      <c r="L161" s="146"/>
      <c r="M161" s="150"/>
      <c r="T161" s="151"/>
      <c r="AT161" s="147" t="s">
        <v>234</v>
      </c>
      <c r="AU161" s="147" t="s">
        <v>82</v>
      </c>
      <c r="AV161" s="13" t="s">
        <v>82</v>
      </c>
      <c r="AW161" s="13" t="s">
        <v>29</v>
      </c>
      <c r="AX161" s="13" t="s">
        <v>78</v>
      </c>
      <c r="AY161" s="147" t="s">
        <v>224</v>
      </c>
    </row>
    <row r="162" spans="2:65" s="1" customFormat="1" ht="16.5" customHeight="1">
      <c r="B162" s="123"/>
      <c r="C162" s="124" t="s">
        <v>273</v>
      </c>
      <c r="D162" s="124" t="s">
        <v>226</v>
      </c>
      <c r="E162" s="125" t="s">
        <v>3704</v>
      </c>
      <c r="F162" s="126" t="s">
        <v>3705</v>
      </c>
      <c r="G162" s="127" t="s">
        <v>639</v>
      </c>
      <c r="H162" s="128">
        <v>1</v>
      </c>
      <c r="I162" s="129">
        <v>96.4</v>
      </c>
      <c r="J162" s="129">
        <f>ROUND(I162*H162,2)</f>
        <v>96.4</v>
      </c>
      <c r="K162" s="126" t="s">
        <v>2903</v>
      </c>
      <c r="L162" s="29"/>
      <c r="M162" s="130" t="s">
        <v>1</v>
      </c>
      <c r="N162" s="131" t="s">
        <v>39</v>
      </c>
      <c r="O162" s="132">
        <v>0.21099999999999999</v>
      </c>
      <c r="P162" s="132">
        <f>O162*H162</f>
        <v>0.21099999999999999</v>
      </c>
      <c r="Q162" s="132">
        <v>0</v>
      </c>
      <c r="R162" s="132">
        <f>Q162*H162</f>
        <v>0</v>
      </c>
      <c r="S162" s="132">
        <v>0</v>
      </c>
      <c r="T162" s="133">
        <f>S162*H162</f>
        <v>0</v>
      </c>
      <c r="AR162" s="134" t="s">
        <v>277</v>
      </c>
      <c r="AT162" s="134" t="s">
        <v>226</v>
      </c>
      <c r="AU162" s="134" t="s">
        <v>82</v>
      </c>
      <c r="AY162" s="17" t="s">
        <v>224</v>
      </c>
      <c r="BE162" s="135">
        <f>IF(N162="základní",J162,0)</f>
        <v>0</v>
      </c>
      <c r="BF162" s="135">
        <f>IF(N162="snížená",J162,0)</f>
        <v>96.4</v>
      </c>
      <c r="BG162" s="135">
        <f>IF(N162="zákl. přenesená",J162,0)</f>
        <v>0</v>
      </c>
      <c r="BH162" s="135">
        <f>IF(N162="sníž. přenesená",J162,0)</f>
        <v>0</v>
      </c>
      <c r="BI162" s="135">
        <f>IF(N162="nulová",J162,0)</f>
        <v>0</v>
      </c>
      <c r="BJ162" s="17" t="s">
        <v>82</v>
      </c>
      <c r="BK162" s="135">
        <f>ROUND(I162*H162,2)</f>
        <v>96.4</v>
      </c>
      <c r="BL162" s="17" t="s">
        <v>277</v>
      </c>
      <c r="BM162" s="134" t="s">
        <v>5454</v>
      </c>
    </row>
    <row r="163" spans="2:65" s="1" customFormat="1" ht="19.5">
      <c r="B163" s="29"/>
      <c r="D163" s="136" t="s">
        <v>231</v>
      </c>
      <c r="F163" s="137" t="s">
        <v>3707</v>
      </c>
      <c r="L163" s="29"/>
      <c r="M163" s="138"/>
      <c r="T163" s="53"/>
      <c r="AT163" s="17" t="s">
        <v>231</v>
      </c>
      <c r="AU163" s="17" t="s">
        <v>82</v>
      </c>
    </row>
    <row r="164" spans="2:65" s="1" customFormat="1" ht="16.5" customHeight="1">
      <c r="B164" s="123"/>
      <c r="C164" s="164" t="s">
        <v>325</v>
      </c>
      <c r="D164" s="164" t="s">
        <v>1008</v>
      </c>
      <c r="E164" s="165" t="s">
        <v>3708</v>
      </c>
      <c r="F164" s="166" t="s">
        <v>3709</v>
      </c>
      <c r="G164" s="167" t="s">
        <v>639</v>
      </c>
      <c r="H164" s="168">
        <v>1</v>
      </c>
      <c r="I164" s="169">
        <v>113</v>
      </c>
      <c r="J164" s="169">
        <f>ROUND(I164*H164,2)</f>
        <v>113</v>
      </c>
      <c r="K164" s="166" t="s">
        <v>2903</v>
      </c>
      <c r="L164" s="170"/>
      <c r="M164" s="171" t="s">
        <v>1</v>
      </c>
      <c r="N164" s="172" t="s">
        <v>39</v>
      </c>
      <c r="O164" s="132">
        <v>0</v>
      </c>
      <c r="P164" s="132">
        <f>O164*H164</f>
        <v>0</v>
      </c>
      <c r="Q164" s="132">
        <v>4.0000000000000002E-4</v>
      </c>
      <c r="R164" s="132">
        <f>Q164*H164</f>
        <v>4.0000000000000002E-4</v>
      </c>
      <c r="S164" s="132">
        <v>0</v>
      </c>
      <c r="T164" s="133">
        <f>S164*H164</f>
        <v>0</v>
      </c>
      <c r="AR164" s="134" t="s">
        <v>332</v>
      </c>
      <c r="AT164" s="134" t="s">
        <v>1008</v>
      </c>
      <c r="AU164" s="134" t="s">
        <v>82</v>
      </c>
      <c r="AY164" s="17" t="s">
        <v>224</v>
      </c>
      <c r="BE164" s="135">
        <f>IF(N164="základní",J164,0)</f>
        <v>0</v>
      </c>
      <c r="BF164" s="135">
        <f>IF(N164="snížená",J164,0)</f>
        <v>113</v>
      </c>
      <c r="BG164" s="135">
        <f>IF(N164="zákl. přenesená",J164,0)</f>
        <v>0</v>
      </c>
      <c r="BH164" s="135">
        <f>IF(N164="sníž. přenesená",J164,0)</f>
        <v>0</v>
      </c>
      <c r="BI164" s="135">
        <f>IF(N164="nulová",J164,0)</f>
        <v>0</v>
      </c>
      <c r="BJ164" s="17" t="s">
        <v>82</v>
      </c>
      <c r="BK164" s="135">
        <f>ROUND(I164*H164,2)</f>
        <v>113</v>
      </c>
      <c r="BL164" s="17" t="s">
        <v>277</v>
      </c>
      <c r="BM164" s="134" t="s">
        <v>5455</v>
      </c>
    </row>
    <row r="165" spans="2:65" s="1" customFormat="1">
      <c r="B165" s="29"/>
      <c r="D165" s="136" t="s">
        <v>231</v>
      </c>
      <c r="F165" s="137" t="s">
        <v>3709</v>
      </c>
      <c r="L165" s="29"/>
      <c r="M165" s="138"/>
      <c r="T165" s="53"/>
      <c r="AT165" s="17" t="s">
        <v>231</v>
      </c>
      <c r="AU165" s="17" t="s">
        <v>82</v>
      </c>
    </row>
    <row r="166" spans="2:65" s="11" customFormat="1" ht="22.9" customHeight="1">
      <c r="B166" s="112"/>
      <c r="D166" s="113" t="s">
        <v>72</v>
      </c>
      <c r="E166" s="121" t="s">
        <v>2039</v>
      </c>
      <c r="F166" s="121" t="s">
        <v>3378</v>
      </c>
      <c r="J166" s="122">
        <f>BK166</f>
        <v>36680</v>
      </c>
      <c r="L166" s="112"/>
      <c r="M166" s="116"/>
      <c r="P166" s="117">
        <f>SUM(P167:P173)</f>
        <v>36</v>
      </c>
      <c r="R166" s="117">
        <f>SUM(R167:R173)</f>
        <v>4.3000000000000003E-2</v>
      </c>
      <c r="T166" s="118">
        <f>SUM(T167:T173)</f>
        <v>0</v>
      </c>
      <c r="AR166" s="113" t="s">
        <v>82</v>
      </c>
      <c r="AT166" s="119" t="s">
        <v>72</v>
      </c>
      <c r="AU166" s="119" t="s">
        <v>78</v>
      </c>
      <c r="AY166" s="113" t="s">
        <v>224</v>
      </c>
      <c r="BK166" s="120">
        <f>SUM(BK167:BK173)</f>
        <v>36680</v>
      </c>
    </row>
    <row r="167" spans="2:65" s="1" customFormat="1" ht="21.75" customHeight="1">
      <c r="B167" s="123"/>
      <c r="C167" s="124" t="s">
        <v>277</v>
      </c>
      <c r="D167" s="124" t="s">
        <v>226</v>
      </c>
      <c r="E167" s="125" t="s">
        <v>3711</v>
      </c>
      <c r="F167" s="126" t="s">
        <v>3712</v>
      </c>
      <c r="G167" s="127" t="s">
        <v>272</v>
      </c>
      <c r="H167" s="128">
        <v>900</v>
      </c>
      <c r="I167" s="129">
        <v>23.2</v>
      </c>
      <c r="J167" s="129">
        <f>ROUND(I167*H167,2)</f>
        <v>20880</v>
      </c>
      <c r="K167" s="126" t="s">
        <v>2903</v>
      </c>
      <c r="L167" s="29"/>
      <c r="M167" s="130" t="s">
        <v>1</v>
      </c>
      <c r="N167" s="131" t="s">
        <v>39</v>
      </c>
      <c r="O167" s="132">
        <v>0.04</v>
      </c>
      <c r="P167" s="132">
        <f>O167*H167</f>
        <v>36</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20880</v>
      </c>
      <c r="BG167" s="135">
        <f>IF(N167="zákl. přenesená",J167,0)</f>
        <v>0</v>
      </c>
      <c r="BH167" s="135">
        <f>IF(N167="sníž. přenesená",J167,0)</f>
        <v>0</v>
      </c>
      <c r="BI167" s="135">
        <f>IF(N167="nulová",J167,0)</f>
        <v>0</v>
      </c>
      <c r="BJ167" s="17" t="s">
        <v>82</v>
      </c>
      <c r="BK167" s="135">
        <f>ROUND(I167*H167,2)</f>
        <v>20880</v>
      </c>
      <c r="BL167" s="17" t="s">
        <v>277</v>
      </c>
      <c r="BM167" s="134" t="s">
        <v>5456</v>
      </c>
    </row>
    <row r="168" spans="2:65" s="1" customFormat="1">
      <c r="B168" s="29"/>
      <c r="D168" s="136" t="s">
        <v>231</v>
      </c>
      <c r="F168" s="137" t="s">
        <v>3714</v>
      </c>
      <c r="L168" s="29"/>
      <c r="M168" s="138"/>
      <c r="T168" s="53"/>
      <c r="AT168" s="17" t="s">
        <v>231</v>
      </c>
      <c r="AU168" s="17" t="s">
        <v>82</v>
      </c>
    </row>
    <row r="169" spans="2:65" s="1" customFormat="1" ht="19.5">
      <c r="B169" s="29"/>
      <c r="D169" s="136" t="s">
        <v>2923</v>
      </c>
      <c r="F169" s="176" t="s">
        <v>3715</v>
      </c>
      <c r="L169" s="29"/>
      <c r="M169" s="138"/>
      <c r="T169" s="53"/>
      <c r="AT169" s="17" t="s">
        <v>2923</v>
      </c>
      <c r="AU169" s="17" t="s">
        <v>82</v>
      </c>
    </row>
    <row r="170" spans="2:65" s="1" customFormat="1" ht="16.5" customHeight="1">
      <c r="B170" s="123"/>
      <c r="C170" s="164" t="s">
        <v>337</v>
      </c>
      <c r="D170" s="164" t="s">
        <v>1008</v>
      </c>
      <c r="E170" s="165" t="s">
        <v>4091</v>
      </c>
      <c r="F170" s="166" t="s">
        <v>4092</v>
      </c>
      <c r="G170" s="167" t="s">
        <v>272</v>
      </c>
      <c r="H170" s="168">
        <v>700</v>
      </c>
      <c r="I170" s="169">
        <v>18</v>
      </c>
      <c r="J170" s="169">
        <f>ROUND(I170*H170,2)</f>
        <v>12600</v>
      </c>
      <c r="K170" s="166" t="s">
        <v>2903</v>
      </c>
      <c r="L170" s="170"/>
      <c r="M170" s="171" t="s">
        <v>1</v>
      </c>
      <c r="N170" s="172" t="s">
        <v>39</v>
      </c>
      <c r="O170" s="132">
        <v>0</v>
      </c>
      <c r="P170" s="132">
        <f>O170*H170</f>
        <v>0</v>
      </c>
      <c r="Q170" s="132">
        <v>3.0000000000000001E-5</v>
      </c>
      <c r="R170" s="132">
        <f>Q170*H170</f>
        <v>2.1000000000000001E-2</v>
      </c>
      <c r="S170" s="132">
        <v>0</v>
      </c>
      <c r="T170" s="133">
        <f>S170*H170</f>
        <v>0</v>
      </c>
      <c r="AR170" s="134" t="s">
        <v>332</v>
      </c>
      <c r="AT170" s="134" t="s">
        <v>1008</v>
      </c>
      <c r="AU170" s="134" t="s">
        <v>82</v>
      </c>
      <c r="AY170" s="17" t="s">
        <v>224</v>
      </c>
      <c r="BE170" s="135">
        <f>IF(N170="základní",J170,0)</f>
        <v>0</v>
      </c>
      <c r="BF170" s="135">
        <f>IF(N170="snížená",J170,0)</f>
        <v>12600</v>
      </c>
      <c r="BG170" s="135">
        <f>IF(N170="zákl. přenesená",J170,0)</f>
        <v>0</v>
      </c>
      <c r="BH170" s="135">
        <f>IF(N170="sníž. přenesená",J170,0)</f>
        <v>0</v>
      </c>
      <c r="BI170" s="135">
        <f>IF(N170="nulová",J170,0)</f>
        <v>0</v>
      </c>
      <c r="BJ170" s="17" t="s">
        <v>82</v>
      </c>
      <c r="BK170" s="135">
        <f>ROUND(I170*H170,2)</f>
        <v>12600</v>
      </c>
      <c r="BL170" s="17" t="s">
        <v>277</v>
      </c>
      <c r="BM170" s="134" t="s">
        <v>5457</v>
      </c>
    </row>
    <row r="171" spans="2:65" s="1" customFormat="1">
      <c r="B171" s="29"/>
      <c r="D171" s="136" t="s">
        <v>231</v>
      </c>
      <c r="F171" s="137" t="s">
        <v>4094</v>
      </c>
      <c r="L171" s="29"/>
      <c r="M171" s="138"/>
      <c r="T171" s="53"/>
      <c r="AT171" s="17" t="s">
        <v>231</v>
      </c>
      <c r="AU171" s="17" t="s">
        <v>82</v>
      </c>
    </row>
    <row r="172" spans="2:65" s="1" customFormat="1" ht="16.5" customHeight="1">
      <c r="B172" s="123"/>
      <c r="C172" s="164" t="s">
        <v>283</v>
      </c>
      <c r="D172" s="164" t="s">
        <v>1008</v>
      </c>
      <c r="E172" s="165" t="s">
        <v>4099</v>
      </c>
      <c r="F172" s="166" t="s">
        <v>4162</v>
      </c>
      <c r="G172" s="167" t="s">
        <v>272</v>
      </c>
      <c r="H172" s="168">
        <v>200</v>
      </c>
      <c r="I172" s="169">
        <v>16</v>
      </c>
      <c r="J172" s="169">
        <f>ROUND(I172*H172,2)</f>
        <v>3200</v>
      </c>
      <c r="K172" s="166" t="s">
        <v>1</v>
      </c>
      <c r="L172" s="170"/>
      <c r="M172" s="171" t="s">
        <v>1</v>
      </c>
      <c r="N172" s="172" t="s">
        <v>39</v>
      </c>
      <c r="O172" s="132">
        <v>0</v>
      </c>
      <c r="P172" s="132">
        <f>O172*H172</f>
        <v>0</v>
      </c>
      <c r="Q172" s="132">
        <v>1.1E-4</v>
      </c>
      <c r="R172" s="132">
        <f>Q172*H172</f>
        <v>2.2000000000000002E-2</v>
      </c>
      <c r="S172" s="132">
        <v>0</v>
      </c>
      <c r="T172" s="133">
        <f>S172*H172</f>
        <v>0</v>
      </c>
      <c r="AR172" s="134" t="s">
        <v>623</v>
      </c>
      <c r="AT172" s="134" t="s">
        <v>1008</v>
      </c>
      <c r="AU172" s="134" t="s">
        <v>82</v>
      </c>
      <c r="AY172" s="17" t="s">
        <v>224</v>
      </c>
      <c r="BE172" s="135">
        <f>IF(N172="základní",J172,0)</f>
        <v>0</v>
      </c>
      <c r="BF172" s="135">
        <f>IF(N172="snížená",J172,0)</f>
        <v>3200</v>
      </c>
      <c r="BG172" s="135">
        <f>IF(N172="zákl. přenesená",J172,0)</f>
        <v>0</v>
      </c>
      <c r="BH172" s="135">
        <f>IF(N172="sníž. přenesená",J172,0)</f>
        <v>0</v>
      </c>
      <c r="BI172" s="135">
        <f>IF(N172="nulová",J172,0)</f>
        <v>0</v>
      </c>
      <c r="BJ172" s="17" t="s">
        <v>82</v>
      </c>
      <c r="BK172" s="135">
        <f>ROUND(I172*H172,2)</f>
        <v>3200</v>
      </c>
      <c r="BL172" s="17" t="s">
        <v>623</v>
      </c>
      <c r="BM172" s="134" t="s">
        <v>5458</v>
      </c>
    </row>
    <row r="173" spans="2:65" s="1" customFormat="1">
      <c r="B173" s="29"/>
      <c r="D173" s="136" t="s">
        <v>231</v>
      </c>
      <c r="F173" s="137" t="s">
        <v>4102</v>
      </c>
      <c r="L173" s="29"/>
      <c r="M173" s="138"/>
      <c r="T173" s="53"/>
      <c r="AT173" s="17" t="s">
        <v>231</v>
      </c>
      <c r="AU173" s="17" t="s">
        <v>82</v>
      </c>
    </row>
    <row r="174" spans="2:65" s="11" customFormat="1" ht="25.9" customHeight="1">
      <c r="B174" s="112"/>
      <c r="D174" s="113" t="s">
        <v>72</v>
      </c>
      <c r="E174" s="114" t="s">
        <v>3452</v>
      </c>
      <c r="F174" s="114" t="s">
        <v>3453</v>
      </c>
      <c r="J174" s="115">
        <f>BK174</f>
        <v>18880</v>
      </c>
      <c r="L174" s="112"/>
      <c r="M174" s="116"/>
      <c r="P174" s="117">
        <f>SUM(P175:P179)</f>
        <v>40</v>
      </c>
      <c r="R174" s="117">
        <f>SUM(R175:R179)</f>
        <v>0</v>
      </c>
      <c r="T174" s="118">
        <f>SUM(T175:T179)</f>
        <v>0</v>
      </c>
      <c r="AR174" s="113" t="s">
        <v>106</v>
      </c>
      <c r="AT174" s="119" t="s">
        <v>72</v>
      </c>
      <c r="AU174" s="119" t="s">
        <v>73</v>
      </c>
      <c r="AY174" s="113" t="s">
        <v>224</v>
      </c>
      <c r="BK174" s="120">
        <f>SUM(BK175:BK179)</f>
        <v>18880</v>
      </c>
    </row>
    <row r="175" spans="2:65" s="1" customFormat="1" ht="16.5" customHeight="1">
      <c r="B175" s="123"/>
      <c r="C175" s="124" t="s">
        <v>347</v>
      </c>
      <c r="D175" s="124" t="s">
        <v>226</v>
      </c>
      <c r="E175" s="125" t="s">
        <v>3768</v>
      </c>
      <c r="F175" s="126" t="s">
        <v>3769</v>
      </c>
      <c r="G175" s="127" t="s">
        <v>3456</v>
      </c>
      <c r="H175" s="128">
        <v>40</v>
      </c>
      <c r="I175" s="129">
        <v>472</v>
      </c>
      <c r="J175" s="129">
        <f>ROUND(I175*H175,2)</f>
        <v>18880</v>
      </c>
      <c r="K175" s="126" t="s">
        <v>2903</v>
      </c>
      <c r="L175" s="29"/>
      <c r="M175" s="130" t="s">
        <v>1</v>
      </c>
      <c r="N175" s="131" t="s">
        <v>39</v>
      </c>
      <c r="O175" s="132">
        <v>1</v>
      </c>
      <c r="P175" s="132">
        <f>O175*H175</f>
        <v>40</v>
      </c>
      <c r="Q175" s="132">
        <v>0</v>
      </c>
      <c r="R175" s="132">
        <f>Q175*H175</f>
        <v>0</v>
      </c>
      <c r="S175" s="132">
        <v>0</v>
      </c>
      <c r="T175" s="133">
        <f>S175*H175</f>
        <v>0</v>
      </c>
      <c r="AR175" s="134" t="s">
        <v>1564</v>
      </c>
      <c r="AT175" s="134" t="s">
        <v>226</v>
      </c>
      <c r="AU175" s="134" t="s">
        <v>78</v>
      </c>
      <c r="AY175" s="17" t="s">
        <v>224</v>
      </c>
      <c r="BE175" s="135">
        <f>IF(N175="základní",J175,0)</f>
        <v>0</v>
      </c>
      <c r="BF175" s="135">
        <f>IF(N175="snížená",J175,0)</f>
        <v>18880</v>
      </c>
      <c r="BG175" s="135">
        <f>IF(N175="zákl. přenesená",J175,0)</f>
        <v>0</v>
      </c>
      <c r="BH175" s="135">
        <f>IF(N175="sníž. přenesená",J175,0)</f>
        <v>0</v>
      </c>
      <c r="BI175" s="135">
        <f>IF(N175="nulová",J175,0)</f>
        <v>0</v>
      </c>
      <c r="BJ175" s="17" t="s">
        <v>82</v>
      </c>
      <c r="BK175" s="135">
        <f>ROUND(I175*H175,2)</f>
        <v>18880</v>
      </c>
      <c r="BL175" s="17" t="s">
        <v>1564</v>
      </c>
      <c r="BM175" s="134" t="s">
        <v>5459</v>
      </c>
    </row>
    <row r="176" spans="2:65" s="1" customFormat="1" ht="19.5">
      <c r="B176" s="29"/>
      <c r="D176" s="136" t="s">
        <v>231</v>
      </c>
      <c r="F176" s="137" t="s">
        <v>3771</v>
      </c>
      <c r="L176" s="29"/>
      <c r="M176" s="138"/>
      <c r="T176" s="53"/>
      <c r="AT176" s="17" t="s">
        <v>231</v>
      </c>
      <c r="AU176" s="17" t="s">
        <v>78</v>
      </c>
    </row>
    <row r="177" spans="2:51" s="12" customFormat="1">
      <c r="B177" s="141"/>
      <c r="D177" s="136" t="s">
        <v>234</v>
      </c>
      <c r="E177" s="142" t="s">
        <v>1</v>
      </c>
      <c r="F177" s="143" t="s">
        <v>4069</v>
      </c>
      <c r="H177" s="142" t="s">
        <v>1</v>
      </c>
      <c r="L177" s="141"/>
      <c r="M177" s="144"/>
      <c r="T177" s="145"/>
      <c r="AT177" s="142" t="s">
        <v>234</v>
      </c>
      <c r="AU177" s="142" t="s">
        <v>78</v>
      </c>
      <c r="AV177" s="12" t="s">
        <v>78</v>
      </c>
      <c r="AW177" s="12" t="s">
        <v>29</v>
      </c>
      <c r="AX177" s="12" t="s">
        <v>73</v>
      </c>
      <c r="AY177" s="142" t="s">
        <v>224</v>
      </c>
    </row>
    <row r="178" spans="2:51" s="13" customFormat="1">
      <c r="B178" s="146"/>
      <c r="D178" s="136" t="s">
        <v>234</v>
      </c>
      <c r="E178" s="147" t="s">
        <v>1</v>
      </c>
      <c r="F178" s="148" t="s">
        <v>355</v>
      </c>
      <c r="H178" s="149">
        <v>40</v>
      </c>
      <c r="L178" s="146"/>
      <c r="M178" s="150"/>
      <c r="T178" s="151"/>
      <c r="AT178" s="147" t="s">
        <v>234</v>
      </c>
      <c r="AU178" s="147" t="s">
        <v>78</v>
      </c>
      <c r="AV178" s="13" t="s">
        <v>82</v>
      </c>
      <c r="AW178" s="13" t="s">
        <v>29</v>
      </c>
      <c r="AX178" s="13" t="s">
        <v>73</v>
      </c>
      <c r="AY178" s="147" t="s">
        <v>224</v>
      </c>
    </row>
    <row r="179" spans="2:51" s="14" customFormat="1">
      <c r="B179" s="152"/>
      <c r="D179" s="136" t="s">
        <v>234</v>
      </c>
      <c r="E179" s="153" t="s">
        <v>1</v>
      </c>
      <c r="F179" s="154" t="s">
        <v>239</v>
      </c>
      <c r="H179" s="155">
        <v>40</v>
      </c>
      <c r="L179" s="152"/>
      <c r="M179" s="179"/>
      <c r="N179" s="180"/>
      <c r="O179" s="180"/>
      <c r="P179" s="180"/>
      <c r="Q179" s="180"/>
      <c r="R179" s="180"/>
      <c r="S179" s="180"/>
      <c r="T179" s="181"/>
      <c r="AT179" s="153" t="s">
        <v>234</v>
      </c>
      <c r="AU179" s="153" t="s">
        <v>78</v>
      </c>
      <c r="AV179" s="14" t="s">
        <v>106</v>
      </c>
      <c r="AW179" s="14" t="s">
        <v>29</v>
      </c>
      <c r="AX179" s="14" t="s">
        <v>78</v>
      </c>
      <c r="AY179" s="153" t="s">
        <v>224</v>
      </c>
    </row>
    <row r="180" spans="2:51" s="1" customFormat="1" ht="6.95" customHeight="1">
      <c r="B180" s="41"/>
      <c r="C180" s="42"/>
      <c r="D180" s="42"/>
      <c r="E180" s="42"/>
      <c r="F180" s="42"/>
      <c r="G180" s="42"/>
      <c r="H180" s="42"/>
      <c r="I180" s="42"/>
      <c r="J180" s="42"/>
      <c r="K180" s="42"/>
      <c r="L180" s="29"/>
    </row>
  </sheetData>
  <autoFilter ref="C129:K179" xr:uid="{00000000-0009-0000-0000-00001C000000}"/>
  <mergeCells count="14">
    <mergeCell ref="E120:H120"/>
    <mergeCell ref="E118:H118"/>
    <mergeCell ref="E122:H122"/>
    <mergeCell ref="L2:V2"/>
    <mergeCell ref="E85:H85"/>
    <mergeCell ref="E89:H89"/>
    <mergeCell ref="E87:H87"/>
    <mergeCell ref="E91:H91"/>
    <mergeCell ref="E116:H116"/>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151"/>
  <sheetViews>
    <sheetView showGridLines="0" workbookViewId="0">
      <selection activeCell="F117" sqref="F11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85</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7783</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24</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tr">
        <f>IF('Rekapitulace stavby'!AN16="","",'Rekapitulace stavby'!AN16)</f>
        <v/>
      </c>
      <c r="L22" s="29"/>
    </row>
    <row r="23" spans="2:12" s="1" customFormat="1" ht="18" customHeight="1">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c r="B24" s="29"/>
      <c r="L24" s="29"/>
    </row>
    <row r="25" spans="2:12" s="1" customFormat="1" ht="12" customHeight="1">
      <c r="B25" s="29"/>
      <c r="D25" s="26" t="s">
        <v>30</v>
      </c>
      <c r="I25" s="26" t="s">
        <v>23</v>
      </c>
      <c r="J25" s="24" t="str">
        <f>IF('Rekapitulace stavby'!AN19="","",'Rekapitulace stavby'!AN19)</f>
        <v/>
      </c>
      <c r="L25" s="29"/>
    </row>
    <row r="26" spans="2:12" s="1" customFormat="1" ht="18" customHeight="1">
      <c r="B26" s="29"/>
      <c r="E26" s="24" t="str">
        <f>IF('Rekapitulace stavby'!E20="","",'Rekapitulace stavby'!E20)</f>
        <v>Krajovský</v>
      </c>
      <c r="I26" s="26" t="s">
        <v>25</v>
      </c>
      <c r="J26" s="24" t="str">
        <f>IF('Rekapitulace stavby'!AN20="","",'Rekapitulace stavby'!AN20)</f>
        <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ROUND(J122, 2)</f>
        <v>2610990</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ROUND((SUM(BE122:BE150)),  2)</f>
        <v>0</v>
      </c>
      <c r="I35" s="84">
        <v>0.21</v>
      </c>
      <c r="J35" s="80">
        <f>ROUND(((SUM(BE122:BE150))*I35),  2)</f>
        <v>0</v>
      </c>
      <c r="L35" s="29"/>
    </row>
    <row r="36" spans="2:12" s="1" customFormat="1" ht="14.45" customHeight="1">
      <c r="B36" s="29"/>
      <c r="E36" s="26" t="s">
        <v>39</v>
      </c>
      <c r="F36" s="80">
        <f>ROUND((SUM(BF122:BF150)),  2)</f>
        <v>2610990</v>
      </c>
      <c r="I36" s="84">
        <v>0.12</v>
      </c>
      <c r="J36" s="80">
        <f>ROUND(((SUM(BF122:BF150))*I36),  2)</f>
        <v>313318.8</v>
      </c>
      <c r="L36" s="29"/>
    </row>
    <row r="37" spans="2:12" s="1" customFormat="1" ht="14.45" hidden="1" customHeight="1">
      <c r="B37" s="29"/>
      <c r="E37" s="26" t="s">
        <v>40</v>
      </c>
      <c r="F37" s="80">
        <f>ROUND((SUM(BG122:BG150)),  2)</f>
        <v>0</v>
      </c>
      <c r="I37" s="84">
        <v>0.21</v>
      </c>
      <c r="J37" s="80">
        <f>0</f>
        <v>0</v>
      </c>
      <c r="L37" s="29"/>
    </row>
    <row r="38" spans="2:12" s="1" customFormat="1" ht="14.45" hidden="1" customHeight="1">
      <c r="B38" s="29"/>
      <c r="E38" s="26" t="s">
        <v>41</v>
      </c>
      <c r="F38" s="80">
        <f>ROUND((SUM(BH122:BH150)),  2)</f>
        <v>0</v>
      </c>
      <c r="I38" s="84">
        <v>0.12</v>
      </c>
      <c r="J38" s="80">
        <f>0</f>
        <v>0</v>
      </c>
      <c r="L38" s="29"/>
    </row>
    <row r="39" spans="2:12" s="1" customFormat="1" ht="14.45" hidden="1" customHeight="1">
      <c r="B39" s="29"/>
      <c r="E39" s="26" t="s">
        <v>42</v>
      </c>
      <c r="F39" s="80">
        <f>ROUND((SUM(BI122:BI150)),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2924308.8</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 xml:space="preserve">a1 - interiér BD B </v>
      </c>
      <c r="F89" s="229"/>
      <c r="G89" s="229"/>
      <c r="H89" s="229"/>
      <c r="L89" s="29"/>
    </row>
    <row r="90" spans="2:12" s="1" customFormat="1" ht="6.95" customHeight="1">
      <c r="B90" s="29"/>
      <c r="L90" s="29"/>
    </row>
    <row r="91" spans="2:12" s="1" customFormat="1" ht="12" customHeight="1">
      <c r="B91" s="29"/>
      <c r="C91" s="26" t="s">
        <v>18</v>
      </c>
      <c r="F91" s="24" t="str">
        <f>F14</f>
        <v xml:space="preserve"> </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J122</f>
        <v>2610990</v>
      </c>
      <c r="L98" s="29"/>
      <c r="AU98" s="17" t="s">
        <v>172</v>
      </c>
    </row>
    <row r="99" spans="2:47" s="8" customFormat="1" ht="24.95" customHeight="1">
      <c r="B99" s="96"/>
      <c r="D99" s="97" t="s">
        <v>182</v>
      </c>
      <c r="E99" s="98"/>
      <c r="F99" s="98"/>
      <c r="G99" s="98"/>
      <c r="H99" s="98"/>
      <c r="I99" s="98"/>
      <c r="J99" s="99">
        <f>J123</f>
        <v>2610990</v>
      </c>
      <c r="L99" s="96"/>
    </row>
    <row r="100" spans="2:47" s="9" customFormat="1" ht="19.899999999999999" customHeight="1">
      <c r="B100" s="100"/>
      <c r="D100" s="101" t="s">
        <v>2343</v>
      </c>
      <c r="E100" s="102"/>
      <c r="F100" s="102"/>
      <c r="G100" s="102"/>
      <c r="H100" s="102"/>
      <c r="I100" s="102"/>
      <c r="J100" s="103">
        <f>J124</f>
        <v>2610990</v>
      </c>
      <c r="L100" s="100"/>
    </row>
    <row r="101" spans="2:47" s="1" customFormat="1" ht="21.75" customHeight="1">
      <c r="B101" s="29"/>
      <c r="L101" s="29"/>
    </row>
    <row r="102" spans="2:47" s="1" customFormat="1" ht="6.95" customHeight="1">
      <c r="B102" s="41"/>
      <c r="C102" s="42"/>
      <c r="D102" s="42"/>
      <c r="E102" s="42"/>
      <c r="F102" s="42"/>
      <c r="G102" s="42"/>
      <c r="H102" s="42"/>
      <c r="I102" s="42"/>
      <c r="J102" s="42"/>
      <c r="K102" s="42"/>
      <c r="L102" s="29"/>
    </row>
    <row r="106" spans="2:47" s="1" customFormat="1" ht="6.95" customHeight="1">
      <c r="B106" s="43"/>
      <c r="C106" s="44"/>
      <c r="D106" s="44"/>
      <c r="E106" s="44"/>
      <c r="F106" s="44"/>
      <c r="G106" s="44"/>
      <c r="H106" s="44"/>
      <c r="I106" s="44"/>
      <c r="J106" s="44"/>
      <c r="K106" s="44"/>
      <c r="L106" s="29"/>
    </row>
    <row r="107" spans="2:47" s="1" customFormat="1" ht="24.95" customHeight="1">
      <c r="B107" s="29"/>
      <c r="C107" s="21" t="s">
        <v>209</v>
      </c>
      <c r="L107" s="29"/>
    </row>
    <row r="108" spans="2:47" s="1" customFormat="1" ht="6.95" customHeight="1">
      <c r="B108" s="29"/>
      <c r="L108" s="29"/>
    </row>
    <row r="109" spans="2:47" s="1" customFormat="1" ht="12" customHeight="1">
      <c r="B109" s="29"/>
      <c r="C109" s="26" t="s">
        <v>14</v>
      </c>
      <c r="L109" s="29"/>
    </row>
    <row r="110" spans="2:47" s="1" customFormat="1" ht="16.5" customHeight="1">
      <c r="B110" s="29"/>
      <c r="E110" s="230" t="str">
        <f>E7</f>
        <v>ODUS Kamenice</v>
      </c>
      <c r="F110" s="231"/>
      <c r="G110" s="231"/>
      <c r="H110" s="231"/>
      <c r="L110" s="29"/>
    </row>
    <row r="111" spans="2:47" ht="12" customHeight="1">
      <c r="B111" s="20"/>
      <c r="C111" s="26" t="s">
        <v>165</v>
      </c>
      <c r="L111" s="20"/>
    </row>
    <row r="112" spans="2:47" s="1" customFormat="1" ht="16.5" customHeight="1">
      <c r="B112" s="29"/>
      <c r="E112" s="230" t="s">
        <v>7784</v>
      </c>
      <c r="F112" s="229"/>
      <c r="G112" s="229"/>
      <c r="H112" s="229"/>
      <c r="L112" s="29"/>
    </row>
    <row r="113" spans="2:65" s="1" customFormat="1" ht="12" customHeight="1">
      <c r="B113" s="29"/>
      <c r="C113" s="26" t="s">
        <v>167</v>
      </c>
      <c r="L113" s="29"/>
    </row>
    <row r="114" spans="2:65" s="1" customFormat="1" ht="16.5" customHeight="1">
      <c r="B114" s="29"/>
      <c r="E114" s="211" t="str">
        <f>E11</f>
        <v xml:space="preserve">a1 - interiér BD B </v>
      </c>
      <c r="F114" s="229"/>
      <c r="G114" s="229"/>
      <c r="H114" s="229"/>
      <c r="L114" s="29"/>
    </row>
    <row r="115" spans="2:65" s="1" customFormat="1" ht="6.95" customHeight="1">
      <c r="B115" s="29"/>
      <c r="L115" s="29"/>
    </row>
    <row r="116" spans="2:65" s="1" customFormat="1" ht="12" customHeight="1">
      <c r="B116" s="29"/>
      <c r="C116" s="26" t="s">
        <v>18</v>
      </c>
      <c r="F116" s="24" t="str">
        <f>F14</f>
        <v xml:space="preserve"> </v>
      </c>
      <c r="I116" s="26" t="s">
        <v>20</v>
      </c>
      <c r="J116" s="49" t="str">
        <f>IF(J14="","",J14)</f>
        <v>8. 6. 2024</v>
      </c>
      <c r="L116" s="29"/>
    </row>
    <row r="117" spans="2:65" s="1" customFormat="1" ht="6.95" customHeight="1">
      <c r="B117" s="29"/>
      <c r="L117" s="29"/>
    </row>
    <row r="118" spans="2:65" s="1" customFormat="1" ht="40.15" customHeight="1">
      <c r="B118" s="29"/>
      <c r="C118" s="26" t="s">
        <v>22</v>
      </c>
      <c r="F118" s="24" t="str">
        <f>E17</f>
        <v xml:space="preserve"> </v>
      </c>
      <c r="I118" s="26" t="s">
        <v>27</v>
      </c>
      <c r="J118" s="27" t="str">
        <f>E23</f>
        <v>BOD ARCHITEKTI-atelier bod architekti s.r.o.</v>
      </c>
      <c r="L118" s="29"/>
    </row>
    <row r="119" spans="2:65" s="1" customFormat="1" ht="15.2" customHeight="1">
      <c r="B119" s="29"/>
      <c r="C119" s="26" t="s">
        <v>26</v>
      </c>
      <c r="F119" s="24" t="str">
        <f>IF(E20="","",E20)</f>
        <v xml:space="preserve"> </v>
      </c>
      <c r="I119" s="26" t="s">
        <v>30</v>
      </c>
      <c r="J119" s="27" t="str">
        <f>E26</f>
        <v>Krajovský</v>
      </c>
      <c r="L119" s="29"/>
    </row>
    <row r="120" spans="2:65" s="1" customFormat="1" ht="10.35" customHeight="1">
      <c r="B120" s="29"/>
      <c r="L120" s="29"/>
    </row>
    <row r="121" spans="2:65" s="10" customFormat="1" ht="29.25" customHeight="1">
      <c r="B121" s="104"/>
      <c r="C121" s="105" t="s">
        <v>210</v>
      </c>
      <c r="D121" s="106" t="s">
        <v>58</v>
      </c>
      <c r="E121" s="106" t="s">
        <v>54</v>
      </c>
      <c r="F121" s="106" t="s">
        <v>55</v>
      </c>
      <c r="G121" s="106" t="s">
        <v>211</v>
      </c>
      <c r="H121" s="106" t="s">
        <v>212</v>
      </c>
      <c r="I121" s="106" t="s">
        <v>213</v>
      </c>
      <c r="J121" s="106" t="s">
        <v>170</v>
      </c>
      <c r="K121" s="107" t="s">
        <v>214</v>
      </c>
      <c r="L121" s="104"/>
      <c r="M121" s="56" t="s">
        <v>1</v>
      </c>
      <c r="N121" s="57" t="s">
        <v>37</v>
      </c>
      <c r="O121" s="57" t="s">
        <v>215</v>
      </c>
      <c r="P121" s="57" t="s">
        <v>216</v>
      </c>
      <c r="Q121" s="57" t="s">
        <v>217</v>
      </c>
      <c r="R121" s="57" t="s">
        <v>218</v>
      </c>
      <c r="S121" s="57" t="s">
        <v>219</v>
      </c>
      <c r="T121" s="58" t="s">
        <v>220</v>
      </c>
    </row>
    <row r="122" spans="2:65" s="1" customFormat="1" ht="22.9" customHeight="1">
      <c r="B122" s="29"/>
      <c r="C122" s="61" t="s">
        <v>221</v>
      </c>
      <c r="J122" s="108">
        <f>BK122</f>
        <v>2610990</v>
      </c>
      <c r="L122" s="29"/>
      <c r="M122" s="59"/>
      <c r="N122" s="50"/>
      <c r="O122" s="50"/>
      <c r="P122" s="109">
        <f>P123</f>
        <v>0</v>
      </c>
      <c r="Q122" s="50"/>
      <c r="R122" s="109">
        <f>R123</f>
        <v>0</v>
      </c>
      <c r="S122" s="50"/>
      <c r="T122" s="110">
        <f>T123</f>
        <v>0</v>
      </c>
      <c r="AT122" s="17" t="s">
        <v>72</v>
      </c>
      <c r="AU122" s="17" t="s">
        <v>172</v>
      </c>
      <c r="BK122" s="111">
        <f>BK123</f>
        <v>2610990</v>
      </c>
    </row>
    <row r="123" spans="2:65" s="11" customFormat="1" ht="25.9" customHeight="1">
      <c r="B123" s="112"/>
      <c r="D123" s="113" t="s">
        <v>72</v>
      </c>
      <c r="E123" s="114" t="s">
        <v>1110</v>
      </c>
      <c r="F123" s="114" t="s">
        <v>1111</v>
      </c>
      <c r="J123" s="115">
        <f>BK123</f>
        <v>2610990</v>
      </c>
      <c r="L123" s="112"/>
      <c r="M123" s="116"/>
      <c r="P123" s="117">
        <f>P124</f>
        <v>0</v>
      </c>
      <c r="R123" s="117">
        <f>R124</f>
        <v>0</v>
      </c>
      <c r="T123" s="118">
        <f>T124</f>
        <v>0</v>
      </c>
      <c r="AR123" s="113" t="s">
        <v>82</v>
      </c>
      <c r="AT123" s="119" t="s">
        <v>72</v>
      </c>
      <c r="AU123" s="119" t="s">
        <v>73</v>
      </c>
      <c r="AY123" s="113" t="s">
        <v>224</v>
      </c>
      <c r="BK123" s="120">
        <f>BK124</f>
        <v>2610990</v>
      </c>
    </row>
    <row r="124" spans="2:65" s="11" customFormat="1" ht="22.9" customHeight="1">
      <c r="B124" s="112"/>
      <c r="D124" s="113" t="s">
        <v>72</v>
      </c>
      <c r="E124" s="121" t="s">
        <v>1816</v>
      </c>
      <c r="F124" s="121" t="s">
        <v>2344</v>
      </c>
      <c r="J124" s="122">
        <f>BK124</f>
        <v>2610990</v>
      </c>
      <c r="L124" s="112"/>
      <c r="M124" s="116"/>
      <c r="P124" s="117">
        <f>SUM(P125:P150)</f>
        <v>0</v>
      </c>
      <c r="R124" s="117">
        <f>SUM(R125:R150)</f>
        <v>0</v>
      </c>
      <c r="T124" s="118">
        <f>SUM(T125:T150)</f>
        <v>0</v>
      </c>
      <c r="AR124" s="113" t="s">
        <v>82</v>
      </c>
      <c r="AT124" s="119" t="s">
        <v>72</v>
      </c>
      <c r="AU124" s="119" t="s">
        <v>78</v>
      </c>
      <c r="AY124" s="113" t="s">
        <v>224</v>
      </c>
      <c r="BK124" s="120">
        <f>SUM(BK125:BK150)</f>
        <v>2610990</v>
      </c>
    </row>
    <row r="125" spans="2:65" s="1" customFormat="1" ht="16.5" customHeight="1">
      <c r="B125" s="123"/>
      <c r="C125" s="124" t="s">
        <v>78</v>
      </c>
      <c r="D125" s="124" t="s">
        <v>226</v>
      </c>
      <c r="E125" s="125" t="s">
        <v>2345</v>
      </c>
      <c r="F125" s="126" t="s">
        <v>2346</v>
      </c>
      <c r="G125" s="127" t="s">
        <v>639</v>
      </c>
      <c r="H125" s="128">
        <v>14</v>
      </c>
      <c r="I125" s="129">
        <v>14000</v>
      </c>
      <c r="J125" s="129">
        <f>ROUND(I125*H125,2)</f>
        <v>196000</v>
      </c>
      <c r="K125" s="126" t="s">
        <v>1</v>
      </c>
      <c r="L125" s="29"/>
      <c r="M125" s="130" t="s">
        <v>1</v>
      </c>
      <c r="N125" s="131" t="s">
        <v>39</v>
      </c>
      <c r="O125" s="132">
        <v>0</v>
      </c>
      <c r="P125" s="132">
        <f>O125*H125</f>
        <v>0</v>
      </c>
      <c r="Q125" s="132">
        <v>0</v>
      </c>
      <c r="R125" s="132">
        <f>Q125*H125</f>
        <v>0</v>
      </c>
      <c r="S125" s="132">
        <v>0</v>
      </c>
      <c r="T125" s="133">
        <f>S125*H125</f>
        <v>0</v>
      </c>
      <c r="AR125" s="134" t="s">
        <v>277</v>
      </c>
      <c r="AT125" s="134" t="s">
        <v>226</v>
      </c>
      <c r="AU125" s="134" t="s">
        <v>82</v>
      </c>
      <c r="AY125" s="17" t="s">
        <v>224</v>
      </c>
      <c r="BE125" s="135">
        <f>IF(N125="základní",J125,0)</f>
        <v>0</v>
      </c>
      <c r="BF125" s="135">
        <f>IF(N125="snížená",J125,0)</f>
        <v>196000</v>
      </c>
      <c r="BG125" s="135">
        <f>IF(N125="zákl. přenesená",J125,0)</f>
        <v>0</v>
      </c>
      <c r="BH125" s="135">
        <f>IF(N125="sníž. přenesená",J125,0)</f>
        <v>0</v>
      </c>
      <c r="BI125" s="135">
        <f>IF(N125="nulová",J125,0)</f>
        <v>0</v>
      </c>
      <c r="BJ125" s="17" t="s">
        <v>82</v>
      </c>
      <c r="BK125" s="135">
        <f>ROUND(I125*H125,2)</f>
        <v>196000</v>
      </c>
      <c r="BL125" s="17" t="s">
        <v>277</v>
      </c>
      <c r="BM125" s="134" t="s">
        <v>82</v>
      </c>
    </row>
    <row r="126" spans="2:65" s="1" customFormat="1">
      <c r="B126" s="29"/>
      <c r="D126" s="136" t="s">
        <v>231</v>
      </c>
      <c r="F126" s="137" t="s">
        <v>2346</v>
      </c>
      <c r="L126" s="29"/>
      <c r="M126" s="138"/>
      <c r="T126" s="53"/>
      <c r="AT126" s="17" t="s">
        <v>231</v>
      </c>
      <c r="AU126" s="17" t="s">
        <v>82</v>
      </c>
    </row>
    <row r="127" spans="2:65" s="1" customFormat="1" ht="16.5" customHeight="1">
      <c r="B127" s="123"/>
      <c r="C127" s="124" t="s">
        <v>82</v>
      </c>
      <c r="D127" s="124" t="s">
        <v>226</v>
      </c>
      <c r="E127" s="125" t="s">
        <v>2347</v>
      </c>
      <c r="F127" s="126" t="s">
        <v>2348</v>
      </c>
      <c r="G127" s="127" t="s">
        <v>639</v>
      </c>
      <c r="H127" s="128">
        <v>4</v>
      </c>
      <c r="I127" s="129">
        <v>28100</v>
      </c>
      <c r="J127" s="129">
        <f>ROUND(I127*H127,2)</f>
        <v>112400</v>
      </c>
      <c r="K127" s="126" t="s">
        <v>1</v>
      </c>
      <c r="L127" s="29"/>
      <c r="M127" s="130" t="s">
        <v>1</v>
      </c>
      <c r="N127" s="131" t="s">
        <v>39</v>
      </c>
      <c r="O127" s="132">
        <v>0</v>
      </c>
      <c r="P127" s="132">
        <f>O127*H127</f>
        <v>0</v>
      </c>
      <c r="Q127" s="132">
        <v>0</v>
      </c>
      <c r="R127" s="132">
        <f>Q127*H127</f>
        <v>0</v>
      </c>
      <c r="S127" s="132">
        <v>0</v>
      </c>
      <c r="T127" s="133">
        <f>S127*H127</f>
        <v>0</v>
      </c>
      <c r="AR127" s="134" t="s">
        <v>277</v>
      </c>
      <c r="AT127" s="134" t="s">
        <v>226</v>
      </c>
      <c r="AU127" s="134" t="s">
        <v>82</v>
      </c>
      <c r="AY127" s="17" t="s">
        <v>224</v>
      </c>
      <c r="BE127" s="135">
        <f>IF(N127="základní",J127,0)</f>
        <v>0</v>
      </c>
      <c r="BF127" s="135">
        <f>IF(N127="snížená",J127,0)</f>
        <v>112400</v>
      </c>
      <c r="BG127" s="135">
        <f>IF(N127="zákl. přenesená",J127,0)</f>
        <v>0</v>
      </c>
      <c r="BH127" s="135">
        <f>IF(N127="sníž. přenesená",J127,0)</f>
        <v>0</v>
      </c>
      <c r="BI127" s="135">
        <f>IF(N127="nulová",J127,0)</f>
        <v>0</v>
      </c>
      <c r="BJ127" s="17" t="s">
        <v>82</v>
      </c>
      <c r="BK127" s="135">
        <f>ROUND(I127*H127,2)</f>
        <v>112400</v>
      </c>
      <c r="BL127" s="17" t="s">
        <v>277</v>
      </c>
      <c r="BM127" s="134" t="s">
        <v>106</v>
      </c>
    </row>
    <row r="128" spans="2:65" s="1" customFormat="1">
      <c r="B128" s="29"/>
      <c r="D128" s="136" t="s">
        <v>231</v>
      </c>
      <c r="F128" s="137" t="s">
        <v>2348</v>
      </c>
      <c r="L128" s="29"/>
      <c r="M128" s="138"/>
      <c r="T128" s="53"/>
      <c r="AT128" s="17" t="s">
        <v>231</v>
      </c>
      <c r="AU128" s="17" t="s">
        <v>82</v>
      </c>
    </row>
    <row r="129" spans="2:65" s="1" customFormat="1" ht="16.5" customHeight="1">
      <c r="B129" s="123"/>
      <c r="C129" s="124" t="s">
        <v>101</v>
      </c>
      <c r="D129" s="124" t="s">
        <v>226</v>
      </c>
      <c r="E129" s="125" t="s">
        <v>2349</v>
      </c>
      <c r="F129" s="126" t="s">
        <v>2350</v>
      </c>
      <c r="G129" s="127" t="s">
        <v>639</v>
      </c>
      <c r="H129" s="128">
        <v>40</v>
      </c>
      <c r="I129" s="129">
        <v>23000</v>
      </c>
      <c r="J129" s="129">
        <f>ROUND(I129*H129,2)</f>
        <v>920000</v>
      </c>
      <c r="K129" s="126" t="s">
        <v>1</v>
      </c>
      <c r="L129" s="29"/>
      <c r="M129" s="130" t="s">
        <v>1</v>
      </c>
      <c r="N129" s="131" t="s">
        <v>39</v>
      </c>
      <c r="O129" s="132">
        <v>0</v>
      </c>
      <c r="P129" s="132">
        <f>O129*H129</f>
        <v>0</v>
      </c>
      <c r="Q129" s="132">
        <v>0</v>
      </c>
      <c r="R129" s="132">
        <f>Q129*H129</f>
        <v>0</v>
      </c>
      <c r="S129" s="132">
        <v>0</v>
      </c>
      <c r="T129" s="133">
        <f>S129*H129</f>
        <v>0</v>
      </c>
      <c r="AR129" s="134" t="s">
        <v>277</v>
      </c>
      <c r="AT129" s="134" t="s">
        <v>226</v>
      </c>
      <c r="AU129" s="134" t="s">
        <v>82</v>
      </c>
      <c r="AY129" s="17" t="s">
        <v>224</v>
      </c>
      <c r="BE129" s="135">
        <f>IF(N129="základní",J129,0)</f>
        <v>0</v>
      </c>
      <c r="BF129" s="135">
        <f>IF(N129="snížená",J129,0)</f>
        <v>920000</v>
      </c>
      <c r="BG129" s="135">
        <f>IF(N129="zákl. přenesená",J129,0)</f>
        <v>0</v>
      </c>
      <c r="BH129" s="135">
        <f>IF(N129="sníž. přenesená",J129,0)</f>
        <v>0</v>
      </c>
      <c r="BI129" s="135">
        <f>IF(N129="nulová",J129,0)</f>
        <v>0</v>
      </c>
      <c r="BJ129" s="17" t="s">
        <v>82</v>
      </c>
      <c r="BK129" s="135">
        <f>ROUND(I129*H129,2)</f>
        <v>920000</v>
      </c>
      <c r="BL129" s="17" t="s">
        <v>277</v>
      </c>
      <c r="BM129" s="134" t="s">
        <v>112</v>
      </c>
    </row>
    <row r="130" spans="2:65" s="1" customFormat="1">
      <c r="B130" s="29"/>
      <c r="D130" s="136" t="s">
        <v>231</v>
      </c>
      <c r="F130" s="137" t="s">
        <v>2350</v>
      </c>
      <c r="L130" s="29"/>
      <c r="M130" s="138"/>
      <c r="T130" s="53"/>
      <c r="AT130" s="17" t="s">
        <v>231</v>
      </c>
      <c r="AU130" s="17" t="s">
        <v>82</v>
      </c>
    </row>
    <row r="131" spans="2:65" s="1" customFormat="1" ht="16.5" customHeight="1">
      <c r="B131" s="123"/>
      <c r="C131" s="124" t="s">
        <v>106</v>
      </c>
      <c r="D131" s="124" t="s">
        <v>226</v>
      </c>
      <c r="E131" s="125" t="s">
        <v>2351</v>
      </c>
      <c r="F131" s="126" t="s">
        <v>2352</v>
      </c>
      <c r="G131" s="127" t="s">
        <v>639</v>
      </c>
      <c r="H131" s="128">
        <v>4</v>
      </c>
      <c r="I131" s="129">
        <v>70000</v>
      </c>
      <c r="J131" s="129">
        <f>ROUND(I131*H131,2)</f>
        <v>280000</v>
      </c>
      <c r="K131" s="126" t="s">
        <v>1</v>
      </c>
      <c r="L131" s="29"/>
      <c r="M131" s="130" t="s">
        <v>1</v>
      </c>
      <c r="N131" s="131" t="s">
        <v>39</v>
      </c>
      <c r="O131" s="132">
        <v>0</v>
      </c>
      <c r="P131" s="132">
        <f>O131*H131</f>
        <v>0</v>
      </c>
      <c r="Q131" s="132">
        <v>0</v>
      </c>
      <c r="R131" s="132">
        <f>Q131*H131</f>
        <v>0</v>
      </c>
      <c r="S131" s="132">
        <v>0</v>
      </c>
      <c r="T131" s="133">
        <f>S131*H131</f>
        <v>0</v>
      </c>
      <c r="AR131" s="134" t="s">
        <v>277</v>
      </c>
      <c r="AT131" s="134" t="s">
        <v>226</v>
      </c>
      <c r="AU131" s="134" t="s">
        <v>82</v>
      </c>
      <c r="AY131" s="17" t="s">
        <v>224</v>
      </c>
      <c r="BE131" s="135">
        <f>IF(N131="základní",J131,0)</f>
        <v>0</v>
      </c>
      <c r="BF131" s="135">
        <f>IF(N131="snížená",J131,0)</f>
        <v>280000</v>
      </c>
      <c r="BG131" s="135">
        <f>IF(N131="zákl. přenesená",J131,0)</f>
        <v>0</v>
      </c>
      <c r="BH131" s="135">
        <f>IF(N131="sníž. přenesená",J131,0)</f>
        <v>0</v>
      </c>
      <c r="BI131" s="135">
        <f>IF(N131="nulová",J131,0)</f>
        <v>0</v>
      </c>
      <c r="BJ131" s="17" t="s">
        <v>82</v>
      </c>
      <c r="BK131" s="135">
        <f>ROUND(I131*H131,2)</f>
        <v>280000</v>
      </c>
      <c r="BL131" s="17" t="s">
        <v>277</v>
      </c>
      <c r="BM131" s="134" t="s">
        <v>118</v>
      </c>
    </row>
    <row r="132" spans="2:65" s="1" customFormat="1">
      <c r="B132" s="29"/>
      <c r="D132" s="136" t="s">
        <v>231</v>
      </c>
      <c r="F132" s="137" t="s">
        <v>2352</v>
      </c>
      <c r="L132" s="29"/>
      <c r="M132" s="138"/>
      <c r="T132" s="53"/>
      <c r="AT132" s="17" t="s">
        <v>231</v>
      </c>
      <c r="AU132" s="17" t="s">
        <v>82</v>
      </c>
    </row>
    <row r="133" spans="2:65" s="1" customFormat="1" ht="16.5" customHeight="1">
      <c r="B133" s="123"/>
      <c r="C133" s="124" t="s">
        <v>109</v>
      </c>
      <c r="D133" s="124" t="s">
        <v>226</v>
      </c>
      <c r="E133" s="125" t="s">
        <v>2353</v>
      </c>
      <c r="F133" s="126" t="s">
        <v>2354</v>
      </c>
      <c r="G133" s="127" t="s">
        <v>639</v>
      </c>
      <c r="H133" s="128">
        <v>18</v>
      </c>
      <c r="I133" s="129">
        <v>11000</v>
      </c>
      <c r="J133" s="129">
        <f>ROUND(I133*H133,2)</f>
        <v>198000</v>
      </c>
      <c r="K133" s="126" t="s">
        <v>1</v>
      </c>
      <c r="L133" s="29"/>
      <c r="M133" s="130" t="s">
        <v>1</v>
      </c>
      <c r="N133" s="131" t="s">
        <v>39</v>
      </c>
      <c r="O133" s="132">
        <v>0</v>
      </c>
      <c r="P133" s="132">
        <f>O133*H133</f>
        <v>0</v>
      </c>
      <c r="Q133" s="132">
        <v>0</v>
      </c>
      <c r="R133" s="132">
        <f>Q133*H133</f>
        <v>0</v>
      </c>
      <c r="S133" s="132">
        <v>0</v>
      </c>
      <c r="T133" s="133">
        <f>S133*H133</f>
        <v>0</v>
      </c>
      <c r="AR133" s="134" t="s">
        <v>277</v>
      </c>
      <c r="AT133" s="134" t="s">
        <v>226</v>
      </c>
      <c r="AU133" s="134" t="s">
        <v>82</v>
      </c>
      <c r="AY133" s="17" t="s">
        <v>224</v>
      </c>
      <c r="BE133" s="135">
        <f>IF(N133="základní",J133,0)</f>
        <v>0</v>
      </c>
      <c r="BF133" s="135">
        <f>IF(N133="snížená",J133,0)</f>
        <v>198000</v>
      </c>
      <c r="BG133" s="135">
        <f>IF(N133="zákl. přenesená",J133,0)</f>
        <v>0</v>
      </c>
      <c r="BH133" s="135">
        <f>IF(N133="sníž. přenesená",J133,0)</f>
        <v>0</v>
      </c>
      <c r="BI133" s="135">
        <f>IF(N133="nulová",J133,0)</f>
        <v>0</v>
      </c>
      <c r="BJ133" s="17" t="s">
        <v>82</v>
      </c>
      <c r="BK133" s="135">
        <f>ROUND(I133*H133,2)</f>
        <v>198000</v>
      </c>
      <c r="BL133" s="17" t="s">
        <v>277</v>
      </c>
      <c r="BM133" s="134" t="s">
        <v>258</v>
      </c>
    </row>
    <row r="134" spans="2:65" s="1" customFormat="1">
      <c r="B134" s="29"/>
      <c r="D134" s="136" t="s">
        <v>231</v>
      </c>
      <c r="F134" s="137" t="s">
        <v>2354</v>
      </c>
      <c r="L134" s="29"/>
      <c r="M134" s="138"/>
      <c r="T134" s="53"/>
      <c r="AT134" s="17" t="s">
        <v>231</v>
      </c>
      <c r="AU134" s="17" t="s">
        <v>82</v>
      </c>
    </row>
    <row r="135" spans="2:65" s="1" customFormat="1" ht="16.5" customHeight="1">
      <c r="B135" s="123"/>
      <c r="C135" s="124" t="s">
        <v>112</v>
      </c>
      <c r="D135" s="124" t="s">
        <v>226</v>
      </c>
      <c r="E135" s="125" t="s">
        <v>2355</v>
      </c>
      <c r="F135" s="126" t="s">
        <v>2356</v>
      </c>
      <c r="G135" s="127" t="s">
        <v>639</v>
      </c>
      <c r="H135" s="128">
        <v>32</v>
      </c>
      <c r="I135" s="129">
        <v>5700</v>
      </c>
      <c r="J135" s="129">
        <f>ROUND(I135*H135,2)</f>
        <v>182400</v>
      </c>
      <c r="K135" s="126" t="s">
        <v>1</v>
      </c>
      <c r="L135" s="29"/>
      <c r="M135" s="130" t="s">
        <v>1</v>
      </c>
      <c r="N135" s="131" t="s">
        <v>39</v>
      </c>
      <c r="O135" s="132">
        <v>0</v>
      </c>
      <c r="P135" s="132">
        <f>O135*H135</f>
        <v>0</v>
      </c>
      <c r="Q135" s="132">
        <v>0</v>
      </c>
      <c r="R135" s="132">
        <f>Q135*H135</f>
        <v>0</v>
      </c>
      <c r="S135" s="132">
        <v>0</v>
      </c>
      <c r="T135" s="133">
        <f>S135*H135</f>
        <v>0</v>
      </c>
      <c r="AR135" s="134" t="s">
        <v>277</v>
      </c>
      <c r="AT135" s="134" t="s">
        <v>226</v>
      </c>
      <c r="AU135" s="134" t="s">
        <v>82</v>
      </c>
      <c r="AY135" s="17" t="s">
        <v>224</v>
      </c>
      <c r="BE135" s="135">
        <f>IF(N135="základní",J135,0)</f>
        <v>0</v>
      </c>
      <c r="BF135" s="135">
        <f>IF(N135="snížená",J135,0)</f>
        <v>182400</v>
      </c>
      <c r="BG135" s="135">
        <f>IF(N135="zákl. přenesená",J135,0)</f>
        <v>0</v>
      </c>
      <c r="BH135" s="135">
        <f>IF(N135="sníž. přenesená",J135,0)</f>
        <v>0</v>
      </c>
      <c r="BI135" s="135">
        <f>IF(N135="nulová",J135,0)</f>
        <v>0</v>
      </c>
      <c r="BJ135" s="17" t="s">
        <v>82</v>
      </c>
      <c r="BK135" s="135">
        <f>ROUND(I135*H135,2)</f>
        <v>182400</v>
      </c>
      <c r="BL135" s="17" t="s">
        <v>277</v>
      </c>
      <c r="BM135" s="134" t="s">
        <v>8</v>
      </c>
    </row>
    <row r="136" spans="2:65" s="1" customFormat="1">
      <c r="B136" s="29"/>
      <c r="D136" s="136" t="s">
        <v>231</v>
      </c>
      <c r="F136" s="137" t="s">
        <v>2356</v>
      </c>
      <c r="L136" s="29"/>
      <c r="M136" s="138"/>
      <c r="T136" s="53"/>
      <c r="AT136" s="17" t="s">
        <v>231</v>
      </c>
      <c r="AU136" s="17" t="s">
        <v>82</v>
      </c>
    </row>
    <row r="137" spans="2:65" s="1" customFormat="1" ht="16.5" customHeight="1">
      <c r="B137" s="123"/>
      <c r="C137" s="124" t="s">
        <v>115</v>
      </c>
      <c r="D137" s="124" t="s">
        <v>226</v>
      </c>
      <c r="E137" s="125" t="s">
        <v>2357</v>
      </c>
      <c r="F137" s="126" t="s">
        <v>2358</v>
      </c>
      <c r="G137" s="127" t="s">
        <v>639</v>
      </c>
      <c r="H137" s="128">
        <v>14</v>
      </c>
      <c r="I137" s="129">
        <v>899</v>
      </c>
      <c r="J137" s="129">
        <f>ROUND(I137*H137,2)</f>
        <v>12586</v>
      </c>
      <c r="K137" s="126" t="s">
        <v>1</v>
      </c>
      <c r="L137" s="29"/>
      <c r="M137" s="130" t="s">
        <v>1</v>
      </c>
      <c r="N137" s="131" t="s">
        <v>39</v>
      </c>
      <c r="O137" s="132">
        <v>0</v>
      </c>
      <c r="P137" s="132">
        <f>O137*H137</f>
        <v>0</v>
      </c>
      <c r="Q137" s="132">
        <v>0</v>
      </c>
      <c r="R137" s="132">
        <f>Q137*H137</f>
        <v>0</v>
      </c>
      <c r="S137" s="132">
        <v>0</v>
      </c>
      <c r="T137" s="133">
        <f>S137*H137</f>
        <v>0</v>
      </c>
      <c r="AR137" s="134" t="s">
        <v>277</v>
      </c>
      <c r="AT137" s="134" t="s">
        <v>226</v>
      </c>
      <c r="AU137" s="134" t="s">
        <v>82</v>
      </c>
      <c r="AY137" s="17" t="s">
        <v>224</v>
      </c>
      <c r="BE137" s="135">
        <f>IF(N137="základní",J137,0)</f>
        <v>0</v>
      </c>
      <c r="BF137" s="135">
        <f>IF(N137="snížená",J137,0)</f>
        <v>12586</v>
      </c>
      <c r="BG137" s="135">
        <f>IF(N137="zákl. přenesená",J137,0)</f>
        <v>0</v>
      </c>
      <c r="BH137" s="135">
        <f>IF(N137="sníž. přenesená",J137,0)</f>
        <v>0</v>
      </c>
      <c r="BI137" s="135">
        <f>IF(N137="nulová",J137,0)</f>
        <v>0</v>
      </c>
      <c r="BJ137" s="17" t="s">
        <v>82</v>
      </c>
      <c r="BK137" s="135">
        <f>ROUND(I137*H137,2)</f>
        <v>12586</v>
      </c>
      <c r="BL137" s="17" t="s">
        <v>277</v>
      </c>
      <c r="BM137" s="134" t="s">
        <v>273</v>
      </c>
    </row>
    <row r="138" spans="2:65" s="1" customFormat="1">
      <c r="B138" s="29"/>
      <c r="D138" s="136" t="s">
        <v>231</v>
      </c>
      <c r="F138" s="137" t="s">
        <v>2358</v>
      </c>
      <c r="L138" s="29"/>
      <c r="M138" s="138"/>
      <c r="T138" s="53"/>
      <c r="AT138" s="17" t="s">
        <v>231</v>
      </c>
      <c r="AU138" s="17" t="s">
        <v>82</v>
      </c>
    </row>
    <row r="139" spans="2:65" s="1" customFormat="1" ht="16.5" customHeight="1">
      <c r="B139" s="123"/>
      <c r="C139" s="124" t="s">
        <v>118</v>
      </c>
      <c r="D139" s="124" t="s">
        <v>226</v>
      </c>
      <c r="E139" s="125" t="s">
        <v>2359</v>
      </c>
      <c r="F139" s="126" t="s">
        <v>2360</v>
      </c>
      <c r="G139" s="127" t="s">
        <v>639</v>
      </c>
      <c r="H139" s="128">
        <v>1</v>
      </c>
      <c r="I139" s="129">
        <v>23909</v>
      </c>
      <c r="J139" s="129">
        <f>ROUND(I139*H139,2)</f>
        <v>23909</v>
      </c>
      <c r="K139" s="126" t="s">
        <v>1</v>
      </c>
      <c r="L139" s="29"/>
      <c r="M139" s="130" t="s">
        <v>1</v>
      </c>
      <c r="N139" s="131" t="s">
        <v>39</v>
      </c>
      <c r="O139" s="132">
        <v>0</v>
      </c>
      <c r="P139" s="132">
        <f>O139*H139</f>
        <v>0</v>
      </c>
      <c r="Q139" s="132">
        <v>0</v>
      </c>
      <c r="R139" s="132">
        <f>Q139*H139</f>
        <v>0</v>
      </c>
      <c r="S139" s="132">
        <v>0</v>
      </c>
      <c r="T139" s="133">
        <f>S139*H139</f>
        <v>0</v>
      </c>
      <c r="AR139" s="134" t="s">
        <v>277</v>
      </c>
      <c r="AT139" s="134" t="s">
        <v>226</v>
      </c>
      <c r="AU139" s="134" t="s">
        <v>82</v>
      </c>
      <c r="AY139" s="17" t="s">
        <v>224</v>
      </c>
      <c r="BE139" s="135">
        <f>IF(N139="základní",J139,0)</f>
        <v>0</v>
      </c>
      <c r="BF139" s="135">
        <f>IF(N139="snížená",J139,0)</f>
        <v>23909</v>
      </c>
      <c r="BG139" s="135">
        <f>IF(N139="zákl. přenesená",J139,0)</f>
        <v>0</v>
      </c>
      <c r="BH139" s="135">
        <f>IF(N139="sníž. přenesená",J139,0)</f>
        <v>0</v>
      </c>
      <c r="BI139" s="135">
        <f>IF(N139="nulová",J139,0)</f>
        <v>0</v>
      </c>
      <c r="BJ139" s="17" t="s">
        <v>82</v>
      </c>
      <c r="BK139" s="135">
        <f>ROUND(I139*H139,2)</f>
        <v>23909</v>
      </c>
      <c r="BL139" s="17" t="s">
        <v>277</v>
      </c>
      <c r="BM139" s="134" t="s">
        <v>277</v>
      </c>
    </row>
    <row r="140" spans="2:65" s="1" customFormat="1">
      <c r="B140" s="29"/>
      <c r="D140" s="136" t="s">
        <v>231</v>
      </c>
      <c r="F140" s="137" t="s">
        <v>2360</v>
      </c>
      <c r="L140" s="29"/>
      <c r="M140" s="138"/>
      <c r="T140" s="53"/>
      <c r="AT140" s="17" t="s">
        <v>231</v>
      </c>
      <c r="AU140" s="17" t="s">
        <v>82</v>
      </c>
    </row>
    <row r="141" spans="2:65" s="1" customFormat="1" ht="16.5" customHeight="1">
      <c r="B141" s="123"/>
      <c r="C141" s="124" t="s">
        <v>280</v>
      </c>
      <c r="D141" s="124" t="s">
        <v>226</v>
      </c>
      <c r="E141" s="125" t="s">
        <v>2361</v>
      </c>
      <c r="F141" s="126" t="s">
        <v>2362</v>
      </c>
      <c r="G141" s="127" t="s">
        <v>639</v>
      </c>
      <c r="H141" s="128">
        <v>1</v>
      </c>
      <c r="I141" s="129">
        <v>27225</v>
      </c>
      <c r="J141" s="129">
        <f>ROUND(I141*H141,2)</f>
        <v>27225</v>
      </c>
      <c r="K141" s="126" t="s">
        <v>1</v>
      </c>
      <c r="L141" s="29"/>
      <c r="M141" s="130" t="s">
        <v>1</v>
      </c>
      <c r="N141" s="131" t="s">
        <v>39</v>
      </c>
      <c r="O141" s="132">
        <v>0</v>
      </c>
      <c r="P141" s="132">
        <f>O141*H141</f>
        <v>0</v>
      </c>
      <c r="Q141" s="132">
        <v>0</v>
      </c>
      <c r="R141" s="132">
        <f>Q141*H141</f>
        <v>0</v>
      </c>
      <c r="S141" s="132">
        <v>0</v>
      </c>
      <c r="T141" s="133">
        <f>S141*H141</f>
        <v>0</v>
      </c>
      <c r="AR141" s="134" t="s">
        <v>277</v>
      </c>
      <c r="AT141" s="134" t="s">
        <v>226</v>
      </c>
      <c r="AU141" s="134" t="s">
        <v>82</v>
      </c>
      <c r="AY141" s="17" t="s">
        <v>224</v>
      </c>
      <c r="BE141" s="135">
        <f>IF(N141="základní",J141,0)</f>
        <v>0</v>
      </c>
      <c r="BF141" s="135">
        <f>IF(N141="snížená",J141,0)</f>
        <v>27225</v>
      </c>
      <c r="BG141" s="135">
        <f>IF(N141="zákl. přenesená",J141,0)</f>
        <v>0</v>
      </c>
      <c r="BH141" s="135">
        <f>IF(N141="sníž. přenesená",J141,0)</f>
        <v>0</v>
      </c>
      <c r="BI141" s="135">
        <f>IF(N141="nulová",J141,0)</f>
        <v>0</v>
      </c>
      <c r="BJ141" s="17" t="s">
        <v>82</v>
      </c>
      <c r="BK141" s="135">
        <f>ROUND(I141*H141,2)</f>
        <v>27225</v>
      </c>
      <c r="BL141" s="17" t="s">
        <v>277</v>
      </c>
      <c r="BM141" s="134" t="s">
        <v>283</v>
      </c>
    </row>
    <row r="142" spans="2:65" s="1" customFormat="1">
      <c r="B142" s="29"/>
      <c r="D142" s="136" t="s">
        <v>231</v>
      </c>
      <c r="F142" s="137" t="s">
        <v>2362</v>
      </c>
      <c r="L142" s="29"/>
      <c r="M142" s="138"/>
      <c r="T142" s="53"/>
      <c r="AT142" s="17" t="s">
        <v>231</v>
      </c>
      <c r="AU142" s="17" t="s">
        <v>82</v>
      </c>
    </row>
    <row r="143" spans="2:65" s="1" customFormat="1" ht="16.5" customHeight="1">
      <c r="B143" s="123"/>
      <c r="C143" s="124" t="s">
        <v>258</v>
      </c>
      <c r="D143" s="124" t="s">
        <v>226</v>
      </c>
      <c r="E143" s="125" t="s">
        <v>2363</v>
      </c>
      <c r="F143" s="126" t="s">
        <v>2364</v>
      </c>
      <c r="G143" s="127" t="s">
        <v>639</v>
      </c>
      <c r="H143" s="128">
        <v>1</v>
      </c>
      <c r="I143" s="129">
        <v>5800</v>
      </c>
      <c r="J143" s="129">
        <f>ROUND(I143*H143,2)</f>
        <v>5800</v>
      </c>
      <c r="K143" s="126" t="s">
        <v>1</v>
      </c>
      <c r="L143" s="29"/>
      <c r="M143" s="130" t="s">
        <v>1</v>
      </c>
      <c r="N143" s="131" t="s">
        <v>39</v>
      </c>
      <c r="O143" s="132">
        <v>0</v>
      </c>
      <c r="P143" s="132">
        <f>O143*H143</f>
        <v>0</v>
      </c>
      <c r="Q143" s="132">
        <v>0</v>
      </c>
      <c r="R143" s="132">
        <f>Q143*H143</f>
        <v>0</v>
      </c>
      <c r="S143" s="132">
        <v>0</v>
      </c>
      <c r="T143" s="133">
        <f>S143*H143</f>
        <v>0</v>
      </c>
      <c r="AR143" s="134" t="s">
        <v>277</v>
      </c>
      <c r="AT143" s="134" t="s">
        <v>226</v>
      </c>
      <c r="AU143" s="134" t="s">
        <v>82</v>
      </c>
      <c r="AY143" s="17" t="s">
        <v>224</v>
      </c>
      <c r="BE143" s="135">
        <f>IF(N143="základní",J143,0)</f>
        <v>0</v>
      </c>
      <c r="BF143" s="135">
        <f>IF(N143="snížená",J143,0)</f>
        <v>5800</v>
      </c>
      <c r="BG143" s="135">
        <f>IF(N143="zákl. přenesená",J143,0)</f>
        <v>0</v>
      </c>
      <c r="BH143" s="135">
        <f>IF(N143="sníž. přenesená",J143,0)</f>
        <v>0</v>
      </c>
      <c r="BI143" s="135">
        <f>IF(N143="nulová",J143,0)</f>
        <v>0</v>
      </c>
      <c r="BJ143" s="17" t="s">
        <v>82</v>
      </c>
      <c r="BK143" s="135">
        <f>ROUND(I143*H143,2)</f>
        <v>5800</v>
      </c>
      <c r="BL143" s="17" t="s">
        <v>277</v>
      </c>
      <c r="BM143" s="134" t="s">
        <v>293</v>
      </c>
    </row>
    <row r="144" spans="2:65" s="1" customFormat="1">
      <c r="B144" s="29"/>
      <c r="D144" s="136" t="s">
        <v>231</v>
      </c>
      <c r="F144" s="137" t="s">
        <v>2364</v>
      </c>
      <c r="L144" s="29"/>
      <c r="M144" s="138"/>
      <c r="T144" s="53"/>
      <c r="AT144" s="17" t="s">
        <v>231</v>
      </c>
      <c r="AU144" s="17" t="s">
        <v>82</v>
      </c>
    </row>
    <row r="145" spans="2:65" s="1" customFormat="1" ht="16.5" customHeight="1">
      <c r="B145" s="123"/>
      <c r="C145" s="124" t="s">
        <v>297</v>
      </c>
      <c r="D145" s="124" t="s">
        <v>226</v>
      </c>
      <c r="E145" s="125" t="s">
        <v>2365</v>
      </c>
      <c r="F145" s="126" t="s">
        <v>2366</v>
      </c>
      <c r="G145" s="127" t="s">
        <v>639</v>
      </c>
      <c r="H145" s="128">
        <v>14</v>
      </c>
      <c r="I145" s="129">
        <v>1600</v>
      </c>
      <c r="J145" s="129">
        <f>ROUND(I145*H145,2)</f>
        <v>22400</v>
      </c>
      <c r="K145" s="126" t="s">
        <v>1</v>
      </c>
      <c r="L145" s="29"/>
      <c r="M145" s="130" t="s">
        <v>1</v>
      </c>
      <c r="N145" s="131" t="s">
        <v>39</v>
      </c>
      <c r="O145" s="132">
        <v>0</v>
      </c>
      <c r="P145" s="132">
        <f>O145*H145</f>
        <v>0</v>
      </c>
      <c r="Q145" s="132">
        <v>0</v>
      </c>
      <c r="R145" s="132">
        <f>Q145*H145</f>
        <v>0</v>
      </c>
      <c r="S145" s="132">
        <v>0</v>
      </c>
      <c r="T145" s="133">
        <f>S145*H145</f>
        <v>0</v>
      </c>
      <c r="AR145" s="134" t="s">
        <v>277</v>
      </c>
      <c r="AT145" s="134" t="s">
        <v>226</v>
      </c>
      <c r="AU145" s="134" t="s">
        <v>82</v>
      </c>
      <c r="AY145" s="17" t="s">
        <v>224</v>
      </c>
      <c r="BE145" s="135">
        <f>IF(N145="základní",J145,0)</f>
        <v>0</v>
      </c>
      <c r="BF145" s="135">
        <f>IF(N145="snížená",J145,0)</f>
        <v>22400</v>
      </c>
      <c r="BG145" s="135">
        <f>IF(N145="zákl. přenesená",J145,0)</f>
        <v>0</v>
      </c>
      <c r="BH145" s="135">
        <f>IF(N145="sníž. přenesená",J145,0)</f>
        <v>0</v>
      </c>
      <c r="BI145" s="135">
        <f>IF(N145="nulová",J145,0)</f>
        <v>0</v>
      </c>
      <c r="BJ145" s="17" t="s">
        <v>82</v>
      </c>
      <c r="BK145" s="135">
        <f>ROUND(I145*H145,2)</f>
        <v>22400</v>
      </c>
      <c r="BL145" s="17" t="s">
        <v>277</v>
      </c>
      <c r="BM145" s="134" t="s">
        <v>300</v>
      </c>
    </row>
    <row r="146" spans="2:65" s="1" customFormat="1">
      <c r="B146" s="29"/>
      <c r="D146" s="136" t="s">
        <v>231</v>
      </c>
      <c r="F146" s="137" t="s">
        <v>2366</v>
      </c>
      <c r="L146" s="29"/>
      <c r="M146" s="138"/>
      <c r="T146" s="53"/>
      <c r="AT146" s="17" t="s">
        <v>231</v>
      </c>
      <c r="AU146" s="17" t="s">
        <v>82</v>
      </c>
    </row>
    <row r="147" spans="2:65" s="1" customFormat="1" ht="16.5" customHeight="1">
      <c r="B147" s="123"/>
      <c r="C147" s="124" t="s">
        <v>8</v>
      </c>
      <c r="D147" s="124" t="s">
        <v>226</v>
      </c>
      <c r="E147" s="125" t="s">
        <v>2367</v>
      </c>
      <c r="F147" s="126" t="s">
        <v>2368</v>
      </c>
      <c r="G147" s="127" t="s">
        <v>639</v>
      </c>
      <c r="H147" s="128">
        <v>18</v>
      </c>
      <c r="I147" s="129">
        <v>32000</v>
      </c>
      <c r="J147" s="129">
        <f>ROUND(I147*H147,2)</f>
        <v>576000</v>
      </c>
      <c r="K147" s="126" t="s">
        <v>1</v>
      </c>
      <c r="L147" s="29"/>
      <c r="M147" s="130" t="s">
        <v>1</v>
      </c>
      <c r="N147" s="131" t="s">
        <v>39</v>
      </c>
      <c r="O147" s="132">
        <v>0</v>
      </c>
      <c r="P147" s="132">
        <f>O147*H147</f>
        <v>0</v>
      </c>
      <c r="Q147" s="132">
        <v>0</v>
      </c>
      <c r="R147" s="132">
        <f>Q147*H147</f>
        <v>0</v>
      </c>
      <c r="S147" s="132">
        <v>0</v>
      </c>
      <c r="T147" s="133">
        <f>S147*H147</f>
        <v>0</v>
      </c>
      <c r="AR147" s="134" t="s">
        <v>277</v>
      </c>
      <c r="AT147" s="134" t="s">
        <v>226</v>
      </c>
      <c r="AU147" s="134" t="s">
        <v>82</v>
      </c>
      <c r="AY147" s="17" t="s">
        <v>224</v>
      </c>
      <c r="BE147" s="135">
        <f>IF(N147="základní",J147,0)</f>
        <v>0</v>
      </c>
      <c r="BF147" s="135">
        <f>IF(N147="snížená",J147,0)</f>
        <v>576000</v>
      </c>
      <c r="BG147" s="135">
        <f>IF(N147="zákl. přenesená",J147,0)</f>
        <v>0</v>
      </c>
      <c r="BH147" s="135">
        <f>IF(N147="sníž. přenesená",J147,0)</f>
        <v>0</v>
      </c>
      <c r="BI147" s="135">
        <f>IF(N147="nulová",J147,0)</f>
        <v>0</v>
      </c>
      <c r="BJ147" s="17" t="s">
        <v>82</v>
      </c>
      <c r="BK147" s="135">
        <f>ROUND(I147*H147,2)</f>
        <v>576000</v>
      </c>
      <c r="BL147" s="17" t="s">
        <v>277</v>
      </c>
      <c r="BM147" s="134" t="s">
        <v>304</v>
      </c>
    </row>
    <row r="148" spans="2:65" s="1" customFormat="1">
      <c r="B148" s="29"/>
      <c r="D148" s="136" t="s">
        <v>231</v>
      </c>
      <c r="F148" s="137" t="s">
        <v>2368</v>
      </c>
      <c r="L148" s="29"/>
      <c r="M148" s="138"/>
      <c r="T148" s="53"/>
      <c r="AT148" s="17" t="s">
        <v>231</v>
      </c>
      <c r="AU148" s="17" t="s">
        <v>82</v>
      </c>
    </row>
    <row r="149" spans="2:65" s="1" customFormat="1" ht="16.5" customHeight="1">
      <c r="B149" s="123"/>
      <c r="C149" s="124" t="s">
        <v>310</v>
      </c>
      <c r="D149" s="124" t="s">
        <v>226</v>
      </c>
      <c r="E149" s="125" t="s">
        <v>2369</v>
      </c>
      <c r="F149" s="126" t="s">
        <v>2370</v>
      </c>
      <c r="G149" s="127" t="s">
        <v>639</v>
      </c>
      <c r="H149" s="128">
        <v>3</v>
      </c>
      <c r="I149" s="129">
        <v>18090</v>
      </c>
      <c r="J149" s="129">
        <f>ROUND(I149*H149,2)</f>
        <v>54270</v>
      </c>
      <c r="K149" s="126" t="s">
        <v>1</v>
      </c>
      <c r="L149" s="29"/>
      <c r="M149" s="130" t="s">
        <v>1</v>
      </c>
      <c r="N149" s="131" t="s">
        <v>39</v>
      </c>
      <c r="O149" s="132">
        <v>0</v>
      </c>
      <c r="P149" s="132">
        <f>O149*H149</f>
        <v>0</v>
      </c>
      <c r="Q149" s="132">
        <v>0</v>
      </c>
      <c r="R149" s="132">
        <f>Q149*H149</f>
        <v>0</v>
      </c>
      <c r="S149" s="132">
        <v>0</v>
      </c>
      <c r="T149" s="133">
        <f>S149*H149</f>
        <v>0</v>
      </c>
      <c r="AR149" s="134" t="s">
        <v>277</v>
      </c>
      <c r="AT149" s="134" t="s">
        <v>226</v>
      </c>
      <c r="AU149" s="134" t="s">
        <v>82</v>
      </c>
      <c r="AY149" s="17" t="s">
        <v>224</v>
      </c>
      <c r="BE149" s="135">
        <f>IF(N149="základní",J149,0)</f>
        <v>0</v>
      </c>
      <c r="BF149" s="135">
        <f>IF(N149="snížená",J149,0)</f>
        <v>54270</v>
      </c>
      <c r="BG149" s="135">
        <f>IF(N149="zákl. přenesená",J149,0)</f>
        <v>0</v>
      </c>
      <c r="BH149" s="135">
        <f>IF(N149="sníž. přenesená",J149,0)</f>
        <v>0</v>
      </c>
      <c r="BI149" s="135">
        <f>IF(N149="nulová",J149,0)</f>
        <v>0</v>
      </c>
      <c r="BJ149" s="17" t="s">
        <v>82</v>
      </c>
      <c r="BK149" s="135">
        <f>ROUND(I149*H149,2)</f>
        <v>54270</v>
      </c>
      <c r="BL149" s="17" t="s">
        <v>277</v>
      </c>
      <c r="BM149" s="134" t="s">
        <v>313</v>
      </c>
    </row>
    <row r="150" spans="2:65" s="1" customFormat="1">
      <c r="B150" s="29"/>
      <c r="D150" s="136" t="s">
        <v>231</v>
      </c>
      <c r="F150" s="137" t="s">
        <v>2370</v>
      </c>
      <c r="L150" s="29"/>
      <c r="M150" s="173"/>
      <c r="N150" s="174"/>
      <c r="O150" s="174"/>
      <c r="P150" s="174"/>
      <c r="Q150" s="174"/>
      <c r="R150" s="174"/>
      <c r="S150" s="174"/>
      <c r="T150" s="175"/>
      <c r="AT150" s="17" t="s">
        <v>231</v>
      </c>
      <c r="AU150" s="17" t="s">
        <v>82</v>
      </c>
    </row>
    <row r="151" spans="2:65" s="1" customFormat="1" ht="6.95" customHeight="1">
      <c r="B151" s="41"/>
      <c r="C151" s="42"/>
      <c r="D151" s="42"/>
      <c r="E151" s="42"/>
      <c r="F151" s="42"/>
      <c r="G151" s="42"/>
      <c r="H151" s="42"/>
      <c r="I151" s="42"/>
      <c r="J151" s="42"/>
      <c r="K151" s="42"/>
      <c r="L151" s="29"/>
    </row>
  </sheetData>
  <autoFilter ref="C121:K150" xr:uid="{00000000-0009-0000-0000-000002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29"/>
  <sheetViews>
    <sheetView showGridLines="0" workbookViewId="0">
      <selection activeCell="J9" sqref="J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142</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4165</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784687.38</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ROUND((SUM(BE129:BE228)),  2)</f>
        <v>0</v>
      </c>
      <c r="I37" s="84">
        <v>0.21</v>
      </c>
      <c r="J37" s="80">
        <f>ROUND(((SUM(BE129:BE228))*I37),  2)</f>
        <v>0</v>
      </c>
      <c r="L37" s="29"/>
    </row>
    <row r="38" spans="2:12" s="1" customFormat="1" ht="14.45" customHeight="1">
      <c r="B38" s="29"/>
      <c r="E38" s="26" t="s">
        <v>39</v>
      </c>
      <c r="F38" s="80">
        <f>ROUND((SUM(BF129:BF228)),  2)</f>
        <v>784687.38</v>
      </c>
      <c r="I38" s="84">
        <v>0.12</v>
      </c>
      <c r="J38" s="80">
        <f>ROUND(((SUM(BF129:BF228))*I38),  2)</f>
        <v>94162.49</v>
      </c>
      <c r="L38" s="29"/>
    </row>
    <row r="39" spans="2:12" s="1" customFormat="1" ht="14.45" hidden="1" customHeight="1">
      <c r="B39" s="29"/>
      <c r="E39" s="26" t="s">
        <v>40</v>
      </c>
      <c r="F39" s="80">
        <f>ROUND((SUM(BG129:BG228)),  2)</f>
        <v>0</v>
      </c>
      <c r="I39" s="84">
        <v>0.21</v>
      </c>
      <c r="J39" s="80">
        <f>0</f>
        <v>0</v>
      </c>
      <c r="L39" s="29"/>
    </row>
    <row r="40" spans="2:12" s="1" customFormat="1" ht="14.45" hidden="1" customHeight="1">
      <c r="B40" s="29"/>
      <c r="E40" s="26" t="s">
        <v>41</v>
      </c>
      <c r="F40" s="80">
        <f>ROUND((SUM(BH129:BH228)),  2)</f>
        <v>0</v>
      </c>
      <c r="I40" s="84">
        <v>0.12</v>
      </c>
      <c r="J40" s="80">
        <f>0</f>
        <v>0</v>
      </c>
      <c r="L40" s="29"/>
    </row>
    <row r="41" spans="2:12" s="1" customFormat="1" ht="14.45" hidden="1" customHeight="1">
      <c r="B41" s="29"/>
      <c r="E41" s="26" t="s">
        <v>42</v>
      </c>
      <c r="F41" s="80">
        <f>ROUND((SUM(BI129:BI228)),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878849.87</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7 - Komunikační systém sestra klient</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784687.38</v>
      </c>
      <c r="L100" s="29"/>
      <c r="AU100" s="17" t="s">
        <v>172</v>
      </c>
    </row>
    <row r="101" spans="2:47" s="8" customFormat="1" ht="24.95" customHeight="1">
      <c r="B101" s="96"/>
      <c r="D101" s="97" t="s">
        <v>3919</v>
      </c>
      <c r="E101" s="98"/>
      <c r="F101" s="98"/>
      <c r="G101" s="98"/>
      <c r="H101" s="98"/>
      <c r="I101" s="98"/>
      <c r="J101" s="99">
        <f>J130</f>
        <v>562210</v>
      </c>
      <c r="L101" s="96"/>
    </row>
    <row r="102" spans="2:47" s="8" customFormat="1" ht="24.95" customHeight="1">
      <c r="B102" s="96"/>
      <c r="D102" s="97" t="s">
        <v>3920</v>
      </c>
      <c r="E102" s="98"/>
      <c r="F102" s="98"/>
      <c r="G102" s="98"/>
      <c r="H102" s="98"/>
      <c r="I102" s="98"/>
      <c r="J102" s="99">
        <f>J177</f>
        <v>71238</v>
      </c>
      <c r="L102" s="96"/>
    </row>
    <row r="103" spans="2:47" s="8" customFormat="1" ht="24.95" customHeight="1">
      <c r="B103" s="96"/>
      <c r="D103" s="97" t="s">
        <v>3921</v>
      </c>
      <c r="E103" s="98"/>
      <c r="F103" s="98"/>
      <c r="G103" s="98"/>
      <c r="H103" s="98"/>
      <c r="I103" s="98"/>
      <c r="J103" s="99">
        <f>J190</f>
        <v>19000</v>
      </c>
      <c r="L103" s="96"/>
    </row>
    <row r="104" spans="2:47" s="8" customFormat="1" ht="24.95" customHeight="1">
      <c r="B104" s="96"/>
      <c r="D104" s="97" t="s">
        <v>182</v>
      </c>
      <c r="E104" s="98"/>
      <c r="F104" s="98"/>
      <c r="G104" s="98"/>
      <c r="H104" s="98"/>
      <c r="I104" s="98"/>
      <c r="J104" s="99">
        <f>J197</f>
        <v>132239.38</v>
      </c>
      <c r="L104" s="96"/>
    </row>
    <row r="105" spans="2:47" s="9" customFormat="1" ht="19.899999999999999" customHeight="1">
      <c r="B105" s="100"/>
      <c r="D105" s="101" t="s">
        <v>3088</v>
      </c>
      <c r="E105" s="102"/>
      <c r="F105" s="102"/>
      <c r="G105" s="102"/>
      <c r="H105" s="102"/>
      <c r="I105" s="102"/>
      <c r="J105" s="103">
        <f>J198</f>
        <v>132239.38</v>
      </c>
      <c r="L105" s="100"/>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7786</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7 - Komunikační systém sestra klient</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784687.38</v>
      </c>
      <c r="L129" s="29"/>
      <c r="M129" s="59"/>
      <c r="N129" s="50"/>
      <c r="O129" s="50"/>
      <c r="P129" s="109">
        <f>P130+P177+P190+P197</f>
        <v>143.20999999999998</v>
      </c>
      <c r="Q129" s="50"/>
      <c r="R129" s="109">
        <f>R130+R177+R190+R197</f>
        <v>0</v>
      </c>
      <c r="S129" s="50"/>
      <c r="T129" s="110">
        <f>T130+T177+T190+T197</f>
        <v>0</v>
      </c>
      <c r="AT129" s="17" t="s">
        <v>72</v>
      </c>
      <c r="AU129" s="17" t="s">
        <v>172</v>
      </c>
      <c r="BK129" s="111">
        <f>BK130+BK177+BK190+BK197</f>
        <v>784687.38</v>
      </c>
    </row>
    <row r="130" spans="2:65" s="11" customFormat="1" ht="25.9" customHeight="1">
      <c r="B130" s="112"/>
      <c r="D130" s="113" t="s">
        <v>72</v>
      </c>
      <c r="E130" s="114" t="s">
        <v>3922</v>
      </c>
      <c r="F130" s="114" t="s">
        <v>3923</v>
      </c>
      <c r="J130" s="115">
        <f>BK130</f>
        <v>562210</v>
      </c>
      <c r="L130" s="112"/>
      <c r="M130" s="116"/>
      <c r="P130" s="117">
        <f>SUM(P131:P176)</f>
        <v>0</v>
      </c>
      <c r="R130" s="117">
        <f>SUM(R131:R176)</f>
        <v>0</v>
      </c>
      <c r="T130" s="118">
        <f>SUM(T131:T176)</f>
        <v>0</v>
      </c>
      <c r="AR130" s="113" t="s">
        <v>78</v>
      </c>
      <c r="AT130" s="119" t="s">
        <v>72</v>
      </c>
      <c r="AU130" s="119" t="s">
        <v>73</v>
      </c>
      <c r="AY130" s="113" t="s">
        <v>224</v>
      </c>
      <c r="BK130" s="120">
        <f>SUM(BK131:BK176)</f>
        <v>562210</v>
      </c>
    </row>
    <row r="131" spans="2:65" s="1" customFormat="1" ht="76.349999999999994" customHeight="1">
      <c r="B131" s="123"/>
      <c r="C131" s="124" t="s">
        <v>78</v>
      </c>
      <c r="D131" s="124" t="s">
        <v>226</v>
      </c>
      <c r="E131" s="125" t="s">
        <v>4166</v>
      </c>
      <c r="F131" s="126" t="s">
        <v>4167</v>
      </c>
      <c r="G131" s="127" t="s">
        <v>2879</v>
      </c>
      <c r="H131" s="128">
        <v>1</v>
      </c>
      <c r="I131" s="129">
        <v>44000</v>
      </c>
      <c r="J131" s="129">
        <f>ROUND(I131*H131,2)</f>
        <v>44000</v>
      </c>
      <c r="K131" s="126" t="s">
        <v>1</v>
      </c>
      <c r="L131" s="29"/>
      <c r="M131" s="130" t="s">
        <v>1</v>
      </c>
      <c r="N131" s="131" t="s">
        <v>39</v>
      </c>
      <c r="O131" s="132">
        <v>0</v>
      </c>
      <c r="P131" s="132">
        <f>O131*H131</f>
        <v>0</v>
      </c>
      <c r="Q131" s="132">
        <v>0</v>
      </c>
      <c r="R131" s="132">
        <f>Q131*H131</f>
        <v>0</v>
      </c>
      <c r="S131" s="132">
        <v>0</v>
      </c>
      <c r="T131" s="133">
        <f>S131*H131</f>
        <v>0</v>
      </c>
      <c r="AR131" s="134" t="s">
        <v>106</v>
      </c>
      <c r="AT131" s="134" t="s">
        <v>226</v>
      </c>
      <c r="AU131" s="134" t="s">
        <v>78</v>
      </c>
      <c r="AY131" s="17" t="s">
        <v>224</v>
      </c>
      <c r="BE131" s="135">
        <f>IF(N131="základní",J131,0)</f>
        <v>0</v>
      </c>
      <c r="BF131" s="135">
        <f>IF(N131="snížená",J131,0)</f>
        <v>44000</v>
      </c>
      <c r="BG131" s="135">
        <f>IF(N131="zákl. přenesená",J131,0)</f>
        <v>0</v>
      </c>
      <c r="BH131" s="135">
        <f>IF(N131="sníž. přenesená",J131,0)</f>
        <v>0</v>
      </c>
      <c r="BI131" s="135">
        <f>IF(N131="nulová",J131,0)</f>
        <v>0</v>
      </c>
      <c r="BJ131" s="17" t="s">
        <v>82</v>
      </c>
      <c r="BK131" s="135">
        <f>ROUND(I131*H131,2)</f>
        <v>44000</v>
      </c>
      <c r="BL131" s="17" t="s">
        <v>106</v>
      </c>
      <c r="BM131" s="134" t="s">
        <v>5460</v>
      </c>
    </row>
    <row r="132" spans="2:65" s="1" customFormat="1" ht="68.25">
      <c r="B132" s="29"/>
      <c r="D132" s="136" t="s">
        <v>231</v>
      </c>
      <c r="F132" s="137" t="s">
        <v>4169</v>
      </c>
      <c r="L132" s="29"/>
      <c r="M132" s="138"/>
      <c r="T132" s="53"/>
      <c r="AT132" s="17" t="s">
        <v>231</v>
      </c>
      <c r="AU132" s="17" t="s">
        <v>78</v>
      </c>
    </row>
    <row r="133" spans="2:65" s="1" customFormat="1" ht="66.75" customHeight="1">
      <c r="B133" s="123"/>
      <c r="C133" s="124" t="s">
        <v>82</v>
      </c>
      <c r="D133" s="124" t="s">
        <v>226</v>
      </c>
      <c r="E133" s="125" t="s">
        <v>4170</v>
      </c>
      <c r="F133" s="126" t="s">
        <v>4171</v>
      </c>
      <c r="G133" s="127" t="s">
        <v>2879</v>
      </c>
      <c r="H133" s="128">
        <v>1</v>
      </c>
      <c r="I133" s="129">
        <v>30800</v>
      </c>
      <c r="J133" s="129">
        <f>ROUND(I133*H133,2)</f>
        <v>30800</v>
      </c>
      <c r="K133" s="126" t="s">
        <v>1</v>
      </c>
      <c r="L133" s="29"/>
      <c r="M133" s="130" t="s">
        <v>1</v>
      </c>
      <c r="N133" s="131" t="s">
        <v>39</v>
      </c>
      <c r="O133" s="132">
        <v>0</v>
      </c>
      <c r="P133" s="132">
        <f>O133*H133</f>
        <v>0</v>
      </c>
      <c r="Q133" s="132">
        <v>0</v>
      </c>
      <c r="R133" s="132">
        <f>Q133*H133</f>
        <v>0</v>
      </c>
      <c r="S133" s="132">
        <v>0</v>
      </c>
      <c r="T133" s="133">
        <f>S133*H133</f>
        <v>0</v>
      </c>
      <c r="AR133" s="134" t="s">
        <v>106</v>
      </c>
      <c r="AT133" s="134" t="s">
        <v>226</v>
      </c>
      <c r="AU133" s="134" t="s">
        <v>78</v>
      </c>
      <c r="AY133" s="17" t="s">
        <v>224</v>
      </c>
      <c r="BE133" s="135">
        <f>IF(N133="základní",J133,0)</f>
        <v>0</v>
      </c>
      <c r="BF133" s="135">
        <f>IF(N133="snížená",J133,0)</f>
        <v>30800</v>
      </c>
      <c r="BG133" s="135">
        <f>IF(N133="zákl. přenesená",J133,0)</f>
        <v>0</v>
      </c>
      <c r="BH133" s="135">
        <f>IF(N133="sníž. přenesená",J133,0)</f>
        <v>0</v>
      </c>
      <c r="BI133" s="135">
        <f>IF(N133="nulová",J133,0)</f>
        <v>0</v>
      </c>
      <c r="BJ133" s="17" t="s">
        <v>82</v>
      </c>
      <c r="BK133" s="135">
        <f>ROUND(I133*H133,2)</f>
        <v>30800</v>
      </c>
      <c r="BL133" s="17" t="s">
        <v>106</v>
      </c>
      <c r="BM133" s="134" t="s">
        <v>5461</v>
      </c>
    </row>
    <row r="134" spans="2:65" s="1" customFormat="1" ht="39">
      <c r="B134" s="29"/>
      <c r="D134" s="136" t="s">
        <v>231</v>
      </c>
      <c r="F134" s="137" t="s">
        <v>4171</v>
      </c>
      <c r="L134" s="29"/>
      <c r="M134" s="138"/>
      <c r="T134" s="53"/>
      <c r="AT134" s="17" t="s">
        <v>231</v>
      </c>
      <c r="AU134" s="17" t="s">
        <v>78</v>
      </c>
    </row>
    <row r="135" spans="2:65" s="1" customFormat="1" ht="16.5" customHeight="1">
      <c r="B135" s="123"/>
      <c r="C135" s="124" t="s">
        <v>101</v>
      </c>
      <c r="D135" s="124" t="s">
        <v>226</v>
      </c>
      <c r="E135" s="125" t="s">
        <v>4173</v>
      </c>
      <c r="F135" s="126" t="s">
        <v>4174</v>
      </c>
      <c r="G135" s="127" t="s">
        <v>2879</v>
      </c>
      <c r="H135" s="128">
        <v>34</v>
      </c>
      <c r="I135" s="129">
        <v>500</v>
      </c>
      <c r="J135" s="129">
        <f>ROUND(I135*H135,2)</f>
        <v>17000</v>
      </c>
      <c r="K135" s="126" t="s">
        <v>1</v>
      </c>
      <c r="L135" s="29"/>
      <c r="M135" s="130" t="s">
        <v>1</v>
      </c>
      <c r="N135" s="131" t="s">
        <v>39</v>
      </c>
      <c r="O135" s="132">
        <v>0</v>
      </c>
      <c r="P135" s="132">
        <f>O135*H135</f>
        <v>0</v>
      </c>
      <c r="Q135" s="132">
        <v>0</v>
      </c>
      <c r="R135" s="132">
        <f>Q135*H135</f>
        <v>0</v>
      </c>
      <c r="S135" s="132">
        <v>0</v>
      </c>
      <c r="T135" s="133">
        <f>S135*H135</f>
        <v>0</v>
      </c>
      <c r="AR135" s="134" t="s">
        <v>106</v>
      </c>
      <c r="AT135" s="134" t="s">
        <v>226</v>
      </c>
      <c r="AU135" s="134" t="s">
        <v>78</v>
      </c>
      <c r="AY135" s="17" t="s">
        <v>224</v>
      </c>
      <c r="BE135" s="135">
        <f>IF(N135="základní",J135,0)</f>
        <v>0</v>
      </c>
      <c r="BF135" s="135">
        <f>IF(N135="snížená",J135,0)</f>
        <v>17000</v>
      </c>
      <c r="BG135" s="135">
        <f>IF(N135="zákl. přenesená",J135,0)</f>
        <v>0</v>
      </c>
      <c r="BH135" s="135">
        <f>IF(N135="sníž. přenesená",J135,0)</f>
        <v>0</v>
      </c>
      <c r="BI135" s="135">
        <f>IF(N135="nulová",J135,0)</f>
        <v>0</v>
      </c>
      <c r="BJ135" s="17" t="s">
        <v>82</v>
      </c>
      <c r="BK135" s="135">
        <f>ROUND(I135*H135,2)</f>
        <v>17000</v>
      </c>
      <c r="BL135" s="17" t="s">
        <v>106</v>
      </c>
      <c r="BM135" s="134" t="s">
        <v>5462</v>
      </c>
    </row>
    <row r="136" spans="2:65" s="1" customFormat="1">
      <c r="B136" s="29"/>
      <c r="D136" s="136" t="s">
        <v>231</v>
      </c>
      <c r="F136" s="137" t="s">
        <v>4174</v>
      </c>
      <c r="L136" s="29"/>
      <c r="M136" s="138"/>
      <c r="T136" s="53"/>
      <c r="AT136" s="17" t="s">
        <v>231</v>
      </c>
      <c r="AU136" s="17" t="s">
        <v>78</v>
      </c>
    </row>
    <row r="137" spans="2:65" s="1" customFormat="1" ht="24.2" customHeight="1">
      <c r="B137" s="123"/>
      <c r="C137" s="124" t="s">
        <v>106</v>
      </c>
      <c r="D137" s="124" t="s">
        <v>226</v>
      </c>
      <c r="E137" s="125" t="s">
        <v>4176</v>
      </c>
      <c r="F137" s="126" t="s">
        <v>4177</v>
      </c>
      <c r="G137" s="127" t="s">
        <v>2879</v>
      </c>
      <c r="H137" s="128">
        <v>1</v>
      </c>
      <c r="I137" s="129">
        <v>390</v>
      </c>
      <c r="J137" s="129">
        <f>ROUND(I137*H137,2)</f>
        <v>390</v>
      </c>
      <c r="K137" s="126" t="s">
        <v>1</v>
      </c>
      <c r="L137" s="29"/>
      <c r="M137" s="130" t="s">
        <v>1</v>
      </c>
      <c r="N137" s="131" t="s">
        <v>39</v>
      </c>
      <c r="O137" s="132">
        <v>0</v>
      </c>
      <c r="P137" s="132">
        <f>O137*H137</f>
        <v>0</v>
      </c>
      <c r="Q137" s="132">
        <v>0</v>
      </c>
      <c r="R137" s="132">
        <f>Q137*H137</f>
        <v>0</v>
      </c>
      <c r="S137" s="132">
        <v>0</v>
      </c>
      <c r="T137" s="133">
        <f>S137*H137</f>
        <v>0</v>
      </c>
      <c r="AR137" s="134" t="s">
        <v>106</v>
      </c>
      <c r="AT137" s="134" t="s">
        <v>226</v>
      </c>
      <c r="AU137" s="134" t="s">
        <v>78</v>
      </c>
      <c r="AY137" s="17" t="s">
        <v>224</v>
      </c>
      <c r="BE137" s="135">
        <f>IF(N137="základní",J137,0)</f>
        <v>0</v>
      </c>
      <c r="BF137" s="135">
        <f>IF(N137="snížená",J137,0)</f>
        <v>390</v>
      </c>
      <c r="BG137" s="135">
        <f>IF(N137="zákl. přenesená",J137,0)</f>
        <v>0</v>
      </c>
      <c r="BH137" s="135">
        <f>IF(N137="sníž. přenesená",J137,0)</f>
        <v>0</v>
      </c>
      <c r="BI137" s="135">
        <f>IF(N137="nulová",J137,0)</f>
        <v>0</v>
      </c>
      <c r="BJ137" s="17" t="s">
        <v>82</v>
      </c>
      <c r="BK137" s="135">
        <f>ROUND(I137*H137,2)</f>
        <v>390</v>
      </c>
      <c r="BL137" s="17" t="s">
        <v>106</v>
      </c>
      <c r="BM137" s="134" t="s">
        <v>5463</v>
      </c>
    </row>
    <row r="138" spans="2:65" s="1" customFormat="1" ht="19.5">
      <c r="B138" s="29"/>
      <c r="D138" s="136" t="s">
        <v>231</v>
      </c>
      <c r="F138" s="137" t="s">
        <v>4177</v>
      </c>
      <c r="L138" s="29"/>
      <c r="M138" s="138"/>
      <c r="T138" s="53"/>
      <c r="AT138" s="17" t="s">
        <v>231</v>
      </c>
      <c r="AU138" s="17" t="s">
        <v>78</v>
      </c>
    </row>
    <row r="139" spans="2:65" s="1" customFormat="1" ht="16.5" customHeight="1">
      <c r="B139" s="123"/>
      <c r="C139" s="124" t="s">
        <v>109</v>
      </c>
      <c r="D139" s="124" t="s">
        <v>226</v>
      </c>
      <c r="E139" s="125" t="s">
        <v>4179</v>
      </c>
      <c r="F139" s="126" t="s">
        <v>4180</v>
      </c>
      <c r="G139" s="127" t="s">
        <v>2879</v>
      </c>
      <c r="H139" s="128">
        <v>1</v>
      </c>
      <c r="I139" s="129">
        <v>870</v>
      </c>
      <c r="J139" s="129">
        <f>ROUND(I139*H139,2)</f>
        <v>870</v>
      </c>
      <c r="K139" s="126" t="s">
        <v>1</v>
      </c>
      <c r="L139" s="29"/>
      <c r="M139" s="130" t="s">
        <v>1</v>
      </c>
      <c r="N139" s="131" t="s">
        <v>39</v>
      </c>
      <c r="O139" s="132">
        <v>0</v>
      </c>
      <c r="P139" s="132">
        <f>O139*H139</f>
        <v>0</v>
      </c>
      <c r="Q139" s="132">
        <v>0</v>
      </c>
      <c r="R139" s="132">
        <f>Q139*H139</f>
        <v>0</v>
      </c>
      <c r="S139" s="132">
        <v>0</v>
      </c>
      <c r="T139" s="133">
        <f>S139*H139</f>
        <v>0</v>
      </c>
      <c r="AR139" s="134" t="s">
        <v>106</v>
      </c>
      <c r="AT139" s="134" t="s">
        <v>226</v>
      </c>
      <c r="AU139" s="134" t="s">
        <v>78</v>
      </c>
      <c r="AY139" s="17" t="s">
        <v>224</v>
      </c>
      <c r="BE139" s="135">
        <f>IF(N139="základní",J139,0)</f>
        <v>0</v>
      </c>
      <c r="BF139" s="135">
        <f>IF(N139="snížená",J139,0)</f>
        <v>870</v>
      </c>
      <c r="BG139" s="135">
        <f>IF(N139="zákl. přenesená",J139,0)</f>
        <v>0</v>
      </c>
      <c r="BH139" s="135">
        <f>IF(N139="sníž. přenesená",J139,0)</f>
        <v>0</v>
      </c>
      <c r="BI139" s="135">
        <f>IF(N139="nulová",J139,0)</f>
        <v>0</v>
      </c>
      <c r="BJ139" s="17" t="s">
        <v>82</v>
      </c>
      <c r="BK139" s="135">
        <f>ROUND(I139*H139,2)</f>
        <v>870</v>
      </c>
      <c r="BL139" s="17" t="s">
        <v>106</v>
      </c>
      <c r="BM139" s="134" t="s">
        <v>5464</v>
      </c>
    </row>
    <row r="140" spans="2:65" s="1" customFormat="1">
      <c r="B140" s="29"/>
      <c r="D140" s="136" t="s">
        <v>231</v>
      </c>
      <c r="F140" s="137" t="s">
        <v>4180</v>
      </c>
      <c r="L140" s="29"/>
      <c r="M140" s="138"/>
      <c r="T140" s="53"/>
      <c r="AT140" s="17" t="s">
        <v>231</v>
      </c>
      <c r="AU140" s="17" t="s">
        <v>78</v>
      </c>
    </row>
    <row r="141" spans="2:65" s="1" customFormat="1" ht="16.5" customHeight="1">
      <c r="B141" s="123"/>
      <c r="C141" s="124" t="s">
        <v>112</v>
      </c>
      <c r="D141" s="124" t="s">
        <v>226</v>
      </c>
      <c r="E141" s="125" t="s">
        <v>4182</v>
      </c>
      <c r="F141" s="126" t="s">
        <v>4183</v>
      </c>
      <c r="G141" s="127" t="s">
        <v>2879</v>
      </c>
      <c r="H141" s="128">
        <v>1</v>
      </c>
      <c r="I141" s="129">
        <v>270</v>
      </c>
      <c r="J141" s="129">
        <f>ROUND(I141*H141,2)</f>
        <v>270</v>
      </c>
      <c r="K141" s="126" t="s">
        <v>1</v>
      </c>
      <c r="L141" s="29"/>
      <c r="M141" s="130" t="s">
        <v>1</v>
      </c>
      <c r="N141" s="131" t="s">
        <v>39</v>
      </c>
      <c r="O141" s="132">
        <v>0</v>
      </c>
      <c r="P141" s="132">
        <f>O141*H141</f>
        <v>0</v>
      </c>
      <c r="Q141" s="132">
        <v>0</v>
      </c>
      <c r="R141" s="132">
        <f>Q141*H141</f>
        <v>0</v>
      </c>
      <c r="S141" s="132">
        <v>0</v>
      </c>
      <c r="T141" s="133">
        <f>S141*H141</f>
        <v>0</v>
      </c>
      <c r="AR141" s="134" t="s">
        <v>106</v>
      </c>
      <c r="AT141" s="134" t="s">
        <v>226</v>
      </c>
      <c r="AU141" s="134" t="s">
        <v>78</v>
      </c>
      <c r="AY141" s="17" t="s">
        <v>224</v>
      </c>
      <c r="BE141" s="135">
        <f>IF(N141="základní",J141,0)</f>
        <v>0</v>
      </c>
      <c r="BF141" s="135">
        <f>IF(N141="snížená",J141,0)</f>
        <v>270</v>
      </c>
      <c r="BG141" s="135">
        <f>IF(N141="zákl. přenesená",J141,0)</f>
        <v>0</v>
      </c>
      <c r="BH141" s="135">
        <f>IF(N141="sníž. přenesená",J141,0)</f>
        <v>0</v>
      </c>
      <c r="BI141" s="135">
        <f>IF(N141="nulová",J141,0)</f>
        <v>0</v>
      </c>
      <c r="BJ141" s="17" t="s">
        <v>82</v>
      </c>
      <c r="BK141" s="135">
        <f>ROUND(I141*H141,2)</f>
        <v>270</v>
      </c>
      <c r="BL141" s="17" t="s">
        <v>106</v>
      </c>
      <c r="BM141" s="134" t="s">
        <v>5465</v>
      </c>
    </row>
    <row r="142" spans="2:65" s="1" customFormat="1">
      <c r="B142" s="29"/>
      <c r="D142" s="136" t="s">
        <v>231</v>
      </c>
      <c r="F142" s="137" t="s">
        <v>4183</v>
      </c>
      <c r="L142" s="29"/>
      <c r="M142" s="138"/>
      <c r="T142" s="53"/>
      <c r="AT142" s="17" t="s">
        <v>231</v>
      </c>
      <c r="AU142" s="17" t="s">
        <v>78</v>
      </c>
    </row>
    <row r="143" spans="2:65" s="1" customFormat="1" ht="16.5" customHeight="1">
      <c r="B143" s="123"/>
      <c r="C143" s="124" t="s">
        <v>115</v>
      </c>
      <c r="D143" s="124" t="s">
        <v>226</v>
      </c>
      <c r="E143" s="125" t="s">
        <v>4185</v>
      </c>
      <c r="F143" s="126" t="s">
        <v>4186</v>
      </c>
      <c r="G143" s="127" t="s">
        <v>2879</v>
      </c>
      <c r="H143" s="128">
        <v>1</v>
      </c>
      <c r="I143" s="129">
        <v>2390</v>
      </c>
      <c r="J143" s="129">
        <f>ROUND(I143*H143,2)</f>
        <v>2390</v>
      </c>
      <c r="K143" s="126" t="s">
        <v>1</v>
      </c>
      <c r="L143" s="29"/>
      <c r="M143" s="130" t="s">
        <v>1</v>
      </c>
      <c r="N143" s="131" t="s">
        <v>39</v>
      </c>
      <c r="O143" s="132">
        <v>0</v>
      </c>
      <c r="P143" s="132">
        <f>O143*H143</f>
        <v>0</v>
      </c>
      <c r="Q143" s="132">
        <v>0</v>
      </c>
      <c r="R143" s="132">
        <f>Q143*H143</f>
        <v>0</v>
      </c>
      <c r="S143" s="132">
        <v>0</v>
      </c>
      <c r="T143" s="133">
        <f>S143*H143</f>
        <v>0</v>
      </c>
      <c r="AR143" s="134" t="s">
        <v>106</v>
      </c>
      <c r="AT143" s="134" t="s">
        <v>226</v>
      </c>
      <c r="AU143" s="134" t="s">
        <v>78</v>
      </c>
      <c r="AY143" s="17" t="s">
        <v>224</v>
      </c>
      <c r="BE143" s="135">
        <f>IF(N143="základní",J143,0)</f>
        <v>0</v>
      </c>
      <c r="BF143" s="135">
        <f>IF(N143="snížená",J143,0)</f>
        <v>2390</v>
      </c>
      <c r="BG143" s="135">
        <f>IF(N143="zákl. přenesená",J143,0)</f>
        <v>0</v>
      </c>
      <c r="BH143" s="135">
        <f>IF(N143="sníž. přenesená",J143,0)</f>
        <v>0</v>
      </c>
      <c r="BI143" s="135">
        <f>IF(N143="nulová",J143,0)</f>
        <v>0</v>
      </c>
      <c r="BJ143" s="17" t="s">
        <v>82</v>
      </c>
      <c r="BK143" s="135">
        <f>ROUND(I143*H143,2)</f>
        <v>2390</v>
      </c>
      <c r="BL143" s="17" t="s">
        <v>106</v>
      </c>
      <c r="BM143" s="134" t="s">
        <v>5466</v>
      </c>
    </row>
    <row r="144" spans="2:65" s="1" customFormat="1">
      <c r="B144" s="29"/>
      <c r="D144" s="136" t="s">
        <v>231</v>
      </c>
      <c r="F144" s="137" t="s">
        <v>4186</v>
      </c>
      <c r="L144" s="29"/>
      <c r="M144" s="138"/>
      <c r="T144" s="53"/>
      <c r="AT144" s="17" t="s">
        <v>231</v>
      </c>
      <c r="AU144" s="17" t="s">
        <v>78</v>
      </c>
    </row>
    <row r="145" spans="2:65" s="1" customFormat="1" ht="16.5" customHeight="1">
      <c r="B145" s="123"/>
      <c r="C145" s="124" t="s">
        <v>118</v>
      </c>
      <c r="D145" s="124" t="s">
        <v>226</v>
      </c>
      <c r="E145" s="125" t="s">
        <v>4188</v>
      </c>
      <c r="F145" s="126" t="s">
        <v>4189</v>
      </c>
      <c r="G145" s="127" t="s">
        <v>2879</v>
      </c>
      <c r="H145" s="128">
        <v>1</v>
      </c>
      <c r="I145" s="129">
        <v>5540</v>
      </c>
      <c r="J145" s="129">
        <f>ROUND(I145*H145,2)</f>
        <v>5540</v>
      </c>
      <c r="K145" s="126" t="s">
        <v>1</v>
      </c>
      <c r="L145" s="29"/>
      <c r="M145" s="130" t="s">
        <v>1</v>
      </c>
      <c r="N145" s="131" t="s">
        <v>39</v>
      </c>
      <c r="O145" s="132">
        <v>0</v>
      </c>
      <c r="P145" s="132">
        <f>O145*H145</f>
        <v>0</v>
      </c>
      <c r="Q145" s="132">
        <v>0</v>
      </c>
      <c r="R145" s="132">
        <f>Q145*H145</f>
        <v>0</v>
      </c>
      <c r="S145" s="132">
        <v>0</v>
      </c>
      <c r="T145" s="133">
        <f>S145*H145</f>
        <v>0</v>
      </c>
      <c r="AR145" s="134" t="s">
        <v>106</v>
      </c>
      <c r="AT145" s="134" t="s">
        <v>226</v>
      </c>
      <c r="AU145" s="134" t="s">
        <v>78</v>
      </c>
      <c r="AY145" s="17" t="s">
        <v>224</v>
      </c>
      <c r="BE145" s="135">
        <f>IF(N145="základní",J145,0)</f>
        <v>0</v>
      </c>
      <c r="BF145" s="135">
        <f>IF(N145="snížená",J145,0)</f>
        <v>5540</v>
      </c>
      <c r="BG145" s="135">
        <f>IF(N145="zákl. přenesená",J145,0)</f>
        <v>0</v>
      </c>
      <c r="BH145" s="135">
        <f>IF(N145="sníž. přenesená",J145,0)</f>
        <v>0</v>
      </c>
      <c r="BI145" s="135">
        <f>IF(N145="nulová",J145,0)</f>
        <v>0</v>
      </c>
      <c r="BJ145" s="17" t="s">
        <v>82</v>
      </c>
      <c r="BK145" s="135">
        <f>ROUND(I145*H145,2)</f>
        <v>5540</v>
      </c>
      <c r="BL145" s="17" t="s">
        <v>106</v>
      </c>
      <c r="BM145" s="134" t="s">
        <v>5467</v>
      </c>
    </row>
    <row r="146" spans="2:65" s="1" customFormat="1">
      <c r="B146" s="29"/>
      <c r="D146" s="136" t="s">
        <v>231</v>
      </c>
      <c r="F146" s="137" t="s">
        <v>4189</v>
      </c>
      <c r="L146" s="29"/>
      <c r="M146" s="138"/>
      <c r="T146" s="53"/>
      <c r="AT146" s="17" t="s">
        <v>231</v>
      </c>
      <c r="AU146" s="17" t="s">
        <v>78</v>
      </c>
    </row>
    <row r="147" spans="2:65" s="1" customFormat="1" ht="16.5" customHeight="1">
      <c r="B147" s="123"/>
      <c r="C147" s="124" t="s">
        <v>280</v>
      </c>
      <c r="D147" s="124" t="s">
        <v>226</v>
      </c>
      <c r="E147" s="125" t="s">
        <v>4191</v>
      </c>
      <c r="F147" s="126" t="s">
        <v>4192</v>
      </c>
      <c r="G147" s="127" t="s">
        <v>2879</v>
      </c>
      <c r="H147" s="128">
        <v>1</v>
      </c>
      <c r="I147" s="129">
        <v>820</v>
      </c>
      <c r="J147" s="129">
        <f>ROUND(I147*H147,2)</f>
        <v>820</v>
      </c>
      <c r="K147" s="126" t="s">
        <v>1</v>
      </c>
      <c r="L147" s="29"/>
      <c r="M147" s="130" t="s">
        <v>1</v>
      </c>
      <c r="N147" s="131" t="s">
        <v>39</v>
      </c>
      <c r="O147" s="132">
        <v>0</v>
      </c>
      <c r="P147" s="132">
        <f>O147*H147</f>
        <v>0</v>
      </c>
      <c r="Q147" s="132">
        <v>0</v>
      </c>
      <c r="R147" s="132">
        <f>Q147*H147</f>
        <v>0</v>
      </c>
      <c r="S147" s="132">
        <v>0</v>
      </c>
      <c r="T147" s="133">
        <f>S147*H147</f>
        <v>0</v>
      </c>
      <c r="AR147" s="134" t="s">
        <v>106</v>
      </c>
      <c r="AT147" s="134" t="s">
        <v>226</v>
      </c>
      <c r="AU147" s="134" t="s">
        <v>78</v>
      </c>
      <c r="AY147" s="17" t="s">
        <v>224</v>
      </c>
      <c r="BE147" s="135">
        <f>IF(N147="základní",J147,0)</f>
        <v>0</v>
      </c>
      <c r="BF147" s="135">
        <f>IF(N147="snížená",J147,0)</f>
        <v>820</v>
      </c>
      <c r="BG147" s="135">
        <f>IF(N147="zákl. přenesená",J147,0)</f>
        <v>0</v>
      </c>
      <c r="BH147" s="135">
        <f>IF(N147="sníž. přenesená",J147,0)</f>
        <v>0</v>
      </c>
      <c r="BI147" s="135">
        <f>IF(N147="nulová",J147,0)</f>
        <v>0</v>
      </c>
      <c r="BJ147" s="17" t="s">
        <v>82</v>
      </c>
      <c r="BK147" s="135">
        <f>ROUND(I147*H147,2)</f>
        <v>820</v>
      </c>
      <c r="BL147" s="17" t="s">
        <v>106</v>
      </c>
      <c r="BM147" s="134" t="s">
        <v>5468</v>
      </c>
    </row>
    <row r="148" spans="2:65" s="1" customFormat="1">
      <c r="B148" s="29"/>
      <c r="D148" s="136" t="s">
        <v>231</v>
      </c>
      <c r="F148" s="137" t="s">
        <v>4192</v>
      </c>
      <c r="L148" s="29"/>
      <c r="M148" s="138"/>
      <c r="T148" s="53"/>
      <c r="AT148" s="17" t="s">
        <v>231</v>
      </c>
      <c r="AU148" s="17" t="s">
        <v>78</v>
      </c>
    </row>
    <row r="149" spans="2:65" s="1" customFormat="1" ht="16.5" customHeight="1">
      <c r="B149" s="123"/>
      <c r="C149" s="124" t="s">
        <v>258</v>
      </c>
      <c r="D149" s="124" t="s">
        <v>226</v>
      </c>
      <c r="E149" s="125" t="s">
        <v>4194</v>
      </c>
      <c r="F149" s="126" t="s">
        <v>4195</v>
      </c>
      <c r="G149" s="127" t="s">
        <v>2879</v>
      </c>
      <c r="H149" s="128">
        <v>1</v>
      </c>
      <c r="I149" s="129">
        <v>1160</v>
      </c>
      <c r="J149" s="129">
        <f>ROUND(I149*H149,2)</f>
        <v>1160</v>
      </c>
      <c r="K149" s="126" t="s">
        <v>1</v>
      </c>
      <c r="L149" s="29"/>
      <c r="M149" s="130" t="s">
        <v>1</v>
      </c>
      <c r="N149" s="131" t="s">
        <v>39</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0</v>
      </c>
      <c r="BF149" s="135">
        <f>IF(N149="snížená",J149,0)</f>
        <v>1160</v>
      </c>
      <c r="BG149" s="135">
        <f>IF(N149="zákl. přenesená",J149,0)</f>
        <v>0</v>
      </c>
      <c r="BH149" s="135">
        <f>IF(N149="sníž. přenesená",J149,0)</f>
        <v>0</v>
      </c>
      <c r="BI149" s="135">
        <f>IF(N149="nulová",J149,0)</f>
        <v>0</v>
      </c>
      <c r="BJ149" s="17" t="s">
        <v>82</v>
      </c>
      <c r="BK149" s="135">
        <f>ROUND(I149*H149,2)</f>
        <v>1160</v>
      </c>
      <c r="BL149" s="17" t="s">
        <v>106</v>
      </c>
      <c r="BM149" s="134" t="s">
        <v>5469</v>
      </c>
    </row>
    <row r="150" spans="2:65" s="1" customFormat="1">
      <c r="B150" s="29"/>
      <c r="D150" s="136" t="s">
        <v>231</v>
      </c>
      <c r="F150" s="137" t="s">
        <v>4195</v>
      </c>
      <c r="L150" s="29"/>
      <c r="M150" s="138"/>
      <c r="T150" s="53"/>
      <c r="AT150" s="17" t="s">
        <v>231</v>
      </c>
      <c r="AU150" s="17" t="s">
        <v>78</v>
      </c>
    </row>
    <row r="151" spans="2:65" s="1" customFormat="1" ht="16.5" customHeight="1">
      <c r="B151" s="123"/>
      <c r="C151" s="124" t="s">
        <v>297</v>
      </c>
      <c r="D151" s="124" t="s">
        <v>226</v>
      </c>
      <c r="E151" s="125" t="s">
        <v>4197</v>
      </c>
      <c r="F151" s="126" t="s">
        <v>4198</v>
      </c>
      <c r="G151" s="127" t="s">
        <v>2879</v>
      </c>
      <c r="H151" s="128">
        <v>1</v>
      </c>
      <c r="I151" s="129">
        <v>9290</v>
      </c>
      <c r="J151" s="129">
        <f>ROUND(I151*H151,2)</f>
        <v>9290</v>
      </c>
      <c r="K151" s="126" t="s">
        <v>1</v>
      </c>
      <c r="L151" s="29"/>
      <c r="M151" s="130" t="s">
        <v>1</v>
      </c>
      <c r="N151" s="131" t="s">
        <v>39</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0</v>
      </c>
      <c r="BF151" s="135">
        <f>IF(N151="snížená",J151,0)</f>
        <v>9290</v>
      </c>
      <c r="BG151" s="135">
        <f>IF(N151="zákl. přenesená",J151,0)</f>
        <v>0</v>
      </c>
      <c r="BH151" s="135">
        <f>IF(N151="sníž. přenesená",J151,0)</f>
        <v>0</v>
      </c>
      <c r="BI151" s="135">
        <f>IF(N151="nulová",J151,0)</f>
        <v>0</v>
      </c>
      <c r="BJ151" s="17" t="s">
        <v>82</v>
      </c>
      <c r="BK151" s="135">
        <f>ROUND(I151*H151,2)</f>
        <v>9290</v>
      </c>
      <c r="BL151" s="17" t="s">
        <v>106</v>
      </c>
      <c r="BM151" s="134" t="s">
        <v>5470</v>
      </c>
    </row>
    <row r="152" spans="2:65" s="1" customFormat="1">
      <c r="B152" s="29"/>
      <c r="D152" s="136" t="s">
        <v>231</v>
      </c>
      <c r="F152" s="137" t="s">
        <v>4198</v>
      </c>
      <c r="L152" s="29"/>
      <c r="M152" s="138"/>
      <c r="T152" s="53"/>
      <c r="AT152" s="17" t="s">
        <v>231</v>
      </c>
      <c r="AU152" s="17" t="s">
        <v>78</v>
      </c>
    </row>
    <row r="153" spans="2:65" s="1" customFormat="1" ht="16.5" customHeight="1">
      <c r="B153" s="123"/>
      <c r="C153" s="124" t="s">
        <v>8</v>
      </c>
      <c r="D153" s="124" t="s">
        <v>226</v>
      </c>
      <c r="E153" s="125" t="s">
        <v>4200</v>
      </c>
      <c r="F153" s="126" t="s">
        <v>4201</v>
      </c>
      <c r="G153" s="127" t="s">
        <v>2879</v>
      </c>
      <c r="H153" s="128">
        <v>2</v>
      </c>
      <c r="I153" s="129">
        <v>5290</v>
      </c>
      <c r="J153" s="129">
        <f>ROUND(I153*H153,2)</f>
        <v>10580</v>
      </c>
      <c r="K153" s="126" t="s">
        <v>1</v>
      </c>
      <c r="L153" s="29"/>
      <c r="M153" s="130" t="s">
        <v>1</v>
      </c>
      <c r="N153" s="131" t="s">
        <v>39</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0</v>
      </c>
      <c r="BF153" s="135">
        <f>IF(N153="snížená",J153,0)</f>
        <v>10580</v>
      </c>
      <c r="BG153" s="135">
        <f>IF(N153="zákl. přenesená",J153,0)</f>
        <v>0</v>
      </c>
      <c r="BH153" s="135">
        <f>IF(N153="sníž. přenesená",J153,0)</f>
        <v>0</v>
      </c>
      <c r="BI153" s="135">
        <f>IF(N153="nulová",J153,0)</f>
        <v>0</v>
      </c>
      <c r="BJ153" s="17" t="s">
        <v>82</v>
      </c>
      <c r="BK153" s="135">
        <f>ROUND(I153*H153,2)</f>
        <v>10580</v>
      </c>
      <c r="BL153" s="17" t="s">
        <v>106</v>
      </c>
      <c r="BM153" s="134" t="s">
        <v>5471</v>
      </c>
    </row>
    <row r="154" spans="2:65" s="1" customFormat="1">
      <c r="B154" s="29"/>
      <c r="D154" s="136" t="s">
        <v>231</v>
      </c>
      <c r="F154" s="137" t="s">
        <v>4201</v>
      </c>
      <c r="L154" s="29"/>
      <c r="M154" s="138"/>
      <c r="T154" s="53"/>
      <c r="AT154" s="17" t="s">
        <v>231</v>
      </c>
      <c r="AU154" s="17" t="s">
        <v>78</v>
      </c>
    </row>
    <row r="155" spans="2:65" s="1" customFormat="1" ht="16.5" customHeight="1">
      <c r="B155" s="123"/>
      <c r="C155" s="124" t="s">
        <v>310</v>
      </c>
      <c r="D155" s="124" t="s">
        <v>226</v>
      </c>
      <c r="E155" s="125" t="s">
        <v>4203</v>
      </c>
      <c r="F155" s="126" t="s">
        <v>4204</v>
      </c>
      <c r="G155" s="127" t="s">
        <v>2879</v>
      </c>
      <c r="H155" s="128">
        <v>2</v>
      </c>
      <c r="I155" s="129">
        <v>5720</v>
      </c>
      <c r="J155" s="129">
        <f>ROUND(I155*H155,2)</f>
        <v>11440</v>
      </c>
      <c r="K155" s="126" t="s">
        <v>1</v>
      </c>
      <c r="L155" s="29"/>
      <c r="M155" s="130" t="s">
        <v>1</v>
      </c>
      <c r="N155" s="131" t="s">
        <v>39</v>
      </c>
      <c r="O155" s="132">
        <v>0</v>
      </c>
      <c r="P155" s="132">
        <f>O155*H155</f>
        <v>0</v>
      </c>
      <c r="Q155" s="132">
        <v>0</v>
      </c>
      <c r="R155" s="132">
        <f>Q155*H155</f>
        <v>0</v>
      </c>
      <c r="S155" s="132">
        <v>0</v>
      </c>
      <c r="T155" s="133">
        <f>S155*H155</f>
        <v>0</v>
      </c>
      <c r="AR155" s="134" t="s">
        <v>106</v>
      </c>
      <c r="AT155" s="134" t="s">
        <v>226</v>
      </c>
      <c r="AU155" s="134" t="s">
        <v>78</v>
      </c>
      <c r="AY155" s="17" t="s">
        <v>224</v>
      </c>
      <c r="BE155" s="135">
        <f>IF(N155="základní",J155,0)</f>
        <v>0</v>
      </c>
      <c r="BF155" s="135">
        <f>IF(N155="snížená",J155,0)</f>
        <v>11440</v>
      </c>
      <c r="BG155" s="135">
        <f>IF(N155="zákl. přenesená",J155,0)</f>
        <v>0</v>
      </c>
      <c r="BH155" s="135">
        <f>IF(N155="sníž. přenesená",J155,0)</f>
        <v>0</v>
      </c>
      <c r="BI155" s="135">
        <f>IF(N155="nulová",J155,0)</f>
        <v>0</v>
      </c>
      <c r="BJ155" s="17" t="s">
        <v>82</v>
      </c>
      <c r="BK155" s="135">
        <f>ROUND(I155*H155,2)</f>
        <v>11440</v>
      </c>
      <c r="BL155" s="17" t="s">
        <v>106</v>
      </c>
      <c r="BM155" s="134" t="s">
        <v>5472</v>
      </c>
    </row>
    <row r="156" spans="2:65" s="1" customFormat="1">
      <c r="B156" s="29"/>
      <c r="D156" s="136" t="s">
        <v>231</v>
      </c>
      <c r="F156" s="137" t="s">
        <v>4204</v>
      </c>
      <c r="L156" s="29"/>
      <c r="M156" s="138"/>
      <c r="T156" s="53"/>
      <c r="AT156" s="17" t="s">
        <v>231</v>
      </c>
      <c r="AU156" s="17" t="s">
        <v>78</v>
      </c>
    </row>
    <row r="157" spans="2:65" s="1" customFormat="1" ht="16.5" customHeight="1">
      <c r="B157" s="123"/>
      <c r="C157" s="124" t="s">
        <v>273</v>
      </c>
      <c r="D157" s="124" t="s">
        <v>226</v>
      </c>
      <c r="E157" s="125" t="s">
        <v>4206</v>
      </c>
      <c r="F157" s="126" t="s">
        <v>4207</v>
      </c>
      <c r="G157" s="127" t="s">
        <v>2879</v>
      </c>
      <c r="H157" s="128">
        <v>18</v>
      </c>
      <c r="I157" s="129">
        <v>930</v>
      </c>
      <c r="J157" s="129">
        <f>ROUND(I157*H157,2)</f>
        <v>16740</v>
      </c>
      <c r="K157" s="126" t="s">
        <v>1</v>
      </c>
      <c r="L157" s="29"/>
      <c r="M157" s="130" t="s">
        <v>1</v>
      </c>
      <c r="N157" s="131" t="s">
        <v>39</v>
      </c>
      <c r="O157" s="132">
        <v>0</v>
      </c>
      <c r="P157" s="132">
        <f>O157*H157</f>
        <v>0</v>
      </c>
      <c r="Q157" s="132">
        <v>0</v>
      </c>
      <c r="R157" s="132">
        <f>Q157*H157</f>
        <v>0</v>
      </c>
      <c r="S157" s="132">
        <v>0</v>
      </c>
      <c r="T157" s="133">
        <f>S157*H157</f>
        <v>0</v>
      </c>
      <c r="AR157" s="134" t="s">
        <v>106</v>
      </c>
      <c r="AT157" s="134" t="s">
        <v>226</v>
      </c>
      <c r="AU157" s="134" t="s">
        <v>78</v>
      </c>
      <c r="AY157" s="17" t="s">
        <v>224</v>
      </c>
      <c r="BE157" s="135">
        <f>IF(N157="základní",J157,0)</f>
        <v>0</v>
      </c>
      <c r="BF157" s="135">
        <f>IF(N157="snížená",J157,0)</f>
        <v>16740</v>
      </c>
      <c r="BG157" s="135">
        <f>IF(N157="zákl. přenesená",J157,0)</f>
        <v>0</v>
      </c>
      <c r="BH157" s="135">
        <f>IF(N157="sníž. přenesená",J157,0)</f>
        <v>0</v>
      </c>
      <c r="BI157" s="135">
        <f>IF(N157="nulová",J157,0)</f>
        <v>0</v>
      </c>
      <c r="BJ157" s="17" t="s">
        <v>82</v>
      </c>
      <c r="BK157" s="135">
        <f>ROUND(I157*H157,2)</f>
        <v>16740</v>
      </c>
      <c r="BL157" s="17" t="s">
        <v>106</v>
      </c>
      <c r="BM157" s="134" t="s">
        <v>5473</v>
      </c>
    </row>
    <row r="158" spans="2:65" s="1" customFormat="1">
      <c r="B158" s="29"/>
      <c r="D158" s="136" t="s">
        <v>231</v>
      </c>
      <c r="F158" s="137" t="s">
        <v>4207</v>
      </c>
      <c r="L158" s="29"/>
      <c r="M158" s="138"/>
      <c r="T158" s="53"/>
      <c r="AT158" s="17" t="s">
        <v>231</v>
      </c>
      <c r="AU158" s="17" t="s">
        <v>78</v>
      </c>
    </row>
    <row r="159" spans="2:65" s="1" customFormat="1" ht="16.5" customHeight="1">
      <c r="B159" s="123"/>
      <c r="C159" s="124" t="s">
        <v>325</v>
      </c>
      <c r="D159" s="124" t="s">
        <v>226</v>
      </c>
      <c r="E159" s="125" t="s">
        <v>4209</v>
      </c>
      <c r="F159" s="126" t="s">
        <v>4210</v>
      </c>
      <c r="G159" s="127" t="s">
        <v>2879</v>
      </c>
      <c r="H159" s="128">
        <v>18</v>
      </c>
      <c r="I159" s="129">
        <v>1240</v>
      </c>
      <c r="J159" s="129">
        <f>ROUND(I159*H159,2)</f>
        <v>22320</v>
      </c>
      <c r="K159" s="126" t="s">
        <v>1</v>
      </c>
      <c r="L159" s="29"/>
      <c r="M159" s="130" t="s">
        <v>1</v>
      </c>
      <c r="N159" s="131" t="s">
        <v>39</v>
      </c>
      <c r="O159" s="132">
        <v>0</v>
      </c>
      <c r="P159" s="132">
        <f>O159*H159</f>
        <v>0</v>
      </c>
      <c r="Q159" s="132">
        <v>0</v>
      </c>
      <c r="R159" s="132">
        <f>Q159*H159</f>
        <v>0</v>
      </c>
      <c r="S159" s="132">
        <v>0</v>
      </c>
      <c r="T159" s="133">
        <f>S159*H159</f>
        <v>0</v>
      </c>
      <c r="AR159" s="134" t="s">
        <v>106</v>
      </c>
      <c r="AT159" s="134" t="s">
        <v>226</v>
      </c>
      <c r="AU159" s="134" t="s">
        <v>78</v>
      </c>
      <c r="AY159" s="17" t="s">
        <v>224</v>
      </c>
      <c r="BE159" s="135">
        <f>IF(N159="základní",J159,0)</f>
        <v>0</v>
      </c>
      <c r="BF159" s="135">
        <f>IF(N159="snížená",J159,0)</f>
        <v>22320</v>
      </c>
      <c r="BG159" s="135">
        <f>IF(N159="zákl. přenesená",J159,0)</f>
        <v>0</v>
      </c>
      <c r="BH159" s="135">
        <f>IF(N159="sníž. přenesená",J159,0)</f>
        <v>0</v>
      </c>
      <c r="BI159" s="135">
        <f>IF(N159="nulová",J159,0)</f>
        <v>0</v>
      </c>
      <c r="BJ159" s="17" t="s">
        <v>82</v>
      </c>
      <c r="BK159" s="135">
        <f>ROUND(I159*H159,2)</f>
        <v>22320</v>
      </c>
      <c r="BL159" s="17" t="s">
        <v>106</v>
      </c>
      <c r="BM159" s="134" t="s">
        <v>5474</v>
      </c>
    </row>
    <row r="160" spans="2:65" s="1" customFormat="1">
      <c r="B160" s="29"/>
      <c r="D160" s="136" t="s">
        <v>231</v>
      </c>
      <c r="F160" s="137" t="s">
        <v>4210</v>
      </c>
      <c r="L160" s="29"/>
      <c r="M160" s="138"/>
      <c r="T160" s="53"/>
      <c r="AT160" s="17" t="s">
        <v>231</v>
      </c>
      <c r="AU160" s="17" t="s">
        <v>78</v>
      </c>
    </row>
    <row r="161" spans="2:65" s="1" customFormat="1" ht="16.5" customHeight="1">
      <c r="B161" s="123"/>
      <c r="C161" s="124" t="s">
        <v>277</v>
      </c>
      <c r="D161" s="124" t="s">
        <v>226</v>
      </c>
      <c r="E161" s="125" t="s">
        <v>4212</v>
      </c>
      <c r="F161" s="126" t="s">
        <v>4213</v>
      </c>
      <c r="G161" s="127" t="s">
        <v>2879</v>
      </c>
      <c r="H161" s="128">
        <v>18</v>
      </c>
      <c r="I161" s="129">
        <v>7500</v>
      </c>
      <c r="J161" s="129">
        <f>ROUND(I161*H161,2)</f>
        <v>135000</v>
      </c>
      <c r="K161" s="126" t="s">
        <v>1</v>
      </c>
      <c r="L161" s="29"/>
      <c r="M161" s="130" t="s">
        <v>1</v>
      </c>
      <c r="N161" s="131" t="s">
        <v>39</v>
      </c>
      <c r="O161" s="132">
        <v>0</v>
      </c>
      <c r="P161" s="132">
        <f>O161*H161</f>
        <v>0</v>
      </c>
      <c r="Q161" s="132">
        <v>0</v>
      </c>
      <c r="R161" s="132">
        <f>Q161*H161</f>
        <v>0</v>
      </c>
      <c r="S161" s="132">
        <v>0</v>
      </c>
      <c r="T161" s="133">
        <f>S161*H161</f>
        <v>0</v>
      </c>
      <c r="AR161" s="134" t="s">
        <v>106</v>
      </c>
      <c r="AT161" s="134" t="s">
        <v>226</v>
      </c>
      <c r="AU161" s="134" t="s">
        <v>78</v>
      </c>
      <c r="AY161" s="17" t="s">
        <v>224</v>
      </c>
      <c r="BE161" s="135">
        <f>IF(N161="základní",J161,0)</f>
        <v>0</v>
      </c>
      <c r="BF161" s="135">
        <f>IF(N161="snížená",J161,0)</f>
        <v>135000</v>
      </c>
      <c r="BG161" s="135">
        <f>IF(N161="zákl. přenesená",J161,0)</f>
        <v>0</v>
      </c>
      <c r="BH161" s="135">
        <f>IF(N161="sníž. přenesená",J161,0)</f>
        <v>0</v>
      </c>
      <c r="BI161" s="135">
        <f>IF(N161="nulová",J161,0)</f>
        <v>0</v>
      </c>
      <c r="BJ161" s="17" t="s">
        <v>82</v>
      </c>
      <c r="BK161" s="135">
        <f>ROUND(I161*H161,2)</f>
        <v>135000</v>
      </c>
      <c r="BL161" s="17" t="s">
        <v>106</v>
      </c>
      <c r="BM161" s="134" t="s">
        <v>5475</v>
      </c>
    </row>
    <row r="162" spans="2:65" s="1" customFormat="1">
      <c r="B162" s="29"/>
      <c r="D162" s="136" t="s">
        <v>231</v>
      </c>
      <c r="F162" s="137" t="s">
        <v>4213</v>
      </c>
      <c r="L162" s="29"/>
      <c r="M162" s="138"/>
      <c r="T162" s="53"/>
      <c r="AT162" s="17" t="s">
        <v>231</v>
      </c>
      <c r="AU162" s="17" t="s">
        <v>78</v>
      </c>
    </row>
    <row r="163" spans="2:65" s="1" customFormat="1" ht="16.5" customHeight="1">
      <c r="B163" s="123"/>
      <c r="C163" s="124" t="s">
        <v>337</v>
      </c>
      <c r="D163" s="124" t="s">
        <v>226</v>
      </c>
      <c r="E163" s="125" t="s">
        <v>4215</v>
      </c>
      <c r="F163" s="126" t="s">
        <v>4216</v>
      </c>
      <c r="G163" s="127" t="s">
        <v>2879</v>
      </c>
      <c r="H163" s="128">
        <v>14</v>
      </c>
      <c r="I163" s="129">
        <v>4800</v>
      </c>
      <c r="J163" s="129">
        <f>ROUND(I163*H163,2)</f>
        <v>67200</v>
      </c>
      <c r="K163" s="126" t="s">
        <v>1</v>
      </c>
      <c r="L163" s="29"/>
      <c r="M163" s="130" t="s">
        <v>1</v>
      </c>
      <c r="N163" s="131" t="s">
        <v>39</v>
      </c>
      <c r="O163" s="132">
        <v>0</v>
      </c>
      <c r="P163" s="132">
        <f>O163*H163</f>
        <v>0</v>
      </c>
      <c r="Q163" s="132">
        <v>0</v>
      </c>
      <c r="R163" s="132">
        <f>Q163*H163</f>
        <v>0</v>
      </c>
      <c r="S163" s="132">
        <v>0</v>
      </c>
      <c r="T163" s="133">
        <f>S163*H163</f>
        <v>0</v>
      </c>
      <c r="AR163" s="134" t="s">
        <v>106</v>
      </c>
      <c r="AT163" s="134" t="s">
        <v>226</v>
      </c>
      <c r="AU163" s="134" t="s">
        <v>78</v>
      </c>
      <c r="AY163" s="17" t="s">
        <v>224</v>
      </c>
      <c r="BE163" s="135">
        <f>IF(N163="základní",J163,0)</f>
        <v>0</v>
      </c>
      <c r="BF163" s="135">
        <f>IF(N163="snížená",J163,0)</f>
        <v>67200</v>
      </c>
      <c r="BG163" s="135">
        <f>IF(N163="zákl. přenesená",J163,0)</f>
        <v>0</v>
      </c>
      <c r="BH163" s="135">
        <f>IF(N163="sníž. přenesená",J163,0)</f>
        <v>0</v>
      </c>
      <c r="BI163" s="135">
        <f>IF(N163="nulová",J163,0)</f>
        <v>0</v>
      </c>
      <c r="BJ163" s="17" t="s">
        <v>82</v>
      </c>
      <c r="BK163" s="135">
        <f>ROUND(I163*H163,2)</f>
        <v>67200</v>
      </c>
      <c r="BL163" s="17" t="s">
        <v>106</v>
      </c>
      <c r="BM163" s="134" t="s">
        <v>5476</v>
      </c>
    </row>
    <row r="164" spans="2:65" s="1" customFormat="1">
      <c r="B164" s="29"/>
      <c r="D164" s="136" t="s">
        <v>231</v>
      </c>
      <c r="F164" s="137" t="s">
        <v>4216</v>
      </c>
      <c r="L164" s="29"/>
      <c r="M164" s="138"/>
      <c r="T164" s="53"/>
      <c r="AT164" s="17" t="s">
        <v>231</v>
      </c>
      <c r="AU164" s="17" t="s">
        <v>78</v>
      </c>
    </row>
    <row r="165" spans="2:65" s="1" customFormat="1" ht="21.75" customHeight="1">
      <c r="B165" s="123"/>
      <c r="C165" s="124" t="s">
        <v>283</v>
      </c>
      <c r="D165" s="124" t="s">
        <v>226</v>
      </c>
      <c r="E165" s="125" t="s">
        <v>4218</v>
      </c>
      <c r="F165" s="126" t="s">
        <v>4219</v>
      </c>
      <c r="G165" s="127" t="s">
        <v>2879</v>
      </c>
      <c r="H165" s="128">
        <v>14</v>
      </c>
      <c r="I165" s="129">
        <v>4800</v>
      </c>
      <c r="J165" s="129">
        <f>ROUND(I165*H165,2)</f>
        <v>67200</v>
      </c>
      <c r="K165" s="126" t="s">
        <v>1</v>
      </c>
      <c r="L165" s="29"/>
      <c r="M165" s="130" t="s">
        <v>1</v>
      </c>
      <c r="N165" s="131" t="s">
        <v>39</v>
      </c>
      <c r="O165" s="132">
        <v>0</v>
      </c>
      <c r="P165" s="132">
        <f>O165*H165</f>
        <v>0</v>
      </c>
      <c r="Q165" s="132">
        <v>0</v>
      </c>
      <c r="R165" s="132">
        <f>Q165*H165</f>
        <v>0</v>
      </c>
      <c r="S165" s="132">
        <v>0</v>
      </c>
      <c r="T165" s="133">
        <f>S165*H165</f>
        <v>0</v>
      </c>
      <c r="AR165" s="134" t="s">
        <v>106</v>
      </c>
      <c r="AT165" s="134" t="s">
        <v>226</v>
      </c>
      <c r="AU165" s="134" t="s">
        <v>78</v>
      </c>
      <c r="AY165" s="17" t="s">
        <v>224</v>
      </c>
      <c r="BE165" s="135">
        <f>IF(N165="základní",J165,0)</f>
        <v>0</v>
      </c>
      <c r="BF165" s="135">
        <f>IF(N165="snížená",J165,0)</f>
        <v>67200</v>
      </c>
      <c r="BG165" s="135">
        <f>IF(N165="zákl. přenesená",J165,0)</f>
        <v>0</v>
      </c>
      <c r="BH165" s="135">
        <f>IF(N165="sníž. přenesená",J165,0)</f>
        <v>0</v>
      </c>
      <c r="BI165" s="135">
        <f>IF(N165="nulová",J165,0)</f>
        <v>0</v>
      </c>
      <c r="BJ165" s="17" t="s">
        <v>82</v>
      </c>
      <c r="BK165" s="135">
        <f>ROUND(I165*H165,2)</f>
        <v>67200</v>
      </c>
      <c r="BL165" s="17" t="s">
        <v>106</v>
      </c>
      <c r="BM165" s="134" t="s">
        <v>5477</v>
      </c>
    </row>
    <row r="166" spans="2:65" s="1" customFormat="1">
      <c r="B166" s="29"/>
      <c r="D166" s="136" t="s">
        <v>231</v>
      </c>
      <c r="F166" s="137" t="s">
        <v>4219</v>
      </c>
      <c r="L166" s="29"/>
      <c r="M166" s="138"/>
      <c r="T166" s="53"/>
      <c r="AT166" s="17" t="s">
        <v>231</v>
      </c>
      <c r="AU166" s="17" t="s">
        <v>78</v>
      </c>
    </row>
    <row r="167" spans="2:65" s="1" customFormat="1" ht="16.5" customHeight="1">
      <c r="B167" s="123"/>
      <c r="C167" s="124" t="s">
        <v>347</v>
      </c>
      <c r="D167" s="124" t="s">
        <v>226</v>
      </c>
      <c r="E167" s="125" t="s">
        <v>4221</v>
      </c>
      <c r="F167" s="126" t="s">
        <v>4222</v>
      </c>
      <c r="G167" s="127" t="s">
        <v>2879</v>
      </c>
      <c r="H167" s="128">
        <v>42</v>
      </c>
      <c r="I167" s="129">
        <v>1300</v>
      </c>
      <c r="J167" s="129">
        <f>ROUND(I167*H167,2)</f>
        <v>54600</v>
      </c>
      <c r="K167" s="126" t="s">
        <v>1</v>
      </c>
      <c r="L167" s="29"/>
      <c r="M167" s="130" t="s">
        <v>1</v>
      </c>
      <c r="N167" s="131" t="s">
        <v>39</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0</v>
      </c>
      <c r="BF167" s="135">
        <f>IF(N167="snížená",J167,0)</f>
        <v>54600</v>
      </c>
      <c r="BG167" s="135">
        <f>IF(N167="zákl. přenesená",J167,0)</f>
        <v>0</v>
      </c>
      <c r="BH167" s="135">
        <f>IF(N167="sníž. přenesená",J167,0)</f>
        <v>0</v>
      </c>
      <c r="BI167" s="135">
        <f>IF(N167="nulová",J167,0)</f>
        <v>0</v>
      </c>
      <c r="BJ167" s="17" t="s">
        <v>82</v>
      </c>
      <c r="BK167" s="135">
        <f>ROUND(I167*H167,2)</f>
        <v>54600</v>
      </c>
      <c r="BL167" s="17" t="s">
        <v>106</v>
      </c>
      <c r="BM167" s="134" t="s">
        <v>5478</v>
      </c>
    </row>
    <row r="168" spans="2:65" s="1" customFormat="1">
      <c r="B168" s="29"/>
      <c r="D168" s="136" t="s">
        <v>231</v>
      </c>
      <c r="F168" s="137" t="s">
        <v>4222</v>
      </c>
      <c r="L168" s="29"/>
      <c r="M168" s="138"/>
      <c r="T168" s="53"/>
      <c r="AT168" s="17" t="s">
        <v>231</v>
      </c>
      <c r="AU168" s="17" t="s">
        <v>78</v>
      </c>
    </row>
    <row r="169" spans="2:65" s="1" customFormat="1" ht="24.2" customHeight="1">
      <c r="B169" s="123"/>
      <c r="C169" s="124" t="s">
        <v>293</v>
      </c>
      <c r="D169" s="124" t="s">
        <v>226</v>
      </c>
      <c r="E169" s="125" t="s">
        <v>4224</v>
      </c>
      <c r="F169" s="126" t="s">
        <v>4225</v>
      </c>
      <c r="G169" s="127" t="s">
        <v>2879</v>
      </c>
      <c r="H169" s="128">
        <v>1</v>
      </c>
      <c r="I169" s="129">
        <v>12800</v>
      </c>
      <c r="J169" s="129">
        <f>ROUND(I169*H169,2)</f>
        <v>12800</v>
      </c>
      <c r="K169" s="126" t="s">
        <v>1</v>
      </c>
      <c r="L169" s="29"/>
      <c r="M169" s="130" t="s">
        <v>1</v>
      </c>
      <c r="N169" s="131" t="s">
        <v>39</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0</v>
      </c>
      <c r="BF169" s="135">
        <f>IF(N169="snížená",J169,0)</f>
        <v>12800</v>
      </c>
      <c r="BG169" s="135">
        <f>IF(N169="zákl. přenesená",J169,0)</f>
        <v>0</v>
      </c>
      <c r="BH169" s="135">
        <f>IF(N169="sníž. přenesená",J169,0)</f>
        <v>0</v>
      </c>
      <c r="BI169" s="135">
        <f>IF(N169="nulová",J169,0)</f>
        <v>0</v>
      </c>
      <c r="BJ169" s="17" t="s">
        <v>82</v>
      </c>
      <c r="BK169" s="135">
        <f>ROUND(I169*H169,2)</f>
        <v>12800</v>
      </c>
      <c r="BL169" s="17" t="s">
        <v>106</v>
      </c>
      <c r="BM169" s="134" t="s">
        <v>5479</v>
      </c>
    </row>
    <row r="170" spans="2:65" s="1" customFormat="1">
      <c r="B170" s="29"/>
      <c r="D170" s="136" t="s">
        <v>231</v>
      </c>
      <c r="F170" s="137" t="s">
        <v>4225</v>
      </c>
      <c r="L170" s="29"/>
      <c r="M170" s="138"/>
      <c r="T170" s="53"/>
      <c r="AT170" s="17" t="s">
        <v>231</v>
      </c>
      <c r="AU170" s="17" t="s">
        <v>78</v>
      </c>
    </row>
    <row r="171" spans="2:65" s="1" customFormat="1" ht="16.5" customHeight="1">
      <c r="B171" s="123"/>
      <c r="C171" s="124" t="s">
        <v>7</v>
      </c>
      <c r="D171" s="124" t="s">
        <v>226</v>
      </c>
      <c r="E171" s="125" t="s">
        <v>4227</v>
      </c>
      <c r="F171" s="126" t="s">
        <v>4228</v>
      </c>
      <c r="G171" s="127" t="s">
        <v>2879</v>
      </c>
      <c r="H171" s="128">
        <v>1</v>
      </c>
      <c r="I171" s="129">
        <v>10900</v>
      </c>
      <c r="J171" s="129">
        <f>ROUND(I171*H171,2)</f>
        <v>10900</v>
      </c>
      <c r="K171" s="126" t="s">
        <v>1</v>
      </c>
      <c r="L171" s="29"/>
      <c r="M171" s="130" t="s">
        <v>1</v>
      </c>
      <c r="N171" s="131" t="s">
        <v>39</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0</v>
      </c>
      <c r="BF171" s="135">
        <f>IF(N171="snížená",J171,0)</f>
        <v>10900</v>
      </c>
      <c r="BG171" s="135">
        <f>IF(N171="zákl. přenesená",J171,0)</f>
        <v>0</v>
      </c>
      <c r="BH171" s="135">
        <f>IF(N171="sníž. přenesená",J171,0)</f>
        <v>0</v>
      </c>
      <c r="BI171" s="135">
        <f>IF(N171="nulová",J171,0)</f>
        <v>0</v>
      </c>
      <c r="BJ171" s="17" t="s">
        <v>82</v>
      </c>
      <c r="BK171" s="135">
        <f>ROUND(I171*H171,2)</f>
        <v>10900</v>
      </c>
      <c r="BL171" s="17" t="s">
        <v>106</v>
      </c>
      <c r="BM171" s="134" t="s">
        <v>5480</v>
      </c>
    </row>
    <row r="172" spans="2:65" s="1" customFormat="1">
      <c r="B172" s="29"/>
      <c r="D172" s="136" t="s">
        <v>231</v>
      </c>
      <c r="F172" s="137" t="s">
        <v>4228</v>
      </c>
      <c r="L172" s="29"/>
      <c r="M172" s="138"/>
      <c r="T172" s="53"/>
      <c r="AT172" s="17" t="s">
        <v>231</v>
      </c>
      <c r="AU172" s="17" t="s">
        <v>78</v>
      </c>
    </row>
    <row r="173" spans="2:65" s="1" customFormat="1" ht="37.9" customHeight="1">
      <c r="B173" s="123"/>
      <c r="C173" s="124" t="s">
        <v>300</v>
      </c>
      <c r="D173" s="124" t="s">
        <v>226</v>
      </c>
      <c r="E173" s="125" t="s">
        <v>4230</v>
      </c>
      <c r="F173" s="126" t="s">
        <v>4231</v>
      </c>
      <c r="G173" s="127" t="s">
        <v>3966</v>
      </c>
      <c r="H173" s="128">
        <v>1</v>
      </c>
      <c r="I173" s="129">
        <v>35800</v>
      </c>
      <c r="J173" s="129">
        <f>ROUND(I173*H173,2)</f>
        <v>35800</v>
      </c>
      <c r="K173" s="126" t="s">
        <v>1</v>
      </c>
      <c r="L173" s="29"/>
      <c r="M173" s="130" t="s">
        <v>1</v>
      </c>
      <c r="N173" s="131" t="s">
        <v>39</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0</v>
      </c>
      <c r="BF173" s="135">
        <f>IF(N173="snížená",J173,0)</f>
        <v>35800</v>
      </c>
      <c r="BG173" s="135">
        <f>IF(N173="zákl. přenesená",J173,0)</f>
        <v>0</v>
      </c>
      <c r="BH173" s="135">
        <f>IF(N173="sníž. přenesená",J173,0)</f>
        <v>0</v>
      </c>
      <c r="BI173" s="135">
        <f>IF(N173="nulová",J173,0)</f>
        <v>0</v>
      </c>
      <c r="BJ173" s="17" t="s">
        <v>82</v>
      </c>
      <c r="BK173" s="135">
        <f>ROUND(I173*H173,2)</f>
        <v>35800</v>
      </c>
      <c r="BL173" s="17" t="s">
        <v>106</v>
      </c>
      <c r="BM173" s="134" t="s">
        <v>5481</v>
      </c>
    </row>
    <row r="174" spans="2:65" s="1" customFormat="1" ht="19.5">
      <c r="B174" s="29"/>
      <c r="D174" s="136" t="s">
        <v>231</v>
      </c>
      <c r="F174" s="137" t="s">
        <v>4231</v>
      </c>
      <c r="L174" s="29"/>
      <c r="M174" s="138"/>
      <c r="T174" s="53"/>
      <c r="AT174" s="17" t="s">
        <v>231</v>
      </c>
      <c r="AU174" s="17" t="s">
        <v>78</v>
      </c>
    </row>
    <row r="175" spans="2:65" s="1" customFormat="1" ht="16.5" customHeight="1">
      <c r="B175" s="123"/>
      <c r="C175" s="124" t="s">
        <v>366</v>
      </c>
      <c r="D175" s="124" t="s">
        <v>226</v>
      </c>
      <c r="E175" s="125" t="s">
        <v>4233</v>
      </c>
      <c r="F175" s="126" t="s">
        <v>4234</v>
      </c>
      <c r="G175" s="127" t="s">
        <v>2879</v>
      </c>
      <c r="H175" s="128">
        <v>68</v>
      </c>
      <c r="I175" s="129">
        <v>75</v>
      </c>
      <c r="J175" s="129">
        <f>ROUND(I175*H175,2)</f>
        <v>5100</v>
      </c>
      <c r="K175" s="126" t="s">
        <v>1</v>
      </c>
      <c r="L175" s="29"/>
      <c r="M175" s="130" t="s">
        <v>1</v>
      </c>
      <c r="N175" s="131" t="s">
        <v>39</v>
      </c>
      <c r="O175" s="132">
        <v>0</v>
      </c>
      <c r="P175" s="132">
        <f>O175*H175</f>
        <v>0</v>
      </c>
      <c r="Q175" s="132">
        <v>0</v>
      </c>
      <c r="R175" s="132">
        <f>Q175*H175</f>
        <v>0</v>
      </c>
      <c r="S175" s="132">
        <v>0</v>
      </c>
      <c r="T175" s="133">
        <f>S175*H175</f>
        <v>0</v>
      </c>
      <c r="AR175" s="134" t="s">
        <v>106</v>
      </c>
      <c r="AT175" s="134" t="s">
        <v>226</v>
      </c>
      <c r="AU175" s="134" t="s">
        <v>78</v>
      </c>
      <c r="AY175" s="17" t="s">
        <v>224</v>
      </c>
      <c r="BE175" s="135">
        <f>IF(N175="základní",J175,0)</f>
        <v>0</v>
      </c>
      <c r="BF175" s="135">
        <f>IF(N175="snížená",J175,0)</f>
        <v>5100</v>
      </c>
      <c r="BG175" s="135">
        <f>IF(N175="zákl. přenesená",J175,0)</f>
        <v>0</v>
      </c>
      <c r="BH175" s="135">
        <f>IF(N175="sníž. přenesená",J175,0)</f>
        <v>0</v>
      </c>
      <c r="BI175" s="135">
        <f>IF(N175="nulová",J175,0)</f>
        <v>0</v>
      </c>
      <c r="BJ175" s="17" t="s">
        <v>82</v>
      </c>
      <c r="BK175" s="135">
        <f>ROUND(I175*H175,2)</f>
        <v>5100</v>
      </c>
      <c r="BL175" s="17" t="s">
        <v>106</v>
      </c>
      <c r="BM175" s="134" t="s">
        <v>5482</v>
      </c>
    </row>
    <row r="176" spans="2:65" s="1" customFormat="1">
      <c r="B176" s="29"/>
      <c r="D176" s="136" t="s">
        <v>231</v>
      </c>
      <c r="F176" s="137" t="s">
        <v>4234</v>
      </c>
      <c r="L176" s="29"/>
      <c r="M176" s="138"/>
      <c r="T176" s="53"/>
      <c r="AT176" s="17" t="s">
        <v>231</v>
      </c>
      <c r="AU176" s="17" t="s">
        <v>78</v>
      </c>
    </row>
    <row r="177" spans="2:65" s="11" customFormat="1" ht="25.9" customHeight="1">
      <c r="B177" s="112"/>
      <c r="D177" s="113" t="s">
        <v>72</v>
      </c>
      <c r="E177" s="114" t="s">
        <v>3968</v>
      </c>
      <c r="F177" s="114" t="s">
        <v>3969</v>
      </c>
      <c r="J177" s="115">
        <f>BK177</f>
        <v>71238</v>
      </c>
      <c r="L177" s="112"/>
      <c r="M177" s="116"/>
      <c r="P177" s="117">
        <f>SUM(P178:P189)</f>
        <v>0</v>
      </c>
      <c r="R177" s="117">
        <f>SUM(R178:R189)</f>
        <v>0</v>
      </c>
      <c r="T177" s="118">
        <f>SUM(T178:T189)</f>
        <v>0</v>
      </c>
      <c r="AR177" s="113" t="s">
        <v>78</v>
      </c>
      <c r="AT177" s="119" t="s">
        <v>72</v>
      </c>
      <c r="AU177" s="119" t="s">
        <v>73</v>
      </c>
      <c r="AY177" s="113" t="s">
        <v>224</v>
      </c>
      <c r="BK177" s="120">
        <f>SUM(BK178:BK189)</f>
        <v>71238</v>
      </c>
    </row>
    <row r="178" spans="2:65" s="1" customFormat="1" ht="16.5" customHeight="1">
      <c r="B178" s="123"/>
      <c r="C178" s="124" t="s">
        <v>304</v>
      </c>
      <c r="D178" s="124" t="s">
        <v>226</v>
      </c>
      <c r="E178" s="125" t="s">
        <v>4236</v>
      </c>
      <c r="F178" s="126" t="s">
        <v>4237</v>
      </c>
      <c r="G178" s="127" t="s">
        <v>272</v>
      </c>
      <c r="H178" s="128">
        <v>1480</v>
      </c>
      <c r="I178" s="129">
        <v>37</v>
      </c>
      <c r="J178" s="129">
        <f>ROUND(I178*H178,2)</f>
        <v>54760</v>
      </c>
      <c r="K178" s="126" t="s">
        <v>1</v>
      </c>
      <c r="L178" s="29"/>
      <c r="M178" s="130" t="s">
        <v>1</v>
      </c>
      <c r="N178" s="131" t="s">
        <v>39</v>
      </c>
      <c r="O178" s="132">
        <v>0</v>
      </c>
      <c r="P178" s="132">
        <f>O178*H178</f>
        <v>0</v>
      </c>
      <c r="Q178" s="132">
        <v>0</v>
      </c>
      <c r="R178" s="132">
        <f>Q178*H178</f>
        <v>0</v>
      </c>
      <c r="S178" s="132">
        <v>0</v>
      </c>
      <c r="T178" s="133">
        <f>S178*H178</f>
        <v>0</v>
      </c>
      <c r="AR178" s="134" t="s">
        <v>106</v>
      </c>
      <c r="AT178" s="134" t="s">
        <v>226</v>
      </c>
      <c r="AU178" s="134" t="s">
        <v>78</v>
      </c>
      <c r="AY178" s="17" t="s">
        <v>224</v>
      </c>
      <c r="BE178" s="135">
        <f>IF(N178="základní",J178,0)</f>
        <v>0</v>
      </c>
      <c r="BF178" s="135">
        <f>IF(N178="snížená",J178,0)</f>
        <v>54760</v>
      </c>
      <c r="BG178" s="135">
        <f>IF(N178="zákl. přenesená",J178,0)</f>
        <v>0</v>
      </c>
      <c r="BH178" s="135">
        <f>IF(N178="sníž. přenesená",J178,0)</f>
        <v>0</v>
      </c>
      <c r="BI178" s="135">
        <f>IF(N178="nulová",J178,0)</f>
        <v>0</v>
      </c>
      <c r="BJ178" s="17" t="s">
        <v>82</v>
      </c>
      <c r="BK178" s="135">
        <f>ROUND(I178*H178,2)</f>
        <v>54760</v>
      </c>
      <c r="BL178" s="17" t="s">
        <v>106</v>
      </c>
      <c r="BM178" s="134" t="s">
        <v>5483</v>
      </c>
    </row>
    <row r="179" spans="2:65" s="1" customFormat="1">
      <c r="B179" s="29"/>
      <c r="D179" s="136" t="s">
        <v>231</v>
      </c>
      <c r="F179" s="137" t="s">
        <v>4237</v>
      </c>
      <c r="L179" s="29"/>
      <c r="M179" s="138"/>
      <c r="T179" s="53"/>
      <c r="AT179" s="17" t="s">
        <v>231</v>
      </c>
      <c r="AU179" s="17" t="s">
        <v>78</v>
      </c>
    </row>
    <row r="180" spans="2:65" s="1" customFormat="1" ht="16.5" customHeight="1">
      <c r="B180" s="123"/>
      <c r="C180" s="124" t="s">
        <v>376</v>
      </c>
      <c r="D180" s="124" t="s">
        <v>226</v>
      </c>
      <c r="E180" s="125" t="s">
        <v>4239</v>
      </c>
      <c r="F180" s="126" t="s">
        <v>4240</v>
      </c>
      <c r="G180" s="127" t="s">
        <v>2879</v>
      </c>
      <c r="H180" s="128">
        <v>62</v>
      </c>
      <c r="I180" s="129">
        <v>74</v>
      </c>
      <c r="J180" s="129">
        <f>ROUND(I180*H180,2)</f>
        <v>4588</v>
      </c>
      <c r="K180" s="126" t="s">
        <v>1</v>
      </c>
      <c r="L180" s="29"/>
      <c r="M180" s="130" t="s">
        <v>1</v>
      </c>
      <c r="N180" s="131" t="s">
        <v>39</v>
      </c>
      <c r="O180" s="132">
        <v>0</v>
      </c>
      <c r="P180" s="132">
        <f>O180*H180</f>
        <v>0</v>
      </c>
      <c r="Q180" s="132">
        <v>0</v>
      </c>
      <c r="R180" s="132">
        <f>Q180*H180</f>
        <v>0</v>
      </c>
      <c r="S180" s="132">
        <v>0</v>
      </c>
      <c r="T180" s="133">
        <f>S180*H180</f>
        <v>0</v>
      </c>
      <c r="AR180" s="134" t="s">
        <v>106</v>
      </c>
      <c r="AT180" s="134" t="s">
        <v>226</v>
      </c>
      <c r="AU180" s="134" t="s">
        <v>78</v>
      </c>
      <c r="AY180" s="17" t="s">
        <v>224</v>
      </c>
      <c r="BE180" s="135">
        <f>IF(N180="základní",J180,0)</f>
        <v>0</v>
      </c>
      <c r="BF180" s="135">
        <f>IF(N180="snížená",J180,0)</f>
        <v>4588</v>
      </c>
      <c r="BG180" s="135">
        <f>IF(N180="zákl. přenesená",J180,0)</f>
        <v>0</v>
      </c>
      <c r="BH180" s="135">
        <f>IF(N180="sníž. přenesená",J180,0)</f>
        <v>0</v>
      </c>
      <c r="BI180" s="135">
        <f>IF(N180="nulová",J180,0)</f>
        <v>0</v>
      </c>
      <c r="BJ180" s="17" t="s">
        <v>82</v>
      </c>
      <c r="BK180" s="135">
        <f>ROUND(I180*H180,2)</f>
        <v>4588</v>
      </c>
      <c r="BL180" s="17" t="s">
        <v>106</v>
      </c>
      <c r="BM180" s="134" t="s">
        <v>5484</v>
      </c>
    </row>
    <row r="181" spans="2:65" s="1" customFormat="1">
      <c r="B181" s="29"/>
      <c r="D181" s="136" t="s">
        <v>231</v>
      </c>
      <c r="F181" s="137" t="s">
        <v>4240</v>
      </c>
      <c r="L181" s="29"/>
      <c r="M181" s="138"/>
      <c r="T181" s="53"/>
      <c r="AT181" s="17" t="s">
        <v>231</v>
      </c>
      <c r="AU181" s="17" t="s">
        <v>78</v>
      </c>
    </row>
    <row r="182" spans="2:65" s="1" customFormat="1" ht="16.5" customHeight="1">
      <c r="B182" s="123"/>
      <c r="C182" s="124" t="s">
        <v>313</v>
      </c>
      <c r="D182" s="124" t="s">
        <v>226</v>
      </c>
      <c r="E182" s="125" t="s">
        <v>4242</v>
      </c>
      <c r="F182" s="126" t="s">
        <v>4243</v>
      </c>
      <c r="G182" s="127" t="s">
        <v>2879</v>
      </c>
      <c r="H182" s="128">
        <v>18</v>
      </c>
      <c r="I182" s="129">
        <v>77</v>
      </c>
      <c r="J182" s="129">
        <f>ROUND(I182*H182,2)</f>
        <v>1386</v>
      </c>
      <c r="K182" s="126" t="s">
        <v>1</v>
      </c>
      <c r="L182" s="29"/>
      <c r="M182" s="130" t="s">
        <v>1</v>
      </c>
      <c r="N182" s="131" t="s">
        <v>39</v>
      </c>
      <c r="O182" s="132">
        <v>0</v>
      </c>
      <c r="P182" s="132">
        <f>O182*H182</f>
        <v>0</v>
      </c>
      <c r="Q182" s="132">
        <v>0</v>
      </c>
      <c r="R182" s="132">
        <f>Q182*H182</f>
        <v>0</v>
      </c>
      <c r="S182" s="132">
        <v>0</v>
      </c>
      <c r="T182" s="133">
        <f>S182*H182</f>
        <v>0</v>
      </c>
      <c r="AR182" s="134" t="s">
        <v>106</v>
      </c>
      <c r="AT182" s="134" t="s">
        <v>226</v>
      </c>
      <c r="AU182" s="134" t="s">
        <v>78</v>
      </c>
      <c r="AY182" s="17" t="s">
        <v>224</v>
      </c>
      <c r="BE182" s="135">
        <f>IF(N182="základní",J182,0)</f>
        <v>0</v>
      </c>
      <c r="BF182" s="135">
        <f>IF(N182="snížená",J182,0)</f>
        <v>1386</v>
      </c>
      <c r="BG182" s="135">
        <f>IF(N182="zákl. přenesená",J182,0)</f>
        <v>0</v>
      </c>
      <c r="BH182" s="135">
        <f>IF(N182="sníž. přenesená",J182,0)</f>
        <v>0</v>
      </c>
      <c r="BI182" s="135">
        <f>IF(N182="nulová",J182,0)</f>
        <v>0</v>
      </c>
      <c r="BJ182" s="17" t="s">
        <v>82</v>
      </c>
      <c r="BK182" s="135">
        <f>ROUND(I182*H182,2)</f>
        <v>1386</v>
      </c>
      <c r="BL182" s="17" t="s">
        <v>106</v>
      </c>
      <c r="BM182" s="134" t="s">
        <v>5485</v>
      </c>
    </row>
    <row r="183" spans="2:65" s="1" customFormat="1">
      <c r="B183" s="29"/>
      <c r="D183" s="136" t="s">
        <v>231</v>
      </c>
      <c r="F183" s="137" t="s">
        <v>4243</v>
      </c>
      <c r="L183" s="29"/>
      <c r="M183" s="138"/>
      <c r="T183" s="53"/>
      <c r="AT183" s="17" t="s">
        <v>231</v>
      </c>
      <c r="AU183" s="17" t="s">
        <v>78</v>
      </c>
    </row>
    <row r="184" spans="2:65" s="1" customFormat="1" ht="16.5" customHeight="1">
      <c r="B184" s="123"/>
      <c r="C184" s="124" t="s">
        <v>393</v>
      </c>
      <c r="D184" s="124" t="s">
        <v>226</v>
      </c>
      <c r="E184" s="125" t="s">
        <v>4245</v>
      </c>
      <c r="F184" s="126" t="s">
        <v>4246</v>
      </c>
      <c r="G184" s="127" t="s">
        <v>2879</v>
      </c>
      <c r="H184" s="128">
        <v>18</v>
      </c>
      <c r="I184" s="129">
        <v>80</v>
      </c>
      <c r="J184" s="129">
        <f>ROUND(I184*H184,2)</f>
        <v>1440</v>
      </c>
      <c r="K184" s="126" t="s">
        <v>1</v>
      </c>
      <c r="L184" s="29"/>
      <c r="M184" s="130" t="s">
        <v>1</v>
      </c>
      <c r="N184" s="131" t="s">
        <v>39</v>
      </c>
      <c r="O184" s="132">
        <v>0</v>
      </c>
      <c r="P184" s="132">
        <f>O184*H184</f>
        <v>0</v>
      </c>
      <c r="Q184" s="132">
        <v>0</v>
      </c>
      <c r="R184" s="132">
        <f>Q184*H184</f>
        <v>0</v>
      </c>
      <c r="S184" s="132">
        <v>0</v>
      </c>
      <c r="T184" s="133">
        <f>S184*H184</f>
        <v>0</v>
      </c>
      <c r="AR184" s="134" t="s">
        <v>106</v>
      </c>
      <c r="AT184" s="134" t="s">
        <v>226</v>
      </c>
      <c r="AU184" s="134" t="s">
        <v>78</v>
      </c>
      <c r="AY184" s="17" t="s">
        <v>224</v>
      </c>
      <c r="BE184" s="135">
        <f>IF(N184="základní",J184,0)</f>
        <v>0</v>
      </c>
      <c r="BF184" s="135">
        <f>IF(N184="snížená",J184,0)</f>
        <v>1440</v>
      </c>
      <c r="BG184" s="135">
        <f>IF(N184="zákl. přenesená",J184,0)</f>
        <v>0</v>
      </c>
      <c r="BH184" s="135">
        <f>IF(N184="sníž. přenesená",J184,0)</f>
        <v>0</v>
      </c>
      <c r="BI184" s="135">
        <f>IF(N184="nulová",J184,0)</f>
        <v>0</v>
      </c>
      <c r="BJ184" s="17" t="s">
        <v>82</v>
      </c>
      <c r="BK184" s="135">
        <f>ROUND(I184*H184,2)</f>
        <v>1440</v>
      </c>
      <c r="BL184" s="17" t="s">
        <v>106</v>
      </c>
      <c r="BM184" s="134" t="s">
        <v>5486</v>
      </c>
    </row>
    <row r="185" spans="2:65" s="1" customFormat="1">
      <c r="B185" s="29"/>
      <c r="D185" s="136" t="s">
        <v>231</v>
      </c>
      <c r="F185" s="137" t="s">
        <v>4246</v>
      </c>
      <c r="L185" s="29"/>
      <c r="M185" s="138"/>
      <c r="T185" s="53"/>
      <c r="AT185" s="17" t="s">
        <v>231</v>
      </c>
      <c r="AU185" s="17" t="s">
        <v>78</v>
      </c>
    </row>
    <row r="186" spans="2:65" s="1" customFormat="1" ht="37.9" customHeight="1">
      <c r="B186" s="123"/>
      <c r="C186" s="124" t="s">
        <v>321</v>
      </c>
      <c r="D186" s="124" t="s">
        <v>226</v>
      </c>
      <c r="E186" s="125" t="s">
        <v>4248</v>
      </c>
      <c r="F186" s="126" t="s">
        <v>4249</v>
      </c>
      <c r="G186" s="127" t="s">
        <v>3966</v>
      </c>
      <c r="H186" s="128">
        <v>1</v>
      </c>
      <c r="I186" s="129">
        <v>2400</v>
      </c>
      <c r="J186" s="129">
        <f>ROUND(I186*H186,2)</f>
        <v>2400</v>
      </c>
      <c r="K186" s="126" t="s">
        <v>1</v>
      </c>
      <c r="L186" s="29"/>
      <c r="M186" s="130" t="s">
        <v>1</v>
      </c>
      <c r="N186" s="131" t="s">
        <v>39</v>
      </c>
      <c r="O186" s="132">
        <v>0</v>
      </c>
      <c r="P186" s="132">
        <f>O186*H186</f>
        <v>0</v>
      </c>
      <c r="Q186" s="132">
        <v>0</v>
      </c>
      <c r="R186" s="132">
        <f>Q186*H186</f>
        <v>0</v>
      </c>
      <c r="S186" s="132">
        <v>0</v>
      </c>
      <c r="T186" s="133">
        <f>S186*H186</f>
        <v>0</v>
      </c>
      <c r="AR186" s="134" t="s">
        <v>106</v>
      </c>
      <c r="AT186" s="134" t="s">
        <v>226</v>
      </c>
      <c r="AU186" s="134" t="s">
        <v>78</v>
      </c>
      <c r="AY186" s="17" t="s">
        <v>224</v>
      </c>
      <c r="BE186" s="135">
        <f>IF(N186="základní",J186,0)</f>
        <v>0</v>
      </c>
      <c r="BF186" s="135">
        <f>IF(N186="snížená",J186,0)</f>
        <v>2400</v>
      </c>
      <c r="BG186" s="135">
        <f>IF(N186="zákl. přenesená",J186,0)</f>
        <v>0</v>
      </c>
      <c r="BH186" s="135">
        <f>IF(N186="sníž. přenesená",J186,0)</f>
        <v>0</v>
      </c>
      <c r="BI186" s="135">
        <f>IF(N186="nulová",J186,0)</f>
        <v>0</v>
      </c>
      <c r="BJ186" s="17" t="s">
        <v>82</v>
      </c>
      <c r="BK186" s="135">
        <f>ROUND(I186*H186,2)</f>
        <v>2400</v>
      </c>
      <c r="BL186" s="17" t="s">
        <v>106</v>
      </c>
      <c r="BM186" s="134" t="s">
        <v>5487</v>
      </c>
    </row>
    <row r="187" spans="2:65" s="1" customFormat="1" ht="19.5">
      <c r="B187" s="29"/>
      <c r="D187" s="136" t="s">
        <v>231</v>
      </c>
      <c r="F187" s="137" t="s">
        <v>4249</v>
      </c>
      <c r="L187" s="29"/>
      <c r="M187" s="138"/>
      <c r="T187" s="53"/>
      <c r="AT187" s="17" t="s">
        <v>231</v>
      </c>
      <c r="AU187" s="17" t="s">
        <v>78</v>
      </c>
    </row>
    <row r="188" spans="2:65" s="1" customFormat="1" ht="24.2" customHeight="1">
      <c r="B188" s="123"/>
      <c r="C188" s="124" t="s">
        <v>409</v>
      </c>
      <c r="D188" s="124" t="s">
        <v>226</v>
      </c>
      <c r="E188" s="125" t="s">
        <v>4251</v>
      </c>
      <c r="F188" s="126" t="s">
        <v>4252</v>
      </c>
      <c r="G188" s="127" t="s">
        <v>3456</v>
      </c>
      <c r="H188" s="128">
        <v>14</v>
      </c>
      <c r="I188" s="129">
        <v>476</v>
      </c>
      <c r="J188" s="129">
        <f>ROUND(I188*H188,2)</f>
        <v>6664</v>
      </c>
      <c r="K188" s="126" t="s">
        <v>1</v>
      </c>
      <c r="L188" s="29"/>
      <c r="M188" s="130" t="s">
        <v>1</v>
      </c>
      <c r="N188" s="131" t="s">
        <v>39</v>
      </c>
      <c r="O188" s="132">
        <v>0</v>
      </c>
      <c r="P188" s="132">
        <f>O188*H188</f>
        <v>0</v>
      </c>
      <c r="Q188" s="132">
        <v>0</v>
      </c>
      <c r="R188" s="132">
        <f>Q188*H188</f>
        <v>0</v>
      </c>
      <c r="S188" s="132">
        <v>0</v>
      </c>
      <c r="T188" s="133">
        <f>S188*H188</f>
        <v>0</v>
      </c>
      <c r="AR188" s="134" t="s">
        <v>106</v>
      </c>
      <c r="AT188" s="134" t="s">
        <v>226</v>
      </c>
      <c r="AU188" s="134" t="s">
        <v>78</v>
      </c>
      <c r="AY188" s="17" t="s">
        <v>224</v>
      </c>
      <c r="BE188" s="135">
        <f>IF(N188="základní",J188,0)</f>
        <v>0</v>
      </c>
      <c r="BF188" s="135">
        <f>IF(N188="snížená",J188,0)</f>
        <v>6664</v>
      </c>
      <c r="BG188" s="135">
        <f>IF(N188="zákl. přenesená",J188,0)</f>
        <v>0</v>
      </c>
      <c r="BH188" s="135">
        <f>IF(N188="sníž. přenesená",J188,0)</f>
        <v>0</v>
      </c>
      <c r="BI188" s="135">
        <f>IF(N188="nulová",J188,0)</f>
        <v>0</v>
      </c>
      <c r="BJ188" s="17" t="s">
        <v>82</v>
      </c>
      <c r="BK188" s="135">
        <f>ROUND(I188*H188,2)</f>
        <v>6664</v>
      </c>
      <c r="BL188" s="17" t="s">
        <v>106</v>
      </c>
      <c r="BM188" s="134" t="s">
        <v>5488</v>
      </c>
    </row>
    <row r="189" spans="2:65" s="1" customFormat="1" ht="19.5">
      <c r="B189" s="29"/>
      <c r="D189" s="136" t="s">
        <v>231</v>
      </c>
      <c r="F189" s="137" t="s">
        <v>4252</v>
      </c>
      <c r="L189" s="29"/>
      <c r="M189" s="138"/>
      <c r="T189" s="53"/>
      <c r="AT189" s="17" t="s">
        <v>231</v>
      </c>
      <c r="AU189" s="17" t="s">
        <v>78</v>
      </c>
    </row>
    <row r="190" spans="2:65" s="11" customFormat="1" ht="25.9" customHeight="1">
      <c r="B190" s="112"/>
      <c r="D190" s="113" t="s">
        <v>72</v>
      </c>
      <c r="E190" s="114" t="s">
        <v>3973</v>
      </c>
      <c r="F190" s="114" t="s">
        <v>2877</v>
      </c>
      <c r="J190" s="115">
        <f>BK190</f>
        <v>19000</v>
      </c>
      <c r="L190" s="112"/>
      <c r="M190" s="116"/>
      <c r="P190" s="117">
        <f>SUM(P191:P196)</f>
        <v>0</v>
      </c>
      <c r="R190" s="117">
        <f>SUM(R191:R196)</f>
        <v>0</v>
      </c>
      <c r="T190" s="118">
        <f>SUM(T191:T196)</f>
        <v>0</v>
      </c>
      <c r="AR190" s="113" t="s">
        <v>78</v>
      </c>
      <c r="AT190" s="119" t="s">
        <v>72</v>
      </c>
      <c r="AU190" s="119" t="s">
        <v>73</v>
      </c>
      <c r="AY190" s="113" t="s">
        <v>224</v>
      </c>
      <c r="BK190" s="120">
        <f>SUM(BK191:BK196)</f>
        <v>19000</v>
      </c>
    </row>
    <row r="191" spans="2:65" s="1" customFormat="1" ht="21.75" customHeight="1">
      <c r="B191" s="123"/>
      <c r="C191" s="124" t="s">
        <v>328</v>
      </c>
      <c r="D191" s="124" t="s">
        <v>226</v>
      </c>
      <c r="E191" s="125" t="s">
        <v>4254</v>
      </c>
      <c r="F191" s="126" t="s">
        <v>4255</v>
      </c>
      <c r="G191" s="127" t="s">
        <v>2879</v>
      </c>
      <c r="H191" s="128">
        <v>1</v>
      </c>
      <c r="I191" s="129">
        <v>4000</v>
      </c>
      <c r="J191" s="129">
        <f>ROUND(I191*H191,2)</f>
        <v>4000</v>
      </c>
      <c r="K191" s="126" t="s">
        <v>1</v>
      </c>
      <c r="L191" s="29"/>
      <c r="M191" s="130" t="s">
        <v>1</v>
      </c>
      <c r="N191" s="131" t="s">
        <v>39</v>
      </c>
      <c r="O191" s="132">
        <v>0</v>
      </c>
      <c r="P191" s="132">
        <f>O191*H191</f>
        <v>0</v>
      </c>
      <c r="Q191" s="132">
        <v>0</v>
      </c>
      <c r="R191" s="132">
        <f>Q191*H191</f>
        <v>0</v>
      </c>
      <c r="S191" s="132">
        <v>0</v>
      </c>
      <c r="T191" s="133">
        <f>S191*H191</f>
        <v>0</v>
      </c>
      <c r="AR191" s="134" t="s">
        <v>106</v>
      </c>
      <c r="AT191" s="134" t="s">
        <v>226</v>
      </c>
      <c r="AU191" s="134" t="s">
        <v>78</v>
      </c>
      <c r="AY191" s="17" t="s">
        <v>224</v>
      </c>
      <c r="BE191" s="135">
        <f>IF(N191="základní",J191,0)</f>
        <v>0</v>
      </c>
      <c r="BF191" s="135">
        <f>IF(N191="snížená",J191,0)</f>
        <v>4000</v>
      </c>
      <c r="BG191" s="135">
        <f>IF(N191="zákl. přenesená",J191,0)</f>
        <v>0</v>
      </c>
      <c r="BH191" s="135">
        <f>IF(N191="sníž. přenesená",J191,0)</f>
        <v>0</v>
      </c>
      <c r="BI191" s="135">
        <f>IF(N191="nulová",J191,0)</f>
        <v>0</v>
      </c>
      <c r="BJ191" s="17" t="s">
        <v>82</v>
      </c>
      <c r="BK191" s="135">
        <f>ROUND(I191*H191,2)</f>
        <v>4000</v>
      </c>
      <c r="BL191" s="17" t="s">
        <v>106</v>
      </c>
      <c r="BM191" s="134" t="s">
        <v>5489</v>
      </c>
    </row>
    <row r="192" spans="2:65" s="1" customFormat="1">
      <c r="B192" s="29"/>
      <c r="D192" s="136" t="s">
        <v>231</v>
      </c>
      <c r="F192" s="137" t="s">
        <v>4255</v>
      </c>
      <c r="L192" s="29"/>
      <c r="M192" s="138"/>
      <c r="T192" s="53"/>
      <c r="AT192" s="17" t="s">
        <v>231</v>
      </c>
      <c r="AU192" s="17" t="s">
        <v>78</v>
      </c>
    </row>
    <row r="193" spans="2:65" s="1" customFormat="1" ht="16.5" customHeight="1">
      <c r="B193" s="123"/>
      <c r="C193" s="124" t="s">
        <v>419</v>
      </c>
      <c r="D193" s="124" t="s">
        <v>226</v>
      </c>
      <c r="E193" s="125" t="s">
        <v>4257</v>
      </c>
      <c r="F193" s="126" t="s">
        <v>3979</v>
      </c>
      <c r="G193" s="127" t="s">
        <v>3966</v>
      </c>
      <c r="H193" s="128">
        <v>1</v>
      </c>
      <c r="I193" s="129">
        <v>10000</v>
      </c>
      <c r="J193" s="129">
        <f>ROUND(I193*H193,2)</f>
        <v>10000</v>
      </c>
      <c r="K193" s="126" t="s">
        <v>1</v>
      </c>
      <c r="L193" s="29"/>
      <c r="M193" s="130" t="s">
        <v>1</v>
      </c>
      <c r="N193" s="131" t="s">
        <v>39</v>
      </c>
      <c r="O193" s="132">
        <v>0</v>
      </c>
      <c r="P193" s="132">
        <f>O193*H193</f>
        <v>0</v>
      </c>
      <c r="Q193" s="132">
        <v>0</v>
      </c>
      <c r="R193" s="132">
        <f>Q193*H193</f>
        <v>0</v>
      </c>
      <c r="S193" s="132">
        <v>0</v>
      </c>
      <c r="T193" s="133">
        <f>S193*H193</f>
        <v>0</v>
      </c>
      <c r="AR193" s="134" t="s">
        <v>106</v>
      </c>
      <c r="AT193" s="134" t="s">
        <v>226</v>
      </c>
      <c r="AU193" s="134" t="s">
        <v>78</v>
      </c>
      <c r="AY193" s="17" t="s">
        <v>224</v>
      </c>
      <c r="BE193" s="135">
        <f>IF(N193="základní",J193,0)</f>
        <v>0</v>
      </c>
      <c r="BF193" s="135">
        <f>IF(N193="snížená",J193,0)</f>
        <v>10000</v>
      </c>
      <c r="BG193" s="135">
        <f>IF(N193="zákl. přenesená",J193,0)</f>
        <v>0</v>
      </c>
      <c r="BH193" s="135">
        <f>IF(N193="sníž. přenesená",J193,0)</f>
        <v>0</v>
      </c>
      <c r="BI193" s="135">
        <f>IF(N193="nulová",J193,0)</f>
        <v>0</v>
      </c>
      <c r="BJ193" s="17" t="s">
        <v>82</v>
      </c>
      <c r="BK193" s="135">
        <f>ROUND(I193*H193,2)</f>
        <v>10000</v>
      </c>
      <c r="BL193" s="17" t="s">
        <v>106</v>
      </c>
      <c r="BM193" s="134" t="s">
        <v>5490</v>
      </c>
    </row>
    <row r="194" spans="2:65" s="1" customFormat="1">
      <c r="B194" s="29"/>
      <c r="D194" s="136" t="s">
        <v>231</v>
      </c>
      <c r="F194" s="137" t="s">
        <v>3979</v>
      </c>
      <c r="L194" s="29"/>
      <c r="M194" s="138"/>
      <c r="T194" s="53"/>
      <c r="AT194" s="17" t="s">
        <v>231</v>
      </c>
      <c r="AU194" s="17" t="s">
        <v>78</v>
      </c>
    </row>
    <row r="195" spans="2:65" s="1" customFormat="1" ht="16.5" customHeight="1">
      <c r="B195" s="123"/>
      <c r="C195" s="124" t="s">
        <v>332</v>
      </c>
      <c r="D195" s="124" t="s">
        <v>226</v>
      </c>
      <c r="E195" s="125" t="s">
        <v>4259</v>
      </c>
      <c r="F195" s="126" t="s">
        <v>3776</v>
      </c>
      <c r="G195" s="127" t="s">
        <v>2879</v>
      </c>
      <c r="H195" s="128">
        <v>1</v>
      </c>
      <c r="I195" s="129">
        <v>5000</v>
      </c>
      <c r="J195" s="129">
        <f>ROUND(I195*H195,2)</f>
        <v>5000</v>
      </c>
      <c r="K195" s="126" t="s">
        <v>1</v>
      </c>
      <c r="L195" s="29"/>
      <c r="M195" s="130" t="s">
        <v>1</v>
      </c>
      <c r="N195" s="131" t="s">
        <v>39</v>
      </c>
      <c r="O195" s="132">
        <v>0</v>
      </c>
      <c r="P195" s="132">
        <f>O195*H195</f>
        <v>0</v>
      </c>
      <c r="Q195" s="132">
        <v>0</v>
      </c>
      <c r="R195" s="132">
        <f>Q195*H195</f>
        <v>0</v>
      </c>
      <c r="S195" s="132">
        <v>0</v>
      </c>
      <c r="T195" s="133">
        <f>S195*H195</f>
        <v>0</v>
      </c>
      <c r="AR195" s="134" t="s">
        <v>106</v>
      </c>
      <c r="AT195" s="134" t="s">
        <v>226</v>
      </c>
      <c r="AU195" s="134" t="s">
        <v>78</v>
      </c>
      <c r="AY195" s="17" t="s">
        <v>224</v>
      </c>
      <c r="BE195" s="135">
        <f>IF(N195="základní",J195,0)</f>
        <v>0</v>
      </c>
      <c r="BF195" s="135">
        <f>IF(N195="snížená",J195,0)</f>
        <v>5000</v>
      </c>
      <c r="BG195" s="135">
        <f>IF(N195="zákl. přenesená",J195,0)</f>
        <v>0</v>
      </c>
      <c r="BH195" s="135">
        <f>IF(N195="sníž. přenesená",J195,0)</f>
        <v>0</v>
      </c>
      <c r="BI195" s="135">
        <f>IF(N195="nulová",J195,0)</f>
        <v>0</v>
      </c>
      <c r="BJ195" s="17" t="s">
        <v>82</v>
      </c>
      <c r="BK195" s="135">
        <f>ROUND(I195*H195,2)</f>
        <v>5000</v>
      </c>
      <c r="BL195" s="17" t="s">
        <v>106</v>
      </c>
      <c r="BM195" s="134" t="s">
        <v>5491</v>
      </c>
    </row>
    <row r="196" spans="2:65" s="1" customFormat="1">
      <c r="B196" s="29"/>
      <c r="D196" s="136" t="s">
        <v>231</v>
      </c>
      <c r="F196" s="137" t="s">
        <v>3776</v>
      </c>
      <c r="L196" s="29"/>
      <c r="M196" s="138"/>
      <c r="T196" s="53"/>
      <c r="AT196" s="17" t="s">
        <v>231</v>
      </c>
      <c r="AU196" s="17" t="s">
        <v>78</v>
      </c>
    </row>
    <row r="197" spans="2:65" s="11" customFormat="1" ht="25.9" customHeight="1">
      <c r="B197" s="112"/>
      <c r="D197" s="113" t="s">
        <v>72</v>
      </c>
      <c r="E197" s="114" t="s">
        <v>1110</v>
      </c>
      <c r="F197" s="114" t="s">
        <v>1111</v>
      </c>
      <c r="J197" s="115">
        <f>BK197</f>
        <v>132239.38</v>
      </c>
      <c r="L197" s="112"/>
      <c r="M197" s="116"/>
      <c r="P197" s="117">
        <f>P198</f>
        <v>143.20999999999998</v>
      </c>
      <c r="R197" s="117">
        <f>R198</f>
        <v>0</v>
      </c>
      <c r="T197" s="118">
        <f>T198</f>
        <v>0</v>
      </c>
      <c r="AR197" s="113" t="s">
        <v>82</v>
      </c>
      <c r="AT197" s="119" t="s">
        <v>72</v>
      </c>
      <c r="AU197" s="119" t="s">
        <v>73</v>
      </c>
      <c r="AY197" s="113" t="s">
        <v>224</v>
      </c>
      <c r="BK197" s="120">
        <f>BK198</f>
        <v>132239.38</v>
      </c>
    </row>
    <row r="198" spans="2:65" s="11" customFormat="1" ht="22.9" customHeight="1">
      <c r="B198" s="112"/>
      <c r="D198" s="113" t="s">
        <v>72</v>
      </c>
      <c r="E198" s="121" t="s">
        <v>2039</v>
      </c>
      <c r="F198" s="121" t="s">
        <v>3378</v>
      </c>
      <c r="J198" s="122">
        <f>BK198</f>
        <v>132239.38</v>
      </c>
      <c r="L198" s="112"/>
      <c r="M198" s="116"/>
      <c r="P198" s="117">
        <f>SUM(P199:P228)</f>
        <v>143.20999999999998</v>
      </c>
      <c r="R198" s="117">
        <f>SUM(R199:R228)</f>
        <v>0</v>
      </c>
      <c r="T198" s="118">
        <f>SUM(T199:T228)</f>
        <v>0</v>
      </c>
      <c r="AR198" s="113" t="s">
        <v>82</v>
      </c>
      <c r="AT198" s="119" t="s">
        <v>72</v>
      </c>
      <c r="AU198" s="119" t="s">
        <v>78</v>
      </c>
      <c r="AY198" s="113" t="s">
        <v>224</v>
      </c>
      <c r="BK198" s="120">
        <f>SUM(BK199:BK228)</f>
        <v>132239.38</v>
      </c>
    </row>
    <row r="199" spans="2:65" s="1" customFormat="1" ht="21.75" customHeight="1">
      <c r="B199" s="123"/>
      <c r="C199" s="124" t="s">
        <v>432</v>
      </c>
      <c r="D199" s="124" t="s">
        <v>226</v>
      </c>
      <c r="E199" s="125" t="s">
        <v>4261</v>
      </c>
      <c r="F199" s="126" t="s">
        <v>4262</v>
      </c>
      <c r="G199" s="127" t="s">
        <v>639</v>
      </c>
      <c r="H199" s="128">
        <v>14</v>
      </c>
      <c r="I199" s="129">
        <v>554</v>
      </c>
      <c r="J199" s="129">
        <f>ROUND(I199*H199,2)</f>
        <v>7756</v>
      </c>
      <c r="K199" s="126" t="s">
        <v>2903</v>
      </c>
      <c r="L199" s="29"/>
      <c r="M199" s="130" t="s">
        <v>1</v>
      </c>
      <c r="N199" s="131" t="s">
        <v>39</v>
      </c>
      <c r="O199" s="132">
        <v>0.6</v>
      </c>
      <c r="P199" s="132">
        <f>O199*H199</f>
        <v>8.4</v>
      </c>
      <c r="Q199" s="132">
        <v>0</v>
      </c>
      <c r="R199" s="132">
        <f>Q199*H199</f>
        <v>0</v>
      </c>
      <c r="S199" s="132">
        <v>0</v>
      </c>
      <c r="T199" s="133">
        <f>S199*H199</f>
        <v>0</v>
      </c>
      <c r="AR199" s="134" t="s">
        <v>277</v>
      </c>
      <c r="AT199" s="134" t="s">
        <v>226</v>
      </c>
      <c r="AU199" s="134" t="s">
        <v>82</v>
      </c>
      <c r="AY199" s="17" t="s">
        <v>224</v>
      </c>
      <c r="BE199" s="135">
        <f>IF(N199="základní",J199,0)</f>
        <v>0</v>
      </c>
      <c r="BF199" s="135">
        <f>IF(N199="snížená",J199,0)</f>
        <v>7756</v>
      </c>
      <c r="BG199" s="135">
        <f>IF(N199="zákl. přenesená",J199,0)</f>
        <v>0</v>
      </c>
      <c r="BH199" s="135">
        <f>IF(N199="sníž. přenesená",J199,0)</f>
        <v>0</v>
      </c>
      <c r="BI199" s="135">
        <f>IF(N199="nulová",J199,0)</f>
        <v>0</v>
      </c>
      <c r="BJ199" s="17" t="s">
        <v>82</v>
      </c>
      <c r="BK199" s="135">
        <f>ROUND(I199*H199,2)</f>
        <v>7756</v>
      </c>
      <c r="BL199" s="17" t="s">
        <v>277</v>
      </c>
      <c r="BM199" s="134" t="s">
        <v>5492</v>
      </c>
    </row>
    <row r="200" spans="2:65" s="1" customFormat="1" ht="19.5">
      <c r="B200" s="29"/>
      <c r="D200" s="136" t="s">
        <v>231</v>
      </c>
      <c r="F200" s="137" t="s">
        <v>4264</v>
      </c>
      <c r="L200" s="29"/>
      <c r="M200" s="138"/>
      <c r="T200" s="53"/>
      <c r="AT200" s="17" t="s">
        <v>231</v>
      </c>
      <c r="AU200" s="17" t="s">
        <v>82</v>
      </c>
    </row>
    <row r="201" spans="2:65" s="1" customFormat="1" ht="16.5" customHeight="1">
      <c r="B201" s="123"/>
      <c r="C201" s="124" t="s">
        <v>340</v>
      </c>
      <c r="D201" s="124" t="s">
        <v>226</v>
      </c>
      <c r="E201" s="125" t="s">
        <v>4265</v>
      </c>
      <c r="F201" s="126" t="s">
        <v>4266</v>
      </c>
      <c r="G201" s="127" t="s">
        <v>639</v>
      </c>
      <c r="H201" s="128">
        <v>14</v>
      </c>
      <c r="I201" s="129">
        <v>342</v>
      </c>
      <c r="J201" s="129">
        <f>ROUND(I201*H201,2)</f>
        <v>4788</v>
      </c>
      <c r="K201" s="126" t="s">
        <v>2903</v>
      </c>
      <c r="L201" s="29"/>
      <c r="M201" s="130" t="s">
        <v>1</v>
      </c>
      <c r="N201" s="131" t="s">
        <v>39</v>
      </c>
      <c r="O201" s="132">
        <v>0.37</v>
      </c>
      <c r="P201" s="132">
        <f>O201*H201</f>
        <v>5.18</v>
      </c>
      <c r="Q201" s="132">
        <v>0</v>
      </c>
      <c r="R201" s="132">
        <f>Q201*H201</f>
        <v>0</v>
      </c>
      <c r="S201" s="132">
        <v>0</v>
      </c>
      <c r="T201" s="133">
        <f>S201*H201</f>
        <v>0</v>
      </c>
      <c r="AR201" s="134" t="s">
        <v>277</v>
      </c>
      <c r="AT201" s="134" t="s">
        <v>226</v>
      </c>
      <c r="AU201" s="134" t="s">
        <v>82</v>
      </c>
      <c r="AY201" s="17" t="s">
        <v>224</v>
      </c>
      <c r="BE201" s="135">
        <f>IF(N201="základní",J201,0)</f>
        <v>0</v>
      </c>
      <c r="BF201" s="135">
        <f>IF(N201="snížená",J201,0)</f>
        <v>4788</v>
      </c>
      <c r="BG201" s="135">
        <f>IF(N201="zákl. přenesená",J201,0)</f>
        <v>0</v>
      </c>
      <c r="BH201" s="135">
        <f>IF(N201="sníž. přenesená",J201,0)</f>
        <v>0</v>
      </c>
      <c r="BI201" s="135">
        <f>IF(N201="nulová",J201,0)</f>
        <v>0</v>
      </c>
      <c r="BJ201" s="17" t="s">
        <v>82</v>
      </c>
      <c r="BK201" s="135">
        <f>ROUND(I201*H201,2)</f>
        <v>4788</v>
      </c>
      <c r="BL201" s="17" t="s">
        <v>277</v>
      </c>
      <c r="BM201" s="134" t="s">
        <v>5493</v>
      </c>
    </row>
    <row r="202" spans="2:65" s="1" customFormat="1" ht="19.5">
      <c r="B202" s="29"/>
      <c r="D202" s="136" t="s">
        <v>231</v>
      </c>
      <c r="F202" s="137" t="s">
        <v>4268</v>
      </c>
      <c r="L202" s="29"/>
      <c r="M202" s="138"/>
      <c r="T202" s="53"/>
      <c r="AT202" s="17" t="s">
        <v>231</v>
      </c>
      <c r="AU202" s="17" t="s">
        <v>82</v>
      </c>
    </row>
    <row r="203" spans="2:65" s="1" customFormat="1" ht="16.5" customHeight="1">
      <c r="B203" s="123"/>
      <c r="C203" s="124" t="s">
        <v>441</v>
      </c>
      <c r="D203" s="124" t="s">
        <v>226</v>
      </c>
      <c r="E203" s="125" t="s">
        <v>4269</v>
      </c>
      <c r="F203" s="126" t="s">
        <v>4270</v>
      </c>
      <c r="G203" s="127" t="s">
        <v>639</v>
      </c>
      <c r="H203" s="128">
        <v>14</v>
      </c>
      <c r="I203" s="129">
        <v>628</v>
      </c>
      <c r="J203" s="129">
        <f>ROUND(I203*H203,2)</f>
        <v>8792</v>
      </c>
      <c r="K203" s="126" t="s">
        <v>2903</v>
      </c>
      <c r="L203" s="29"/>
      <c r="M203" s="130" t="s">
        <v>1</v>
      </c>
      <c r="N203" s="131" t="s">
        <v>39</v>
      </c>
      <c r="O203" s="132">
        <v>0.68</v>
      </c>
      <c r="P203" s="132">
        <f>O203*H203</f>
        <v>9.5200000000000014</v>
      </c>
      <c r="Q203" s="132">
        <v>0</v>
      </c>
      <c r="R203" s="132">
        <f>Q203*H203</f>
        <v>0</v>
      </c>
      <c r="S203" s="132">
        <v>0</v>
      </c>
      <c r="T203" s="133">
        <f>S203*H203</f>
        <v>0</v>
      </c>
      <c r="AR203" s="134" t="s">
        <v>277</v>
      </c>
      <c r="AT203" s="134" t="s">
        <v>226</v>
      </c>
      <c r="AU203" s="134" t="s">
        <v>82</v>
      </c>
      <c r="AY203" s="17" t="s">
        <v>224</v>
      </c>
      <c r="BE203" s="135">
        <f>IF(N203="základní",J203,0)</f>
        <v>0</v>
      </c>
      <c r="BF203" s="135">
        <f>IF(N203="snížená",J203,0)</f>
        <v>8792</v>
      </c>
      <c r="BG203" s="135">
        <f>IF(N203="zákl. přenesená",J203,0)</f>
        <v>0</v>
      </c>
      <c r="BH203" s="135">
        <f>IF(N203="sníž. přenesená",J203,0)</f>
        <v>0</v>
      </c>
      <c r="BI203" s="135">
        <f>IF(N203="nulová",J203,0)</f>
        <v>0</v>
      </c>
      <c r="BJ203" s="17" t="s">
        <v>82</v>
      </c>
      <c r="BK203" s="135">
        <f>ROUND(I203*H203,2)</f>
        <v>8792</v>
      </c>
      <c r="BL203" s="17" t="s">
        <v>277</v>
      </c>
      <c r="BM203" s="134" t="s">
        <v>5494</v>
      </c>
    </row>
    <row r="204" spans="2:65" s="1" customFormat="1" ht="19.5">
      <c r="B204" s="29"/>
      <c r="D204" s="136" t="s">
        <v>231</v>
      </c>
      <c r="F204" s="137" t="s">
        <v>4272</v>
      </c>
      <c r="L204" s="29"/>
      <c r="M204" s="138"/>
      <c r="T204" s="53"/>
      <c r="AT204" s="17" t="s">
        <v>231</v>
      </c>
      <c r="AU204" s="17" t="s">
        <v>82</v>
      </c>
    </row>
    <row r="205" spans="2:65" s="1" customFormat="1" ht="16.5" customHeight="1">
      <c r="B205" s="123"/>
      <c r="C205" s="124" t="s">
        <v>345</v>
      </c>
      <c r="D205" s="124" t="s">
        <v>226</v>
      </c>
      <c r="E205" s="125" t="s">
        <v>4273</v>
      </c>
      <c r="F205" s="126" t="s">
        <v>4274</v>
      </c>
      <c r="G205" s="127" t="s">
        <v>639</v>
      </c>
      <c r="H205" s="128">
        <v>1</v>
      </c>
      <c r="I205" s="129">
        <v>1570</v>
      </c>
      <c r="J205" s="129">
        <f>ROUND(I205*H205,2)</f>
        <v>1570</v>
      </c>
      <c r="K205" s="126" t="s">
        <v>2903</v>
      </c>
      <c r="L205" s="29"/>
      <c r="M205" s="130" t="s">
        <v>1</v>
      </c>
      <c r="N205" s="131" t="s">
        <v>39</v>
      </c>
      <c r="O205" s="132">
        <v>1.7</v>
      </c>
      <c r="P205" s="132">
        <f>O205*H205</f>
        <v>1.7</v>
      </c>
      <c r="Q205" s="132">
        <v>0</v>
      </c>
      <c r="R205" s="132">
        <f>Q205*H205</f>
        <v>0</v>
      </c>
      <c r="S205" s="132">
        <v>0</v>
      </c>
      <c r="T205" s="133">
        <f>S205*H205</f>
        <v>0</v>
      </c>
      <c r="AR205" s="134" t="s">
        <v>277</v>
      </c>
      <c r="AT205" s="134" t="s">
        <v>226</v>
      </c>
      <c r="AU205" s="134" t="s">
        <v>82</v>
      </c>
      <c r="AY205" s="17" t="s">
        <v>224</v>
      </c>
      <c r="BE205" s="135">
        <f>IF(N205="základní",J205,0)</f>
        <v>0</v>
      </c>
      <c r="BF205" s="135">
        <f>IF(N205="snížená",J205,0)</f>
        <v>1570</v>
      </c>
      <c r="BG205" s="135">
        <f>IF(N205="zákl. přenesená",J205,0)</f>
        <v>0</v>
      </c>
      <c r="BH205" s="135">
        <f>IF(N205="sníž. přenesená",J205,0)</f>
        <v>0</v>
      </c>
      <c r="BI205" s="135">
        <f>IF(N205="nulová",J205,0)</f>
        <v>0</v>
      </c>
      <c r="BJ205" s="17" t="s">
        <v>82</v>
      </c>
      <c r="BK205" s="135">
        <f>ROUND(I205*H205,2)</f>
        <v>1570</v>
      </c>
      <c r="BL205" s="17" t="s">
        <v>277</v>
      </c>
      <c r="BM205" s="134" t="s">
        <v>5495</v>
      </c>
    </row>
    <row r="206" spans="2:65" s="1" customFormat="1" ht="19.5">
      <c r="B206" s="29"/>
      <c r="D206" s="136" t="s">
        <v>231</v>
      </c>
      <c r="F206" s="137" t="s">
        <v>4276</v>
      </c>
      <c r="L206" s="29"/>
      <c r="M206" s="138"/>
      <c r="T206" s="53"/>
      <c r="AT206" s="17" t="s">
        <v>231</v>
      </c>
      <c r="AU206" s="17" t="s">
        <v>82</v>
      </c>
    </row>
    <row r="207" spans="2:65" s="1" customFormat="1" ht="16.5" customHeight="1">
      <c r="B207" s="123"/>
      <c r="C207" s="124" t="s">
        <v>453</v>
      </c>
      <c r="D207" s="124" t="s">
        <v>226</v>
      </c>
      <c r="E207" s="125" t="s">
        <v>4277</v>
      </c>
      <c r="F207" s="126" t="s">
        <v>4278</v>
      </c>
      <c r="G207" s="127" t="s">
        <v>639</v>
      </c>
      <c r="H207" s="128">
        <v>42</v>
      </c>
      <c r="I207" s="129">
        <v>92.3</v>
      </c>
      <c r="J207" s="129">
        <f>ROUND(I207*H207,2)</f>
        <v>3876.6</v>
      </c>
      <c r="K207" s="126" t="s">
        <v>2903</v>
      </c>
      <c r="L207" s="29"/>
      <c r="M207" s="130" t="s">
        <v>1</v>
      </c>
      <c r="N207" s="131" t="s">
        <v>39</v>
      </c>
      <c r="O207" s="132">
        <v>0.1</v>
      </c>
      <c r="P207" s="132">
        <f>O207*H207</f>
        <v>4.2</v>
      </c>
      <c r="Q207" s="132">
        <v>0</v>
      </c>
      <c r="R207" s="132">
        <f>Q207*H207</f>
        <v>0</v>
      </c>
      <c r="S207" s="132">
        <v>0</v>
      </c>
      <c r="T207" s="133">
        <f>S207*H207</f>
        <v>0</v>
      </c>
      <c r="AR207" s="134" t="s">
        <v>277</v>
      </c>
      <c r="AT207" s="134" t="s">
        <v>226</v>
      </c>
      <c r="AU207" s="134" t="s">
        <v>82</v>
      </c>
      <c r="AY207" s="17" t="s">
        <v>224</v>
      </c>
      <c r="BE207" s="135">
        <f>IF(N207="základní",J207,0)</f>
        <v>0</v>
      </c>
      <c r="BF207" s="135">
        <f>IF(N207="snížená",J207,0)</f>
        <v>3876.6</v>
      </c>
      <c r="BG207" s="135">
        <f>IF(N207="zákl. přenesená",J207,0)</f>
        <v>0</v>
      </c>
      <c r="BH207" s="135">
        <f>IF(N207="sníž. přenesená",J207,0)</f>
        <v>0</v>
      </c>
      <c r="BI207" s="135">
        <f>IF(N207="nulová",J207,0)</f>
        <v>0</v>
      </c>
      <c r="BJ207" s="17" t="s">
        <v>82</v>
      </c>
      <c r="BK207" s="135">
        <f>ROUND(I207*H207,2)</f>
        <v>3876.6</v>
      </c>
      <c r="BL207" s="17" t="s">
        <v>277</v>
      </c>
      <c r="BM207" s="134" t="s">
        <v>5496</v>
      </c>
    </row>
    <row r="208" spans="2:65" s="1" customFormat="1" ht="19.5">
      <c r="B208" s="29"/>
      <c r="D208" s="136" t="s">
        <v>231</v>
      </c>
      <c r="F208" s="137" t="s">
        <v>4280</v>
      </c>
      <c r="L208" s="29"/>
      <c r="M208" s="138"/>
      <c r="T208" s="53"/>
      <c r="AT208" s="17" t="s">
        <v>231</v>
      </c>
      <c r="AU208" s="17" t="s">
        <v>82</v>
      </c>
    </row>
    <row r="209" spans="2:65" s="1" customFormat="1" ht="16.5" customHeight="1">
      <c r="B209" s="123"/>
      <c r="C209" s="124" t="s">
        <v>350</v>
      </c>
      <c r="D209" s="124" t="s">
        <v>226</v>
      </c>
      <c r="E209" s="125" t="s">
        <v>4281</v>
      </c>
      <c r="F209" s="126" t="s">
        <v>4282</v>
      </c>
      <c r="G209" s="127" t="s">
        <v>639</v>
      </c>
      <c r="H209" s="128">
        <v>42</v>
      </c>
      <c r="I209" s="129">
        <v>3.69</v>
      </c>
      <c r="J209" s="129">
        <f>ROUND(I209*H209,2)</f>
        <v>154.97999999999999</v>
      </c>
      <c r="K209" s="126" t="s">
        <v>2903</v>
      </c>
      <c r="L209" s="29"/>
      <c r="M209" s="130" t="s">
        <v>1</v>
      </c>
      <c r="N209" s="131" t="s">
        <v>39</v>
      </c>
      <c r="O209" s="132">
        <v>4.0000000000000001E-3</v>
      </c>
      <c r="P209" s="132">
        <f>O209*H209</f>
        <v>0.16800000000000001</v>
      </c>
      <c r="Q209" s="132">
        <v>0</v>
      </c>
      <c r="R209" s="132">
        <f>Q209*H209</f>
        <v>0</v>
      </c>
      <c r="S209" s="132">
        <v>0</v>
      </c>
      <c r="T209" s="133">
        <f>S209*H209</f>
        <v>0</v>
      </c>
      <c r="AR209" s="134" t="s">
        <v>277</v>
      </c>
      <c r="AT209" s="134" t="s">
        <v>226</v>
      </c>
      <c r="AU209" s="134" t="s">
        <v>82</v>
      </c>
      <c r="AY209" s="17" t="s">
        <v>224</v>
      </c>
      <c r="BE209" s="135">
        <f>IF(N209="základní",J209,0)</f>
        <v>0</v>
      </c>
      <c r="BF209" s="135">
        <f>IF(N209="snížená",J209,0)</f>
        <v>154.97999999999999</v>
      </c>
      <c r="BG209" s="135">
        <f>IF(N209="zákl. přenesená",J209,0)</f>
        <v>0</v>
      </c>
      <c r="BH209" s="135">
        <f>IF(N209="sníž. přenesená",J209,0)</f>
        <v>0</v>
      </c>
      <c r="BI209" s="135">
        <f>IF(N209="nulová",J209,0)</f>
        <v>0</v>
      </c>
      <c r="BJ209" s="17" t="s">
        <v>82</v>
      </c>
      <c r="BK209" s="135">
        <f>ROUND(I209*H209,2)</f>
        <v>154.97999999999999</v>
      </c>
      <c r="BL209" s="17" t="s">
        <v>277</v>
      </c>
      <c r="BM209" s="134" t="s">
        <v>5497</v>
      </c>
    </row>
    <row r="210" spans="2:65" s="1" customFormat="1" ht="19.5">
      <c r="B210" s="29"/>
      <c r="D210" s="136" t="s">
        <v>231</v>
      </c>
      <c r="F210" s="137" t="s">
        <v>4284</v>
      </c>
      <c r="L210" s="29"/>
      <c r="M210" s="138"/>
      <c r="T210" s="53"/>
      <c r="AT210" s="17" t="s">
        <v>231</v>
      </c>
      <c r="AU210" s="17" t="s">
        <v>82</v>
      </c>
    </row>
    <row r="211" spans="2:65" s="1" customFormat="1" ht="16.5" customHeight="1">
      <c r="B211" s="123"/>
      <c r="C211" s="124" t="s">
        <v>464</v>
      </c>
      <c r="D211" s="124" t="s">
        <v>226</v>
      </c>
      <c r="E211" s="125" t="s">
        <v>4285</v>
      </c>
      <c r="F211" s="126" t="s">
        <v>4286</v>
      </c>
      <c r="G211" s="127" t="s">
        <v>639</v>
      </c>
      <c r="H211" s="128">
        <v>14</v>
      </c>
      <c r="I211" s="129">
        <v>55.4</v>
      </c>
      <c r="J211" s="129">
        <f>ROUND(I211*H211,2)</f>
        <v>775.6</v>
      </c>
      <c r="K211" s="126" t="s">
        <v>2903</v>
      </c>
      <c r="L211" s="29"/>
      <c r="M211" s="130" t="s">
        <v>1</v>
      </c>
      <c r="N211" s="131" t="s">
        <v>39</v>
      </c>
      <c r="O211" s="132">
        <v>0.06</v>
      </c>
      <c r="P211" s="132">
        <f>O211*H211</f>
        <v>0.84</v>
      </c>
      <c r="Q211" s="132">
        <v>0</v>
      </c>
      <c r="R211" s="132">
        <f>Q211*H211</f>
        <v>0</v>
      </c>
      <c r="S211" s="132">
        <v>0</v>
      </c>
      <c r="T211" s="133">
        <f>S211*H211</f>
        <v>0</v>
      </c>
      <c r="AR211" s="134" t="s">
        <v>277</v>
      </c>
      <c r="AT211" s="134" t="s">
        <v>226</v>
      </c>
      <c r="AU211" s="134" t="s">
        <v>82</v>
      </c>
      <c r="AY211" s="17" t="s">
        <v>224</v>
      </c>
      <c r="BE211" s="135">
        <f>IF(N211="základní",J211,0)</f>
        <v>0</v>
      </c>
      <c r="BF211" s="135">
        <f>IF(N211="snížená",J211,0)</f>
        <v>775.6</v>
      </c>
      <c r="BG211" s="135">
        <f>IF(N211="zákl. přenesená",J211,0)</f>
        <v>0</v>
      </c>
      <c r="BH211" s="135">
        <f>IF(N211="sníž. přenesená",J211,0)</f>
        <v>0</v>
      </c>
      <c r="BI211" s="135">
        <f>IF(N211="nulová",J211,0)</f>
        <v>0</v>
      </c>
      <c r="BJ211" s="17" t="s">
        <v>82</v>
      </c>
      <c r="BK211" s="135">
        <f>ROUND(I211*H211,2)</f>
        <v>775.6</v>
      </c>
      <c r="BL211" s="17" t="s">
        <v>277</v>
      </c>
      <c r="BM211" s="134" t="s">
        <v>5498</v>
      </c>
    </row>
    <row r="212" spans="2:65" s="1" customFormat="1" ht="19.5">
      <c r="B212" s="29"/>
      <c r="D212" s="136" t="s">
        <v>231</v>
      </c>
      <c r="F212" s="137" t="s">
        <v>4288</v>
      </c>
      <c r="L212" s="29"/>
      <c r="M212" s="138"/>
      <c r="T212" s="53"/>
      <c r="AT212" s="17" t="s">
        <v>231</v>
      </c>
      <c r="AU212" s="17" t="s">
        <v>82</v>
      </c>
    </row>
    <row r="213" spans="2:65" s="1" customFormat="1" ht="16.5" customHeight="1">
      <c r="B213" s="123"/>
      <c r="C213" s="124" t="s">
        <v>355</v>
      </c>
      <c r="D213" s="124" t="s">
        <v>226</v>
      </c>
      <c r="E213" s="125" t="s">
        <v>4289</v>
      </c>
      <c r="F213" s="126" t="s">
        <v>4290</v>
      </c>
      <c r="G213" s="127" t="s">
        <v>639</v>
      </c>
      <c r="H213" s="128">
        <v>14</v>
      </c>
      <c r="I213" s="129">
        <v>3880</v>
      </c>
      <c r="J213" s="129">
        <f>ROUND(I213*H213,2)</f>
        <v>54320</v>
      </c>
      <c r="K213" s="126" t="s">
        <v>2903</v>
      </c>
      <c r="L213" s="29"/>
      <c r="M213" s="130" t="s">
        <v>1</v>
      </c>
      <c r="N213" s="131" t="s">
        <v>39</v>
      </c>
      <c r="O213" s="132">
        <v>4.2</v>
      </c>
      <c r="P213" s="132">
        <f>O213*H213</f>
        <v>58.800000000000004</v>
      </c>
      <c r="Q213" s="132">
        <v>0</v>
      </c>
      <c r="R213" s="132">
        <f>Q213*H213</f>
        <v>0</v>
      </c>
      <c r="S213" s="132">
        <v>0</v>
      </c>
      <c r="T213" s="133">
        <f>S213*H213</f>
        <v>0</v>
      </c>
      <c r="AR213" s="134" t="s">
        <v>277</v>
      </c>
      <c r="AT213" s="134" t="s">
        <v>226</v>
      </c>
      <c r="AU213" s="134" t="s">
        <v>82</v>
      </c>
      <c r="AY213" s="17" t="s">
        <v>224</v>
      </c>
      <c r="BE213" s="135">
        <f>IF(N213="základní",J213,0)</f>
        <v>0</v>
      </c>
      <c r="BF213" s="135">
        <f>IF(N213="snížená",J213,0)</f>
        <v>54320</v>
      </c>
      <c r="BG213" s="135">
        <f>IF(N213="zákl. přenesená",J213,0)</f>
        <v>0</v>
      </c>
      <c r="BH213" s="135">
        <f>IF(N213="sníž. přenesená",J213,0)</f>
        <v>0</v>
      </c>
      <c r="BI213" s="135">
        <f>IF(N213="nulová",J213,0)</f>
        <v>0</v>
      </c>
      <c r="BJ213" s="17" t="s">
        <v>82</v>
      </c>
      <c r="BK213" s="135">
        <f>ROUND(I213*H213,2)</f>
        <v>54320</v>
      </c>
      <c r="BL213" s="17" t="s">
        <v>277</v>
      </c>
      <c r="BM213" s="134" t="s">
        <v>5499</v>
      </c>
    </row>
    <row r="214" spans="2:65" s="1" customFormat="1" ht="19.5">
      <c r="B214" s="29"/>
      <c r="D214" s="136" t="s">
        <v>231</v>
      </c>
      <c r="F214" s="137" t="s">
        <v>4292</v>
      </c>
      <c r="L214" s="29"/>
      <c r="M214" s="138"/>
      <c r="T214" s="53"/>
      <c r="AT214" s="17" t="s">
        <v>231</v>
      </c>
      <c r="AU214" s="17" t="s">
        <v>82</v>
      </c>
    </row>
    <row r="215" spans="2:65" s="1" customFormat="1" ht="16.5" customHeight="1">
      <c r="B215" s="123"/>
      <c r="C215" s="124" t="s">
        <v>472</v>
      </c>
      <c r="D215" s="124" t="s">
        <v>226</v>
      </c>
      <c r="E215" s="125" t="s">
        <v>4293</v>
      </c>
      <c r="F215" s="126" t="s">
        <v>4294</v>
      </c>
      <c r="G215" s="127" t="s">
        <v>639</v>
      </c>
      <c r="H215" s="128">
        <v>42</v>
      </c>
      <c r="I215" s="129">
        <v>166</v>
      </c>
      <c r="J215" s="129">
        <f>ROUND(I215*H215,2)</f>
        <v>6972</v>
      </c>
      <c r="K215" s="126" t="s">
        <v>2903</v>
      </c>
      <c r="L215" s="29"/>
      <c r="M215" s="130" t="s">
        <v>1</v>
      </c>
      <c r="N215" s="131" t="s">
        <v>39</v>
      </c>
      <c r="O215" s="132">
        <v>0.18</v>
      </c>
      <c r="P215" s="132">
        <f>O215*H215</f>
        <v>7.56</v>
      </c>
      <c r="Q215" s="132">
        <v>0</v>
      </c>
      <c r="R215" s="132">
        <f>Q215*H215</f>
        <v>0</v>
      </c>
      <c r="S215" s="132">
        <v>0</v>
      </c>
      <c r="T215" s="133">
        <f>S215*H215</f>
        <v>0</v>
      </c>
      <c r="AR215" s="134" t="s">
        <v>277</v>
      </c>
      <c r="AT215" s="134" t="s">
        <v>226</v>
      </c>
      <c r="AU215" s="134" t="s">
        <v>82</v>
      </c>
      <c r="AY215" s="17" t="s">
        <v>224</v>
      </c>
      <c r="BE215" s="135">
        <f>IF(N215="základní",J215,0)</f>
        <v>0</v>
      </c>
      <c r="BF215" s="135">
        <f>IF(N215="snížená",J215,0)</f>
        <v>6972</v>
      </c>
      <c r="BG215" s="135">
        <f>IF(N215="zákl. přenesená",J215,0)</f>
        <v>0</v>
      </c>
      <c r="BH215" s="135">
        <f>IF(N215="sníž. přenesená",J215,0)</f>
        <v>0</v>
      </c>
      <c r="BI215" s="135">
        <f>IF(N215="nulová",J215,0)</f>
        <v>0</v>
      </c>
      <c r="BJ215" s="17" t="s">
        <v>82</v>
      </c>
      <c r="BK215" s="135">
        <f>ROUND(I215*H215,2)</f>
        <v>6972</v>
      </c>
      <c r="BL215" s="17" t="s">
        <v>277</v>
      </c>
      <c r="BM215" s="134" t="s">
        <v>5500</v>
      </c>
    </row>
    <row r="216" spans="2:65" s="1" customFormat="1" ht="19.5">
      <c r="B216" s="29"/>
      <c r="D216" s="136" t="s">
        <v>231</v>
      </c>
      <c r="F216" s="137" t="s">
        <v>4296</v>
      </c>
      <c r="L216" s="29"/>
      <c r="M216" s="138"/>
      <c r="T216" s="53"/>
      <c r="AT216" s="17" t="s">
        <v>231</v>
      </c>
      <c r="AU216" s="17" t="s">
        <v>82</v>
      </c>
    </row>
    <row r="217" spans="2:65" s="1" customFormat="1" ht="16.5" customHeight="1">
      <c r="B217" s="123"/>
      <c r="C217" s="124" t="s">
        <v>359</v>
      </c>
      <c r="D217" s="124" t="s">
        <v>226</v>
      </c>
      <c r="E217" s="125" t="s">
        <v>4297</v>
      </c>
      <c r="F217" s="126" t="s">
        <v>4298</v>
      </c>
      <c r="G217" s="127" t="s">
        <v>639</v>
      </c>
      <c r="H217" s="128">
        <v>14</v>
      </c>
      <c r="I217" s="129">
        <v>75.7</v>
      </c>
      <c r="J217" s="129">
        <f>ROUND(I217*H217,2)</f>
        <v>1059.8</v>
      </c>
      <c r="K217" s="126" t="s">
        <v>2903</v>
      </c>
      <c r="L217" s="29"/>
      <c r="M217" s="130" t="s">
        <v>1</v>
      </c>
      <c r="N217" s="131" t="s">
        <v>39</v>
      </c>
      <c r="O217" s="132">
        <v>8.2000000000000003E-2</v>
      </c>
      <c r="P217" s="132">
        <f>O217*H217</f>
        <v>1.1480000000000001</v>
      </c>
      <c r="Q217" s="132">
        <v>0</v>
      </c>
      <c r="R217" s="132">
        <f>Q217*H217</f>
        <v>0</v>
      </c>
      <c r="S217" s="132">
        <v>0</v>
      </c>
      <c r="T217" s="133">
        <f>S217*H217</f>
        <v>0</v>
      </c>
      <c r="AR217" s="134" t="s">
        <v>277</v>
      </c>
      <c r="AT217" s="134" t="s">
        <v>226</v>
      </c>
      <c r="AU217" s="134" t="s">
        <v>82</v>
      </c>
      <c r="AY217" s="17" t="s">
        <v>224</v>
      </c>
      <c r="BE217" s="135">
        <f>IF(N217="základní",J217,0)</f>
        <v>0</v>
      </c>
      <c r="BF217" s="135">
        <f>IF(N217="snížená",J217,0)</f>
        <v>1059.8</v>
      </c>
      <c r="BG217" s="135">
        <f>IF(N217="zákl. přenesená",J217,0)</f>
        <v>0</v>
      </c>
      <c r="BH217" s="135">
        <f>IF(N217="sníž. přenesená",J217,0)</f>
        <v>0</v>
      </c>
      <c r="BI217" s="135">
        <f>IF(N217="nulová",J217,0)</f>
        <v>0</v>
      </c>
      <c r="BJ217" s="17" t="s">
        <v>82</v>
      </c>
      <c r="BK217" s="135">
        <f>ROUND(I217*H217,2)</f>
        <v>1059.8</v>
      </c>
      <c r="BL217" s="17" t="s">
        <v>277</v>
      </c>
      <c r="BM217" s="134" t="s">
        <v>5501</v>
      </c>
    </row>
    <row r="218" spans="2:65" s="1" customFormat="1">
      <c r="B218" s="29"/>
      <c r="D218" s="136" t="s">
        <v>231</v>
      </c>
      <c r="F218" s="137" t="s">
        <v>4300</v>
      </c>
      <c r="L218" s="29"/>
      <c r="M218" s="138"/>
      <c r="T218" s="53"/>
      <c r="AT218" s="17" t="s">
        <v>231</v>
      </c>
      <c r="AU218" s="17" t="s">
        <v>82</v>
      </c>
    </row>
    <row r="219" spans="2:65" s="1" customFormat="1" ht="16.5" customHeight="1">
      <c r="B219" s="123"/>
      <c r="C219" s="124" t="s">
        <v>479</v>
      </c>
      <c r="D219" s="124" t="s">
        <v>226</v>
      </c>
      <c r="E219" s="125" t="s">
        <v>4301</v>
      </c>
      <c r="F219" s="126" t="s">
        <v>4302</v>
      </c>
      <c r="G219" s="127" t="s">
        <v>639</v>
      </c>
      <c r="H219" s="128">
        <v>1</v>
      </c>
      <c r="I219" s="129">
        <v>194</v>
      </c>
      <c r="J219" s="129">
        <f>ROUND(I219*H219,2)</f>
        <v>194</v>
      </c>
      <c r="K219" s="126" t="s">
        <v>2903</v>
      </c>
      <c r="L219" s="29"/>
      <c r="M219" s="130" t="s">
        <v>1</v>
      </c>
      <c r="N219" s="131" t="s">
        <v>39</v>
      </c>
      <c r="O219" s="132">
        <v>0.21</v>
      </c>
      <c r="P219" s="132">
        <f>O219*H219</f>
        <v>0.21</v>
      </c>
      <c r="Q219" s="132">
        <v>0</v>
      </c>
      <c r="R219" s="132">
        <f>Q219*H219</f>
        <v>0</v>
      </c>
      <c r="S219" s="132">
        <v>0</v>
      </c>
      <c r="T219" s="133">
        <f>S219*H219</f>
        <v>0</v>
      </c>
      <c r="AR219" s="134" t="s">
        <v>277</v>
      </c>
      <c r="AT219" s="134" t="s">
        <v>226</v>
      </c>
      <c r="AU219" s="134" t="s">
        <v>82</v>
      </c>
      <c r="AY219" s="17" t="s">
        <v>224</v>
      </c>
      <c r="BE219" s="135">
        <f>IF(N219="základní",J219,0)</f>
        <v>0</v>
      </c>
      <c r="BF219" s="135">
        <f>IF(N219="snížená",J219,0)</f>
        <v>194</v>
      </c>
      <c r="BG219" s="135">
        <f>IF(N219="zákl. přenesená",J219,0)</f>
        <v>0</v>
      </c>
      <c r="BH219" s="135">
        <f>IF(N219="sníž. přenesená",J219,0)</f>
        <v>0</v>
      </c>
      <c r="BI219" s="135">
        <f>IF(N219="nulová",J219,0)</f>
        <v>0</v>
      </c>
      <c r="BJ219" s="17" t="s">
        <v>82</v>
      </c>
      <c r="BK219" s="135">
        <f>ROUND(I219*H219,2)</f>
        <v>194</v>
      </c>
      <c r="BL219" s="17" t="s">
        <v>277</v>
      </c>
      <c r="BM219" s="134" t="s">
        <v>5502</v>
      </c>
    </row>
    <row r="220" spans="2:65" s="1" customFormat="1">
      <c r="B220" s="29"/>
      <c r="D220" s="136" t="s">
        <v>231</v>
      </c>
      <c r="F220" s="137" t="s">
        <v>4304</v>
      </c>
      <c r="L220" s="29"/>
      <c r="M220" s="138"/>
      <c r="T220" s="53"/>
      <c r="AT220" s="17" t="s">
        <v>231</v>
      </c>
      <c r="AU220" s="17" t="s">
        <v>82</v>
      </c>
    </row>
    <row r="221" spans="2:65" s="1" customFormat="1" ht="16.5" customHeight="1">
      <c r="B221" s="123"/>
      <c r="C221" s="124" t="s">
        <v>365</v>
      </c>
      <c r="D221" s="124" t="s">
        <v>226</v>
      </c>
      <c r="E221" s="125" t="s">
        <v>4305</v>
      </c>
      <c r="F221" s="126" t="s">
        <v>4306</v>
      </c>
      <c r="G221" s="127" t="s">
        <v>639</v>
      </c>
      <c r="H221" s="128">
        <v>1</v>
      </c>
      <c r="I221" s="129">
        <v>1300</v>
      </c>
      <c r="J221" s="129">
        <f>ROUND(I221*H221,2)</f>
        <v>1300</v>
      </c>
      <c r="K221" s="126" t="s">
        <v>2903</v>
      </c>
      <c r="L221" s="29"/>
      <c r="M221" s="130" t="s">
        <v>1</v>
      </c>
      <c r="N221" s="131" t="s">
        <v>39</v>
      </c>
      <c r="O221" s="132">
        <v>1.41</v>
      </c>
      <c r="P221" s="132">
        <f>O221*H221</f>
        <v>1.41</v>
      </c>
      <c r="Q221" s="132">
        <v>0</v>
      </c>
      <c r="R221" s="132">
        <f>Q221*H221</f>
        <v>0</v>
      </c>
      <c r="S221" s="132">
        <v>0</v>
      </c>
      <c r="T221" s="133">
        <f>S221*H221</f>
        <v>0</v>
      </c>
      <c r="AR221" s="134" t="s">
        <v>277</v>
      </c>
      <c r="AT221" s="134" t="s">
        <v>226</v>
      </c>
      <c r="AU221" s="134" t="s">
        <v>82</v>
      </c>
      <c r="AY221" s="17" t="s">
        <v>224</v>
      </c>
      <c r="BE221" s="135">
        <f>IF(N221="základní",J221,0)</f>
        <v>0</v>
      </c>
      <c r="BF221" s="135">
        <f>IF(N221="snížená",J221,0)</f>
        <v>1300</v>
      </c>
      <c r="BG221" s="135">
        <f>IF(N221="zákl. přenesená",J221,0)</f>
        <v>0</v>
      </c>
      <c r="BH221" s="135">
        <f>IF(N221="sníž. přenesená",J221,0)</f>
        <v>0</v>
      </c>
      <c r="BI221" s="135">
        <f>IF(N221="nulová",J221,0)</f>
        <v>0</v>
      </c>
      <c r="BJ221" s="17" t="s">
        <v>82</v>
      </c>
      <c r="BK221" s="135">
        <f>ROUND(I221*H221,2)</f>
        <v>1300</v>
      </c>
      <c r="BL221" s="17" t="s">
        <v>277</v>
      </c>
      <c r="BM221" s="134" t="s">
        <v>5503</v>
      </c>
    </row>
    <row r="222" spans="2:65" s="1" customFormat="1">
      <c r="B222" s="29"/>
      <c r="D222" s="136" t="s">
        <v>231</v>
      </c>
      <c r="F222" s="137" t="s">
        <v>4308</v>
      </c>
      <c r="L222" s="29"/>
      <c r="M222" s="138"/>
      <c r="T222" s="53"/>
      <c r="AT222" s="17" t="s">
        <v>231</v>
      </c>
      <c r="AU222" s="17" t="s">
        <v>82</v>
      </c>
    </row>
    <row r="223" spans="2:65" s="1" customFormat="1" ht="16.5" customHeight="1">
      <c r="B223" s="123"/>
      <c r="C223" s="124" t="s">
        <v>491</v>
      </c>
      <c r="D223" s="124" t="s">
        <v>226</v>
      </c>
      <c r="E223" s="125" t="s">
        <v>4309</v>
      </c>
      <c r="F223" s="126" t="s">
        <v>4310</v>
      </c>
      <c r="G223" s="127" t="s">
        <v>639</v>
      </c>
      <c r="H223" s="128">
        <v>1</v>
      </c>
      <c r="I223" s="129">
        <v>32300</v>
      </c>
      <c r="J223" s="129">
        <f>ROUND(I223*H223,2)</f>
        <v>32300</v>
      </c>
      <c r="K223" s="126" t="s">
        <v>2903</v>
      </c>
      <c r="L223" s="29"/>
      <c r="M223" s="130" t="s">
        <v>1</v>
      </c>
      <c r="N223" s="131" t="s">
        <v>39</v>
      </c>
      <c r="O223" s="132">
        <v>35</v>
      </c>
      <c r="P223" s="132">
        <f>O223*H223</f>
        <v>35</v>
      </c>
      <c r="Q223" s="132">
        <v>0</v>
      </c>
      <c r="R223" s="132">
        <f>Q223*H223</f>
        <v>0</v>
      </c>
      <c r="S223" s="132">
        <v>0</v>
      </c>
      <c r="T223" s="133">
        <f>S223*H223</f>
        <v>0</v>
      </c>
      <c r="AR223" s="134" t="s">
        <v>277</v>
      </c>
      <c r="AT223" s="134" t="s">
        <v>226</v>
      </c>
      <c r="AU223" s="134" t="s">
        <v>82</v>
      </c>
      <c r="AY223" s="17" t="s">
        <v>224</v>
      </c>
      <c r="BE223" s="135">
        <f>IF(N223="základní",J223,0)</f>
        <v>0</v>
      </c>
      <c r="BF223" s="135">
        <f>IF(N223="snížená",J223,0)</f>
        <v>32300</v>
      </c>
      <c r="BG223" s="135">
        <f>IF(N223="zákl. přenesená",J223,0)</f>
        <v>0</v>
      </c>
      <c r="BH223" s="135">
        <f>IF(N223="sníž. přenesená",J223,0)</f>
        <v>0</v>
      </c>
      <c r="BI223" s="135">
        <f>IF(N223="nulová",J223,0)</f>
        <v>0</v>
      </c>
      <c r="BJ223" s="17" t="s">
        <v>82</v>
      </c>
      <c r="BK223" s="135">
        <f>ROUND(I223*H223,2)</f>
        <v>32300</v>
      </c>
      <c r="BL223" s="17" t="s">
        <v>277</v>
      </c>
      <c r="BM223" s="134" t="s">
        <v>5504</v>
      </c>
    </row>
    <row r="224" spans="2:65" s="1" customFormat="1" ht="19.5">
      <c r="B224" s="29"/>
      <c r="D224" s="136" t="s">
        <v>231</v>
      </c>
      <c r="F224" s="137" t="s">
        <v>4312</v>
      </c>
      <c r="L224" s="29"/>
      <c r="M224" s="138"/>
      <c r="T224" s="53"/>
      <c r="AT224" s="17" t="s">
        <v>231</v>
      </c>
      <c r="AU224" s="17" t="s">
        <v>82</v>
      </c>
    </row>
    <row r="225" spans="2:65" s="1" customFormat="1" ht="16.5" customHeight="1">
      <c r="B225" s="123"/>
      <c r="C225" s="124" t="s">
        <v>370</v>
      </c>
      <c r="D225" s="124" t="s">
        <v>226</v>
      </c>
      <c r="E225" s="125" t="s">
        <v>4313</v>
      </c>
      <c r="F225" s="126" t="s">
        <v>4314</v>
      </c>
      <c r="G225" s="127" t="s">
        <v>639</v>
      </c>
      <c r="H225" s="128">
        <v>14</v>
      </c>
      <c r="I225" s="129">
        <v>28.6</v>
      </c>
      <c r="J225" s="129">
        <f>ROUND(I225*H225,2)</f>
        <v>400.4</v>
      </c>
      <c r="K225" s="126" t="s">
        <v>2903</v>
      </c>
      <c r="L225" s="29"/>
      <c r="M225" s="130" t="s">
        <v>1</v>
      </c>
      <c r="N225" s="131" t="s">
        <v>39</v>
      </c>
      <c r="O225" s="132">
        <v>3.1E-2</v>
      </c>
      <c r="P225" s="132">
        <f>O225*H225</f>
        <v>0.434</v>
      </c>
      <c r="Q225" s="132">
        <v>0</v>
      </c>
      <c r="R225" s="132">
        <f>Q225*H225</f>
        <v>0</v>
      </c>
      <c r="S225" s="132">
        <v>0</v>
      </c>
      <c r="T225" s="133">
        <f>S225*H225</f>
        <v>0</v>
      </c>
      <c r="AR225" s="134" t="s">
        <v>277</v>
      </c>
      <c r="AT225" s="134" t="s">
        <v>226</v>
      </c>
      <c r="AU225" s="134" t="s">
        <v>82</v>
      </c>
      <c r="AY225" s="17" t="s">
        <v>224</v>
      </c>
      <c r="BE225" s="135">
        <f>IF(N225="základní",J225,0)</f>
        <v>0</v>
      </c>
      <c r="BF225" s="135">
        <f>IF(N225="snížená",J225,0)</f>
        <v>400.4</v>
      </c>
      <c r="BG225" s="135">
        <f>IF(N225="zákl. přenesená",J225,0)</f>
        <v>0</v>
      </c>
      <c r="BH225" s="135">
        <f>IF(N225="sníž. přenesená",J225,0)</f>
        <v>0</v>
      </c>
      <c r="BI225" s="135">
        <f>IF(N225="nulová",J225,0)</f>
        <v>0</v>
      </c>
      <c r="BJ225" s="17" t="s">
        <v>82</v>
      </c>
      <c r="BK225" s="135">
        <f>ROUND(I225*H225,2)</f>
        <v>400.4</v>
      </c>
      <c r="BL225" s="17" t="s">
        <v>277</v>
      </c>
      <c r="BM225" s="134" t="s">
        <v>5505</v>
      </c>
    </row>
    <row r="226" spans="2:65" s="1" customFormat="1" ht="19.5">
      <c r="B226" s="29"/>
      <c r="D226" s="136" t="s">
        <v>231</v>
      </c>
      <c r="F226" s="137" t="s">
        <v>4316</v>
      </c>
      <c r="L226" s="29"/>
      <c r="M226" s="138"/>
      <c r="T226" s="53"/>
      <c r="AT226" s="17" t="s">
        <v>231</v>
      </c>
      <c r="AU226" s="17" t="s">
        <v>82</v>
      </c>
    </row>
    <row r="227" spans="2:65" s="1" customFormat="1" ht="16.5" customHeight="1">
      <c r="B227" s="123"/>
      <c r="C227" s="124" t="s">
        <v>503</v>
      </c>
      <c r="D227" s="124" t="s">
        <v>226</v>
      </c>
      <c r="E227" s="125" t="s">
        <v>4317</v>
      </c>
      <c r="F227" s="126" t="s">
        <v>4318</v>
      </c>
      <c r="G227" s="127" t="s">
        <v>639</v>
      </c>
      <c r="H227" s="128">
        <v>1</v>
      </c>
      <c r="I227" s="129">
        <v>7980</v>
      </c>
      <c r="J227" s="129">
        <f>ROUND(I227*H227,2)</f>
        <v>7980</v>
      </c>
      <c r="K227" s="126" t="s">
        <v>2903</v>
      </c>
      <c r="L227" s="29"/>
      <c r="M227" s="130" t="s">
        <v>1</v>
      </c>
      <c r="N227" s="131" t="s">
        <v>39</v>
      </c>
      <c r="O227" s="132">
        <v>8.64</v>
      </c>
      <c r="P227" s="132">
        <f>O227*H227</f>
        <v>8.64</v>
      </c>
      <c r="Q227" s="132">
        <v>0</v>
      </c>
      <c r="R227" s="132">
        <f>Q227*H227</f>
        <v>0</v>
      </c>
      <c r="S227" s="132">
        <v>0</v>
      </c>
      <c r="T227" s="133">
        <f>S227*H227</f>
        <v>0</v>
      </c>
      <c r="AR227" s="134" t="s">
        <v>277</v>
      </c>
      <c r="AT227" s="134" t="s">
        <v>226</v>
      </c>
      <c r="AU227" s="134" t="s">
        <v>82</v>
      </c>
      <c r="AY227" s="17" t="s">
        <v>224</v>
      </c>
      <c r="BE227" s="135">
        <f>IF(N227="základní",J227,0)</f>
        <v>0</v>
      </c>
      <c r="BF227" s="135">
        <f>IF(N227="snížená",J227,0)</f>
        <v>7980</v>
      </c>
      <c r="BG227" s="135">
        <f>IF(N227="zákl. přenesená",J227,0)</f>
        <v>0</v>
      </c>
      <c r="BH227" s="135">
        <f>IF(N227="sníž. přenesená",J227,0)</f>
        <v>0</v>
      </c>
      <c r="BI227" s="135">
        <f>IF(N227="nulová",J227,0)</f>
        <v>0</v>
      </c>
      <c r="BJ227" s="17" t="s">
        <v>82</v>
      </c>
      <c r="BK227" s="135">
        <f>ROUND(I227*H227,2)</f>
        <v>7980</v>
      </c>
      <c r="BL227" s="17" t="s">
        <v>277</v>
      </c>
      <c r="BM227" s="134" t="s">
        <v>5506</v>
      </c>
    </row>
    <row r="228" spans="2:65" s="1" customFormat="1" ht="19.5">
      <c r="B228" s="29"/>
      <c r="D228" s="136" t="s">
        <v>231</v>
      </c>
      <c r="F228" s="137" t="s">
        <v>4320</v>
      </c>
      <c r="L228" s="29"/>
      <c r="M228" s="173"/>
      <c r="N228" s="174"/>
      <c r="O228" s="174"/>
      <c r="P228" s="174"/>
      <c r="Q228" s="174"/>
      <c r="R228" s="174"/>
      <c r="S228" s="174"/>
      <c r="T228" s="175"/>
      <c r="AT228" s="17" t="s">
        <v>231</v>
      </c>
      <c r="AU228" s="17" t="s">
        <v>82</v>
      </c>
    </row>
    <row r="229" spans="2:65" s="1" customFormat="1" ht="6.95" customHeight="1">
      <c r="B229" s="41"/>
      <c r="C229" s="42"/>
      <c r="D229" s="42"/>
      <c r="E229" s="42"/>
      <c r="F229" s="42"/>
      <c r="G229" s="42"/>
      <c r="H229" s="42"/>
      <c r="I229" s="42"/>
      <c r="J229" s="42"/>
      <c r="K229" s="42"/>
      <c r="L229" s="29"/>
    </row>
  </sheetData>
  <autoFilter ref="C128:K228" xr:uid="{00000000-0009-0000-0000-00001D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99"/>
  <sheetViews>
    <sheetView showGridLines="0" workbookViewId="0">
      <selection activeCell="E7" sqref="E7:H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143</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7786</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4321</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
        <v>1</v>
      </c>
      <c r="L18" s="29"/>
    </row>
    <row r="19" spans="2:12" s="1" customFormat="1" ht="18" customHeight="1">
      <c r="B19" s="29"/>
      <c r="E19" s="24" t="s">
        <v>24</v>
      </c>
      <c r="I19" s="26" t="s">
        <v>25</v>
      </c>
      <c r="J19" s="24" t="s">
        <v>1</v>
      </c>
      <c r="L19" s="29"/>
    </row>
    <row r="20" spans="2:12" s="1" customFormat="1" ht="6.95" customHeight="1">
      <c r="B20" s="29"/>
      <c r="L20" s="29"/>
    </row>
    <row r="21" spans="2:12" s="1" customFormat="1" ht="12" customHeight="1">
      <c r="B21" s="29"/>
      <c r="D21" s="26" t="s">
        <v>26</v>
      </c>
      <c r="I21" s="26" t="s">
        <v>23</v>
      </c>
      <c r="J21" s="24" t="s">
        <v>1</v>
      </c>
      <c r="L21" s="29"/>
    </row>
    <row r="22" spans="2:12" s="1" customFormat="1" ht="18" customHeight="1">
      <c r="B22" s="29"/>
      <c r="E22" s="24" t="s">
        <v>24</v>
      </c>
      <c r="I22" s="26" t="s">
        <v>25</v>
      </c>
      <c r="J22" s="24" t="s">
        <v>1</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ROUND(J130, 2)</f>
        <v>263667.94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ROUND((SUM(BE130:BE198)),  2)</f>
        <v>0</v>
      </c>
      <c r="I37" s="84">
        <v>0.21</v>
      </c>
      <c r="J37" s="80">
        <f>ROUND(((SUM(BE130:BE198))*I37),  2)</f>
        <v>0</v>
      </c>
      <c r="L37" s="29"/>
    </row>
    <row r="38" spans="2:12" s="1" customFormat="1" ht="14.45" customHeight="1">
      <c r="B38" s="29"/>
      <c r="E38" s="26" t="s">
        <v>39</v>
      </c>
      <c r="F38" s="80">
        <f>ROUND((SUM(BF130:BF198)),  2)</f>
        <v>263667.94</v>
      </c>
      <c r="I38" s="84">
        <v>0.12</v>
      </c>
      <c r="J38" s="80">
        <f>ROUND(((SUM(BF130:BF198))*I38),  2)</f>
        <v>31640.15</v>
      </c>
      <c r="L38" s="29"/>
    </row>
    <row r="39" spans="2:12" s="1" customFormat="1" ht="14.45" hidden="1" customHeight="1">
      <c r="B39" s="29"/>
      <c r="E39" s="26" t="s">
        <v>40</v>
      </c>
      <c r="F39" s="80">
        <f>ROUND((SUM(BG130:BG198)),  2)</f>
        <v>0</v>
      </c>
      <c r="I39" s="84">
        <v>0.21</v>
      </c>
      <c r="J39" s="80">
        <f>0</f>
        <v>0</v>
      </c>
      <c r="L39" s="29"/>
    </row>
    <row r="40" spans="2:12" s="1" customFormat="1" ht="14.45" hidden="1" customHeight="1">
      <c r="B40" s="29"/>
      <c r="E40" s="26" t="s">
        <v>41</v>
      </c>
      <c r="F40" s="80">
        <f>ROUND((SUM(BH130:BH198)),  2)</f>
        <v>0</v>
      </c>
      <c r="I40" s="84">
        <v>0.12</v>
      </c>
      <c r="J40" s="80">
        <f>0</f>
        <v>0</v>
      </c>
      <c r="L40" s="29"/>
    </row>
    <row r="41" spans="2:12" s="1" customFormat="1" ht="14.45" hidden="1" customHeight="1">
      <c r="B41" s="29"/>
      <c r="E41" s="26" t="s">
        <v>42</v>
      </c>
      <c r="F41" s="80">
        <f>ROUND((SUM(BI130:BI198)),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295308.09000000003</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7786</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8 - Hrubé rozvody</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J130</f>
        <v>263667.93999999994</v>
      </c>
      <c r="L100" s="29"/>
      <c r="AU100" s="17" t="s">
        <v>172</v>
      </c>
    </row>
    <row r="101" spans="2:47" s="8" customFormat="1" ht="24.95" customHeight="1">
      <c r="B101" s="96"/>
      <c r="D101" s="97" t="s">
        <v>182</v>
      </c>
      <c r="E101" s="98"/>
      <c r="F101" s="98"/>
      <c r="G101" s="98"/>
      <c r="H101" s="98"/>
      <c r="I101" s="98"/>
      <c r="J101" s="99">
        <f>J131</f>
        <v>115259</v>
      </c>
      <c r="L101" s="96"/>
    </row>
    <row r="102" spans="2:47" s="9" customFormat="1" ht="19.899999999999999" customHeight="1">
      <c r="B102" s="100"/>
      <c r="D102" s="101" t="s">
        <v>3088</v>
      </c>
      <c r="E102" s="102"/>
      <c r="F102" s="102"/>
      <c r="G102" s="102"/>
      <c r="H102" s="102"/>
      <c r="I102" s="102"/>
      <c r="J102" s="103">
        <f>J132</f>
        <v>115259</v>
      </c>
      <c r="L102" s="100"/>
    </row>
    <row r="103" spans="2:47" s="8" customFormat="1" ht="24.95" customHeight="1">
      <c r="B103" s="96"/>
      <c r="D103" s="97" t="s">
        <v>3089</v>
      </c>
      <c r="E103" s="98"/>
      <c r="F103" s="98"/>
      <c r="G103" s="98"/>
      <c r="H103" s="98"/>
      <c r="I103" s="98"/>
      <c r="J103" s="99">
        <f>J160</f>
        <v>89848.939999999973</v>
      </c>
      <c r="L103" s="96"/>
    </row>
    <row r="104" spans="2:47" s="9" customFormat="1" ht="19.899999999999999" customHeight="1">
      <c r="B104" s="100"/>
      <c r="D104" s="101" t="s">
        <v>3092</v>
      </c>
      <c r="E104" s="102"/>
      <c r="F104" s="102"/>
      <c r="G104" s="102"/>
      <c r="H104" s="102"/>
      <c r="I104" s="102"/>
      <c r="J104" s="103">
        <f>J161</f>
        <v>89848.939999999973</v>
      </c>
      <c r="L104" s="100"/>
    </row>
    <row r="105" spans="2:47" s="8" customFormat="1" ht="24.95" customHeight="1">
      <c r="B105" s="96"/>
      <c r="D105" s="97" t="s">
        <v>3093</v>
      </c>
      <c r="E105" s="98"/>
      <c r="F105" s="98"/>
      <c r="G105" s="98"/>
      <c r="H105" s="98"/>
      <c r="I105" s="98"/>
      <c r="J105" s="99">
        <f>J188</f>
        <v>37760</v>
      </c>
      <c r="L105" s="96"/>
    </row>
    <row r="106" spans="2:47" s="8" customFormat="1" ht="24.95" customHeight="1">
      <c r="B106" s="96"/>
      <c r="D106" s="97" t="s">
        <v>2380</v>
      </c>
      <c r="E106" s="98"/>
      <c r="F106" s="98"/>
      <c r="G106" s="98"/>
      <c r="H106" s="98"/>
      <c r="I106" s="98"/>
      <c r="J106" s="99">
        <f>J194</f>
        <v>20800</v>
      </c>
      <c r="L106" s="96"/>
    </row>
    <row r="107" spans="2:47" s="1" customFormat="1" ht="21.75" customHeight="1">
      <c r="B107" s="29"/>
      <c r="L107" s="29"/>
    </row>
    <row r="108" spans="2:47" s="1" customFormat="1" ht="6.95" customHeight="1">
      <c r="B108" s="41"/>
      <c r="C108" s="42"/>
      <c r="D108" s="42"/>
      <c r="E108" s="42"/>
      <c r="F108" s="42"/>
      <c r="G108" s="42"/>
      <c r="H108" s="42"/>
      <c r="I108" s="42"/>
      <c r="J108" s="42"/>
      <c r="K108" s="42"/>
      <c r="L108" s="29"/>
    </row>
    <row r="112" spans="2:47" s="1" customFormat="1" ht="6.95" customHeight="1">
      <c r="B112" s="43"/>
      <c r="C112" s="44"/>
      <c r="D112" s="44"/>
      <c r="E112" s="44"/>
      <c r="F112" s="44"/>
      <c r="G112" s="44"/>
      <c r="H112" s="44"/>
      <c r="I112" s="44"/>
      <c r="J112" s="44"/>
      <c r="K112" s="44"/>
      <c r="L112" s="29"/>
    </row>
    <row r="113" spans="2:12" s="1" customFormat="1" ht="24.95" customHeight="1">
      <c r="B113" s="29"/>
      <c r="C113" s="21" t="s">
        <v>209</v>
      </c>
      <c r="L113" s="29"/>
    </row>
    <row r="114" spans="2:12" s="1" customFormat="1" ht="6.95" customHeight="1">
      <c r="B114" s="29"/>
      <c r="L114" s="29"/>
    </row>
    <row r="115" spans="2:12" s="1" customFormat="1" ht="12" customHeight="1">
      <c r="B115" s="29"/>
      <c r="C115" s="26" t="s">
        <v>14</v>
      </c>
      <c r="L115" s="29"/>
    </row>
    <row r="116" spans="2:12" s="1" customFormat="1" ht="16.5" customHeight="1">
      <c r="B116" s="29"/>
      <c r="E116" s="230" t="str">
        <f>E7</f>
        <v>ODUS Kamenice</v>
      </c>
      <c r="F116" s="231"/>
      <c r="G116" s="231"/>
      <c r="H116" s="231"/>
      <c r="L116" s="29"/>
    </row>
    <row r="117" spans="2:12" ht="12" customHeight="1">
      <c r="B117" s="20"/>
      <c r="C117" s="26" t="s">
        <v>165</v>
      </c>
      <c r="L117" s="20"/>
    </row>
    <row r="118" spans="2:12" ht="16.5" customHeight="1">
      <c r="B118" s="20"/>
      <c r="E118" s="230" t="s">
        <v>7786</v>
      </c>
      <c r="F118" s="222"/>
      <c r="G118" s="222"/>
      <c r="H118" s="222"/>
      <c r="L118" s="20"/>
    </row>
    <row r="119" spans="2:12" ht="12" customHeight="1">
      <c r="B119" s="20"/>
      <c r="C119" s="26" t="s">
        <v>167</v>
      </c>
      <c r="L119" s="20"/>
    </row>
    <row r="120" spans="2:12" s="1" customFormat="1" ht="16.5" customHeight="1">
      <c r="B120" s="29"/>
      <c r="E120" s="199" t="s">
        <v>3699</v>
      </c>
      <c r="F120" s="229"/>
      <c r="G120" s="229"/>
      <c r="H120" s="229"/>
      <c r="L120" s="29"/>
    </row>
    <row r="121" spans="2:12" s="1" customFormat="1" ht="12" customHeight="1">
      <c r="B121" s="29"/>
      <c r="C121" s="26" t="s">
        <v>3700</v>
      </c>
      <c r="L121" s="29"/>
    </row>
    <row r="122" spans="2:12" s="1" customFormat="1" ht="16.5" customHeight="1">
      <c r="B122" s="29"/>
      <c r="E122" s="211" t="str">
        <f>E13</f>
        <v>8 - Hrubé rozvody</v>
      </c>
      <c r="F122" s="229"/>
      <c r="G122" s="229"/>
      <c r="H122" s="229"/>
      <c r="L122" s="29"/>
    </row>
    <row r="123" spans="2:12" s="1" customFormat="1" ht="6.95" customHeight="1">
      <c r="B123" s="29"/>
      <c r="L123" s="29"/>
    </row>
    <row r="124" spans="2:12" s="1" customFormat="1" ht="12" customHeight="1">
      <c r="B124" s="29"/>
      <c r="C124" s="26" t="s">
        <v>18</v>
      </c>
      <c r="F124" s="24" t="str">
        <f>F16</f>
        <v>Česká Kamenice</v>
      </c>
      <c r="I124" s="26" t="s">
        <v>20</v>
      </c>
      <c r="J124" s="49" t="str">
        <f>IF(J16="","",J16)</f>
        <v>8. 6. 2024</v>
      </c>
      <c r="L124" s="29"/>
    </row>
    <row r="125" spans="2:12" s="1" customFormat="1" ht="6.95" customHeight="1">
      <c r="B125" s="29"/>
      <c r="L125" s="29"/>
    </row>
    <row r="126" spans="2:12" s="1" customFormat="1" ht="40.15" customHeight="1">
      <c r="B126" s="29"/>
      <c r="C126" s="26" t="s">
        <v>22</v>
      </c>
      <c r="F126" s="24" t="str">
        <f>E19</f>
        <v xml:space="preserve"> </v>
      </c>
      <c r="I126" s="26" t="s">
        <v>27</v>
      </c>
      <c r="J126" s="27" t="str">
        <f>E25</f>
        <v>BOD ARCHITEKTI-atelier bod architekti s.r.o.</v>
      </c>
      <c r="L126" s="29"/>
    </row>
    <row r="127" spans="2:12" s="1" customFormat="1" ht="15.2" customHeight="1">
      <c r="B127" s="29"/>
      <c r="C127" s="26" t="s">
        <v>26</v>
      </c>
      <c r="F127" s="24" t="str">
        <f>IF(E22="","",E22)</f>
        <v xml:space="preserve"> </v>
      </c>
      <c r="I127" s="26" t="s">
        <v>30</v>
      </c>
      <c r="J127" s="27" t="str">
        <f>E28</f>
        <v>Krajovský</v>
      </c>
      <c r="L127" s="29"/>
    </row>
    <row r="128" spans="2:12" s="1" customFormat="1" ht="10.35" customHeight="1">
      <c r="B128" s="29"/>
      <c r="L128" s="29"/>
    </row>
    <row r="129" spans="2:65" s="10" customFormat="1" ht="29.25" customHeight="1">
      <c r="B129" s="104"/>
      <c r="C129" s="105" t="s">
        <v>210</v>
      </c>
      <c r="D129" s="106" t="s">
        <v>58</v>
      </c>
      <c r="E129" s="106" t="s">
        <v>54</v>
      </c>
      <c r="F129" s="106" t="s">
        <v>55</v>
      </c>
      <c r="G129" s="106" t="s">
        <v>211</v>
      </c>
      <c r="H129" s="106" t="s">
        <v>212</v>
      </c>
      <c r="I129" s="106" t="s">
        <v>213</v>
      </c>
      <c r="J129" s="106" t="s">
        <v>170</v>
      </c>
      <c r="K129" s="107" t="s">
        <v>214</v>
      </c>
      <c r="L129" s="104"/>
      <c r="M129" s="56" t="s">
        <v>1</v>
      </c>
      <c r="N129" s="57" t="s">
        <v>37</v>
      </c>
      <c r="O129" s="57" t="s">
        <v>215</v>
      </c>
      <c r="P129" s="57" t="s">
        <v>216</v>
      </c>
      <c r="Q129" s="57" t="s">
        <v>217</v>
      </c>
      <c r="R129" s="57" t="s">
        <v>218</v>
      </c>
      <c r="S129" s="57" t="s">
        <v>219</v>
      </c>
      <c r="T129" s="58" t="s">
        <v>220</v>
      </c>
    </row>
    <row r="130" spans="2:65" s="1" customFormat="1" ht="22.9" customHeight="1">
      <c r="B130" s="29"/>
      <c r="C130" s="61" t="s">
        <v>221</v>
      </c>
      <c r="J130" s="108">
        <f>BK130</f>
        <v>263667.93999999994</v>
      </c>
      <c r="L130" s="29"/>
      <c r="M130" s="59"/>
      <c r="N130" s="50"/>
      <c r="O130" s="50"/>
      <c r="P130" s="109">
        <f>P131+P160+P188+P194</f>
        <v>424.16481799999997</v>
      </c>
      <c r="Q130" s="50"/>
      <c r="R130" s="109">
        <f>R131+R160+R188+R194</f>
        <v>0.31912000000000001</v>
      </c>
      <c r="S130" s="50"/>
      <c r="T130" s="110">
        <f>T131+T160+T188+T194</f>
        <v>3.3180000000000001</v>
      </c>
      <c r="AT130" s="17" t="s">
        <v>72</v>
      </c>
      <c r="AU130" s="17" t="s">
        <v>172</v>
      </c>
      <c r="BK130" s="111">
        <f>BK131+BK160+BK188+BK194</f>
        <v>263667.93999999994</v>
      </c>
    </row>
    <row r="131" spans="2:65" s="11" customFormat="1" ht="25.9" customHeight="1">
      <c r="B131" s="112"/>
      <c r="D131" s="113" t="s">
        <v>72</v>
      </c>
      <c r="E131" s="114" t="s">
        <v>1110</v>
      </c>
      <c r="F131" s="114" t="s">
        <v>1111</v>
      </c>
      <c r="J131" s="115">
        <f>BK131</f>
        <v>115259</v>
      </c>
      <c r="L131" s="112"/>
      <c r="M131" s="116"/>
      <c r="P131" s="117">
        <f>P132</f>
        <v>159.91999999999999</v>
      </c>
      <c r="R131" s="117">
        <f>R132</f>
        <v>0.30562</v>
      </c>
      <c r="T131" s="118">
        <f>T132</f>
        <v>0</v>
      </c>
      <c r="AR131" s="113" t="s">
        <v>82</v>
      </c>
      <c r="AT131" s="119" t="s">
        <v>72</v>
      </c>
      <c r="AU131" s="119" t="s">
        <v>73</v>
      </c>
      <c r="AY131" s="113" t="s">
        <v>224</v>
      </c>
      <c r="BK131" s="120">
        <f>BK132</f>
        <v>115259</v>
      </c>
    </row>
    <row r="132" spans="2:65" s="11" customFormat="1" ht="22.9" customHeight="1">
      <c r="B132" s="112"/>
      <c r="D132" s="113" t="s">
        <v>72</v>
      </c>
      <c r="E132" s="121" t="s">
        <v>2039</v>
      </c>
      <c r="F132" s="121" t="s">
        <v>3378</v>
      </c>
      <c r="J132" s="122">
        <f>BK132</f>
        <v>115259</v>
      </c>
      <c r="L132" s="112"/>
      <c r="M132" s="116"/>
      <c r="P132" s="117">
        <f>SUM(P133:P159)</f>
        <v>159.91999999999999</v>
      </c>
      <c r="R132" s="117">
        <f>SUM(R133:R159)</f>
        <v>0.30562</v>
      </c>
      <c r="T132" s="118">
        <f>SUM(T133:T159)</f>
        <v>0</v>
      </c>
      <c r="AR132" s="113" t="s">
        <v>82</v>
      </c>
      <c r="AT132" s="119" t="s">
        <v>72</v>
      </c>
      <c r="AU132" s="119" t="s">
        <v>78</v>
      </c>
      <c r="AY132" s="113" t="s">
        <v>224</v>
      </c>
      <c r="BK132" s="120">
        <f>SUM(BK133:BK159)</f>
        <v>115259</v>
      </c>
    </row>
    <row r="133" spans="2:65" s="1" customFormat="1" ht="24.2" customHeight="1">
      <c r="B133" s="123"/>
      <c r="C133" s="124" t="s">
        <v>78</v>
      </c>
      <c r="D133" s="124" t="s">
        <v>226</v>
      </c>
      <c r="E133" s="125" t="s">
        <v>4322</v>
      </c>
      <c r="F133" s="126" t="s">
        <v>4323</v>
      </c>
      <c r="G133" s="127" t="s">
        <v>272</v>
      </c>
      <c r="H133" s="128">
        <v>1280</v>
      </c>
      <c r="I133" s="129">
        <v>46.2</v>
      </c>
      <c r="J133" s="129">
        <f>ROUND(I133*H133,2)</f>
        <v>59136</v>
      </c>
      <c r="K133" s="126" t="s">
        <v>2903</v>
      </c>
      <c r="L133" s="29"/>
      <c r="M133" s="130" t="s">
        <v>1</v>
      </c>
      <c r="N133" s="131" t="s">
        <v>39</v>
      </c>
      <c r="O133" s="132">
        <v>0.1</v>
      </c>
      <c r="P133" s="132">
        <f>O133*H133</f>
        <v>128</v>
      </c>
      <c r="Q133" s="132">
        <v>0</v>
      </c>
      <c r="R133" s="132">
        <f>Q133*H133</f>
        <v>0</v>
      </c>
      <c r="S133" s="132">
        <v>0</v>
      </c>
      <c r="T133" s="133">
        <f>S133*H133</f>
        <v>0</v>
      </c>
      <c r="AR133" s="134" t="s">
        <v>277</v>
      </c>
      <c r="AT133" s="134" t="s">
        <v>226</v>
      </c>
      <c r="AU133" s="134" t="s">
        <v>82</v>
      </c>
      <c r="AY133" s="17" t="s">
        <v>224</v>
      </c>
      <c r="BE133" s="135">
        <f>IF(N133="základní",J133,0)</f>
        <v>0</v>
      </c>
      <c r="BF133" s="135">
        <f>IF(N133="snížená",J133,0)</f>
        <v>59136</v>
      </c>
      <c r="BG133" s="135">
        <f>IF(N133="zákl. přenesená",J133,0)</f>
        <v>0</v>
      </c>
      <c r="BH133" s="135">
        <f>IF(N133="sníž. přenesená",J133,0)</f>
        <v>0</v>
      </c>
      <c r="BI133" s="135">
        <f>IF(N133="nulová",J133,0)</f>
        <v>0</v>
      </c>
      <c r="BJ133" s="17" t="s">
        <v>82</v>
      </c>
      <c r="BK133" s="135">
        <f>ROUND(I133*H133,2)</f>
        <v>59136</v>
      </c>
      <c r="BL133" s="17" t="s">
        <v>277</v>
      </c>
      <c r="BM133" s="134" t="s">
        <v>5507</v>
      </c>
    </row>
    <row r="134" spans="2:65" s="1" customFormat="1" ht="19.5">
      <c r="B134" s="29"/>
      <c r="D134" s="136" t="s">
        <v>231</v>
      </c>
      <c r="F134" s="137" t="s">
        <v>4325</v>
      </c>
      <c r="L134" s="29"/>
      <c r="M134" s="138"/>
      <c r="T134" s="53"/>
      <c r="AT134" s="17" t="s">
        <v>231</v>
      </c>
      <c r="AU134" s="17" t="s">
        <v>82</v>
      </c>
    </row>
    <row r="135" spans="2:65" s="13" customFormat="1">
      <c r="B135" s="146"/>
      <c r="D135" s="136" t="s">
        <v>234</v>
      </c>
      <c r="E135" s="147" t="s">
        <v>1</v>
      </c>
      <c r="F135" s="148" t="s">
        <v>4326</v>
      </c>
      <c r="H135" s="149">
        <v>1280</v>
      </c>
      <c r="L135" s="146"/>
      <c r="M135" s="150"/>
      <c r="T135" s="151"/>
      <c r="AT135" s="147" t="s">
        <v>234</v>
      </c>
      <c r="AU135" s="147" t="s">
        <v>82</v>
      </c>
      <c r="AV135" s="13" t="s">
        <v>82</v>
      </c>
      <c r="AW135" s="13" t="s">
        <v>29</v>
      </c>
      <c r="AX135" s="13" t="s">
        <v>73</v>
      </c>
      <c r="AY135" s="147" t="s">
        <v>224</v>
      </c>
    </row>
    <row r="136" spans="2:65" s="14" customFormat="1">
      <c r="B136" s="152"/>
      <c r="D136" s="136" t="s">
        <v>234</v>
      </c>
      <c r="E136" s="153" t="s">
        <v>1</v>
      </c>
      <c r="F136" s="154" t="s">
        <v>239</v>
      </c>
      <c r="H136" s="155">
        <v>1280</v>
      </c>
      <c r="L136" s="152"/>
      <c r="M136" s="156"/>
      <c r="T136" s="157"/>
      <c r="AT136" s="153" t="s">
        <v>234</v>
      </c>
      <c r="AU136" s="153" t="s">
        <v>82</v>
      </c>
      <c r="AV136" s="14" t="s">
        <v>106</v>
      </c>
      <c r="AW136" s="14" t="s">
        <v>29</v>
      </c>
      <c r="AX136" s="14" t="s">
        <v>78</v>
      </c>
      <c r="AY136" s="153" t="s">
        <v>224</v>
      </c>
    </row>
    <row r="137" spans="2:65" s="1" customFormat="1" ht="24.2" customHeight="1">
      <c r="B137" s="123"/>
      <c r="C137" s="164" t="s">
        <v>82</v>
      </c>
      <c r="D137" s="164" t="s">
        <v>1008</v>
      </c>
      <c r="E137" s="165" t="s">
        <v>4327</v>
      </c>
      <c r="F137" s="166" t="s">
        <v>4328</v>
      </c>
      <c r="G137" s="167" t="s">
        <v>272</v>
      </c>
      <c r="H137" s="168">
        <v>320</v>
      </c>
      <c r="I137" s="169">
        <v>16.2</v>
      </c>
      <c r="J137" s="169">
        <f>ROUND(I137*H137,2)</f>
        <v>5184</v>
      </c>
      <c r="K137" s="166" t="s">
        <v>2903</v>
      </c>
      <c r="L137" s="170"/>
      <c r="M137" s="171" t="s">
        <v>1</v>
      </c>
      <c r="N137" s="172" t="s">
        <v>39</v>
      </c>
      <c r="O137" s="132">
        <v>0</v>
      </c>
      <c r="P137" s="132">
        <f>O137*H137</f>
        <v>0</v>
      </c>
      <c r="Q137" s="132">
        <v>6.0000000000000002E-5</v>
      </c>
      <c r="R137" s="132">
        <f>Q137*H137</f>
        <v>1.9200000000000002E-2</v>
      </c>
      <c r="S137" s="132">
        <v>0</v>
      </c>
      <c r="T137" s="133">
        <f>S137*H137</f>
        <v>0</v>
      </c>
      <c r="AR137" s="134" t="s">
        <v>332</v>
      </c>
      <c r="AT137" s="134" t="s">
        <v>1008</v>
      </c>
      <c r="AU137" s="134" t="s">
        <v>82</v>
      </c>
      <c r="AY137" s="17" t="s">
        <v>224</v>
      </c>
      <c r="BE137" s="135">
        <f>IF(N137="základní",J137,0)</f>
        <v>0</v>
      </c>
      <c r="BF137" s="135">
        <f>IF(N137="snížená",J137,0)</f>
        <v>5184</v>
      </c>
      <c r="BG137" s="135">
        <f>IF(N137="zákl. přenesená",J137,0)</f>
        <v>0</v>
      </c>
      <c r="BH137" s="135">
        <f>IF(N137="sníž. přenesená",J137,0)</f>
        <v>0</v>
      </c>
      <c r="BI137" s="135">
        <f>IF(N137="nulová",J137,0)</f>
        <v>0</v>
      </c>
      <c r="BJ137" s="17" t="s">
        <v>82</v>
      </c>
      <c r="BK137" s="135">
        <f>ROUND(I137*H137,2)</f>
        <v>5184</v>
      </c>
      <c r="BL137" s="17" t="s">
        <v>277</v>
      </c>
      <c r="BM137" s="134" t="s">
        <v>5508</v>
      </c>
    </row>
    <row r="138" spans="2:65" s="1" customFormat="1" ht="19.5">
      <c r="B138" s="29"/>
      <c r="D138" s="136" t="s">
        <v>231</v>
      </c>
      <c r="F138" s="137" t="s">
        <v>4328</v>
      </c>
      <c r="L138" s="29"/>
      <c r="M138" s="138"/>
      <c r="T138" s="53"/>
      <c r="AT138" s="17" t="s">
        <v>231</v>
      </c>
      <c r="AU138" s="17" t="s">
        <v>82</v>
      </c>
    </row>
    <row r="139" spans="2:65" s="13" customFormat="1" ht="22.5">
      <c r="B139" s="146"/>
      <c r="D139" s="136" t="s">
        <v>234</v>
      </c>
      <c r="E139" s="147" t="s">
        <v>1</v>
      </c>
      <c r="F139" s="148" t="s">
        <v>5509</v>
      </c>
      <c r="H139" s="149">
        <v>320</v>
      </c>
      <c r="L139" s="146"/>
      <c r="M139" s="150"/>
      <c r="T139" s="151"/>
      <c r="AT139" s="147" t="s">
        <v>234</v>
      </c>
      <c r="AU139" s="147" t="s">
        <v>82</v>
      </c>
      <c r="AV139" s="13" t="s">
        <v>82</v>
      </c>
      <c r="AW139" s="13" t="s">
        <v>29</v>
      </c>
      <c r="AX139" s="13" t="s">
        <v>78</v>
      </c>
      <c r="AY139" s="147" t="s">
        <v>224</v>
      </c>
    </row>
    <row r="140" spans="2:65" s="1" customFormat="1" ht="24.2" customHeight="1">
      <c r="B140" s="123"/>
      <c r="C140" s="164" t="s">
        <v>101</v>
      </c>
      <c r="D140" s="164" t="s">
        <v>1008</v>
      </c>
      <c r="E140" s="165" t="s">
        <v>4331</v>
      </c>
      <c r="F140" s="166" t="s">
        <v>4332</v>
      </c>
      <c r="G140" s="167" t="s">
        <v>272</v>
      </c>
      <c r="H140" s="168">
        <v>260</v>
      </c>
      <c r="I140" s="169">
        <v>20</v>
      </c>
      <c r="J140" s="169">
        <f>ROUND(I140*H140,2)</f>
        <v>5200</v>
      </c>
      <c r="K140" s="166" t="s">
        <v>2903</v>
      </c>
      <c r="L140" s="170"/>
      <c r="M140" s="171" t="s">
        <v>1</v>
      </c>
      <c r="N140" s="172" t="s">
        <v>39</v>
      </c>
      <c r="O140" s="132">
        <v>0</v>
      </c>
      <c r="P140" s="132">
        <f>O140*H140</f>
        <v>0</v>
      </c>
      <c r="Q140" s="132">
        <v>6.0000000000000002E-5</v>
      </c>
      <c r="R140" s="132">
        <f>Q140*H140</f>
        <v>1.5600000000000001E-2</v>
      </c>
      <c r="S140" s="132">
        <v>0</v>
      </c>
      <c r="T140" s="133">
        <f>S140*H140</f>
        <v>0</v>
      </c>
      <c r="AR140" s="134" t="s">
        <v>332</v>
      </c>
      <c r="AT140" s="134" t="s">
        <v>1008</v>
      </c>
      <c r="AU140" s="134" t="s">
        <v>82</v>
      </c>
      <c r="AY140" s="17" t="s">
        <v>224</v>
      </c>
      <c r="BE140" s="135">
        <f>IF(N140="základní",J140,0)</f>
        <v>0</v>
      </c>
      <c r="BF140" s="135">
        <f>IF(N140="snížená",J140,0)</f>
        <v>5200</v>
      </c>
      <c r="BG140" s="135">
        <f>IF(N140="zákl. přenesená",J140,0)</f>
        <v>0</v>
      </c>
      <c r="BH140" s="135">
        <f>IF(N140="sníž. přenesená",J140,0)</f>
        <v>0</v>
      </c>
      <c r="BI140" s="135">
        <f>IF(N140="nulová",J140,0)</f>
        <v>0</v>
      </c>
      <c r="BJ140" s="17" t="s">
        <v>82</v>
      </c>
      <c r="BK140" s="135">
        <f>ROUND(I140*H140,2)</f>
        <v>5200</v>
      </c>
      <c r="BL140" s="17" t="s">
        <v>277</v>
      </c>
      <c r="BM140" s="134" t="s">
        <v>5510</v>
      </c>
    </row>
    <row r="141" spans="2:65" s="1" customFormat="1" ht="19.5">
      <c r="B141" s="29"/>
      <c r="D141" s="136" t="s">
        <v>231</v>
      </c>
      <c r="F141" s="137" t="s">
        <v>4332</v>
      </c>
      <c r="L141" s="29"/>
      <c r="M141" s="138"/>
      <c r="T141" s="53"/>
      <c r="AT141" s="17" t="s">
        <v>231</v>
      </c>
      <c r="AU141" s="17" t="s">
        <v>82</v>
      </c>
    </row>
    <row r="142" spans="2:65" s="13" customFormat="1" ht="22.5">
      <c r="B142" s="146"/>
      <c r="D142" s="136" t="s">
        <v>234</v>
      </c>
      <c r="E142" s="147" t="s">
        <v>1</v>
      </c>
      <c r="F142" s="148" t="s">
        <v>5511</v>
      </c>
      <c r="H142" s="149">
        <v>260</v>
      </c>
      <c r="L142" s="146"/>
      <c r="M142" s="150"/>
      <c r="T142" s="151"/>
      <c r="AT142" s="147" t="s">
        <v>234</v>
      </c>
      <c r="AU142" s="147" t="s">
        <v>82</v>
      </c>
      <c r="AV142" s="13" t="s">
        <v>82</v>
      </c>
      <c r="AW142" s="13" t="s">
        <v>29</v>
      </c>
      <c r="AX142" s="13" t="s">
        <v>78</v>
      </c>
      <c r="AY142" s="147" t="s">
        <v>224</v>
      </c>
    </row>
    <row r="143" spans="2:65" s="1" customFormat="1" ht="24.2" customHeight="1">
      <c r="B143" s="123"/>
      <c r="C143" s="164" t="s">
        <v>106</v>
      </c>
      <c r="D143" s="164" t="s">
        <v>1008</v>
      </c>
      <c r="E143" s="165" t="s">
        <v>4335</v>
      </c>
      <c r="F143" s="166" t="s">
        <v>4336</v>
      </c>
      <c r="G143" s="167" t="s">
        <v>272</v>
      </c>
      <c r="H143" s="168">
        <v>150</v>
      </c>
      <c r="I143" s="169">
        <v>18.600000000000001</v>
      </c>
      <c r="J143" s="169">
        <f>ROUND(I143*H143,2)</f>
        <v>2790</v>
      </c>
      <c r="K143" s="166" t="s">
        <v>2903</v>
      </c>
      <c r="L143" s="170"/>
      <c r="M143" s="171" t="s">
        <v>1</v>
      </c>
      <c r="N143" s="172" t="s">
        <v>39</v>
      </c>
      <c r="O143" s="132">
        <v>0</v>
      </c>
      <c r="P143" s="132">
        <f>O143*H143</f>
        <v>0</v>
      </c>
      <c r="Q143" s="132">
        <v>1.9000000000000001E-4</v>
      </c>
      <c r="R143" s="132">
        <f>Q143*H143</f>
        <v>2.8500000000000001E-2</v>
      </c>
      <c r="S143" s="132">
        <v>0</v>
      </c>
      <c r="T143" s="133">
        <f>S143*H143</f>
        <v>0</v>
      </c>
      <c r="AR143" s="134" t="s">
        <v>332</v>
      </c>
      <c r="AT143" s="134" t="s">
        <v>1008</v>
      </c>
      <c r="AU143" s="134" t="s">
        <v>82</v>
      </c>
      <c r="AY143" s="17" t="s">
        <v>224</v>
      </c>
      <c r="BE143" s="135">
        <f>IF(N143="základní",J143,0)</f>
        <v>0</v>
      </c>
      <c r="BF143" s="135">
        <f>IF(N143="snížená",J143,0)</f>
        <v>2790</v>
      </c>
      <c r="BG143" s="135">
        <f>IF(N143="zákl. přenesená",J143,0)</f>
        <v>0</v>
      </c>
      <c r="BH143" s="135">
        <f>IF(N143="sníž. přenesená",J143,0)</f>
        <v>0</v>
      </c>
      <c r="BI143" s="135">
        <f>IF(N143="nulová",J143,0)</f>
        <v>0</v>
      </c>
      <c r="BJ143" s="17" t="s">
        <v>82</v>
      </c>
      <c r="BK143" s="135">
        <f>ROUND(I143*H143,2)</f>
        <v>2790</v>
      </c>
      <c r="BL143" s="17" t="s">
        <v>277</v>
      </c>
      <c r="BM143" s="134" t="s">
        <v>5512</v>
      </c>
    </row>
    <row r="144" spans="2:65" s="1" customFormat="1" ht="19.5">
      <c r="B144" s="29"/>
      <c r="D144" s="136" t="s">
        <v>231</v>
      </c>
      <c r="F144" s="137" t="s">
        <v>4336</v>
      </c>
      <c r="L144" s="29"/>
      <c r="M144" s="138"/>
      <c r="T144" s="53"/>
      <c r="AT144" s="17" t="s">
        <v>231</v>
      </c>
      <c r="AU144" s="17" t="s">
        <v>82</v>
      </c>
    </row>
    <row r="145" spans="2:65" s="13" customFormat="1" ht="22.5">
      <c r="B145" s="146"/>
      <c r="D145" s="136" t="s">
        <v>234</v>
      </c>
      <c r="E145" s="147" t="s">
        <v>1</v>
      </c>
      <c r="F145" s="148" t="s">
        <v>5513</v>
      </c>
      <c r="H145" s="149">
        <v>150</v>
      </c>
      <c r="L145" s="146"/>
      <c r="M145" s="150"/>
      <c r="T145" s="151"/>
      <c r="AT145" s="147" t="s">
        <v>234</v>
      </c>
      <c r="AU145" s="147" t="s">
        <v>82</v>
      </c>
      <c r="AV145" s="13" t="s">
        <v>82</v>
      </c>
      <c r="AW145" s="13" t="s">
        <v>29</v>
      </c>
      <c r="AX145" s="13" t="s">
        <v>78</v>
      </c>
      <c r="AY145" s="147" t="s">
        <v>224</v>
      </c>
    </row>
    <row r="146" spans="2:65" s="1" customFormat="1" ht="24.2" customHeight="1">
      <c r="B146" s="123"/>
      <c r="C146" s="164" t="s">
        <v>109</v>
      </c>
      <c r="D146" s="164" t="s">
        <v>1008</v>
      </c>
      <c r="E146" s="165" t="s">
        <v>4339</v>
      </c>
      <c r="F146" s="166" t="s">
        <v>4340</v>
      </c>
      <c r="G146" s="167" t="s">
        <v>272</v>
      </c>
      <c r="H146" s="168">
        <v>240</v>
      </c>
      <c r="I146" s="169">
        <v>30.7</v>
      </c>
      <c r="J146" s="169">
        <f>ROUND(I146*H146,2)</f>
        <v>7368</v>
      </c>
      <c r="K146" s="166" t="s">
        <v>230</v>
      </c>
      <c r="L146" s="170"/>
      <c r="M146" s="171" t="s">
        <v>1</v>
      </c>
      <c r="N146" s="172" t="s">
        <v>39</v>
      </c>
      <c r="O146" s="132">
        <v>0</v>
      </c>
      <c r="P146" s="132">
        <f>O146*H146</f>
        <v>0</v>
      </c>
      <c r="Q146" s="132">
        <v>3.5E-4</v>
      </c>
      <c r="R146" s="132">
        <f>Q146*H146</f>
        <v>8.4000000000000005E-2</v>
      </c>
      <c r="S146" s="132">
        <v>0</v>
      </c>
      <c r="T146" s="133">
        <f>S146*H146</f>
        <v>0</v>
      </c>
      <c r="AR146" s="134" t="s">
        <v>332</v>
      </c>
      <c r="AT146" s="134" t="s">
        <v>1008</v>
      </c>
      <c r="AU146" s="134" t="s">
        <v>82</v>
      </c>
      <c r="AY146" s="17" t="s">
        <v>224</v>
      </c>
      <c r="BE146" s="135">
        <f>IF(N146="základní",J146,0)</f>
        <v>0</v>
      </c>
      <c r="BF146" s="135">
        <f>IF(N146="snížená",J146,0)</f>
        <v>7368</v>
      </c>
      <c r="BG146" s="135">
        <f>IF(N146="zákl. přenesená",J146,0)</f>
        <v>0</v>
      </c>
      <c r="BH146" s="135">
        <f>IF(N146="sníž. přenesená",J146,0)</f>
        <v>0</v>
      </c>
      <c r="BI146" s="135">
        <f>IF(N146="nulová",J146,0)</f>
        <v>0</v>
      </c>
      <c r="BJ146" s="17" t="s">
        <v>82</v>
      </c>
      <c r="BK146" s="135">
        <f>ROUND(I146*H146,2)</f>
        <v>7368</v>
      </c>
      <c r="BL146" s="17" t="s">
        <v>277</v>
      </c>
      <c r="BM146" s="134" t="s">
        <v>5514</v>
      </c>
    </row>
    <row r="147" spans="2:65" s="1" customFormat="1" ht="19.5">
      <c r="B147" s="29"/>
      <c r="D147" s="136" t="s">
        <v>231</v>
      </c>
      <c r="F147" s="137" t="s">
        <v>4340</v>
      </c>
      <c r="L147" s="29"/>
      <c r="M147" s="138"/>
      <c r="T147" s="53"/>
      <c r="AT147" s="17" t="s">
        <v>231</v>
      </c>
      <c r="AU147" s="17" t="s">
        <v>82</v>
      </c>
    </row>
    <row r="148" spans="2:65" s="1" customFormat="1" ht="24.2" customHeight="1">
      <c r="B148" s="123"/>
      <c r="C148" s="164" t="s">
        <v>112</v>
      </c>
      <c r="D148" s="164" t="s">
        <v>1008</v>
      </c>
      <c r="E148" s="165" t="s">
        <v>4342</v>
      </c>
      <c r="F148" s="166" t="s">
        <v>4343</v>
      </c>
      <c r="G148" s="167" t="s">
        <v>272</v>
      </c>
      <c r="H148" s="168">
        <v>100</v>
      </c>
      <c r="I148" s="169">
        <v>23.8</v>
      </c>
      <c r="J148" s="169">
        <f>ROUND(I148*H148,2)</f>
        <v>2380</v>
      </c>
      <c r="K148" s="166" t="s">
        <v>230</v>
      </c>
      <c r="L148" s="170"/>
      <c r="M148" s="171" t="s">
        <v>1</v>
      </c>
      <c r="N148" s="172" t="s">
        <v>39</v>
      </c>
      <c r="O148" s="132">
        <v>0</v>
      </c>
      <c r="P148" s="132">
        <f>O148*H148</f>
        <v>0</v>
      </c>
      <c r="Q148" s="132">
        <v>2.5999999999999998E-4</v>
      </c>
      <c r="R148" s="132">
        <f>Q148*H148</f>
        <v>2.5999999999999999E-2</v>
      </c>
      <c r="S148" s="132">
        <v>0</v>
      </c>
      <c r="T148" s="133">
        <f>S148*H148</f>
        <v>0</v>
      </c>
      <c r="AR148" s="134" t="s">
        <v>332</v>
      </c>
      <c r="AT148" s="134" t="s">
        <v>1008</v>
      </c>
      <c r="AU148" s="134" t="s">
        <v>82</v>
      </c>
      <c r="AY148" s="17" t="s">
        <v>224</v>
      </c>
      <c r="BE148" s="135">
        <f>IF(N148="základní",J148,0)</f>
        <v>0</v>
      </c>
      <c r="BF148" s="135">
        <f>IF(N148="snížená",J148,0)</f>
        <v>2380</v>
      </c>
      <c r="BG148" s="135">
        <f>IF(N148="zákl. přenesená",J148,0)</f>
        <v>0</v>
      </c>
      <c r="BH148" s="135">
        <f>IF(N148="sníž. přenesená",J148,0)</f>
        <v>0</v>
      </c>
      <c r="BI148" s="135">
        <f>IF(N148="nulová",J148,0)</f>
        <v>0</v>
      </c>
      <c r="BJ148" s="17" t="s">
        <v>82</v>
      </c>
      <c r="BK148" s="135">
        <f>ROUND(I148*H148,2)</f>
        <v>2380</v>
      </c>
      <c r="BL148" s="17" t="s">
        <v>277</v>
      </c>
      <c r="BM148" s="134" t="s">
        <v>5515</v>
      </c>
    </row>
    <row r="149" spans="2:65" s="1" customFormat="1" ht="19.5">
      <c r="B149" s="29"/>
      <c r="D149" s="136" t="s">
        <v>231</v>
      </c>
      <c r="F149" s="137" t="s">
        <v>4343</v>
      </c>
      <c r="L149" s="29"/>
      <c r="M149" s="138"/>
      <c r="T149" s="53"/>
      <c r="AT149" s="17" t="s">
        <v>231</v>
      </c>
      <c r="AU149" s="17" t="s">
        <v>82</v>
      </c>
    </row>
    <row r="150" spans="2:65" s="1" customFormat="1" ht="24.2" customHeight="1">
      <c r="B150" s="123"/>
      <c r="C150" s="164" t="s">
        <v>115</v>
      </c>
      <c r="D150" s="164" t="s">
        <v>1008</v>
      </c>
      <c r="E150" s="165" t="s">
        <v>4345</v>
      </c>
      <c r="F150" s="166" t="s">
        <v>4346</v>
      </c>
      <c r="G150" s="167" t="s">
        <v>272</v>
      </c>
      <c r="H150" s="168">
        <v>210</v>
      </c>
      <c r="I150" s="169">
        <v>49.3</v>
      </c>
      <c r="J150" s="169">
        <f>ROUND(I150*H150,2)</f>
        <v>10353</v>
      </c>
      <c r="K150" s="166" t="s">
        <v>230</v>
      </c>
      <c r="L150" s="170"/>
      <c r="M150" s="171" t="s">
        <v>1</v>
      </c>
      <c r="N150" s="172" t="s">
        <v>39</v>
      </c>
      <c r="O150" s="132">
        <v>0</v>
      </c>
      <c r="P150" s="132">
        <f>O150*H150</f>
        <v>0</v>
      </c>
      <c r="Q150" s="132">
        <v>5.5000000000000003E-4</v>
      </c>
      <c r="R150" s="132">
        <f>Q150*H150</f>
        <v>0.11550000000000001</v>
      </c>
      <c r="S150" s="132">
        <v>0</v>
      </c>
      <c r="T150" s="133">
        <f>S150*H150</f>
        <v>0</v>
      </c>
      <c r="AR150" s="134" t="s">
        <v>332</v>
      </c>
      <c r="AT150" s="134" t="s">
        <v>1008</v>
      </c>
      <c r="AU150" s="134" t="s">
        <v>82</v>
      </c>
      <c r="AY150" s="17" t="s">
        <v>224</v>
      </c>
      <c r="BE150" s="135">
        <f>IF(N150="základní",J150,0)</f>
        <v>0</v>
      </c>
      <c r="BF150" s="135">
        <f>IF(N150="snížená",J150,0)</f>
        <v>10353</v>
      </c>
      <c r="BG150" s="135">
        <f>IF(N150="zákl. přenesená",J150,0)</f>
        <v>0</v>
      </c>
      <c r="BH150" s="135">
        <f>IF(N150="sníž. přenesená",J150,0)</f>
        <v>0</v>
      </c>
      <c r="BI150" s="135">
        <f>IF(N150="nulová",J150,0)</f>
        <v>0</v>
      </c>
      <c r="BJ150" s="17" t="s">
        <v>82</v>
      </c>
      <c r="BK150" s="135">
        <f>ROUND(I150*H150,2)</f>
        <v>10353</v>
      </c>
      <c r="BL150" s="17" t="s">
        <v>277</v>
      </c>
      <c r="BM150" s="134" t="s">
        <v>5516</v>
      </c>
    </row>
    <row r="151" spans="2:65" s="1" customFormat="1" ht="19.5">
      <c r="B151" s="29"/>
      <c r="D151" s="136" t="s">
        <v>231</v>
      </c>
      <c r="F151" s="137" t="s">
        <v>4346</v>
      </c>
      <c r="L151" s="29"/>
      <c r="M151" s="138"/>
      <c r="T151" s="53"/>
      <c r="AT151" s="17" t="s">
        <v>231</v>
      </c>
      <c r="AU151" s="17" t="s">
        <v>82</v>
      </c>
    </row>
    <row r="152" spans="2:65" s="1" customFormat="1" ht="33" customHeight="1">
      <c r="B152" s="123"/>
      <c r="C152" s="124" t="s">
        <v>118</v>
      </c>
      <c r="D152" s="124" t="s">
        <v>226</v>
      </c>
      <c r="E152" s="125" t="s">
        <v>4348</v>
      </c>
      <c r="F152" s="126" t="s">
        <v>4349</v>
      </c>
      <c r="G152" s="127" t="s">
        <v>639</v>
      </c>
      <c r="H152" s="128">
        <v>266</v>
      </c>
      <c r="I152" s="129">
        <v>55.4</v>
      </c>
      <c r="J152" s="129">
        <f>ROUND(I152*H152,2)</f>
        <v>14736.4</v>
      </c>
      <c r="K152" s="126" t="s">
        <v>2903</v>
      </c>
      <c r="L152" s="29"/>
      <c r="M152" s="130" t="s">
        <v>1</v>
      </c>
      <c r="N152" s="131" t="s">
        <v>39</v>
      </c>
      <c r="O152" s="132">
        <v>0.12</v>
      </c>
      <c r="P152" s="132">
        <f>O152*H152</f>
        <v>31.919999999999998</v>
      </c>
      <c r="Q152" s="132">
        <v>0</v>
      </c>
      <c r="R152" s="132">
        <f>Q152*H152</f>
        <v>0</v>
      </c>
      <c r="S152" s="132">
        <v>0</v>
      </c>
      <c r="T152" s="133">
        <f>S152*H152</f>
        <v>0</v>
      </c>
      <c r="AR152" s="134" t="s">
        <v>277</v>
      </c>
      <c r="AT152" s="134" t="s">
        <v>226</v>
      </c>
      <c r="AU152" s="134" t="s">
        <v>82</v>
      </c>
      <c r="AY152" s="17" t="s">
        <v>224</v>
      </c>
      <c r="BE152" s="135">
        <f>IF(N152="základní",J152,0)</f>
        <v>0</v>
      </c>
      <c r="BF152" s="135">
        <f>IF(N152="snížená",J152,0)</f>
        <v>14736.4</v>
      </c>
      <c r="BG152" s="135">
        <f>IF(N152="zákl. přenesená",J152,0)</f>
        <v>0</v>
      </c>
      <c r="BH152" s="135">
        <f>IF(N152="sníž. přenesená",J152,0)</f>
        <v>0</v>
      </c>
      <c r="BI152" s="135">
        <f>IF(N152="nulová",J152,0)</f>
        <v>0</v>
      </c>
      <c r="BJ152" s="17" t="s">
        <v>82</v>
      </c>
      <c r="BK152" s="135">
        <f>ROUND(I152*H152,2)</f>
        <v>14736.4</v>
      </c>
      <c r="BL152" s="17" t="s">
        <v>277</v>
      </c>
      <c r="BM152" s="134" t="s">
        <v>5517</v>
      </c>
    </row>
    <row r="153" spans="2:65" s="1" customFormat="1" ht="19.5">
      <c r="B153" s="29"/>
      <c r="D153" s="136" t="s">
        <v>231</v>
      </c>
      <c r="F153" s="137" t="s">
        <v>4351</v>
      </c>
      <c r="L153" s="29"/>
      <c r="M153" s="138"/>
      <c r="T153" s="53"/>
      <c r="AT153" s="17" t="s">
        <v>231</v>
      </c>
      <c r="AU153" s="17" t="s">
        <v>82</v>
      </c>
    </row>
    <row r="154" spans="2:65" s="13" customFormat="1">
      <c r="B154" s="146"/>
      <c r="D154" s="136" t="s">
        <v>234</v>
      </c>
      <c r="E154" s="147" t="s">
        <v>1</v>
      </c>
      <c r="F154" s="148" t="s">
        <v>4352</v>
      </c>
      <c r="H154" s="149">
        <v>266</v>
      </c>
      <c r="L154" s="146"/>
      <c r="M154" s="150"/>
      <c r="T154" s="151"/>
      <c r="AT154" s="147" t="s">
        <v>234</v>
      </c>
      <c r="AU154" s="147" t="s">
        <v>82</v>
      </c>
      <c r="AV154" s="13" t="s">
        <v>82</v>
      </c>
      <c r="AW154" s="13" t="s">
        <v>29</v>
      </c>
      <c r="AX154" s="13" t="s">
        <v>73</v>
      </c>
      <c r="AY154" s="147" t="s">
        <v>224</v>
      </c>
    </row>
    <row r="155" spans="2:65" s="14" customFormat="1">
      <c r="B155" s="152"/>
      <c r="D155" s="136" t="s">
        <v>234</v>
      </c>
      <c r="E155" s="153" t="s">
        <v>1</v>
      </c>
      <c r="F155" s="154" t="s">
        <v>239</v>
      </c>
      <c r="H155" s="155">
        <v>266</v>
      </c>
      <c r="L155" s="152"/>
      <c r="M155" s="156"/>
      <c r="T155" s="157"/>
      <c r="AT155" s="153" t="s">
        <v>234</v>
      </c>
      <c r="AU155" s="153" t="s">
        <v>82</v>
      </c>
      <c r="AV155" s="14" t="s">
        <v>106</v>
      </c>
      <c r="AW155" s="14" t="s">
        <v>29</v>
      </c>
      <c r="AX155" s="14" t="s">
        <v>78</v>
      </c>
      <c r="AY155" s="153" t="s">
        <v>224</v>
      </c>
    </row>
    <row r="156" spans="2:65" s="1" customFormat="1" ht="24.2" customHeight="1">
      <c r="B156" s="123"/>
      <c r="C156" s="164" t="s">
        <v>280</v>
      </c>
      <c r="D156" s="164" t="s">
        <v>1008</v>
      </c>
      <c r="E156" s="165" t="s">
        <v>4353</v>
      </c>
      <c r="F156" s="166" t="s">
        <v>4354</v>
      </c>
      <c r="G156" s="167" t="s">
        <v>639</v>
      </c>
      <c r="H156" s="168">
        <v>178</v>
      </c>
      <c r="I156" s="169">
        <v>12.2</v>
      </c>
      <c r="J156" s="169">
        <f>ROUND(I156*H156,2)</f>
        <v>2171.6</v>
      </c>
      <c r="K156" s="166" t="s">
        <v>2903</v>
      </c>
      <c r="L156" s="170"/>
      <c r="M156" s="171" t="s">
        <v>1</v>
      </c>
      <c r="N156" s="172" t="s">
        <v>39</v>
      </c>
      <c r="O156" s="132">
        <v>0</v>
      </c>
      <c r="P156" s="132">
        <f>O156*H156</f>
        <v>0</v>
      </c>
      <c r="Q156" s="132">
        <v>5.0000000000000002E-5</v>
      </c>
      <c r="R156" s="132">
        <f>Q156*H156</f>
        <v>8.8999999999999999E-3</v>
      </c>
      <c r="S156" s="132">
        <v>0</v>
      </c>
      <c r="T156" s="133">
        <f>S156*H156</f>
        <v>0</v>
      </c>
      <c r="AR156" s="134" t="s">
        <v>332</v>
      </c>
      <c r="AT156" s="134" t="s">
        <v>1008</v>
      </c>
      <c r="AU156" s="134" t="s">
        <v>82</v>
      </c>
      <c r="AY156" s="17" t="s">
        <v>224</v>
      </c>
      <c r="BE156" s="135">
        <f>IF(N156="základní",J156,0)</f>
        <v>0</v>
      </c>
      <c r="BF156" s="135">
        <f>IF(N156="snížená",J156,0)</f>
        <v>2171.6</v>
      </c>
      <c r="BG156" s="135">
        <f>IF(N156="zákl. přenesená",J156,0)</f>
        <v>0</v>
      </c>
      <c r="BH156" s="135">
        <f>IF(N156="sníž. přenesená",J156,0)</f>
        <v>0</v>
      </c>
      <c r="BI156" s="135">
        <f>IF(N156="nulová",J156,0)</f>
        <v>0</v>
      </c>
      <c r="BJ156" s="17" t="s">
        <v>82</v>
      </c>
      <c r="BK156" s="135">
        <f>ROUND(I156*H156,2)</f>
        <v>2171.6</v>
      </c>
      <c r="BL156" s="17" t="s">
        <v>277</v>
      </c>
      <c r="BM156" s="134" t="s">
        <v>5518</v>
      </c>
    </row>
    <row r="157" spans="2:65" s="1" customFormat="1">
      <c r="B157" s="29"/>
      <c r="D157" s="136" t="s">
        <v>231</v>
      </c>
      <c r="F157" s="137" t="s">
        <v>4354</v>
      </c>
      <c r="L157" s="29"/>
      <c r="M157" s="138"/>
      <c r="T157" s="53"/>
      <c r="AT157" s="17" t="s">
        <v>231</v>
      </c>
      <c r="AU157" s="17" t="s">
        <v>82</v>
      </c>
    </row>
    <row r="158" spans="2:65" s="1" customFormat="1" ht="37.9" customHeight="1">
      <c r="B158" s="123"/>
      <c r="C158" s="164" t="s">
        <v>258</v>
      </c>
      <c r="D158" s="164" t="s">
        <v>1008</v>
      </c>
      <c r="E158" s="165" t="s">
        <v>4356</v>
      </c>
      <c r="F158" s="166" t="s">
        <v>4357</v>
      </c>
      <c r="G158" s="167" t="s">
        <v>639</v>
      </c>
      <c r="H158" s="168">
        <v>88</v>
      </c>
      <c r="I158" s="169">
        <v>67.5</v>
      </c>
      <c r="J158" s="169">
        <f>ROUND(I158*H158,2)</f>
        <v>5940</v>
      </c>
      <c r="K158" s="166" t="s">
        <v>2903</v>
      </c>
      <c r="L158" s="170"/>
      <c r="M158" s="171" t="s">
        <v>1</v>
      </c>
      <c r="N158" s="172" t="s">
        <v>39</v>
      </c>
      <c r="O158" s="132">
        <v>0</v>
      </c>
      <c r="P158" s="132">
        <f>O158*H158</f>
        <v>0</v>
      </c>
      <c r="Q158" s="132">
        <v>9.0000000000000006E-5</v>
      </c>
      <c r="R158" s="132">
        <f>Q158*H158</f>
        <v>7.92E-3</v>
      </c>
      <c r="S158" s="132">
        <v>0</v>
      </c>
      <c r="T158" s="133">
        <f>S158*H158</f>
        <v>0</v>
      </c>
      <c r="AR158" s="134" t="s">
        <v>332</v>
      </c>
      <c r="AT158" s="134" t="s">
        <v>1008</v>
      </c>
      <c r="AU158" s="134" t="s">
        <v>82</v>
      </c>
      <c r="AY158" s="17" t="s">
        <v>224</v>
      </c>
      <c r="BE158" s="135">
        <f>IF(N158="základní",J158,0)</f>
        <v>0</v>
      </c>
      <c r="BF158" s="135">
        <f>IF(N158="snížená",J158,0)</f>
        <v>5940</v>
      </c>
      <c r="BG158" s="135">
        <f>IF(N158="zákl. přenesená",J158,0)</f>
        <v>0</v>
      </c>
      <c r="BH158" s="135">
        <f>IF(N158="sníž. přenesená",J158,0)</f>
        <v>0</v>
      </c>
      <c r="BI158" s="135">
        <f>IF(N158="nulová",J158,0)</f>
        <v>0</v>
      </c>
      <c r="BJ158" s="17" t="s">
        <v>82</v>
      </c>
      <c r="BK158" s="135">
        <f>ROUND(I158*H158,2)</f>
        <v>5940</v>
      </c>
      <c r="BL158" s="17" t="s">
        <v>277</v>
      </c>
      <c r="BM158" s="134" t="s">
        <v>5519</v>
      </c>
    </row>
    <row r="159" spans="2:65" s="1" customFormat="1" ht="19.5">
      <c r="B159" s="29"/>
      <c r="D159" s="136" t="s">
        <v>231</v>
      </c>
      <c r="F159" s="137" t="s">
        <v>4357</v>
      </c>
      <c r="L159" s="29"/>
      <c r="M159" s="138"/>
      <c r="T159" s="53"/>
      <c r="AT159" s="17" t="s">
        <v>231</v>
      </c>
      <c r="AU159" s="17" t="s">
        <v>82</v>
      </c>
    </row>
    <row r="160" spans="2:65" s="11" customFormat="1" ht="25.9" customHeight="1">
      <c r="B160" s="112"/>
      <c r="D160" s="113" t="s">
        <v>72</v>
      </c>
      <c r="E160" s="114" t="s">
        <v>1008</v>
      </c>
      <c r="F160" s="114" t="s">
        <v>3402</v>
      </c>
      <c r="J160" s="115">
        <f>BK160</f>
        <v>89848.939999999973</v>
      </c>
      <c r="L160" s="112"/>
      <c r="M160" s="116"/>
      <c r="P160" s="117">
        <f>P161</f>
        <v>184.24481800000001</v>
      </c>
      <c r="R160" s="117">
        <f>R161</f>
        <v>1.35E-2</v>
      </c>
      <c r="T160" s="118">
        <f>T161</f>
        <v>3.3180000000000001</v>
      </c>
      <c r="AR160" s="113" t="s">
        <v>101</v>
      </c>
      <c r="AT160" s="119" t="s">
        <v>72</v>
      </c>
      <c r="AU160" s="119" t="s">
        <v>73</v>
      </c>
      <c r="AY160" s="113" t="s">
        <v>224</v>
      </c>
      <c r="BK160" s="120">
        <f>BK161</f>
        <v>89848.939999999973</v>
      </c>
    </row>
    <row r="161" spans="2:65" s="11" customFormat="1" ht="22.9" customHeight="1">
      <c r="B161" s="112"/>
      <c r="D161" s="113" t="s">
        <v>72</v>
      </c>
      <c r="E161" s="121" t="s">
        <v>2296</v>
      </c>
      <c r="F161" s="121" t="s">
        <v>3426</v>
      </c>
      <c r="J161" s="122">
        <f>BK161</f>
        <v>89848.939999999973</v>
      </c>
      <c r="L161" s="112"/>
      <c r="M161" s="116"/>
      <c r="P161" s="117">
        <f>SUM(P162:P187)</f>
        <v>184.24481800000001</v>
      </c>
      <c r="R161" s="117">
        <f>SUM(R162:R187)</f>
        <v>1.35E-2</v>
      </c>
      <c r="T161" s="118">
        <f>SUM(T162:T187)</f>
        <v>3.3180000000000001</v>
      </c>
      <c r="AR161" s="113" t="s">
        <v>101</v>
      </c>
      <c r="AT161" s="119" t="s">
        <v>72</v>
      </c>
      <c r="AU161" s="119" t="s">
        <v>78</v>
      </c>
      <c r="AY161" s="113" t="s">
        <v>224</v>
      </c>
      <c r="BK161" s="120">
        <f>SUM(BK162:BK187)</f>
        <v>89848.939999999973</v>
      </c>
    </row>
    <row r="162" spans="2:65" s="1" customFormat="1" ht="33" customHeight="1">
      <c r="B162" s="123"/>
      <c r="C162" s="124" t="s">
        <v>297</v>
      </c>
      <c r="D162" s="124" t="s">
        <v>226</v>
      </c>
      <c r="E162" s="125" t="s">
        <v>4359</v>
      </c>
      <c r="F162" s="126" t="s">
        <v>4360</v>
      </c>
      <c r="G162" s="127" t="s">
        <v>639</v>
      </c>
      <c r="H162" s="128">
        <v>64</v>
      </c>
      <c r="I162" s="129">
        <v>342</v>
      </c>
      <c r="J162" s="129">
        <f>ROUND(I162*H162,2)</f>
        <v>21888</v>
      </c>
      <c r="K162" s="126" t="s">
        <v>230</v>
      </c>
      <c r="L162" s="29"/>
      <c r="M162" s="130" t="s">
        <v>1</v>
      </c>
      <c r="N162" s="131" t="s">
        <v>39</v>
      </c>
      <c r="O162" s="132">
        <v>0.84</v>
      </c>
      <c r="P162" s="132">
        <f>O162*H162</f>
        <v>53.76</v>
      </c>
      <c r="Q162" s="132">
        <v>0</v>
      </c>
      <c r="R162" s="132">
        <f>Q162*H162</f>
        <v>0</v>
      </c>
      <c r="S162" s="132">
        <v>1.6E-2</v>
      </c>
      <c r="T162" s="133">
        <f>S162*H162</f>
        <v>1.024</v>
      </c>
      <c r="AR162" s="134" t="s">
        <v>429</v>
      </c>
      <c r="AT162" s="134" t="s">
        <v>226</v>
      </c>
      <c r="AU162" s="134" t="s">
        <v>82</v>
      </c>
      <c r="AY162" s="17" t="s">
        <v>224</v>
      </c>
      <c r="BE162" s="135">
        <f>IF(N162="základní",J162,0)</f>
        <v>0</v>
      </c>
      <c r="BF162" s="135">
        <f>IF(N162="snížená",J162,0)</f>
        <v>21888</v>
      </c>
      <c r="BG162" s="135">
        <f>IF(N162="zákl. přenesená",J162,0)</f>
        <v>0</v>
      </c>
      <c r="BH162" s="135">
        <f>IF(N162="sníž. přenesená",J162,0)</f>
        <v>0</v>
      </c>
      <c r="BI162" s="135">
        <f>IF(N162="nulová",J162,0)</f>
        <v>0</v>
      </c>
      <c r="BJ162" s="17" t="s">
        <v>82</v>
      </c>
      <c r="BK162" s="135">
        <f>ROUND(I162*H162,2)</f>
        <v>21888</v>
      </c>
      <c r="BL162" s="17" t="s">
        <v>429</v>
      </c>
      <c r="BM162" s="134" t="s">
        <v>5520</v>
      </c>
    </row>
    <row r="163" spans="2:65" s="1" customFormat="1" ht="19.5">
      <c r="B163" s="29"/>
      <c r="D163" s="136" t="s">
        <v>231</v>
      </c>
      <c r="F163" s="137" t="s">
        <v>4362</v>
      </c>
      <c r="L163" s="29"/>
      <c r="M163" s="138"/>
      <c r="T163" s="53"/>
      <c r="AT163" s="17" t="s">
        <v>231</v>
      </c>
      <c r="AU163" s="17" t="s">
        <v>82</v>
      </c>
    </row>
    <row r="164" spans="2:65" s="1" customFormat="1">
      <c r="B164" s="29"/>
      <c r="D164" s="139" t="s">
        <v>232</v>
      </c>
      <c r="F164" s="140" t="s">
        <v>4363</v>
      </c>
      <c r="L164" s="29"/>
      <c r="M164" s="138"/>
      <c r="T164" s="53"/>
      <c r="AT164" s="17" t="s">
        <v>232</v>
      </c>
      <c r="AU164" s="17" t="s">
        <v>82</v>
      </c>
    </row>
    <row r="165" spans="2:65" s="1" customFormat="1" ht="33" customHeight="1">
      <c r="B165" s="123"/>
      <c r="C165" s="124" t="s">
        <v>8</v>
      </c>
      <c r="D165" s="124" t="s">
        <v>226</v>
      </c>
      <c r="E165" s="125" t="s">
        <v>4364</v>
      </c>
      <c r="F165" s="126" t="s">
        <v>4365</v>
      </c>
      <c r="G165" s="127" t="s">
        <v>639</v>
      </c>
      <c r="H165" s="128">
        <v>16</v>
      </c>
      <c r="I165" s="129">
        <v>927</v>
      </c>
      <c r="J165" s="129">
        <f>ROUND(I165*H165,2)</f>
        <v>14832</v>
      </c>
      <c r="K165" s="126" t="s">
        <v>230</v>
      </c>
      <c r="L165" s="29"/>
      <c r="M165" s="130" t="s">
        <v>1</v>
      </c>
      <c r="N165" s="131" t="s">
        <v>39</v>
      </c>
      <c r="O165" s="132">
        <v>2.278</v>
      </c>
      <c r="P165" s="132">
        <f>O165*H165</f>
        <v>36.448</v>
      </c>
      <c r="Q165" s="132">
        <v>0</v>
      </c>
      <c r="R165" s="132">
        <f>Q165*H165</f>
        <v>0</v>
      </c>
      <c r="S165" s="132">
        <v>5.8999999999999997E-2</v>
      </c>
      <c r="T165" s="133">
        <f>S165*H165</f>
        <v>0.94399999999999995</v>
      </c>
      <c r="AR165" s="134" t="s">
        <v>429</v>
      </c>
      <c r="AT165" s="134" t="s">
        <v>226</v>
      </c>
      <c r="AU165" s="134" t="s">
        <v>82</v>
      </c>
      <c r="AY165" s="17" t="s">
        <v>224</v>
      </c>
      <c r="BE165" s="135">
        <f>IF(N165="základní",J165,0)</f>
        <v>0</v>
      </c>
      <c r="BF165" s="135">
        <f>IF(N165="snížená",J165,0)</f>
        <v>14832</v>
      </c>
      <c r="BG165" s="135">
        <f>IF(N165="zákl. přenesená",J165,0)</f>
        <v>0</v>
      </c>
      <c r="BH165" s="135">
        <f>IF(N165="sníž. přenesená",J165,0)</f>
        <v>0</v>
      </c>
      <c r="BI165" s="135">
        <f>IF(N165="nulová",J165,0)</f>
        <v>0</v>
      </c>
      <c r="BJ165" s="17" t="s">
        <v>82</v>
      </c>
      <c r="BK165" s="135">
        <f>ROUND(I165*H165,2)</f>
        <v>14832</v>
      </c>
      <c r="BL165" s="17" t="s">
        <v>429</v>
      </c>
      <c r="BM165" s="134" t="s">
        <v>5521</v>
      </c>
    </row>
    <row r="166" spans="2:65" s="1" customFormat="1" ht="19.5">
      <c r="B166" s="29"/>
      <c r="D166" s="136" t="s">
        <v>231</v>
      </c>
      <c r="F166" s="137" t="s">
        <v>4367</v>
      </c>
      <c r="L166" s="29"/>
      <c r="M166" s="138"/>
      <c r="T166" s="53"/>
      <c r="AT166" s="17" t="s">
        <v>231</v>
      </c>
      <c r="AU166" s="17" t="s">
        <v>82</v>
      </c>
    </row>
    <row r="167" spans="2:65" s="1" customFormat="1">
      <c r="B167" s="29"/>
      <c r="D167" s="139" t="s">
        <v>232</v>
      </c>
      <c r="F167" s="140" t="s">
        <v>4368</v>
      </c>
      <c r="L167" s="29"/>
      <c r="M167" s="138"/>
      <c r="T167" s="53"/>
      <c r="AT167" s="17" t="s">
        <v>232</v>
      </c>
      <c r="AU167" s="17" t="s">
        <v>82</v>
      </c>
    </row>
    <row r="168" spans="2:65" s="1" customFormat="1" ht="24.2" customHeight="1">
      <c r="B168" s="123"/>
      <c r="C168" s="124" t="s">
        <v>310</v>
      </c>
      <c r="D168" s="124" t="s">
        <v>226</v>
      </c>
      <c r="E168" s="125" t="s">
        <v>4369</v>
      </c>
      <c r="F168" s="126" t="s">
        <v>4370</v>
      </c>
      <c r="G168" s="127" t="s">
        <v>272</v>
      </c>
      <c r="H168" s="128">
        <v>450</v>
      </c>
      <c r="I168" s="129">
        <v>87.9</v>
      </c>
      <c r="J168" s="129">
        <f>ROUND(I168*H168,2)</f>
        <v>39555</v>
      </c>
      <c r="K168" s="126" t="s">
        <v>230</v>
      </c>
      <c r="L168" s="29"/>
      <c r="M168" s="130" t="s">
        <v>1</v>
      </c>
      <c r="N168" s="131" t="s">
        <v>39</v>
      </c>
      <c r="O168" s="132">
        <v>0.185</v>
      </c>
      <c r="P168" s="132">
        <f>O168*H168</f>
        <v>83.25</v>
      </c>
      <c r="Q168" s="132">
        <v>3.0000000000000001E-5</v>
      </c>
      <c r="R168" s="132">
        <f>Q168*H168</f>
        <v>1.35E-2</v>
      </c>
      <c r="S168" s="132">
        <v>3.0000000000000001E-3</v>
      </c>
      <c r="T168" s="133">
        <f>S168*H168</f>
        <v>1.35</v>
      </c>
      <c r="AR168" s="134" t="s">
        <v>429</v>
      </c>
      <c r="AT168" s="134" t="s">
        <v>226</v>
      </c>
      <c r="AU168" s="134" t="s">
        <v>82</v>
      </c>
      <c r="AY168" s="17" t="s">
        <v>224</v>
      </c>
      <c r="BE168" s="135">
        <f>IF(N168="základní",J168,0)</f>
        <v>0</v>
      </c>
      <c r="BF168" s="135">
        <f>IF(N168="snížená",J168,0)</f>
        <v>39555</v>
      </c>
      <c r="BG168" s="135">
        <f>IF(N168="zákl. přenesená",J168,0)</f>
        <v>0</v>
      </c>
      <c r="BH168" s="135">
        <f>IF(N168="sníž. přenesená",J168,0)</f>
        <v>0</v>
      </c>
      <c r="BI168" s="135">
        <f>IF(N168="nulová",J168,0)</f>
        <v>0</v>
      </c>
      <c r="BJ168" s="17" t="s">
        <v>82</v>
      </c>
      <c r="BK168" s="135">
        <f>ROUND(I168*H168,2)</f>
        <v>39555</v>
      </c>
      <c r="BL168" s="17" t="s">
        <v>429</v>
      </c>
      <c r="BM168" s="134" t="s">
        <v>5522</v>
      </c>
    </row>
    <row r="169" spans="2:65" s="1" customFormat="1">
      <c r="B169" s="29"/>
      <c r="D169" s="136" t="s">
        <v>231</v>
      </c>
      <c r="F169" s="137" t="s">
        <v>4372</v>
      </c>
      <c r="L169" s="29"/>
      <c r="M169" s="138"/>
      <c r="T169" s="53"/>
      <c r="AT169" s="17" t="s">
        <v>231</v>
      </c>
      <c r="AU169" s="17" t="s">
        <v>82</v>
      </c>
    </row>
    <row r="170" spans="2:65" s="1" customFormat="1">
      <c r="B170" s="29"/>
      <c r="D170" s="139" t="s">
        <v>232</v>
      </c>
      <c r="F170" s="140" t="s">
        <v>4373</v>
      </c>
      <c r="L170" s="29"/>
      <c r="M170" s="138"/>
      <c r="T170" s="53"/>
      <c r="AT170" s="17" t="s">
        <v>232</v>
      </c>
      <c r="AU170" s="17" t="s">
        <v>82</v>
      </c>
    </row>
    <row r="171" spans="2:65" s="1" customFormat="1" ht="24.2" customHeight="1">
      <c r="B171" s="123"/>
      <c r="C171" s="124" t="s">
        <v>273</v>
      </c>
      <c r="D171" s="124" t="s">
        <v>226</v>
      </c>
      <c r="E171" s="125" t="s">
        <v>4374</v>
      </c>
      <c r="F171" s="126" t="s">
        <v>4375</v>
      </c>
      <c r="G171" s="127" t="s">
        <v>253</v>
      </c>
      <c r="H171" s="128">
        <v>3.3180000000000001</v>
      </c>
      <c r="I171" s="129">
        <v>380</v>
      </c>
      <c r="J171" s="129">
        <f>ROUND(I171*H171,2)</f>
        <v>1260.8399999999999</v>
      </c>
      <c r="K171" s="126" t="s">
        <v>230</v>
      </c>
      <c r="L171" s="29"/>
      <c r="M171" s="130" t="s">
        <v>1</v>
      </c>
      <c r="N171" s="131" t="s">
        <v>39</v>
      </c>
      <c r="O171" s="132">
        <v>0.93300000000000005</v>
      </c>
      <c r="P171" s="132">
        <f>O171*H171</f>
        <v>3.0956940000000004</v>
      </c>
      <c r="Q171" s="132">
        <v>0</v>
      </c>
      <c r="R171" s="132">
        <f>Q171*H171</f>
        <v>0</v>
      </c>
      <c r="S171" s="132">
        <v>0</v>
      </c>
      <c r="T171" s="133">
        <f>S171*H171</f>
        <v>0</v>
      </c>
      <c r="AR171" s="134" t="s">
        <v>429</v>
      </c>
      <c r="AT171" s="134" t="s">
        <v>226</v>
      </c>
      <c r="AU171" s="134" t="s">
        <v>82</v>
      </c>
      <c r="AY171" s="17" t="s">
        <v>224</v>
      </c>
      <c r="BE171" s="135">
        <f>IF(N171="základní",J171,0)</f>
        <v>0</v>
      </c>
      <c r="BF171" s="135">
        <f>IF(N171="snížená",J171,0)</f>
        <v>1260.8399999999999</v>
      </c>
      <c r="BG171" s="135">
        <f>IF(N171="zákl. přenesená",J171,0)</f>
        <v>0</v>
      </c>
      <c r="BH171" s="135">
        <f>IF(N171="sníž. přenesená",J171,0)</f>
        <v>0</v>
      </c>
      <c r="BI171" s="135">
        <f>IF(N171="nulová",J171,0)</f>
        <v>0</v>
      </c>
      <c r="BJ171" s="17" t="s">
        <v>82</v>
      </c>
      <c r="BK171" s="135">
        <f>ROUND(I171*H171,2)</f>
        <v>1260.8399999999999</v>
      </c>
      <c r="BL171" s="17" t="s">
        <v>429</v>
      </c>
      <c r="BM171" s="134" t="s">
        <v>5523</v>
      </c>
    </row>
    <row r="172" spans="2:65" s="1" customFormat="1" ht="19.5">
      <c r="B172" s="29"/>
      <c r="D172" s="136" t="s">
        <v>231</v>
      </c>
      <c r="F172" s="137" t="s">
        <v>4377</v>
      </c>
      <c r="L172" s="29"/>
      <c r="M172" s="138"/>
      <c r="T172" s="53"/>
      <c r="AT172" s="17" t="s">
        <v>231</v>
      </c>
      <c r="AU172" s="17" t="s">
        <v>82</v>
      </c>
    </row>
    <row r="173" spans="2:65" s="1" customFormat="1">
      <c r="B173" s="29"/>
      <c r="D173" s="139" t="s">
        <v>232</v>
      </c>
      <c r="F173" s="140" t="s">
        <v>4378</v>
      </c>
      <c r="L173" s="29"/>
      <c r="M173" s="138"/>
      <c r="T173" s="53"/>
      <c r="AT173" s="17" t="s">
        <v>232</v>
      </c>
      <c r="AU173" s="17" t="s">
        <v>82</v>
      </c>
    </row>
    <row r="174" spans="2:65" s="1" customFormat="1" ht="24.2" customHeight="1">
      <c r="B174" s="123"/>
      <c r="C174" s="124" t="s">
        <v>325</v>
      </c>
      <c r="D174" s="124" t="s">
        <v>226</v>
      </c>
      <c r="E174" s="125" t="s">
        <v>4379</v>
      </c>
      <c r="F174" s="126" t="s">
        <v>4380</v>
      </c>
      <c r="G174" s="127" t="s">
        <v>253</v>
      </c>
      <c r="H174" s="128">
        <v>6.6360000000000001</v>
      </c>
      <c r="I174" s="129">
        <v>266</v>
      </c>
      <c r="J174" s="129">
        <f>ROUND(I174*H174,2)</f>
        <v>1765.18</v>
      </c>
      <c r="K174" s="126" t="s">
        <v>230</v>
      </c>
      <c r="L174" s="29"/>
      <c r="M174" s="130" t="s">
        <v>1</v>
      </c>
      <c r="N174" s="131" t="s">
        <v>39</v>
      </c>
      <c r="O174" s="132">
        <v>0.65300000000000002</v>
      </c>
      <c r="P174" s="132">
        <f>O174*H174</f>
        <v>4.3333080000000006</v>
      </c>
      <c r="Q174" s="132">
        <v>0</v>
      </c>
      <c r="R174" s="132">
        <f>Q174*H174</f>
        <v>0</v>
      </c>
      <c r="S174" s="132">
        <v>0</v>
      </c>
      <c r="T174" s="133">
        <f>S174*H174</f>
        <v>0</v>
      </c>
      <c r="AR174" s="134" t="s">
        <v>429</v>
      </c>
      <c r="AT174" s="134" t="s">
        <v>226</v>
      </c>
      <c r="AU174" s="134" t="s">
        <v>82</v>
      </c>
      <c r="AY174" s="17" t="s">
        <v>224</v>
      </c>
      <c r="BE174" s="135">
        <f>IF(N174="základní",J174,0)</f>
        <v>0</v>
      </c>
      <c r="BF174" s="135">
        <f>IF(N174="snížená",J174,0)</f>
        <v>1765.18</v>
      </c>
      <c r="BG174" s="135">
        <f>IF(N174="zákl. přenesená",J174,0)</f>
        <v>0</v>
      </c>
      <c r="BH174" s="135">
        <f>IF(N174="sníž. přenesená",J174,0)</f>
        <v>0</v>
      </c>
      <c r="BI174" s="135">
        <f>IF(N174="nulová",J174,0)</f>
        <v>0</v>
      </c>
      <c r="BJ174" s="17" t="s">
        <v>82</v>
      </c>
      <c r="BK174" s="135">
        <f>ROUND(I174*H174,2)</f>
        <v>1765.18</v>
      </c>
      <c r="BL174" s="17" t="s">
        <v>429</v>
      </c>
      <c r="BM174" s="134" t="s">
        <v>5524</v>
      </c>
    </row>
    <row r="175" spans="2:65" s="1" customFormat="1" ht="19.5">
      <c r="B175" s="29"/>
      <c r="D175" s="136" t="s">
        <v>231</v>
      </c>
      <c r="F175" s="137" t="s">
        <v>4382</v>
      </c>
      <c r="L175" s="29"/>
      <c r="M175" s="138"/>
      <c r="T175" s="53"/>
      <c r="AT175" s="17" t="s">
        <v>231</v>
      </c>
      <c r="AU175" s="17" t="s">
        <v>82</v>
      </c>
    </row>
    <row r="176" spans="2:65" s="1" customFormat="1">
      <c r="B176" s="29"/>
      <c r="D176" s="139" t="s">
        <v>232</v>
      </c>
      <c r="F176" s="140" t="s">
        <v>4383</v>
      </c>
      <c r="L176" s="29"/>
      <c r="M176" s="138"/>
      <c r="T176" s="53"/>
      <c r="AT176" s="17" t="s">
        <v>232</v>
      </c>
      <c r="AU176" s="17" t="s">
        <v>82</v>
      </c>
    </row>
    <row r="177" spans="2:65" s="13" customFormat="1">
      <c r="B177" s="146"/>
      <c r="D177" s="136" t="s">
        <v>234</v>
      </c>
      <c r="E177" s="147" t="s">
        <v>1</v>
      </c>
      <c r="F177" s="148" t="s">
        <v>5525</v>
      </c>
      <c r="H177" s="149">
        <v>6.6360000000000001</v>
      </c>
      <c r="L177" s="146"/>
      <c r="M177" s="150"/>
      <c r="T177" s="151"/>
      <c r="AT177" s="147" t="s">
        <v>234</v>
      </c>
      <c r="AU177" s="147" t="s">
        <v>82</v>
      </c>
      <c r="AV177" s="13" t="s">
        <v>82</v>
      </c>
      <c r="AW177" s="13" t="s">
        <v>29</v>
      </c>
      <c r="AX177" s="13" t="s">
        <v>78</v>
      </c>
      <c r="AY177" s="147" t="s">
        <v>224</v>
      </c>
    </row>
    <row r="178" spans="2:65" s="1" customFormat="1" ht="24.2" customHeight="1">
      <c r="B178" s="123"/>
      <c r="C178" s="124" t="s">
        <v>277</v>
      </c>
      <c r="D178" s="124" t="s">
        <v>226</v>
      </c>
      <c r="E178" s="125" t="s">
        <v>4385</v>
      </c>
      <c r="F178" s="126" t="s">
        <v>4386</v>
      </c>
      <c r="G178" s="127" t="s">
        <v>253</v>
      </c>
      <c r="H178" s="128">
        <v>3.3180000000000001</v>
      </c>
      <c r="I178" s="129">
        <v>570</v>
      </c>
      <c r="J178" s="129">
        <f>ROUND(I178*H178,2)</f>
        <v>1891.26</v>
      </c>
      <c r="K178" s="126" t="s">
        <v>230</v>
      </c>
      <c r="L178" s="29"/>
      <c r="M178" s="130" t="s">
        <v>1</v>
      </c>
      <c r="N178" s="131" t="s">
        <v>39</v>
      </c>
      <c r="O178" s="132">
        <v>0.77200000000000002</v>
      </c>
      <c r="P178" s="132">
        <f>O178*H178</f>
        <v>2.561496</v>
      </c>
      <c r="Q178" s="132">
        <v>0</v>
      </c>
      <c r="R178" s="132">
        <f>Q178*H178</f>
        <v>0</v>
      </c>
      <c r="S178" s="132">
        <v>0</v>
      </c>
      <c r="T178" s="133">
        <f>S178*H178</f>
        <v>0</v>
      </c>
      <c r="AR178" s="134" t="s">
        <v>429</v>
      </c>
      <c r="AT178" s="134" t="s">
        <v>226</v>
      </c>
      <c r="AU178" s="134" t="s">
        <v>82</v>
      </c>
      <c r="AY178" s="17" t="s">
        <v>224</v>
      </c>
      <c r="BE178" s="135">
        <f>IF(N178="základní",J178,0)</f>
        <v>0</v>
      </c>
      <c r="BF178" s="135">
        <f>IF(N178="snížená",J178,0)</f>
        <v>1891.26</v>
      </c>
      <c r="BG178" s="135">
        <f>IF(N178="zákl. přenesená",J178,0)</f>
        <v>0</v>
      </c>
      <c r="BH178" s="135">
        <f>IF(N178="sníž. přenesená",J178,0)</f>
        <v>0</v>
      </c>
      <c r="BI178" s="135">
        <f>IF(N178="nulová",J178,0)</f>
        <v>0</v>
      </c>
      <c r="BJ178" s="17" t="s">
        <v>82</v>
      </c>
      <c r="BK178" s="135">
        <f>ROUND(I178*H178,2)</f>
        <v>1891.26</v>
      </c>
      <c r="BL178" s="17" t="s">
        <v>429</v>
      </c>
      <c r="BM178" s="134" t="s">
        <v>5526</v>
      </c>
    </row>
    <row r="179" spans="2:65" s="1" customFormat="1" ht="19.5">
      <c r="B179" s="29"/>
      <c r="D179" s="136" t="s">
        <v>231</v>
      </c>
      <c r="F179" s="137" t="s">
        <v>4388</v>
      </c>
      <c r="L179" s="29"/>
      <c r="M179" s="138"/>
      <c r="T179" s="53"/>
      <c r="AT179" s="17" t="s">
        <v>231</v>
      </c>
      <c r="AU179" s="17" t="s">
        <v>82</v>
      </c>
    </row>
    <row r="180" spans="2:65" s="1" customFormat="1">
      <c r="B180" s="29"/>
      <c r="D180" s="139" t="s">
        <v>232</v>
      </c>
      <c r="F180" s="140" t="s">
        <v>4389</v>
      </c>
      <c r="L180" s="29"/>
      <c r="M180" s="138"/>
      <c r="T180" s="53"/>
      <c r="AT180" s="17" t="s">
        <v>232</v>
      </c>
      <c r="AU180" s="17" t="s">
        <v>82</v>
      </c>
    </row>
    <row r="181" spans="2:65" s="1" customFormat="1" ht="24.2" customHeight="1">
      <c r="B181" s="123"/>
      <c r="C181" s="124" t="s">
        <v>337</v>
      </c>
      <c r="D181" s="124" t="s">
        <v>226</v>
      </c>
      <c r="E181" s="125" t="s">
        <v>4390</v>
      </c>
      <c r="F181" s="126" t="s">
        <v>4391</v>
      </c>
      <c r="G181" s="127" t="s">
        <v>253</v>
      </c>
      <c r="H181" s="128">
        <v>99.54</v>
      </c>
      <c r="I181" s="129">
        <v>17.3</v>
      </c>
      <c r="J181" s="129">
        <f>ROUND(I181*H181,2)</f>
        <v>1722.04</v>
      </c>
      <c r="K181" s="126" t="s">
        <v>230</v>
      </c>
      <c r="L181" s="29"/>
      <c r="M181" s="130" t="s">
        <v>1</v>
      </c>
      <c r="N181" s="131" t="s">
        <v>39</v>
      </c>
      <c r="O181" s="132">
        <v>8.0000000000000002E-3</v>
      </c>
      <c r="P181" s="132">
        <f>O181*H181</f>
        <v>0.79632000000000003</v>
      </c>
      <c r="Q181" s="132">
        <v>0</v>
      </c>
      <c r="R181" s="132">
        <f>Q181*H181</f>
        <v>0</v>
      </c>
      <c r="S181" s="132">
        <v>0</v>
      </c>
      <c r="T181" s="133">
        <f>S181*H181</f>
        <v>0</v>
      </c>
      <c r="AR181" s="134" t="s">
        <v>429</v>
      </c>
      <c r="AT181" s="134" t="s">
        <v>226</v>
      </c>
      <c r="AU181" s="134" t="s">
        <v>82</v>
      </c>
      <c r="AY181" s="17" t="s">
        <v>224</v>
      </c>
      <c r="BE181" s="135">
        <f>IF(N181="základní",J181,0)</f>
        <v>0</v>
      </c>
      <c r="BF181" s="135">
        <f>IF(N181="snížená",J181,0)</f>
        <v>1722.04</v>
      </c>
      <c r="BG181" s="135">
        <f>IF(N181="zákl. přenesená",J181,0)</f>
        <v>0</v>
      </c>
      <c r="BH181" s="135">
        <f>IF(N181="sníž. přenesená",J181,0)</f>
        <v>0</v>
      </c>
      <c r="BI181" s="135">
        <f>IF(N181="nulová",J181,0)</f>
        <v>0</v>
      </c>
      <c r="BJ181" s="17" t="s">
        <v>82</v>
      </c>
      <c r="BK181" s="135">
        <f>ROUND(I181*H181,2)</f>
        <v>1722.04</v>
      </c>
      <c r="BL181" s="17" t="s">
        <v>429</v>
      </c>
      <c r="BM181" s="134" t="s">
        <v>5527</v>
      </c>
    </row>
    <row r="182" spans="2:65" s="1" customFormat="1" ht="19.5">
      <c r="B182" s="29"/>
      <c r="D182" s="136" t="s">
        <v>231</v>
      </c>
      <c r="F182" s="137" t="s">
        <v>4393</v>
      </c>
      <c r="L182" s="29"/>
      <c r="M182" s="138"/>
      <c r="T182" s="53"/>
      <c r="AT182" s="17" t="s">
        <v>231</v>
      </c>
      <c r="AU182" s="17" t="s">
        <v>82</v>
      </c>
    </row>
    <row r="183" spans="2:65" s="1" customFormat="1">
      <c r="B183" s="29"/>
      <c r="D183" s="139" t="s">
        <v>232</v>
      </c>
      <c r="F183" s="140" t="s">
        <v>4394</v>
      </c>
      <c r="L183" s="29"/>
      <c r="M183" s="138"/>
      <c r="T183" s="53"/>
      <c r="AT183" s="17" t="s">
        <v>232</v>
      </c>
      <c r="AU183" s="17" t="s">
        <v>82</v>
      </c>
    </row>
    <row r="184" spans="2:65" s="13" customFormat="1">
      <c r="B184" s="146"/>
      <c r="D184" s="136" t="s">
        <v>234</v>
      </c>
      <c r="E184" s="147" t="s">
        <v>1</v>
      </c>
      <c r="F184" s="148" t="s">
        <v>5528</v>
      </c>
      <c r="H184" s="149">
        <v>99.54</v>
      </c>
      <c r="L184" s="146"/>
      <c r="M184" s="150"/>
      <c r="T184" s="151"/>
      <c r="AT184" s="147" t="s">
        <v>234</v>
      </c>
      <c r="AU184" s="147" t="s">
        <v>82</v>
      </c>
      <c r="AV184" s="13" t="s">
        <v>82</v>
      </c>
      <c r="AW184" s="13" t="s">
        <v>29</v>
      </c>
      <c r="AX184" s="13" t="s">
        <v>78</v>
      </c>
      <c r="AY184" s="147" t="s">
        <v>224</v>
      </c>
    </row>
    <row r="185" spans="2:65" s="1" customFormat="1" ht="33" customHeight="1">
      <c r="B185" s="123"/>
      <c r="C185" s="124" t="s">
        <v>283</v>
      </c>
      <c r="D185" s="124" t="s">
        <v>226</v>
      </c>
      <c r="E185" s="125" t="s">
        <v>4396</v>
      </c>
      <c r="F185" s="126" t="s">
        <v>3123</v>
      </c>
      <c r="G185" s="127" t="s">
        <v>253</v>
      </c>
      <c r="H185" s="128">
        <v>3.3180000000000001</v>
      </c>
      <c r="I185" s="129">
        <v>2090</v>
      </c>
      <c r="J185" s="129">
        <f>ROUND(I185*H185,2)</f>
        <v>6934.62</v>
      </c>
      <c r="K185" s="126" t="s">
        <v>230</v>
      </c>
      <c r="L185" s="29"/>
      <c r="M185" s="130" t="s">
        <v>1</v>
      </c>
      <c r="N185" s="131" t="s">
        <v>39</v>
      </c>
      <c r="O185" s="132">
        <v>0</v>
      </c>
      <c r="P185" s="132">
        <f>O185*H185</f>
        <v>0</v>
      </c>
      <c r="Q185" s="132">
        <v>0</v>
      </c>
      <c r="R185" s="132">
        <f>Q185*H185</f>
        <v>0</v>
      </c>
      <c r="S185" s="132">
        <v>0</v>
      </c>
      <c r="T185" s="133">
        <f>S185*H185</f>
        <v>0</v>
      </c>
      <c r="AR185" s="134" t="s">
        <v>429</v>
      </c>
      <c r="AT185" s="134" t="s">
        <v>226</v>
      </c>
      <c r="AU185" s="134" t="s">
        <v>82</v>
      </c>
      <c r="AY185" s="17" t="s">
        <v>224</v>
      </c>
      <c r="BE185" s="135">
        <f>IF(N185="základní",J185,0)</f>
        <v>0</v>
      </c>
      <c r="BF185" s="135">
        <f>IF(N185="snížená",J185,0)</f>
        <v>6934.62</v>
      </c>
      <c r="BG185" s="135">
        <f>IF(N185="zákl. přenesená",J185,0)</f>
        <v>0</v>
      </c>
      <c r="BH185" s="135">
        <f>IF(N185="sníž. přenesená",J185,0)</f>
        <v>0</v>
      </c>
      <c r="BI185" s="135">
        <f>IF(N185="nulová",J185,0)</f>
        <v>0</v>
      </c>
      <c r="BJ185" s="17" t="s">
        <v>82</v>
      </c>
      <c r="BK185" s="135">
        <f>ROUND(I185*H185,2)</f>
        <v>6934.62</v>
      </c>
      <c r="BL185" s="17" t="s">
        <v>429</v>
      </c>
      <c r="BM185" s="134" t="s">
        <v>5529</v>
      </c>
    </row>
    <row r="186" spans="2:65" s="1" customFormat="1" ht="29.25">
      <c r="B186" s="29"/>
      <c r="D186" s="136" t="s">
        <v>231</v>
      </c>
      <c r="F186" s="137" t="s">
        <v>4398</v>
      </c>
      <c r="L186" s="29"/>
      <c r="M186" s="138"/>
      <c r="T186" s="53"/>
      <c r="AT186" s="17" t="s">
        <v>231</v>
      </c>
      <c r="AU186" s="17" t="s">
        <v>82</v>
      </c>
    </row>
    <row r="187" spans="2:65" s="1" customFormat="1">
      <c r="B187" s="29"/>
      <c r="D187" s="139" t="s">
        <v>232</v>
      </c>
      <c r="F187" s="140" t="s">
        <v>4399</v>
      </c>
      <c r="L187" s="29"/>
      <c r="M187" s="138"/>
      <c r="T187" s="53"/>
      <c r="AT187" s="17" t="s">
        <v>232</v>
      </c>
      <c r="AU187" s="17" t="s">
        <v>82</v>
      </c>
    </row>
    <row r="188" spans="2:65" s="11" customFormat="1" ht="25.9" customHeight="1">
      <c r="B188" s="112"/>
      <c r="D188" s="113" t="s">
        <v>72</v>
      </c>
      <c r="E188" s="114" t="s">
        <v>3452</v>
      </c>
      <c r="F188" s="114" t="s">
        <v>3453</v>
      </c>
      <c r="J188" s="115">
        <f>BK188</f>
        <v>37760</v>
      </c>
      <c r="L188" s="112"/>
      <c r="M188" s="116"/>
      <c r="P188" s="117">
        <f>SUM(P189:P193)</f>
        <v>80</v>
      </c>
      <c r="R188" s="117">
        <f>SUM(R189:R193)</f>
        <v>0</v>
      </c>
      <c r="T188" s="118">
        <f>SUM(T189:T193)</f>
        <v>0</v>
      </c>
      <c r="AR188" s="113" t="s">
        <v>106</v>
      </c>
      <c r="AT188" s="119" t="s">
        <v>72</v>
      </c>
      <c r="AU188" s="119" t="s">
        <v>73</v>
      </c>
      <c r="AY188" s="113" t="s">
        <v>224</v>
      </c>
      <c r="BK188" s="120">
        <f>SUM(BK189:BK193)</f>
        <v>37760</v>
      </c>
    </row>
    <row r="189" spans="2:65" s="1" customFormat="1" ht="16.5" customHeight="1">
      <c r="B189" s="123"/>
      <c r="C189" s="124" t="s">
        <v>347</v>
      </c>
      <c r="D189" s="124" t="s">
        <v>226</v>
      </c>
      <c r="E189" s="125" t="s">
        <v>3768</v>
      </c>
      <c r="F189" s="126" t="s">
        <v>3769</v>
      </c>
      <c r="G189" s="127" t="s">
        <v>3456</v>
      </c>
      <c r="H189" s="128">
        <v>80</v>
      </c>
      <c r="I189" s="129">
        <v>472</v>
      </c>
      <c r="J189" s="129">
        <f>ROUND(I189*H189,2)</f>
        <v>37760</v>
      </c>
      <c r="K189" s="126" t="s">
        <v>2903</v>
      </c>
      <c r="L189" s="29"/>
      <c r="M189" s="130" t="s">
        <v>1</v>
      </c>
      <c r="N189" s="131" t="s">
        <v>39</v>
      </c>
      <c r="O189" s="132">
        <v>1</v>
      </c>
      <c r="P189" s="132">
        <f>O189*H189</f>
        <v>80</v>
      </c>
      <c r="Q189" s="132">
        <v>0</v>
      </c>
      <c r="R189" s="132">
        <f>Q189*H189</f>
        <v>0</v>
      </c>
      <c r="S189" s="132">
        <v>0</v>
      </c>
      <c r="T189" s="133">
        <f>S189*H189</f>
        <v>0</v>
      </c>
      <c r="AR189" s="134" t="s">
        <v>1564</v>
      </c>
      <c r="AT189" s="134" t="s">
        <v>226</v>
      </c>
      <c r="AU189" s="134" t="s">
        <v>78</v>
      </c>
      <c r="AY189" s="17" t="s">
        <v>224</v>
      </c>
      <c r="BE189" s="135">
        <f>IF(N189="základní",J189,0)</f>
        <v>0</v>
      </c>
      <c r="BF189" s="135">
        <f>IF(N189="snížená",J189,0)</f>
        <v>37760</v>
      </c>
      <c r="BG189" s="135">
        <f>IF(N189="zákl. přenesená",J189,0)</f>
        <v>0</v>
      </c>
      <c r="BH189" s="135">
        <f>IF(N189="sníž. přenesená",J189,0)</f>
        <v>0</v>
      </c>
      <c r="BI189" s="135">
        <f>IF(N189="nulová",J189,0)</f>
        <v>0</v>
      </c>
      <c r="BJ189" s="17" t="s">
        <v>82</v>
      </c>
      <c r="BK189" s="135">
        <f>ROUND(I189*H189,2)</f>
        <v>37760</v>
      </c>
      <c r="BL189" s="17" t="s">
        <v>1564</v>
      </c>
      <c r="BM189" s="134" t="s">
        <v>5530</v>
      </c>
    </row>
    <row r="190" spans="2:65" s="1" customFormat="1" ht="19.5">
      <c r="B190" s="29"/>
      <c r="D190" s="136" t="s">
        <v>231</v>
      </c>
      <c r="F190" s="137" t="s">
        <v>3771</v>
      </c>
      <c r="L190" s="29"/>
      <c r="M190" s="138"/>
      <c r="T190" s="53"/>
      <c r="AT190" s="17" t="s">
        <v>231</v>
      </c>
      <c r="AU190" s="17" t="s">
        <v>78</v>
      </c>
    </row>
    <row r="191" spans="2:65" s="12" customFormat="1">
      <c r="B191" s="141"/>
      <c r="D191" s="136" t="s">
        <v>234</v>
      </c>
      <c r="E191" s="142" t="s">
        <v>1</v>
      </c>
      <c r="F191" s="143" t="s">
        <v>4401</v>
      </c>
      <c r="H191" s="142" t="s">
        <v>1</v>
      </c>
      <c r="L191" s="141"/>
      <c r="M191" s="144"/>
      <c r="T191" s="145"/>
      <c r="AT191" s="142" t="s">
        <v>234</v>
      </c>
      <c r="AU191" s="142" t="s">
        <v>78</v>
      </c>
      <c r="AV191" s="12" t="s">
        <v>78</v>
      </c>
      <c r="AW191" s="12" t="s">
        <v>29</v>
      </c>
      <c r="AX191" s="12" t="s">
        <v>73</v>
      </c>
      <c r="AY191" s="142" t="s">
        <v>224</v>
      </c>
    </row>
    <row r="192" spans="2:65" s="13" customFormat="1">
      <c r="B192" s="146"/>
      <c r="D192" s="136" t="s">
        <v>234</v>
      </c>
      <c r="E192" s="147" t="s">
        <v>1</v>
      </c>
      <c r="F192" s="148" t="s">
        <v>469</v>
      </c>
      <c r="H192" s="149">
        <v>80</v>
      </c>
      <c r="L192" s="146"/>
      <c r="M192" s="150"/>
      <c r="T192" s="151"/>
      <c r="AT192" s="147" t="s">
        <v>234</v>
      </c>
      <c r="AU192" s="147" t="s">
        <v>78</v>
      </c>
      <c r="AV192" s="13" t="s">
        <v>82</v>
      </c>
      <c r="AW192" s="13" t="s">
        <v>29</v>
      </c>
      <c r="AX192" s="13" t="s">
        <v>73</v>
      </c>
      <c r="AY192" s="147" t="s">
        <v>224</v>
      </c>
    </row>
    <row r="193" spans="2:65" s="14" customFormat="1">
      <c r="B193" s="152"/>
      <c r="D193" s="136" t="s">
        <v>234</v>
      </c>
      <c r="E193" s="153" t="s">
        <v>1</v>
      </c>
      <c r="F193" s="154" t="s">
        <v>239</v>
      </c>
      <c r="H193" s="155">
        <v>80</v>
      </c>
      <c r="L193" s="152"/>
      <c r="M193" s="156"/>
      <c r="T193" s="157"/>
      <c r="AT193" s="153" t="s">
        <v>234</v>
      </c>
      <c r="AU193" s="153" t="s">
        <v>78</v>
      </c>
      <c r="AV193" s="14" t="s">
        <v>106</v>
      </c>
      <c r="AW193" s="14" t="s">
        <v>29</v>
      </c>
      <c r="AX193" s="14" t="s">
        <v>78</v>
      </c>
      <c r="AY193" s="153" t="s">
        <v>224</v>
      </c>
    </row>
    <row r="194" spans="2:65" s="11" customFormat="1" ht="25.9" customHeight="1">
      <c r="B194" s="112"/>
      <c r="D194" s="113" t="s">
        <v>72</v>
      </c>
      <c r="E194" s="114" t="s">
        <v>2877</v>
      </c>
      <c r="F194" s="114" t="s">
        <v>2877</v>
      </c>
      <c r="J194" s="115">
        <f>BK194</f>
        <v>20800</v>
      </c>
      <c r="L194" s="112"/>
      <c r="M194" s="116"/>
      <c r="P194" s="117">
        <f>SUM(P195:P198)</f>
        <v>0</v>
      </c>
      <c r="R194" s="117">
        <f>SUM(R195:R198)</f>
        <v>0</v>
      </c>
      <c r="T194" s="118">
        <f>SUM(T195:T198)</f>
        <v>0</v>
      </c>
      <c r="AR194" s="113" t="s">
        <v>106</v>
      </c>
      <c r="AT194" s="119" t="s">
        <v>72</v>
      </c>
      <c r="AU194" s="119" t="s">
        <v>73</v>
      </c>
      <c r="AY194" s="113" t="s">
        <v>224</v>
      </c>
      <c r="BK194" s="120">
        <f>SUM(BK195:BK198)</f>
        <v>20800</v>
      </c>
    </row>
    <row r="195" spans="2:65" s="1" customFormat="1" ht="16.5" customHeight="1">
      <c r="B195" s="123"/>
      <c r="C195" s="124" t="s">
        <v>293</v>
      </c>
      <c r="D195" s="124" t="s">
        <v>226</v>
      </c>
      <c r="E195" s="125" t="s">
        <v>2298</v>
      </c>
      <c r="F195" s="126" t="s">
        <v>4402</v>
      </c>
      <c r="G195" s="127" t="s">
        <v>2879</v>
      </c>
      <c r="H195" s="128">
        <v>18</v>
      </c>
      <c r="I195" s="129">
        <v>600</v>
      </c>
      <c r="J195" s="129">
        <f>ROUND(I195*H195,2)</f>
        <v>10800</v>
      </c>
      <c r="K195" s="126" t="s">
        <v>1</v>
      </c>
      <c r="L195" s="29"/>
      <c r="M195" s="130" t="s">
        <v>1</v>
      </c>
      <c r="N195" s="131" t="s">
        <v>39</v>
      </c>
      <c r="O195" s="132">
        <v>0</v>
      </c>
      <c r="P195" s="132">
        <f>O195*H195</f>
        <v>0</v>
      </c>
      <c r="Q195" s="132">
        <v>0</v>
      </c>
      <c r="R195" s="132">
        <f>Q195*H195</f>
        <v>0</v>
      </c>
      <c r="S195" s="132">
        <v>0</v>
      </c>
      <c r="T195" s="133">
        <f>S195*H195</f>
        <v>0</v>
      </c>
      <c r="AR195" s="134" t="s">
        <v>1564</v>
      </c>
      <c r="AT195" s="134" t="s">
        <v>226</v>
      </c>
      <c r="AU195" s="134" t="s">
        <v>78</v>
      </c>
      <c r="AY195" s="17" t="s">
        <v>224</v>
      </c>
      <c r="BE195" s="135">
        <f>IF(N195="základní",J195,0)</f>
        <v>0</v>
      </c>
      <c r="BF195" s="135">
        <f>IF(N195="snížená",J195,0)</f>
        <v>10800</v>
      </c>
      <c r="BG195" s="135">
        <f>IF(N195="zákl. přenesená",J195,0)</f>
        <v>0</v>
      </c>
      <c r="BH195" s="135">
        <f>IF(N195="sníž. přenesená",J195,0)</f>
        <v>0</v>
      </c>
      <c r="BI195" s="135">
        <f>IF(N195="nulová",J195,0)</f>
        <v>0</v>
      </c>
      <c r="BJ195" s="17" t="s">
        <v>82</v>
      </c>
      <c r="BK195" s="135">
        <f>ROUND(I195*H195,2)</f>
        <v>10800</v>
      </c>
      <c r="BL195" s="17" t="s">
        <v>1564</v>
      </c>
      <c r="BM195" s="134" t="s">
        <v>5531</v>
      </c>
    </row>
    <row r="196" spans="2:65" s="1" customFormat="1">
      <c r="B196" s="29"/>
      <c r="D196" s="136" t="s">
        <v>231</v>
      </c>
      <c r="F196" s="137" t="s">
        <v>4402</v>
      </c>
      <c r="L196" s="29"/>
      <c r="M196" s="138"/>
      <c r="T196" s="53"/>
      <c r="AT196" s="17" t="s">
        <v>231</v>
      </c>
      <c r="AU196" s="17" t="s">
        <v>78</v>
      </c>
    </row>
    <row r="197" spans="2:65" s="1" customFormat="1" ht="16.5" customHeight="1">
      <c r="B197" s="123"/>
      <c r="C197" s="124" t="s">
        <v>7</v>
      </c>
      <c r="D197" s="124" t="s">
        <v>226</v>
      </c>
      <c r="E197" s="125" t="s">
        <v>2881</v>
      </c>
      <c r="F197" s="126" t="s">
        <v>4404</v>
      </c>
      <c r="G197" s="127" t="s">
        <v>3774</v>
      </c>
      <c r="H197" s="128">
        <v>1</v>
      </c>
      <c r="I197" s="129">
        <v>10000</v>
      </c>
      <c r="J197" s="129">
        <f>ROUND(I197*H197,2)</f>
        <v>10000</v>
      </c>
      <c r="K197" s="126" t="s">
        <v>1</v>
      </c>
      <c r="L197" s="29"/>
      <c r="M197" s="130" t="s">
        <v>1</v>
      </c>
      <c r="N197" s="131" t="s">
        <v>39</v>
      </c>
      <c r="O197" s="132">
        <v>0</v>
      </c>
      <c r="P197" s="132">
        <f>O197*H197</f>
        <v>0</v>
      </c>
      <c r="Q197" s="132">
        <v>0</v>
      </c>
      <c r="R197" s="132">
        <f>Q197*H197</f>
        <v>0</v>
      </c>
      <c r="S197" s="132">
        <v>0</v>
      </c>
      <c r="T197" s="133">
        <f>S197*H197</f>
        <v>0</v>
      </c>
      <c r="AR197" s="134" t="s">
        <v>1564</v>
      </c>
      <c r="AT197" s="134" t="s">
        <v>226</v>
      </c>
      <c r="AU197" s="134" t="s">
        <v>78</v>
      </c>
      <c r="AY197" s="17" t="s">
        <v>224</v>
      </c>
      <c r="BE197" s="135">
        <f>IF(N197="základní",J197,0)</f>
        <v>0</v>
      </c>
      <c r="BF197" s="135">
        <f>IF(N197="snížená",J197,0)</f>
        <v>10000</v>
      </c>
      <c r="BG197" s="135">
        <f>IF(N197="zákl. přenesená",J197,0)</f>
        <v>0</v>
      </c>
      <c r="BH197" s="135">
        <f>IF(N197="sníž. přenesená",J197,0)</f>
        <v>0</v>
      </c>
      <c r="BI197" s="135">
        <f>IF(N197="nulová",J197,0)</f>
        <v>0</v>
      </c>
      <c r="BJ197" s="17" t="s">
        <v>82</v>
      </c>
      <c r="BK197" s="135">
        <f>ROUND(I197*H197,2)</f>
        <v>10000</v>
      </c>
      <c r="BL197" s="17" t="s">
        <v>1564</v>
      </c>
      <c r="BM197" s="134" t="s">
        <v>5532</v>
      </c>
    </row>
    <row r="198" spans="2:65" s="1" customFormat="1">
      <c r="B198" s="29"/>
      <c r="D198" s="136" t="s">
        <v>231</v>
      </c>
      <c r="F198" s="137" t="s">
        <v>4404</v>
      </c>
      <c r="L198" s="29"/>
      <c r="M198" s="173"/>
      <c r="N198" s="174"/>
      <c r="O198" s="174"/>
      <c r="P198" s="174"/>
      <c r="Q198" s="174"/>
      <c r="R198" s="174"/>
      <c r="S198" s="174"/>
      <c r="T198" s="175"/>
      <c r="AT198" s="17" t="s">
        <v>231</v>
      </c>
      <c r="AU198" s="17" t="s">
        <v>78</v>
      </c>
    </row>
    <row r="199" spans="2:65" s="1" customFormat="1" ht="6.95" customHeight="1">
      <c r="B199" s="41"/>
      <c r="C199" s="42"/>
      <c r="D199" s="42"/>
      <c r="E199" s="42"/>
      <c r="F199" s="42"/>
      <c r="G199" s="42"/>
      <c r="H199" s="42"/>
      <c r="I199" s="42"/>
      <c r="J199" s="42"/>
      <c r="K199" s="42"/>
      <c r="L199" s="29"/>
    </row>
  </sheetData>
  <autoFilter ref="C129:K198" xr:uid="{00000000-0009-0000-0000-00001E000000}"/>
  <mergeCells count="14">
    <mergeCell ref="E120:H120"/>
    <mergeCell ref="E118:H118"/>
    <mergeCell ref="E122:H122"/>
    <mergeCell ref="L2:V2"/>
    <mergeCell ref="E85:H85"/>
    <mergeCell ref="E89:H89"/>
    <mergeCell ref="E87:H87"/>
    <mergeCell ref="E91:H91"/>
    <mergeCell ref="E116:H116"/>
    <mergeCell ref="E7:H7"/>
    <mergeCell ref="E11:H11"/>
    <mergeCell ref="E9:H9"/>
    <mergeCell ref="E13:H13"/>
    <mergeCell ref="E31:H31"/>
  </mergeCells>
  <hyperlinks>
    <hyperlink ref="F164" r:id="rId1" xr:uid="{00000000-0004-0000-1E00-000000000000}"/>
    <hyperlink ref="F167" r:id="rId2" xr:uid="{00000000-0004-0000-1E00-000001000000}"/>
    <hyperlink ref="F170" r:id="rId3" xr:uid="{00000000-0004-0000-1E00-000002000000}"/>
    <hyperlink ref="F173" r:id="rId4" xr:uid="{00000000-0004-0000-1E00-000003000000}"/>
    <hyperlink ref="F176" r:id="rId5" xr:uid="{00000000-0004-0000-1E00-000004000000}"/>
    <hyperlink ref="F180" r:id="rId6" xr:uid="{00000000-0004-0000-1E00-000005000000}"/>
    <hyperlink ref="F183" r:id="rId7" xr:uid="{00000000-0004-0000-1E00-000006000000}"/>
    <hyperlink ref="F187" r:id="rId8" xr:uid="{00000000-0004-0000-1E00-00000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222"/>
  <sheetViews>
    <sheetView showGridLines="0" workbookViewId="0">
      <selection activeCell="E7" sqref="E7:H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144</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4406</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ROUND(J124, 2)</f>
        <v>338442.67</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ROUND((SUM(BE124:BE221)),  2)</f>
        <v>0</v>
      </c>
      <c r="I35" s="84">
        <v>0.21</v>
      </c>
      <c r="J35" s="80">
        <f>ROUND(((SUM(BE124:BE221))*I35),  2)</f>
        <v>0</v>
      </c>
      <c r="L35" s="29"/>
    </row>
    <row r="36" spans="2:12" s="1" customFormat="1" ht="14.45" customHeight="1">
      <c r="B36" s="29"/>
      <c r="E36" s="26" t="s">
        <v>39</v>
      </c>
      <c r="F36" s="80">
        <f>ROUND((SUM(BF124:BF221)),  2)</f>
        <v>338442.67</v>
      </c>
      <c r="I36" s="84">
        <v>0.12</v>
      </c>
      <c r="J36" s="80">
        <f>ROUND(((SUM(BF124:BF221))*I36),  2)</f>
        <v>40613.120000000003</v>
      </c>
      <c r="L36" s="29"/>
    </row>
    <row r="37" spans="2:12" s="1" customFormat="1" ht="14.45" hidden="1" customHeight="1">
      <c r="B37" s="29"/>
      <c r="E37" s="26" t="s">
        <v>40</v>
      </c>
      <c r="F37" s="80">
        <f>ROUND((SUM(BG124:BG221)),  2)</f>
        <v>0</v>
      </c>
      <c r="I37" s="84">
        <v>0.21</v>
      </c>
      <c r="J37" s="80">
        <f>0</f>
        <v>0</v>
      </c>
      <c r="L37" s="29"/>
    </row>
    <row r="38" spans="2:12" s="1" customFormat="1" ht="14.45" hidden="1" customHeight="1">
      <c r="B38" s="29"/>
      <c r="E38" s="26" t="s">
        <v>41</v>
      </c>
      <c r="F38" s="80">
        <f>ROUND((SUM(BH124:BH221)),  2)</f>
        <v>0</v>
      </c>
      <c r="I38" s="84">
        <v>0.12</v>
      </c>
      <c r="J38" s="80">
        <f>0</f>
        <v>0</v>
      </c>
      <c r="L38" s="29"/>
    </row>
    <row r="39" spans="2:12" s="1" customFormat="1" ht="14.45" hidden="1" customHeight="1">
      <c r="B39" s="29"/>
      <c r="E39" s="26" t="s">
        <v>42</v>
      </c>
      <c r="F39" s="80">
        <f>ROUND((SUM(BI124:BI221)),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379055.79</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g - VZT</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J124</f>
        <v>338442.67000000004</v>
      </c>
      <c r="L98" s="29"/>
      <c r="AU98" s="17" t="s">
        <v>172</v>
      </c>
    </row>
    <row r="99" spans="2:47" s="8" customFormat="1" ht="24.95" customHeight="1">
      <c r="B99" s="96"/>
      <c r="D99" s="97" t="s">
        <v>182</v>
      </c>
      <c r="E99" s="98"/>
      <c r="F99" s="98"/>
      <c r="G99" s="98"/>
      <c r="H99" s="98"/>
      <c r="I99" s="98"/>
      <c r="J99" s="99">
        <f>J125</f>
        <v>324642.67000000004</v>
      </c>
      <c r="L99" s="96"/>
    </row>
    <row r="100" spans="2:47" s="9" customFormat="1" ht="19.899999999999999" customHeight="1">
      <c r="B100" s="100"/>
      <c r="D100" s="101" t="s">
        <v>4407</v>
      </c>
      <c r="E100" s="102"/>
      <c r="F100" s="102"/>
      <c r="G100" s="102"/>
      <c r="H100" s="102"/>
      <c r="I100" s="102"/>
      <c r="J100" s="103">
        <f>J126</f>
        <v>320692.67000000004</v>
      </c>
      <c r="L100" s="100"/>
    </row>
    <row r="101" spans="2:47" s="9" customFormat="1" ht="19.899999999999999" customHeight="1">
      <c r="B101" s="100"/>
      <c r="D101" s="101" t="s">
        <v>198</v>
      </c>
      <c r="E101" s="102"/>
      <c r="F101" s="102"/>
      <c r="G101" s="102"/>
      <c r="H101" s="102"/>
      <c r="I101" s="102"/>
      <c r="J101" s="103">
        <f>J199</f>
        <v>3950</v>
      </c>
      <c r="L101" s="100"/>
    </row>
    <row r="102" spans="2:47" s="8" customFormat="1" ht="24.95" customHeight="1">
      <c r="B102" s="96"/>
      <c r="D102" s="97" t="s">
        <v>3093</v>
      </c>
      <c r="E102" s="98"/>
      <c r="F102" s="98"/>
      <c r="G102" s="98"/>
      <c r="H102" s="98"/>
      <c r="I102" s="98"/>
      <c r="J102" s="99">
        <f>J209</f>
        <v>13800</v>
      </c>
      <c r="L102" s="96"/>
    </row>
    <row r="103" spans="2:47" s="1" customFormat="1" ht="21.75" customHeight="1">
      <c r="B103" s="29"/>
      <c r="L103" s="29"/>
    </row>
    <row r="104" spans="2:47" s="1" customFormat="1" ht="6.95" customHeight="1">
      <c r="B104" s="41"/>
      <c r="C104" s="42"/>
      <c r="D104" s="42"/>
      <c r="E104" s="42"/>
      <c r="F104" s="42"/>
      <c r="G104" s="42"/>
      <c r="H104" s="42"/>
      <c r="I104" s="42"/>
      <c r="J104" s="42"/>
      <c r="K104" s="42"/>
      <c r="L104" s="29"/>
    </row>
    <row r="108" spans="2:47" s="1" customFormat="1" ht="6.95" customHeight="1">
      <c r="B108" s="43"/>
      <c r="C108" s="44"/>
      <c r="D108" s="44"/>
      <c r="E108" s="44"/>
      <c r="F108" s="44"/>
      <c r="G108" s="44"/>
      <c r="H108" s="44"/>
      <c r="I108" s="44"/>
      <c r="J108" s="44"/>
      <c r="K108" s="44"/>
      <c r="L108" s="29"/>
    </row>
    <row r="109" spans="2:47" s="1" customFormat="1" ht="24.95" customHeight="1">
      <c r="B109" s="29"/>
      <c r="C109" s="21" t="s">
        <v>209</v>
      </c>
      <c r="L109" s="29"/>
    </row>
    <row r="110" spans="2:47" s="1" customFormat="1" ht="6.95" customHeight="1">
      <c r="B110" s="29"/>
      <c r="L110" s="29"/>
    </row>
    <row r="111" spans="2:47" s="1" customFormat="1" ht="12" customHeight="1">
      <c r="B111" s="29"/>
      <c r="C111" s="26" t="s">
        <v>14</v>
      </c>
      <c r="L111" s="29"/>
    </row>
    <row r="112" spans="2:47" s="1" customFormat="1" ht="16.5" customHeight="1">
      <c r="B112" s="29"/>
      <c r="E112" s="230" t="str">
        <f>E7</f>
        <v>ODUS Kamenice</v>
      </c>
      <c r="F112" s="231"/>
      <c r="G112" s="231"/>
      <c r="H112" s="231"/>
      <c r="L112" s="29"/>
    </row>
    <row r="113" spans="2:65" ht="12" customHeight="1">
      <c r="B113" s="20"/>
      <c r="C113" s="26" t="s">
        <v>165</v>
      </c>
      <c r="L113" s="20"/>
    </row>
    <row r="114" spans="2:65" s="1" customFormat="1" ht="16.5" customHeight="1">
      <c r="B114" s="29"/>
      <c r="E114" s="230" t="s">
        <v>7786</v>
      </c>
      <c r="F114" s="229"/>
      <c r="G114" s="229"/>
      <c r="H114" s="229"/>
      <c r="L114" s="29"/>
    </row>
    <row r="115" spans="2:65" s="1" customFormat="1" ht="12" customHeight="1">
      <c r="B115" s="29"/>
      <c r="C115" s="26" t="s">
        <v>167</v>
      </c>
      <c r="L115" s="29"/>
    </row>
    <row r="116" spans="2:65" s="1" customFormat="1" ht="16.5" customHeight="1">
      <c r="B116" s="29"/>
      <c r="E116" s="211" t="str">
        <f>E11</f>
        <v>g - VZT</v>
      </c>
      <c r="F116" s="229"/>
      <c r="G116" s="229"/>
      <c r="H116" s="229"/>
      <c r="L116" s="29"/>
    </row>
    <row r="117" spans="2:65" s="1" customFormat="1" ht="6.95" customHeight="1">
      <c r="B117" s="29"/>
      <c r="L117" s="29"/>
    </row>
    <row r="118" spans="2:65" s="1" customFormat="1" ht="12" customHeight="1">
      <c r="B118" s="29"/>
      <c r="C118" s="26" t="s">
        <v>18</v>
      </c>
      <c r="F118" s="24" t="str">
        <f>F14</f>
        <v>Česká Kamenice</v>
      </c>
      <c r="I118" s="26" t="s">
        <v>20</v>
      </c>
      <c r="J118" s="49" t="str">
        <f>IF(J14="","",J14)</f>
        <v>8. 6. 2024</v>
      </c>
      <c r="L118" s="29"/>
    </row>
    <row r="119" spans="2:65" s="1" customFormat="1" ht="6.95" customHeight="1">
      <c r="B119" s="29"/>
      <c r="L119" s="29"/>
    </row>
    <row r="120" spans="2:65" s="1" customFormat="1" ht="40.15" customHeight="1">
      <c r="B120" s="29"/>
      <c r="C120" s="26" t="s">
        <v>22</v>
      </c>
      <c r="F120" s="24" t="str">
        <f>E17</f>
        <v xml:space="preserve"> </v>
      </c>
      <c r="I120" s="26" t="s">
        <v>27</v>
      </c>
      <c r="J120" s="27" t="str">
        <f>E23</f>
        <v>BOD ARCHITEKTI-atelier bod architekti s.r.o.</v>
      </c>
      <c r="L120" s="29"/>
    </row>
    <row r="121" spans="2:65" s="1" customFormat="1" ht="15.2" customHeight="1">
      <c r="B121" s="29"/>
      <c r="C121" s="26" t="s">
        <v>26</v>
      </c>
      <c r="F121" s="24" t="str">
        <f>IF(E20="","",E20)</f>
        <v xml:space="preserve"> </v>
      </c>
      <c r="I121" s="26" t="s">
        <v>30</v>
      </c>
      <c r="J121" s="27" t="str">
        <f>E26</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338442.67000000004</v>
      </c>
      <c r="L124" s="29"/>
      <c r="M124" s="59"/>
      <c r="N124" s="50"/>
      <c r="O124" s="50"/>
      <c r="P124" s="109">
        <f>P125+P209</f>
        <v>165.78254299999998</v>
      </c>
      <c r="Q124" s="50"/>
      <c r="R124" s="109">
        <f>R125+R209</f>
        <v>0.58470599999999995</v>
      </c>
      <c r="S124" s="50"/>
      <c r="T124" s="110">
        <f>T125+T209</f>
        <v>0</v>
      </c>
      <c r="AT124" s="17" t="s">
        <v>72</v>
      </c>
      <c r="AU124" s="17" t="s">
        <v>172</v>
      </c>
      <c r="BK124" s="111">
        <f>BK125+BK209</f>
        <v>338442.67000000004</v>
      </c>
    </row>
    <row r="125" spans="2:65" s="11" customFormat="1" ht="25.9" customHeight="1">
      <c r="B125" s="112"/>
      <c r="D125" s="113" t="s">
        <v>72</v>
      </c>
      <c r="E125" s="114" t="s">
        <v>1110</v>
      </c>
      <c r="F125" s="114" t="s">
        <v>1111</v>
      </c>
      <c r="J125" s="115">
        <f>BK125</f>
        <v>324642.67000000004</v>
      </c>
      <c r="L125" s="112"/>
      <c r="M125" s="116"/>
      <c r="P125" s="117">
        <f>P126+P199</f>
        <v>140.78254299999998</v>
      </c>
      <c r="R125" s="117">
        <f>R126+R199</f>
        <v>0.58470599999999995</v>
      </c>
      <c r="T125" s="118">
        <f>T126+T199</f>
        <v>0</v>
      </c>
      <c r="AR125" s="113" t="s">
        <v>82</v>
      </c>
      <c r="AT125" s="119" t="s">
        <v>72</v>
      </c>
      <c r="AU125" s="119" t="s">
        <v>73</v>
      </c>
      <c r="AY125" s="113" t="s">
        <v>224</v>
      </c>
      <c r="BK125" s="120">
        <f>BK126+BK199</f>
        <v>324642.67000000004</v>
      </c>
    </row>
    <row r="126" spans="2:65" s="11" customFormat="1" ht="22.9" customHeight="1">
      <c r="B126" s="112"/>
      <c r="D126" s="113" t="s">
        <v>72</v>
      </c>
      <c r="E126" s="121" t="s">
        <v>4408</v>
      </c>
      <c r="F126" s="121" t="s">
        <v>4409</v>
      </c>
      <c r="J126" s="122">
        <f>BK126</f>
        <v>320692.67000000004</v>
      </c>
      <c r="L126" s="112"/>
      <c r="M126" s="116"/>
      <c r="P126" s="117">
        <f>SUM(P127:P198)</f>
        <v>135.56254299999998</v>
      </c>
      <c r="R126" s="117">
        <f>SUM(R127:R198)</f>
        <v>0.58090599999999992</v>
      </c>
      <c r="T126" s="118">
        <f>SUM(T127:T198)</f>
        <v>0</v>
      </c>
      <c r="AR126" s="113" t="s">
        <v>82</v>
      </c>
      <c r="AT126" s="119" t="s">
        <v>72</v>
      </c>
      <c r="AU126" s="119" t="s">
        <v>78</v>
      </c>
      <c r="AY126" s="113" t="s">
        <v>224</v>
      </c>
      <c r="BK126" s="120">
        <f>SUM(BK127:BK198)</f>
        <v>320692.67000000004</v>
      </c>
    </row>
    <row r="127" spans="2:65" s="1" customFormat="1" ht="24.2" customHeight="1">
      <c r="B127" s="123"/>
      <c r="C127" s="124" t="s">
        <v>78</v>
      </c>
      <c r="D127" s="124" t="s">
        <v>226</v>
      </c>
      <c r="E127" s="125" t="s">
        <v>4410</v>
      </c>
      <c r="F127" s="126" t="s">
        <v>4411</v>
      </c>
      <c r="G127" s="127" t="s">
        <v>639</v>
      </c>
      <c r="H127" s="128">
        <v>16</v>
      </c>
      <c r="I127" s="129">
        <v>386</v>
      </c>
      <c r="J127" s="129">
        <f>ROUND(I127*H127,2)</f>
        <v>6176</v>
      </c>
      <c r="K127" s="126" t="s">
        <v>230</v>
      </c>
      <c r="L127" s="29"/>
      <c r="M127" s="130" t="s">
        <v>1</v>
      </c>
      <c r="N127" s="131" t="s">
        <v>39</v>
      </c>
      <c r="O127" s="132">
        <v>0.82699999999999996</v>
      </c>
      <c r="P127" s="132">
        <f>O127*H127</f>
        <v>13.231999999999999</v>
      </c>
      <c r="Q127" s="132">
        <v>0</v>
      </c>
      <c r="R127" s="132">
        <f>Q127*H127</f>
        <v>0</v>
      </c>
      <c r="S127" s="132">
        <v>0</v>
      </c>
      <c r="T127" s="133">
        <f>S127*H127</f>
        <v>0</v>
      </c>
      <c r="AR127" s="134" t="s">
        <v>277</v>
      </c>
      <c r="AT127" s="134" t="s">
        <v>226</v>
      </c>
      <c r="AU127" s="134" t="s">
        <v>82</v>
      </c>
      <c r="AY127" s="17" t="s">
        <v>224</v>
      </c>
      <c r="BE127" s="135">
        <f>IF(N127="základní",J127,0)</f>
        <v>0</v>
      </c>
      <c r="BF127" s="135">
        <f>IF(N127="snížená",J127,0)</f>
        <v>6176</v>
      </c>
      <c r="BG127" s="135">
        <f>IF(N127="zákl. přenesená",J127,0)</f>
        <v>0</v>
      </c>
      <c r="BH127" s="135">
        <f>IF(N127="sníž. přenesená",J127,0)</f>
        <v>0</v>
      </c>
      <c r="BI127" s="135">
        <f>IF(N127="nulová",J127,0)</f>
        <v>0</v>
      </c>
      <c r="BJ127" s="17" t="s">
        <v>82</v>
      </c>
      <c r="BK127" s="135">
        <f>ROUND(I127*H127,2)</f>
        <v>6176</v>
      </c>
      <c r="BL127" s="17" t="s">
        <v>277</v>
      </c>
      <c r="BM127" s="134" t="s">
        <v>5533</v>
      </c>
    </row>
    <row r="128" spans="2:65" s="1" customFormat="1" ht="19.5">
      <c r="B128" s="29"/>
      <c r="D128" s="136" t="s">
        <v>231</v>
      </c>
      <c r="F128" s="137" t="s">
        <v>4413</v>
      </c>
      <c r="L128" s="29"/>
      <c r="M128" s="138"/>
      <c r="T128" s="53"/>
      <c r="AT128" s="17" t="s">
        <v>231</v>
      </c>
      <c r="AU128" s="17" t="s">
        <v>82</v>
      </c>
    </row>
    <row r="129" spans="2:65" s="1" customFormat="1">
      <c r="B129" s="29"/>
      <c r="D129" s="139" t="s">
        <v>232</v>
      </c>
      <c r="F129" s="140" t="s">
        <v>4414</v>
      </c>
      <c r="L129" s="29"/>
      <c r="M129" s="138"/>
      <c r="T129" s="53"/>
      <c r="AT129" s="17" t="s">
        <v>232</v>
      </c>
      <c r="AU129" s="17" t="s">
        <v>82</v>
      </c>
    </row>
    <row r="130" spans="2:65" s="12" customFormat="1">
      <c r="B130" s="141"/>
      <c r="D130" s="136" t="s">
        <v>234</v>
      </c>
      <c r="E130" s="142" t="s">
        <v>1</v>
      </c>
      <c r="F130" s="143" t="s">
        <v>4415</v>
      </c>
      <c r="H130" s="142" t="s">
        <v>1</v>
      </c>
      <c r="L130" s="141"/>
      <c r="M130" s="144"/>
      <c r="T130" s="145"/>
      <c r="AT130" s="142" t="s">
        <v>234</v>
      </c>
      <c r="AU130" s="142" t="s">
        <v>82</v>
      </c>
      <c r="AV130" s="12" t="s">
        <v>78</v>
      </c>
      <c r="AW130" s="12" t="s">
        <v>29</v>
      </c>
      <c r="AX130" s="12" t="s">
        <v>73</v>
      </c>
      <c r="AY130" s="142" t="s">
        <v>224</v>
      </c>
    </row>
    <row r="131" spans="2:65" s="13" customFormat="1">
      <c r="B131" s="146"/>
      <c r="D131" s="136" t="s">
        <v>234</v>
      </c>
      <c r="E131" s="147" t="s">
        <v>1</v>
      </c>
      <c r="F131" s="148" t="s">
        <v>273</v>
      </c>
      <c r="H131" s="149">
        <v>14</v>
      </c>
      <c r="L131" s="146"/>
      <c r="M131" s="150"/>
      <c r="T131" s="151"/>
      <c r="AT131" s="147" t="s">
        <v>234</v>
      </c>
      <c r="AU131" s="147" t="s">
        <v>82</v>
      </c>
      <c r="AV131" s="13" t="s">
        <v>82</v>
      </c>
      <c r="AW131" s="13" t="s">
        <v>29</v>
      </c>
      <c r="AX131" s="13" t="s">
        <v>73</v>
      </c>
      <c r="AY131" s="147" t="s">
        <v>224</v>
      </c>
    </row>
    <row r="132" spans="2:65" s="12" customFormat="1">
      <c r="B132" s="141"/>
      <c r="D132" s="136" t="s">
        <v>234</v>
      </c>
      <c r="E132" s="142" t="s">
        <v>1</v>
      </c>
      <c r="F132" s="143" t="s">
        <v>4416</v>
      </c>
      <c r="H132" s="142" t="s">
        <v>1</v>
      </c>
      <c r="L132" s="141"/>
      <c r="M132" s="144"/>
      <c r="T132" s="145"/>
      <c r="AT132" s="142" t="s">
        <v>234</v>
      </c>
      <c r="AU132" s="142" t="s">
        <v>82</v>
      </c>
      <c r="AV132" s="12" t="s">
        <v>78</v>
      </c>
      <c r="AW132" s="12" t="s">
        <v>29</v>
      </c>
      <c r="AX132" s="12" t="s">
        <v>73</v>
      </c>
      <c r="AY132" s="142" t="s">
        <v>224</v>
      </c>
    </row>
    <row r="133" spans="2:65" s="13" customFormat="1">
      <c r="B133" s="146"/>
      <c r="D133" s="136" t="s">
        <v>234</v>
      </c>
      <c r="E133" s="147" t="s">
        <v>1</v>
      </c>
      <c r="F133" s="148" t="s">
        <v>82</v>
      </c>
      <c r="H133" s="149">
        <v>2</v>
      </c>
      <c r="L133" s="146"/>
      <c r="M133" s="150"/>
      <c r="T133" s="151"/>
      <c r="AT133" s="147" t="s">
        <v>234</v>
      </c>
      <c r="AU133" s="147" t="s">
        <v>82</v>
      </c>
      <c r="AV133" s="13" t="s">
        <v>82</v>
      </c>
      <c r="AW133" s="13" t="s">
        <v>29</v>
      </c>
      <c r="AX133" s="13" t="s">
        <v>73</v>
      </c>
      <c r="AY133" s="147" t="s">
        <v>224</v>
      </c>
    </row>
    <row r="134" spans="2:65" s="14" customFormat="1">
      <c r="B134" s="152"/>
      <c r="D134" s="136" t="s">
        <v>234</v>
      </c>
      <c r="E134" s="153" t="s">
        <v>1</v>
      </c>
      <c r="F134" s="154" t="s">
        <v>239</v>
      </c>
      <c r="H134" s="155">
        <v>16</v>
      </c>
      <c r="L134" s="152"/>
      <c r="M134" s="156"/>
      <c r="T134" s="157"/>
      <c r="AT134" s="153" t="s">
        <v>234</v>
      </c>
      <c r="AU134" s="153" t="s">
        <v>82</v>
      </c>
      <c r="AV134" s="14" t="s">
        <v>106</v>
      </c>
      <c r="AW134" s="14" t="s">
        <v>29</v>
      </c>
      <c r="AX134" s="14" t="s">
        <v>78</v>
      </c>
      <c r="AY134" s="153" t="s">
        <v>224</v>
      </c>
    </row>
    <row r="135" spans="2:65" s="1" customFormat="1" ht="24.2" customHeight="1">
      <c r="B135" s="123"/>
      <c r="C135" s="164" t="s">
        <v>82</v>
      </c>
      <c r="D135" s="164" t="s">
        <v>1008</v>
      </c>
      <c r="E135" s="165" t="s">
        <v>4417</v>
      </c>
      <c r="F135" s="166" t="s">
        <v>4418</v>
      </c>
      <c r="G135" s="167" t="s">
        <v>639</v>
      </c>
      <c r="H135" s="168">
        <v>16</v>
      </c>
      <c r="I135" s="169">
        <v>7440</v>
      </c>
      <c r="J135" s="169">
        <f>ROUND(I135*H135,2)</f>
        <v>119040</v>
      </c>
      <c r="K135" s="166" t="s">
        <v>230</v>
      </c>
      <c r="L135" s="170"/>
      <c r="M135" s="171" t="s">
        <v>1</v>
      </c>
      <c r="N135" s="172" t="s">
        <v>39</v>
      </c>
      <c r="O135" s="132">
        <v>0</v>
      </c>
      <c r="P135" s="132">
        <f>O135*H135</f>
        <v>0</v>
      </c>
      <c r="Q135" s="132">
        <v>1.6000000000000001E-3</v>
      </c>
      <c r="R135" s="132">
        <f>Q135*H135</f>
        <v>2.5600000000000001E-2</v>
      </c>
      <c r="S135" s="132">
        <v>0</v>
      </c>
      <c r="T135" s="133">
        <f>S135*H135</f>
        <v>0</v>
      </c>
      <c r="AR135" s="134" t="s">
        <v>332</v>
      </c>
      <c r="AT135" s="134" t="s">
        <v>1008</v>
      </c>
      <c r="AU135" s="134" t="s">
        <v>82</v>
      </c>
      <c r="AY135" s="17" t="s">
        <v>224</v>
      </c>
      <c r="BE135" s="135">
        <f>IF(N135="základní",J135,0)</f>
        <v>0</v>
      </c>
      <c r="BF135" s="135">
        <f>IF(N135="snížená",J135,0)</f>
        <v>119040</v>
      </c>
      <c r="BG135" s="135">
        <f>IF(N135="zákl. přenesená",J135,0)</f>
        <v>0</v>
      </c>
      <c r="BH135" s="135">
        <f>IF(N135="sníž. přenesená",J135,0)</f>
        <v>0</v>
      </c>
      <c r="BI135" s="135">
        <f>IF(N135="nulová",J135,0)</f>
        <v>0</v>
      </c>
      <c r="BJ135" s="17" t="s">
        <v>82</v>
      </c>
      <c r="BK135" s="135">
        <f>ROUND(I135*H135,2)</f>
        <v>119040</v>
      </c>
      <c r="BL135" s="17" t="s">
        <v>277</v>
      </c>
      <c r="BM135" s="134" t="s">
        <v>5534</v>
      </c>
    </row>
    <row r="136" spans="2:65" s="1" customFormat="1" ht="19.5">
      <c r="B136" s="29"/>
      <c r="D136" s="136" t="s">
        <v>231</v>
      </c>
      <c r="F136" s="137" t="s">
        <v>4418</v>
      </c>
      <c r="L136" s="29"/>
      <c r="M136" s="138"/>
      <c r="T136" s="53"/>
      <c r="AT136" s="17" t="s">
        <v>231</v>
      </c>
      <c r="AU136" s="17" t="s">
        <v>82</v>
      </c>
    </row>
    <row r="137" spans="2:65" s="1" customFormat="1" ht="24.2" customHeight="1">
      <c r="B137" s="123"/>
      <c r="C137" s="124" t="s">
        <v>101</v>
      </c>
      <c r="D137" s="124" t="s">
        <v>226</v>
      </c>
      <c r="E137" s="125" t="s">
        <v>4420</v>
      </c>
      <c r="F137" s="126" t="s">
        <v>4421</v>
      </c>
      <c r="G137" s="127" t="s">
        <v>639</v>
      </c>
      <c r="H137" s="128">
        <v>4</v>
      </c>
      <c r="I137" s="129">
        <v>329</v>
      </c>
      <c r="J137" s="129">
        <f>ROUND(I137*H137,2)</f>
        <v>1316</v>
      </c>
      <c r="K137" s="126" t="s">
        <v>230</v>
      </c>
      <c r="L137" s="29"/>
      <c r="M137" s="130" t="s">
        <v>1</v>
      </c>
      <c r="N137" s="131" t="s">
        <v>39</v>
      </c>
      <c r="O137" s="132">
        <v>0.71899999999999997</v>
      </c>
      <c r="P137" s="132">
        <f>O137*H137</f>
        <v>2.8759999999999999</v>
      </c>
      <c r="Q137" s="132">
        <v>0</v>
      </c>
      <c r="R137" s="132">
        <f>Q137*H137</f>
        <v>0</v>
      </c>
      <c r="S137" s="132">
        <v>0</v>
      </c>
      <c r="T137" s="133">
        <f>S137*H137</f>
        <v>0</v>
      </c>
      <c r="AR137" s="134" t="s">
        <v>277</v>
      </c>
      <c r="AT137" s="134" t="s">
        <v>226</v>
      </c>
      <c r="AU137" s="134" t="s">
        <v>82</v>
      </c>
      <c r="AY137" s="17" t="s">
        <v>224</v>
      </c>
      <c r="BE137" s="135">
        <f>IF(N137="základní",J137,0)</f>
        <v>0</v>
      </c>
      <c r="BF137" s="135">
        <f>IF(N137="snížená",J137,0)</f>
        <v>1316</v>
      </c>
      <c r="BG137" s="135">
        <f>IF(N137="zákl. přenesená",J137,0)</f>
        <v>0</v>
      </c>
      <c r="BH137" s="135">
        <f>IF(N137="sníž. přenesená",J137,0)</f>
        <v>0</v>
      </c>
      <c r="BI137" s="135">
        <f>IF(N137="nulová",J137,0)</f>
        <v>0</v>
      </c>
      <c r="BJ137" s="17" t="s">
        <v>82</v>
      </c>
      <c r="BK137" s="135">
        <f>ROUND(I137*H137,2)</f>
        <v>1316</v>
      </c>
      <c r="BL137" s="17" t="s">
        <v>277</v>
      </c>
      <c r="BM137" s="134" t="s">
        <v>5535</v>
      </c>
    </row>
    <row r="138" spans="2:65" s="1" customFormat="1" ht="19.5">
      <c r="B138" s="29"/>
      <c r="D138" s="136" t="s">
        <v>231</v>
      </c>
      <c r="F138" s="137" t="s">
        <v>4423</v>
      </c>
      <c r="L138" s="29"/>
      <c r="M138" s="138"/>
      <c r="T138" s="53"/>
      <c r="AT138" s="17" t="s">
        <v>231</v>
      </c>
      <c r="AU138" s="17" t="s">
        <v>82</v>
      </c>
    </row>
    <row r="139" spans="2:65" s="1" customFormat="1">
      <c r="B139" s="29"/>
      <c r="D139" s="139" t="s">
        <v>232</v>
      </c>
      <c r="F139" s="140" t="s">
        <v>4424</v>
      </c>
      <c r="L139" s="29"/>
      <c r="M139" s="138"/>
      <c r="T139" s="53"/>
      <c r="AT139" s="17" t="s">
        <v>232</v>
      </c>
      <c r="AU139" s="17" t="s">
        <v>82</v>
      </c>
    </row>
    <row r="140" spans="2:65" s="1" customFormat="1" ht="16.5" customHeight="1">
      <c r="B140" s="123"/>
      <c r="C140" s="164" t="s">
        <v>106</v>
      </c>
      <c r="D140" s="164" t="s">
        <v>1008</v>
      </c>
      <c r="E140" s="165" t="s">
        <v>4425</v>
      </c>
      <c r="F140" s="166" t="s">
        <v>4426</v>
      </c>
      <c r="G140" s="167" t="s">
        <v>639</v>
      </c>
      <c r="H140" s="168">
        <v>4</v>
      </c>
      <c r="I140" s="169">
        <v>876</v>
      </c>
      <c r="J140" s="169">
        <f>ROUND(I140*H140,2)</f>
        <v>3504</v>
      </c>
      <c r="K140" s="166" t="s">
        <v>230</v>
      </c>
      <c r="L140" s="170"/>
      <c r="M140" s="171" t="s">
        <v>1</v>
      </c>
      <c r="N140" s="172" t="s">
        <v>39</v>
      </c>
      <c r="O140" s="132">
        <v>0</v>
      </c>
      <c r="P140" s="132">
        <f>O140*H140</f>
        <v>0</v>
      </c>
      <c r="Q140" s="132">
        <v>8.9999999999999998E-4</v>
      </c>
      <c r="R140" s="132">
        <f>Q140*H140</f>
        <v>3.5999999999999999E-3</v>
      </c>
      <c r="S140" s="132">
        <v>0</v>
      </c>
      <c r="T140" s="133">
        <f>S140*H140</f>
        <v>0</v>
      </c>
      <c r="AR140" s="134" t="s">
        <v>332</v>
      </c>
      <c r="AT140" s="134" t="s">
        <v>1008</v>
      </c>
      <c r="AU140" s="134" t="s">
        <v>82</v>
      </c>
      <c r="AY140" s="17" t="s">
        <v>224</v>
      </c>
      <c r="BE140" s="135">
        <f>IF(N140="základní",J140,0)</f>
        <v>0</v>
      </c>
      <c r="BF140" s="135">
        <f>IF(N140="snížená",J140,0)</f>
        <v>3504</v>
      </c>
      <c r="BG140" s="135">
        <f>IF(N140="zákl. přenesená",J140,0)</f>
        <v>0</v>
      </c>
      <c r="BH140" s="135">
        <f>IF(N140="sníž. přenesená",J140,0)</f>
        <v>0</v>
      </c>
      <c r="BI140" s="135">
        <f>IF(N140="nulová",J140,0)</f>
        <v>0</v>
      </c>
      <c r="BJ140" s="17" t="s">
        <v>82</v>
      </c>
      <c r="BK140" s="135">
        <f>ROUND(I140*H140,2)</f>
        <v>3504</v>
      </c>
      <c r="BL140" s="17" t="s">
        <v>277</v>
      </c>
      <c r="BM140" s="134" t="s">
        <v>5536</v>
      </c>
    </row>
    <row r="141" spans="2:65" s="1" customFormat="1">
      <c r="B141" s="29"/>
      <c r="D141" s="136" t="s">
        <v>231</v>
      </c>
      <c r="F141" s="137" t="s">
        <v>4426</v>
      </c>
      <c r="L141" s="29"/>
      <c r="M141" s="138"/>
      <c r="T141" s="53"/>
      <c r="AT141" s="17" t="s">
        <v>231</v>
      </c>
      <c r="AU141" s="17" t="s">
        <v>82</v>
      </c>
    </row>
    <row r="142" spans="2:65" s="1" customFormat="1" ht="21.75" customHeight="1">
      <c r="B142" s="123"/>
      <c r="C142" s="124" t="s">
        <v>109</v>
      </c>
      <c r="D142" s="124" t="s">
        <v>226</v>
      </c>
      <c r="E142" s="125" t="s">
        <v>4428</v>
      </c>
      <c r="F142" s="126" t="s">
        <v>4429</v>
      </c>
      <c r="G142" s="127" t="s">
        <v>639</v>
      </c>
      <c r="H142" s="128">
        <v>1</v>
      </c>
      <c r="I142" s="129">
        <v>193</v>
      </c>
      <c r="J142" s="129">
        <f>ROUND(I142*H142,2)</f>
        <v>193</v>
      </c>
      <c r="K142" s="126" t="s">
        <v>230</v>
      </c>
      <c r="L142" s="29"/>
      <c r="M142" s="130" t="s">
        <v>1</v>
      </c>
      <c r="N142" s="131" t="s">
        <v>39</v>
      </c>
      <c r="O142" s="132">
        <v>0.42299999999999999</v>
      </c>
      <c r="P142" s="132">
        <f>O142*H142</f>
        <v>0.42299999999999999</v>
      </c>
      <c r="Q142" s="132">
        <v>0</v>
      </c>
      <c r="R142" s="132">
        <f>Q142*H142</f>
        <v>0</v>
      </c>
      <c r="S142" s="132">
        <v>0</v>
      </c>
      <c r="T142" s="133">
        <f>S142*H142</f>
        <v>0</v>
      </c>
      <c r="AR142" s="134" t="s">
        <v>277</v>
      </c>
      <c r="AT142" s="134" t="s">
        <v>226</v>
      </c>
      <c r="AU142" s="134" t="s">
        <v>82</v>
      </c>
      <c r="AY142" s="17" t="s">
        <v>224</v>
      </c>
      <c r="BE142" s="135">
        <f>IF(N142="základní",J142,0)</f>
        <v>0</v>
      </c>
      <c r="BF142" s="135">
        <f>IF(N142="snížená",J142,0)</f>
        <v>193</v>
      </c>
      <c r="BG142" s="135">
        <f>IF(N142="zákl. přenesená",J142,0)</f>
        <v>0</v>
      </c>
      <c r="BH142" s="135">
        <f>IF(N142="sníž. přenesená",J142,0)</f>
        <v>0</v>
      </c>
      <c r="BI142" s="135">
        <f>IF(N142="nulová",J142,0)</f>
        <v>0</v>
      </c>
      <c r="BJ142" s="17" t="s">
        <v>82</v>
      </c>
      <c r="BK142" s="135">
        <f>ROUND(I142*H142,2)</f>
        <v>193</v>
      </c>
      <c r="BL142" s="17" t="s">
        <v>277</v>
      </c>
      <c r="BM142" s="134" t="s">
        <v>5537</v>
      </c>
    </row>
    <row r="143" spans="2:65" s="1" customFormat="1" ht="19.5">
      <c r="B143" s="29"/>
      <c r="D143" s="136" t="s">
        <v>231</v>
      </c>
      <c r="F143" s="137" t="s">
        <v>4431</v>
      </c>
      <c r="L143" s="29"/>
      <c r="M143" s="138"/>
      <c r="T143" s="53"/>
      <c r="AT143" s="17" t="s">
        <v>231</v>
      </c>
      <c r="AU143" s="17" t="s">
        <v>82</v>
      </c>
    </row>
    <row r="144" spans="2:65" s="1" customFormat="1">
      <c r="B144" s="29"/>
      <c r="D144" s="139" t="s">
        <v>232</v>
      </c>
      <c r="F144" s="140" t="s">
        <v>4432</v>
      </c>
      <c r="L144" s="29"/>
      <c r="M144" s="138"/>
      <c r="T144" s="53"/>
      <c r="AT144" s="17" t="s">
        <v>232</v>
      </c>
      <c r="AU144" s="17" t="s">
        <v>82</v>
      </c>
    </row>
    <row r="145" spans="2:65" s="1" customFormat="1" ht="24.2" customHeight="1">
      <c r="B145" s="123"/>
      <c r="C145" s="164" t="s">
        <v>112</v>
      </c>
      <c r="D145" s="164" t="s">
        <v>1008</v>
      </c>
      <c r="E145" s="165" t="s">
        <v>4433</v>
      </c>
      <c r="F145" s="166" t="s">
        <v>4434</v>
      </c>
      <c r="G145" s="167" t="s">
        <v>639</v>
      </c>
      <c r="H145" s="168">
        <v>1</v>
      </c>
      <c r="I145" s="169">
        <v>227</v>
      </c>
      <c r="J145" s="169">
        <f>ROUND(I145*H145,2)</f>
        <v>227</v>
      </c>
      <c r="K145" s="166" t="s">
        <v>230</v>
      </c>
      <c r="L145" s="170"/>
      <c r="M145" s="171" t="s">
        <v>1</v>
      </c>
      <c r="N145" s="172" t="s">
        <v>39</v>
      </c>
      <c r="O145" s="132">
        <v>0</v>
      </c>
      <c r="P145" s="132">
        <f>O145*H145</f>
        <v>0</v>
      </c>
      <c r="Q145" s="132">
        <v>2.0000000000000001E-4</v>
      </c>
      <c r="R145" s="132">
        <f>Q145*H145</f>
        <v>2.0000000000000001E-4</v>
      </c>
      <c r="S145" s="132">
        <v>0</v>
      </c>
      <c r="T145" s="133">
        <f>S145*H145</f>
        <v>0</v>
      </c>
      <c r="AR145" s="134" t="s">
        <v>332</v>
      </c>
      <c r="AT145" s="134" t="s">
        <v>1008</v>
      </c>
      <c r="AU145" s="134" t="s">
        <v>82</v>
      </c>
      <c r="AY145" s="17" t="s">
        <v>224</v>
      </c>
      <c r="BE145" s="135">
        <f>IF(N145="základní",J145,0)</f>
        <v>0</v>
      </c>
      <c r="BF145" s="135">
        <f>IF(N145="snížená",J145,0)</f>
        <v>227</v>
      </c>
      <c r="BG145" s="135">
        <f>IF(N145="zákl. přenesená",J145,0)</f>
        <v>0</v>
      </c>
      <c r="BH145" s="135">
        <f>IF(N145="sníž. přenesená",J145,0)</f>
        <v>0</v>
      </c>
      <c r="BI145" s="135">
        <f>IF(N145="nulová",J145,0)</f>
        <v>0</v>
      </c>
      <c r="BJ145" s="17" t="s">
        <v>82</v>
      </c>
      <c r="BK145" s="135">
        <f>ROUND(I145*H145,2)</f>
        <v>227</v>
      </c>
      <c r="BL145" s="17" t="s">
        <v>277</v>
      </c>
      <c r="BM145" s="134" t="s">
        <v>5538</v>
      </c>
    </row>
    <row r="146" spans="2:65" s="1" customFormat="1">
      <c r="B146" s="29"/>
      <c r="D146" s="136" t="s">
        <v>231</v>
      </c>
      <c r="F146" s="137" t="s">
        <v>4434</v>
      </c>
      <c r="L146" s="29"/>
      <c r="M146" s="138"/>
      <c r="T146" s="53"/>
      <c r="AT146" s="17" t="s">
        <v>231</v>
      </c>
      <c r="AU146" s="17" t="s">
        <v>82</v>
      </c>
    </row>
    <row r="147" spans="2:65" s="1" customFormat="1" ht="24.2" customHeight="1">
      <c r="B147" s="123"/>
      <c r="C147" s="124" t="s">
        <v>115</v>
      </c>
      <c r="D147" s="124" t="s">
        <v>226</v>
      </c>
      <c r="E147" s="125" t="s">
        <v>4436</v>
      </c>
      <c r="F147" s="126" t="s">
        <v>4437</v>
      </c>
      <c r="G147" s="127" t="s">
        <v>639</v>
      </c>
      <c r="H147" s="128">
        <v>1</v>
      </c>
      <c r="I147" s="129">
        <v>425</v>
      </c>
      <c r="J147" s="129">
        <f>ROUND(I147*H147,2)</f>
        <v>425</v>
      </c>
      <c r="K147" s="126" t="s">
        <v>230</v>
      </c>
      <c r="L147" s="29"/>
      <c r="M147" s="130" t="s">
        <v>1</v>
      </c>
      <c r="N147" s="131" t="s">
        <v>39</v>
      </c>
      <c r="O147" s="132">
        <v>0.93</v>
      </c>
      <c r="P147" s="132">
        <f>O147*H147</f>
        <v>0.93</v>
      </c>
      <c r="Q147" s="132">
        <v>0</v>
      </c>
      <c r="R147" s="132">
        <f>Q147*H147</f>
        <v>0</v>
      </c>
      <c r="S147" s="132">
        <v>0</v>
      </c>
      <c r="T147" s="133">
        <f>S147*H147</f>
        <v>0</v>
      </c>
      <c r="AR147" s="134" t="s">
        <v>277</v>
      </c>
      <c r="AT147" s="134" t="s">
        <v>226</v>
      </c>
      <c r="AU147" s="134" t="s">
        <v>82</v>
      </c>
      <c r="AY147" s="17" t="s">
        <v>224</v>
      </c>
      <c r="BE147" s="135">
        <f>IF(N147="základní",J147,0)</f>
        <v>0</v>
      </c>
      <c r="BF147" s="135">
        <f>IF(N147="snížená",J147,0)</f>
        <v>425</v>
      </c>
      <c r="BG147" s="135">
        <f>IF(N147="zákl. přenesená",J147,0)</f>
        <v>0</v>
      </c>
      <c r="BH147" s="135">
        <f>IF(N147="sníž. přenesená",J147,0)</f>
        <v>0</v>
      </c>
      <c r="BI147" s="135">
        <f>IF(N147="nulová",J147,0)</f>
        <v>0</v>
      </c>
      <c r="BJ147" s="17" t="s">
        <v>82</v>
      </c>
      <c r="BK147" s="135">
        <f>ROUND(I147*H147,2)</f>
        <v>425</v>
      </c>
      <c r="BL147" s="17" t="s">
        <v>277</v>
      </c>
      <c r="BM147" s="134" t="s">
        <v>5539</v>
      </c>
    </row>
    <row r="148" spans="2:65" s="1" customFormat="1" ht="19.5">
      <c r="B148" s="29"/>
      <c r="D148" s="136" t="s">
        <v>231</v>
      </c>
      <c r="F148" s="137" t="s">
        <v>4439</v>
      </c>
      <c r="L148" s="29"/>
      <c r="M148" s="138"/>
      <c r="T148" s="53"/>
      <c r="AT148" s="17" t="s">
        <v>231</v>
      </c>
      <c r="AU148" s="17" t="s">
        <v>82</v>
      </c>
    </row>
    <row r="149" spans="2:65" s="1" customFormat="1">
      <c r="B149" s="29"/>
      <c r="D149" s="139" t="s">
        <v>232</v>
      </c>
      <c r="F149" s="140" t="s">
        <v>4440</v>
      </c>
      <c r="L149" s="29"/>
      <c r="M149" s="138"/>
      <c r="T149" s="53"/>
      <c r="AT149" s="17" t="s">
        <v>232</v>
      </c>
      <c r="AU149" s="17" t="s">
        <v>82</v>
      </c>
    </row>
    <row r="150" spans="2:65" s="1" customFormat="1" ht="37.9" customHeight="1">
      <c r="B150" s="123"/>
      <c r="C150" s="124" t="s">
        <v>118</v>
      </c>
      <c r="D150" s="124" t="s">
        <v>226</v>
      </c>
      <c r="E150" s="125" t="s">
        <v>4441</v>
      </c>
      <c r="F150" s="126" t="s">
        <v>4442</v>
      </c>
      <c r="G150" s="127" t="s">
        <v>272</v>
      </c>
      <c r="H150" s="128">
        <v>71</v>
      </c>
      <c r="I150" s="129">
        <v>559</v>
      </c>
      <c r="J150" s="129">
        <f>ROUND(I150*H150,2)</f>
        <v>39689</v>
      </c>
      <c r="K150" s="126" t="s">
        <v>230</v>
      </c>
      <c r="L150" s="29"/>
      <c r="M150" s="130" t="s">
        <v>1</v>
      </c>
      <c r="N150" s="131" t="s">
        <v>39</v>
      </c>
      <c r="O150" s="132">
        <v>0.434</v>
      </c>
      <c r="P150" s="132">
        <f>O150*H150</f>
        <v>30.814</v>
      </c>
      <c r="Q150" s="132">
        <v>1.67E-3</v>
      </c>
      <c r="R150" s="132">
        <f>Q150*H150</f>
        <v>0.11857000000000001</v>
      </c>
      <c r="S150" s="132">
        <v>0</v>
      </c>
      <c r="T150" s="133">
        <f>S150*H150</f>
        <v>0</v>
      </c>
      <c r="AR150" s="134" t="s">
        <v>277</v>
      </c>
      <c r="AT150" s="134" t="s">
        <v>226</v>
      </c>
      <c r="AU150" s="134" t="s">
        <v>82</v>
      </c>
      <c r="AY150" s="17" t="s">
        <v>224</v>
      </c>
      <c r="BE150" s="135">
        <f>IF(N150="základní",J150,0)</f>
        <v>0</v>
      </c>
      <c r="BF150" s="135">
        <f>IF(N150="snížená",J150,0)</f>
        <v>39689</v>
      </c>
      <c r="BG150" s="135">
        <f>IF(N150="zákl. přenesená",J150,0)</f>
        <v>0</v>
      </c>
      <c r="BH150" s="135">
        <f>IF(N150="sníž. přenesená",J150,0)</f>
        <v>0</v>
      </c>
      <c r="BI150" s="135">
        <f>IF(N150="nulová",J150,0)</f>
        <v>0</v>
      </c>
      <c r="BJ150" s="17" t="s">
        <v>82</v>
      </c>
      <c r="BK150" s="135">
        <f>ROUND(I150*H150,2)</f>
        <v>39689</v>
      </c>
      <c r="BL150" s="17" t="s">
        <v>277</v>
      </c>
      <c r="BM150" s="134" t="s">
        <v>5540</v>
      </c>
    </row>
    <row r="151" spans="2:65" s="1" customFormat="1" ht="19.5">
      <c r="B151" s="29"/>
      <c r="D151" s="136" t="s">
        <v>231</v>
      </c>
      <c r="F151" s="137" t="s">
        <v>4444</v>
      </c>
      <c r="L151" s="29"/>
      <c r="M151" s="138"/>
      <c r="T151" s="53"/>
      <c r="AT151" s="17" t="s">
        <v>231</v>
      </c>
      <c r="AU151" s="17" t="s">
        <v>82</v>
      </c>
    </row>
    <row r="152" spans="2:65" s="1" customFormat="1">
      <c r="B152" s="29"/>
      <c r="D152" s="139" t="s">
        <v>232</v>
      </c>
      <c r="F152" s="140" t="s">
        <v>4445</v>
      </c>
      <c r="L152" s="29"/>
      <c r="M152" s="138"/>
      <c r="T152" s="53"/>
      <c r="AT152" s="17" t="s">
        <v>232</v>
      </c>
      <c r="AU152" s="17" t="s">
        <v>82</v>
      </c>
    </row>
    <row r="153" spans="2:65" s="1" customFormat="1" ht="37.9" customHeight="1">
      <c r="B153" s="123"/>
      <c r="C153" s="124" t="s">
        <v>280</v>
      </c>
      <c r="D153" s="124" t="s">
        <v>226</v>
      </c>
      <c r="E153" s="125" t="s">
        <v>4446</v>
      </c>
      <c r="F153" s="126" t="s">
        <v>4447</v>
      </c>
      <c r="G153" s="127" t="s">
        <v>272</v>
      </c>
      <c r="H153" s="128">
        <v>34</v>
      </c>
      <c r="I153" s="129">
        <v>874</v>
      </c>
      <c r="J153" s="129">
        <f>ROUND(I153*H153,2)</f>
        <v>29716</v>
      </c>
      <c r="K153" s="126" t="s">
        <v>230</v>
      </c>
      <c r="L153" s="29"/>
      <c r="M153" s="130" t="s">
        <v>1</v>
      </c>
      <c r="N153" s="131" t="s">
        <v>39</v>
      </c>
      <c r="O153" s="132">
        <v>0.52300000000000002</v>
      </c>
      <c r="P153" s="132">
        <f>O153*H153</f>
        <v>17.782</v>
      </c>
      <c r="Q153" s="132">
        <v>3.4399999999999999E-3</v>
      </c>
      <c r="R153" s="132">
        <f>Q153*H153</f>
        <v>0.11695999999999999</v>
      </c>
      <c r="S153" s="132">
        <v>0</v>
      </c>
      <c r="T153" s="133">
        <f>S153*H153</f>
        <v>0</v>
      </c>
      <c r="AR153" s="134" t="s">
        <v>277</v>
      </c>
      <c r="AT153" s="134" t="s">
        <v>226</v>
      </c>
      <c r="AU153" s="134" t="s">
        <v>82</v>
      </c>
      <c r="AY153" s="17" t="s">
        <v>224</v>
      </c>
      <c r="BE153" s="135">
        <f>IF(N153="základní",J153,0)</f>
        <v>0</v>
      </c>
      <c r="BF153" s="135">
        <f>IF(N153="snížená",J153,0)</f>
        <v>29716</v>
      </c>
      <c r="BG153" s="135">
        <f>IF(N153="zákl. přenesená",J153,0)</f>
        <v>0</v>
      </c>
      <c r="BH153" s="135">
        <f>IF(N153="sníž. přenesená",J153,0)</f>
        <v>0</v>
      </c>
      <c r="BI153" s="135">
        <f>IF(N153="nulová",J153,0)</f>
        <v>0</v>
      </c>
      <c r="BJ153" s="17" t="s">
        <v>82</v>
      </c>
      <c r="BK153" s="135">
        <f>ROUND(I153*H153,2)</f>
        <v>29716</v>
      </c>
      <c r="BL153" s="17" t="s">
        <v>277</v>
      </c>
      <c r="BM153" s="134" t="s">
        <v>5541</v>
      </c>
    </row>
    <row r="154" spans="2:65" s="1" customFormat="1" ht="19.5">
      <c r="B154" s="29"/>
      <c r="D154" s="136" t="s">
        <v>231</v>
      </c>
      <c r="F154" s="137" t="s">
        <v>4449</v>
      </c>
      <c r="L154" s="29"/>
      <c r="M154" s="138"/>
      <c r="T154" s="53"/>
      <c r="AT154" s="17" t="s">
        <v>231</v>
      </c>
      <c r="AU154" s="17" t="s">
        <v>82</v>
      </c>
    </row>
    <row r="155" spans="2:65" s="1" customFormat="1">
      <c r="B155" s="29"/>
      <c r="D155" s="139" t="s">
        <v>232</v>
      </c>
      <c r="F155" s="140" t="s">
        <v>4450</v>
      </c>
      <c r="L155" s="29"/>
      <c r="M155" s="138"/>
      <c r="T155" s="53"/>
      <c r="AT155" s="17" t="s">
        <v>232</v>
      </c>
      <c r="AU155" s="17" t="s">
        <v>82</v>
      </c>
    </row>
    <row r="156" spans="2:65" s="1" customFormat="1" ht="37.9" customHeight="1">
      <c r="B156" s="123"/>
      <c r="C156" s="124" t="s">
        <v>258</v>
      </c>
      <c r="D156" s="124" t="s">
        <v>226</v>
      </c>
      <c r="E156" s="125" t="s">
        <v>4451</v>
      </c>
      <c r="F156" s="126" t="s">
        <v>4452</v>
      </c>
      <c r="G156" s="127" t="s">
        <v>272</v>
      </c>
      <c r="H156" s="128">
        <v>2</v>
      </c>
      <c r="I156" s="129">
        <v>1410</v>
      </c>
      <c r="J156" s="129">
        <f>ROUND(I156*H156,2)</f>
        <v>2820</v>
      </c>
      <c r="K156" s="126" t="s">
        <v>230</v>
      </c>
      <c r="L156" s="29"/>
      <c r="M156" s="130" t="s">
        <v>1</v>
      </c>
      <c r="N156" s="131" t="s">
        <v>39</v>
      </c>
      <c r="O156" s="132">
        <v>0.76300000000000001</v>
      </c>
      <c r="P156" s="132">
        <f>O156*H156</f>
        <v>1.526</v>
      </c>
      <c r="Q156" s="132">
        <v>5.2199999999999998E-3</v>
      </c>
      <c r="R156" s="132">
        <f>Q156*H156</f>
        <v>1.044E-2</v>
      </c>
      <c r="S156" s="132">
        <v>0</v>
      </c>
      <c r="T156" s="133">
        <f>S156*H156</f>
        <v>0</v>
      </c>
      <c r="AR156" s="134" t="s">
        <v>277</v>
      </c>
      <c r="AT156" s="134" t="s">
        <v>226</v>
      </c>
      <c r="AU156" s="134" t="s">
        <v>82</v>
      </c>
      <c r="AY156" s="17" t="s">
        <v>224</v>
      </c>
      <c r="BE156" s="135">
        <f>IF(N156="základní",J156,0)</f>
        <v>0</v>
      </c>
      <c r="BF156" s="135">
        <f>IF(N156="snížená",J156,0)</f>
        <v>2820</v>
      </c>
      <c r="BG156" s="135">
        <f>IF(N156="zákl. přenesená",J156,0)</f>
        <v>0</v>
      </c>
      <c r="BH156" s="135">
        <f>IF(N156="sníž. přenesená",J156,0)</f>
        <v>0</v>
      </c>
      <c r="BI156" s="135">
        <f>IF(N156="nulová",J156,0)</f>
        <v>0</v>
      </c>
      <c r="BJ156" s="17" t="s">
        <v>82</v>
      </c>
      <c r="BK156" s="135">
        <f>ROUND(I156*H156,2)</f>
        <v>2820</v>
      </c>
      <c r="BL156" s="17" t="s">
        <v>277</v>
      </c>
      <c r="BM156" s="134" t="s">
        <v>5542</v>
      </c>
    </row>
    <row r="157" spans="2:65" s="1" customFormat="1" ht="19.5">
      <c r="B157" s="29"/>
      <c r="D157" s="136" t="s">
        <v>231</v>
      </c>
      <c r="F157" s="137" t="s">
        <v>4454</v>
      </c>
      <c r="L157" s="29"/>
      <c r="M157" s="138"/>
      <c r="T157" s="53"/>
      <c r="AT157" s="17" t="s">
        <v>231</v>
      </c>
      <c r="AU157" s="17" t="s">
        <v>82</v>
      </c>
    </row>
    <row r="158" spans="2:65" s="1" customFormat="1">
      <c r="B158" s="29"/>
      <c r="D158" s="139" t="s">
        <v>232</v>
      </c>
      <c r="F158" s="140" t="s">
        <v>4455</v>
      </c>
      <c r="L158" s="29"/>
      <c r="M158" s="138"/>
      <c r="T158" s="53"/>
      <c r="AT158" s="17" t="s">
        <v>232</v>
      </c>
      <c r="AU158" s="17" t="s">
        <v>82</v>
      </c>
    </row>
    <row r="159" spans="2:65" s="1" customFormat="1" ht="33" customHeight="1">
      <c r="B159" s="123"/>
      <c r="C159" s="124" t="s">
        <v>297</v>
      </c>
      <c r="D159" s="124" t="s">
        <v>226</v>
      </c>
      <c r="E159" s="125" t="s">
        <v>4456</v>
      </c>
      <c r="F159" s="126" t="s">
        <v>4457</v>
      </c>
      <c r="G159" s="127" t="s">
        <v>272</v>
      </c>
      <c r="H159" s="128">
        <v>0.3</v>
      </c>
      <c r="I159" s="129">
        <v>857</v>
      </c>
      <c r="J159" s="129">
        <f>ROUND(I159*H159,2)</f>
        <v>257.10000000000002</v>
      </c>
      <c r="K159" s="126" t="s">
        <v>230</v>
      </c>
      <c r="L159" s="29"/>
      <c r="M159" s="130" t="s">
        <v>1</v>
      </c>
      <c r="N159" s="131" t="s">
        <v>39</v>
      </c>
      <c r="O159" s="132">
        <v>1.33</v>
      </c>
      <c r="P159" s="132">
        <f>O159*H159</f>
        <v>0.39900000000000002</v>
      </c>
      <c r="Q159" s="132">
        <v>0</v>
      </c>
      <c r="R159" s="132">
        <f>Q159*H159</f>
        <v>0</v>
      </c>
      <c r="S159" s="132">
        <v>0</v>
      </c>
      <c r="T159" s="133">
        <f>S159*H159</f>
        <v>0</v>
      </c>
      <c r="AR159" s="134" t="s">
        <v>277</v>
      </c>
      <c r="AT159" s="134" t="s">
        <v>226</v>
      </c>
      <c r="AU159" s="134" t="s">
        <v>82</v>
      </c>
      <c r="AY159" s="17" t="s">
        <v>224</v>
      </c>
      <c r="BE159" s="135">
        <f>IF(N159="základní",J159,0)</f>
        <v>0</v>
      </c>
      <c r="BF159" s="135">
        <f>IF(N159="snížená",J159,0)</f>
        <v>257.10000000000002</v>
      </c>
      <c r="BG159" s="135">
        <f>IF(N159="zákl. přenesená",J159,0)</f>
        <v>0</v>
      </c>
      <c r="BH159" s="135">
        <f>IF(N159="sníž. přenesená",J159,0)</f>
        <v>0</v>
      </c>
      <c r="BI159" s="135">
        <f>IF(N159="nulová",J159,0)</f>
        <v>0</v>
      </c>
      <c r="BJ159" s="17" t="s">
        <v>82</v>
      </c>
      <c r="BK159" s="135">
        <f>ROUND(I159*H159,2)</f>
        <v>257.10000000000002</v>
      </c>
      <c r="BL159" s="17" t="s">
        <v>277</v>
      </c>
      <c r="BM159" s="134" t="s">
        <v>5543</v>
      </c>
    </row>
    <row r="160" spans="2:65" s="1" customFormat="1" ht="19.5">
      <c r="B160" s="29"/>
      <c r="D160" s="136" t="s">
        <v>231</v>
      </c>
      <c r="F160" s="137" t="s">
        <v>4459</v>
      </c>
      <c r="L160" s="29"/>
      <c r="M160" s="138"/>
      <c r="T160" s="53"/>
      <c r="AT160" s="17" t="s">
        <v>231</v>
      </c>
      <c r="AU160" s="17" t="s">
        <v>82</v>
      </c>
    </row>
    <row r="161" spans="2:65" s="1" customFormat="1">
      <c r="B161" s="29"/>
      <c r="D161" s="139" t="s">
        <v>232</v>
      </c>
      <c r="F161" s="140" t="s">
        <v>4460</v>
      </c>
      <c r="L161" s="29"/>
      <c r="M161" s="138"/>
      <c r="T161" s="53"/>
      <c r="AT161" s="17" t="s">
        <v>232</v>
      </c>
      <c r="AU161" s="17" t="s">
        <v>82</v>
      </c>
    </row>
    <row r="162" spans="2:65" s="1" customFormat="1" ht="16.5" customHeight="1">
      <c r="B162" s="123"/>
      <c r="C162" s="164" t="s">
        <v>8</v>
      </c>
      <c r="D162" s="164" t="s">
        <v>1008</v>
      </c>
      <c r="E162" s="165" t="s">
        <v>4461</v>
      </c>
      <c r="F162" s="166" t="s">
        <v>4462</v>
      </c>
      <c r="G162" s="167" t="s">
        <v>272</v>
      </c>
      <c r="H162" s="168">
        <v>0.36</v>
      </c>
      <c r="I162" s="169">
        <v>5020</v>
      </c>
      <c r="J162" s="169">
        <f>ROUND(I162*H162,2)</f>
        <v>1807.2</v>
      </c>
      <c r="K162" s="166" t="s">
        <v>230</v>
      </c>
      <c r="L162" s="170"/>
      <c r="M162" s="171" t="s">
        <v>1</v>
      </c>
      <c r="N162" s="172" t="s">
        <v>39</v>
      </c>
      <c r="O162" s="132">
        <v>0</v>
      </c>
      <c r="P162" s="132">
        <f>O162*H162</f>
        <v>0</v>
      </c>
      <c r="Q162" s="132">
        <v>3.4099999999999998E-2</v>
      </c>
      <c r="R162" s="132">
        <f>Q162*H162</f>
        <v>1.2275999999999999E-2</v>
      </c>
      <c r="S162" s="132">
        <v>0</v>
      </c>
      <c r="T162" s="133">
        <f>S162*H162</f>
        <v>0</v>
      </c>
      <c r="AR162" s="134" t="s">
        <v>332</v>
      </c>
      <c r="AT162" s="134" t="s">
        <v>1008</v>
      </c>
      <c r="AU162" s="134" t="s">
        <v>82</v>
      </c>
      <c r="AY162" s="17" t="s">
        <v>224</v>
      </c>
      <c r="BE162" s="135">
        <f>IF(N162="základní",J162,0)</f>
        <v>0</v>
      </c>
      <c r="BF162" s="135">
        <f>IF(N162="snížená",J162,0)</f>
        <v>1807.2</v>
      </c>
      <c r="BG162" s="135">
        <f>IF(N162="zákl. přenesená",J162,0)</f>
        <v>0</v>
      </c>
      <c r="BH162" s="135">
        <f>IF(N162="sníž. přenesená",J162,0)</f>
        <v>0</v>
      </c>
      <c r="BI162" s="135">
        <f>IF(N162="nulová",J162,0)</f>
        <v>0</v>
      </c>
      <c r="BJ162" s="17" t="s">
        <v>82</v>
      </c>
      <c r="BK162" s="135">
        <f>ROUND(I162*H162,2)</f>
        <v>1807.2</v>
      </c>
      <c r="BL162" s="17" t="s">
        <v>277</v>
      </c>
      <c r="BM162" s="134" t="s">
        <v>5544</v>
      </c>
    </row>
    <row r="163" spans="2:65" s="1" customFormat="1">
      <c r="B163" s="29"/>
      <c r="D163" s="136" t="s">
        <v>231</v>
      </c>
      <c r="F163" s="137" t="s">
        <v>4462</v>
      </c>
      <c r="L163" s="29"/>
      <c r="M163" s="138"/>
      <c r="T163" s="53"/>
      <c r="AT163" s="17" t="s">
        <v>231</v>
      </c>
      <c r="AU163" s="17" t="s">
        <v>82</v>
      </c>
    </row>
    <row r="164" spans="2:65" s="13" customFormat="1">
      <c r="B164" s="146"/>
      <c r="D164" s="136" t="s">
        <v>234</v>
      </c>
      <c r="E164" s="147" t="s">
        <v>1</v>
      </c>
      <c r="F164" s="148" t="s">
        <v>5545</v>
      </c>
      <c r="H164" s="149">
        <v>0.36</v>
      </c>
      <c r="L164" s="146"/>
      <c r="M164" s="150"/>
      <c r="T164" s="151"/>
      <c r="AT164" s="147" t="s">
        <v>234</v>
      </c>
      <c r="AU164" s="147" t="s">
        <v>82</v>
      </c>
      <c r="AV164" s="13" t="s">
        <v>82</v>
      </c>
      <c r="AW164" s="13" t="s">
        <v>29</v>
      </c>
      <c r="AX164" s="13" t="s">
        <v>78</v>
      </c>
      <c r="AY164" s="147" t="s">
        <v>224</v>
      </c>
    </row>
    <row r="165" spans="2:65" s="1" customFormat="1" ht="24.2" customHeight="1">
      <c r="B165" s="123"/>
      <c r="C165" s="124" t="s">
        <v>310</v>
      </c>
      <c r="D165" s="124" t="s">
        <v>226</v>
      </c>
      <c r="E165" s="125" t="s">
        <v>4465</v>
      </c>
      <c r="F165" s="126" t="s">
        <v>4466</v>
      </c>
      <c r="G165" s="127" t="s">
        <v>272</v>
      </c>
      <c r="H165" s="128">
        <v>10</v>
      </c>
      <c r="I165" s="129">
        <v>239</v>
      </c>
      <c r="J165" s="129">
        <f>ROUND(I165*H165,2)</f>
        <v>2390</v>
      </c>
      <c r="K165" s="126" t="s">
        <v>230</v>
      </c>
      <c r="L165" s="29"/>
      <c r="M165" s="130" t="s">
        <v>1</v>
      </c>
      <c r="N165" s="131" t="s">
        <v>39</v>
      </c>
      <c r="O165" s="132">
        <v>0.52500000000000002</v>
      </c>
      <c r="P165" s="132">
        <f>O165*H165</f>
        <v>5.25</v>
      </c>
      <c r="Q165" s="132">
        <v>0</v>
      </c>
      <c r="R165" s="132">
        <f>Q165*H165</f>
        <v>0</v>
      </c>
      <c r="S165" s="132">
        <v>0</v>
      </c>
      <c r="T165" s="133">
        <f>S165*H165</f>
        <v>0</v>
      </c>
      <c r="AR165" s="134" t="s">
        <v>277</v>
      </c>
      <c r="AT165" s="134" t="s">
        <v>226</v>
      </c>
      <c r="AU165" s="134" t="s">
        <v>82</v>
      </c>
      <c r="AY165" s="17" t="s">
        <v>224</v>
      </c>
      <c r="BE165" s="135">
        <f>IF(N165="základní",J165,0)</f>
        <v>0</v>
      </c>
      <c r="BF165" s="135">
        <f>IF(N165="snížená",J165,0)</f>
        <v>2390</v>
      </c>
      <c r="BG165" s="135">
        <f>IF(N165="zákl. přenesená",J165,0)</f>
        <v>0</v>
      </c>
      <c r="BH165" s="135">
        <f>IF(N165="sníž. přenesená",J165,0)</f>
        <v>0</v>
      </c>
      <c r="BI165" s="135">
        <f>IF(N165="nulová",J165,0)</f>
        <v>0</v>
      </c>
      <c r="BJ165" s="17" t="s">
        <v>82</v>
      </c>
      <c r="BK165" s="135">
        <f>ROUND(I165*H165,2)</f>
        <v>2390</v>
      </c>
      <c r="BL165" s="17" t="s">
        <v>277</v>
      </c>
      <c r="BM165" s="134" t="s">
        <v>5546</v>
      </c>
    </row>
    <row r="166" spans="2:65" s="1" customFormat="1" ht="19.5">
      <c r="B166" s="29"/>
      <c r="D166" s="136" t="s">
        <v>231</v>
      </c>
      <c r="F166" s="137" t="s">
        <v>4468</v>
      </c>
      <c r="L166" s="29"/>
      <c r="M166" s="138"/>
      <c r="T166" s="53"/>
      <c r="AT166" s="17" t="s">
        <v>231</v>
      </c>
      <c r="AU166" s="17" t="s">
        <v>82</v>
      </c>
    </row>
    <row r="167" spans="2:65" s="1" customFormat="1">
      <c r="B167" s="29"/>
      <c r="D167" s="139" t="s">
        <v>232</v>
      </c>
      <c r="F167" s="140" t="s">
        <v>4469</v>
      </c>
      <c r="L167" s="29"/>
      <c r="M167" s="138"/>
      <c r="T167" s="53"/>
      <c r="AT167" s="17" t="s">
        <v>232</v>
      </c>
      <c r="AU167" s="17" t="s">
        <v>82</v>
      </c>
    </row>
    <row r="168" spans="2:65" s="1" customFormat="1" ht="16.5" customHeight="1">
      <c r="B168" s="123"/>
      <c r="C168" s="164" t="s">
        <v>273</v>
      </c>
      <c r="D168" s="164" t="s">
        <v>1008</v>
      </c>
      <c r="E168" s="165" t="s">
        <v>4470</v>
      </c>
      <c r="F168" s="166" t="s">
        <v>4471</v>
      </c>
      <c r="G168" s="167" t="s">
        <v>272</v>
      </c>
      <c r="H168" s="168">
        <v>12</v>
      </c>
      <c r="I168" s="169">
        <v>246</v>
      </c>
      <c r="J168" s="169">
        <f>ROUND(I168*H168,2)</f>
        <v>2952</v>
      </c>
      <c r="K168" s="166" t="s">
        <v>230</v>
      </c>
      <c r="L168" s="170"/>
      <c r="M168" s="171" t="s">
        <v>1</v>
      </c>
      <c r="N168" s="172" t="s">
        <v>39</v>
      </c>
      <c r="O168" s="132">
        <v>0</v>
      </c>
      <c r="P168" s="132">
        <f>O168*H168</f>
        <v>0</v>
      </c>
      <c r="Q168" s="132">
        <v>1E-3</v>
      </c>
      <c r="R168" s="132">
        <f>Q168*H168</f>
        <v>1.2E-2</v>
      </c>
      <c r="S168" s="132">
        <v>0</v>
      </c>
      <c r="T168" s="133">
        <f>S168*H168</f>
        <v>0</v>
      </c>
      <c r="AR168" s="134" t="s">
        <v>332</v>
      </c>
      <c r="AT168" s="134" t="s">
        <v>1008</v>
      </c>
      <c r="AU168" s="134" t="s">
        <v>82</v>
      </c>
      <c r="AY168" s="17" t="s">
        <v>224</v>
      </c>
      <c r="BE168" s="135">
        <f>IF(N168="základní",J168,0)</f>
        <v>0</v>
      </c>
      <c r="BF168" s="135">
        <f>IF(N168="snížená",J168,0)</f>
        <v>2952</v>
      </c>
      <c r="BG168" s="135">
        <f>IF(N168="zákl. přenesená",J168,0)</f>
        <v>0</v>
      </c>
      <c r="BH168" s="135">
        <f>IF(N168="sníž. přenesená",J168,0)</f>
        <v>0</v>
      </c>
      <c r="BI168" s="135">
        <f>IF(N168="nulová",J168,0)</f>
        <v>0</v>
      </c>
      <c r="BJ168" s="17" t="s">
        <v>82</v>
      </c>
      <c r="BK168" s="135">
        <f>ROUND(I168*H168,2)</f>
        <v>2952</v>
      </c>
      <c r="BL168" s="17" t="s">
        <v>277</v>
      </c>
      <c r="BM168" s="134" t="s">
        <v>5547</v>
      </c>
    </row>
    <row r="169" spans="2:65" s="1" customFormat="1">
      <c r="B169" s="29"/>
      <c r="D169" s="136" t="s">
        <v>231</v>
      </c>
      <c r="F169" s="137" t="s">
        <v>4471</v>
      </c>
      <c r="L169" s="29"/>
      <c r="M169" s="138"/>
      <c r="T169" s="53"/>
      <c r="AT169" s="17" t="s">
        <v>231</v>
      </c>
      <c r="AU169" s="17" t="s">
        <v>82</v>
      </c>
    </row>
    <row r="170" spans="2:65" s="13" customFormat="1">
      <c r="B170" s="146"/>
      <c r="D170" s="136" t="s">
        <v>234</v>
      </c>
      <c r="E170" s="147" t="s">
        <v>1</v>
      </c>
      <c r="F170" s="148" t="s">
        <v>5548</v>
      </c>
      <c r="H170" s="149">
        <v>12</v>
      </c>
      <c r="L170" s="146"/>
      <c r="M170" s="150"/>
      <c r="T170" s="151"/>
      <c r="AT170" s="147" t="s">
        <v>234</v>
      </c>
      <c r="AU170" s="147" t="s">
        <v>82</v>
      </c>
      <c r="AV170" s="13" t="s">
        <v>82</v>
      </c>
      <c r="AW170" s="13" t="s">
        <v>29</v>
      </c>
      <c r="AX170" s="13" t="s">
        <v>78</v>
      </c>
      <c r="AY170" s="147" t="s">
        <v>224</v>
      </c>
    </row>
    <row r="171" spans="2:65" s="1" customFormat="1" ht="33" customHeight="1">
      <c r="B171" s="123"/>
      <c r="C171" s="124" t="s">
        <v>325</v>
      </c>
      <c r="D171" s="124" t="s">
        <v>226</v>
      </c>
      <c r="E171" s="125" t="s">
        <v>4474</v>
      </c>
      <c r="F171" s="126" t="s">
        <v>4475</v>
      </c>
      <c r="G171" s="127" t="s">
        <v>272</v>
      </c>
      <c r="H171" s="128">
        <v>25</v>
      </c>
      <c r="I171" s="129">
        <v>179</v>
      </c>
      <c r="J171" s="129">
        <f>ROUND(I171*H171,2)</f>
        <v>4475</v>
      </c>
      <c r="K171" s="126" t="s">
        <v>230</v>
      </c>
      <c r="L171" s="29"/>
      <c r="M171" s="130" t="s">
        <v>1</v>
      </c>
      <c r="N171" s="131" t="s">
        <v>39</v>
      </c>
      <c r="O171" s="132">
        <v>0.39400000000000002</v>
      </c>
      <c r="P171" s="132">
        <f>O171*H171</f>
        <v>9.85</v>
      </c>
      <c r="Q171" s="132">
        <v>0</v>
      </c>
      <c r="R171" s="132">
        <f>Q171*H171</f>
        <v>0</v>
      </c>
      <c r="S171" s="132">
        <v>0</v>
      </c>
      <c r="T171" s="133">
        <f>S171*H171</f>
        <v>0</v>
      </c>
      <c r="AR171" s="134" t="s">
        <v>277</v>
      </c>
      <c r="AT171" s="134" t="s">
        <v>226</v>
      </c>
      <c r="AU171" s="134" t="s">
        <v>82</v>
      </c>
      <c r="AY171" s="17" t="s">
        <v>224</v>
      </c>
      <c r="BE171" s="135">
        <f>IF(N171="základní",J171,0)</f>
        <v>0</v>
      </c>
      <c r="BF171" s="135">
        <f>IF(N171="snížená",J171,0)</f>
        <v>4475</v>
      </c>
      <c r="BG171" s="135">
        <f>IF(N171="zákl. přenesená",J171,0)</f>
        <v>0</v>
      </c>
      <c r="BH171" s="135">
        <f>IF(N171="sníž. přenesená",J171,0)</f>
        <v>0</v>
      </c>
      <c r="BI171" s="135">
        <f>IF(N171="nulová",J171,0)</f>
        <v>0</v>
      </c>
      <c r="BJ171" s="17" t="s">
        <v>82</v>
      </c>
      <c r="BK171" s="135">
        <f>ROUND(I171*H171,2)</f>
        <v>4475</v>
      </c>
      <c r="BL171" s="17" t="s">
        <v>277</v>
      </c>
      <c r="BM171" s="134" t="s">
        <v>5549</v>
      </c>
    </row>
    <row r="172" spans="2:65" s="1" customFormat="1" ht="19.5">
      <c r="B172" s="29"/>
      <c r="D172" s="136" t="s">
        <v>231</v>
      </c>
      <c r="F172" s="137" t="s">
        <v>4477</v>
      </c>
      <c r="L172" s="29"/>
      <c r="M172" s="138"/>
      <c r="T172" s="53"/>
      <c r="AT172" s="17" t="s">
        <v>231</v>
      </c>
      <c r="AU172" s="17" t="s">
        <v>82</v>
      </c>
    </row>
    <row r="173" spans="2:65" s="1" customFormat="1">
      <c r="B173" s="29"/>
      <c r="D173" s="139" t="s">
        <v>232</v>
      </c>
      <c r="F173" s="140" t="s">
        <v>4478</v>
      </c>
      <c r="L173" s="29"/>
      <c r="M173" s="138"/>
      <c r="T173" s="53"/>
      <c r="AT173" s="17" t="s">
        <v>232</v>
      </c>
      <c r="AU173" s="17" t="s">
        <v>82</v>
      </c>
    </row>
    <row r="174" spans="2:65" s="12" customFormat="1">
      <c r="B174" s="141"/>
      <c r="D174" s="136" t="s">
        <v>234</v>
      </c>
      <c r="E174" s="142" t="s">
        <v>1</v>
      </c>
      <c r="F174" s="143" t="s">
        <v>4479</v>
      </c>
      <c r="H174" s="142" t="s">
        <v>1</v>
      </c>
      <c r="L174" s="141"/>
      <c r="M174" s="144"/>
      <c r="T174" s="145"/>
      <c r="AT174" s="142" t="s">
        <v>234</v>
      </c>
      <c r="AU174" s="142" t="s">
        <v>82</v>
      </c>
      <c r="AV174" s="12" t="s">
        <v>78</v>
      </c>
      <c r="AW174" s="12" t="s">
        <v>29</v>
      </c>
      <c r="AX174" s="12" t="s">
        <v>73</v>
      </c>
      <c r="AY174" s="142" t="s">
        <v>224</v>
      </c>
    </row>
    <row r="175" spans="2:65" s="13" customFormat="1">
      <c r="B175" s="146"/>
      <c r="D175" s="136" t="s">
        <v>234</v>
      </c>
      <c r="E175" s="147" t="s">
        <v>1</v>
      </c>
      <c r="F175" s="148" t="s">
        <v>325</v>
      </c>
      <c r="H175" s="149">
        <v>15</v>
      </c>
      <c r="L175" s="146"/>
      <c r="M175" s="150"/>
      <c r="T175" s="151"/>
      <c r="AT175" s="147" t="s">
        <v>234</v>
      </c>
      <c r="AU175" s="147" t="s">
        <v>82</v>
      </c>
      <c r="AV175" s="13" t="s">
        <v>82</v>
      </c>
      <c r="AW175" s="13" t="s">
        <v>29</v>
      </c>
      <c r="AX175" s="13" t="s">
        <v>73</v>
      </c>
      <c r="AY175" s="147" t="s">
        <v>224</v>
      </c>
    </row>
    <row r="176" spans="2:65" s="12" customFormat="1">
      <c r="B176" s="141"/>
      <c r="D176" s="136" t="s">
        <v>234</v>
      </c>
      <c r="E176" s="142" t="s">
        <v>1</v>
      </c>
      <c r="F176" s="143" t="s">
        <v>4480</v>
      </c>
      <c r="H176" s="142" t="s">
        <v>1</v>
      </c>
      <c r="L176" s="141"/>
      <c r="M176" s="144"/>
      <c r="T176" s="145"/>
      <c r="AT176" s="142" t="s">
        <v>234</v>
      </c>
      <c r="AU176" s="142" t="s">
        <v>82</v>
      </c>
      <c r="AV176" s="12" t="s">
        <v>78</v>
      </c>
      <c r="AW176" s="12" t="s">
        <v>29</v>
      </c>
      <c r="AX176" s="12" t="s">
        <v>73</v>
      </c>
      <c r="AY176" s="142" t="s">
        <v>224</v>
      </c>
    </row>
    <row r="177" spans="2:65" s="13" customFormat="1">
      <c r="B177" s="146"/>
      <c r="D177" s="136" t="s">
        <v>234</v>
      </c>
      <c r="E177" s="147" t="s">
        <v>1</v>
      </c>
      <c r="F177" s="148" t="s">
        <v>258</v>
      </c>
      <c r="H177" s="149">
        <v>10</v>
      </c>
      <c r="L177" s="146"/>
      <c r="M177" s="150"/>
      <c r="T177" s="151"/>
      <c r="AT177" s="147" t="s">
        <v>234</v>
      </c>
      <c r="AU177" s="147" t="s">
        <v>82</v>
      </c>
      <c r="AV177" s="13" t="s">
        <v>82</v>
      </c>
      <c r="AW177" s="13" t="s">
        <v>29</v>
      </c>
      <c r="AX177" s="13" t="s">
        <v>73</v>
      </c>
      <c r="AY177" s="147" t="s">
        <v>224</v>
      </c>
    </row>
    <row r="178" spans="2:65" s="14" customFormat="1">
      <c r="B178" s="152"/>
      <c r="D178" s="136" t="s">
        <v>234</v>
      </c>
      <c r="E178" s="153" t="s">
        <v>1</v>
      </c>
      <c r="F178" s="154" t="s">
        <v>239</v>
      </c>
      <c r="H178" s="155">
        <v>25</v>
      </c>
      <c r="L178" s="152"/>
      <c r="M178" s="156"/>
      <c r="T178" s="157"/>
      <c r="AT178" s="153" t="s">
        <v>234</v>
      </c>
      <c r="AU178" s="153" t="s">
        <v>82</v>
      </c>
      <c r="AV178" s="14" t="s">
        <v>106</v>
      </c>
      <c r="AW178" s="14" t="s">
        <v>29</v>
      </c>
      <c r="AX178" s="14" t="s">
        <v>78</v>
      </c>
      <c r="AY178" s="153" t="s">
        <v>224</v>
      </c>
    </row>
    <row r="179" spans="2:65" s="1" customFormat="1" ht="33" customHeight="1">
      <c r="B179" s="123"/>
      <c r="C179" s="164" t="s">
        <v>277</v>
      </c>
      <c r="D179" s="164" t="s">
        <v>1008</v>
      </c>
      <c r="E179" s="165" t="s">
        <v>4481</v>
      </c>
      <c r="F179" s="166" t="s">
        <v>4482</v>
      </c>
      <c r="G179" s="167" t="s">
        <v>272</v>
      </c>
      <c r="H179" s="168">
        <v>30</v>
      </c>
      <c r="I179" s="169">
        <v>219</v>
      </c>
      <c r="J179" s="169">
        <f>ROUND(I179*H179,2)</f>
        <v>6570</v>
      </c>
      <c r="K179" s="166" t="s">
        <v>230</v>
      </c>
      <c r="L179" s="170"/>
      <c r="M179" s="171" t="s">
        <v>1</v>
      </c>
      <c r="N179" s="172" t="s">
        <v>39</v>
      </c>
      <c r="O179" s="132">
        <v>0</v>
      </c>
      <c r="P179" s="132">
        <f>O179*H179</f>
        <v>0</v>
      </c>
      <c r="Q179" s="132">
        <v>4.3E-3</v>
      </c>
      <c r="R179" s="132">
        <f>Q179*H179</f>
        <v>0.129</v>
      </c>
      <c r="S179" s="132">
        <v>0</v>
      </c>
      <c r="T179" s="133">
        <f>S179*H179</f>
        <v>0</v>
      </c>
      <c r="AR179" s="134" t="s">
        <v>332</v>
      </c>
      <c r="AT179" s="134" t="s">
        <v>1008</v>
      </c>
      <c r="AU179" s="134" t="s">
        <v>82</v>
      </c>
      <c r="AY179" s="17" t="s">
        <v>224</v>
      </c>
      <c r="BE179" s="135">
        <f>IF(N179="základní",J179,0)</f>
        <v>0</v>
      </c>
      <c r="BF179" s="135">
        <f>IF(N179="snížená",J179,0)</f>
        <v>6570</v>
      </c>
      <c r="BG179" s="135">
        <f>IF(N179="zákl. přenesená",J179,0)</f>
        <v>0</v>
      </c>
      <c r="BH179" s="135">
        <f>IF(N179="sníž. přenesená",J179,0)</f>
        <v>0</v>
      </c>
      <c r="BI179" s="135">
        <f>IF(N179="nulová",J179,0)</f>
        <v>0</v>
      </c>
      <c r="BJ179" s="17" t="s">
        <v>82</v>
      </c>
      <c r="BK179" s="135">
        <f>ROUND(I179*H179,2)</f>
        <v>6570</v>
      </c>
      <c r="BL179" s="17" t="s">
        <v>277</v>
      </c>
      <c r="BM179" s="134" t="s">
        <v>5550</v>
      </c>
    </row>
    <row r="180" spans="2:65" s="1" customFormat="1" ht="19.5">
      <c r="B180" s="29"/>
      <c r="D180" s="136" t="s">
        <v>231</v>
      </c>
      <c r="F180" s="137" t="s">
        <v>4482</v>
      </c>
      <c r="L180" s="29"/>
      <c r="M180" s="138"/>
      <c r="T180" s="53"/>
      <c r="AT180" s="17" t="s">
        <v>231</v>
      </c>
      <c r="AU180" s="17" t="s">
        <v>82</v>
      </c>
    </row>
    <row r="181" spans="2:65" s="13" customFormat="1">
      <c r="B181" s="146"/>
      <c r="D181" s="136" t="s">
        <v>234</v>
      </c>
      <c r="E181" s="147" t="s">
        <v>1</v>
      </c>
      <c r="F181" s="148" t="s">
        <v>5551</v>
      </c>
      <c r="H181" s="149">
        <v>30</v>
      </c>
      <c r="L181" s="146"/>
      <c r="M181" s="150"/>
      <c r="T181" s="151"/>
      <c r="AT181" s="147" t="s">
        <v>234</v>
      </c>
      <c r="AU181" s="147" t="s">
        <v>82</v>
      </c>
      <c r="AV181" s="13" t="s">
        <v>82</v>
      </c>
      <c r="AW181" s="13" t="s">
        <v>29</v>
      </c>
      <c r="AX181" s="13" t="s">
        <v>78</v>
      </c>
      <c r="AY181" s="147" t="s">
        <v>224</v>
      </c>
    </row>
    <row r="182" spans="2:65" s="1" customFormat="1" ht="33" customHeight="1">
      <c r="B182" s="123"/>
      <c r="C182" s="124" t="s">
        <v>337</v>
      </c>
      <c r="D182" s="124" t="s">
        <v>226</v>
      </c>
      <c r="E182" s="125" t="s">
        <v>4485</v>
      </c>
      <c r="F182" s="126" t="s">
        <v>4486</v>
      </c>
      <c r="G182" s="127" t="s">
        <v>272</v>
      </c>
      <c r="H182" s="128">
        <v>85</v>
      </c>
      <c r="I182" s="129">
        <v>231</v>
      </c>
      <c r="J182" s="129">
        <f>ROUND(I182*H182,2)</f>
        <v>19635</v>
      </c>
      <c r="K182" s="126" t="s">
        <v>230</v>
      </c>
      <c r="L182" s="29"/>
      <c r="M182" s="130" t="s">
        <v>1</v>
      </c>
      <c r="N182" s="131" t="s">
        <v>39</v>
      </c>
      <c r="O182" s="132">
        <v>0.28000000000000003</v>
      </c>
      <c r="P182" s="132">
        <f>O182*H182</f>
        <v>23.8</v>
      </c>
      <c r="Q182" s="132">
        <v>5.8E-4</v>
      </c>
      <c r="R182" s="132">
        <f>Q182*H182</f>
        <v>4.9300000000000004E-2</v>
      </c>
      <c r="S182" s="132">
        <v>0</v>
      </c>
      <c r="T182" s="133">
        <f>S182*H182</f>
        <v>0</v>
      </c>
      <c r="AR182" s="134" t="s">
        <v>277</v>
      </c>
      <c r="AT182" s="134" t="s">
        <v>226</v>
      </c>
      <c r="AU182" s="134" t="s">
        <v>82</v>
      </c>
      <c r="AY182" s="17" t="s">
        <v>224</v>
      </c>
      <c r="BE182" s="135">
        <f>IF(N182="základní",J182,0)</f>
        <v>0</v>
      </c>
      <c r="BF182" s="135">
        <f>IF(N182="snížená",J182,0)</f>
        <v>19635</v>
      </c>
      <c r="BG182" s="135">
        <f>IF(N182="zákl. přenesená",J182,0)</f>
        <v>0</v>
      </c>
      <c r="BH182" s="135">
        <f>IF(N182="sníž. přenesená",J182,0)</f>
        <v>0</v>
      </c>
      <c r="BI182" s="135">
        <f>IF(N182="nulová",J182,0)</f>
        <v>0</v>
      </c>
      <c r="BJ182" s="17" t="s">
        <v>82</v>
      </c>
      <c r="BK182" s="135">
        <f>ROUND(I182*H182,2)</f>
        <v>19635</v>
      </c>
      <c r="BL182" s="17" t="s">
        <v>277</v>
      </c>
      <c r="BM182" s="134" t="s">
        <v>5552</v>
      </c>
    </row>
    <row r="183" spans="2:65" s="1" customFormat="1" ht="19.5">
      <c r="B183" s="29"/>
      <c r="D183" s="136" t="s">
        <v>231</v>
      </c>
      <c r="F183" s="137" t="s">
        <v>4488</v>
      </c>
      <c r="L183" s="29"/>
      <c r="M183" s="138"/>
      <c r="T183" s="53"/>
      <c r="AT183" s="17" t="s">
        <v>231</v>
      </c>
      <c r="AU183" s="17" t="s">
        <v>82</v>
      </c>
    </row>
    <row r="184" spans="2:65" s="1" customFormat="1">
      <c r="B184" s="29"/>
      <c r="D184" s="139" t="s">
        <v>232</v>
      </c>
      <c r="F184" s="140" t="s">
        <v>4489</v>
      </c>
      <c r="L184" s="29"/>
      <c r="M184" s="138"/>
      <c r="T184" s="53"/>
      <c r="AT184" s="17" t="s">
        <v>232</v>
      </c>
      <c r="AU184" s="17" t="s">
        <v>82</v>
      </c>
    </row>
    <row r="185" spans="2:65" s="1" customFormat="1" ht="33" customHeight="1">
      <c r="B185" s="123"/>
      <c r="C185" s="124" t="s">
        <v>283</v>
      </c>
      <c r="D185" s="124" t="s">
        <v>226</v>
      </c>
      <c r="E185" s="125" t="s">
        <v>4490</v>
      </c>
      <c r="F185" s="126" t="s">
        <v>4491</v>
      </c>
      <c r="G185" s="127" t="s">
        <v>272</v>
      </c>
      <c r="H185" s="128">
        <v>59</v>
      </c>
      <c r="I185" s="129">
        <v>251</v>
      </c>
      <c r="J185" s="129">
        <f>ROUND(I185*H185,2)</f>
        <v>14809</v>
      </c>
      <c r="K185" s="126" t="s">
        <v>230</v>
      </c>
      <c r="L185" s="29"/>
      <c r="M185" s="130" t="s">
        <v>1</v>
      </c>
      <c r="N185" s="131" t="s">
        <v>39</v>
      </c>
      <c r="O185" s="132">
        <v>0.28000000000000003</v>
      </c>
      <c r="P185" s="132">
        <f>O185*H185</f>
        <v>16.520000000000003</v>
      </c>
      <c r="Q185" s="132">
        <v>6.9999999999999999E-4</v>
      </c>
      <c r="R185" s="132">
        <f>Q185*H185</f>
        <v>4.1299999999999996E-2</v>
      </c>
      <c r="S185" s="132">
        <v>0</v>
      </c>
      <c r="T185" s="133">
        <f>S185*H185</f>
        <v>0</v>
      </c>
      <c r="AR185" s="134" t="s">
        <v>277</v>
      </c>
      <c r="AT185" s="134" t="s">
        <v>226</v>
      </c>
      <c r="AU185" s="134" t="s">
        <v>82</v>
      </c>
      <c r="AY185" s="17" t="s">
        <v>224</v>
      </c>
      <c r="BE185" s="135">
        <f>IF(N185="základní",J185,0)</f>
        <v>0</v>
      </c>
      <c r="BF185" s="135">
        <f>IF(N185="snížená",J185,0)</f>
        <v>14809</v>
      </c>
      <c r="BG185" s="135">
        <f>IF(N185="zákl. přenesená",J185,0)</f>
        <v>0</v>
      </c>
      <c r="BH185" s="135">
        <f>IF(N185="sníž. přenesená",J185,0)</f>
        <v>0</v>
      </c>
      <c r="BI185" s="135">
        <f>IF(N185="nulová",J185,0)</f>
        <v>0</v>
      </c>
      <c r="BJ185" s="17" t="s">
        <v>82</v>
      </c>
      <c r="BK185" s="135">
        <f>ROUND(I185*H185,2)</f>
        <v>14809</v>
      </c>
      <c r="BL185" s="17" t="s">
        <v>277</v>
      </c>
      <c r="BM185" s="134" t="s">
        <v>5553</v>
      </c>
    </row>
    <row r="186" spans="2:65" s="1" customFormat="1" ht="19.5">
      <c r="B186" s="29"/>
      <c r="D186" s="136" t="s">
        <v>231</v>
      </c>
      <c r="F186" s="137" t="s">
        <v>4493</v>
      </c>
      <c r="L186" s="29"/>
      <c r="M186" s="138"/>
      <c r="T186" s="53"/>
      <c r="AT186" s="17" t="s">
        <v>231</v>
      </c>
      <c r="AU186" s="17" t="s">
        <v>82</v>
      </c>
    </row>
    <row r="187" spans="2:65" s="1" customFormat="1">
      <c r="B187" s="29"/>
      <c r="D187" s="139" t="s">
        <v>232</v>
      </c>
      <c r="F187" s="140" t="s">
        <v>4494</v>
      </c>
      <c r="L187" s="29"/>
      <c r="M187" s="138"/>
      <c r="T187" s="53"/>
      <c r="AT187" s="17" t="s">
        <v>232</v>
      </c>
      <c r="AU187" s="17" t="s">
        <v>82</v>
      </c>
    </row>
    <row r="188" spans="2:65" s="1" customFormat="1" ht="33" customHeight="1">
      <c r="B188" s="123"/>
      <c r="C188" s="124" t="s">
        <v>347</v>
      </c>
      <c r="D188" s="124" t="s">
        <v>226</v>
      </c>
      <c r="E188" s="125" t="s">
        <v>4495</v>
      </c>
      <c r="F188" s="126" t="s">
        <v>4496</v>
      </c>
      <c r="G188" s="127" t="s">
        <v>272</v>
      </c>
      <c r="H188" s="128">
        <v>2</v>
      </c>
      <c r="I188" s="129">
        <v>274</v>
      </c>
      <c r="J188" s="129">
        <f>ROUND(I188*H188,2)</f>
        <v>548</v>
      </c>
      <c r="K188" s="126" t="s">
        <v>230</v>
      </c>
      <c r="L188" s="29"/>
      <c r="M188" s="130" t="s">
        <v>1</v>
      </c>
      <c r="N188" s="131" t="s">
        <v>39</v>
      </c>
      <c r="O188" s="132">
        <v>0.28000000000000003</v>
      </c>
      <c r="P188" s="132">
        <f>O188*H188</f>
        <v>0.56000000000000005</v>
      </c>
      <c r="Q188" s="132">
        <v>8.3000000000000001E-4</v>
      </c>
      <c r="R188" s="132">
        <f>Q188*H188</f>
        <v>1.66E-3</v>
      </c>
      <c r="S188" s="132">
        <v>0</v>
      </c>
      <c r="T188" s="133">
        <f>S188*H188</f>
        <v>0</v>
      </c>
      <c r="AR188" s="134" t="s">
        <v>277</v>
      </c>
      <c r="AT188" s="134" t="s">
        <v>226</v>
      </c>
      <c r="AU188" s="134" t="s">
        <v>82</v>
      </c>
      <c r="AY188" s="17" t="s">
        <v>224</v>
      </c>
      <c r="BE188" s="135">
        <f>IF(N188="základní",J188,0)</f>
        <v>0</v>
      </c>
      <c r="BF188" s="135">
        <f>IF(N188="snížená",J188,0)</f>
        <v>548</v>
      </c>
      <c r="BG188" s="135">
        <f>IF(N188="zákl. přenesená",J188,0)</f>
        <v>0</v>
      </c>
      <c r="BH188" s="135">
        <f>IF(N188="sníž. přenesená",J188,0)</f>
        <v>0</v>
      </c>
      <c r="BI188" s="135">
        <f>IF(N188="nulová",J188,0)</f>
        <v>0</v>
      </c>
      <c r="BJ188" s="17" t="s">
        <v>82</v>
      </c>
      <c r="BK188" s="135">
        <f>ROUND(I188*H188,2)</f>
        <v>548</v>
      </c>
      <c r="BL188" s="17" t="s">
        <v>277</v>
      </c>
      <c r="BM188" s="134" t="s">
        <v>5554</v>
      </c>
    </row>
    <row r="189" spans="2:65" s="1" customFormat="1" ht="19.5">
      <c r="B189" s="29"/>
      <c r="D189" s="136" t="s">
        <v>231</v>
      </c>
      <c r="F189" s="137" t="s">
        <v>4498</v>
      </c>
      <c r="L189" s="29"/>
      <c r="M189" s="138"/>
      <c r="T189" s="53"/>
      <c r="AT189" s="17" t="s">
        <v>231</v>
      </c>
      <c r="AU189" s="17" t="s">
        <v>82</v>
      </c>
    </row>
    <row r="190" spans="2:65" s="1" customFormat="1">
      <c r="B190" s="29"/>
      <c r="D190" s="139" t="s">
        <v>232</v>
      </c>
      <c r="F190" s="140" t="s">
        <v>4499</v>
      </c>
      <c r="L190" s="29"/>
      <c r="M190" s="138"/>
      <c r="T190" s="53"/>
      <c r="AT190" s="17" t="s">
        <v>232</v>
      </c>
      <c r="AU190" s="17" t="s">
        <v>82</v>
      </c>
    </row>
    <row r="191" spans="2:65" s="1" customFormat="1" ht="37.9" customHeight="1">
      <c r="B191" s="123"/>
      <c r="C191" s="124" t="s">
        <v>293</v>
      </c>
      <c r="D191" s="124" t="s">
        <v>226</v>
      </c>
      <c r="E191" s="125" t="s">
        <v>4500</v>
      </c>
      <c r="F191" s="126" t="s">
        <v>4501</v>
      </c>
      <c r="G191" s="127" t="s">
        <v>639</v>
      </c>
      <c r="H191" s="128">
        <v>1</v>
      </c>
      <c r="I191" s="129">
        <v>1910</v>
      </c>
      <c r="J191" s="129">
        <f>ROUND(I191*H191,2)</f>
        <v>1910</v>
      </c>
      <c r="K191" s="126" t="s">
        <v>230</v>
      </c>
      <c r="L191" s="29"/>
      <c r="M191" s="130" t="s">
        <v>1</v>
      </c>
      <c r="N191" s="131" t="s">
        <v>39</v>
      </c>
      <c r="O191" s="132">
        <v>3</v>
      </c>
      <c r="P191" s="132">
        <f>O191*H191</f>
        <v>3</v>
      </c>
      <c r="Q191" s="132">
        <v>0</v>
      </c>
      <c r="R191" s="132">
        <f>Q191*H191</f>
        <v>0</v>
      </c>
      <c r="S191" s="132">
        <v>0</v>
      </c>
      <c r="T191" s="133">
        <f>S191*H191</f>
        <v>0</v>
      </c>
      <c r="AR191" s="134" t="s">
        <v>277</v>
      </c>
      <c r="AT191" s="134" t="s">
        <v>226</v>
      </c>
      <c r="AU191" s="134" t="s">
        <v>82</v>
      </c>
      <c r="AY191" s="17" t="s">
        <v>224</v>
      </c>
      <c r="BE191" s="135">
        <f>IF(N191="základní",J191,0)</f>
        <v>0</v>
      </c>
      <c r="BF191" s="135">
        <f>IF(N191="snížená",J191,0)</f>
        <v>1910</v>
      </c>
      <c r="BG191" s="135">
        <f>IF(N191="zákl. přenesená",J191,0)</f>
        <v>0</v>
      </c>
      <c r="BH191" s="135">
        <f>IF(N191="sníž. přenesená",J191,0)</f>
        <v>0</v>
      </c>
      <c r="BI191" s="135">
        <f>IF(N191="nulová",J191,0)</f>
        <v>0</v>
      </c>
      <c r="BJ191" s="17" t="s">
        <v>82</v>
      </c>
      <c r="BK191" s="135">
        <f>ROUND(I191*H191,2)</f>
        <v>1910</v>
      </c>
      <c r="BL191" s="17" t="s">
        <v>277</v>
      </c>
      <c r="BM191" s="134" t="s">
        <v>5555</v>
      </c>
    </row>
    <row r="192" spans="2:65" s="1" customFormat="1" ht="19.5">
      <c r="B192" s="29"/>
      <c r="D192" s="136" t="s">
        <v>231</v>
      </c>
      <c r="F192" s="137" t="s">
        <v>4503</v>
      </c>
      <c r="L192" s="29"/>
      <c r="M192" s="138"/>
      <c r="T192" s="53"/>
      <c r="AT192" s="17" t="s">
        <v>231</v>
      </c>
      <c r="AU192" s="17" t="s">
        <v>82</v>
      </c>
    </row>
    <row r="193" spans="2:65" s="1" customFormat="1">
      <c r="B193" s="29"/>
      <c r="D193" s="139" t="s">
        <v>232</v>
      </c>
      <c r="F193" s="140" t="s">
        <v>4504</v>
      </c>
      <c r="L193" s="29"/>
      <c r="M193" s="138"/>
      <c r="T193" s="53"/>
      <c r="AT193" s="17" t="s">
        <v>232</v>
      </c>
      <c r="AU193" s="17" t="s">
        <v>82</v>
      </c>
    </row>
    <row r="194" spans="2:65" s="1" customFormat="1" ht="24.2" customHeight="1">
      <c r="B194" s="123"/>
      <c r="C194" s="164" t="s">
        <v>7</v>
      </c>
      <c r="D194" s="164" t="s">
        <v>1008</v>
      </c>
      <c r="E194" s="165" t="s">
        <v>4505</v>
      </c>
      <c r="F194" s="166" t="s">
        <v>4506</v>
      </c>
      <c r="G194" s="167" t="s">
        <v>639</v>
      </c>
      <c r="H194" s="168">
        <v>1</v>
      </c>
      <c r="I194" s="169">
        <v>58300</v>
      </c>
      <c r="J194" s="169">
        <f>ROUND(I194*H194,2)</f>
        <v>58300</v>
      </c>
      <c r="K194" s="166" t="s">
        <v>230</v>
      </c>
      <c r="L194" s="170"/>
      <c r="M194" s="171" t="s">
        <v>1</v>
      </c>
      <c r="N194" s="172" t="s">
        <v>39</v>
      </c>
      <c r="O194" s="132">
        <v>0</v>
      </c>
      <c r="P194" s="132">
        <f>O194*H194</f>
        <v>0</v>
      </c>
      <c r="Q194" s="132">
        <v>0.06</v>
      </c>
      <c r="R194" s="132">
        <f>Q194*H194</f>
        <v>0.06</v>
      </c>
      <c r="S194" s="132">
        <v>0</v>
      </c>
      <c r="T194" s="133">
        <f>S194*H194</f>
        <v>0</v>
      </c>
      <c r="AR194" s="134" t="s">
        <v>332</v>
      </c>
      <c r="AT194" s="134" t="s">
        <v>1008</v>
      </c>
      <c r="AU194" s="134" t="s">
        <v>82</v>
      </c>
      <c r="AY194" s="17" t="s">
        <v>224</v>
      </c>
      <c r="BE194" s="135">
        <f>IF(N194="základní",J194,0)</f>
        <v>0</v>
      </c>
      <c r="BF194" s="135">
        <f>IF(N194="snížená",J194,0)</f>
        <v>58300</v>
      </c>
      <c r="BG194" s="135">
        <f>IF(N194="zákl. přenesená",J194,0)</f>
        <v>0</v>
      </c>
      <c r="BH194" s="135">
        <f>IF(N194="sníž. přenesená",J194,0)</f>
        <v>0</v>
      </c>
      <c r="BI194" s="135">
        <f>IF(N194="nulová",J194,0)</f>
        <v>0</v>
      </c>
      <c r="BJ194" s="17" t="s">
        <v>82</v>
      </c>
      <c r="BK194" s="135">
        <f>ROUND(I194*H194,2)</f>
        <v>58300</v>
      </c>
      <c r="BL194" s="17" t="s">
        <v>277</v>
      </c>
      <c r="BM194" s="134" t="s">
        <v>5556</v>
      </c>
    </row>
    <row r="195" spans="2:65" s="1" customFormat="1" ht="19.5">
      <c r="B195" s="29"/>
      <c r="D195" s="136" t="s">
        <v>231</v>
      </c>
      <c r="F195" s="137" t="s">
        <v>4506</v>
      </c>
      <c r="L195" s="29"/>
      <c r="M195" s="138"/>
      <c r="T195" s="53"/>
      <c r="AT195" s="17" t="s">
        <v>231</v>
      </c>
      <c r="AU195" s="17" t="s">
        <v>82</v>
      </c>
    </row>
    <row r="196" spans="2:65" s="1" customFormat="1" ht="24.2" customHeight="1">
      <c r="B196" s="123"/>
      <c r="C196" s="124" t="s">
        <v>300</v>
      </c>
      <c r="D196" s="124" t="s">
        <v>226</v>
      </c>
      <c r="E196" s="125" t="s">
        <v>4508</v>
      </c>
      <c r="F196" s="126" t="s">
        <v>4509</v>
      </c>
      <c r="G196" s="127" t="s">
        <v>253</v>
      </c>
      <c r="H196" s="128">
        <v>0.58099999999999996</v>
      </c>
      <c r="I196" s="129">
        <v>6770</v>
      </c>
      <c r="J196" s="129">
        <f>ROUND(I196*H196,2)</f>
        <v>3933.37</v>
      </c>
      <c r="K196" s="126" t="s">
        <v>230</v>
      </c>
      <c r="L196" s="29"/>
      <c r="M196" s="130" t="s">
        <v>1</v>
      </c>
      <c r="N196" s="131" t="s">
        <v>39</v>
      </c>
      <c r="O196" s="132">
        <v>14.803000000000001</v>
      </c>
      <c r="P196" s="132">
        <f>O196*H196</f>
        <v>8.600543</v>
      </c>
      <c r="Q196" s="132">
        <v>0</v>
      </c>
      <c r="R196" s="132">
        <f>Q196*H196</f>
        <v>0</v>
      </c>
      <c r="S196" s="132">
        <v>0</v>
      </c>
      <c r="T196" s="133">
        <f>S196*H196</f>
        <v>0</v>
      </c>
      <c r="AR196" s="134" t="s">
        <v>277</v>
      </c>
      <c r="AT196" s="134" t="s">
        <v>226</v>
      </c>
      <c r="AU196" s="134" t="s">
        <v>82</v>
      </c>
      <c r="AY196" s="17" t="s">
        <v>224</v>
      </c>
      <c r="BE196" s="135">
        <f>IF(N196="základní",J196,0)</f>
        <v>0</v>
      </c>
      <c r="BF196" s="135">
        <f>IF(N196="snížená",J196,0)</f>
        <v>3933.37</v>
      </c>
      <c r="BG196" s="135">
        <f>IF(N196="zákl. přenesená",J196,0)</f>
        <v>0</v>
      </c>
      <c r="BH196" s="135">
        <f>IF(N196="sníž. přenesená",J196,0)</f>
        <v>0</v>
      </c>
      <c r="BI196" s="135">
        <f>IF(N196="nulová",J196,0)</f>
        <v>0</v>
      </c>
      <c r="BJ196" s="17" t="s">
        <v>82</v>
      </c>
      <c r="BK196" s="135">
        <f>ROUND(I196*H196,2)</f>
        <v>3933.37</v>
      </c>
      <c r="BL196" s="17" t="s">
        <v>277</v>
      </c>
      <c r="BM196" s="134" t="s">
        <v>5557</v>
      </c>
    </row>
    <row r="197" spans="2:65" s="1" customFormat="1" ht="29.25">
      <c r="B197" s="29"/>
      <c r="D197" s="136" t="s">
        <v>231</v>
      </c>
      <c r="F197" s="137" t="s">
        <v>4511</v>
      </c>
      <c r="L197" s="29"/>
      <c r="M197" s="138"/>
      <c r="T197" s="53"/>
      <c r="AT197" s="17" t="s">
        <v>231</v>
      </c>
      <c r="AU197" s="17" t="s">
        <v>82</v>
      </c>
    </row>
    <row r="198" spans="2:65" s="1" customFormat="1">
      <c r="B198" s="29"/>
      <c r="D198" s="139" t="s">
        <v>232</v>
      </c>
      <c r="F198" s="140" t="s">
        <v>4512</v>
      </c>
      <c r="L198" s="29"/>
      <c r="M198" s="138"/>
      <c r="T198" s="53"/>
      <c r="AT198" s="17" t="s">
        <v>232</v>
      </c>
      <c r="AU198" s="17" t="s">
        <v>82</v>
      </c>
    </row>
    <row r="199" spans="2:65" s="11" customFormat="1" ht="22.9" customHeight="1">
      <c r="B199" s="112"/>
      <c r="D199" s="113" t="s">
        <v>72</v>
      </c>
      <c r="E199" s="121" t="s">
        <v>2265</v>
      </c>
      <c r="F199" s="121" t="s">
        <v>2266</v>
      </c>
      <c r="J199" s="122">
        <f>BK199</f>
        <v>3950</v>
      </c>
      <c r="L199" s="112"/>
      <c r="M199" s="116"/>
      <c r="P199" s="117">
        <f>SUM(P200:P208)</f>
        <v>5.22</v>
      </c>
      <c r="R199" s="117">
        <f>SUM(R200:R208)</f>
        <v>3.8E-3</v>
      </c>
      <c r="T199" s="118">
        <f>SUM(T200:T208)</f>
        <v>0</v>
      </c>
      <c r="AR199" s="113" t="s">
        <v>82</v>
      </c>
      <c r="AT199" s="119" t="s">
        <v>72</v>
      </c>
      <c r="AU199" s="119" t="s">
        <v>78</v>
      </c>
      <c r="AY199" s="113" t="s">
        <v>224</v>
      </c>
      <c r="BK199" s="120">
        <f>SUM(BK200:BK208)</f>
        <v>3950</v>
      </c>
    </row>
    <row r="200" spans="2:65" s="1" customFormat="1" ht="24.2" customHeight="1">
      <c r="B200" s="123"/>
      <c r="C200" s="124" t="s">
        <v>366</v>
      </c>
      <c r="D200" s="124" t="s">
        <v>226</v>
      </c>
      <c r="E200" s="125" t="s">
        <v>4513</v>
      </c>
      <c r="F200" s="126" t="s">
        <v>4514</v>
      </c>
      <c r="G200" s="127" t="s">
        <v>266</v>
      </c>
      <c r="H200" s="128">
        <v>10</v>
      </c>
      <c r="I200" s="129">
        <v>134</v>
      </c>
      <c r="J200" s="129">
        <f>ROUND(I200*H200,2)</f>
        <v>1340</v>
      </c>
      <c r="K200" s="126" t="s">
        <v>230</v>
      </c>
      <c r="L200" s="29"/>
      <c r="M200" s="130" t="s">
        <v>1</v>
      </c>
      <c r="N200" s="131" t="s">
        <v>39</v>
      </c>
      <c r="O200" s="132">
        <v>0.184</v>
      </c>
      <c r="P200" s="132">
        <f>O200*H200</f>
        <v>1.8399999999999999</v>
      </c>
      <c r="Q200" s="132">
        <v>1.3999999999999999E-4</v>
      </c>
      <c r="R200" s="132">
        <f>Q200*H200</f>
        <v>1.3999999999999998E-3</v>
      </c>
      <c r="S200" s="132">
        <v>0</v>
      </c>
      <c r="T200" s="133">
        <f>S200*H200</f>
        <v>0</v>
      </c>
      <c r="AR200" s="134" t="s">
        <v>277</v>
      </c>
      <c r="AT200" s="134" t="s">
        <v>226</v>
      </c>
      <c r="AU200" s="134" t="s">
        <v>82</v>
      </c>
      <c r="AY200" s="17" t="s">
        <v>224</v>
      </c>
      <c r="BE200" s="135">
        <f>IF(N200="základní",J200,0)</f>
        <v>0</v>
      </c>
      <c r="BF200" s="135">
        <f>IF(N200="snížená",J200,0)</f>
        <v>1340</v>
      </c>
      <c r="BG200" s="135">
        <f>IF(N200="zákl. přenesená",J200,0)</f>
        <v>0</v>
      </c>
      <c r="BH200" s="135">
        <f>IF(N200="sníž. přenesená",J200,0)</f>
        <v>0</v>
      </c>
      <c r="BI200" s="135">
        <f>IF(N200="nulová",J200,0)</f>
        <v>0</v>
      </c>
      <c r="BJ200" s="17" t="s">
        <v>82</v>
      </c>
      <c r="BK200" s="135">
        <f>ROUND(I200*H200,2)</f>
        <v>1340</v>
      </c>
      <c r="BL200" s="17" t="s">
        <v>277</v>
      </c>
      <c r="BM200" s="134" t="s">
        <v>5558</v>
      </c>
    </row>
    <row r="201" spans="2:65" s="1" customFormat="1">
      <c r="B201" s="29"/>
      <c r="D201" s="136" t="s">
        <v>231</v>
      </c>
      <c r="F201" s="137" t="s">
        <v>4516</v>
      </c>
      <c r="L201" s="29"/>
      <c r="M201" s="138"/>
      <c r="T201" s="53"/>
      <c r="AT201" s="17" t="s">
        <v>231</v>
      </c>
      <c r="AU201" s="17" t="s">
        <v>82</v>
      </c>
    </row>
    <row r="202" spans="2:65" s="1" customFormat="1">
      <c r="B202" s="29"/>
      <c r="D202" s="139" t="s">
        <v>232</v>
      </c>
      <c r="F202" s="140" t="s">
        <v>4517</v>
      </c>
      <c r="L202" s="29"/>
      <c r="M202" s="138"/>
      <c r="T202" s="53"/>
      <c r="AT202" s="17" t="s">
        <v>232</v>
      </c>
      <c r="AU202" s="17" t="s">
        <v>82</v>
      </c>
    </row>
    <row r="203" spans="2:65" s="1" customFormat="1" ht="24.2" customHeight="1">
      <c r="B203" s="123"/>
      <c r="C203" s="124" t="s">
        <v>304</v>
      </c>
      <c r="D203" s="124" t="s">
        <v>226</v>
      </c>
      <c r="E203" s="125" t="s">
        <v>4518</v>
      </c>
      <c r="F203" s="126" t="s">
        <v>4519</v>
      </c>
      <c r="G203" s="127" t="s">
        <v>266</v>
      </c>
      <c r="H203" s="128">
        <v>10</v>
      </c>
      <c r="I203" s="129">
        <v>129</v>
      </c>
      <c r="J203" s="129">
        <f>ROUND(I203*H203,2)</f>
        <v>1290</v>
      </c>
      <c r="K203" s="126" t="s">
        <v>230</v>
      </c>
      <c r="L203" s="29"/>
      <c r="M203" s="130" t="s">
        <v>1</v>
      </c>
      <c r="N203" s="131" t="s">
        <v>39</v>
      </c>
      <c r="O203" s="132">
        <v>0.16600000000000001</v>
      </c>
      <c r="P203" s="132">
        <f>O203*H203</f>
        <v>1.6600000000000001</v>
      </c>
      <c r="Q203" s="132">
        <v>1.2E-4</v>
      </c>
      <c r="R203" s="132">
        <f>Q203*H203</f>
        <v>1.2000000000000001E-3</v>
      </c>
      <c r="S203" s="132">
        <v>0</v>
      </c>
      <c r="T203" s="133">
        <f>S203*H203</f>
        <v>0</v>
      </c>
      <c r="AR203" s="134" t="s">
        <v>277</v>
      </c>
      <c r="AT203" s="134" t="s">
        <v>226</v>
      </c>
      <c r="AU203" s="134" t="s">
        <v>82</v>
      </c>
      <c r="AY203" s="17" t="s">
        <v>224</v>
      </c>
      <c r="BE203" s="135">
        <f>IF(N203="základní",J203,0)</f>
        <v>0</v>
      </c>
      <c r="BF203" s="135">
        <f>IF(N203="snížená",J203,0)</f>
        <v>1290</v>
      </c>
      <c r="BG203" s="135">
        <f>IF(N203="zákl. přenesená",J203,0)</f>
        <v>0</v>
      </c>
      <c r="BH203" s="135">
        <f>IF(N203="sníž. přenesená",J203,0)</f>
        <v>0</v>
      </c>
      <c r="BI203" s="135">
        <f>IF(N203="nulová",J203,0)</f>
        <v>0</v>
      </c>
      <c r="BJ203" s="17" t="s">
        <v>82</v>
      </c>
      <c r="BK203" s="135">
        <f>ROUND(I203*H203,2)</f>
        <v>1290</v>
      </c>
      <c r="BL203" s="17" t="s">
        <v>277</v>
      </c>
      <c r="BM203" s="134" t="s">
        <v>5559</v>
      </c>
    </row>
    <row r="204" spans="2:65" s="1" customFormat="1" ht="19.5">
      <c r="B204" s="29"/>
      <c r="D204" s="136" t="s">
        <v>231</v>
      </c>
      <c r="F204" s="137" t="s">
        <v>4521</v>
      </c>
      <c r="L204" s="29"/>
      <c r="M204" s="138"/>
      <c r="T204" s="53"/>
      <c r="AT204" s="17" t="s">
        <v>231</v>
      </c>
      <c r="AU204" s="17" t="s">
        <v>82</v>
      </c>
    </row>
    <row r="205" spans="2:65" s="1" customFormat="1">
      <c r="B205" s="29"/>
      <c r="D205" s="139" t="s">
        <v>232</v>
      </c>
      <c r="F205" s="140" t="s">
        <v>4522</v>
      </c>
      <c r="L205" s="29"/>
      <c r="M205" s="138"/>
      <c r="T205" s="53"/>
      <c r="AT205" s="17" t="s">
        <v>232</v>
      </c>
      <c r="AU205" s="17" t="s">
        <v>82</v>
      </c>
    </row>
    <row r="206" spans="2:65" s="1" customFormat="1" ht="24.2" customHeight="1">
      <c r="B206" s="123"/>
      <c r="C206" s="124" t="s">
        <v>376</v>
      </c>
      <c r="D206" s="124" t="s">
        <v>226</v>
      </c>
      <c r="E206" s="125" t="s">
        <v>4523</v>
      </c>
      <c r="F206" s="126" t="s">
        <v>4524</v>
      </c>
      <c r="G206" s="127" t="s">
        <v>266</v>
      </c>
      <c r="H206" s="128">
        <v>10</v>
      </c>
      <c r="I206" s="129">
        <v>132</v>
      </c>
      <c r="J206" s="129">
        <f>ROUND(I206*H206,2)</f>
        <v>1320</v>
      </c>
      <c r="K206" s="126" t="s">
        <v>230</v>
      </c>
      <c r="L206" s="29"/>
      <c r="M206" s="130" t="s">
        <v>1</v>
      </c>
      <c r="N206" s="131" t="s">
        <v>39</v>
      </c>
      <c r="O206" s="132">
        <v>0.17199999999999999</v>
      </c>
      <c r="P206" s="132">
        <f>O206*H206</f>
        <v>1.7199999999999998</v>
      </c>
      <c r="Q206" s="132">
        <v>1.2E-4</v>
      </c>
      <c r="R206" s="132">
        <f>Q206*H206</f>
        <v>1.2000000000000001E-3</v>
      </c>
      <c r="S206" s="132">
        <v>0</v>
      </c>
      <c r="T206" s="133">
        <f>S206*H206</f>
        <v>0</v>
      </c>
      <c r="AR206" s="134" t="s">
        <v>277</v>
      </c>
      <c r="AT206" s="134" t="s">
        <v>226</v>
      </c>
      <c r="AU206" s="134" t="s">
        <v>82</v>
      </c>
      <c r="AY206" s="17" t="s">
        <v>224</v>
      </c>
      <c r="BE206" s="135">
        <f>IF(N206="základní",J206,0)</f>
        <v>0</v>
      </c>
      <c r="BF206" s="135">
        <f>IF(N206="snížená",J206,0)</f>
        <v>1320</v>
      </c>
      <c r="BG206" s="135">
        <f>IF(N206="zákl. přenesená",J206,0)</f>
        <v>0</v>
      </c>
      <c r="BH206" s="135">
        <f>IF(N206="sníž. přenesená",J206,0)</f>
        <v>0</v>
      </c>
      <c r="BI206" s="135">
        <f>IF(N206="nulová",J206,0)</f>
        <v>0</v>
      </c>
      <c r="BJ206" s="17" t="s">
        <v>82</v>
      </c>
      <c r="BK206" s="135">
        <f>ROUND(I206*H206,2)</f>
        <v>1320</v>
      </c>
      <c r="BL206" s="17" t="s">
        <v>277</v>
      </c>
      <c r="BM206" s="134" t="s">
        <v>5560</v>
      </c>
    </row>
    <row r="207" spans="2:65" s="1" customFormat="1" ht="19.5">
      <c r="B207" s="29"/>
      <c r="D207" s="136" t="s">
        <v>231</v>
      </c>
      <c r="F207" s="137" t="s">
        <v>4526</v>
      </c>
      <c r="L207" s="29"/>
      <c r="M207" s="138"/>
      <c r="T207" s="53"/>
      <c r="AT207" s="17" t="s">
        <v>231</v>
      </c>
      <c r="AU207" s="17" t="s">
        <v>82</v>
      </c>
    </row>
    <row r="208" spans="2:65" s="1" customFormat="1">
      <c r="B208" s="29"/>
      <c r="D208" s="139" t="s">
        <v>232</v>
      </c>
      <c r="F208" s="140" t="s">
        <v>4527</v>
      </c>
      <c r="L208" s="29"/>
      <c r="M208" s="138"/>
      <c r="T208" s="53"/>
      <c r="AT208" s="17" t="s">
        <v>232</v>
      </c>
      <c r="AU208" s="17" t="s">
        <v>82</v>
      </c>
    </row>
    <row r="209" spans="2:65" s="11" customFormat="1" ht="25.9" customHeight="1">
      <c r="B209" s="112"/>
      <c r="D209" s="113" t="s">
        <v>72</v>
      </c>
      <c r="E209" s="114" t="s">
        <v>3452</v>
      </c>
      <c r="F209" s="114" t="s">
        <v>3453</v>
      </c>
      <c r="J209" s="115">
        <f>BK209</f>
        <v>13800</v>
      </c>
      <c r="L209" s="112"/>
      <c r="M209" s="116"/>
      <c r="P209" s="117">
        <f>SUM(P210:P221)</f>
        <v>25</v>
      </c>
      <c r="R209" s="117">
        <f>SUM(R210:R221)</f>
        <v>0</v>
      </c>
      <c r="T209" s="118">
        <f>SUM(T210:T221)</f>
        <v>0</v>
      </c>
      <c r="AR209" s="113" t="s">
        <v>106</v>
      </c>
      <c r="AT209" s="119" t="s">
        <v>72</v>
      </c>
      <c r="AU209" s="119" t="s">
        <v>73</v>
      </c>
      <c r="AY209" s="113" t="s">
        <v>224</v>
      </c>
      <c r="BK209" s="120">
        <f>SUM(BK210:BK221)</f>
        <v>13800</v>
      </c>
    </row>
    <row r="210" spans="2:65" s="1" customFormat="1" ht="24.2" customHeight="1">
      <c r="B210" s="123"/>
      <c r="C210" s="124" t="s">
        <v>313</v>
      </c>
      <c r="D210" s="124" t="s">
        <v>226</v>
      </c>
      <c r="E210" s="125" t="s">
        <v>4528</v>
      </c>
      <c r="F210" s="126" t="s">
        <v>4529</v>
      </c>
      <c r="G210" s="127" t="s">
        <v>3456</v>
      </c>
      <c r="H210" s="128">
        <v>25</v>
      </c>
      <c r="I210" s="129">
        <v>552</v>
      </c>
      <c r="J210" s="129">
        <f>ROUND(I210*H210,2)</f>
        <v>13800</v>
      </c>
      <c r="K210" s="126" t="s">
        <v>230</v>
      </c>
      <c r="L210" s="29"/>
      <c r="M210" s="130" t="s">
        <v>1</v>
      </c>
      <c r="N210" s="131" t="s">
        <v>39</v>
      </c>
      <c r="O210" s="132">
        <v>1</v>
      </c>
      <c r="P210" s="132">
        <f>O210*H210</f>
        <v>25</v>
      </c>
      <c r="Q210" s="132">
        <v>0</v>
      </c>
      <c r="R210" s="132">
        <f>Q210*H210</f>
        <v>0</v>
      </c>
      <c r="S210" s="132">
        <v>0</v>
      </c>
      <c r="T210" s="133">
        <f>S210*H210</f>
        <v>0</v>
      </c>
      <c r="AR210" s="134" t="s">
        <v>1564</v>
      </c>
      <c r="AT210" s="134" t="s">
        <v>226</v>
      </c>
      <c r="AU210" s="134" t="s">
        <v>78</v>
      </c>
      <c r="AY210" s="17" t="s">
        <v>224</v>
      </c>
      <c r="BE210" s="135">
        <f>IF(N210="základní",J210,0)</f>
        <v>0</v>
      </c>
      <c r="BF210" s="135">
        <f>IF(N210="snížená",J210,0)</f>
        <v>13800</v>
      </c>
      <c r="BG210" s="135">
        <f>IF(N210="zákl. přenesená",J210,0)</f>
        <v>0</v>
      </c>
      <c r="BH210" s="135">
        <f>IF(N210="sníž. přenesená",J210,0)</f>
        <v>0</v>
      </c>
      <c r="BI210" s="135">
        <f>IF(N210="nulová",J210,0)</f>
        <v>0</v>
      </c>
      <c r="BJ210" s="17" t="s">
        <v>82</v>
      </c>
      <c r="BK210" s="135">
        <f>ROUND(I210*H210,2)</f>
        <v>13800</v>
      </c>
      <c r="BL210" s="17" t="s">
        <v>1564</v>
      </c>
      <c r="BM210" s="134" t="s">
        <v>5561</v>
      </c>
    </row>
    <row r="211" spans="2:65" s="1" customFormat="1" ht="19.5">
      <c r="B211" s="29"/>
      <c r="D211" s="136" t="s">
        <v>231</v>
      </c>
      <c r="F211" s="137" t="s">
        <v>4531</v>
      </c>
      <c r="L211" s="29"/>
      <c r="M211" s="138"/>
      <c r="T211" s="53"/>
      <c r="AT211" s="17" t="s">
        <v>231</v>
      </c>
      <c r="AU211" s="17" t="s">
        <v>78</v>
      </c>
    </row>
    <row r="212" spans="2:65" s="1" customFormat="1">
      <c r="B212" s="29"/>
      <c r="D212" s="139" t="s">
        <v>232</v>
      </c>
      <c r="F212" s="140" t="s">
        <v>4532</v>
      </c>
      <c r="L212" s="29"/>
      <c r="M212" s="138"/>
      <c r="T212" s="53"/>
      <c r="AT212" s="17" t="s">
        <v>232</v>
      </c>
      <c r="AU212" s="17" t="s">
        <v>78</v>
      </c>
    </row>
    <row r="213" spans="2:65" s="12" customFormat="1">
      <c r="B213" s="141"/>
      <c r="D213" s="136" t="s">
        <v>234</v>
      </c>
      <c r="E213" s="142" t="s">
        <v>1</v>
      </c>
      <c r="F213" s="143" t="s">
        <v>4533</v>
      </c>
      <c r="H213" s="142" t="s">
        <v>1</v>
      </c>
      <c r="L213" s="141"/>
      <c r="M213" s="144"/>
      <c r="T213" s="145"/>
      <c r="AT213" s="142" t="s">
        <v>234</v>
      </c>
      <c r="AU213" s="142" t="s">
        <v>78</v>
      </c>
      <c r="AV213" s="12" t="s">
        <v>78</v>
      </c>
      <c r="AW213" s="12" t="s">
        <v>29</v>
      </c>
      <c r="AX213" s="12" t="s">
        <v>73</v>
      </c>
      <c r="AY213" s="142" t="s">
        <v>224</v>
      </c>
    </row>
    <row r="214" spans="2:65" s="13" customFormat="1">
      <c r="B214" s="146"/>
      <c r="D214" s="136" t="s">
        <v>234</v>
      </c>
      <c r="E214" s="147" t="s">
        <v>1</v>
      </c>
      <c r="F214" s="148" t="s">
        <v>8</v>
      </c>
      <c r="H214" s="149">
        <v>12</v>
      </c>
      <c r="L214" s="146"/>
      <c r="M214" s="150"/>
      <c r="T214" s="151"/>
      <c r="AT214" s="147" t="s">
        <v>234</v>
      </c>
      <c r="AU214" s="147" t="s">
        <v>78</v>
      </c>
      <c r="AV214" s="13" t="s">
        <v>82</v>
      </c>
      <c r="AW214" s="13" t="s">
        <v>29</v>
      </c>
      <c r="AX214" s="13" t="s">
        <v>73</v>
      </c>
      <c r="AY214" s="147" t="s">
        <v>224</v>
      </c>
    </row>
    <row r="215" spans="2:65" s="12" customFormat="1">
      <c r="B215" s="141"/>
      <c r="D215" s="136" t="s">
        <v>234</v>
      </c>
      <c r="E215" s="142" t="s">
        <v>1</v>
      </c>
      <c r="F215" s="143" t="s">
        <v>4534</v>
      </c>
      <c r="H215" s="142" t="s">
        <v>1</v>
      </c>
      <c r="L215" s="141"/>
      <c r="M215" s="144"/>
      <c r="T215" s="145"/>
      <c r="AT215" s="142" t="s">
        <v>234</v>
      </c>
      <c r="AU215" s="142" t="s">
        <v>78</v>
      </c>
      <c r="AV215" s="12" t="s">
        <v>78</v>
      </c>
      <c r="AW215" s="12" t="s">
        <v>29</v>
      </c>
      <c r="AX215" s="12" t="s">
        <v>73</v>
      </c>
      <c r="AY215" s="142" t="s">
        <v>224</v>
      </c>
    </row>
    <row r="216" spans="2:65" s="13" customFormat="1">
      <c r="B216" s="146"/>
      <c r="D216" s="136" t="s">
        <v>234</v>
      </c>
      <c r="E216" s="147" t="s">
        <v>1</v>
      </c>
      <c r="F216" s="148" t="s">
        <v>112</v>
      </c>
      <c r="H216" s="149">
        <v>6</v>
      </c>
      <c r="L216" s="146"/>
      <c r="M216" s="150"/>
      <c r="T216" s="151"/>
      <c r="AT216" s="147" t="s">
        <v>234</v>
      </c>
      <c r="AU216" s="147" t="s">
        <v>78</v>
      </c>
      <c r="AV216" s="13" t="s">
        <v>82</v>
      </c>
      <c r="AW216" s="13" t="s">
        <v>29</v>
      </c>
      <c r="AX216" s="13" t="s">
        <v>73</v>
      </c>
      <c r="AY216" s="147" t="s">
        <v>224</v>
      </c>
    </row>
    <row r="217" spans="2:65" s="12" customFormat="1">
      <c r="B217" s="141"/>
      <c r="D217" s="136" t="s">
        <v>234</v>
      </c>
      <c r="E217" s="142" t="s">
        <v>1</v>
      </c>
      <c r="F217" s="143" t="s">
        <v>4535</v>
      </c>
      <c r="H217" s="142" t="s">
        <v>1</v>
      </c>
      <c r="L217" s="141"/>
      <c r="M217" s="144"/>
      <c r="T217" s="145"/>
      <c r="AT217" s="142" t="s">
        <v>234</v>
      </c>
      <c r="AU217" s="142" t="s">
        <v>78</v>
      </c>
      <c r="AV217" s="12" t="s">
        <v>78</v>
      </c>
      <c r="AW217" s="12" t="s">
        <v>29</v>
      </c>
      <c r="AX217" s="12" t="s">
        <v>73</v>
      </c>
      <c r="AY217" s="142" t="s">
        <v>224</v>
      </c>
    </row>
    <row r="218" spans="2:65" s="13" customFormat="1">
      <c r="B218" s="146"/>
      <c r="D218" s="136" t="s">
        <v>234</v>
      </c>
      <c r="E218" s="147" t="s">
        <v>1</v>
      </c>
      <c r="F218" s="148" t="s">
        <v>112</v>
      </c>
      <c r="H218" s="149">
        <v>6</v>
      </c>
      <c r="L218" s="146"/>
      <c r="M218" s="150"/>
      <c r="T218" s="151"/>
      <c r="AT218" s="147" t="s">
        <v>234</v>
      </c>
      <c r="AU218" s="147" t="s">
        <v>78</v>
      </c>
      <c r="AV218" s="13" t="s">
        <v>82</v>
      </c>
      <c r="AW218" s="13" t="s">
        <v>29</v>
      </c>
      <c r="AX218" s="13" t="s">
        <v>73</v>
      </c>
      <c r="AY218" s="147" t="s">
        <v>224</v>
      </c>
    </row>
    <row r="219" spans="2:65" s="12" customFormat="1">
      <c r="B219" s="141"/>
      <c r="D219" s="136" t="s">
        <v>234</v>
      </c>
      <c r="E219" s="142" t="s">
        <v>1</v>
      </c>
      <c r="F219" s="143" t="s">
        <v>4536</v>
      </c>
      <c r="H219" s="142" t="s">
        <v>1</v>
      </c>
      <c r="L219" s="141"/>
      <c r="M219" s="144"/>
      <c r="T219" s="145"/>
      <c r="AT219" s="142" t="s">
        <v>234</v>
      </c>
      <c r="AU219" s="142" t="s">
        <v>78</v>
      </c>
      <c r="AV219" s="12" t="s">
        <v>78</v>
      </c>
      <c r="AW219" s="12" t="s">
        <v>29</v>
      </c>
      <c r="AX219" s="12" t="s">
        <v>73</v>
      </c>
      <c r="AY219" s="142" t="s">
        <v>224</v>
      </c>
    </row>
    <row r="220" spans="2:65" s="13" customFormat="1">
      <c r="B220" s="146"/>
      <c r="D220" s="136" t="s">
        <v>234</v>
      </c>
      <c r="E220" s="147" t="s">
        <v>1</v>
      </c>
      <c r="F220" s="148" t="s">
        <v>78</v>
      </c>
      <c r="H220" s="149">
        <v>1</v>
      </c>
      <c r="L220" s="146"/>
      <c r="M220" s="150"/>
      <c r="T220" s="151"/>
      <c r="AT220" s="147" t="s">
        <v>234</v>
      </c>
      <c r="AU220" s="147" t="s">
        <v>78</v>
      </c>
      <c r="AV220" s="13" t="s">
        <v>82</v>
      </c>
      <c r="AW220" s="13" t="s">
        <v>29</v>
      </c>
      <c r="AX220" s="13" t="s">
        <v>73</v>
      </c>
      <c r="AY220" s="147" t="s">
        <v>224</v>
      </c>
    </row>
    <row r="221" spans="2:65" s="14" customFormat="1">
      <c r="B221" s="152"/>
      <c r="D221" s="136" t="s">
        <v>234</v>
      </c>
      <c r="E221" s="153" t="s">
        <v>1</v>
      </c>
      <c r="F221" s="154" t="s">
        <v>239</v>
      </c>
      <c r="H221" s="155">
        <v>25</v>
      </c>
      <c r="L221" s="152"/>
      <c r="M221" s="179"/>
      <c r="N221" s="180"/>
      <c r="O221" s="180"/>
      <c r="P221" s="180"/>
      <c r="Q221" s="180"/>
      <c r="R221" s="180"/>
      <c r="S221" s="180"/>
      <c r="T221" s="181"/>
      <c r="AT221" s="153" t="s">
        <v>234</v>
      </c>
      <c r="AU221" s="153" t="s">
        <v>78</v>
      </c>
      <c r="AV221" s="14" t="s">
        <v>106</v>
      </c>
      <c r="AW221" s="14" t="s">
        <v>29</v>
      </c>
      <c r="AX221" s="14" t="s">
        <v>78</v>
      </c>
      <c r="AY221" s="153" t="s">
        <v>224</v>
      </c>
    </row>
    <row r="222" spans="2:65" s="1" customFormat="1" ht="6.95" customHeight="1">
      <c r="B222" s="41"/>
      <c r="C222" s="42"/>
      <c r="D222" s="42"/>
      <c r="E222" s="42"/>
      <c r="F222" s="42"/>
      <c r="G222" s="42"/>
      <c r="H222" s="42"/>
      <c r="I222" s="42"/>
      <c r="J222" s="42"/>
      <c r="K222" s="42"/>
      <c r="L222" s="29"/>
    </row>
  </sheetData>
  <autoFilter ref="C123:K221" xr:uid="{00000000-0009-0000-0000-00001F000000}"/>
  <mergeCells count="11">
    <mergeCell ref="E116:H116"/>
    <mergeCell ref="E7:H7"/>
    <mergeCell ref="E9:H9"/>
    <mergeCell ref="E11:H11"/>
    <mergeCell ref="E29:H29"/>
    <mergeCell ref="E85:H85"/>
    <mergeCell ref="L2:V2"/>
    <mergeCell ref="E87:H87"/>
    <mergeCell ref="E89:H89"/>
    <mergeCell ref="E112:H112"/>
    <mergeCell ref="E114:H114"/>
  </mergeCells>
  <hyperlinks>
    <hyperlink ref="F129" r:id="rId1" xr:uid="{00000000-0004-0000-1F00-000000000000}"/>
    <hyperlink ref="F139" r:id="rId2" xr:uid="{00000000-0004-0000-1F00-000001000000}"/>
    <hyperlink ref="F144" r:id="rId3" xr:uid="{00000000-0004-0000-1F00-000002000000}"/>
    <hyperlink ref="F149" r:id="rId4" xr:uid="{00000000-0004-0000-1F00-000003000000}"/>
    <hyperlink ref="F152" r:id="rId5" xr:uid="{00000000-0004-0000-1F00-000004000000}"/>
    <hyperlink ref="F155" r:id="rId6" xr:uid="{00000000-0004-0000-1F00-000005000000}"/>
    <hyperlink ref="F158" r:id="rId7" xr:uid="{00000000-0004-0000-1F00-000006000000}"/>
    <hyperlink ref="F161" r:id="rId8" xr:uid="{00000000-0004-0000-1F00-000007000000}"/>
    <hyperlink ref="F167" r:id="rId9" xr:uid="{00000000-0004-0000-1F00-000008000000}"/>
    <hyperlink ref="F173" r:id="rId10" xr:uid="{00000000-0004-0000-1F00-000009000000}"/>
    <hyperlink ref="F184" r:id="rId11" xr:uid="{00000000-0004-0000-1F00-00000A000000}"/>
    <hyperlink ref="F187" r:id="rId12" xr:uid="{00000000-0004-0000-1F00-00000B000000}"/>
    <hyperlink ref="F190" r:id="rId13" xr:uid="{00000000-0004-0000-1F00-00000C000000}"/>
    <hyperlink ref="F193" r:id="rId14" xr:uid="{00000000-0004-0000-1F00-00000D000000}"/>
    <hyperlink ref="F198" r:id="rId15" xr:uid="{00000000-0004-0000-1F00-00000E000000}"/>
    <hyperlink ref="F202" r:id="rId16" xr:uid="{00000000-0004-0000-1F00-00000F000000}"/>
    <hyperlink ref="F205" r:id="rId17" xr:uid="{00000000-0004-0000-1F00-000010000000}"/>
    <hyperlink ref="F208" r:id="rId18" xr:uid="{00000000-0004-0000-1F00-000011000000}"/>
    <hyperlink ref="F212" r:id="rId19" xr:uid="{00000000-0004-0000-1F00-00001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143"/>
  <sheetViews>
    <sheetView showGridLines="0" workbookViewId="0">
      <selection activeCell="E7" sqref="E7:H7"/>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145</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7786</v>
      </c>
      <c r="F9" s="229"/>
      <c r="G9" s="229"/>
      <c r="H9" s="229"/>
      <c r="L9" s="29"/>
    </row>
    <row r="10" spans="2:46" s="1" customFormat="1" ht="12" customHeight="1">
      <c r="B10" s="29"/>
      <c r="D10" s="26" t="s">
        <v>167</v>
      </c>
      <c r="L10" s="29"/>
    </row>
    <row r="11" spans="2:46" s="1" customFormat="1" ht="16.5" customHeight="1">
      <c r="B11" s="29"/>
      <c r="E11" s="211" t="s">
        <v>4537</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24</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tr">
        <f>IF('Rekapitulace stavby'!AN16="","",'Rekapitulace stavby'!AN16)</f>
        <v/>
      </c>
      <c r="L22" s="29"/>
    </row>
    <row r="23" spans="2:12" s="1" customFormat="1" ht="18" customHeight="1">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c r="B24" s="29"/>
      <c r="L24" s="29"/>
    </row>
    <row r="25" spans="2:12" s="1" customFormat="1" ht="12" customHeight="1">
      <c r="B25" s="29"/>
      <c r="D25" s="26" t="s">
        <v>30</v>
      </c>
      <c r="I25" s="26" t="s">
        <v>23</v>
      </c>
      <c r="J25" s="24" t="str">
        <f>IF('Rekapitulace stavby'!AN19="","",'Rekapitulace stavby'!AN19)</f>
        <v/>
      </c>
      <c r="L25" s="29"/>
    </row>
    <row r="26" spans="2:12" s="1" customFormat="1" ht="18" customHeight="1">
      <c r="B26" s="29"/>
      <c r="E26" s="24" t="str">
        <f>IF('Rekapitulace stavby'!E20="","",'Rekapitulace stavby'!E20)</f>
        <v>Krajovský</v>
      </c>
      <c r="I26" s="26" t="s">
        <v>25</v>
      </c>
      <c r="J26" s="24" t="str">
        <f>IF('Rekapitulace stavby'!AN20="","",'Rekapitulace stavby'!AN20)</f>
        <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ROUND(J125, 2)</f>
        <v>770000</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ROUND((SUM(BE125:BE142)),  2)</f>
        <v>0</v>
      </c>
      <c r="I35" s="84">
        <v>0.21</v>
      </c>
      <c r="J35" s="80">
        <f>ROUND(((SUM(BE125:BE142))*I35),  2)</f>
        <v>0</v>
      </c>
      <c r="L35" s="29"/>
    </row>
    <row r="36" spans="2:12" s="1" customFormat="1" ht="14.45" customHeight="1">
      <c r="B36" s="29"/>
      <c r="E36" s="26" t="s">
        <v>39</v>
      </c>
      <c r="F36" s="80">
        <f>ROUND((SUM(BF125:BF142)),  2)</f>
        <v>770000</v>
      </c>
      <c r="I36" s="84">
        <v>0.12</v>
      </c>
      <c r="J36" s="80">
        <f>ROUND(((SUM(BF125:BF142))*I36),  2)</f>
        <v>92400</v>
      </c>
      <c r="L36" s="29"/>
    </row>
    <row r="37" spans="2:12" s="1" customFormat="1" ht="14.45" hidden="1" customHeight="1">
      <c r="B37" s="29"/>
      <c r="E37" s="26" t="s">
        <v>40</v>
      </c>
      <c r="F37" s="80">
        <f>ROUND((SUM(BG125:BG142)),  2)</f>
        <v>0</v>
      </c>
      <c r="I37" s="84">
        <v>0.21</v>
      </c>
      <c r="J37" s="80">
        <f>0</f>
        <v>0</v>
      </c>
      <c r="L37" s="29"/>
    </row>
    <row r="38" spans="2:12" s="1" customFormat="1" ht="14.45" hidden="1" customHeight="1">
      <c r="B38" s="29"/>
      <c r="E38" s="26" t="s">
        <v>41</v>
      </c>
      <c r="F38" s="80">
        <f>ROUND((SUM(BH125:BH142)),  2)</f>
        <v>0</v>
      </c>
      <c r="I38" s="84">
        <v>0.12</v>
      </c>
      <c r="J38" s="80">
        <f>0</f>
        <v>0</v>
      </c>
      <c r="L38" s="29"/>
    </row>
    <row r="39" spans="2:12" s="1" customFormat="1" ht="14.45" hidden="1" customHeight="1">
      <c r="B39" s="29"/>
      <c r="E39" s="26" t="s">
        <v>42</v>
      </c>
      <c r="F39" s="80">
        <f>ROUND((SUM(BI125:BI142)),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862400</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7786</v>
      </c>
      <c r="F87" s="229"/>
      <c r="G87" s="229"/>
      <c r="H87" s="229"/>
      <c r="L87" s="29"/>
    </row>
    <row r="88" spans="2:12" s="1" customFormat="1" ht="12" customHeight="1">
      <c r="B88" s="29"/>
      <c r="C88" s="26" t="s">
        <v>167</v>
      </c>
      <c r="L88" s="29"/>
    </row>
    <row r="89" spans="2:12" s="1" customFormat="1" ht="16.5" customHeight="1">
      <c r="B89" s="29"/>
      <c r="E89" s="211" t="str">
        <f>E11</f>
        <v>h - VRN-profese</v>
      </c>
      <c r="F89" s="229"/>
      <c r="G89" s="229"/>
      <c r="H89" s="229"/>
      <c r="L89" s="29"/>
    </row>
    <row r="90" spans="2:12" s="1" customFormat="1" ht="6.95" customHeight="1">
      <c r="B90" s="29"/>
      <c r="L90" s="29"/>
    </row>
    <row r="91" spans="2:12" s="1" customFormat="1" ht="12" customHeight="1">
      <c r="B91" s="29"/>
      <c r="C91" s="26" t="s">
        <v>18</v>
      </c>
      <c r="F91" s="24" t="str">
        <f>F14</f>
        <v xml:space="preserve"> </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J125</f>
        <v>770000</v>
      </c>
      <c r="L98" s="29"/>
      <c r="AU98" s="17" t="s">
        <v>172</v>
      </c>
    </row>
    <row r="99" spans="2:47" s="8" customFormat="1" ht="24.95" customHeight="1">
      <c r="B99" s="96"/>
      <c r="D99" s="97" t="s">
        <v>202</v>
      </c>
      <c r="E99" s="98"/>
      <c r="F99" s="98"/>
      <c r="G99" s="98"/>
      <c r="H99" s="98"/>
      <c r="I99" s="98"/>
      <c r="J99" s="99">
        <f>J126</f>
        <v>770000</v>
      </c>
      <c r="L99" s="96"/>
    </row>
    <row r="100" spans="2:47" s="9" customFormat="1" ht="19.899999999999999" customHeight="1">
      <c r="B100" s="100"/>
      <c r="D100" s="101" t="s">
        <v>204</v>
      </c>
      <c r="E100" s="102"/>
      <c r="F100" s="102"/>
      <c r="G100" s="102"/>
      <c r="H100" s="102"/>
      <c r="I100" s="102"/>
      <c r="J100" s="103">
        <f>J127</f>
        <v>250000</v>
      </c>
      <c r="L100" s="100"/>
    </row>
    <row r="101" spans="2:47" s="9" customFormat="1" ht="19.899999999999999" customHeight="1">
      <c r="B101" s="100"/>
      <c r="D101" s="101" t="s">
        <v>205</v>
      </c>
      <c r="E101" s="102"/>
      <c r="F101" s="102"/>
      <c r="G101" s="102"/>
      <c r="H101" s="102"/>
      <c r="I101" s="102"/>
      <c r="J101" s="103">
        <f>J131</f>
        <v>270000</v>
      </c>
      <c r="L101" s="100"/>
    </row>
    <row r="102" spans="2:47" s="9" customFormat="1" ht="19.899999999999999" customHeight="1">
      <c r="B102" s="100"/>
      <c r="D102" s="101" t="s">
        <v>206</v>
      </c>
      <c r="E102" s="102"/>
      <c r="F102" s="102"/>
      <c r="G102" s="102"/>
      <c r="H102" s="102"/>
      <c r="I102" s="102"/>
      <c r="J102" s="103">
        <f>J135</f>
        <v>100000</v>
      </c>
      <c r="L102" s="100"/>
    </row>
    <row r="103" spans="2:47" s="9" customFormat="1" ht="19.899999999999999" customHeight="1">
      <c r="B103" s="100"/>
      <c r="D103" s="101" t="s">
        <v>207</v>
      </c>
      <c r="E103" s="102"/>
      <c r="F103" s="102"/>
      <c r="G103" s="102"/>
      <c r="H103" s="102"/>
      <c r="I103" s="102"/>
      <c r="J103" s="103">
        <f>J139</f>
        <v>150000</v>
      </c>
      <c r="L103" s="100"/>
    </row>
    <row r="104" spans="2:47" s="1" customFormat="1" ht="21.75" customHeight="1">
      <c r="B104" s="29"/>
      <c r="L104" s="29"/>
    </row>
    <row r="105" spans="2:47" s="1" customFormat="1" ht="6.95" customHeight="1">
      <c r="B105" s="41"/>
      <c r="C105" s="42"/>
      <c r="D105" s="42"/>
      <c r="E105" s="42"/>
      <c r="F105" s="42"/>
      <c r="G105" s="42"/>
      <c r="H105" s="42"/>
      <c r="I105" s="42"/>
      <c r="J105" s="42"/>
      <c r="K105" s="42"/>
      <c r="L105" s="29"/>
    </row>
    <row r="109" spans="2:47" s="1" customFormat="1" ht="6.95" customHeight="1">
      <c r="B109" s="43"/>
      <c r="C109" s="44"/>
      <c r="D109" s="44"/>
      <c r="E109" s="44"/>
      <c r="F109" s="44"/>
      <c r="G109" s="44"/>
      <c r="H109" s="44"/>
      <c r="I109" s="44"/>
      <c r="J109" s="44"/>
      <c r="K109" s="44"/>
      <c r="L109" s="29"/>
    </row>
    <row r="110" spans="2:47" s="1" customFormat="1" ht="24.95" customHeight="1">
      <c r="B110" s="29"/>
      <c r="C110" s="21" t="s">
        <v>209</v>
      </c>
      <c r="L110" s="29"/>
    </row>
    <row r="111" spans="2:47" s="1" customFormat="1" ht="6.95" customHeight="1">
      <c r="B111" s="29"/>
      <c r="L111" s="29"/>
    </row>
    <row r="112" spans="2:47" s="1" customFormat="1" ht="12" customHeight="1">
      <c r="B112" s="29"/>
      <c r="C112" s="26" t="s">
        <v>14</v>
      </c>
      <c r="L112" s="29"/>
    </row>
    <row r="113" spans="2:65" s="1" customFormat="1" ht="16.5" customHeight="1">
      <c r="B113" s="29"/>
      <c r="E113" s="230" t="str">
        <f>E7</f>
        <v>ODUS Kamenice</v>
      </c>
      <c r="F113" s="231"/>
      <c r="G113" s="231"/>
      <c r="H113" s="231"/>
      <c r="L113" s="29"/>
    </row>
    <row r="114" spans="2:65" ht="12" customHeight="1">
      <c r="B114" s="20"/>
      <c r="C114" s="26" t="s">
        <v>165</v>
      </c>
      <c r="L114" s="20"/>
    </row>
    <row r="115" spans="2:65" s="1" customFormat="1" ht="16.5" customHeight="1">
      <c r="B115" s="29"/>
      <c r="E115" s="230" t="s">
        <v>7786</v>
      </c>
      <c r="F115" s="229"/>
      <c r="G115" s="229"/>
      <c r="H115" s="229"/>
      <c r="L115" s="29"/>
    </row>
    <row r="116" spans="2:65" s="1" customFormat="1" ht="12" customHeight="1">
      <c r="B116" s="29"/>
      <c r="C116" s="26" t="s">
        <v>167</v>
      </c>
      <c r="L116" s="29"/>
    </row>
    <row r="117" spans="2:65" s="1" customFormat="1" ht="16.5" customHeight="1">
      <c r="B117" s="29"/>
      <c r="E117" s="211" t="str">
        <f>E11</f>
        <v>h - VRN-profese</v>
      </c>
      <c r="F117" s="229"/>
      <c r="G117" s="229"/>
      <c r="H117" s="229"/>
      <c r="L117" s="29"/>
    </row>
    <row r="118" spans="2:65" s="1" customFormat="1" ht="6.95" customHeight="1">
      <c r="B118" s="29"/>
      <c r="L118" s="29"/>
    </row>
    <row r="119" spans="2:65" s="1" customFormat="1" ht="12" customHeight="1">
      <c r="B119" s="29"/>
      <c r="C119" s="26" t="s">
        <v>18</v>
      </c>
      <c r="F119" s="24" t="str">
        <f>F14</f>
        <v xml:space="preserve"> </v>
      </c>
      <c r="I119" s="26" t="s">
        <v>20</v>
      </c>
      <c r="J119" s="49" t="str">
        <f>IF(J14="","",J14)</f>
        <v>8. 6. 2024</v>
      </c>
      <c r="L119" s="29"/>
    </row>
    <row r="120" spans="2:65" s="1" customFormat="1" ht="6.95" customHeight="1">
      <c r="B120" s="29"/>
      <c r="L120" s="29"/>
    </row>
    <row r="121" spans="2:65" s="1" customFormat="1" ht="40.15" customHeight="1">
      <c r="B121" s="29"/>
      <c r="C121" s="26" t="s">
        <v>22</v>
      </c>
      <c r="F121" s="24" t="str">
        <f>E17</f>
        <v xml:space="preserve"> </v>
      </c>
      <c r="I121" s="26" t="s">
        <v>27</v>
      </c>
      <c r="J121" s="27" t="str">
        <f>E23</f>
        <v>BOD ARCHITEKTI-atelier bod architekti s.r.o.</v>
      </c>
      <c r="L121" s="29"/>
    </row>
    <row r="122" spans="2:65" s="1" customFormat="1" ht="15.2" customHeight="1">
      <c r="B122" s="29"/>
      <c r="C122" s="26" t="s">
        <v>26</v>
      </c>
      <c r="F122" s="24" t="str">
        <f>IF(E20="","",E20)</f>
        <v xml:space="preserve"> </v>
      </c>
      <c r="I122" s="26" t="s">
        <v>30</v>
      </c>
      <c r="J122" s="27" t="str">
        <f>E26</f>
        <v>Krajovský</v>
      </c>
      <c r="L122" s="29"/>
    </row>
    <row r="123" spans="2:65" s="1" customFormat="1" ht="10.35" customHeight="1">
      <c r="B123" s="29"/>
      <c r="L123" s="29"/>
    </row>
    <row r="124" spans="2:65" s="10" customFormat="1" ht="29.25" customHeight="1">
      <c r="B124" s="104"/>
      <c r="C124" s="105" t="s">
        <v>210</v>
      </c>
      <c r="D124" s="106" t="s">
        <v>58</v>
      </c>
      <c r="E124" s="106" t="s">
        <v>54</v>
      </c>
      <c r="F124" s="106" t="s">
        <v>55</v>
      </c>
      <c r="G124" s="106" t="s">
        <v>211</v>
      </c>
      <c r="H124" s="106" t="s">
        <v>212</v>
      </c>
      <c r="I124" s="106" t="s">
        <v>213</v>
      </c>
      <c r="J124" s="106" t="s">
        <v>170</v>
      </c>
      <c r="K124" s="107" t="s">
        <v>214</v>
      </c>
      <c r="L124" s="104"/>
      <c r="M124" s="56" t="s">
        <v>1</v>
      </c>
      <c r="N124" s="57" t="s">
        <v>37</v>
      </c>
      <c r="O124" s="57" t="s">
        <v>215</v>
      </c>
      <c r="P124" s="57" t="s">
        <v>216</v>
      </c>
      <c r="Q124" s="57" t="s">
        <v>217</v>
      </c>
      <c r="R124" s="57" t="s">
        <v>218</v>
      </c>
      <c r="S124" s="57" t="s">
        <v>219</v>
      </c>
      <c r="T124" s="58" t="s">
        <v>220</v>
      </c>
    </row>
    <row r="125" spans="2:65" s="1" customFormat="1" ht="22.9" customHeight="1">
      <c r="B125" s="29"/>
      <c r="C125" s="61" t="s">
        <v>221</v>
      </c>
      <c r="J125" s="108">
        <f>BK125</f>
        <v>770000</v>
      </c>
      <c r="L125" s="29"/>
      <c r="M125" s="59"/>
      <c r="N125" s="50"/>
      <c r="O125" s="50"/>
      <c r="P125" s="109">
        <f>P126</f>
        <v>0</v>
      </c>
      <c r="Q125" s="50"/>
      <c r="R125" s="109">
        <f>R126</f>
        <v>0</v>
      </c>
      <c r="S125" s="50"/>
      <c r="T125" s="110">
        <f>T126</f>
        <v>0</v>
      </c>
      <c r="AT125" s="17" t="s">
        <v>72</v>
      </c>
      <c r="AU125" s="17" t="s">
        <v>172</v>
      </c>
      <c r="BK125" s="111">
        <f>BK126</f>
        <v>770000</v>
      </c>
    </row>
    <row r="126" spans="2:65" s="11" customFormat="1" ht="25.9" customHeight="1">
      <c r="B126" s="112"/>
      <c r="D126" s="113" t="s">
        <v>72</v>
      </c>
      <c r="E126" s="114" t="s">
        <v>2301</v>
      </c>
      <c r="F126" s="114" t="s">
        <v>2302</v>
      </c>
      <c r="J126" s="115">
        <f>BK126</f>
        <v>770000</v>
      </c>
      <c r="L126" s="112"/>
      <c r="M126" s="116"/>
      <c r="P126" s="117">
        <f>P127+P131+P135+P139</f>
        <v>0</v>
      </c>
      <c r="R126" s="117">
        <f>R127+R131+R135+R139</f>
        <v>0</v>
      </c>
      <c r="T126" s="118">
        <f>T127+T131+T135+T139</f>
        <v>0</v>
      </c>
      <c r="AR126" s="113" t="s">
        <v>109</v>
      </c>
      <c r="AT126" s="119" t="s">
        <v>72</v>
      </c>
      <c r="AU126" s="119" t="s">
        <v>73</v>
      </c>
      <c r="AY126" s="113" t="s">
        <v>224</v>
      </c>
      <c r="BK126" s="120">
        <f>BK127+BK131+BK135+BK139</f>
        <v>770000</v>
      </c>
    </row>
    <row r="127" spans="2:65" s="11" customFormat="1" ht="22.9" customHeight="1">
      <c r="B127" s="112"/>
      <c r="D127" s="113" t="s">
        <v>72</v>
      </c>
      <c r="E127" s="121" t="s">
        <v>2310</v>
      </c>
      <c r="F127" s="121" t="s">
        <v>2311</v>
      </c>
      <c r="J127" s="122">
        <f>BK127</f>
        <v>250000</v>
      </c>
      <c r="L127" s="112"/>
      <c r="M127" s="116"/>
      <c r="P127" s="117">
        <f>SUM(P128:P130)</f>
        <v>0</v>
      </c>
      <c r="R127" s="117">
        <f>SUM(R128:R130)</f>
        <v>0</v>
      </c>
      <c r="T127" s="118">
        <f>SUM(T128:T130)</f>
        <v>0</v>
      </c>
      <c r="AR127" s="113" t="s">
        <v>109</v>
      </c>
      <c r="AT127" s="119" t="s">
        <v>72</v>
      </c>
      <c r="AU127" s="119" t="s">
        <v>78</v>
      </c>
      <c r="AY127" s="113" t="s">
        <v>224</v>
      </c>
      <c r="BK127" s="120">
        <f>SUM(BK128:BK130)</f>
        <v>250000</v>
      </c>
    </row>
    <row r="128" spans="2:65" s="1" customFormat="1" ht="16.5" customHeight="1">
      <c r="B128" s="123"/>
      <c r="C128" s="124" t="s">
        <v>78</v>
      </c>
      <c r="D128" s="124" t="s">
        <v>226</v>
      </c>
      <c r="E128" s="125" t="s">
        <v>2312</v>
      </c>
      <c r="F128" s="126" t="s">
        <v>2311</v>
      </c>
      <c r="G128" s="127" t="s">
        <v>3774</v>
      </c>
      <c r="H128" s="128">
        <v>1</v>
      </c>
      <c r="I128" s="129">
        <v>250000</v>
      </c>
      <c r="J128" s="129">
        <f>ROUND(I128*H128,2)</f>
        <v>250000</v>
      </c>
      <c r="K128" s="126" t="s">
        <v>230</v>
      </c>
      <c r="L128" s="29"/>
      <c r="M128" s="130" t="s">
        <v>1</v>
      </c>
      <c r="N128" s="131" t="s">
        <v>39</v>
      </c>
      <c r="O128" s="132">
        <v>0</v>
      </c>
      <c r="P128" s="132">
        <f>O128*H128</f>
        <v>0</v>
      </c>
      <c r="Q128" s="132">
        <v>0</v>
      </c>
      <c r="R128" s="132">
        <f>Q128*H128</f>
        <v>0</v>
      </c>
      <c r="S128" s="132">
        <v>0</v>
      </c>
      <c r="T128" s="133">
        <f>S128*H128</f>
        <v>0</v>
      </c>
      <c r="AR128" s="134" t="s">
        <v>3692</v>
      </c>
      <c r="AT128" s="134" t="s">
        <v>226</v>
      </c>
      <c r="AU128" s="134" t="s">
        <v>82</v>
      </c>
      <c r="AY128" s="17" t="s">
        <v>224</v>
      </c>
      <c r="BE128" s="135">
        <f>IF(N128="základní",J128,0)</f>
        <v>0</v>
      </c>
      <c r="BF128" s="135">
        <f>IF(N128="snížená",J128,0)</f>
        <v>250000</v>
      </c>
      <c r="BG128" s="135">
        <f>IF(N128="zákl. přenesená",J128,0)</f>
        <v>0</v>
      </c>
      <c r="BH128" s="135">
        <f>IF(N128="sníž. přenesená",J128,0)</f>
        <v>0</v>
      </c>
      <c r="BI128" s="135">
        <f>IF(N128="nulová",J128,0)</f>
        <v>0</v>
      </c>
      <c r="BJ128" s="17" t="s">
        <v>82</v>
      </c>
      <c r="BK128" s="135">
        <f>ROUND(I128*H128,2)</f>
        <v>250000</v>
      </c>
      <c r="BL128" s="17" t="s">
        <v>3692</v>
      </c>
      <c r="BM128" s="134" t="s">
        <v>5562</v>
      </c>
    </row>
    <row r="129" spans="2:65" s="1" customFormat="1">
      <c r="B129" s="29"/>
      <c r="D129" s="136" t="s">
        <v>231</v>
      </c>
      <c r="F129" s="137" t="s">
        <v>2311</v>
      </c>
      <c r="L129" s="29"/>
      <c r="M129" s="138"/>
      <c r="T129" s="53"/>
      <c r="AT129" s="17" t="s">
        <v>231</v>
      </c>
      <c r="AU129" s="17" t="s">
        <v>82</v>
      </c>
    </row>
    <row r="130" spans="2:65" s="1" customFormat="1">
      <c r="B130" s="29"/>
      <c r="D130" s="139" t="s">
        <v>232</v>
      </c>
      <c r="F130" s="140" t="s">
        <v>2314</v>
      </c>
      <c r="L130" s="29"/>
      <c r="M130" s="138"/>
      <c r="T130" s="53"/>
      <c r="AT130" s="17" t="s">
        <v>232</v>
      </c>
      <c r="AU130" s="17" t="s">
        <v>82</v>
      </c>
    </row>
    <row r="131" spans="2:65" s="11" customFormat="1" ht="22.9" customHeight="1">
      <c r="B131" s="112"/>
      <c r="D131" s="113" t="s">
        <v>72</v>
      </c>
      <c r="E131" s="121" t="s">
        <v>2320</v>
      </c>
      <c r="F131" s="121" t="s">
        <v>2321</v>
      </c>
      <c r="J131" s="122">
        <f>BK131</f>
        <v>270000</v>
      </c>
      <c r="L131" s="112"/>
      <c r="M131" s="116"/>
      <c r="P131" s="117">
        <f>SUM(P132:P134)</f>
        <v>0</v>
      </c>
      <c r="R131" s="117">
        <f>SUM(R132:R134)</f>
        <v>0</v>
      </c>
      <c r="T131" s="118">
        <f>SUM(T132:T134)</f>
        <v>0</v>
      </c>
      <c r="AR131" s="113" t="s">
        <v>109</v>
      </c>
      <c r="AT131" s="119" t="s">
        <v>72</v>
      </c>
      <c r="AU131" s="119" t="s">
        <v>78</v>
      </c>
      <c r="AY131" s="113" t="s">
        <v>224</v>
      </c>
      <c r="BK131" s="120">
        <f>SUM(BK132:BK134)</f>
        <v>270000</v>
      </c>
    </row>
    <row r="132" spans="2:65" s="1" customFormat="1" ht="16.5" customHeight="1">
      <c r="B132" s="123"/>
      <c r="C132" s="124" t="s">
        <v>82</v>
      </c>
      <c r="D132" s="124" t="s">
        <v>226</v>
      </c>
      <c r="E132" s="125" t="s">
        <v>4539</v>
      </c>
      <c r="F132" s="126" t="s">
        <v>2321</v>
      </c>
      <c r="G132" s="127" t="s">
        <v>3774</v>
      </c>
      <c r="H132" s="128">
        <v>1</v>
      </c>
      <c r="I132" s="129">
        <v>270000</v>
      </c>
      <c r="J132" s="129">
        <f>ROUND(I132*H132,2)</f>
        <v>270000</v>
      </c>
      <c r="K132" s="126" t="s">
        <v>230</v>
      </c>
      <c r="L132" s="29"/>
      <c r="M132" s="130" t="s">
        <v>1</v>
      </c>
      <c r="N132" s="131" t="s">
        <v>39</v>
      </c>
      <c r="O132" s="132">
        <v>0</v>
      </c>
      <c r="P132" s="132">
        <f>O132*H132</f>
        <v>0</v>
      </c>
      <c r="Q132" s="132">
        <v>0</v>
      </c>
      <c r="R132" s="132">
        <f>Q132*H132</f>
        <v>0</v>
      </c>
      <c r="S132" s="132">
        <v>0</v>
      </c>
      <c r="T132" s="133">
        <f>S132*H132</f>
        <v>0</v>
      </c>
      <c r="AR132" s="134" t="s">
        <v>3692</v>
      </c>
      <c r="AT132" s="134" t="s">
        <v>226</v>
      </c>
      <c r="AU132" s="134" t="s">
        <v>82</v>
      </c>
      <c r="AY132" s="17" t="s">
        <v>224</v>
      </c>
      <c r="BE132" s="135">
        <f>IF(N132="základní",J132,0)</f>
        <v>0</v>
      </c>
      <c r="BF132" s="135">
        <f>IF(N132="snížená",J132,0)</f>
        <v>270000</v>
      </c>
      <c r="BG132" s="135">
        <f>IF(N132="zákl. přenesená",J132,0)</f>
        <v>0</v>
      </c>
      <c r="BH132" s="135">
        <f>IF(N132="sníž. přenesená",J132,0)</f>
        <v>0</v>
      </c>
      <c r="BI132" s="135">
        <f>IF(N132="nulová",J132,0)</f>
        <v>0</v>
      </c>
      <c r="BJ132" s="17" t="s">
        <v>82</v>
      </c>
      <c r="BK132" s="135">
        <f>ROUND(I132*H132,2)</f>
        <v>270000</v>
      </c>
      <c r="BL132" s="17" t="s">
        <v>3692</v>
      </c>
      <c r="BM132" s="134" t="s">
        <v>5563</v>
      </c>
    </row>
    <row r="133" spans="2:65" s="1" customFormat="1">
      <c r="B133" s="29"/>
      <c r="D133" s="136" t="s">
        <v>231</v>
      </c>
      <c r="F133" s="137" t="s">
        <v>2321</v>
      </c>
      <c r="L133" s="29"/>
      <c r="M133" s="138"/>
      <c r="T133" s="53"/>
      <c r="AT133" s="17" t="s">
        <v>231</v>
      </c>
      <c r="AU133" s="17" t="s">
        <v>82</v>
      </c>
    </row>
    <row r="134" spans="2:65" s="1" customFormat="1">
      <c r="B134" s="29"/>
      <c r="D134" s="139" t="s">
        <v>232</v>
      </c>
      <c r="F134" s="140" t="s">
        <v>4541</v>
      </c>
      <c r="L134" s="29"/>
      <c r="M134" s="138"/>
      <c r="T134" s="53"/>
      <c r="AT134" s="17" t="s">
        <v>232</v>
      </c>
      <c r="AU134" s="17" t="s">
        <v>82</v>
      </c>
    </row>
    <row r="135" spans="2:65" s="11" customFormat="1" ht="22.9" customHeight="1">
      <c r="B135" s="112"/>
      <c r="D135" s="113" t="s">
        <v>72</v>
      </c>
      <c r="E135" s="121" t="s">
        <v>2326</v>
      </c>
      <c r="F135" s="121" t="s">
        <v>2327</v>
      </c>
      <c r="J135" s="122">
        <f>BK135</f>
        <v>100000</v>
      </c>
      <c r="L135" s="112"/>
      <c r="M135" s="116"/>
      <c r="P135" s="117">
        <f>SUM(P136:P138)</f>
        <v>0</v>
      </c>
      <c r="R135" s="117">
        <f>SUM(R136:R138)</f>
        <v>0</v>
      </c>
      <c r="T135" s="118">
        <f>SUM(T136:T138)</f>
        <v>0</v>
      </c>
      <c r="AR135" s="113" t="s">
        <v>109</v>
      </c>
      <c r="AT135" s="119" t="s">
        <v>72</v>
      </c>
      <c r="AU135" s="119" t="s">
        <v>78</v>
      </c>
      <c r="AY135" s="113" t="s">
        <v>224</v>
      </c>
      <c r="BK135" s="120">
        <f>SUM(BK136:BK138)</f>
        <v>100000</v>
      </c>
    </row>
    <row r="136" spans="2:65" s="1" customFormat="1" ht="16.5" customHeight="1">
      <c r="B136" s="123"/>
      <c r="C136" s="124" t="s">
        <v>101</v>
      </c>
      <c r="D136" s="124" t="s">
        <v>226</v>
      </c>
      <c r="E136" s="125" t="s">
        <v>2329</v>
      </c>
      <c r="F136" s="126" t="s">
        <v>2327</v>
      </c>
      <c r="G136" s="127" t="s">
        <v>3774</v>
      </c>
      <c r="H136" s="128">
        <v>1</v>
      </c>
      <c r="I136" s="129">
        <v>100000</v>
      </c>
      <c r="J136" s="129">
        <f>ROUND(I136*H136,2)</f>
        <v>100000</v>
      </c>
      <c r="K136" s="126" t="s">
        <v>230</v>
      </c>
      <c r="L136" s="29"/>
      <c r="M136" s="130" t="s">
        <v>1</v>
      </c>
      <c r="N136" s="131" t="s">
        <v>39</v>
      </c>
      <c r="O136" s="132">
        <v>0</v>
      </c>
      <c r="P136" s="132">
        <f>O136*H136</f>
        <v>0</v>
      </c>
      <c r="Q136" s="132">
        <v>0</v>
      </c>
      <c r="R136" s="132">
        <f>Q136*H136</f>
        <v>0</v>
      </c>
      <c r="S136" s="132">
        <v>0</v>
      </c>
      <c r="T136" s="133">
        <f>S136*H136</f>
        <v>0</v>
      </c>
      <c r="AR136" s="134" t="s">
        <v>3692</v>
      </c>
      <c r="AT136" s="134" t="s">
        <v>226</v>
      </c>
      <c r="AU136" s="134" t="s">
        <v>82</v>
      </c>
      <c r="AY136" s="17" t="s">
        <v>224</v>
      </c>
      <c r="BE136" s="135">
        <f>IF(N136="základní",J136,0)</f>
        <v>0</v>
      </c>
      <c r="BF136" s="135">
        <f>IF(N136="snížená",J136,0)</f>
        <v>100000</v>
      </c>
      <c r="BG136" s="135">
        <f>IF(N136="zákl. přenesená",J136,0)</f>
        <v>0</v>
      </c>
      <c r="BH136" s="135">
        <f>IF(N136="sníž. přenesená",J136,0)</f>
        <v>0</v>
      </c>
      <c r="BI136" s="135">
        <f>IF(N136="nulová",J136,0)</f>
        <v>0</v>
      </c>
      <c r="BJ136" s="17" t="s">
        <v>82</v>
      </c>
      <c r="BK136" s="135">
        <f>ROUND(I136*H136,2)</f>
        <v>100000</v>
      </c>
      <c r="BL136" s="17" t="s">
        <v>3692</v>
      </c>
      <c r="BM136" s="134" t="s">
        <v>5564</v>
      </c>
    </row>
    <row r="137" spans="2:65" s="1" customFormat="1">
      <c r="B137" s="29"/>
      <c r="D137" s="136" t="s">
        <v>231</v>
      </c>
      <c r="F137" s="137" t="s">
        <v>2327</v>
      </c>
      <c r="L137" s="29"/>
      <c r="M137" s="138"/>
      <c r="T137" s="53"/>
      <c r="AT137" s="17" t="s">
        <v>231</v>
      </c>
      <c r="AU137" s="17" t="s">
        <v>82</v>
      </c>
    </row>
    <row r="138" spans="2:65" s="1" customFormat="1">
      <c r="B138" s="29"/>
      <c r="D138" s="139" t="s">
        <v>232</v>
      </c>
      <c r="F138" s="140" t="s">
        <v>2331</v>
      </c>
      <c r="L138" s="29"/>
      <c r="M138" s="138"/>
      <c r="T138" s="53"/>
      <c r="AT138" s="17" t="s">
        <v>232</v>
      </c>
      <c r="AU138" s="17" t="s">
        <v>82</v>
      </c>
    </row>
    <row r="139" spans="2:65" s="11" customFormat="1" ht="22.9" customHeight="1">
      <c r="B139" s="112"/>
      <c r="D139" s="113" t="s">
        <v>72</v>
      </c>
      <c r="E139" s="121" t="s">
        <v>2332</v>
      </c>
      <c r="F139" s="121" t="s">
        <v>2333</v>
      </c>
      <c r="J139" s="122">
        <f>BK139</f>
        <v>150000</v>
      </c>
      <c r="L139" s="112"/>
      <c r="M139" s="116"/>
      <c r="P139" s="117">
        <f>SUM(P140:P142)</f>
        <v>0</v>
      </c>
      <c r="R139" s="117">
        <f>SUM(R140:R142)</f>
        <v>0</v>
      </c>
      <c r="T139" s="118">
        <f>SUM(T140:T142)</f>
        <v>0</v>
      </c>
      <c r="AR139" s="113" t="s">
        <v>109</v>
      </c>
      <c r="AT139" s="119" t="s">
        <v>72</v>
      </c>
      <c r="AU139" s="119" t="s">
        <v>78</v>
      </c>
      <c r="AY139" s="113" t="s">
        <v>224</v>
      </c>
      <c r="BK139" s="120">
        <f>SUM(BK140:BK142)</f>
        <v>150000</v>
      </c>
    </row>
    <row r="140" spans="2:65" s="1" customFormat="1" ht="16.5" customHeight="1">
      <c r="B140" s="123"/>
      <c r="C140" s="124" t="s">
        <v>106</v>
      </c>
      <c r="D140" s="124" t="s">
        <v>226</v>
      </c>
      <c r="E140" s="125" t="s">
        <v>2334</v>
      </c>
      <c r="F140" s="126" t="s">
        <v>2333</v>
      </c>
      <c r="G140" s="127" t="s">
        <v>3774</v>
      </c>
      <c r="H140" s="128">
        <v>1</v>
      </c>
      <c r="I140" s="129">
        <v>150000</v>
      </c>
      <c r="J140" s="129">
        <f>ROUND(I140*H140,2)</f>
        <v>150000</v>
      </c>
      <c r="K140" s="126" t="s">
        <v>230</v>
      </c>
      <c r="L140" s="29"/>
      <c r="M140" s="130" t="s">
        <v>1</v>
      </c>
      <c r="N140" s="131" t="s">
        <v>39</v>
      </c>
      <c r="O140" s="132">
        <v>0</v>
      </c>
      <c r="P140" s="132">
        <f>O140*H140</f>
        <v>0</v>
      </c>
      <c r="Q140" s="132">
        <v>0</v>
      </c>
      <c r="R140" s="132">
        <f>Q140*H140</f>
        <v>0</v>
      </c>
      <c r="S140" s="132">
        <v>0</v>
      </c>
      <c r="T140" s="133">
        <f>S140*H140</f>
        <v>0</v>
      </c>
      <c r="AR140" s="134" t="s">
        <v>3692</v>
      </c>
      <c r="AT140" s="134" t="s">
        <v>226</v>
      </c>
      <c r="AU140" s="134" t="s">
        <v>82</v>
      </c>
      <c r="AY140" s="17" t="s">
        <v>224</v>
      </c>
      <c r="BE140" s="135">
        <f>IF(N140="základní",J140,0)</f>
        <v>0</v>
      </c>
      <c r="BF140" s="135">
        <f>IF(N140="snížená",J140,0)</f>
        <v>150000</v>
      </c>
      <c r="BG140" s="135">
        <f>IF(N140="zákl. přenesená",J140,0)</f>
        <v>0</v>
      </c>
      <c r="BH140" s="135">
        <f>IF(N140="sníž. přenesená",J140,0)</f>
        <v>0</v>
      </c>
      <c r="BI140" s="135">
        <f>IF(N140="nulová",J140,0)</f>
        <v>0</v>
      </c>
      <c r="BJ140" s="17" t="s">
        <v>82</v>
      </c>
      <c r="BK140" s="135">
        <f>ROUND(I140*H140,2)</f>
        <v>150000</v>
      </c>
      <c r="BL140" s="17" t="s">
        <v>3692</v>
      </c>
      <c r="BM140" s="134" t="s">
        <v>5565</v>
      </c>
    </row>
    <row r="141" spans="2:65" s="1" customFormat="1">
      <c r="B141" s="29"/>
      <c r="D141" s="136" t="s">
        <v>231</v>
      </c>
      <c r="F141" s="137" t="s">
        <v>2333</v>
      </c>
      <c r="L141" s="29"/>
      <c r="M141" s="138"/>
      <c r="T141" s="53"/>
      <c r="AT141" s="17" t="s">
        <v>231</v>
      </c>
      <c r="AU141" s="17" t="s">
        <v>82</v>
      </c>
    </row>
    <row r="142" spans="2:65" s="1" customFormat="1">
      <c r="B142" s="29"/>
      <c r="D142" s="139" t="s">
        <v>232</v>
      </c>
      <c r="F142" s="140" t="s">
        <v>2336</v>
      </c>
      <c r="L142" s="29"/>
      <c r="M142" s="173"/>
      <c r="N142" s="174"/>
      <c r="O142" s="174"/>
      <c r="P142" s="174"/>
      <c r="Q142" s="174"/>
      <c r="R142" s="174"/>
      <c r="S142" s="174"/>
      <c r="T142" s="175"/>
      <c r="AT142" s="17" t="s">
        <v>232</v>
      </c>
      <c r="AU142" s="17" t="s">
        <v>82</v>
      </c>
    </row>
    <row r="143" spans="2:65" s="1" customFormat="1" ht="6.95" customHeight="1">
      <c r="B143" s="41"/>
      <c r="C143" s="42"/>
      <c r="D143" s="42"/>
      <c r="E143" s="42"/>
      <c r="F143" s="42"/>
      <c r="G143" s="42"/>
      <c r="H143" s="42"/>
      <c r="I143" s="42"/>
      <c r="J143" s="42"/>
      <c r="K143" s="42"/>
      <c r="L143" s="29"/>
    </row>
  </sheetData>
  <autoFilter ref="C124:K142" xr:uid="{00000000-0009-0000-0000-000020000000}"/>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xr:uid="{00000000-0004-0000-2000-000000000000}"/>
    <hyperlink ref="F134" r:id="rId2" xr:uid="{00000000-0004-0000-2000-000001000000}"/>
    <hyperlink ref="F138" r:id="rId3" xr:uid="{00000000-0004-0000-2000-000002000000}"/>
    <hyperlink ref="F142" r:id="rId4" xr:uid="{00000000-0004-0000-20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67"/>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146</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5566</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ROUND(J122, 2)</f>
        <v>803118.64</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ROUND((SUM(BE122:BE266)),  2)</f>
        <v>803118.64</v>
      </c>
      <c r="I33" s="84">
        <v>0.21</v>
      </c>
      <c r="J33" s="80">
        <f>ROUND(((SUM(BE122:BE266))*I33),  2)</f>
        <v>168654.91</v>
      </c>
      <c r="L33" s="29"/>
    </row>
    <row r="34" spans="2:12" s="1" customFormat="1" ht="14.45" customHeight="1">
      <c r="B34" s="29"/>
      <c r="E34" s="26" t="s">
        <v>39</v>
      </c>
      <c r="F34" s="80">
        <f>ROUND((SUM(BF122:BF266)),  2)</f>
        <v>0</v>
      </c>
      <c r="I34" s="84">
        <v>0.12</v>
      </c>
      <c r="J34" s="80">
        <f>ROUND(((SUM(BF122:BF266))*I34),  2)</f>
        <v>0</v>
      </c>
      <c r="L34" s="29"/>
    </row>
    <row r="35" spans="2:12" s="1" customFormat="1" ht="14.45" hidden="1" customHeight="1">
      <c r="B35" s="29"/>
      <c r="E35" s="26" t="s">
        <v>40</v>
      </c>
      <c r="F35" s="80">
        <f>ROUND((SUM(BG122:BG266)),  2)</f>
        <v>0</v>
      </c>
      <c r="I35" s="84">
        <v>0.21</v>
      </c>
      <c r="J35" s="80">
        <f>0</f>
        <v>0</v>
      </c>
      <c r="L35" s="29"/>
    </row>
    <row r="36" spans="2:12" s="1" customFormat="1" ht="14.45" hidden="1" customHeight="1">
      <c r="B36" s="29"/>
      <c r="E36" s="26" t="s">
        <v>41</v>
      </c>
      <c r="F36" s="80">
        <f>ROUND((SUM(BH122:BH266)),  2)</f>
        <v>0</v>
      </c>
      <c r="I36" s="84">
        <v>0.12</v>
      </c>
      <c r="J36" s="80">
        <f>0</f>
        <v>0</v>
      </c>
      <c r="L36" s="29"/>
    </row>
    <row r="37" spans="2:12" s="1" customFormat="1" ht="14.45" hidden="1" customHeight="1">
      <c r="B37" s="29"/>
      <c r="E37" s="26" t="s">
        <v>42</v>
      </c>
      <c r="F37" s="80">
        <f>ROUND((SUM(BI122:BI266)),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971773.55</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04.10 - Veřejné osvětlení</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J122</f>
        <v>803118.64</v>
      </c>
      <c r="L96" s="29"/>
      <c r="AU96" s="17" t="s">
        <v>172</v>
      </c>
    </row>
    <row r="97" spans="2:12" s="8" customFormat="1" ht="24.95" customHeight="1">
      <c r="B97" s="96"/>
      <c r="D97" s="97" t="s">
        <v>182</v>
      </c>
      <c r="E97" s="98"/>
      <c r="F97" s="98"/>
      <c r="G97" s="98"/>
      <c r="H97" s="98"/>
      <c r="I97" s="98"/>
      <c r="J97" s="99">
        <f>J123</f>
        <v>60232.29</v>
      </c>
      <c r="L97" s="96"/>
    </row>
    <row r="98" spans="2:12" s="9" customFormat="1" ht="19.899999999999999" customHeight="1">
      <c r="B98" s="100"/>
      <c r="D98" s="101" t="s">
        <v>187</v>
      </c>
      <c r="E98" s="102"/>
      <c r="F98" s="102"/>
      <c r="G98" s="102"/>
      <c r="H98" s="102"/>
      <c r="I98" s="102"/>
      <c r="J98" s="103">
        <f>J124</f>
        <v>60232.29</v>
      </c>
      <c r="L98" s="100"/>
    </row>
    <row r="99" spans="2:12" s="8" customFormat="1" ht="24.95" customHeight="1">
      <c r="B99" s="96"/>
      <c r="D99" s="97" t="s">
        <v>3089</v>
      </c>
      <c r="E99" s="98"/>
      <c r="F99" s="98"/>
      <c r="G99" s="98"/>
      <c r="H99" s="98"/>
      <c r="I99" s="98"/>
      <c r="J99" s="99">
        <f>J138</f>
        <v>719374.35</v>
      </c>
      <c r="L99" s="96"/>
    </row>
    <row r="100" spans="2:12" s="9" customFormat="1" ht="19.899999999999999" customHeight="1">
      <c r="B100" s="100"/>
      <c r="D100" s="101" t="s">
        <v>3090</v>
      </c>
      <c r="E100" s="102"/>
      <c r="F100" s="102"/>
      <c r="G100" s="102"/>
      <c r="H100" s="102"/>
      <c r="I100" s="102"/>
      <c r="J100" s="103">
        <f>J139</f>
        <v>422434.85</v>
      </c>
      <c r="L100" s="100"/>
    </row>
    <row r="101" spans="2:12" s="9" customFormat="1" ht="19.899999999999999" customHeight="1">
      <c r="B101" s="100"/>
      <c r="D101" s="101" t="s">
        <v>3092</v>
      </c>
      <c r="E101" s="102"/>
      <c r="F101" s="102"/>
      <c r="G101" s="102"/>
      <c r="H101" s="102"/>
      <c r="I101" s="102"/>
      <c r="J101" s="103">
        <f>J218</f>
        <v>296939.5</v>
      </c>
      <c r="L101" s="100"/>
    </row>
    <row r="102" spans="2:12" s="8" customFormat="1" ht="24.95" customHeight="1">
      <c r="B102" s="96"/>
      <c r="D102" s="97" t="s">
        <v>3093</v>
      </c>
      <c r="E102" s="98"/>
      <c r="F102" s="98"/>
      <c r="G102" s="98"/>
      <c r="H102" s="98"/>
      <c r="I102" s="98"/>
      <c r="J102" s="99">
        <f>J249</f>
        <v>23512</v>
      </c>
      <c r="L102" s="96"/>
    </row>
    <row r="103" spans="2:12" s="1" customFormat="1" ht="21.75" customHeight="1">
      <c r="B103" s="29"/>
      <c r="L103" s="29"/>
    </row>
    <row r="104" spans="2:12" s="1" customFormat="1" ht="6.95" customHeight="1">
      <c r="B104" s="41"/>
      <c r="C104" s="42"/>
      <c r="D104" s="42"/>
      <c r="E104" s="42"/>
      <c r="F104" s="42"/>
      <c r="G104" s="42"/>
      <c r="H104" s="42"/>
      <c r="I104" s="42"/>
      <c r="J104" s="42"/>
      <c r="K104" s="42"/>
      <c r="L104" s="29"/>
    </row>
    <row r="108" spans="2:12" s="1" customFormat="1" ht="6.95" customHeight="1">
      <c r="B108" s="43"/>
      <c r="C108" s="44"/>
      <c r="D108" s="44"/>
      <c r="E108" s="44"/>
      <c r="F108" s="44"/>
      <c r="G108" s="44"/>
      <c r="H108" s="44"/>
      <c r="I108" s="44"/>
      <c r="J108" s="44"/>
      <c r="K108" s="44"/>
      <c r="L108" s="29"/>
    </row>
    <row r="109" spans="2:12" s="1" customFormat="1" ht="24.95" customHeight="1">
      <c r="B109" s="29"/>
      <c r="C109" s="21" t="s">
        <v>209</v>
      </c>
      <c r="L109" s="29"/>
    </row>
    <row r="110" spans="2:12" s="1" customFormat="1" ht="6.95" customHeight="1">
      <c r="B110" s="29"/>
      <c r="L110" s="29"/>
    </row>
    <row r="111" spans="2:12" s="1" customFormat="1" ht="12" customHeight="1">
      <c r="B111" s="29"/>
      <c r="C111" s="26" t="s">
        <v>14</v>
      </c>
      <c r="L111" s="29"/>
    </row>
    <row r="112" spans="2:12" s="1" customFormat="1" ht="16.5" customHeight="1">
      <c r="B112" s="29"/>
      <c r="E112" s="230" t="str">
        <f>E7</f>
        <v>ODUS Kamenice</v>
      </c>
      <c r="F112" s="231"/>
      <c r="G112" s="231"/>
      <c r="H112" s="231"/>
      <c r="L112" s="29"/>
    </row>
    <row r="113" spans="2:65" s="1" customFormat="1" ht="12" customHeight="1">
      <c r="B113" s="29"/>
      <c r="C113" s="26" t="s">
        <v>165</v>
      </c>
      <c r="L113" s="29"/>
    </row>
    <row r="114" spans="2:65" s="1" customFormat="1" ht="16.5" customHeight="1">
      <c r="B114" s="29"/>
      <c r="E114" s="211" t="str">
        <f>E9</f>
        <v>SO 04.10 - Veřejné osvětlení</v>
      </c>
      <c r="F114" s="229"/>
      <c r="G114" s="229"/>
      <c r="H114" s="229"/>
      <c r="L114" s="29"/>
    </row>
    <row r="115" spans="2:65" s="1" customFormat="1" ht="6.95" customHeight="1">
      <c r="B115" s="29"/>
      <c r="L115" s="29"/>
    </row>
    <row r="116" spans="2:65" s="1" customFormat="1" ht="12" customHeight="1">
      <c r="B116" s="29"/>
      <c r="C116" s="26" t="s">
        <v>18</v>
      </c>
      <c r="F116" s="24" t="str">
        <f>F12</f>
        <v>Česká Kamenice</v>
      </c>
      <c r="I116" s="26" t="s">
        <v>20</v>
      </c>
      <c r="J116" s="49" t="str">
        <f>IF(J12="","",J12)</f>
        <v>8. 6. 2024</v>
      </c>
      <c r="L116" s="29"/>
    </row>
    <row r="117" spans="2:65" s="1" customFormat="1" ht="6.95" customHeight="1">
      <c r="B117" s="29"/>
      <c r="L117" s="29"/>
    </row>
    <row r="118" spans="2:65" s="1" customFormat="1" ht="40.15" customHeight="1">
      <c r="B118" s="29"/>
      <c r="C118" s="26" t="s">
        <v>22</v>
      </c>
      <c r="F118" s="24" t="str">
        <f>E15</f>
        <v xml:space="preserve"> </v>
      </c>
      <c r="I118" s="26" t="s">
        <v>27</v>
      </c>
      <c r="J118" s="27" t="str">
        <f>E21</f>
        <v>BOD ARCHITEKTI-atelier bod architekti s.r.o.</v>
      </c>
      <c r="L118" s="29"/>
    </row>
    <row r="119" spans="2:65" s="1" customFormat="1" ht="15.2" customHeight="1">
      <c r="B119" s="29"/>
      <c r="C119" s="26" t="s">
        <v>26</v>
      </c>
      <c r="F119" s="24" t="str">
        <f>IF(E18="","",E18)</f>
        <v xml:space="preserve"> </v>
      </c>
      <c r="I119" s="26" t="s">
        <v>30</v>
      </c>
      <c r="J119" s="27" t="str">
        <f>E24</f>
        <v>Krajovský</v>
      </c>
      <c r="L119" s="29"/>
    </row>
    <row r="120" spans="2:65" s="1" customFormat="1" ht="10.35" customHeight="1">
      <c r="B120" s="29"/>
      <c r="L120" s="29"/>
    </row>
    <row r="121" spans="2:65" s="10" customFormat="1" ht="29.25" customHeight="1">
      <c r="B121" s="104"/>
      <c r="C121" s="105" t="s">
        <v>210</v>
      </c>
      <c r="D121" s="106" t="s">
        <v>58</v>
      </c>
      <c r="E121" s="106" t="s">
        <v>54</v>
      </c>
      <c r="F121" s="106" t="s">
        <v>55</v>
      </c>
      <c r="G121" s="106" t="s">
        <v>211</v>
      </c>
      <c r="H121" s="106" t="s">
        <v>212</v>
      </c>
      <c r="I121" s="106" t="s">
        <v>213</v>
      </c>
      <c r="J121" s="106" t="s">
        <v>170</v>
      </c>
      <c r="K121" s="107" t="s">
        <v>214</v>
      </c>
      <c r="L121" s="104"/>
      <c r="M121" s="56" t="s">
        <v>1</v>
      </c>
      <c r="N121" s="57" t="s">
        <v>37</v>
      </c>
      <c r="O121" s="57" t="s">
        <v>215</v>
      </c>
      <c r="P121" s="57" t="s">
        <v>216</v>
      </c>
      <c r="Q121" s="57" t="s">
        <v>217</v>
      </c>
      <c r="R121" s="57" t="s">
        <v>218</v>
      </c>
      <c r="S121" s="57" t="s">
        <v>219</v>
      </c>
      <c r="T121" s="58" t="s">
        <v>220</v>
      </c>
    </row>
    <row r="122" spans="2:65" s="1" customFormat="1" ht="22.9" customHeight="1">
      <c r="B122" s="29"/>
      <c r="C122" s="61" t="s">
        <v>221</v>
      </c>
      <c r="J122" s="108">
        <f>BK122</f>
        <v>803118.64</v>
      </c>
      <c r="L122" s="29"/>
      <c r="M122" s="59"/>
      <c r="N122" s="50"/>
      <c r="O122" s="50"/>
      <c r="P122" s="109">
        <f>P123+P138+P249</f>
        <v>951.35830699999997</v>
      </c>
      <c r="Q122" s="50"/>
      <c r="R122" s="109">
        <f>R123+R138+R249</f>
        <v>1.8842625000000004</v>
      </c>
      <c r="S122" s="50"/>
      <c r="T122" s="110">
        <f>T123+T138+T249</f>
        <v>0</v>
      </c>
      <c r="AT122" s="17" t="s">
        <v>72</v>
      </c>
      <c r="AU122" s="17" t="s">
        <v>172</v>
      </c>
      <c r="BK122" s="111">
        <f>BK123+BK138+BK249</f>
        <v>803118.64</v>
      </c>
    </row>
    <row r="123" spans="2:65" s="11" customFormat="1" ht="25.9" customHeight="1">
      <c r="B123" s="112"/>
      <c r="D123" s="113" t="s">
        <v>72</v>
      </c>
      <c r="E123" s="114" t="s">
        <v>1110</v>
      </c>
      <c r="F123" s="114" t="s">
        <v>1111</v>
      </c>
      <c r="J123" s="115">
        <f>BK123</f>
        <v>60232.29</v>
      </c>
      <c r="L123" s="112"/>
      <c r="M123" s="116"/>
      <c r="P123" s="117">
        <f>P124</f>
        <v>66.497306999999992</v>
      </c>
      <c r="R123" s="117">
        <f>R124</f>
        <v>0.24143000000000001</v>
      </c>
      <c r="T123" s="118">
        <f>T124</f>
        <v>0</v>
      </c>
      <c r="AR123" s="113" t="s">
        <v>82</v>
      </c>
      <c r="AT123" s="119" t="s">
        <v>72</v>
      </c>
      <c r="AU123" s="119" t="s">
        <v>73</v>
      </c>
      <c r="AY123" s="113" t="s">
        <v>224</v>
      </c>
      <c r="BK123" s="120">
        <f>BK124</f>
        <v>60232.29</v>
      </c>
    </row>
    <row r="124" spans="2:65" s="11" customFormat="1" ht="22.9" customHeight="1">
      <c r="B124" s="112"/>
      <c r="D124" s="113" t="s">
        <v>72</v>
      </c>
      <c r="E124" s="121" t="s">
        <v>1443</v>
      </c>
      <c r="F124" s="121" t="s">
        <v>1444</v>
      </c>
      <c r="J124" s="122">
        <f>BK124</f>
        <v>60232.29</v>
      </c>
      <c r="L124" s="112"/>
      <c r="M124" s="116"/>
      <c r="P124" s="117">
        <f>SUM(P125:P137)</f>
        <v>66.497306999999992</v>
      </c>
      <c r="R124" s="117">
        <f>SUM(R125:R137)</f>
        <v>0.24143000000000001</v>
      </c>
      <c r="T124" s="118">
        <f>SUM(T125:T137)</f>
        <v>0</v>
      </c>
      <c r="AR124" s="113" t="s">
        <v>82</v>
      </c>
      <c r="AT124" s="119" t="s">
        <v>72</v>
      </c>
      <c r="AU124" s="119" t="s">
        <v>78</v>
      </c>
      <c r="AY124" s="113" t="s">
        <v>224</v>
      </c>
      <c r="BK124" s="120">
        <f>SUM(BK125:BK137)</f>
        <v>60232.29</v>
      </c>
    </row>
    <row r="125" spans="2:65" s="1" customFormat="1" ht="24.2" customHeight="1">
      <c r="B125" s="123"/>
      <c r="C125" s="124" t="s">
        <v>78</v>
      </c>
      <c r="D125" s="124" t="s">
        <v>226</v>
      </c>
      <c r="E125" s="125" t="s">
        <v>5567</v>
      </c>
      <c r="F125" s="126" t="s">
        <v>5568</v>
      </c>
      <c r="G125" s="127" t="s">
        <v>272</v>
      </c>
      <c r="H125" s="128">
        <v>425</v>
      </c>
      <c r="I125" s="129">
        <v>32.9</v>
      </c>
      <c r="J125" s="129">
        <f>ROUND(I125*H125,2)</f>
        <v>13982.5</v>
      </c>
      <c r="K125" s="126" t="s">
        <v>230</v>
      </c>
      <c r="L125" s="29"/>
      <c r="M125" s="130" t="s">
        <v>1</v>
      </c>
      <c r="N125" s="131" t="s">
        <v>38</v>
      </c>
      <c r="O125" s="132">
        <v>7.1999999999999995E-2</v>
      </c>
      <c r="P125" s="132">
        <f>O125*H125</f>
        <v>30.599999999999998</v>
      </c>
      <c r="Q125" s="132">
        <v>0</v>
      </c>
      <c r="R125" s="132">
        <f>Q125*H125</f>
        <v>0</v>
      </c>
      <c r="S125" s="132">
        <v>0</v>
      </c>
      <c r="T125" s="133">
        <f>S125*H125</f>
        <v>0</v>
      </c>
      <c r="AR125" s="134" t="s">
        <v>277</v>
      </c>
      <c r="AT125" s="134" t="s">
        <v>226</v>
      </c>
      <c r="AU125" s="134" t="s">
        <v>82</v>
      </c>
      <c r="AY125" s="17" t="s">
        <v>224</v>
      </c>
      <c r="BE125" s="135">
        <f>IF(N125="základní",J125,0)</f>
        <v>13982.5</v>
      </c>
      <c r="BF125" s="135">
        <f>IF(N125="snížená",J125,0)</f>
        <v>0</v>
      </c>
      <c r="BG125" s="135">
        <f>IF(N125="zákl. přenesená",J125,0)</f>
        <v>0</v>
      </c>
      <c r="BH125" s="135">
        <f>IF(N125="sníž. přenesená",J125,0)</f>
        <v>0</v>
      </c>
      <c r="BI125" s="135">
        <f>IF(N125="nulová",J125,0)</f>
        <v>0</v>
      </c>
      <c r="BJ125" s="17" t="s">
        <v>78</v>
      </c>
      <c r="BK125" s="135">
        <f>ROUND(I125*H125,2)</f>
        <v>13982.5</v>
      </c>
      <c r="BL125" s="17" t="s">
        <v>277</v>
      </c>
      <c r="BM125" s="134" t="s">
        <v>5569</v>
      </c>
    </row>
    <row r="126" spans="2:65" s="1" customFormat="1" ht="29.25">
      <c r="B126" s="29"/>
      <c r="D126" s="136" t="s">
        <v>231</v>
      </c>
      <c r="F126" s="137" t="s">
        <v>5570</v>
      </c>
      <c r="L126" s="29"/>
      <c r="M126" s="138"/>
      <c r="T126" s="53"/>
      <c r="AT126" s="17" t="s">
        <v>231</v>
      </c>
      <c r="AU126" s="17" t="s">
        <v>82</v>
      </c>
    </row>
    <row r="127" spans="2:65" s="1" customFormat="1">
      <c r="B127" s="29"/>
      <c r="D127" s="139" t="s">
        <v>232</v>
      </c>
      <c r="F127" s="140" t="s">
        <v>5571</v>
      </c>
      <c r="L127" s="29"/>
      <c r="M127" s="138"/>
      <c r="T127" s="53"/>
      <c r="AT127" s="17" t="s">
        <v>232</v>
      </c>
      <c r="AU127" s="17" t="s">
        <v>82</v>
      </c>
    </row>
    <row r="128" spans="2:65" s="1" customFormat="1" ht="24.2" customHeight="1">
      <c r="B128" s="123"/>
      <c r="C128" s="164" t="s">
        <v>82</v>
      </c>
      <c r="D128" s="164" t="s">
        <v>1008</v>
      </c>
      <c r="E128" s="165" t="s">
        <v>4345</v>
      </c>
      <c r="F128" s="166" t="s">
        <v>4346</v>
      </c>
      <c r="G128" s="167" t="s">
        <v>272</v>
      </c>
      <c r="H128" s="168">
        <v>425</v>
      </c>
      <c r="I128" s="169">
        <v>49.3</v>
      </c>
      <c r="J128" s="169">
        <f>ROUND(I128*H128,2)</f>
        <v>20952.5</v>
      </c>
      <c r="K128" s="166" t="s">
        <v>230</v>
      </c>
      <c r="L128" s="170"/>
      <c r="M128" s="171" t="s">
        <v>1</v>
      </c>
      <c r="N128" s="172" t="s">
        <v>38</v>
      </c>
      <c r="O128" s="132">
        <v>0</v>
      </c>
      <c r="P128" s="132">
        <f>O128*H128</f>
        <v>0</v>
      </c>
      <c r="Q128" s="132">
        <v>5.5000000000000003E-4</v>
      </c>
      <c r="R128" s="132">
        <f>Q128*H128</f>
        <v>0.23375000000000001</v>
      </c>
      <c r="S128" s="132">
        <v>0</v>
      </c>
      <c r="T128" s="133">
        <f>S128*H128</f>
        <v>0</v>
      </c>
      <c r="AR128" s="134" t="s">
        <v>332</v>
      </c>
      <c r="AT128" s="134" t="s">
        <v>1008</v>
      </c>
      <c r="AU128" s="134" t="s">
        <v>82</v>
      </c>
      <c r="AY128" s="17" t="s">
        <v>224</v>
      </c>
      <c r="BE128" s="135">
        <f>IF(N128="základní",J128,0)</f>
        <v>20952.5</v>
      </c>
      <c r="BF128" s="135">
        <f>IF(N128="snížená",J128,0)</f>
        <v>0</v>
      </c>
      <c r="BG128" s="135">
        <f>IF(N128="zákl. přenesená",J128,0)</f>
        <v>0</v>
      </c>
      <c r="BH128" s="135">
        <f>IF(N128="sníž. přenesená",J128,0)</f>
        <v>0</v>
      </c>
      <c r="BI128" s="135">
        <f>IF(N128="nulová",J128,0)</f>
        <v>0</v>
      </c>
      <c r="BJ128" s="17" t="s">
        <v>78</v>
      </c>
      <c r="BK128" s="135">
        <f>ROUND(I128*H128,2)</f>
        <v>20952.5</v>
      </c>
      <c r="BL128" s="17" t="s">
        <v>277</v>
      </c>
      <c r="BM128" s="134" t="s">
        <v>5572</v>
      </c>
    </row>
    <row r="129" spans="2:65" s="1" customFormat="1" ht="19.5">
      <c r="B129" s="29"/>
      <c r="D129" s="136" t="s">
        <v>231</v>
      </c>
      <c r="F129" s="137" t="s">
        <v>4346</v>
      </c>
      <c r="L129" s="29"/>
      <c r="M129" s="138"/>
      <c r="T129" s="53"/>
      <c r="AT129" s="17" t="s">
        <v>231</v>
      </c>
      <c r="AU129" s="17" t="s">
        <v>82</v>
      </c>
    </row>
    <row r="130" spans="2:65" s="1" customFormat="1" ht="24.2" customHeight="1">
      <c r="B130" s="123"/>
      <c r="C130" s="164" t="s">
        <v>101</v>
      </c>
      <c r="D130" s="164" t="s">
        <v>1008</v>
      </c>
      <c r="E130" s="165" t="s">
        <v>5573</v>
      </c>
      <c r="F130" s="166" t="s">
        <v>5574</v>
      </c>
      <c r="G130" s="167" t="s">
        <v>639</v>
      </c>
      <c r="H130" s="168">
        <v>16</v>
      </c>
      <c r="I130" s="169">
        <v>309</v>
      </c>
      <c r="J130" s="169">
        <f>ROUND(I130*H130,2)</f>
        <v>4944</v>
      </c>
      <c r="K130" s="166" t="s">
        <v>230</v>
      </c>
      <c r="L130" s="170"/>
      <c r="M130" s="171" t="s">
        <v>1</v>
      </c>
      <c r="N130" s="172" t="s">
        <v>38</v>
      </c>
      <c r="O130" s="132">
        <v>0</v>
      </c>
      <c r="P130" s="132">
        <f>O130*H130</f>
        <v>0</v>
      </c>
      <c r="Q130" s="132">
        <v>4.8000000000000001E-4</v>
      </c>
      <c r="R130" s="132">
        <f>Q130*H130</f>
        <v>7.6800000000000002E-3</v>
      </c>
      <c r="S130" s="132">
        <v>0</v>
      </c>
      <c r="T130" s="133">
        <f>S130*H130</f>
        <v>0</v>
      </c>
      <c r="AR130" s="134" t="s">
        <v>332</v>
      </c>
      <c r="AT130" s="134" t="s">
        <v>1008</v>
      </c>
      <c r="AU130" s="134" t="s">
        <v>82</v>
      </c>
      <c r="AY130" s="17" t="s">
        <v>224</v>
      </c>
      <c r="BE130" s="135">
        <f>IF(N130="základní",J130,0)</f>
        <v>4944</v>
      </c>
      <c r="BF130" s="135">
        <f>IF(N130="snížená",J130,0)</f>
        <v>0</v>
      </c>
      <c r="BG130" s="135">
        <f>IF(N130="zákl. přenesená",J130,0)</f>
        <v>0</v>
      </c>
      <c r="BH130" s="135">
        <f>IF(N130="sníž. přenesená",J130,0)</f>
        <v>0</v>
      </c>
      <c r="BI130" s="135">
        <f>IF(N130="nulová",J130,0)</f>
        <v>0</v>
      </c>
      <c r="BJ130" s="17" t="s">
        <v>78</v>
      </c>
      <c r="BK130" s="135">
        <f>ROUND(I130*H130,2)</f>
        <v>4944</v>
      </c>
      <c r="BL130" s="17" t="s">
        <v>277</v>
      </c>
      <c r="BM130" s="134" t="s">
        <v>5575</v>
      </c>
    </row>
    <row r="131" spans="2:65" s="1" customFormat="1">
      <c r="B131" s="29"/>
      <c r="D131" s="136" t="s">
        <v>231</v>
      </c>
      <c r="F131" s="137" t="s">
        <v>5576</v>
      </c>
      <c r="L131" s="29"/>
      <c r="M131" s="138"/>
      <c r="T131" s="53"/>
      <c r="AT131" s="17" t="s">
        <v>231</v>
      </c>
      <c r="AU131" s="17" t="s">
        <v>82</v>
      </c>
    </row>
    <row r="132" spans="2:65" s="1" customFormat="1" ht="24.2" customHeight="1">
      <c r="B132" s="123"/>
      <c r="C132" s="124" t="s">
        <v>106</v>
      </c>
      <c r="D132" s="124" t="s">
        <v>226</v>
      </c>
      <c r="E132" s="125" t="s">
        <v>3657</v>
      </c>
      <c r="F132" s="126" t="s">
        <v>3658</v>
      </c>
      <c r="G132" s="127" t="s">
        <v>639</v>
      </c>
      <c r="H132" s="128">
        <v>1</v>
      </c>
      <c r="I132" s="129">
        <v>18500</v>
      </c>
      <c r="J132" s="129">
        <f>ROUND(I132*H132,2)</f>
        <v>18500</v>
      </c>
      <c r="K132" s="126" t="s">
        <v>230</v>
      </c>
      <c r="L132" s="29"/>
      <c r="M132" s="130" t="s">
        <v>1</v>
      </c>
      <c r="N132" s="131" t="s">
        <v>38</v>
      </c>
      <c r="O132" s="132">
        <v>31.841999999999999</v>
      </c>
      <c r="P132" s="132">
        <f>O132*H132</f>
        <v>31.841999999999999</v>
      </c>
      <c r="Q132" s="132">
        <v>0</v>
      </c>
      <c r="R132" s="132">
        <f>Q132*H132</f>
        <v>0</v>
      </c>
      <c r="S132" s="132">
        <v>0</v>
      </c>
      <c r="T132" s="133">
        <f>S132*H132</f>
        <v>0</v>
      </c>
      <c r="AR132" s="134" t="s">
        <v>277</v>
      </c>
      <c r="AT132" s="134" t="s">
        <v>226</v>
      </c>
      <c r="AU132" s="134" t="s">
        <v>82</v>
      </c>
      <c r="AY132" s="17" t="s">
        <v>224</v>
      </c>
      <c r="BE132" s="135">
        <f>IF(N132="základní",J132,0)</f>
        <v>18500</v>
      </c>
      <c r="BF132" s="135">
        <f>IF(N132="snížená",J132,0)</f>
        <v>0</v>
      </c>
      <c r="BG132" s="135">
        <f>IF(N132="zákl. přenesená",J132,0)</f>
        <v>0</v>
      </c>
      <c r="BH132" s="135">
        <f>IF(N132="sníž. přenesená",J132,0)</f>
        <v>0</v>
      </c>
      <c r="BI132" s="135">
        <f>IF(N132="nulová",J132,0)</f>
        <v>0</v>
      </c>
      <c r="BJ132" s="17" t="s">
        <v>78</v>
      </c>
      <c r="BK132" s="135">
        <f>ROUND(I132*H132,2)</f>
        <v>18500</v>
      </c>
      <c r="BL132" s="17" t="s">
        <v>277</v>
      </c>
      <c r="BM132" s="134" t="s">
        <v>5577</v>
      </c>
    </row>
    <row r="133" spans="2:65" s="1" customFormat="1" ht="29.25">
      <c r="B133" s="29"/>
      <c r="D133" s="136" t="s">
        <v>231</v>
      </c>
      <c r="F133" s="137" t="s">
        <v>3660</v>
      </c>
      <c r="L133" s="29"/>
      <c r="M133" s="138"/>
      <c r="T133" s="53"/>
      <c r="AT133" s="17" t="s">
        <v>231</v>
      </c>
      <c r="AU133" s="17" t="s">
        <v>82</v>
      </c>
    </row>
    <row r="134" spans="2:65" s="1" customFormat="1">
      <c r="B134" s="29"/>
      <c r="D134" s="139" t="s">
        <v>232</v>
      </c>
      <c r="F134" s="140" t="s">
        <v>3661</v>
      </c>
      <c r="L134" s="29"/>
      <c r="M134" s="138"/>
      <c r="T134" s="53"/>
      <c r="AT134" s="17" t="s">
        <v>232</v>
      </c>
      <c r="AU134" s="17" t="s">
        <v>82</v>
      </c>
    </row>
    <row r="135" spans="2:65" s="1" customFormat="1" ht="24.2" customHeight="1">
      <c r="B135" s="123"/>
      <c r="C135" s="124" t="s">
        <v>109</v>
      </c>
      <c r="D135" s="124" t="s">
        <v>226</v>
      </c>
      <c r="E135" s="125" t="s">
        <v>3662</v>
      </c>
      <c r="F135" s="126" t="s">
        <v>3663</v>
      </c>
      <c r="G135" s="127" t="s">
        <v>253</v>
      </c>
      <c r="H135" s="128">
        <v>0.24099999999999999</v>
      </c>
      <c r="I135" s="129">
        <v>7690</v>
      </c>
      <c r="J135" s="129">
        <f>ROUND(I135*H135,2)</f>
        <v>1853.29</v>
      </c>
      <c r="K135" s="126" t="s">
        <v>230</v>
      </c>
      <c r="L135" s="29"/>
      <c r="M135" s="130" t="s">
        <v>1</v>
      </c>
      <c r="N135" s="131" t="s">
        <v>38</v>
      </c>
      <c r="O135" s="132">
        <v>16.827000000000002</v>
      </c>
      <c r="P135" s="132">
        <f>O135*H135</f>
        <v>4.055307</v>
      </c>
      <c r="Q135" s="132">
        <v>0</v>
      </c>
      <c r="R135" s="132">
        <f>Q135*H135</f>
        <v>0</v>
      </c>
      <c r="S135" s="132">
        <v>0</v>
      </c>
      <c r="T135" s="133">
        <f>S135*H135</f>
        <v>0</v>
      </c>
      <c r="AR135" s="134" t="s">
        <v>277</v>
      </c>
      <c r="AT135" s="134" t="s">
        <v>226</v>
      </c>
      <c r="AU135" s="134" t="s">
        <v>82</v>
      </c>
      <c r="AY135" s="17" t="s">
        <v>224</v>
      </c>
      <c r="BE135" s="135">
        <f>IF(N135="základní",J135,0)</f>
        <v>1853.29</v>
      </c>
      <c r="BF135" s="135">
        <f>IF(N135="snížená",J135,0)</f>
        <v>0</v>
      </c>
      <c r="BG135" s="135">
        <f>IF(N135="zákl. přenesená",J135,0)</f>
        <v>0</v>
      </c>
      <c r="BH135" s="135">
        <f>IF(N135="sníž. přenesená",J135,0)</f>
        <v>0</v>
      </c>
      <c r="BI135" s="135">
        <f>IF(N135="nulová",J135,0)</f>
        <v>0</v>
      </c>
      <c r="BJ135" s="17" t="s">
        <v>78</v>
      </c>
      <c r="BK135" s="135">
        <f>ROUND(I135*H135,2)</f>
        <v>1853.29</v>
      </c>
      <c r="BL135" s="17" t="s">
        <v>277</v>
      </c>
      <c r="BM135" s="134" t="s">
        <v>5578</v>
      </c>
    </row>
    <row r="136" spans="2:65" s="1" customFormat="1" ht="29.25">
      <c r="B136" s="29"/>
      <c r="D136" s="136" t="s">
        <v>231</v>
      </c>
      <c r="F136" s="137" t="s">
        <v>3665</v>
      </c>
      <c r="L136" s="29"/>
      <c r="M136" s="138"/>
      <c r="T136" s="53"/>
      <c r="AT136" s="17" t="s">
        <v>231</v>
      </c>
      <c r="AU136" s="17" t="s">
        <v>82</v>
      </c>
    </row>
    <row r="137" spans="2:65" s="1" customFormat="1">
      <c r="B137" s="29"/>
      <c r="D137" s="139" t="s">
        <v>232</v>
      </c>
      <c r="F137" s="140" t="s">
        <v>3666</v>
      </c>
      <c r="L137" s="29"/>
      <c r="M137" s="138"/>
      <c r="T137" s="53"/>
      <c r="AT137" s="17" t="s">
        <v>232</v>
      </c>
      <c r="AU137" s="17" t="s">
        <v>82</v>
      </c>
    </row>
    <row r="138" spans="2:65" s="11" customFormat="1" ht="25.9" customHeight="1">
      <c r="B138" s="112"/>
      <c r="D138" s="113" t="s">
        <v>72</v>
      </c>
      <c r="E138" s="114" t="s">
        <v>1008</v>
      </c>
      <c r="F138" s="114" t="s">
        <v>3402</v>
      </c>
      <c r="J138" s="115">
        <f>BK138</f>
        <v>719374.35</v>
      </c>
      <c r="L138" s="112"/>
      <c r="M138" s="116"/>
      <c r="P138" s="117">
        <f>P139+P218</f>
        <v>841.86099999999999</v>
      </c>
      <c r="R138" s="117">
        <f>R139+R218</f>
        <v>1.6428325000000004</v>
      </c>
      <c r="T138" s="118">
        <f>T139+T218</f>
        <v>0</v>
      </c>
      <c r="AR138" s="113" t="s">
        <v>101</v>
      </c>
      <c r="AT138" s="119" t="s">
        <v>72</v>
      </c>
      <c r="AU138" s="119" t="s">
        <v>73</v>
      </c>
      <c r="AY138" s="113" t="s">
        <v>224</v>
      </c>
      <c r="BK138" s="120">
        <f>BK139+BK218</f>
        <v>719374.35</v>
      </c>
    </row>
    <row r="139" spans="2:65" s="11" customFormat="1" ht="22.9" customHeight="1">
      <c r="B139" s="112"/>
      <c r="D139" s="113" t="s">
        <v>72</v>
      </c>
      <c r="E139" s="121" t="s">
        <v>3403</v>
      </c>
      <c r="F139" s="121" t="s">
        <v>3404</v>
      </c>
      <c r="J139" s="122">
        <f>BK139</f>
        <v>422434.85</v>
      </c>
      <c r="L139" s="112"/>
      <c r="M139" s="116"/>
      <c r="P139" s="117">
        <f>SUM(P140:P217)</f>
        <v>256.524</v>
      </c>
      <c r="R139" s="117">
        <f>SUM(R140:R217)</f>
        <v>1.4774825000000003</v>
      </c>
      <c r="T139" s="118">
        <f>SUM(T140:T217)</f>
        <v>0</v>
      </c>
      <c r="AR139" s="113" t="s">
        <v>101</v>
      </c>
      <c r="AT139" s="119" t="s">
        <v>72</v>
      </c>
      <c r="AU139" s="119" t="s">
        <v>78</v>
      </c>
      <c r="AY139" s="113" t="s">
        <v>224</v>
      </c>
      <c r="BK139" s="120">
        <f>SUM(BK140:BK217)</f>
        <v>422434.85</v>
      </c>
    </row>
    <row r="140" spans="2:65" s="1" customFormat="1" ht="33" customHeight="1">
      <c r="B140" s="123"/>
      <c r="C140" s="124" t="s">
        <v>112</v>
      </c>
      <c r="D140" s="124" t="s">
        <v>226</v>
      </c>
      <c r="E140" s="125" t="s">
        <v>5579</v>
      </c>
      <c r="F140" s="126" t="s">
        <v>5580</v>
      </c>
      <c r="G140" s="127" t="s">
        <v>639</v>
      </c>
      <c r="H140" s="128">
        <v>18</v>
      </c>
      <c r="I140" s="129">
        <v>103</v>
      </c>
      <c r="J140" s="129">
        <f>ROUND(I140*H140,2)</f>
        <v>1854</v>
      </c>
      <c r="K140" s="126" t="s">
        <v>230</v>
      </c>
      <c r="L140" s="29"/>
      <c r="M140" s="130" t="s">
        <v>1</v>
      </c>
      <c r="N140" s="131" t="s">
        <v>38</v>
      </c>
      <c r="O140" s="132">
        <v>0.187</v>
      </c>
      <c r="P140" s="132">
        <f>O140*H140</f>
        <v>3.3660000000000001</v>
      </c>
      <c r="Q140" s="132">
        <v>0</v>
      </c>
      <c r="R140" s="132">
        <f>Q140*H140</f>
        <v>0</v>
      </c>
      <c r="S140" s="132">
        <v>0</v>
      </c>
      <c r="T140" s="133">
        <f>S140*H140</f>
        <v>0</v>
      </c>
      <c r="AR140" s="134" t="s">
        <v>429</v>
      </c>
      <c r="AT140" s="134" t="s">
        <v>226</v>
      </c>
      <c r="AU140" s="134" t="s">
        <v>82</v>
      </c>
      <c r="AY140" s="17" t="s">
        <v>224</v>
      </c>
      <c r="BE140" s="135">
        <f>IF(N140="základní",J140,0)</f>
        <v>1854</v>
      </c>
      <c r="BF140" s="135">
        <f>IF(N140="snížená",J140,0)</f>
        <v>0</v>
      </c>
      <c r="BG140" s="135">
        <f>IF(N140="zákl. přenesená",J140,0)</f>
        <v>0</v>
      </c>
      <c r="BH140" s="135">
        <f>IF(N140="sníž. přenesená",J140,0)</f>
        <v>0</v>
      </c>
      <c r="BI140" s="135">
        <f>IF(N140="nulová",J140,0)</f>
        <v>0</v>
      </c>
      <c r="BJ140" s="17" t="s">
        <v>78</v>
      </c>
      <c r="BK140" s="135">
        <f>ROUND(I140*H140,2)</f>
        <v>1854</v>
      </c>
      <c r="BL140" s="17" t="s">
        <v>429</v>
      </c>
      <c r="BM140" s="134" t="s">
        <v>5581</v>
      </c>
    </row>
    <row r="141" spans="2:65" s="1" customFormat="1" ht="19.5">
      <c r="B141" s="29"/>
      <c r="D141" s="136" t="s">
        <v>231</v>
      </c>
      <c r="F141" s="137" t="s">
        <v>5582</v>
      </c>
      <c r="L141" s="29"/>
      <c r="M141" s="138"/>
      <c r="T141" s="53"/>
      <c r="AT141" s="17" t="s">
        <v>231</v>
      </c>
      <c r="AU141" s="17" t="s">
        <v>82</v>
      </c>
    </row>
    <row r="142" spans="2:65" s="1" customFormat="1">
      <c r="B142" s="29"/>
      <c r="D142" s="139" t="s">
        <v>232</v>
      </c>
      <c r="F142" s="140" t="s">
        <v>5583</v>
      </c>
      <c r="L142" s="29"/>
      <c r="M142" s="138"/>
      <c r="T142" s="53"/>
      <c r="AT142" s="17" t="s">
        <v>232</v>
      </c>
      <c r="AU142" s="17" t="s">
        <v>82</v>
      </c>
    </row>
    <row r="143" spans="2:65" s="1" customFormat="1" ht="33" customHeight="1">
      <c r="B143" s="123"/>
      <c r="C143" s="124" t="s">
        <v>115</v>
      </c>
      <c r="D143" s="124" t="s">
        <v>226</v>
      </c>
      <c r="E143" s="125" t="s">
        <v>5584</v>
      </c>
      <c r="F143" s="126" t="s">
        <v>5585</v>
      </c>
      <c r="G143" s="127" t="s">
        <v>639</v>
      </c>
      <c r="H143" s="128">
        <v>38</v>
      </c>
      <c r="I143" s="129">
        <v>274</v>
      </c>
      <c r="J143" s="129">
        <f>ROUND(I143*H143,2)</f>
        <v>10412</v>
      </c>
      <c r="K143" s="126" t="s">
        <v>230</v>
      </c>
      <c r="L143" s="29"/>
      <c r="M143" s="130" t="s">
        <v>1</v>
      </c>
      <c r="N143" s="131" t="s">
        <v>38</v>
      </c>
      <c r="O143" s="132">
        <v>0.496</v>
      </c>
      <c r="P143" s="132">
        <f>O143*H143</f>
        <v>18.847999999999999</v>
      </c>
      <c r="Q143" s="132">
        <v>0</v>
      </c>
      <c r="R143" s="132">
        <f>Q143*H143</f>
        <v>0</v>
      </c>
      <c r="S143" s="132">
        <v>0</v>
      </c>
      <c r="T143" s="133">
        <f>S143*H143</f>
        <v>0</v>
      </c>
      <c r="AR143" s="134" t="s">
        <v>429</v>
      </c>
      <c r="AT143" s="134" t="s">
        <v>226</v>
      </c>
      <c r="AU143" s="134" t="s">
        <v>82</v>
      </c>
      <c r="AY143" s="17" t="s">
        <v>224</v>
      </c>
      <c r="BE143" s="135">
        <f>IF(N143="základní",J143,0)</f>
        <v>10412</v>
      </c>
      <c r="BF143" s="135">
        <f>IF(N143="snížená",J143,0)</f>
        <v>0</v>
      </c>
      <c r="BG143" s="135">
        <f>IF(N143="zákl. přenesená",J143,0)</f>
        <v>0</v>
      </c>
      <c r="BH143" s="135">
        <f>IF(N143="sníž. přenesená",J143,0)</f>
        <v>0</v>
      </c>
      <c r="BI143" s="135">
        <f>IF(N143="nulová",J143,0)</f>
        <v>0</v>
      </c>
      <c r="BJ143" s="17" t="s">
        <v>78</v>
      </c>
      <c r="BK143" s="135">
        <f>ROUND(I143*H143,2)</f>
        <v>10412</v>
      </c>
      <c r="BL143" s="17" t="s">
        <v>429</v>
      </c>
      <c r="BM143" s="134" t="s">
        <v>5586</v>
      </c>
    </row>
    <row r="144" spans="2:65" s="1" customFormat="1" ht="19.5">
      <c r="B144" s="29"/>
      <c r="D144" s="136" t="s">
        <v>231</v>
      </c>
      <c r="F144" s="137" t="s">
        <v>5587</v>
      </c>
      <c r="L144" s="29"/>
      <c r="M144" s="138"/>
      <c r="T144" s="53"/>
      <c r="AT144" s="17" t="s">
        <v>231</v>
      </c>
      <c r="AU144" s="17" t="s">
        <v>82</v>
      </c>
    </row>
    <row r="145" spans="2:65" s="1" customFormat="1">
      <c r="B145" s="29"/>
      <c r="D145" s="139" t="s">
        <v>232</v>
      </c>
      <c r="F145" s="140" t="s">
        <v>5588</v>
      </c>
      <c r="L145" s="29"/>
      <c r="M145" s="138"/>
      <c r="T145" s="53"/>
      <c r="AT145" s="17" t="s">
        <v>232</v>
      </c>
      <c r="AU145" s="17" t="s">
        <v>82</v>
      </c>
    </row>
    <row r="146" spans="2:65" s="1" customFormat="1" ht="33" customHeight="1">
      <c r="B146" s="123"/>
      <c r="C146" s="124" t="s">
        <v>118</v>
      </c>
      <c r="D146" s="124" t="s">
        <v>226</v>
      </c>
      <c r="E146" s="125" t="s">
        <v>5589</v>
      </c>
      <c r="F146" s="126" t="s">
        <v>5590</v>
      </c>
      <c r="G146" s="127" t="s">
        <v>639</v>
      </c>
      <c r="H146" s="128">
        <v>1</v>
      </c>
      <c r="I146" s="129">
        <v>1500</v>
      </c>
      <c r="J146" s="129">
        <f>ROUND(I146*H146,2)</f>
        <v>1500</v>
      </c>
      <c r="K146" s="126" t="s">
        <v>230</v>
      </c>
      <c r="L146" s="29"/>
      <c r="M146" s="130" t="s">
        <v>1</v>
      </c>
      <c r="N146" s="131" t="s">
        <v>38</v>
      </c>
      <c r="O146" s="132">
        <v>2.39</v>
      </c>
      <c r="P146" s="132">
        <f>O146*H146</f>
        <v>2.39</v>
      </c>
      <c r="Q146" s="132">
        <v>0</v>
      </c>
      <c r="R146" s="132">
        <f>Q146*H146</f>
        <v>0</v>
      </c>
      <c r="S146" s="132">
        <v>0</v>
      </c>
      <c r="T146" s="133">
        <f>S146*H146</f>
        <v>0</v>
      </c>
      <c r="AR146" s="134" t="s">
        <v>429</v>
      </c>
      <c r="AT146" s="134" t="s">
        <v>226</v>
      </c>
      <c r="AU146" s="134" t="s">
        <v>82</v>
      </c>
      <c r="AY146" s="17" t="s">
        <v>224</v>
      </c>
      <c r="BE146" s="135">
        <f>IF(N146="základní",J146,0)</f>
        <v>1500</v>
      </c>
      <c r="BF146" s="135">
        <f>IF(N146="snížená",J146,0)</f>
        <v>0</v>
      </c>
      <c r="BG146" s="135">
        <f>IF(N146="zákl. přenesená",J146,0)</f>
        <v>0</v>
      </c>
      <c r="BH146" s="135">
        <f>IF(N146="sníž. přenesená",J146,0)</f>
        <v>0</v>
      </c>
      <c r="BI146" s="135">
        <f>IF(N146="nulová",J146,0)</f>
        <v>0</v>
      </c>
      <c r="BJ146" s="17" t="s">
        <v>78</v>
      </c>
      <c r="BK146" s="135">
        <f>ROUND(I146*H146,2)</f>
        <v>1500</v>
      </c>
      <c r="BL146" s="17" t="s">
        <v>429</v>
      </c>
      <c r="BM146" s="134" t="s">
        <v>5591</v>
      </c>
    </row>
    <row r="147" spans="2:65" s="1" customFormat="1" ht="19.5">
      <c r="B147" s="29"/>
      <c r="D147" s="136" t="s">
        <v>231</v>
      </c>
      <c r="F147" s="137" t="s">
        <v>5592</v>
      </c>
      <c r="L147" s="29"/>
      <c r="M147" s="138"/>
      <c r="T147" s="53"/>
      <c r="AT147" s="17" t="s">
        <v>231</v>
      </c>
      <c r="AU147" s="17" t="s">
        <v>82</v>
      </c>
    </row>
    <row r="148" spans="2:65" s="1" customFormat="1">
      <c r="B148" s="29"/>
      <c r="D148" s="139" t="s">
        <v>232</v>
      </c>
      <c r="F148" s="140" t="s">
        <v>5593</v>
      </c>
      <c r="L148" s="29"/>
      <c r="M148" s="138"/>
      <c r="T148" s="53"/>
      <c r="AT148" s="17" t="s">
        <v>232</v>
      </c>
      <c r="AU148" s="17" t="s">
        <v>82</v>
      </c>
    </row>
    <row r="149" spans="2:65" s="1" customFormat="1" ht="33" customHeight="1">
      <c r="B149" s="123"/>
      <c r="C149" s="124" t="s">
        <v>280</v>
      </c>
      <c r="D149" s="124" t="s">
        <v>226</v>
      </c>
      <c r="E149" s="125" t="s">
        <v>5594</v>
      </c>
      <c r="F149" s="126" t="s">
        <v>5595</v>
      </c>
      <c r="G149" s="127" t="s">
        <v>639</v>
      </c>
      <c r="H149" s="128">
        <v>6</v>
      </c>
      <c r="I149" s="129">
        <v>555</v>
      </c>
      <c r="J149" s="129">
        <f>ROUND(I149*H149,2)</f>
        <v>3330</v>
      </c>
      <c r="K149" s="126" t="s">
        <v>230</v>
      </c>
      <c r="L149" s="29"/>
      <c r="M149" s="130" t="s">
        <v>1</v>
      </c>
      <c r="N149" s="131" t="s">
        <v>38</v>
      </c>
      <c r="O149" s="132">
        <v>0.88400000000000001</v>
      </c>
      <c r="P149" s="132">
        <f>O149*H149</f>
        <v>5.3040000000000003</v>
      </c>
      <c r="Q149" s="132">
        <v>0</v>
      </c>
      <c r="R149" s="132">
        <f>Q149*H149</f>
        <v>0</v>
      </c>
      <c r="S149" s="132">
        <v>0</v>
      </c>
      <c r="T149" s="133">
        <f>S149*H149</f>
        <v>0</v>
      </c>
      <c r="AR149" s="134" t="s">
        <v>429</v>
      </c>
      <c r="AT149" s="134" t="s">
        <v>226</v>
      </c>
      <c r="AU149" s="134" t="s">
        <v>82</v>
      </c>
      <c r="AY149" s="17" t="s">
        <v>224</v>
      </c>
      <c r="BE149" s="135">
        <f>IF(N149="základní",J149,0)</f>
        <v>3330</v>
      </c>
      <c r="BF149" s="135">
        <f>IF(N149="snížená",J149,0)</f>
        <v>0</v>
      </c>
      <c r="BG149" s="135">
        <f>IF(N149="zákl. přenesená",J149,0)</f>
        <v>0</v>
      </c>
      <c r="BH149" s="135">
        <f>IF(N149="sníž. přenesená",J149,0)</f>
        <v>0</v>
      </c>
      <c r="BI149" s="135">
        <f>IF(N149="nulová",J149,0)</f>
        <v>0</v>
      </c>
      <c r="BJ149" s="17" t="s">
        <v>78</v>
      </c>
      <c r="BK149" s="135">
        <f>ROUND(I149*H149,2)</f>
        <v>3330</v>
      </c>
      <c r="BL149" s="17" t="s">
        <v>429</v>
      </c>
      <c r="BM149" s="134" t="s">
        <v>5596</v>
      </c>
    </row>
    <row r="150" spans="2:65" s="1" customFormat="1" ht="19.5">
      <c r="B150" s="29"/>
      <c r="D150" s="136" t="s">
        <v>231</v>
      </c>
      <c r="F150" s="137" t="s">
        <v>5595</v>
      </c>
      <c r="L150" s="29"/>
      <c r="M150" s="138"/>
      <c r="T150" s="53"/>
      <c r="AT150" s="17" t="s">
        <v>231</v>
      </c>
      <c r="AU150" s="17" t="s">
        <v>82</v>
      </c>
    </row>
    <row r="151" spans="2:65" s="1" customFormat="1">
      <c r="B151" s="29"/>
      <c r="D151" s="139" t="s">
        <v>232</v>
      </c>
      <c r="F151" s="140" t="s">
        <v>5597</v>
      </c>
      <c r="L151" s="29"/>
      <c r="M151" s="138"/>
      <c r="T151" s="53"/>
      <c r="AT151" s="17" t="s">
        <v>232</v>
      </c>
      <c r="AU151" s="17" t="s">
        <v>82</v>
      </c>
    </row>
    <row r="152" spans="2:65" s="1" customFormat="1" ht="24.2" customHeight="1">
      <c r="B152" s="123"/>
      <c r="C152" s="164" t="s">
        <v>258</v>
      </c>
      <c r="D152" s="164" t="s">
        <v>1008</v>
      </c>
      <c r="E152" s="165" t="s">
        <v>5598</v>
      </c>
      <c r="F152" s="166" t="s">
        <v>5599</v>
      </c>
      <c r="G152" s="167" t="s">
        <v>639</v>
      </c>
      <c r="H152" s="168">
        <v>6</v>
      </c>
      <c r="I152" s="169">
        <v>9730</v>
      </c>
      <c r="J152" s="169">
        <f>ROUND(I152*H152,2)</f>
        <v>58380</v>
      </c>
      <c r="K152" s="166" t="s">
        <v>230</v>
      </c>
      <c r="L152" s="170"/>
      <c r="M152" s="171" t="s">
        <v>1</v>
      </c>
      <c r="N152" s="172" t="s">
        <v>38</v>
      </c>
      <c r="O152" s="132">
        <v>0</v>
      </c>
      <c r="P152" s="132">
        <f>O152*H152</f>
        <v>0</v>
      </c>
      <c r="Q152" s="132">
        <v>1.14E-2</v>
      </c>
      <c r="R152" s="132">
        <f>Q152*H152</f>
        <v>6.8400000000000002E-2</v>
      </c>
      <c r="S152" s="132">
        <v>0</v>
      </c>
      <c r="T152" s="133">
        <f>S152*H152</f>
        <v>0</v>
      </c>
      <c r="AR152" s="134" t="s">
        <v>1018</v>
      </c>
      <c r="AT152" s="134" t="s">
        <v>1008</v>
      </c>
      <c r="AU152" s="134" t="s">
        <v>82</v>
      </c>
      <c r="AY152" s="17" t="s">
        <v>224</v>
      </c>
      <c r="BE152" s="135">
        <f>IF(N152="základní",J152,0)</f>
        <v>58380</v>
      </c>
      <c r="BF152" s="135">
        <f>IF(N152="snížená",J152,0)</f>
        <v>0</v>
      </c>
      <c r="BG152" s="135">
        <f>IF(N152="zákl. přenesená",J152,0)</f>
        <v>0</v>
      </c>
      <c r="BH152" s="135">
        <f>IF(N152="sníž. přenesená",J152,0)</f>
        <v>0</v>
      </c>
      <c r="BI152" s="135">
        <f>IF(N152="nulová",J152,0)</f>
        <v>0</v>
      </c>
      <c r="BJ152" s="17" t="s">
        <v>78</v>
      </c>
      <c r="BK152" s="135">
        <f>ROUND(I152*H152,2)</f>
        <v>58380</v>
      </c>
      <c r="BL152" s="17" t="s">
        <v>429</v>
      </c>
      <c r="BM152" s="134" t="s">
        <v>5600</v>
      </c>
    </row>
    <row r="153" spans="2:65" s="1" customFormat="1">
      <c r="B153" s="29"/>
      <c r="D153" s="136" t="s">
        <v>231</v>
      </c>
      <c r="F153" s="137" t="s">
        <v>5599</v>
      </c>
      <c r="L153" s="29"/>
      <c r="M153" s="138"/>
      <c r="T153" s="53"/>
      <c r="AT153" s="17" t="s">
        <v>231</v>
      </c>
      <c r="AU153" s="17" t="s">
        <v>82</v>
      </c>
    </row>
    <row r="154" spans="2:65" s="1" customFormat="1" ht="33" customHeight="1">
      <c r="B154" s="123"/>
      <c r="C154" s="124" t="s">
        <v>297</v>
      </c>
      <c r="D154" s="124" t="s">
        <v>226</v>
      </c>
      <c r="E154" s="125" t="s">
        <v>5601</v>
      </c>
      <c r="F154" s="126" t="s">
        <v>5602</v>
      </c>
      <c r="G154" s="127" t="s">
        <v>639</v>
      </c>
      <c r="H154" s="128">
        <v>9</v>
      </c>
      <c r="I154" s="129">
        <v>446</v>
      </c>
      <c r="J154" s="129">
        <f>ROUND(I154*H154,2)</f>
        <v>4014</v>
      </c>
      <c r="K154" s="126" t="s">
        <v>230</v>
      </c>
      <c r="L154" s="29"/>
      <c r="M154" s="130" t="s">
        <v>1</v>
      </c>
      <c r="N154" s="131" t="s">
        <v>38</v>
      </c>
      <c r="O154" s="132">
        <v>0.85399999999999998</v>
      </c>
      <c r="P154" s="132">
        <f>O154*H154</f>
        <v>7.6859999999999999</v>
      </c>
      <c r="Q154" s="132">
        <v>0</v>
      </c>
      <c r="R154" s="132">
        <f>Q154*H154</f>
        <v>0</v>
      </c>
      <c r="S154" s="132">
        <v>0</v>
      </c>
      <c r="T154" s="133">
        <f>S154*H154</f>
        <v>0</v>
      </c>
      <c r="AR154" s="134" t="s">
        <v>429</v>
      </c>
      <c r="AT154" s="134" t="s">
        <v>226</v>
      </c>
      <c r="AU154" s="134" t="s">
        <v>82</v>
      </c>
      <c r="AY154" s="17" t="s">
        <v>224</v>
      </c>
      <c r="BE154" s="135">
        <f>IF(N154="základní",J154,0)</f>
        <v>4014</v>
      </c>
      <c r="BF154" s="135">
        <f>IF(N154="snížená",J154,0)</f>
        <v>0</v>
      </c>
      <c r="BG154" s="135">
        <f>IF(N154="zákl. přenesená",J154,0)</f>
        <v>0</v>
      </c>
      <c r="BH154" s="135">
        <f>IF(N154="sníž. přenesená",J154,0)</f>
        <v>0</v>
      </c>
      <c r="BI154" s="135">
        <f>IF(N154="nulová",J154,0)</f>
        <v>0</v>
      </c>
      <c r="BJ154" s="17" t="s">
        <v>78</v>
      </c>
      <c r="BK154" s="135">
        <f>ROUND(I154*H154,2)</f>
        <v>4014</v>
      </c>
      <c r="BL154" s="17" t="s">
        <v>429</v>
      </c>
      <c r="BM154" s="134" t="s">
        <v>5603</v>
      </c>
    </row>
    <row r="155" spans="2:65" s="1" customFormat="1" ht="19.5">
      <c r="B155" s="29"/>
      <c r="D155" s="136" t="s">
        <v>231</v>
      </c>
      <c r="F155" s="137" t="s">
        <v>5602</v>
      </c>
      <c r="L155" s="29"/>
      <c r="M155" s="138"/>
      <c r="T155" s="53"/>
      <c r="AT155" s="17" t="s">
        <v>231</v>
      </c>
      <c r="AU155" s="17" t="s">
        <v>82</v>
      </c>
    </row>
    <row r="156" spans="2:65" s="1" customFormat="1">
      <c r="B156" s="29"/>
      <c r="D156" s="139" t="s">
        <v>232</v>
      </c>
      <c r="F156" s="140" t="s">
        <v>5604</v>
      </c>
      <c r="L156" s="29"/>
      <c r="M156" s="138"/>
      <c r="T156" s="53"/>
      <c r="AT156" s="17" t="s">
        <v>232</v>
      </c>
      <c r="AU156" s="17" t="s">
        <v>82</v>
      </c>
    </row>
    <row r="157" spans="2:65" s="1" customFormat="1" ht="24.2" customHeight="1">
      <c r="B157" s="123"/>
      <c r="C157" s="164" t="s">
        <v>8</v>
      </c>
      <c r="D157" s="164" t="s">
        <v>1008</v>
      </c>
      <c r="E157" s="165" t="s">
        <v>5605</v>
      </c>
      <c r="F157" s="166" t="s">
        <v>5606</v>
      </c>
      <c r="G157" s="167" t="s">
        <v>639</v>
      </c>
      <c r="H157" s="168">
        <v>9</v>
      </c>
      <c r="I157" s="169">
        <v>8450</v>
      </c>
      <c r="J157" s="169">
        <f>ROUND(I157*H157,2)</f>
        <v>76050</v>
      </c>
      <c r="K157" s="166" t="s">
        <v>230</v>
      </c>
      <c r="L157" s="170"/>
      <c r="M157" s="171" t="s">
        <v>1</v>
      </c>
      <c r="N157" s="172" t="s">
        <v>38</v>
      </c>
      <c r="O157" s="132">
        <v>0</v>
      </c>
      <c r="P157" s="132">
        <f>O157*H157</f>
        <v>0</v>
      </c>
      <c r="Q157" s="132">
        <v>1.0999999999999999E-2</v>
      </c>
      <c r="R157" s="132">
        <f>Q157*H157</f>
        <v>9.8999999999999991E-2</v>
      </c>
      <c r="S157" s="132">
        <v>0</v>
      </c>
      <c r="T157" s="133">
        <f>S157*H157</f>
        <v>0</v>
      </c>
      <c r="AR157" s="134" t="s">
        <v>623</v>
      </c>
      <c r="AT157" s="134" t="s">
        <v>1008</v>
      </c>
      <c r="AU157" s="134" t="s">
        <v>82</v>
      </c>
      <c r="AY157" s="17" t="s">
        <v>224</v>
      </c>
      <c r="BE157" s="135">
        <f>IF(N157="základní",J157,0)</f>
        <v>76050</v>
      </c>
      <c r="BF157" s="135">
        <f>IF(N157="snížená",J157,0)</f>
        <v>0</v>
      </c>
      <c r="BG157" s="135">
        <f>IF(N157="zákl. přenesená",J157,0)</f>
        <v>0</v>
      </c>
      <c r="BH157" s="135">
        <f>IF(N157="sníž. přenesená",J157,0)</f>
        <v>0</v>
      </c>
      <c r="BI157" s="135">
        <f>IF(N157="nulová",J157,0)</f>
        <v>0</v>
      </c>
      <c r="BJ157" s="17" t="s">
        <v>78</v>
      </c>
      <c r="BK157" s="135">
        <f>ROUND(I157*H157,2)</f>
        <v>76050</v>
      </c>
      <c r="BL157" s="17" t="s">
        <v>623</v>
      </c>
      <c r="BM157" s="134" t="s">
        <v>5607</v>
      </c>
    </row>
    <row r="158" spans="2:65" s="1" customFormat="1">
      <c r="B158" s="29"/>
      <c r="D158" s="136" t="s">
        <v>231</v>
      </c>
      <c r="F158" s="137" t="s">
        <v>5606</v>
      </c>
      <c r="L158" s="29"/>
      <c r="M158" s="138"/>
      <c r="T158" s="53"/>
      <c r="AT158" s="17" t="s">
        <v>231</v>
      </c>
      <c r="AU158" s="17" t="s">
        <v>82</v>
      </c>
    </row>
    <row r="159" spans="2:65" s="1" customFormat="1" ht="16.5" customHeight="1">
      <c r="B159" s="123"/>
      <c r="C159" s="124" t="s">
        <v>310</v>
      </c>
      <c r="D159" s="124" t="s">
        <v>226</v>
      </c>
      <c r="E159" s="125" t="s">
        <v>5608</v>
      </c>
      <c r="F159" s="126" t="s">
        <v>5609</v>
      </c>
      <c r="G159" s="127" t="s">
        <v>639</v>
      </c>
      <c r="H159" s="128">
        <v>6</v>
      </c>
      <c r="I159" s="129">
        <v>831</v>
      </c>
      <c r="J159" s="129">
        <f>ROUND(I159*H159,2)</f>
        <v>4986</v>
      </c>
      <c r="K159" s="126" t="s">
        <v>230</v>
      </c>
      <c r="L159" s="29"/>
      <c r="M159" s="130" t="s">
        <v>1</v>
      </c>
      <c r="N159" s="131" t="s">
        <v>38</v>
      </c>
      <c r="O159" s="132">
        <v>1.6830000000000001</v>
      </c>
      <c r="P159" s="132">
        <f>O159*H159</f>
        <v>10.098000000000001</v>
      </c>
      <c r="Q159" s="132">
        <v>0</v>
      </c>
      <c r="R159" s="132">
        <f>Q159*H159</f>
        <v>0</v>
      </c>
      <c r="S159" s="132">
        <v>0</v>
      </c>
      <c r="T159" s="133">
        <f>S159*H159</f>
        <v>0</v>
      </c>
      <c r="AR159" s="134" t="s">
        <v>429</v>
      </c>
      <c r="AT159" s="134" t="s">
        <v>226</v>
      </c>
      <c r="AU159" s="134" t="s">
        <v>82</v>
      </c>
      <c r="AY159" s="17" t="s">
        <v>224</v>
      </c>
      <c r="BE159" s="135">
        <f>IF(N159="základní",J159,0)</f>
        <v>4986</v>
      </c>
      <c r="BF159" s="135">
        <f>IF(N159="snížená",J159,0)</f>
        <v>0</v>
      </c>
      <c r="BG159" s="135">
        <f>IF(N159="zákl. přenesená",J159,0)</f>
        <v>0</v>
      </c>
      <c r="BH159" s="135">
        <f>IF(N159="sníž. přenesená",J159,0)</f>
        <v>0</v>
      </c>
      <c r="BI159" s="135">
        <f>IF(N159="nulová",J159,0)</f>
        <v>0</v>
      </c>
      <c r="BJ159" s="17" t="s">
        <v>78</v>
      </c>
      <c r="BK159" s="135">
        <f>ROUND(I159*H159,2)</f>
        <v>4986</v>
      </c>
      <c r="BL159" s="17" t="s">
        <v>429</v>
      </c>
      <c r="BM159" s="134" t="s">
        <v>5610</v>
      </c>
    </row>
    <row r="160" spans="2:65" s="1" customFormat="1">
      <c r="B160" s="29"/>
      <c r="D160" s="136" t="s">
        <v>231</v>
      </c>
      <c r="F160" s="137" t="s">
        <v>5609</v>
      </c>
      <c r="L160" s="29"/>
      <c r="M160" s="138"/>
      <c r="T160" s="53"/>
      <c r="AT160" s="17" t="s">
        <v>231</v>
      </c>
      <c r="AU160" s="17" t="s">
        <v>82</v>
      </c>
    </row>
    <row r="161" spans="2:65" s="1" customFormat="1">
      <c r="B161" s="29"/>
      <c r="D161" s="139" t="s">
        <v>232</v>
      </c>
      <c r="F161" s="140" t="s">
        <v>5611</v>
      </c>
      <c r="L161" s="29"/>
      <c r="M161" s="138"/>
      <c r="T161" s="53"/>
      <c r="AT161" s="17" t="s">
        <v>232</v>
      </c>
      <c r="AU161" s="17" t="s">
        <v>82</v>
      </c>
    </row>
    <row r="162" spans="2:65" s="1" customFormat="1" ht="16.5" customHeight="1">
      <c r="B162" s="123"/>
      <c r="C162" s="164" t="s">
        <v>273</v>
      </c>
      <c r="D162" s="164" t="s">
        <v>1008</v>
      </c>
      <c r="E162" s="165" t="s">
        <v>5612</v>
      </c>
      <c r="F162" s="166" t="s">
        <v>5613</v>
      </c>
      <c r="G162" s="167" t="s">
        <v>639</v>
      </c>
      <c r="H162" s="168">
        <v>6</v>
      </c>
      <c r="I162" s="169">
        <v>6621.5</v>
      </c>
      <c r="J162" s="169">
        <f>ROUND(I162*H162,2)</f>
        <v>39729</v>
      </c>
      <c r="K162" s="166" t="s">
        <v>1</v>
      </c>
      <c r="L162" s="170"/>
      <c r="M162" s="171" t="s">
        <v>1</v>
      </c>
      <c r="N162" s="172" t="s">
        <v>38</v>
      </c>
      <c r="O162" s="132">
        <v>0</v>
      </c>
      <c r="P162" s="132">
        <f>O162*H162</f>
        <v>0</v>
      </c>
      <c r="Q162" s="132">
        <v>4.8000000000000001E-2</v>
      </c>
      <c r="R162" s="132">
        <f>Q162*H162</f>
        <v>0.28800000000000003</v>
      </c>
      <c r="S162" s="132">
        <v>0</v>
      </c>
      <c r="T162" s="133">
        <f>S162*H162</f>
        <v>0</v>
      </c>
      <c r="AR162" s="134" t="s">
        <v>623</v>
      </c>
      <c r="AT162" s="134" t="s">
        <v>1008</v>
      </c>
      <c r="AU162" s="134" t="s">
        <v>82</v>
      </c>
      <c r="AY162" s="17" t="s">
        <v>224</v>
      </c>
      <c r="BE162" s="135">
        <f>IF(N162="základní",J162,0)</f>
        <v>39729</v>
      </c>
      <c r="BF162" s="135">
        <f>IF(N162="snížená",J162,0)</f>
        <v>0</v>
      </c>
      <c r="BG162" s="135">
        <f>IF(N162="zákl. přenesená",J162,0)</f>
        <v>0</v>
      </c>
      <c r="BH162" s="135">
        <f>IF(N162="sníž. přenesená",J162,0)</f>
        <v>0</v>
      </c>
      <c r="BI162" s="135">
        <f>IF(N162="nulová",J162,0)</f>
        <v>0</v>
      </c>
      <c r="BJ162" s="17" t="s">
        <v>78</v>
      </c>
      <c r="BK162" s="135">
        <f>ROUND(I162*H162,2)</f>
        <v>39729</v>
      </c>
      <c r="BL162" s="17" t="s">
        <v>623</v>
      </c>
      <c r="BM162" s="134" t="s">
        <v>5614</v>
      </c>
    </row>
    <row r="163" spans="2:65" s="1" customFormat="1">
      <c r="B163" s="29"/>
      <c r="D163" s="136" t="s">
        <v>231</v>
      </c>
      <c r="F163" s="137" t="s">
        <v>5613</v>
      </c>
      <c r="L163" s="29"/>
      <c r="M163" s="138"/>
      <c r="T163" s="53"/>
      <c r="AT163" s="17" t="s">
        <v>231</v>
      </c>
      <c r="AU163" s="17" t="s">
        <v>82</v>
      </c>
    </row>
    <row r="164" spans="2:65" s="1" customFormat="1" ht="24.2" customHeight="1">
      <c r="B164" s="123"/>
      <c r="C164" s="124" t="s">
        <v>325</v>
      </c>
      <c r="D164" s="124" t="s">
        <v>226</v>
      </c>
      <c r="E164" s="125" t="s">
        <v>5615</v>
      </c>
      <c r="F164" s="126" t="s">
        <v>5616</v>
      </c>
      <c r="G164" s="127" t="s">
        <v>639</v>
      </c>
      <c r="H164" s="128">
        <v>6</v>
      </c>
      <c r="I164" s="129">
        <v>1260</v>
      </c>
      <c r="J164" s="129">
        <f>ROUND(I164*H164,2)</f>
        <v>7560</v>
      </c>
      <c r="K164" s="126" t="s">
        <v>230</v>
      </c>
      <c r="L164" s="29"/>
      <c r="M164" s="130" t="s">
        <v>1</v>
      </c>
      <c r="N164" s="131" t="s">
        <v>38</v>
      </c>
      <c r="O164" s="132">
        <v>2.3530000000000002</v>
      </c>
      <c r="P164" s="132">
        <f>O164*H164</f>
        <v>14.118000000000002</v>
      </c>
      <c r="Q164" s="132">
        <v>0</v>
      </c>
      <c r="R164" s="132">
        <f>Q164*H164</f>
        <v>0</v>
      </c>
      <c r="S164" s="132">
        <v>0</v>
      </c>
      <c r="T164" s="133">
        <f>S164*H164</f>
        <v>0</v>
      </c>
      <c r="AR164" s="134" t="s">
        <v>429</v>
      </c>
      <c r="AT164" s="134" t="s">
        <v>226</v>
      </c>
      <c r="AU164" s="134" t="s">
        <v>82</v>
      </c>
      <c r="AY164" s="17" t="s">
        <v>224</v>
      </c>
      <c r="BE164" s="135">
        <f>IF(N164="základní",J164,0)</f>
        <v>7560</v>
      </c>
      <c r="BF164" s="135">
        <f>IF(N164="snížená",J164,0)</f>
        <v>0</v>
      </c>
      <c r="BG164" s="135">
        <f>IF(N164="zákl. přenesená",J164,0)</f>
        <v>0</v>
      </c>
      <c r="BH164" s="135">
        <f>IF(N164="sníž. přenesená",J164,0)</f>
        <v>0</v>
      </c>
      <c r="BI164" s="135">
        <f>IF(N164="nulová",J164,0)</f>
        <v>0</v>
      </c>
      <c r="BJ164" s="17" t="s">
        <v>78</v>
      </c>
      <c r="BK164" s="135">
        <f>ROUND(I164*H164,2)</f>
        <v>7560</v>
      </c>
      <c r="BL164" s="17" t="s">
        <v>429</v>
      </c>
      <c r="BM164" s="134" t="s">
        <v>5617</v>
      </c>
    </row>
    <row r="165" spans="2:65" s="1" customFormat="1" ht="19.5">
      <c r="B165" s="29"/>
      <c r="D165" s="136" t="s">
        <v>231</v>
      </c>
      <c r="F165" s="137" t="s">
        <v>5618</v>
      </c>
      <c r="L165" s="29"/>
      <c r="M165" s="138"/>
      <c r="T165" s="53"/>
      <c r="AT165" s="17" t="s">
        <v>231</v>
      </c>
      <c r="AU165" s="17" t="s">
        <v>82</v>
      </c>
    </row>
    <row r="166" spans="2:65" s="1" customFormat="1">
      <c r="B166" s="29"/>
      <c r="D166" s="139" t="s">
        <v>232</v>
      </c>
      <c r="F166" s="140" t="s">
        <v>5619</v>
      </c>
      <c r="L166" s="29"/>
      <c r="M166" s="138"/>
      <c r="T166" s="53"/>
      <c r="AT166" s="17" t="s">
        <v>232</v>
      </c>
      <c r="AU166" s="17" t="s">
        <v>82</v>
      </c>
    </row>
    <row r="167" spans="2:65" s="1" customFormat="1" ht="24.2" customHeight="1">
      <c r="B167" s="123"/>
      <c r="C167" s="164" t="s">
        <v>277</v>
      </c>
      <c r="D167" s="164" t="s">
        <v>1008</v>
      </c>
      <c r="E167" s="165" t="s">
        <v>5620</v>
      </c>
      <c r="F167" s="166" t="s">
        <v>5621</v>
      </c>
      <c r="G167" s="167" t="s">
        <v>639</v>
      </c>
      <c r="H167" s="168">
        <v>6</v>
      </c>
      <c r="I167" s="169">
        <v>1760</v>
      </c>
      <c r="J167" s="169">
        <f>ROUND(I167*H167,2)</f>
        <v>10560</v>
      </c>
      <c r="K167" s="166" t="s">
        <v>230</v>
      </c>
      <c r="L167" s="170"/>
      <c r="M167" s="171" t="s">
        <v>1</v>
      </c>
      <c r="N167" s="172" t="s">
        <v>38</v>
      </c>
      <c r="O167" s="132">
        <v>0</v>
      </c>
      <c r="P167" s="132">
        <f>O167*H167</f>
        <v>0</v>
      </c>
      <c r="Q167" s="132">
        <v>8.0000000000000002E-3</v>
      </c>
      <c r="R167" s="132">
        <f>Q167*H167</f>
        <v>4.8000000000000001E-2</v>
      </c>
      <c r="S167" s="132">
        <v>0</v>
      </c>
      <c r="T167" s="133">
        <f>S167*H167</f>
        <v>0</v>
      </c>
      <c r="AR167" s="134" t="s">
        <v>623</v>
      </c>
      <c r="AT167" s="134" t="s">
        <v>1008</v>
      </c>
      <c r="AU167" s="134" t="s">
        <v>82</v>
      </c>
      <c r="AY167" s="17" t="s">
        <v>224</v>
      </c>
      <c r="BE167" s="135">
        <f>IF(N167="základní",J167,0)</f>
        <v>10560</v>
      </c>
      <c r="BF167" s="135">
        <f>IF(N167="snížená",J167,0)</f>
        <v>0</v>
      </c>
      <c r="BG167" s="135">
        <f>IF(N167="zákl. přenesená",J167,0)</f>
        <v>0</v>
      </c>
      <c r="BH167" s="135">
        <f>IF(N167="sníž. přenesená",J167,0)</f>
        <v>0</v>
      </c>
      <c r="BI167" s="135">
        <f>IF(N167="nulová",J167,0)</f>
        <v>0</v>
      </c>
      <c r="BJ167" s="17" t="s">
        <v>78</v>
      </c>
      <c r="BK167" s="135">
        <f>ROUND(I167*H167,2)</f>
        <v>10560</v>
      </c>
      <c r="BL167" s="17" t="s">
        <v>623</v>
      </c>
      <c r="BM167" s="134" t="s">
        <v>5622</v>
      </c>
    </row>
    <row r="168" spans="2:65" s="1" customFormat="1" ht="19.5">
      <c r="B168" s="29"/>
      <c r="D168" s="136" t="s">
        <v>231</v>
      </c>
      <c r="F168" s="137" t="s">
        <v>5621</v>
      </c>
      <c r="L168" s="29"/>
      <c r="M168" s="138"/>
      <c r="T168" s="53"/>
      <c r="AT168" s="17" t="s">
        <v>231</v>
      </c>
      <c r="AU168" s="17" t="s">
        <v>82</v>
      </c>
    </row>
    <row r="169" spans="2:65" s="1" customFormat="1" ht="16.5" customHeight="1">
      <c r="B169" s="123"/>
      <c r="C169" s="124" t="s">
        <v>337</v>
      </c>
      <c r="D169" s="124" t="s">
        <v>226</v>
      </c>
      <c r="E169" s="125" t="s">
        <v>5623</v>
      </c>
      <c r="F169" s="126" t="s">
        <v>5624</v>
      </c>
      <c r="G169" s="127" t="s">
        <v>639</v>
      </c>
      <c r="H169" s="128">
        <v>6</v>
      </c>
      <c r="I169" s="129">
        <v>428</v>
      </c>
      <c r="J169" s="129">
        <f>ROUND(I169*H169,2)</f>
        <v>2568</v>
      </c>
      <c r="K169" s="126" t="s">
        <v>230</v>
      </c>
      <c r="L169" s="29"/>
      <c r="M169" s="130" t="s">
        <v>1</v>
      </c>
      <c r="N169" s="131" t="s">
        <v>38</v>
      </c>
      <c r="O169" s="132">
        <v>0.86699999999999999</v>
      </c>
      <c r="P169" s="132">
        <f>O169*H169</f>
        <v>5.202</v>
      </c>
      <c r="Q169" s="132">
        <v>0</v>
      </c>
      <c r="R169" s="132">
        <f>Q169*H169</f>
        <v>0</v>
      </c>
      <c r="S169" s="132">
        <v>0</v>
      </c>
      <c r="T169" s="133">
        <f>S169*H169</f>
        <v>0</v>
      </c>
      <c r="AR169" s="134" t="s">
        <v>429</v>
      </c>
      <c r="AT169" s="134" t="s">
        <v>226</v>
      </c>
      <c r="AU169" s="134" t="s">
        <v>82</v>
      </c>
      <c r="AY169" s="17" t="s">
        <v>224</v>
      </c>
      <c r="BE169" s="135">
        <f>IF(N169="základní",J169,0)</f>
        <v>2568</v>
      </c>
      <c r="BF169" s="135">
        <f>IF(N169="snížená",J169,0)</f>
        <v>0</v>
      </c>
      <c r="BG169" s="135">
        <f>IF(N169="zákl. přenesená",J169,0)</f>
        <v>0</v>
      </c>
      <c r="BH169" s="135">
        <f>IF(N169="sníž. přenesená",J169,0)</f>
        <v>0</v>
      </c>
      <c r="BI169" s="135">
        <f>IF(N169="nulová",J169,0)</f>
        <v>0</v>
      </c>
      <c r="BJ169" s="17" t="s">
        <v>78</v>
      </c>
      <c r="BK169" s="135">
        <f>ROUND(I169*H169,2)</f>
        <v>2568</v>
      </c>
      <c r="BL169" s="17" t="s">
        <v>429</v>
      </c>
      <c r="BM169" s="134" t="s">
        <v>5625</v>
      </c>
    </row>
    <row r="170" spans="2:65" s="1" customFormat="1">
      <c r="B170" s="29"/>
      <c r="D170" s="136" t="s">
        <v>231</v>
      </c>
      <c r="F170" s="137" t="s">
        <v>5624</v>
      </c>
      <c r="L170" s="29"/>
      <c r="M170" s="138"/>
      <c r="T170" s="53"/>
      <c r="AT170" s="17" t="s">
        <v>231</v>
      </c>
      <c r="AU170" s="17" t="s">
        <v>82</v>
      </c>
    </row>
    <row r="171" spans="2:65" s="1" customFormat="1">
      <c r="B171" s="29"/>
      <c r="D171" s="139" t="s">
        <v>232</v>
      </c>
      <c r="F171" s="140" t="s">
        <v>5626</v>
      </c>
      <c r="L171" s="29"/>
      <c r="M171" s="138"/>
      <c r="T171" s="53"/>
      <c r="AT171" s="17" t="s">
        <v>232</v>
      </c>
      <c r="AU171" s="17" t="s">
        <v>82</v>
      </c>
    </row>
    <row r="172" spans="2:65" s="1" customFormat="1" ht="16.5" customHeight="1">
      <c r="B172" s="123"/>
      <c r="C172" s="124" t="s">
        <v>283</v>
      </c>
      <c r="D172" s="124" t="s">
        <v>226</v>
      </c>
      <c r="E172" s="125" t="s">
        <v>5627</v>
      </c>
      <c r="F172" s="126" t="s">
        <v>5628</v>
      </c>
      <c r="G172" s="127" t="s">
        <v>639</v>
      </c>
      <c r="H172" s="128">
        <v>6</v>
      </c>
      <c r="I172" s="129">
        <v>675</v>
      </c>
      <c r="J172" s="129">
        <f>ROUND(I172*H172,2)</f>
        <v>4050</v>
      </c>
      <c r="K172" s="126" t="s">
        <v>230</v>
      </c>
      <c r="L172" s="29"/>
      <c r="M172" s="130" t="s">
        <v>1</v>
      </c>
      <c r="N172" s="131" t="s">
        <v>38</v>
      </c>
      <c r="O172" s="132">
        <v>1.367</v>
      </c>
      <c r="P172" s="132">
        <f>O172*H172</f>
        <v>8.202</v>
      </c>
      <c r="Q172" s="132">
        <v>0</v>
      </c>
      <c r="R172" s="132">
        <f>Q172*H172</f>
        <v>0</v>
      </c>
      <c r="S172" s="132">
        <v>0</v>
      </c>
      <c r="T172" s="133">
        <f>S172*H172</f>
        <v>0</v>
      </c>
      <c r="AR172" s="134" t="s">
        <v>429</v>
      </c>
      <c r="AT172" s="134" t="s">
        <v>226</v>
      </c>
      <c r="AU172" s="134" t="s">
        <v>82</v>
      </c>
      <c r="AY172" s="17" t="s">
        <v>224</v>
      </c>
      <c r="BE172" s="135">
        <f>IF(N172="základní",J172,0)</f>
        <v>4050</v>
      </c>
      <c r="BF172" s="135">
        <f>IF(N172="snížená",J172,0)</f>
        <v>0</v>
      </c>
      <c r="BG172" s="135">
        <f>IF(N172="zákl. přenesená",J172,0)</f>
        <v>0</v>
      </c>
      <c r="BH172" s="135">
        <f>IF(N172="sníž. přenesená",J172,0)</f>
        <v>0</v>
      </c>
      <c r="BI172" s="135">
        <f>IF(N172="nulová",J172,0)</f>
        <v>0</v>
      </c>
      <c r="BJ172" s="17" t="s">
        <v>78</v>
      </c>
      <c r="BK172" s="135">
        <f>ROUND(I172*H172,2)</f>
        <v>4050</v>
      </c>
      <c r="BL172" s="17" t="s">
        <v>429</v>
      </c>
      <c r="BM172" s="134" t="s">
        <v>5629</v>
      </c>
    </row>
    <row r="173" spans="2:65" s="1" customFormat="1">
      <c r="B173" s="29"/>
      <c r="D173" s="136" t="s">
        <v>231</v>
      </c>
      <c r="F173" s="137" t="s">
        <v>5628</v>
      </c>
      <c r="L173" s="29"/>
      <c r="M173" s="138"/>
      <c r="T173" s="53"/>
      <c r="AT173" s="17" t="s">
        <v>231</v>
      </c>
      <c r="AU173" s="17" t="s">
        <v>82</v>
      </c>
    </row>
    <row r="174" spans="2:65" s="1" customFormat="1">
      <c r="B174" s="29"/>
      <c r="D174" s="139" t="s">
        <v>232</v>
      </c>
      <c r="F174" s="140" t="s">
        <v>5630</v>
      </c>
      <c r="L174" s="29"/>
      <c r="M174" s="138"/>
      <c r="T174" s="53"/>
      <c r="AT174" s="17" t="s">
        <v>232</v>
      </c>
      <c r="AU174" s="17" t="s">
        <v>82</v>
      </c>
    </row>
    <row r="175" spans="2:65" s="1" customFormat="1" ht="16.5" customHeight="1">
      <c r="B175" s="123"/>
      <c r="C175" s="164" t="s">
        <v>347</v>
      </c>
      <c r="D175" s="164" t="s">
        <v>1008</v>
      </c>
      <c r="E175" s="165" t="s">
        <v>5631</v>
      </c>
      <c r="F175" s="166" t="s">
        <v>5632</v>
      </c>
      <c r="G175" s="167" t="s">
        <v>639</v>
      </c>
      <c r="H175" s="168">
        <v>6</v>
      </c>
      <c r="I175" s="169">
        <v>370</v>
      </c>
      <c r="J175" s="169">
        <f>ROUND(I175*H175,2)</f>
        <v>2220</v>
      </c>
      <c r="K175" s="166" t="s">
        <v>230</v>
      </c>
      <c r="L175" s="170"/>
      <c r="M175" s="171" t="s">
        <v>1</v>
      </c>
      <c r="N175" s="172" t="s">
        <v>38</v>
      </c>
      <c r="O175" s="132">
        <v>0</v>
      </c>
      <c r="P175" s="132">
        <f>O175*H175</f>
        <v>0</v>
      </c>
      <c r="Q175" s="132">
        <v>2.9999999999999997E-4</v>
      </c>
      <c r="R175" s="132">
        <f>Q175*H175</f>
        <v>1.8E-3</v>
      </c>
      <c r="S175" s="132">
        <v>0</v>
      </c>
      <c r="T175" s="133">
        <f>S175*H175</f>
        <v>0</v>
      </c>
      <c r="AR175" s="134" t="s">
        <v>623</v>
      </c>
      <c r="AT175" s="134" t="s">
        <v>1008</v>
      </c>
      <c r="AU175" s="134" t="s">
        <v>82</v>
      </c>
      <c r="AY175" s="17" t="s">
        <v>224</v>
      </c>
      <c r="BE175" s="135">
        <f>IF(N175="základní",J175,0)</f>
        <v>2220</v>
      </c>
      <c r="BF175" s="135">
        <f>IF(N175="snížená",J175,0)</f>
        <v>0</v>
      </c>
      <c r="BG175" s="135">
        <f>IF(N175="zákl. přenesená",J175,0)</f>
        <v>0</v>
      </c>
      <c r="BH175" s="135">
        <f>IF(N175="sníž. přenesená",J175,0)</f>
        <v>0</v>
      </c>
      <c r="BI175" s="135">
        <f>IF(N175="nulová",J175,0)</f>
        <v>0</v>
      </c>
      <c r="BJ175" s="17" t="s">
        <v>78</v>
      </c>
      <c r="BK175" s="135">
        <f>ROUND(I175*H175,2)</f>
        <v>2220</v>
      </c>
      <c r="BL175" s="17" t="s">
        <v>623</v>
      </c>
      <c r="BM175" s="134" t="s">
        <v>5633</v>
      </c>
    </row>
    <row r="176" spans="2:65" s="1" customFormat="1">
      <c r="B176" s="29"/>
      <c r="D176" s="136" t="s">
        <v>231</v>
      </c>
      <c r="F176" s="137" t="s">
        <v>5632</v>
      </c>
      <c r="L176" s="29"/>
      <c r="M176" s="138"/>
      <c r="T176" s="53"/>
      <c r="AT176" s="17" t="s">
        <v>231</v>
      </c>
      <c r="AU176" s="17" t="s">
        <v>82</v>
      </c>
    </row>
    <row r="177" spans="2:65" s="1" customFormat="1" ht="16.5" customHeight="1">
      <c r="B177" s="123"/>
      <c r="C177" s="124" t="s">
        <v>293</v>
      </c>
      <c r="D177" s="124" t="s">
        <v>226</v>
      </c>
      <c r="E177" s="125" t="s">
        <v>5634</v>
      </c>
      <c r="F177" s="126" t="s">
        <v>5635</v>
      </c>
      <c r="G177" s="127" t="s">
        <v>639</v>
      </c>
      <c r="H177" s="128">
        <v>6</v>
      </c>
      <c r="I177" s="129">
        <v>124</v>
      </c>
      <c r="J177" s="129">
        <f>ROUND(I177*H177,2)</f>
        <v>744</v>
      </c>
      <c r="K177" s="126" t="s">
        <v>230</v>
      </c>
      <c r="L177" s="29"/>
      <c r="M177" s="130" t="s">
        <v>1</v>
      </c>
      <c r="N177" s="131" t="s">
        <v>38</v>
      </c>
      <c r="O177" s="132">
        <v>0.25</v>
      </c>
      <c r="P177" s="132">
        <f>O177*H177</f>
        <v>1.5</v>
      </c>
      <c r="Q177" s="132">
        <v>0</v>
      </c>
      <c r="R177" s="132">
        <f>Q177*H177</f>
        <v>0</v>
      </c>
      <c r="S177" s="132">
        <v>0</v>
      </c>
      <c r="T177" s="133">
        <f>S177*H177</f>
        <v>0</v>
      </c>
      <c r="AR177" s="134" t="s">
        <v>429</v>
      </c>
      <c r="AT177" s="134" t="s">
        <v>226</v>
      </c>
      <c r="AU177" s="134" t="s">
        <v>82</v>
      </c>
      <c r="AY177" s="17" t="s">
        <v>224</v>
      </c>
      <c r="BE177" s="135">
        <f>IF(N177="základní",J177,0)</f>
        <v>744</v>
      </c>
      <c r="BF177" s="135">
        <f>IF(N177="snížená",J177,0)</f>
        <v>0</v>
      </c>
      <c r="BG177" s="135">
        <f>IF(N177="zákl. přenesená",J177,0)</f>
        <v>0</v>
      </c>
      <c r="BH177" s="135">
        <f>IF(N177="sníž. přenesená",J177,0)</f>
        <v>0</v>
      </c>
      <c r="BI177" s="135">
        <f>IF(N177="nulová",J177,0)</f>
        <v>0</v>
      </c>
      <c r="BJ177" s="17" t="s">
        <v>78</v>
      </c>
      <c r="BK177" s="135">
        <f>ROUND(I177*H177,2)</f>
        <v>744</v>
      </c>
      <c r="BL177" s="17" t="s">
        <v>429</v>
      </c>
      <c r="BM177" s="134" t="s">
        <v>5636</v>
      </c>
    </row>
    <row r="178" spans="2:65" s="1" customFormat="1" ht="19.5">
      <c r="B178" s="29"/>
      <c r="D178" s="136" t="s">
        <v>231</v>
      </c>
      <c r="F178" s="137" t="s">
        <v>5637</v>
      </c>
      <c r="L178" s="29"/>
      <c r="M178" s="138"/>
      <c r="T178" s="53"/>
      <c r="AT178" s="17" t="s">
        <v>231</v>
      </c>
      <c r="AU178" s="17" t="s">
        <v>82</v>
      </c>
    </row>
    <row r="179" spans="2:65" s="1" customFormat="1">
      <c r="B179" s="29"/>
      <c r="D179" s="139" t="s">
        <v>232</v>
      </c>
      <c r="F179" s="140" t="s">
        <v>5638</v>
      </c>
      <c r="L179" s="29"/>
      <c r="M179" s="138"/>
      <c r="T179" s="53"/>
      <c r="AT179" s="17" t="s">
        <v>232</v>
      </c>
      <c r="AU179" s="17" t="s">
        <v>82</v>
      </c>
    </row>
    <row r="180" spans="2:65" s="1" customFormat="1" ht="16.5" customHeight="1">
      <c r="B180" s="123"/>
      <c r="C180" s="164" t="s">
        <v>7</v>
      </c>
      <c r="D180" s="164" t="s">
        <v>1008</v>
      </c>
      <c r="E180" s="165" t="s">
        <v>5639</v>
      </c>
      <c r="F180" s="166" t="s">
        <v>5640</v>
      </c>
      <c r="G180" s="167" t="s">
        <v>639</v>
      </c>
      <c r="H180" s="168">
        <v>6</v>
      </c>
      <c r="I180" s="169">
        <v>696</v>
      </c>
      <c r="J180" s="169">
        <f>ROUND(I180*H180,2)</f>
        <v>4176</v>
      </c>
      <c r="K180" s="166" t="s">
        <v>230</v>
      </c>
      <c r="L180" s="170"/>
      <c r="M180" s="171" t="s">
        <v>1</v>
      </c>
      <c r="N180" s="172" t="s">
        <v>38</v>
      </c>
      <c r="O180" s="132">
        <v>0</v>
      </c>
      <c r="P180" s="132">
        <f>O180*H180</f>
        <v>0</v>
      </c>
      <c r="Q180" s="132">
        <v>5.9999999999999995E-4</v>
      </c>
      <c r="R180" s="132">
        <f>Q180*H180</f>
        <v>3.5999999999999999E-3</v>
      </c>
      <c r="S180" s="132">
        <v>0</v>
      </c>
      <c r="T180" s="133">
        <f>S180*H180</f>
        <v>0</v>
      </c>
      <c r="AR180" s="134" t="s">
        <v>623</v>
      </c>
      <c r="AT180" s="134" t="s">
        <v>1008</v>
      </c>
      <c r="AU180" s="134" t="s">
        <v>82</v>
      </c>
      <c r="AY180" s="17" t="s">
        <v>224</v>
      </c>
      <c r="BE180" s="135">
        <f>IF(N180="základní",J180,0)</f>
        <v>4176</v>
      </c>
      <c r="BF180" s="135">
        <f>IF(N180="snížená",J180,0)</f>
        <v>0</v>
      </c>
      <c r="BG180" s="135">
        <f>IF(N180="zákl. přenesená",J180,0)</f>
        <v>0</v>
      </c>
      <c r="BH180" s="135">
        <f>IF(N180="sníž. přenesená",J180,0)</f>
        <v>0</v>
      </c>
      <c r="BI180" s="135">
        <f>IF(N180="nulová",J180,0)</f>
        <v>0</v>
      </c>
      <c r="BJ180" s="17" t="s">
        <v>78</v>
      </c>
      <c r="BK180" s="135">
        <f>ROUND(I180*H180,2)</f>
        <v>4176</v>
      </c>
      <c r="BL180" s="17" t="s">
        <v>623</v>
      </c>
      <c r="BM180" s="134" t="s">
        <v>5641</v>
      </c>
    </row>
    <row r="181" spans="2:65" s="1" customFormat="1">
      <c r="B181" s="29"/>
      <c r="D181" s="136" t="s">
        <v>231</v>
      </c>
      <c r="F181" s="137" t="s">
        <v>5640</v>
      </c>
      <c r="L181" s="29"/>
      <c r="M181" s="138"/>
      <c r="T181" s="53"/>
      <c r="AT181" s="17" t="s">
        <v>231</v>
      </c>
      <c r="AU181" s="17" t="s">
        <v>82</v>
      </c>
    </row>
    <row r="182" spans="2:65" s="1" customFormat="1" ht="33" customHeight="1">
      <c r="B182" s="123"/>
      <c r="C182" s="124" t="s">
        <v>300</v>
      </c>
      <c r="D182" s="124" t="s">
        <v>226</v>
      </c>
      <c r="E182" s="125" t="s">
        <v>5642</v>
      </c>
      <c r="F182" s="126" t="s">
        <v>5643</v>
      </c>
      <c r="G182" s="127" t="s">
        <v>272</v>
      </c>
      <c r="H182" s="128">
        <v>425</v>
      </c>
      <c r="I182" s="129">
        <v>151</v>
      </c>
      <c r="J182" s="129">
        <f>ROUND(I182*H182,2)</f>
        <v>64175</v>
      </c>
      <c r="K182" s="126" t="s">
        <v>230</v>
      </c>
      <c r="L182" s="29"/>
      <c r="M182" s="130" t="s">
        <v>1</v>
      </c>
      <c r="N182" s="131" t="s">
        <v>38</v>
      </c>
      <c r="O182" s="132">
        <v>0.30599999999999999</v>
      </c>
      <c r="P182" s="132">
        <f>O182*H182</f>
        <v>130.05000000000001</v>
      </c>
      <c r="Q182" s="132">
        <v>0</v>
      </c>
      <c r="R182" s="132">
        <f>Q182*H182</f>
        <v>0</v>
      </c>
      <c r="S182" s="132">
        <v>0</v>
      </c>
      <c r="T182" s="133">
        <f>S182*H182</f>
        <v>0</v>
      </c>
      <c r="AR182" s="134" t="s">
        <v>429</v>
      </c>
      <c r="AT182" s="134" t="s">
        <v>226</v>
      </c>
      <c r="AU182" s="134" t="s">
        <v>82</v>
      </c>
      <c r="AY182" s="17" t="s">
        <v>224</v>
      </c>
      <c r="BE182" s="135">
        <f>IF(N182="základní",J182,0)</f>
        <v>64175</v>
      </c>
      <c r="BF182" s="135">
        <f>IF(N182="snížená",J182,0)</f>
        <v>0</v>
      </c>
      <c r="BG182" s="135">
        <f>IF(N182="zákl. přenesená",J182,0)</f>
        <v>0</v>
      </c>
      <c r="BH182" s="135">
        <f>IF(N182="sníž. přenesená",J182,0)</f>
        <v>0</v>
      </c>
      <c r="BI182" s="135">
        <f>IF(N182="nulová",J182,0)</f>
        <v>0</v>
      </c>
      <c r="BJ182" s="17" t="s">
        <v>78</v>
      </c>
      <c r="BK182" s="135">
        <f>ROUND(I182*H182,2)</f>
        <v>64175</v>
      </c>
      <c r="BL182" s="17" t="s">
        <v>429</v>
      </c>
      <c r="BM182" s="134" t="s">
        <v>5644</v>
      </c>
    </row>
    <row r="183" spans="2:65" s="1" customFormat="1" ht="29.25">
      <c r="B183" s="29"/>
      <c r="D183" s="136" t="s">
        <v>231</v>
      </c>
      <c r="F183" s="137" t="s">
        <v>5645</v>
      </c>
      <c r="L183" s="29"/>
      <c r="M183" s="138"/>
      <c r="T183" s="53"/>
      <c r="AT183" s="17" t="s">
        <v>231</v>
      </c>
      <c r="AU183" s="17" t="s">
        <v>82</v>
      </c>
    </row>
    <row r="184" spans="2:65" s="1" customFormat="1">
      <c r="B184" s="29"/>
      <c r="D184" s="139" t="s">
        <v>232</v>
      </c>
      <c r="F184" s="140" t="s">
        <v>5646</v>
      </c>
      <c r="L184" s="29"/>
      <c r="M184" s="138"/>
      <c r="T184" s="53"/>
      <c r="AT184" s="17" t="s">
        <v>232</v>
      </c>
      <c r="AU184" s="17" t="s">
        <v>82</v>
      </c>
    </row>
    <row r="185" spans="2:65" s="1" customFormat="1" ht="16.5" customHeight="1">
      <c r="B185" s="123"/>
      <c r="C185" s="164" t="s">
        <v>366</v>
      </c>
      <c r="D185" s="164" t="s">
        <v>1008</v>
      </c>
      <c r="E185" s="165" t="s">
        <v>5647</v>
      </c>
      <c r="F185" s="166" t="s">
        <v>5648</v>
      </c>
      <c r="G185" s="167" t="s">
        <v>3567</v>
      </c>
      <c r="H185" s="168">
        <v>425</v>
      </c>
      <c r="I185" s="169">
        <v>51.5</v>
      </c>
      <c r="J185" s="169">
        <f>ROUND(I185*H185,2)</f>
        <v>21887.5</v>
      </c>
      <c r="K185" s="166" t="s">
        <v>230</v>
      </c>
      <c r="L185" s="170"/>
      <c r="M185" s="171" t="s">
        <v>1</v>
      </c>
      <c r="N185" s="172" t="s">
        <v>38</v>
      </c>
      <c r="O185" s="132">
        <v>0</v>
      </c>
      <c r="P185" s="132">
        <f>O185*H185</f>
        <v>0</v>
      </c>
      <c r="Q185" s="132">
        <v>1E-3</v>
      </c>
      <c r="R185" s="132">
        <f>Q185*H185</f>
        <v>0.42499999999999999</v>
      </c>
      <c r="S185" s="132">
        <v>0</v>
      </c>
      <c r="T185" s="133">
        <f>S185*H185</f>
        <v>0</v>
      </c>
      <c r="AR185" s="134" t="s">
        <v>623</v>
      </c>
      <c r="AT185" s="134" t="s">
        <v>1008</v>
      </c>
      <c r="AU185" s="134" t="s">
        <v>82</v>
      </c>
      <c r="AY185" s="17" t="s">
        <v>224</v>
      </c>
      <c r="BE185" s="135">
        <f>IF(N185="základní",J185,0)</f>
        <v>21887.5</v>
      </c>
      <c r="BF185" s="135">
        <f>IF(N185="snížená",J185,0)</f>
        <v>0</v>
      </c>
      <c r="BG185" s="135">
        <f>IF(N185="zákl. přenesená",J185,0)</f>
        <v>0</v>
      </c>
      <c r="BH185" s="135">
        <f>IF(N185="sníž. přenesená",J185,0)</f>
        <v>0</v>
      </c>
      <c r="BI185" s="135">
        <f>IF(N185="nulová",J185,0)</f>
        <v>0</v>
      </c>
      <c r="BJ185" s="17" t="s">
        <v>78</v>
      </c>
      <c r="BK185" s="135">
        <f>ROUND(I185*H185,2)</f>
        <v>21887.5</v>
      </c>
      <c r="BL185" s="17" t="s">
        <v>623</v>
      </c>
      <c r="BM185" s="134" t="s">
        <v>5649</v>
      </c>
    </row>
    <row r="186" spans="2:65" s="1" customFormat="1">
      <c r="B186" s="29"/>
      <c r="D186" s="136" t="s">
        <v>231</v>
      </c>
      <c r="F186" s="137" t="s">
        <v>5648</v>
      </c>
      <c r="L186" s="29"/>
      <c r="M186" s="138"/>
      <c r="T186" s="53"/>
      <c r="AT186" s="17" t="s">
        <v>231</v>
      </c>
      <c r="AU186" s="17" t="s">
        <v>82</v>
      </c>
    </row>
    <row r="187" spans="2:65" s="1" customFormat="1" ht="37.9" customHeight="1">
      <c r="B187" s="123"/>
      <c r="C187" s="124" t="s">
        <v>304</v>
      </c>
      <c r="D187" s="124" t="s">
        <v>226</v>
      </c>
      <c r="E187" s="125" t="s">
        <v>5650</v>
      </c>
      <c r="F187" s="126" t="s">
        <v>5651</v>
      </c>
      <c r="G187" s="127" t="s">
        <v>272</v>
      </c>
      <c r="H187" s="128">
        <v>9</v>
      </c>
      <c r="I187" s="129">
        <v>88.4</v>
      </c>
      <c r="J187" s="129">
        <f>ROUND(I187*H187,2)</f>
        <v>795.6</v>
      </c>
      <c r="K187" s="126" t="s">
        <v>230</v>
      </c>
      <c r="L187" s="29"/>
      <c r="M187" s="130" t="s">
        <v>1</v>
      </c>
      <c r="N187" s="131" t="s">
        <v>38</v>
      </c>
      <c r="O187" s="132">
        <v>0.17899999999999999</v>
      </c>
      <c r="P187" s="132">
        <f>O187*H187</f>
        <v>1.611</v>
      </c>
      <c r="Q187" s="132">
        <v>0</v>
      </c>
      <c r="R187" s="132">
        <f>Q187*H187</f>
        <v>0</v>
      </c>
      <c r="S187" s="132">
        <v>0</v>
      </c>
      <c r="T187" s="133">
        <f>S187*H187</f>
        <v>0</v>
      </c>
      <c r="AR187" s="134" t="s">
        <v>429</v>
      </c>
      <c r="AT187" s="134" t="s">
        <v>226</v>
      </c>
      <c r="AU187" s="134" t="s">
        <v>82</v>
      </c>
      <c r="AY187" s="17" t="s">
        <v>224</v>
      </c>
      <c r="BE187" s="135">
        <f>IF(N187="základní",J187,0)</f>
        <v>795.6</v>
      </c>
      <c r="BF187" s="135">
        <f>IF(N187="snížená",J187,0)</f>
        <v>0</v>
      </c>
      <c r="BG187" s="135">
        <f>IF(N187="zákl. přenesená",J187,0)</f>
        <v>0</v>
      </c>
      <c r="BH187" s="135">
        <f>IF(N187="sníž. přenesená",J187,0)</f>
        <v>0</v>
      </c>
      <c r="BI187" s="135">
        <f>IF(N187="nulová",J187,0)</f>
        <v>0</v>
      </c>
      <c r="BJ187" s="17" t="s">
        <v>78</v>
      </c>
      <c r="BK187" s="135">
        <f>ROUND(I187*H187,2)</f>
        <v>795.6</v>
      </c>
      <c r="BL187" s="17" t="s">
        <v>429</v>
      </c>
      <c r="BM187" s="134" t="s">
        <v>5652</v>
      </c>
    </row>
    <row r="188" spans="2:65" s="1" customFormat="1" ht="29.25">
      <c r="B188" s="29"/>
      <c r="D188" s="136" t="s">
        <v>231</v>
      </c>
      <c r="F188" s="137" t="s">
        <v>5653</v>
      </c>
      <c r="L188" s="29"/>
      <c r="M188" s="138"/>
      <c r="T188" s="53"/>
      <c r="AT188" s="17" t="s">
        <v>231</v>
      </c>
      <c r="AU188" s="17" t="s">
        <v>82</v>
      </c>
    </row>
    <row r="189" spans="2:65" s="1" customFormat="1">
      <c r="B189" s="29"/>
      <c r="D189" s="139" t="s">
        <v>232</v>
      </c>
      <c r="F189" s="140" t="s">
        <v>5654</v>
      </c>
      <c r="L189" s="29"/>
      <c r="M189" s="138"/>
      <c r="T189" s="53"/>
      <c r="AT189" s="17" t="s">
        <v>232</v>
      </c>
      <c r="AU189" s="17" t="s">
        <v>82</v>
      </c>
    </row>
    <row r="190" spans="2:65" s="1" customFormat="1" ht="16.5" customHeight="1">
      <c r="B190" s="123"/>
      <c r="C190" s="164" t="s">
        <v>376</v>
      </c>
      <c r="D190" s="164" t="s">
        <v>1008</v>
      </c>
      <c r="E190" s="165" t="s">
        <v>5655</v>
      </c>
      <c r="F190" s="166" t="s">
        <v>5656</v>
      </c>
      <c r="G190" s="167" t="s">
        <v>3567</v>
      </c>
      <c r="H190" s="168">
        <v>9</v>
      </c>
      <c r="I190" s="169">
        <v>51.5</v>
      </c>
      <c r="J190" s="169">
        <f>ROUND(I190*H190,2)</f>
        <v>463.5</v>
      </c>
      <c r="K190" s="166" t="s">
        <v>230</v>
      </c>
      <c r="L190" s="170"/>
      <c r="M190" s="171" t="s">
        <v>1</v>
      </c>
      <c r="N190" s="172" t="s">
        <v>38</v>
      </c>
      <c r="O190" s="132">
        <v>0</v>
      </c>
      <c r="P190" s="132">
        <f>O190*H190</f>
        <v>0</v>
      </c>
      <c r="Q190" s="132">
        <v>1E-3</v>
      </c>
      <c r="R190" s="132">
        <f>Q190*H190</f>
        <v>9.0000000000000011E-3</v>
      </c>
      <c r="S190" s="132">
        <v>0</v>
      </c>
      <c r="T190" s="133">
        <f>S190*H190</f>
        <v>0</v>
      </c>
      <c r="AR190" s="134" t="s">
        <v>623</v>
      </c>
      <c r="AT190" s="134" t="s">
        <v>1008</v>
      </c>
      <c r="AU190" s="134" t="s">
        <v>82</v>
      </c>
      <c r="AY190" s="17" t="s">
        <v>224</v>
      </c>
      <c r="BE190" s="135">
        <f>IF(N190="základní",J190,0)</f>
        <v>463.5</v>
      </c>
      <c r="BF190" s="135">
        <f>IF(N190="snížená",J190,0)</f>
        <v>0</v>
      </c>
      <c r="BG190" s="135">
        <f>IF(N190="zákl. přenesená",J190,0)</f>
        <v>0</v>
      </c>
      <c r="BH190" s="135">
        <f>IF(N190="sníž. přenesená",J190,0)</f>
        <v>0</v>
      </c>
      <c r="BI190" s="135">
        <f>IF(N190="nulová",J190,0)</f>
        <v>0</v>
      </c>
      <c r="BJ190" s="17" t="s">
        <v>78</v>
      </c>
      <c r="BK190" s="135">
        <f>ROUND(I190*H190,2)</f>
        <v>463.5</v>
      </c>
      <c r="BL190" s="17" t="s">
        <v>623</v>
      </c>
      <c r="BM190" s="134" t="s">
        <v>5657</v>
      </c>
    </row>
    <row r="191" spans="2:65" s="1" customFormat="1">
      <c r="B191" s="29"/>
      <c r="D191" s="136" t="s">
        <v>231</v>
      </c>
      <c r="F191" s="137" t="s">
        <v>5656</v>
      </c>
      <c r="L191" s="29"/>
      <c r="M191" s="138"/>
      <c r="T191" s="53"/>
      <c r="AT191" s="17" t="s">
        <v>231</v>
      </c>
      <c r="AU191" s="17" t="s">
        <v>82</v>
      </c>
    </row>
    <row r="192" spans="2:65" s="1" customFormat="1" ht="24.2" customHeight="1">
      <c r="B192" s="123"/>
      <c r="C192" s="124" t="s">
        <v>313</v>
      </c>
      <c r="D192" s="124" t="s">
        <v>226</v>
      </c>
      <c r="E192" s="125" t="s">
        <v>5658</v>
      </c>
      <c r="F192" s="126" t="s">
        <v>5659</v>
      </c>
      <c r="G192" s="127" t="s">
        <v>272</v>
      </c>
      <c r="H192" s="128">
        <v>9</v>
      </c>
      <c r="I192" s="129">
        <v>133</v>
      </c>
      <c r="J192" s="129">
        <f>ROUND(I192*H192,2)</f>
        <v>1197</v>
      </c>
      <c r="K192" s="126" t="s">
        <v>230</v>
      </c>
      <c r="L192" s="29"/>
      <c r="M192" s="130" t="s">
        <v>1</v>
      </c>
      <c r="N192" s="131" t="s">
        <v>38</v>
      </c>
      <c r="O192" s="132">
        <v>0.26900000000000002</v>
      </c>
      <c r="P192" s="132">
        <f>O192*H192</f>
        <v>2.4210000000000003</v>
      </c>
      <c r="Q192" s="132">
        <v>0</v>
      </c>
      <c r="R192" s="132">
        <f>Q192*H192</f>
        <v>0</v>
      </c>
      <c r="S192" s="132">
        <v>0</v>
      </c>
      <c r="T192" s="133">
        <f>S192*H192</f>
        <v>0</v>
      </c>
      <c r="AR192" s="134" t="s">
        <v>429</v>
      </c>
      <c r="AT192" s="134" t="s">
        <v>226</v>
      </c>
      <c r="AU192" s="134" t="s">
        <v>82</v>
      </c>
      <c r="AY192" s="17" t="s">
        <v>224</v>
      </c>
      <c r="BE192" s="135">
        <f>IF(N192="základní",J192,0)</f>
        <v>1197</v>
      </c>
      <c r="BF192" s="135">
        <f>IF(N192="snížená",J192,0)</f>
        <v>0</v>
      </c>
      <c r="BG192" s="135">
        <f>IF(N192="zákl. přenesená",J192,0)</f>
        <v>0</v>
      </c>
      <c r="BH192" s="135">
        <f>IF(N192="sníž. přenesená",J192,0)</f>
        <v>0</v>
      </c>
      <c r="BI192" s="135">
        <f>IF(N192="nulová",J192,0)</f>
        <v>0</v>
      </c>
      <c r="BJ192" s="17" t="s">
        <v>78</v>
      </c>
      <c r="BK192" s="135">
        <f>ROUND(I192*H192,2)</f>
        <v>1197</v>
      </c>
      <c r="BL192" s="17" t="s">
        <v>429</v>
      </c>
      <c r="BM192" s="134" t="s">
        <v>5660</v>
      </c>
    </row>
    <row r="193" spans="2:65" s="1" customFormat="1" ht="19.5">
      <c r="B193" s="29"/>
      <c r="D193" s="136" t="s">
        <v>231</v>
      </c>
      <c r="F193" s="137" t="s">
        <v>5661</v>
      </c>
      <c r="L193" s="29"/>
      <c r="M193" s="138"/>
      <c r="T193" s="53"/>
      <c r="AT193" s="17" t="s">
        <v>231</v>
      </c>
      <c r="AU193" s="17" t="s">
        <v>82</v>
      </c>
    </row>
    <row r="194" spans="2:65" s="1" customFormat="1">
      <c r="B194" s="29"/>
      <c r="D194" s="139" t="s">
        <v>232</v>
      </c>
      <c r="F194" s="140" t="s">
        <v>5662</v>
      </c>
      <c r="L194" s="29"/>
      <c r="M194" s="138"/>
      <c r="T194" s="53"/>
      <c r="AT194" s="17" t="s">
        <v>232</v>
      </c>
      <c r="AU194" s="17" t="s">
        <v>82</v>
      </c>
    </row>
    <row r="195" spans="2:65" s="1" customFormat="1" ht="16.5" customHeight="1">
      <c r="B195" s="123"/>
      <c r="C195" s="164" t="s">
        <v>393</v>
      </c>
      <c r="D195" s="164" t="s">
        <v>1008</v>
      </c>
      <c r="E195" s="165" t="s">
        <v>5655</v>
      </c>
      <c r="F195" s="166" t="s">
        <v>5656</v>
      </c>
      <c r="G195" s="167" t="s">
        <v>3567</v>
      </c>
      <c r="H195" s="168">
        <v>9</v>
      </c>
      <c r="I195" s="169">
        <v>51.5</v>
      </c>
      <c r="J195" s="169">
        <f>ROUND(I195*H195,2)</f>
        <v>463.5</v>
      </c>
      <c r="K195" s="166" t="s">
        <v>230</v>
      </c>
      <c r="L195" s="170"/>
      <c r="M195" s="171" t="s">
        <v>1</v>
      </c>
      <c r="N195" s="172" t="s">
        <v>38</v>
      </c>
      <c r="O195" s="132">
        <v>0</v>
      </c>
      <c r="P195" s="132">
        <f>O195*H195</f>
        <v>0</v>
      </c>
      <c r="Q195" s="132">
        <v>1E-3</v>
      </c>
      <c r="R195" s="132">
        <f>Q195*H195</f>
        <v>9.0000000000000011E-3</v>
      </c>
      <c r="S195" s="132">
        <v>0</v>
      </c>
      <c r="T195" s="133">
        <f>S195*H195</f>
        <v>0</v>
      </c>
      <c r="AR195" s="134" t="s">
        <v>623</v>
      </c>
      <c r="AT195" s="134" t="s">
        <v>1008</v>
      </c>
      <c r="AU195" s="134" t="s">
        <v>82</v>
      </c>
      <c r="AY195" s="17" t="s">
        <v>224</v>
      </c>
      <c r="BE195" s="135">
        <f>IF(N195="základní",J195,0)</f>
        <v>463.5</v>
      </c>
      <c r="BF195" s="135">
        <f>IF(N195="snížená",J195,0)</f>
        <v>0</v>
      </c>
      <c r="BG195" s="135">
        <f>IF(N195="zákl. přenesená",J195,0)</f>
        <v>0</v>
      </c>
      <c r="BH195" s="135">
        <f>IF(N195="sníž. přenesená",J195,0)</f>
        <v>0</v>
      </c>
      <c r="BI195" s="135">
        <f>IF(N195="nulová",J195,0)</f>
        <v>0</v>
      </c>
      <c r="BJ195" s="17" t="s">
        <v>78</v>
      </c>
      <c r="BK195" s="135">
        <f>ROUND(I195*H195,2)</f>
        <v>463.5</v>
      </c>
      <c r="BL195" s="17" t="s">
        <v>623</v>
      </c>
      <c r="BM195" s="134" t="s">
        <v>5663</v>
      </c>
    </row>
    <row r="196" spans="2:65" s="1" customFormat="1">
      <c r="B196" s="29"/>
      <c r="D196" s="136" t="s">
        <v>231</v>
      </c>
      <c r="F196" s="137" t="s">
        <v>5656</v>
      </c>
      <c r="L196" s="29"/>
      <c r="M196" s="138"/>
      <c r="T196" s="53"/>
      <c r="AT196" s="17" t="s">
        <v>231</v>
      </c>
      <c r="AU196" s="17" t="s">
        <v>82</v>
      </c>
    </row>
    <row r="197" spans="2:65" s="1" customFormat="1" ht="21.75" customHeight="1">
      <c r="B197" s="123"/>
      <c r="C197" s="124" t="s">
        <v>321</v>
      </c>
      <c r="D197" s="124" t="s">
        <v>226</v>
      </c>
      <c r="E197" s="125" t="s">
        <v>5664</v>
      </c>
      <c r="F197" s="126" t="s">
        <v>5665</v>
      </c>
      <c r="G197" s="127" t="s">
        <v>639</v>
      </c>
      <c r="H197" s="128">
        <v>54</v>
      </c>
      <c r="I197" s="129">
        <v>174</v>
      </c>
      <c r="J197" s="129">
        <f>ROUND(I197*H197,2)</f>
        <v>9396</v>
      </c>
      <c r="K197" s="126" t="s">
        <v>230</v>
      </c>
      <c r="L197" s="29"/>
      <c r="M197" s="130" t="s">
        <v>1</v>
      </c>
      <c r="N197" s="131" t="s">
        <v>38</v>
      </c>
      <c r="O197" s="132">
        <v>0.35199999999999998</v>
      </c>
      <c r="P197" s="132">
        <f>O197*H197</f>
        <v>19.007999999999999</v>
      </c>
      <c r="Q197" s="132">
        <v>0</v>
      </c>
      <c r="R197" s="132">
        <f>Q197*H197</f>
        <v>0</v>
      </c>
      <c r="S197" s="132">
        <v>0</v>
      </c>
      <c r="T197" s="133">
        <f>S197*H197</f>
        <v>0</v>
      </c>
      <c r="AR197" s="134" t="s">
        <v>429</v>
      </c>
      <c r="AT197" s="134" t="s">
        <v>226</v>
      </c>
      <c r="AU197" s="134" t="s">
        <v>82</v>
      </c>
      <c r="AY197" s="17" t="s">
        <v>224</v>
      </c>
      <c r="BE197" s="135">
        <f>IF(N197="základní",J197,0)</f>
        <v>9396</v>
      </c>
      <c r="BF197" s="135">
        <f>IF(N197="snížená",J197,0)</f>
        <v>0</v>
      </c>
      <c r="BG197" s="135">
        <f>IF(N197="zákl. přenesená",J197,0)</f>
        <v>0</v>
      </c>
      <c r="BH197" s="135">
        <f>IF(N197="sníž. přenesená",J197,0)</f>
        <v>0</v>
      </c>
      <c r="BI197" s="135">
        <f>IF(N197="nulová",J197,0)</f>
        <v>0</v>
      </c>
      <c r="BJ197" s="17" t="s">
        <v>78</v>
      </c>
      <c r="BK197" s="135">
        <f>ROUND(I197*H197,2)</f>
        <v>9396</v>
      </c>
      <c r="BL197" s="17" t="s">
        <v>429</v>
      </c>
      <c r="BM197" s="134" t="s">
        <v>5666</v>
      </c>
    </row>
    <row r="198" spans="2:65" s="1" customFormat="1">
      <c r="B198" s="29"/>
      <c r="D198" s="136" t="s">
        <v>231</v>
      </c>
      <c r="F198" s="137" t="s">
        <v>3572</v>
      </c>
      <c r="L198" s="29"/>
      <c r="M198" s="138"/>
      <c r="T198" s="53"/>
      <c r="AT198" s="17" t="s">
        <v>231</v>
      </c>
      <c r="AU198" s="17" t="s">
        <v>82</v>
      </c>
    </row>
    <row r="199" spans="2:65" s="1" customFormat="1">
      <c r="B199" s="29"/>
      <c r="D199" s="139" t="s">
        <v>232</v>
      </c>
      <c r="F199" s="140" t="s">
        <v>5667</v>
      </c>
      <c r="L199" s="29"/>
      <c r="M199" s="138"/>
      <c r="T199" s="53"/>
      <c r="AT199" s="17" t="s">
        <v>232</v>
      </c>
      <c r="AU199" s="17" t="s">
        <v>82</v>
      </c>
    </row>
    <row r="200" spans="2:65" s="1" customFormat="1" ht="16.5" customHeight="1">
      <c r="B200" s="123"/>
      <c r="C200" s="164" t="s">
        <v>409</v>
      </c>
      <c r="D200" s="164" t="s">
        <v>1008</v>
      </c>
      <c r="E200" s="165" t="s">
        <v>3574</v>
      </c>
      <c r="F200" s="166" t="s">
        <v>3575</v>
      </c>
      <c r="G200" s="167" t="s">
        <v>639</v>
      </c>
      <c r="H200" s="168">
        <v>18</v>
      </c>
      <c r="I200" s="169">
        <v>17</v>
      </c>
      <c r="J200" s="169">
        <f>ROUND(I200*H200,2)</f>
        <v>306</v>
      </c>
      <c r="K200" s="166" t="s">
        <v>230</v>
      </c>
      <c r="L200" s="170"/>
      <c r="M200" s="171" t="s">
        <v>1</v>
      </c>
      <c r="N200" s="172" t="s">
        <v>38</v>
      </c>
      <c r="O200" s="132">
        <v>0</v>
      </c>
      <c r="P200" s="132">
        <f>O200*H200</f>
        <v>0</v>
      </c>
      <c r="Q200" s="132">
        <v>1.6000000000000001E-4</v>
      </c>
      <c r="R200" s="132">
        <f>Q200*H200</f>
        <v>2.8800000000000002E-3</v>
      </c>
      <c r="S200" s="132">
        <v>0</v>
      </c>
      <c r="T200" s="133">
        <f>S200*H200</f>
        <v>0</v>
      </c>
      <c r="AR200" s="134" t="s">
        <v>1018</v>
      </c>
      <c r="AT200" s="134" t="s">
        <v>1008</v>
      </c>
      <c r="AU200" s="134" t="s">
        <v>82</v>
      </c>
      <c r="AY200" s="17" t="s">
        <v>224</v>
      </c>
      <c r="BE200" s="135">
        <f>IF(N200="základní",J200,0)</f>
        <v>306</v>
      </c>
      <c r="BF200" s="135">
        <f>IF(N200="snížená",J200,0)</f>
        <v>0</v>
      </c>
      <c r="BG200" s="135">
        <f>IF(N200="zákl. přenesená",J200,0)</f>
        <v>0</v>
      </c>
      <c r="BH200" s="135">
        <f>IF(N200="sníž. přenesená",J200,0)</f>
        <v>0</v>
      </c>
      <c r="BI200" s="135">
        <f>IF(N200="nulová",J200,0)</f>
        <v>0</v>
      </c>
      <c r="BJ200" s="17" t="s">
        <v>78</v>
      </c>
      <c r="BK200" s="135">
        <f>ROUND(I200*H200,2)</f>
        <v>306</v>
      </c>
      <c r="BL200" s="17" t="s">
        <v>429</v>
      </c>
      <c r="BM200" s="134" t="s">
        <v>5668</v>
      </c>
    </row>
    <row r="201" spans="2:65" s="1" customFormat="1">
      <c r="B201" s="29"/>
      <c r="D201" s="136" t="s">
        <v>231</v>
      </c>
      <c r="F201" s="137" t="s">
        <v>3575</v>
      </c>
      <c r="L201" s="29"/>
      <c r="M201" s="138"/>
      <c r="T201" s="53"/>
      <c r="AT201" s="17" t="s">
        <v>231</v>
      </c>
      <c r="AU201" s="17" t="s">
        <v>82</v>
      </c>
    </row>
    <row r="202" spans="2:65" s="1" customFormat="1" ht="16.5" customHeight="1">
      <c r="B202" s="123"/>
      <c r="C202" s="164" t="s">
        <v>328</v>
      </c>
      <c r="D202" s="164" t="s">
        <v>1008</v>
      </c>
      <c r="E202" s="165" t="s">
        <v>3577</v>
      </c>
      <c r="F202" s="166" t="s">
        <v>3578</v>
      </c>
      <c r="G202" s="167" t="s">
        <v>639</v>
      </c>
      <c r="H202" s="168">
        <v>18</v>
      </c>
      <c r="I202" s="169">
        <v>13.6</v>
      </c>
      <c r="J202" s="169">
        <f>ROUND(I202*H202,2)</f>
        <v>244.8</v>
      </c>
      <c r="K202" s="166" t="s">
        <v>230</v>
      </c>
      <c r="L202" s="170"/>
      <c r="M202" s="171" t="s">
        <v>1</v>
      </c>
      <c r="N202" s="172" t="s">
        <v>38</v>
      </c>
      <c r="O202" s="132">
        <v>0</v>
      </c>
      <c r="P202" s="132">
        <f>O202*H202</f>
        <v>0</v>
      </c>
      <c r="Q202" s="132">
        <v>2.3000000000000001E-4</v>
      </c>
      <c r="R202" s="132">
        <f>Q202*H202</f>
        <v>4.1400000000000005E-3</v>
      </c>
      <c r="S202" s="132">
        <v>0</v>
      </c>
      <c r="T202" s="133">
        <f>S202*H202</f>
        <v>0</v>
      </c>
      <c r="AR202" s="134" t="s">
        <v>1018</v>
      </c>
      <c r="AT202" s="134" t="s">
        <v>1008</v>
      </c>
      <c r="AU202" s="134" t="s">
        <v>82</v>
      </c>
      <c r="AY202" s="17" t="s">
        <v>224</v>
      </c>
      <c r="BE202" s="135">
        <f>IF(N202="základní",J202,0)</f>
        <v>244.8</v>
      </c>
      <c r="BF202" s="135">
        <f>IF(N202="snížená",J202,0)</f>
        <v>0</v>
      </c>
      <c r="BG202" s="135">
        <f>IF(N202="zákl. přenesená",J202,0)</f>
        <v>0</v>
      </c>
      <c r="BH202" s="135">
        <f>IF(N202="sníž. přenesená",J202,0)</f>
        <v>0</v>
      </c>
      <c r="BI202" s="135">
        <f>IF(N202="nulová",J202,0)</f>
        <v>0</v>
      </c>
      <c r="BJ202" s="17" t="s">
        <v>78</v>
      </c>
      <c r="BK202" s="135">
        <f>ROUND(I202*H202,2)</f>
        <v>244.8</v>
      </c>
      <c r="BL202" s="17" t="s">
        <v>429</v>
      </c>
      <c r="BM202" s="134" t="s">
        <v>5669</v>
      </c>
    </row>
    <row r="203" spans="2:65" s="1" customFormat="1">
      <c r="B203" s="29"/>
      <c r="D203" s="136" t="s">
        <v>231</v>
      </c>
      <c r="F203" s="137" t="s">
        <v>3578</v>
      </c>
      <c r="L203" s="29"/>
      <c r="M203" s="138"/>
      <c r="T203" s="53"/>
      <c r="AT203" s="17" t="s">
        <v>231</v>
      </c>
      <c r="AU203" s="17" t="s">
        <v>82</v>
      </c>
    </row>
    <row r="204" spans="2:65" s="1" customFormat="1" ht="16.5" customHeight="1">
      <c r="B204" s="123"/>
      <c r="C204" s="164" t="s">
        <v>419</v>
      </c>
      <c r="D204" s="164" t="s">
        <v>1008</v>
      </c>
      <c r="E204" s="165" t="s">
        <v>5670</v>
      </c>
      <c r="F204" s="166" t="s">
        <v>5671</v>
      </c>
      <c r="G204" s="167" t="s">
        <v>639</v>
      </c>
      <c r="H204" s="168">
        <v>18</v>
      </c>
      <c r="I204" s="169">
        <v>79.3</v>
      </c>
      <c r="J204" s="169">
        <f>ROUND(I204*H204,2)</f>
        <v>1427.4</v>
      </c>
      <c r="K204" s="166" t="s">
        <v>230</v>
      </c>
      <c r="L204" s="170"/>
      <c r="M204" s="171" t="s">
        <v>1</v>
      </c>
      <c r="N204" s="172" t="s">
        <v>38</v>
      </c>
      <c r="O204" s="132">
        <v>0</v>
      </c>
      <c r="P204" s="132">
        <f>O204*H204</f>
        <v>0</v>
      </c>
      <c r="Q204" s="132">
        <v>6.3000000000000003E-4</v>
      </c>
      <c r="R204" s="132">
        <f>Q204*H204</f>
        <v>1.1340000000000001E-2</v>
      </c>
      <c r="S204" s="132">
        <v>0</v>
      </c>
      <c r="T204" s="133">
        <f>S204*H204</f>
        <v>0</v>
      </c>
      <c r="AR204" s="134" t="s">
        <v>1018</v>
      </c>
      <c r="AT204" s="134" t="s">
        <v>1008</v>
      </c>
      <c r="AU204" s="134" t="s">
        <v>82</v>
      </c>
      <c r="AY204" s="17" t="s">
        <v>224</v>
      </c>
      <c r="BE204" s="135">
        <f>IF(N204="základní",J204,0)</f>
        <v>1427.4</v>
      </c>
      <c r="BF204" s="135">
        <f>IF(N204="snížená",J204,0)</f>
        <v>0</v>
      </c>
      <c r="BG204" s="135">
        <f>IF(N204="zákl. přenesená",J204,0)</f>
        <v>0</v>
      </c>
      <c r="BH204" s="135">
        <f>IF(N204="sníž. přenesená",J204,0)</f>
        <v>0</v>
      </c>
      <c r="BI204" s="135">
        <f>IF(N204="nulová",J204,0)</f>
        <v>0</v>
      </c>
      <c r="BJ204" s="17" t="s">
        <v>78</v>
      </c>
      <c r="BK204" s="135">
        <f>ROUND(I204*H204,2)</f>
        <v>1427.4</v>
      </c>
      <c r="BL204" s="17" t="s">
        <v>429</v>
      </c>
      <c r="BM204" s="134" t="s">
        <v>5672</v>
      </c>
    </row>
    <row r="205" spans="2:65" s="1" customFormat="1">
      <c r="B205" s="29"/>
      <c r="D205" s="136" t="s">
        <v>231</v>
      </c>
      <c r="F205" s="137" t="s">
        <v>5671</v>
      </c>
      <c r="L205" s="29"/>
      <c r="M205" s="138"/>
      <c r="T205" s="53"/>
      <c r="AT205" s="17" t="s">
        <v>231</v>
      </c>
      <c r="AU205" s="17" t="s">
        <v>82</v>
      </c>
    </row>
    <row r="206" spans="2:65" s="1" customFormat="1" ht="37.9" customHeight="1">
      <c r="B206" s="123"/>
      <c r="C206" s="124" t="s">
        <v>332</v>
      </c>
      <c r="D206" s="124" t="s">
        <v>226</v>
      </c>
      <c r="E206" s="125" t="s">
        <v>5673</v>
      </c>
      <c r="F206" s="126" t="s">
        <v>5674</v>
      </c>
      <c r="G206" s="127" t="s">
        <v>272</v>
      </c>
      <c r="H206" s="128">
        <v>45</v>
      </c>
      <c r="I206" s="129">
        <v>27.1</v>
      </c>
      <c r="J206" s="129">
        <f>ROUND(I206*H206,2)</f>
        <v>1219.5</v>
      </c>
      <c r="K206" s="126" t="s">
        <v>230</v>
      </c>
      <c r="L206" s="29"/>
      <c r="M206" s="130" t="s">
        <v>1</v>
      </c>
      <c r="N206" s="131" t="s">
        <v>38</v>
      </c>
      <c r="O206" s="132">
        <v>4.5999999999999999E-2</v>
      </c>
      <c r="P206" s="132">
        <f>O206*H206</f>
        <v>2.0699999999999998</v>
      </c>
      <c r="Q206" s="132">
        <v>0</v>
      </c>
      <c r="R206" s="132">
        <f>Q206*H206</f>
        <v>0</v>
      </c>
      <c r="S206" s="132">
        <v>0</v>
      </c>
      <c r="T206" s="133">
        <f>S206*H206</f>
        <v>0</v>
      </c>
      <c r="AR206" s="134" t="s">
        <v>429</v>
      </c>
      <c r="AT206" s="134" t="s">
        <v>226</v>
      </c>
      <c r="AU206" s="134" t="s">
        <v>82</v>
      </c>
      <c r="AY206" s="17" t="s">
        <v>224</v>
      </c>
      <c r="BE206" s="135">
        <f>IF(N206="základní",J206,0)</f>
        <v>1219.5</v>
      </c>
      <c r="BF206" s="135">
        <f>IF(N206="snížená",J206,0)</f>
        <v>0</v>
      </c>
      <c r="BG206" s="135">
        <f>IF(N206="zákl. přenesená",J206,0)</f>
        <v>0</v>
      </c>
      <c r="BH206" s="135">
        <f>IF(N206="sníž. přenesená",J206,0)</f>
        <v>0</v>
      </c>
      <c r="BI206" s="135">
        <f>IF(N206="nulová",J206,0)</f>
        <v>0</v>
      </c>
      <c r="BJ206" s="17" t="s">
        <v>78</v>
      </c>
      <c r="BK206" s="135">
        <f>ROUND(I206*H206,2)</f>
        <v>1219.5</v>
      </c>
      <c r="BL206" s="17" t="s">
        <v>429</v>
      </c>
      <c r="BM206" s="134" t="s">
        <v>5675</v>
      </c>
    </row>
    <row r="207" spans="2:65" s="1" customFormat="1" ht="29.25">
      <c r="B207" s="29"/>
      <c r="D207" s="136" t="s">
        <v>231</v>
      </c>
      <c r="F207" s="137" t="s">
        <v>5676</v>
      </c>
      <c r="L207" s="29"/>
      <c r="M207" s="138"/>
      <c r="T207" s="53"/>
      <c r="AT207" s="17" t="s">
        <v>231</v>
      </c>
      <c r="AU207" s="17" t="s">
        <v>82</v>
      </c>
    </row>
    <row r="208" spans="2:65" s="1" customFormat="1">
      <c r="B208" s="29"/>
      <c r="D208" s="139" t="s">
        <v>232</v>
      </c>
      <c r="F208" s="140" t="s">
        <v>5677</v>
      </c>
      <c r="L208" s="29"/>
      <c r="M208" s="138"/>
      <c r="T208" s="53"/>
      <c r="AT208" s="17" t="s">
        <v>232</v>
      </c>
      <c r="AU208" s="17" t="s">
        <v>82</v>
      </c>
    </row>
    <row r="209" spans="2:65" s="1" customFormat="1" ht="24.2" customHeight="1">
      <c r="B209" s="123"/>
      <c r="C209" s="164" t="s">
        <v>432</v>
      </c>
      <c r="D209" s="164" t="s">
        <v>1008</v>
      </c>
      <c r="E209" s="165" t="s">
        <v>3213</v>
      </c>
      <c r="F209" s="166" t="s">
        <v>3510</v>
      </c>
      <c r="G209" s="167" t="s">
        <v>272</v>
      </c>
      <c r="H209" s="168">
        <v>51.75</v>
      </c>
      <c r="I209" s="169">
        <v>25.6</v>
      </c>
      <c r="J209" s="169">
        <f>ROUND(I209*H209,2)</f>
        <v>1324.8</v>
      </c>
      <c r="K209" s="166" t="s">
        <v>230</v>
      </c>
      <c r="L209" s="170"/>
      <c r="M209" s="171" t="s">
        <v>1</v>
      </c>
      <c r="N209" s="172" t="s">
        <v>38</v>
      </c>
      <c r="O209" s="132">
        <v>0</v>
      </c>
      <c r="P209" s="132">
        <f>O209*H209</f>
        <v>0</v>
      </c>
      <c r="Q209" s="132">
        <v>1.7000000000000001E-4</v>
      </c>
      <c r="R209" s="132">
        <f>Q209*H209</f>
        <v>8.7974999999999998E-3</v>
      </c>
      <c r="S209" s="132">
        <v>0</v>
      </c>
      <c r="T209" s="133">
        <f>S209*H209</f>
        <v>0</v>
      </c>
      <c r="AR209" s="134" t="s">
        <v>623</v>
      </c>
      <c r="AT209" s="134" t="s">
        <v>1008</v>
      </c>
      <c r="AU209" s="134" t="s">
        <v>82</v>
      </c>
      <c r="AY209" s="17" t="s">
        <v>224</v>
      </c>
      <c r="BE209" s="135">
        <f>IF(N209="základní",J209,0)</f>
        <v>1324.8</v>
      </c>
      <c r="BF209" s="135">
        <f>IF(N209="snížená",J209,0)</f>
        <v>0</v>
      </c>
      <c r="BG209" s="135">
        <f>IF(N209="zákl. přenesená",J209,0)</f>
        <v>0</v>
      </c>
      <c r="BH209" s="135">
        <f>IF(N209="sníž. přenesená",J209,0)</f>
        <v>0</v>
      </c>
      <c r="BI209" s="135">
        <f>IF(N209="nulová",J209,0)</f>
        <v>0</v>
      </c>
      <c r="BJ209" s="17" t="s">
        <v>78</v>
      </c>
      <c r="BK209" s="135">
        <f>ROUND(I209*H209,2)</f>
        <v>1324.8</v>
      </c>
      <c r="BL209" s="17" t="s">
        <v>623</v>
      </c>
      <c r="BM209" s="134" t="s">
        <v>5678</v>
      </c>
    </row>
    <row r="210" spans="2:65" s="1" customFormat="1" ht="19.5">
      <c r="B210" s="29"/>
      <c r="D210" s="136" t="s">
        <v>231</v>
      </c>
      <c r="F210" s="137" t="s">
        <v>3510</v>
      </c>
      <c r="L210" s="29"/>
      <c r="M210" s="138"/>
      <c r="T210" s="53"/>
      <c r="AT210" s="17" t="s">
        <v>231</v>
      </c>
      <c r="AU210" s="17" t="s">
        <v>82</v>
      </c>
    </row>
    <row r="211" spans="2:65" s="13" customFormat="1">
      <c r="B211" s="146"/>
      <c r="D211" s="136" t="s">
        <v>234</v>
      </c>
      <c r="F211" s="148" t="s">
        <v>5679</v>
      </c>
      <c r="H211" s="149">
        <v>51.75</v>
      </c>
      <c r="L211" s="146"/>
      <c r="M211" s="150"/>
      <c r="T211" s="151"/>
      <c r="AT211" s="147" t="s">
        <v>234</v>
      </c>
      <c r="AU211" s="147" t="s">
        <v>82</v>
      </c>
      <c r="AV211" s="13" t="s">
        <v>82</v>
      </c>
      <c r="AW211" s="13" t="s">
        <v>3</v>
      </c>
      <c r="AX211" s="13" t="s">
        <v>78</v>
      </c>
      <c r="AY211" s="147" t="s">
        <v>224</v>
      </c>
    </row>
    <row r="212" spans="2:65" s="1" customFormat="1" ht="37.9" customHeight="1">
      <c r="B212" s="123"/>
      <c r="C212" s="124" t="s">
        <v>340</v>
      </c>
      <c r="D212" s="124" t="s">
        <v>226</v>
      </c>
      <c r="E212" s="125" t="s">
        <v>5680</v>
      </c>
      <c r="F212" s="126" t="s">
        <v>5681</v>
      </c>
      <c r="G212" s="127" t="s">
        <v>272</v>
      </c>
      <c r="H212" s="128">
        <v>425</v>
      </c>
      <c r="I212" s="129">
        <v>32</v>
      </c>
      <c r="J212" s="129">
        <f>ROUND(I212*H212,2)</f>
        <v>13600</v>
      </c>
      <c r="K212" s="126" t="s">
        <v>230</v>
      </c>
      <c r="L212" s="29"/>
      <c r="M212" s="130" t="s">
        <v>1</v>
      </c>
      <c r="N212" s="131" t="s">
        <v>38</v>
      </c>
      <c r="O212" s="132">
        <v>5.8000000000000003E-2</v>
      </c>
      <c r="P212" s="132">
        <f>O212*H212</f>
        <v>24.650000000000002</v>
      </c>
      <c r="Q212" s="132">
        <v>0</v>
      </c>
      <c r="R212" s="132">
        <f>Q212*H212</f>
        <v>0</v>
      </c>
      <c r="S212" s="132">
        <v>0</v>
      </c>
      <c r="T212" s="133">
        <f>S212*H212</f>
        <v>0</v>
      </c>
      <c r="AR212" s="134" t="s">
        <v>429</v>
      </c>
      <c r="AT212" s="134" t="s">
        <v>226</v>
      </c>
      <c r="AU212" s="134" t="s">
        <v>82</v>
      </c>
      <c r="AY212" s="17" t="s">
        <v>224</v>
      </c>
      <c r="BE212" s="135">
        <f>IF(N212="základní",J212,0)</f>
        <v>13600</v>
      </c>
      <c r="BF212" s="135">
        <f>IF(N212="snížená",J212,0)</f>
        <v>0</v>
      </c>
      <c r="BG212" s="135">
        <f>IF(N212="zákl. přenesená",J212,0)</f>
        <v>0</v>
      </c>
      <c r="BH212" s="135">
        <f>IF(N212="sníž. přenesená",J212,0)</f>
        <v>0</v>
      </c>
      <c r="BI212" s="135">
        <f>IF(N212="nulová",J212,0)</f>
        <v>0</v>
      </c>
      <c r="BJ212" s="17" t="s">
        <v>78</v>
      </c>
      <c r="BK212" s="135">
        <f>ROUND(I212*H212,2)</f>
        <v>13600</v>
      </c>
      <c r="BL212" s="17" t="s">
        <v>429</v>
      </c>
      <c r="BM212" s="134" t="s">
        <v>5682</v>
      </c>
    </row>
    <row r="213" spans="2:65" s="1" customFormat="1" ht="29.25">
      <c r="B213" s="29"/>
      <c r="D213" s="136" t="s">
        <v>231</v>
      </c>
      <c r="F213" s="137" t="s">
        <v>5683</v>
      </c>
      <c r="L213" s="29"/>
      <c r="M213" s="138"/>
      <c r="T213" s="53"/>
      <c r="AT213" s="17" t="s">
        <v>231</v>
      </c>
      <c r="AU213" s="17" t="s">
        <v>82</v>
      </c>
    </row>
    <row r="214" spans="2:65" s="1" customFormat="1">
      <c r="B214" s="29"/>
      <c r="D214" s="139" t="s">
        <v>232</v>
      </c>
      <c r="F214" s="140" t="s">
        <v>5684</v>
      </c>
      <c r="L214" s="29"/>
      <c r="M214" s="138"/>
      <c r="T214" s="53"/>
      <c r="AT214" s="17" t="s">
        <v>232</v>
      </c>
      <c r="AU214" s="17" t="s">
        <v>82</v>
      </c>
    </row>
    <row r="215" spans="2:65" s="1" customFormat="1" ht="33" customHeight="1">
      <c r="B215" s="123"/>
      <c r="C215" s="164" t="s">
        <v>441</v>
      </c>
      <c r="D215" s="164" t="s">
        <v>1008</v>
      </c>
      <c r="E215" s="165" t="s">
        <v>5685</v>
      </c>
      <c r="F215" s="166" t="s">
        <v>5686</v>
      </c>
      <c r="G215" s="167" t="s">
        <v>272</v>
      </c>
      <c r="H215" s="168">
        <v>488.75</v>
      </c>
      <c r="I215" s="169">
        <v>151</v>
      </c>
      <c r="J215" s="169">
        <f>ROUND(I215*H215,2)</f>
        <v>73801.25</v>
      </c>
      <c r="K215" s="166" t="s">
        <v>230</v>
      </c>
      <c r="L215" s="170"/>
      <c r="M215" s="171" t="s">
        <v>1</v>
      </c>
      <c r="N215" s="172" t="s">
        <v>38</v>
      </c>
      <c r="O215" s="132">
        <v>0</v>
      </c>
      <c r="P215" s="132">
        <f>O215*H215</f>
        <v>0</v>
      </c>
      <c r="Q215" s="132">
        <v>1.0200000000000001E-3</v>
      </c>
      <c r="R215" s="132">
        <f>Q215*H215</f>
        <v>0.49852500000000005</v>
      </c>
      <c r="S215" s="132">
        <v>0</v>
      </c>
      <c r="T215" s="133">
        <f>S215*H215</f>
        <v>0</v>
      </c>
      <c r="AR215" s="134" t="s">
        <v>623</v>
      </c>
      <c r="AT215" s="134" t="s">
        <v>1008</v>
      </c>
      <c r="AU215" s="134" t="s">
        <v>82</v>
      </c>
      <c r="AY215" s="17" t="s">
        <v>224</v>
      </c>
      <c r="BE215" s="135">
        <f>IF(N215="základní",J215,0)</f>
        <v>73801.25</v>
      </c>
      <c r="BF215" s="135">
        <f>IF(N215="snížená",J215,0)</f>
        <v>0</v>
      </c>
      <c r="BG215" s="135">
        <f>IF(N215="zákl. přenesená",J215,0)</f>
        <v>0</v>
      </c>
      <c r="BH215" s="135">
        <f>IF(N215="sníž. přenesená",J215,0)</f>
        <v>0</v>
      </c>
      <c r="BI215" s="135">
        <f>IF(N215="nulová",J215,0)</f>
        <v>0</v>
      </c>
      <c r="BJ215" s="17" t="s">
        <v>78</v>
      </c>
      <c r="BK215" s="135">
        <f>ROUND(I215*H215,2)</f>
        <v>73801.25</v>
      </c>
      <c r="BL215" s="17" t="s">
        <v>623</v>
      </c>
      <c r="BM215" s="134" t="s">
        <v>5687</v>
      </c>
    </row>
    <row r="216" spans="2:65" s="1" customFormat="1" ht="19.5">
      <c r="B216" s="29"/>
      <c r="D216" s="136" t="s">
        <v>231</v>
      </c>
      <c r="F216" s="137" t="s">
        <v>5686</v>
      </c>
      <c r="L216" s="29"/>
      <c r="M216" s="138"/>
      <c r="T216" s="53"/>
      <c r="AT216" s="17" t="s">
        <v>231</v>
      </c>
      <c r="AU216" s="17" t="s">
        <v>82</v>
      </c>
    </row>
    <row r="217" spans="2:65" s="13" customFormat="1">
      <c r="B217" s="146"/>
      <c r="D217" s="136" t="s">
        <v>234</v>
      </c>
      <c r="F217" s="148" t="s">
        <v>5688</v>
      </c>
      <c r="H217" s="149">
        <v>488.75</v>
      </c>
      <c r="L217" s="146"/>
      <c r="M217" s="150"/>
      <c r="T217" s="151"/>
      <c r="AT217" s="147" t="s">
        <v>234</v>
      </c>
      <c r="AU217" s="147" t="s">
        <v>82</v>
      </c>
      <c r="AV217" s="13" t="s">
        <v>82</v>
      </c>
      <c r="AW217" s="13" t="s">
        <v>3</v>
      </c>
      <c r="AX217" s="13" t="s">
        <v>78</v>
      </c>
      <c r="AY217" s="147" t="s">
        <v>224</v>
      </c>
    </row>
    <row r="218" spans="2:65" s="11" customFormat="1" ht="22.9" customHeight="1">
      <c r="B218" s="112"/>
      <c r="D218" s="113" t="s">
        <v>72</v>
      </c>
      <c r="E218" s="121" t="s">
        <v>2296</v>
      </c>
      <c r="F218" s="121" t="s">
        <v>3426</v>
      </c>
      <c r="J218" s="122">
        <f>BK218</f>
        <v>296939.5</v>
      </c>
      <c r="L218" s="112"/>
      <c r="M218" s="116"/>
      <c r="P218" s="117">
        <f>SUM(P219:P248)</f>
        <v>585.33699999999999</v>
      </c>
      <c r="R218" s="117">
        <f>SUM(R219:R248)</f>
        <v>0.16535000000000002</v>
      </c>
      <c r="T218" s="118">
        <f>SUM(T219:T248)</f>
        <v>0</v>
      </c>
      <c r="AR218" s="113" t="s">
        <v>101</v>
      </c>
      <c r="AT218" s="119" t="s">
        <v>72</v>
      </c>
      <c r="AU218" s="119" t="s">
        <v>78</v>
      </c>
      <c r="AY218" s="113" t="s">
        <v>224</v>
      </c>
      <c r="BK218" s="120">
        <f>SUM(BK219:BK248)</f>
        <v>296939.5</v>
      </c>
    </row>
    <row r="219" spans="2:65" s="1" customFormat="1" ht="24.2" customHeight="1">
      <c r="B219" s="123"/>
      <c r="C219" s="124" t="s">
        <v>345</v>
      </c>
      <c r="D219" s="124" t="s">
        <v>226</v>
      </c>
      <c r="E219" s="125" t="s">
        <v>5689</v>
      </c>
      <c r="F219" s="126" t="s">
        <v>5690</v>
      </c>
      <c r="G219" s="127" t="s">
        <v>5691</v>
      </c>
      <c r="H219" s="128">
        <v>0.5</v>
      </c>
      <c r="I219" s="129">
        <v>2220</v>
      </c>
      <c r="J219" s="129">
        <f>ROUND(I219*H219,2)</f>
        <v>1110</v>
      </c>
      <c r="K219" s="126" t="s">
        <v>230</v>
      </c>
      <c r="L219" s="29"/>
      <c r="M219" s="130" t="s">
        <v>1</v>
      </c>
      <c r="N219" s="131" t="s">
        <v>38</v>
      </c>
      <c r="O219" s="132">
        <v>5.8120000000000003</v>
      </c>
      <c r="P219" s="132">
        <f>O219*H219</f>
        <v>2.9060000000000001</v>
      </c>
      <c r="Q219" s="132">
        <v>0</v>
      </c>
      <c r="R219" s="132">
        <f>Q219*H219</f>
        <v>0</v>
      </c>
      <c r="S219" s="132">
        <v>0</v>
      </c>
      <c r="T219" s="133">
        <f>S219*H219</f>
        <v>0</v>
      </c>
      <c r="AR219" s="134" t="s">
        <v>429</v>
      </c>
      <c r="AT219" s="134" t="s">
        <v>226</v>
      </c>
      <c r="AU219" s="134" t="s">
        <v>82</v>
      </c>
      <c r="AY219" s="17" t="s">
        <v>224</v>
      </c>
      <c r="BE219" s="135">
        <f>IF(N219="základní",J219,0)</f>
        <v>1110</v>
      </c>
      <c r="BF219" s="135">
        <f>IF(N219="snížená",J219,0)</f>
        <v>0</v>
      </c>
      <c r="BG219" s="135">
        <f>IF(N219="zákl. přenesená",J219,0)</f>
        <v>0</v>
      </c>
      <c r="BH219" s="135">
        <f>IF(N219="sníž. přenesená",J219,0)</f>
        <v>0</v>
      </c>
      <c r="BI219" s="135">
        <f>IF(N219="nulová",J219,0)</f>
        <v>0</v>
      </c>
      <c r="BJ219" s="17" t="s">
        <v>78</v>
      </c>
      <c r="BK219" s="135">
        <f>ROUND(I219*H219,2)</f>
        <v>1110</v>
      </c>
      <c r="BL219" s="17" t="s">
        <v>429</v>
      </c>
      <c r="BM219" s="134" t="s">
        <v>5692</v>
      </c>
    </row>
    <row r="220" spans="2:65" s="1" customFormat="1" ht="19.5">
      <c r="B220" s="29"/>
      <c r="D220" s="136" t="s">
        <v>231</v>
      </c>
      <c r="F220" s="137" t="s">
        <v>5693</v>
      </c>
      <c r="L220" s="29"/>
      <c r="M220" s="138"/>
      <c r="T220" s="53"/>
      <c r="AT220" s="17" t="s">
        <v>231</v>
      </c>
      <c r="AU220" s="17" t="s">
        <v>82</v>
      </c>
    </row>
    <row r="221" spans="2:65" s="1" customFormat="1">
      <c r="B221" s="29"/>
      <c r="D221" s="139" t="s">
        <v>232</v>
      </c>
      <c r="F221" s="140" t="s">
        <v>5694</v>
      </c>
      <c r="L221" s="29"/>
      <c r="M221" s="138"/>
      <c r="T221" s="53"/>
      <c r="AT221" s="17" t="s">
        <v>232</v>
      </c>
      <c r="AU221" s="17" t="s">
        <v>82</v>
      </c>
    </row>
    <row r="222" spans="2:65" s="1" customFormat="1" ht="24.2" customHeight="1">
      <c r="B222" s="123"/>
      <c r="C222" s="124" t="s">
        <v>453</v>
      </c>
      <c r="D222" s="124" t="s">
        <v>226</v>
      </c>
      <c r="E222" s="125" t="s">
        <v>5695</v>
      </c>
      <c r="F222" s="126" t="s">
        <v>5696</v>
      </c>
      <c r="G222" s="127" t="s">
        <v>229</v>
      </c>
      <c r="H222" s="128">
        <v>9</v>
      </c>
      <c r="I222" s="129">
        <v>1770</v>
      </c>
      <c r="J222" s="129">
        <f>ROUND(I222*H222,2)</f>
        <v>15930</v>
      </c>
      <c r="K222" s="126" t="s">
        <v>230</v>
      </c>
      <c r="L222" s="29"/>
      <c r="M222" s="130" t="s">
        <v>1</v>
      </c>
      <c r="N222" s="131" t="s">
        <v>38</v>
      </c>
      <c r="O222" s="132">
        <v>4.665</v>
      </c>
      <c r="P222" s="132">
        <f>O222*H222</f>
        <v>41.984999999999999</v>
      </c>
      <c r="Q222" s="132">
        <v>0</v>
      </c>
      <c r="R222" s="132">
        <f>Q222*H222</f>
        <v>0</v>
      </c>
      <c r="S222" s="132">
        <v>0</v>
      </c>
      <c r="T222" s="133">
        <f>S222*H222</f>
        <v>0</v>
      </c>
      <c r="AR222" s="134" t="s">
        <v>429</v>
      </c>
      <c r="AT222" s="134" t="s">
        <v>226</v>
      </c>
      <c r="AU222" s="134" t="s">
        <v>82</v>
      </c>
      <c r="AY222" s="17" t="s">
        <v>224</v>
      </c>
      <c r="BE222" s="135">
        <f>IF(N222="základní",J222,0)</f>
        <v>15930</v>
      </c>
      <c r="BF222" s="135">
        <f>IF(N222="snížená",J222,0)</f>
        <v>0</v>
      </c>
      <c r="BG222" s="135">
        <f>IF(N222="zákl. přenesená",J222,0)</f>
        <v>0</v>
      </c>
      <c r="BH222" s="135">
        <f>IF(N222="sníž. přenesená",J222,0)</f>
        <v>0</v>
      </c>
      <c r="BI222" s="135">
        <f>IF(N222="nulová",J222,0)</f>
        <v>0</v>
      </c>
      <c r="BJ222" s="17" t="s">
        <v>78</v>
      </c>
      <c r="BK222" s="135">
        <f>ROUND(I222*H222,2)</f>
        <v>15930</v>
      </c>
      <c r="BL222" s="17" t="s">
        <v>429</v>
      </c>
      <c r="BM222" s="134" t="s">
        <v>5697</v>
      </c>
    </row>
    <row r="223" spans="2:65" s="1" customFormat="1" ht="39">
      <c r="B223" s="29"/>
      <c r="D223" s="136" t="s">
        <v>231</v>
      </c>
      <c r="F223" s="137" t="s">
        <v>5698</v>
      </c>
      <c r="L223" s="29"/>
      <c r="M223" s="138"/>
      <c r="T223" s="53"/>
      <c r="AT223" s="17" t="s">
        <v>231</v>
      </c>
      <c r="AU223" s="17" t="s">
        <v>82</v>
      </c>
    </row>
    <row r="224" spans="2:65" s="1" customFormat="1">
      <c r="B224" s="29"/>
      <c r="D224" s="139" t="s">
        <v>232</v>
      </c>
      <c r="F224" s="140" t="s">
        <v>5699</v>
      </c>
      <c r="L224" s="29"/>
      <c r="M224" s="138"/>
      <c r="T224" s="53"/>
      <c r="AT224" s="17" t="s">
        <v>232</v>
      </c>
      <c r="AU224" s="17" t="s">
        <v>82</v>
      </c>
    </row>
    <row r="225" spans="2:65" s="1" customFormat="1" ht="24.2" customHeight="1">
      <c r="B225" s="123"/>
      <c r="C225" s="124" t="s">
        <v>350</v>
      </c>
      <c r="D225" s="124" t="s">
        <v>226</v>
      </c>
      <c r="E225" s="125" t="s">
        <v>5700</v>
      </c>
      <c r="F225" s="126" t="s">
        <v>5701</v>
      </c>
      <c r="G225" s="127" t="s">
        <v>272</v>
      </c>
      <c r="H225" s="128">
        <v>205</v>
      </c>
      <c r="I225" s="129">
        <v>330</v>
      </c>
      <c r="J225" s="129">
        <f>ROUND(I225*H225,2)</f>
        <v>67650</v>
      </c>
      <c r="K225" s="126" t="s">
        <v>230</v>
      </c>
      <c r="L225" s="29"/>
      <c r="M225" s="130" t="s">
        <v>1</v>
      </c>
      <c r="N225" s="131" t="s">
        <v>38</v>
      </c>
      <c r="O225" s="132">
        <v>0.88700000000000001</v>
      </c>
      <c r="P225" s="132">
        <f>O225*H225</f>
        <v>181.83500000000001</v>
      </c>
      <c r="Q225" s="132">
        <v>0</v>
      </c>
      <c r="R225" s="132">
        <f>Q225*H225</f>
        <v>0</v>
      </c>
      <c r="S225" s="132">
        <v>0</v>
      </c>
      <c r="T225" s="133">
        <f>S225*H225</f>
        <v>0</v>
      </c>
      <c r="AR225" s="134" t="s">
        <v>429</v>
      </c>
      <c r="AT225" s="134" t="s">
        <v>226</v>
      </c>
      <c r="AU225" s="134" t="s">
        <v>82</v>
      </c>
      <c r="AY225" s="17" t="s">
        <v>224</v>
      </c>
      <c r="BE225" s="135">
        <f>IF(N225="základní",J225,0)</f>
        <v>67650</v>
      </c>
      <c r="BF225" s="135">
        <f>IF(N225="snížená",J225,0)</f>
        <v>0</v>
      </c>
      <c r="BG225" s="135">
        <f>IF(N225="zákl. přenesená",J225,0)</f>
        <v>0</v>
      </c>
      <c r="BH225" s="135">
        <f>IF(N225="sníž. přenesená",J225,0)</f>
        <v>0</v>
      </c>
      <c r="BI225" s="135">
        <f>IF(N225="nulová",J225,0)</f>
        <v>0</v>
      </c>
      <c r="BJ225" s="17" t="s">
        <v>78</v>
      </c>
      <c r="BK225" s="135">
        <f>ROUND(I225*H225,2)</f>
        <v>67650</v>
      </c>
      <c r="BL225" s="17" t="s">
        <v>429</v>
      </c>
      <c r="BM225" s="134" t="s">
        <v>5702</v>
      </c>
    </row>
    <row r="226" spans="2:65" s="1" customFormat="1" ht="39">
      <c r="B226" s="29"/>
      <c r="D226" s="136" t="s">
        <v>231</v>
      </c>
      <c r="F226" s="137" t="s">
        <v>5703</v>
      </c>
      <c r="L226" s="29"/>
      <c r="M226" s="138"/>
      <c r="T226" s="53"/>
      <c r="AT226" s="17" t="s">
        <v>231</v>
      </c>
      <c r="AU226" s="17" t="s">
        <v>82</v>
      </c>
    </row>
    <row r="227" spans="2:65" s="1" customFormat="1">
      <c r="B227" s="29"/>
      <c r="D227" s="139" t="s">
        <v>232</v>
      </c>
      <c r="F227" s="140" t="s">
        <v>5704</v>
      </c>
      <c r="L227" s="29"/>
      <c r="M227" s="138"/>
      <c r="T227" s="53"/>
      <c r="AT227" s="17" t="s">
        <v>232</v>
      </c>
      <c r="AU227" s="17" t="s">
        <v>82</v>
      </c>
    </row>
    <row r="228" spans="2:65" s="1" customFormat="1" ht="24.2" customHeight="1">
      <c r="B228" s="123"/>
      <c r="C228" s="124" t="s">
        <v>464</v>
      </c>
      <c r="D228" s="124" t="s">
        <v>226</v>
      </c>
      <c r="E228" s="125" t="s">
        <v>5705</v>
      </c>
      <c r="F228" s="126" t="s">
        <v>5706</v>
      </c>
      <c r="G228" s="127" t="s">
        <v>272</v>
      </c>
      <c r="H228" s="128">
        <v>205</v>
      </c>
      <c r="I228" s="129">
        <v>472</v>
      </c>
      <c r="J228" s="129">
        <f>ROUND(I228*H228,2)</f>
        <v>96760</v>
      </c>
      <c r="K228" s="126" t="s">
        <v>230</v>
      </c>
      <c r="L228" s="29"/>
      <c r="M228" s="130" t="s">
        <v>1</v>
      </c>
      <c r="N228" s="131" t="s">
        <v>38</v>
      </c>
      <c r="O228" s="132">
        <v>1.2490000000000001</v>
      </c>
      <c r="P228" s="132">
        <f>O228*H228</f>
        <v>256.04500000000002</v>
      </c>
      <c r="Q228" s="132">
        <v>0</v>
      </c>
      <c r="R228" s="132">
        <f>Q228*H228</f>
        <v>0</v>
      </c>
      <c r="S228" s="132">
        <v>0</v>
      </c>
      <c r="T228" s="133">
        <f>S228*H228</f>
        <v>0</v>
      </c>
      <c r="AR228" s="134" t="s">
        <v>429</v>
      </c>
      <c r="AT228" s="134" t="s">
        <v>226</v>
      </c>
      <c r="AU228" s="134" t="s">
        <v>82</v>
      </c>
      <c r="AY228" s="17" t="s">
        <v>224</v>
      </c>
      <c r="BE228" s="135">
        <f>IF(N228="základní",J228,0)</f>
        <v>96760</v>
      </c>
      <c r="BF228" s="135">
        <f>IF(N228="snížená",J228,0)</f>
        <v>0</v>
      </c>
      <c r="BG228" s="135">
        <f>IF(N228="zákl. přenesená",J228,0)</f>
        <v>0</v>
      </c>
      <c r="BH228" s="135">
        <f>IF(N228="sníž. přenesená",J228,0)</f>
        <v>0</v>
      </c>
      <c r="BI228" s="135">
        <f>IF(N228="nulová",J228,0)</f>
        <v>0</v>
      </c>
      <c r="BJ228" s="17" t="s">
        <v>78</v>
      </c>
      <c r="BK228" s="135">
        <f>ROUND(I228*H228,2)</f>
        <v>96760</v>
      </c>
      <c r="BL228" s="17" t="s">
        <v>429</v>
      </c>
      <c r="BM228" s="134" t="s">
        <v>5707</v>
      </c>
    </row>
    <row r="229" spans="2:65" s="1" customFormat="1" ht="39">
      <c r="B229" s="29"/>
      <c r="D229" s="136" t="s">
        <v>231</v>
      </c>
      <c r="F229" s="137" t="s">
        <v>5708</v>
      </c>
      <c r="L229" s="29"/>
      <c r="M229" s="138"/>
      <c r="T229" s="53"/>
      <c r="AT229" s="17" t="s">
        <v>231</v>
      </c>
      <c r="AU229" s="17" t="s">
        <v>82</v>
      </c>
    </row>
    <row r="230" spans="2:65" s="1" customFormat="1">
      <c r="B230" s="29"/>
      <c r="D230" s="139" t="s">
        <v>232</v>
      </c>
      <c r="F230" s="140" t="s">
        <v>5709</v>
      </c>
      <c r="L230" s="29"/>
      <c r="M230" s="138"/>
      <c r="T230" s="53"/>
      <c r="AT230" s="17" t="s">
        <v>232</v>
      </c>
      <c r="AU230" s="17" t="s">
        <v>82</v>
      </c>
    </row>
    <row r="231" spans="2:65" s="1" customFormat="1" ht="24.2" customHeight="1">
      <c r="B231" s="123"/>
      <c r="C231" s="124" t="s">
        <v>355</v>
      </c>
      <c r="D231" s="124" t="s">
        <v>226</v>
      </c>
      <c r="E231" s="125" t="s">
        <v>5710</v>
      </c>
      <c r="F231" s="126" t="s">
        <v>5711</v>
      </c>
      <c r="G231" s="127" t="s">
        <v>229</v>
      </c>
      <c r="H231" s="128">
        <v>9</v>
      </c>
      <c r="I231" s="129">
        <v>363</v>
      </c>
      <c r="J231" s="129">
        <f>ROUND(I231*H231,2)</f>
        <v>3267</v>
      </c>
      <c r="K231" s="126" t="s">
        <v>230</v>
      </c>
      <c r="L231" s="29"/>
      <c r="M231" s="130" t="s">
        <v>1</v>
      </c>
      <c r="N231" s="131" t="s">
        <v>38</v>
      </c>
      <c r="O231" s="132">
        <v>0.81499999999999995</v>
      </c>
      <c r="P231" s="132">
        <f>O231*H231</f>
        <v>7.3349999999999991</v>
      </c>
      <c r="Q231" s="132">
        <v>0</v>
      </c>
      <c r="R231" s="132">
        <f>Q231*H231</f>
        <v>0</v>
      </c>
      <c r="S231" s="132">
        <v>0</v>
      </c>
      <c r="T231" s="133">
        <f>S231*H231</f>
        <v>0</v>
      </c>
      <c r="AR231" s="134" t="s">
        <v>429</v>
      </c>
      <c r="AT231" s="134" t="s">
        <v>226</v>
      </c>
      <c r="AU231" s="134" t="s">
        <v>82</v>
      </c>
      <c r="AY231" s="17" t="s">
        <v>224</v>
      </c>
      <c r="BE231" s="135">
        <f>IF(N231="základní",J231,0)</f>
        <v>3267</v>
      </c>
      <c r="BF231" s="135">
        <f>IF(N231="snížená",J231,0)</f>
        <v>0</v>
      </c>
      <c r="BG231" s="135">
        <f>IF(N231="zákl. přenesená",J231,0)</f>
        <v>0</v>
      </c>
      <c r="BH231" s="135">
        <f>IF(N231="sníž. přenesená",J231,0)</f>
        <v>0</v>
      </c>
      <c r="BI231" s="135">
        <f>IF(N231="nulová",J231,0)</f>
        <v>0</v>
      </c>
      <c r="BJ231" s="17" t="s">
        <v>78</v>
      </c>
      <c r="BK231" s="135">
        <f>ROUND(I231*H231,2)</f>
        <v>3267</v>
      </c>
      <c r="BL231" s="17" t="s">
        <v>429</v>
      </c>
      <c r="BM231" s="134" t="s">
        <v>5712</v>
      </c>
    </row>
    <row r="232" spans="2:65" s="1" customFormat="1" ht="29.25">
      <c r="B232" s="29"/>
      <c r="D232" s="136" t="s">
        <v>231</v>
      </c>
      <c r="F232" s="137" t="s">
        <v>5713</v>
      </c>
      <c r="L232" s="29"/>
      <c r="M232" s="138"/>
      <c r="T232" s="53"/>
      <c r="AT232" s="17" t="s">
        <v>231</v>
      </c>
      <c r="AU232" s="17" t="s">
        <v>82</v>
      </c>
    </row>
    <row r="233" spans="2:65" s="1" customFormat="1">
      <c r="B233" s="29"/>
      <c r="D233" s="139" t="s">
        <v>232</v>
      </c>
      <c r="F233" s="140" t="s">
        <v>5714</v>
      </c>
      <c r="L233" s="29"/>
      <c r="M233" s="138"/>
      <c r="T233" s="53"/>
      <c r="AT233" s="17" t="s">
        <v>232</v>
      </c>
      <c r="AU233" s="17" t="s">
        <v>82</v>
      </c>
    </row>
    <row r="234" spans="2:65" s="1" customFormat="1" ht="24.2" customHeight="1">
      <c r="B234" s="123"/>
      <c r="C234" s="124" t="s">
        <v>472</v>
      </c>
      <c r="D234" s="124" t="s">
        <v>226</v>
      </c>
      <c r="E234" s="125" t="s">
        <v>5715</v>
      </c>
      <c r="F234" s="126" t="s">
        <v>5716</v>
      </c>
      <c r="G234" s="127" t="s">
        <v>272</v>
      </c>
      <c r="H234" s="128">
        <v>205</v>
      </c>
      <c r="I234" s="129">
        <v>73</v>
      </c>
      <c r="J234" s="129">
        <f>ROUND(I234*H234,2)</f>
        <v>14965</v>
      </c>
      <c r="K234" s="126" t="s">
        <v>230</v>
      </c>
      <c r="L234" s="29"/>
      <c r="M234" s="130" t="s">
        <v>1</v>
      </c>
      <c r="N234" s="131" t="s">
        <v>38</v>
      </c>
      <c r="O234" s="132">
        <v>0.16400000000000001</v>
      </c>
      <c r="P234" s="132">
        <f>O234*H234</f>
        <v>33.620000000000005</v>
      </c>
      <c r="Q234" s="132">
        <v>0</v>
      </c>
      <c r="R234" s="132">
        <f>Q234*H234</f>
        <v>0</v>
      </c>
      <c r="S234" s="132">
        <v>0</v>
      </c>
      <c r="T234" s="133">
        <f>S234*H234</f>
        <v>0</v>
      </c>
      <c r="AR234" s="134" t="s">
        <v>429</v>
      </c>
      <c r="AT234" s="134" t="s">
        <v>226</v>
      </c>
      <c r="AU234" s="134" t="s">
        <v>82</v>
      </c>
      <c r="AY234" s="17" t="s">
        <v>224</v>
      </c>
      <c r="BE234" s="135">
        <f>IF(N234="základní",J234,0)</f>
        <v>14965</v>
      </c>
      <c r="BF234" s="135">
        <f>IF(N234="snížená",J234,0)</f>
        <v>0</v>
      </c>
      <c r="BG234" s="135">
        <f>IF(N234="zákl. přenesená",J234,0)</f>
        <v>0</v>
      </c>
      <c r="BH234" s="135">
        <f>IF(N234="sníž. přenesená",J234,0)</f>
        <v>0</v>
      </c>
      <c r="BI234" s="135">
        <f>IF(N234="nulová",J234,0)</f>
        <v>0</v>
      </c>
      <c r="BJ234" s="17" t="s">
        <v>78</v>
      </c>
      <c r="BK234" s="135">
        <f>ROUND(I234*H234,2)</f>
        <v>14965</v>
      </c>
      <c r="BL234" s="17" t="s">
        <v>429</v>
      </c>
      <c r="BM234" s="134" t="s">
        <v>5717</v>
      </c>
    </row>
    <row r="235" spans="2:65" s="1" customFormat="1" ht="39">
      <c r="B235" s="29"/>
      <c r="D235" s="136" t="s">
        <v>231</v>
      </c>
      <c r="F235" s="137" t="s">
        <v>5718</v>
      </c>
      <c r="L235" s="29"/>
      <c r="M235" s="138"/>
      <c r="T235" s="53"/>
      <c r="AT235" s="17" t="s">
        <v>231</v>
      </c>
      <c r="AU235" s="17" t="s">
        <v>82</v>
      </c>
    </row>
    <row r="236" spans="2:65" s="1" customFormat="1">
      <c r="B236" s="29"/>
      <c r="D236" s="139" t="s">
        <v>232</v>
      </c>
      <c r="F236" s="140" t="s">
        <v>5719</v>
      </c>
      <c r="L236" s="29"/>
      <c r="M236" s="138"/>
      <c r="T236" s="53"/>
      <c r="AT236" s="17" t="s">
        <v>232</v>
      </c>
      <c r="AU236" s="17" t="s">
        <v>82</v>
      </c>
    </row>
    <row r="237" spans="2:65" s="1" customFormat="1" ht="24.2" customHeight="1">
      <c r="B237" s="123"/>
      <c r="C237" s="124" t="s">
        <v>359</v>
      </c>
      <c r="D237" s="124" t="s">
        <v>226</v>
      </c>
      <c r="E237" s="125" t="s">
        <v>5720</v>
      </c>
      <c r="F237" s="126" t="s">
        <v>5721</v>
      </c>
      <c r="G237" s="127" t="s">
        <v>272</v>
      </c>
      <c r="H237" s="128">
        <v>205</v>
      </c>
      <c r="I237" s="129">
        <v>83.7</v>
      </c>
      <c r="J237" s="129">
        <f>ROUND(I237*H237,2)</f>
        <v>17158.5</v>
      </c>
      <c r="K237" s="126" t="s">
        <v>230</v>
      </c>
      <c r="L237" s="29"/>
      <c r="M237" s="130" t="s">
        <v>1</v>
      </c>
      <c r="N237" s="131" t="s">
        <v>38</v>
      </c>
      <c r="O237" s="132">
        <v>0.188</v>
      </c>
      <c r="P237" s="132">
        <f>O237*H237</f>
        <v>38.54</v>
      </c>
      <c r="Q237" s="132">
        <v>0</v>
      </c>
      <c r="R237" s="132">
        <f>Q237*H237</f>
        <v>0</v>
      </c>
      <c r="S237" s="132">
        <v>0</v>
      </c>
      <c r="T237" s="133">
        <f>S237*H237</f>
        <v>0</v>
      </c>
      <c r="AR237" s="134" t="s">
        <v>429</v>
      </c>
      <c r="AT237" s="134" t="s">
        <v>226</v>
      </c>
      <c r="AU237" s="134" t="s">
        <v>82</v>
      </c>
      <c r="AY237" s="17" t="s">
        <v>224</v>
      </c>
      <c r="BE237" s="135">
        <f>IF(N237="základní",J237,0)</f>
        <v>17158.5</v>
      </c>
      <c r="BF237" s="135">
        <f>IF(N237="snížená",J237,0)</f>
        <v>0</v>
      </c>
      <c r="BG237" s="135">
        <f>IF(N237="zákl. přenesená",J237,0)</f>
        <v>0</v>
      </c>
      <c r="BH237" s="135">
        <f>IF(N237="sníž. přenesená",J237,0)</f>
        <v>0</v>
      </c>
      <c r="BI237" s="135">
        <f>IF(N237="nulová",J237,0)</f>
        <v>0</v>
      </c>
      <c r="BJ237" s="17" t="s">
        <v>78</v>
      </c>
      <c r="BK237" s="135">
        <f>ROUND(I237*H237,2)</f>
        <v>17158.5</v>
      </c>
      <c r="BL237" s="17" t="s">
        <v>429</v>
      </c>
      <c r="BM237" s="134" t="s">
        <v>5722</v>
      </c>
    </row>
    <row r="238" spans="2:65" s="1" customFormat="1" ht="39">
      <c r="B238" s="29"/>
      <c r="D238" s="136" t="s">
        <v>231</v>
      </c>
      <c r="F238" s="137" t="s">
        <v>5723</v>
      </c>
      <c r="L238" s="29"/>
      <c r="M238" s="138"/>
      <c r="T238" s="53"/>
      <c r="AT238" s="17" t="s">
        <v>231</v>
      </c>
      <c r="AU238" s="17" t="s">
        <v>82</v>
      </c>
    </row>
    <row r="239" spans="2:65" s="1" customFormat="1">
      <c r="B239" s="29"/>
      <c r="D239" s="139" t="s">
        <v>232</v>
      </c>
      <c r="F239" s="140" t="s">
        <v>5724</v>
      </c>
      <c r="L239" s="29"/>
      <c r="M239" s="138"/>
      <c r="T239" s="53"/>
      <c r="AT239" s="17" t="s">
        <v>232</v>
      </c>
      <c r="AU239" s="17" t="s">
        <v>82</v>
      </c>
    </row>
    <row r="240" spans="2:65" s="1" customFormat="1" ht="24.2" customHeight="1">
      <c r="B240" s="123"/>
      <c r="C240" s="124" t="s">
        <v>479</v>
      </c>
      <c r="D240" s="124" t="s">
        <v>226</v>
      </c>
      <c r="E240" s="125" t="s">
        <v>5725</v>
      </c>
      <c r="F240" s="126" t="s">
        <v>5726</v>
      </c>
      <c r="G240" s="127" t="s">
        <v>229</v>
      </c>
      <c r="H240" s="128">
        <v>18</v>
      </c>
      <c r="I240" s="129">
        <v>3920</v>
      </c>
      <c r="J240" s="129">
        <f>ROUND(I240*H240,2)</f>
        <v>70560</v>
      </c>
      <c r="K240" s="126" t="s">
        <v>230</v>
      </c>
      <c r="L240" s="29"/>
      <c r="M240" s="130" t="s">
        <v>1</v>
      </c>
      <c r="N240" s="131" t="s">
        <v>38</v>
      </c>
      <c r="O240" s="132">
        <v>0.47699999999999998</v>
      </c>
      <c r="P240" s="132">
        <f>O240*H240</f>
        <v>8.5860000000000003</v>
      </c>
      <c r="Q240" s="132">
        <v>0</v>
      </c>
      <c r="R240" s="132">
        <f>Q240*H240</f>
        <v>0</v>
      </c>
      <c r="S240" s="132">
        <v>0</v>
      </c>
      <c r="T240" s="133">
        <f>S240*H240</f>
        <v>0</v>
      </c>
      <c r="AR240" s="134" t="s">
        <v>429</v>
      </c>
      <c r="AT240" s="134" t="s">
        <v>226</v>
      </c>
      <c r="AU240" s="134" t="s">
        <v>82</v>
      </c>
      <c r="AY240" s="17" t="s">
        <v>224</v>
      </c>
      <c r="BE240" s="135">
        <f>IF(N240="základní",J240,0)</f>
        <v>70560</v>
      </c>
      <c r="BF240" s="135">
        <f>IF(N240="snížená",J240,0)</f>
        <v>0</v>
      </c>
      <c r="BG240" s="135">
        <f>IF(N240="zákl. přenesená",J240,0)</f>
        <v>0</v>
      </c>
      <c r="BH240" s="135">
        <f>IF(N240="sníž. přenesená",J240,0)</f>
        <v>0</v>
      </c>
      <c r="BI240" s="135">
        <f>IF(N240="nulová",J240,0)</f>
        <v>0</v>
      </c>
      <c r="BJ240" s="17" t="s">
        <v>78</v>
      </c>
      <c r="BK240" s="135">
        <f>ROUND(I240*H240,2)</f>
        <v>70560</v>
      </c>
      <c r="BL240" s="17" t="s">
        <v>429</v>
      </c>
      <c r="BM240" s="134" t="s">
        <v>5727</v>
      </c>
    </row>
    <row r="241" spans="2:65" s="1" customFormat="1" ht="19.5">
      <c r="B241" s="29"/>
      <c r="D241" s="136" t="s">
        <v>231</v>
      </c>
      <c r="F241" s="137" t="s">
        <v>5728</v>
      </c>
      <c r="L241" s="29"/>
      <c r="M241" s="138"/>
      <c r="T241" s="53"/>
      <c r="AT241" s="17" t="s">
        <v>231</v>
      </c>
      <c r="AU241" s="17" t="s">
        <v>82</v>
      </c>
    </row>
    <row r="242" spans="2:65" s="1" customFormat="1">
      <c r="B242" s="29"/>
      <c r="D242" s="139" t="s">
        <v>232</v>
      </c>
      <c r="F242" s="140" t="s">
        <v>5729</v>
      </c>
      <c r="L242" s="29"/>
      <c r="M242" s="138"/>
      <c r="T242" s="53"/>
      <c r="AT242" s="17" t="s">
        <v>232</v>
      </c>
      <c r="AU242" s="17" t="s">
        <v>82</v>
      </c>
    </row>
    <row r="243" spans="2:65" s="1" customFormat="1" ht="21.75" customHeight="1">
      <c r="B243" s="123"/>
      <c r="C243" s="124" t="s">
        <v>365</v>
      </c>
      <c r="D243" s="124" t="s">
        <v>226</v>
      </c>
      <c r="E243" s="125" t="s">
        <v>5730</v>
      </c>
      <c r="F243" s="126" t="s">
        <v>5731</v>
      </c>
      <c r="G243" s="127" t="s">
        <v>272</v>
      </c>
      <c r="H243" s="128">
        <v>410</v>
      </c>
      <c r="I243" s="129">
        <v>14.9</v>
      </c>
      <c r="J243" s="129">
        <f>ROUND(I243*H243,2)</f>
        <v>6109</v>
      </c>
      <c r="K243" s="126" t="s">
        <v>230</v>
      </c>
      <c r="L243" s="29"/>
      <c r="M243" s="130" t="s">
        <v>1</v>
      </c>
      <c r="N243" s="131" t="s">
        <v>38</v>
      </c>
      <c r="O243" s="132">
        <v>2.1999999999999999E-2</v>
      </c>
      <c r="P243" s="132">
        <f>O243*H243</f>
        <v>9.02</v>
      </c>
      <c r="Q243" s="132">
        <v>6.0000000000000002E-5</v>
      </c>
      <c r="R243" s="132">
        <f>Q243*H243</f>
        <v>2.46E-2</v>
      </c>
      <c r="S243" s="132">
        <v>0</v>
      </c>
      <c r="T243" s="133">
        <f>S243*H243</f>
        <v>0</v>
      </c>
      <c r="AR243" s="134" t="s">
        <v>429</v>
      </c>
      <c r="AT243" s="134" t="s">
        <v>226</v>
      </c>
      <c r="AU243" s="134" t="s">
        <v>82</v>
      </c>
      <c r="AY243" s="17" t="s">
        <v>224</v>
      </c>
      <c r="BE243" s="135">
        <f>IF(N243="základní",J243,0)</f>
        <v>6109</v>
      </c>
      <c r="BF243" s="135">
        <f>IF(N243="snížená",J243,0)</f>
        <v>0</v>
      </c>
      <c r="BG243" s="135">
        <f>IF(N243="zákl. přenesená",J243,0)</f>
        <v>0</v>
      </c>
      <c r="BH243" s="135">
        <f>IF(N243="sníž. přenesená",J243,0)</f>
        <v>0</v>
      </c>
      <c r="BI243" s="135">
        <f>IF(N243="nulová",J243,0)</f>
        <v>0</v>
      </c>
      <c r="BJ243" s="17" t="s">
        <v>78</v>
      </c>
      <c r="BK243" s="135">
        <f>ROUND(I243*H243,2)</f>
        <v>6109</v>
      </c>
      <c r="BL243" s="17" t="s">
        <v>429</v>
      </c>
      <c r="BM243" s="134" t="s">
        <v>5732</v>
      </c>
    </row>
    <row r="244" spans="2:65" s="1" customFormat="1" ht="19.5">
      <c r="B244" s="29"/>
      <c r="D244" s="136" t="s">
        <v>231</v>
      </c>
      <c r="F244" s="137" t="s">
        <v>5733</v>
      </c>
      <c r="L244" s="29"/>
      <c r="M244" s="138"/>
      <c r="T244" s="53"/>
      <c r="AT244" s="17" t="s">
        <v>231</v>
      </c>
      <c r="AU244" s="17" t="s">
        <v>82</v>
      </c>
    </row>
    <row r="245" spans="2:65" s="1" customFormat="1">
      <c r="B245" s="29"/>
      <c r="D245" s="139" t="s">
        <v>232</v>
      </c>
      <c r="F245" s="140" t="s">
        <v>5734</v>
      </c>
      <c r="L245" s="29"/>
      <c r="M245" s="138"/>
      <c r="T245" s="53"/>
      <c r="AT245" s="17" t="s">
        <v>232</v>
      </c>
      <c r="AU245" s="17" t="s">
        <v>82</v>
      </c>
    </row>
    <row r="246" spans="2:65" s="1" customFormat="1" ht="24.2" customHeight="1">
      <c r="B246" s="123"/>
      <c r="C246" s="124" t="s">
        <v>491</v>
      </c>
      <c r="D246" s="124" t="s">
        <v>226</v>
      </c>
      <c r="E246" s="125" t="s">
        <v>5735</v>
      </c>
      <c r="F246" s="126" t="s">
        <v>5736</v>
      </c>
      <c r="G246" s="127" t="s">
        <v>639</v>
      </c>
      <c r="H246" s="128">
        <v>5</v>
      </c>
      <c r="I246" s="129">
        <v>686</v>
      </c>
      <c r="J246" s="129">
        <f>ROUND(I246*H246,2)</f>
        <v>3430</v>
      </c>
      <c r="K246" s="126" t="s">
        <v>230</v>
      </c>
      <c r="L246" s="29"/>
      <c r="M246" s="130" t="s">
        <v>1</v>
      </c>
      <c r="N246" s="131" t="s">
        <v>38</v>
      </c>
      <c r="O246" s="132">
        <v>1.093</v>
      </c>
      <c r="P246" s="132">
        <f>O246*H246</f>
        <v>5.4649999999999999</v>
      </c>
      <c r="Q246" s="132">
        <v>2.8150000000000001E-2</v>
      </c>
      <c r="R246" s="132">
        <f>Q246*H246</f>
        <v>0.14075000000000001</v>
      </c>
      <c r="S246" s="132">
        <v>0</v>
      </c>
      <c r="T246" s="133">
        <f>S246*H246</f>
        <v>0</v>
      </c>
      <c r="AR246" s="134" t="s">
        <v>429</v>
      </c>
      <c r="AT246" s="134" t="s">
        <v>226</v>
      </c>
      <c r="AU246" s="134" t="s">
        <v>82</v>
      </c>
      <c r="AY246" s="17" t="s">
        <v>224</v>
      </c>
      <c r="BE246" s="135">
        <f>IF(N246="základní",J246,0)</f>
        <v>3430</v>
      </c>
      <c r="BF246" s="135">
        <f>IF(N246="snížená",J246,0)</f>
        <v>0</v>
      </c>
      <c r="BG246" s="135">
        <f>IF(N246="zákl. přenesená",J246,0)</f>
        <v>0</v>
      </c>
      <c r="BH246" s="135">
        <f>IF(N246="sníž. přenesená",J246,0)</f>
        <v>0</v>
      </c>
      <c r="BI246" s="135">
        <f>IF(N246="nulová",J246,0)</f>
        <v>0</v>
      </c>
      <c r="BJ246" s="17" t="s">
        <v>78</v>
      </c>
      <c r="BK246" s="135">
        <f>ROUND(I246*H246,2)</f>
        <v>3430</v>
      </c>
      <c r="BL246" s="17" t="s">
        <v>429</v>
      </c>
      <c r="BM246" s="134" t="s">
        <v>5737</v>
      </c>
    </row>
    <row r="247" spans="2:65" s="1" customFormat="1" ht="19.5">
      <c r="B247" s="29"/>
      <c r="D247" s="136" t="s">
        <v>231</v>
      </c>
      <c r="F247" s="137" t="s">
        <v>5738</v>
      </c>
      <c r="L247" s="29"/>
      <c r="M247" s="138"/>
      <c r="T247" s="53"/>
      <c r="AT247" s="17" t="s">
        <v>231</v>
      </c>
      <c r="AU247" s="17" t="s">
        <v>82</v>
      </c>
    </row>
    <row r="248" spans="2:65" s="1" customFormat="1">
      <c r="B248" s="29"/>
      <c r="D248" s="139" t="s">
        <v>232</v>
      </c>
      <c r="F248" s="140" t="s">
        <v>5739</v>
      </c>
      <c r="L248" s="29"/>
      <c r="M248" s="138"/>
      <c r="T248" s="53"/>
      <c r="AT248" s="17" t="s">
        <v>232</v>
      </c>
      <c r="AU248" s="17" t="s">
        <v>82</v>
      </c>
    </row>
    <row r="249" spans="2:65" s="11" customFormat="1" ht="25.9" customHeight="1">
      <c r="B249" s="112"/>
      <c r="D249" s="113" t="s">
        <v>72</v>
      </c>
      <c r="E249" s="114" t="s">
        <v>3452</v>
      </c>
      <c r="F249" s="114" t="s">
        <v>3453</v>
      </c>
      <c r="J249" s="115">
        <f>BK249</f>
        <v>23512</v>
      </c>
      <c r="L249" s="112"/>
      <c r="M249" s="116"/>
      <c r="P249" s="117">
        <f>SUM(P250:P266)</f>
        <v>43</v>
      </c>
      <c r="R249" s="117">
        <f>SUM(R250:R266)</f>
        <v>0</v>
      </c>
      <c r="T249" s="118">
        <f>SUM(T250:T266)</f>
        <v>0</v>
      </c>
      <c r="AR249" s="113" t="s">
        <v>106</v>
      </c>
      <c r="AT249" s="119" t="s">
        <v>72</v>
      </c>
      <c r="AU249" s="119" t="s">
        <v>73</v>
      </c>
      <c r="AY249" s="113" t="s">
        <v>224</v>
      </c>
      <c r="BK249" s="120">
        <f>SUM(BK250:BK266)</f>
        <v>23512</v>
      </c>
    </row>
    <row r="250" spans="2:65" s="1" customFormat="1" ht="24.2" customHeight="1">
      <c r="B250" s="123"/>
      <c r="C250" s="124" t="s">
        <v>370</v>
      </c>
      <c r="D250" s="124" t="s">
        <v>226</v>
      </c>
      <c r="E250" s="125" t="s">
        <v>3454</v>
      </c>
      <c r="F250" s="126" t="s">
        <v>3455</v>
      </c>
      <c r="G250" s="127" t="s">
        <v>3456</v>
      </c>
      <c r="H250" s="128">
        <v>27</v>
      </c>
      <c r="I250" s="129">
        <v>552</v>
      </c>
      <c r="J250" s="129">
        <f>ROUND(I250*H250,2)</f>
        <v>14904</v>
      </c>
      <c r="K250" s="126" t="s">
        <v>230</v>
      </c>
      <c r="L250" s="29"/>
      <c r="M250" s="130" t="s">
        <v>1</v>
      </c>
      <c r="N250" s="131" t="s">
        <v>38</v>
      </c>
      <c r="O250" s="132">
        <v>1</v>
      </c>
      <c r="P250" s="132">
        <f>O250*H250</f>
        <v>27</v>
      </c>
      <c r="Q250" s="132">
        <v>0</v>
      </c>
      <c r="R250" s="132">
        <f>Q250*H250</f>
        <v>0</v>
      </c>
      <c r="S250" s="132">
        <v>0</v>
      </c>
      <c r="T250" s="133">
        <f>S250*H250</f>
        <v>0</v>
      </c>
      <c r="AR250" s="134" t="s">
        <v>1564</v>
      </c>
      <c r="AT250" s="134" t="s">
        <v>226</v>
      </c>
      <c r="AU250" s="134" t="s">
        <v>78</v>
      </c>
      <c r="AY250" s="17" t="s">
        <v>224</v>
      </c>
      <c r="BE250" s="135">
        <f>IF(N250="základní",J250,0)</f>
        <v>14904</v>
      </c>
      <c r="BF250" s="135">
        <f>IF(N250="snížená",J250,0)</f>
        <v>0</v>
      </c>
      <c r="BG250" s="135">
        <f>IF(N250="zákl. přenesená",J250,0)</f>
        <v>0</v>
      </c>
      <c r="BH250" s="135">
        <f>IF(N250="sníž. přenesená",J250,0)</f>
        <v>0</v>
      </c>
      <c r="BI250" s="135">
        <f>IF(N250="nulová",J250,0)</f>
        <v>0</v>
      </c>
      <c r="BJ250" s="17" t="s">
        <v>78</v>
      </c>
      <c r="BK250" s="135">
        <f>ROUND(I250*H250,2)</f>
        <v>14904</v>
      </c>
      <c r="BL250" s="17" t="s">
        <v>1564</v>
      </c>
      <c r="BM250" s="134" t="s">
        <v>5740</v>
      </c>
    </row>
    <row r="251" spans="2:65" s="1" customFormat="1" ht="19.5">
      <c r="B251" s="29"/>
      <c r="D251" s="136" t="s">
        <v>231</v>
      </c>
      <c r="F251" s="137" t="s">
        <v>3676</v>
      </c>
      <c r="L251" s="29"/>
      <c r="M251" s="138"/>
      <c r="T251" s="53"/>
      <c r="AT251" s="17" t="s">
        <v>231</v>
      </c>
      <c r="AU251" s="17" t="s">
        <v>78</v>
      </c>
    </row>
    <row r="252" spans="2:65" s="1" customFormat="1">
      <c r="B252" s="29"/>
      <c r="D252" s="139" t="s">
        <v>232</v>
      </c>
      <c r="F252" s="140" t="s">
        <v>3677</v>
      </c>
      <c r="L252" s="29"/>
      <c r="M252" s="138"/>
      <c r="T252" s="53"/>
      <c r="AT252" s="17" t="s">
        <v>232</v>
      </c>
      <c r="AU252" s="17" t="s">
        <v>78</v>
      </c>
    </row>
    <row r="253" spans="2:65" s="12" customFormat="1">
      <c r="B253" s="141"/>
      <c r="D253" s="136" t="s">
        <v>234</v>
      </c>
      <c r="E253" s="142" t="s">
        <v>1</v>
      </c>
      <c r="F253" s="143" t="s">
        <v>5741</v>
      </c>
      <c r="H253" s="142" t="s">
        <v>1</v>
      </c>
      <c r="L253" s="141"/>
      <c r="M253" s="144"/>
      <c r="T253" s="145"/>
      <c r="AT253" s="142" t="s">
        <v>234</v>
      </c>
      <c r="AU253" s="142" t="s">
        <v>78</v>
      </c>
      <c r="AV253" s="12" t="s">
        <v>78</v>
      </c>
      <c r="AW253" s="12" t="s">
        <v>29</v>
      </c>
      <c r="AX253" s="12" t="s">
        <v>73</v>
      </c>
      <c r="AY253" s="142" t="s">
        <v>224</v>
      </c>
    </row>
    <row r="254" spans="2:65" s="13" customFormat="1">
      <c r="B254" s="146"/>
      <c r="D254" s="136" t="s">
        <v>234</v>
      </c>
      <c r="E254" s="147" t="s">
        <v>1</v>
      </c>
      <c r="F254" s="148" t="s">
        <v>109</v>
      </c>
      <c r="H254" s="149">
        <v>5</v>
      </c>
      <c r="L254" s="146"/>
      <c r="M254" s="150"/>
      <c r="T254" s="151"/>
      <c r="AT254" s="147" t="s">
        <v>234</v>
      </c>
      <c r="AU254" s="147" t="s">
        <v>78</v>
      </c>
      <c r="AV254" s="13" t="s">
        <v>82</v>
      </c>
      <c r="AW254" s="13" t="s">
        <v>29</v>
      </c>
      <c r="AX254" s="13" t="s">
        <v>73</v>
      </c>
      <c r="AY254" s="147" t="s">
        <v>224</v>
      </c>
    </row>
    <row r="255" spans="2:65" s="12" customFormat="1">
      <c r="B255" s="141"/>
      <c r="D255" s="136" t="s">
        <v>234</v>
      </c>
      <c r="E255" s="142" t="s">
        <v>1</v>
      </c>
      <c r="F255" s="143" t="s">
        <v>5742</v>
      </c>
      <c r="H255" s="142" t="s">
        <v>1</v>
      </c>
      <c r="L255" s="141"/>
      <c r="M255" s="144"/>
      <c r="T255" s="145"/>
      <c r="AT255" s="142" t="s">
        <v>234</v>
      </c>
      <c r="AU255" s="142" t="s">
        <v>78</v>
      </c>
      <c r="AV255" s="12" t="s">
        <v>78</v>
      </c>
      <c r="AW255" s="12" t="s">
        <v>29</v>
      </c>
      <c r="AX255" s="12" t="s">
        <v>73</v>
      </c>
      <c r="AY255" s="142" t="s">
        <v>224</v>
      </c>
    </row>
    <row r="256" spans="2:65" s="13" customFormat="1">
      <c r="B256" s="146"/>
      <c r="D256" s="136" t="s">
        <v>234</v>
      </c>
      <c r="E256" s="147" t="s">
        <v>1</v>
      </c>
      <c r="F256" s="148" t="s">
        <v>82</v>
      </c>
      <c r="H256" s="149">
        <v>2</v>
      </c>
      <c r="L256" s="146"/>
      <c r="M256" s="150"/>
      <c r="T256" s="151"/>
      <c r="AT256" s="147" t="s">
        <v>234</v>
      </c>
      <c r="AU256" s="147" t="s">
        <v>78</v>
      </c>
      <c r="AV256" s="13" t="s">
        <v>82</v>
      </c>
      <c r="AW256" s="13" t="s">
        <v>29</v>
      </c>
      <c r="AX256" s="13" t="s">
        <v>73</v>
      </c>
      <c r="AY256" s="147" t="s">
        <v>224</v>
      </c>
    </row>
    <row r="257" spans="2:65" s="12" customFormat="1">
      <c r="B257" s="141"/>
      <c r="D257" s="136" t="s">
        <v>234</v>
      </c>
      <c r="E257" s="142" t="s">
        <v>1</v>
      </c>
      <c r="F257" s="143" t="s">
        <v>3682</v>
      </c>
      <c r="H257" s="142" t="s">
        <v>1</v>
      </c>
      <c r="L257" s="141"/>
      <c r="M257" s="144"/>
      <c r="T257" s="145"/>
      <c r="AT257" s="142" t="s">
        <v>234</v>
      </c>
      <c r="AU257" s="142" t="s">
        <v>78</v>
      </c>
      <c r="AV257" s="12" t="s">
        <v>78</v>
      </c>
      <c r="AW257" s="12" t="s">
        <v>29</v>
      </c>
      <c r="AX257" s="12" t="s">
        <v>73</v>
      </c>
      <c r="AY257" s="142" t="s">
        <v>224</v>
      </c>
    </row>
    <row r="258" spans="2:65" s="13" customFormat="1">
      <c r="B258" s="146"/>
      <c r="D258" s="136" t="s">
        <v>234</v>
      </c>
      <c r="E258" s="147" t="s">
        <v>1</v>
      </c>
      <c r="F258" s="148" t="s">
        <v>106</v>
      </c>
      <c r="H258" s="149">
        <v>4</v>
      </c>
      <c r="L258" s="146"/>
      <c r="M258" s="150"/>
      <c r="T258" s="151"/>
      <c r="AT258" s="147" t="s">
        <v>234</v>
      </c>
      <c r="AU258" s="147" t="s">
        <v>78</v>
      </c>
      <c r="AV258" s="13" t="s">
        <v>82</v>
      </c>
      <c r="AW258" s="13" t="s">
        <v>29</v>
      </c>
      <c r="AX258" s="13" t="s">
        <v>73</v>
      </c>
      <c r="AY258" s="147" t="s">
        <v>224</v>
      </c>
    </row>
    <row r="259" spans="2:65" s="12" customFormat="1">
      <c r="B259" s="141"/>
      <c r="D259" s="136" t="s">
        <v>234</v>
      </c>
      <c r="E259" s="142" t="s">
        <v>1</v>
      </c>
      <c r="F259" s="143" t="s">
        <v>5743</v>
      </c>
      <c r="H259" s="142" t="s">
        <v>1</v>
      </c>
      <c r="L259" s="141"/>
      <c r="M259" s="144"/>
      <c r="T259" s="145"/>
      <c r="AT259" s="142" t="s">
        <v>234</v>
      </c>
      <c r="AU259" s="142" t="s">
        <v>78</v>
      </c>
      <c r="AV259" s="12" t="s">
        <v>78</v>
      </c>
      <c r="AW259" s="12" t="s">
        <v>29</v>
      </c>
      <c r="AX259" s="12" t="s">
        <v>73</v>
      </c>
      <c r="AY259" s="142" t="s">
        <v>224</v>
      </c>
    </row>
    <row r="260" spans="2:65" s="13" customFormat="1">
      <c r="B260" s="146"/>
      <c r="D260" s="136" t="s">
        <v>234</v>
      </c>
      <c r="E260" s="147" t="s">
        <v>1</v>
      </c>
      <c r="F260" s="148" t="s">
        <v>118</v>
      </c>
      <c r="H260" s="149">
        <v>8</v>
      </c>
      <c r="L260" s="146"/>
      <c r="M260" s="150"/>
      <c r="T260" s="151"/>
      <c r="AT260" s="147" t="s">
        <v>234</v>
      </c>
      <c r="AU260" s="147" t="s">
        <v>78</v>
      </c>
      <c r="AV260" s="13" t="s">
        <v>82</v>
      </c>
      <c r="AW260" s="13" t="s">
        <v>29</v>
      </c>
      <c r="AX260" s="13" t="s">
        <v>73</v>
      </c>
      <c r="AY260" s="147" t="s">
        <v>224</v>
      </c>
    </row>
    <row r="261" spans="2:65" s="12" customFormat="1">
      <c r="B261" s="141"/>
      <c r="D261" s="136" t="s">
        <v>234</v>
      </c>
      <c r="E261" s="142" t="s">
        <v>1</v>
      </c>
      <c r="F261" s="143" t="s">
        <v>5744</v>
      </c>
      <c r="H261" s="142" t="s">
        <v>1</v>
      </c>
      <c r="L261" s="141"/>
      <c r="M261" s="144"/>
      <c r="T261" s="145"/>
      <c r="AT261" s="142" t="s">
        <v>234</v>
      </c>
      <c r="AU261" s="142" t="s">
        <v>78</v>
      </c>
      <c r="AV261" s="12" t="s">
        <v>78</v>
      </c>
      <c r="AW261" s="12" t="s">
        <v>29</v>
      </c>
      <c r="AX261" s="12" t="s">
        <v>73</v>
      </c>
      <c r="AY261" s="142" t="s">
        <v>224</v>
      </c>
    </row>
    <row r="262" spans="2:65" s="13" customFormat="1">
      <c r="B262" s="146"/>
      <c r="D262" s="136" t="s">
        <v>234</v>
      </c>
      <c r="E262" s="147" t="s">
        <v>1</v>
      </c>
      <c r="F262" s="148" t="s">
        <v>118</v>
      </c>
      <c r="H262" s="149">
        <v>8</v>
      </c>
      <c r="L262" s="146"/>
      <c r="M262" s="150"/>
      <c r="T262" s="151"/>
      <c r="AT262" s="147" t="s">
        <v>234</v>
      </c>
      <c r="AU262" s="147" t="s">
        <v>78</v>
      </c>
      <c r="AV262" s="13" t="s">
        <v>82</v>
      </c>
      <c r="AW262" s="13" t="s">
        <v>29</v>
      </c>
      <c r="AX262" s="13" t="s">
        <v>73</v>
      </c>
      <c r="AY262" s="147" t="s">
        <v>224</v>
      </c>
    </row>
    <row r="263" spans="2:65" s="14" customFormat="1">
      <c r="B263" s="152"/>
      <c r="D263" s="136" t="s">
        <v>234</v>
      </c>
      <c r="E263" s="153" t="s">
        <v>1</v>
      </c>
      <c r="F263" s="154" t="s">
        <v>239</v>
      </c>
      <c r="H263" s="155">
        <v>27</v>
      </c>
      <c r="L263" s="152"/>
      <c r="M263" s="156"/>
      <c r="T263" s="157"/>
      <c r="AT263" s="153" t="s">
        <v>234</v>
      </c>
      <c r="AU263" s="153" t="s">
        <v>78</v>
      </c>
      <c r="AV263" s="14" t="s">
        <v>106</v>
      </c>
      <c r="AW263" s="14" t="s">
        <v>29</v>
      </c>
      <c r="AX263" s="14" t="s">
        <v>78</v>
      </c>
      <c r="AY263" s="153" t="s">
        <v>224</v>
      </c>
    </row>
    <row r="264" spans="2:65" s="1" customFormat="1" ht="16.5" customHeight="1">
      <c r="B264" s="123"/>
      <c r="C264" s="124" t="s">
        <v>503</v>
      </c>
      <c r="D264" s="124" t="s">
        <v>226</v>
      </c>
      <c r="E264" s="125" t="s">
        <v>5745</v>
      </c>
      <c r="F264" s="126" t="s">
        <v>5746</v>
      </c>
      <c r="G264" s="127" t="s">
        <v>3456</v>
      </c>
      <c r="H264" s="128">
        <v>16</v>
      </c>
      <c r="I264" s="129">
        <v>538</v>
      </c>
      <c r="J264" s="129">
        <f>ROUND(I264*H264,2)</f>
        <v>8608</v>
      </c>
      <c r="K264" s="126" t="s">
        <v>230</v>
      </c>
      <c r="L264" s="29"/>
      <c r="M264" s="130" t="s">
        <v>1</v>
      </c>
      <c r="N264" s="131" t="s">
        <v>38</v>
      </c>
      <c r="O264" s="132">
        <v>1</v>
      </c>
      <c r="P264" s="132">
        <f>O264*H264</f>
        <v>16</v>
      </c>
      <c r="Q264" s="132">
        <v>0</v>
      </c>
      <c r="R264" s="132">
        <f>Q264*H264</f>
        <v>0</v>
      </c>
      <c r="S264" s="132">
        <v>0</v>
      </c>
      <c r="T264" s="133">
        <f>S264*H264</f>
        <v>0</v>
      </c>
      <c r="AR264" s="134" t="s">
        <v>1564</v>
      </c>
      <c r="AT264" s="134" t="s">
        <v>226</v>
      </c>
      <c r="AU264" s="134" t="s">
        <v>78</v>
      </c>
      <c r="AY264" s="17" t="s">
        <v>224</v>
      </c>
      <c r="BE264" s="135">
        <f>IF(N264="základní",J264,0)</f>
        <v>8608</v>
      </c>
      <c r="BF264" s="135">
        <f>IF(N264="snížená",J264,0)</f>
        <v>0</v>
      </c>
      <c r="BG264" s="135">
        <f>IF(N264="zákl. přenesená",J264,0)</f>
        <v>0</v>
      </c>
      <c r="BH264" s="135">
        <f>IF(N264="sníž. přenesená",J264,0)</f>
        <v>0</v>
      </c>
      <c r="BI264" s="135">
        <f>IF(N264="nulová",J264,0)</f>
        <v>0</v>
      </c>
      <c r="BJ264" s="17" t="s">
        <v>78</v>
      </c>
      <c r="BK264" s="135">
        <f>ROUND(I264*H264,2)</f>
        <v>8608</v>
      </c>
      <c r="BL264" s="17" t="s">
        <v>1564</v>
      </c>
      <c r="BM264" s="134" t="s">
        <v>5747</v>
      </c>
    </row>
    <row r="265" spans="2:65" s="1" customFormat="1" ht="19.5">
      <c r="B265" s="29"/>
      <c r="D265" s="136" t="s">
        <v>231</v>
      </c>
      <c r="F265" s="137" t="s">
        <v>5748</v>
      </c>
      <c r="L265" s="29"/>
      <c r="M265" s="138"/>
      <c r="T265" s="53"/>
      <c r="AT265" s="17" t="s">
        <v>231</v>
      </c>
      <c r="AU265" s="17" t="s">
        <v>78</v>
      </c>
    </row>
    <row r="266" spans="2:65" s="1" customFormat="1">
      <c r="B266" s="29"/>
      <c r="D266" s="139" t="s">
        <v>232</v>
      </c>
      <c r="F266" s="140" t="s">
        <v>5749</v>
      </c>
      <c r="L266" s="29"/>
      <c r="M266" s="173"/>
      <c r="N266" s="174"/>
      <c r="O266" s="174"/>
      <c r="P266" s="174"/>
      <c r="Q266" s="174"/>
      <c r="R266" s="174"/>
      <c r="S266" s="174"/>
      <c r="T266" s="175"/>
      <c r="AT266" s="17" t="s">
        <v>232</v>
      </c>
      <c r="AU266" s="17" t="s">
        <v>78</v>
      </c>
    </row>
    <row r="267" spans="2:65" s="1" customFormat="1" ht="6.95" customHeight="1">
      <c r="B267" s="41"/>
      <c r="C267" s="42"/>
      <c r="D267" s="42"/>
      <c r="E267" s="42"/>
      <c r="F267" s="42"/>
      <c r="G267" s="42"/>
      <c r="H267" s="42"/>
      <c r="I267" s="42"/>
      <c r="J267" s="42"/>
      <c r="K267" s="42"/>
      <c r="L267" s="29"/>
    </row>
  </sheetData>
  <autoFilter ref="C121:K266" xr:uid="{00000000-0009-0000-0000-000021000000}"/>
  <mergeCells count="9">
    <mergeCell ref="E87:H87"/>
    <mergeCell ref="E112:H112"/>
    <mergeCell ref="E114:H114"/>
    <mergeCell ref="L2:V2"/>
    <mergeCell ref="E7:H7"/>
    <mergeCell ref="E9:H9"/>
    <mergeCell ref="E18:H18"/>
    <mergeCell ref="E27:H27"/>
    <mergeCell ref="E85:H85"/>
  </mergeCells>
  <hyperlinks>
    <hyperlink ref="F127" r:id="rId1" xr:uid="{00000000-0004-0000-2100-000000000000}"/>
    <hyperlink ref="F134" r:id="rId2" xr:uid="{00000000-0004-0000-2100-000001000000}"/>
    <hyperlink ref="F137" r:id="rId3" xr:uid="{00000000-0004-0000-2100-000002000000}"/>
    <hyperlink ref="F142" r:id="rId4" xr:uid="{00000000-0004-0000-2100-000003000000}"/>
    <hyperlink ref="F145" r:id="rId5" xr:uid="{00000000-0004-0000-2100-000004000000}"/>
    <hyperlink ref="F148" r:id="rId6" xr:uid="{00000000-0004-0000-2100-000005000000}"/>
    <hyperlink ref="F151" r:id="rId7" xr:uid="{00000000-0004-0000-2100-000006000000}"/>
    <hyperlink ref="F156" r:id="rId8" xr:uid="{00000000-0004-0000-2100-000007000000}"/>
    <hyperlink ref="F161" r:id="rId9" xr:uid="{00000000-0004-0000-2100-000008000000}"/>
    <hyperlink ref="F166" r:id="rId10" xr:uid="{00000000-0004-0000-2100-000009000000}"/>
    <hyperlink ref="F171" r:id="rId11" xr:uid="{00000000-0004-0000-2100-00000A000000}"/>
    <hyperlink ref="F174" r:id="rId12" xr:uid="{00000000-0004-0000-2100-00000B000000}"/>
    <hyperlink ref="F179" r:id="rId13" xr:uid="{00000000-0004-0000-2100-00000C000000}"/>
    <hyperlink ref="F184" r:id="rId14" xr:uid="{00000000-0004-0000-2100-00000D000000}"/>
    <hyperlink ref="F189" r:id="rId15" xr:uid="{00000000-0004-0000-2100-00000E000000}"/>
    <hyperlink ref="F194" r:id="rId16" xr:uid="{00000000-0004-0000-2100-00000F000000}"/>
    <hyperlink ref="F199" r:id="rId17" xr:uid="{00000000-0004-0000-2100-000010000000}"/>
    <hyperlink ref="F208" r:id="rId18" xr:uid="{00000000-0004-0000-2100-000011000000}"/>
    <hyperlink ref="F214" r:id="rId19" xr:uid="{00000000-0004-0000-2100-000012000000}"/>
    <hyperlink ref="F221" r:id="rId20" xr:uid="{00000000-0004-0000-2100-000013000000}"/>
    <hyperlink ref="F224" r:id="rId21" xr:uid="{00000000-0004-0000-2100-000014000000}"/>
    <hyperlink ref="F227" r:id="rId22" xr:uid="{00000000-0004-0000-2100-000015000000}"/>
    <hyperlink ref="F230" r:id="rId23" xr:uid="{00000000-0004-0000-2100-000016000000}"/>
    <hyperlink ref="F233" r:id="rId24" xr:uid="{00000000-0004-0000-2100-000017000000}"/>
    <hyperlink ref="F236" r:id="rId25" xr:uid="{00000000-0004-0000-2100-000018000000}"/>
    <hyperlink ref="F239" r:id="rId26" xr:uid="{00000000-0004-0000-2100-000019000000}"/>
    <hyperlink ref="F242" r:id="rId27" xr:uid="{00000000-0004-0000-2100-00001A000000}"/>
    <hyperlink ref="F245" r:id="rId28" xr:uid="{00000000-0004-0000-2100-00001B000000}"/>
    <hyperlink ref="F248" r:id="rId29" xr:uid="{00000000-0004-0000-2100-00001C000000}"/>
    <hyperlink ref="F252" r:id="rId30" xr:uid="{00000000-0004-0000-2100-00001D000000}"/>
    <hyperlink ref="F266" r:id="rId31" xr:uid="{00000000-0004-0000-2100-00001E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30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147</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5750</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ROUND(J124, 2)</f>
        <v>277444.89</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ROUND((SUM(BE124:BE302)),  2)</f>
        <v>277444.89</v>
      </c>
      <c r="I33" s="84">
        <v>0.21</v>
      </c>
      <c r="J33" s="80">
        <f>ROUND(((SUM(BE124:BE302))*I33),  2)</f>
        <v>58263.43</v>
      </c>
      <c r="L33" s="29"/>
    </row>
    <row r="34" spans="2:12" s="1" customFormat="1" ht="14.45" customHeight="1">
      <c r="B34" s="29"/>
      <c r="E34" s="26" t="s">
        <v>39</v>
      </c>
      <c r="F34" s="80">
        <f>ROUND((SUM(BF124:BF302)),  2)</f>
        <v>0</v>
      </c>
      <c r="I34" s="84">
        <v>0.12</v>
      </c>
      <c r="J34" s="80">
        <f>ROUND(((SUM(BF124:BF302))*I34),  2)</f>
        <v>0</v>
      </c>
      <c r="L34" s="29"/>
    </row>
    <row r="35" spans="2:12" s="1" customFormat="1" ht="14.45" hidden="1" customHeight="1">
      <c r="B35" s="29"/>
      <c r="E35" s="26" t="s">
        <v>40</v>
      </c>
      <c r="F35" s="80">
        <f>ROUND((SUM(BG124:BG302)),  2)</f>
        <v>0</v>
      </c>
      <c r="I35" s="84">
        <v>0.21</v>
      </c>
      <c r="J35" s="80">
        <f>0</f>
        <v>0</v>
      </c>
      <c r="L35" s="29"/>
    </row>
    <row r="36" spans="2:12" s="1" customFormat="1" ht="14.45" hidden="1" customHeight="1">
      <c r="B36" s="29"/>
      <c r="E36" s="26" t="s">
        <v>41</v>
      </c>
      <c r="F36" s="80">
        <f>ROUND((SUM(BH124:BH302)),  2)</f>
        <v>0</v>
      </c>
      <c r="I36" s="84">
        <v>0.12</v>
      </c>
      <c r="J36" s="80">
        <f>0</f>
        <v>0</v>
      </c>
      <c r="L36" s="29"/>
    </row>
    <row r="37" spans="2:12" s="1" customFormat="1" ht="14.45" hidden="1" customHeight="1">
      <c r="B37" s="29"/>
      <c r="E37" s="26" t="s">
        <v>42</v>
      </c>
      <c r="F37" s="80">
        <f>ROUND((SUM(BI124:BI302)),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335708.32</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04.11 - Závlaha</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J124</f>
        <v>277444.89</v>
      </c>
      <c r="L96" s="29"/>
      <c r="AU96" s="17" t="s">
        <v>172</v>
      </c>
    </row>
    <row r="97" spans="2:12" s="8" customFormat="1" ht="24.95" customHeight="1">
      <c r="B97" s="96"/>
      <c r="D97" s="97" t="s">
        <v>173</v>
      </c>
      <c r="E97" s="98"/>
      <c r="F97" s="98"/>
      <c r="G97" s="98"/>
      <c r="H97" s="98"/>
      <c r="I97" s="98"/>
      <c r="J97" s="99">
        <f>J125</f>
        <v>203094.52</v>
      </c>
      <c r="L97" s="96"/>
    </row>
    <row r="98" spans="2:12" s="9" customFormat="1" ht="19.899999999999999" customHeight="1">
      <c r="B98" s="100"/>
      <c r="D98" s="101" t="s">
        <v>174</v>
      </c>
      <c r="E98" s="102"/>
      <c r="F98" s="102"/>
      <c r="G98" s="102"/>
      <c r="H98" s="102"/>
      <c r="I98" s="102"/>
      <c r="J98" s="103">
        <f>J126</f>
        <v>48860</v>
      </c>
      <c r="L98" s="100"/>
    </row>
    <row r="99" spans="2:12" s="9" customFormat="1" ht="19.899999999999999" customHeight="1">
      <c r="B99" s="100"/>
      <c r="D99" s="101" t="s">
        <v>5751</v>
      </c>
      <c r="E99" s="102"/>
      <c r="F99" s="102"/>
      <c r="G99" s="102"/>
      <c r="H99" s="102"/>
      <c r="I99" s="102"/>
      <c r="J99" s="103">
        <f>J136</f>
        <v>154234.51999999999</v>
      </c>
      <c r="L99" s="100"/>
    </row>
    <row r="100" spans="2:12" s="8" customFormat="1" ht="24.95" customHeight="1">
      <c r="B100" s="96"/>
      <c r="D100" s="97" t="s">
        <v>182</v>
      </c>
      <c r="E100" s="98"/>
      <c r="F100" s="98"/>
      <c r="G100" s="98"/>
      <c r="H100" s="98"/>
      <c r="I100" s="98"/>
      <c r="J100" s="99">
        <f>J234</f>
        <v>74350.37</v>
      </c>
      <c r="L100" s="96"/>
    </row>
    <row r="101" spans="2:12" s="9" customFormat="1" ht="19.899999999999999" customHeight="1">
      <c r="B101" s="100"/>
      <c r="D101" s="101" t="s">
        <v>2373</v>
      </c>
      <c r="E101" s="102"/>
      <c r="F101" s="102"/>
      <c r="G101" s="102"/>
      <c r="H101" s="102"/>
      <c r="I101" s="102"/>
      <c r="J101" s="103">
        <f>J235</f>
        <v>9649</v>
      </c>
      <c r="L101" s="100"/>
    </row>
    <row r="102" spans="2:12" s="9" customFormat="1" ht="19.899999999999999" customHeight="1">
      <c r="B102" s="100"/>
      <c r="D102" s="101" t="s">
        <v>2379</v>
      </c>
      <c r="E102" s="102"/>
      <c r="F102" s="102"/>
      <c r="G102" s="102"/>
      <c r="H102" s="102"/>
      <c r="I102" s="102"/>
      <c r="J102" s="103">
        <f>J254</f>
        <v>1947</v>
      </c>
      <c r="L102" s="100"/>
    </row>
    <row r="103" spans="2:12" s="9" customFormat="1" ht="19.899999999999999" customHeight="1">
      <c r="B103" s="100"/>
      <c r="D103" s="101" t="s">
        <v>187</v>
      </c>
      <c r="E103" s="102"/>
      <c r="F103" s="102"/>
      <c r="G103" s="102"/>
      <c r="H103" s="102"/>
      <c r="I103" s="102"/>
      <c r="J103" s="103">
        <f>J261</f>
        <v>60278</v>
      </c>
      <c r="L103" s="100"/>
    </row>
    <row r="104" spans="2:12" s="9" customFormat="1" ht="19.899999999999999" customHeight="1">
      <c r="B104" s="100"/>
      <c r="D104" s="101" t="s">
        <v>3088</v>
      </c>
      <c r="E104" s="102"/>
      <c r="F104" s="102"/>
      <c r="G104" s="102"/>
      <c r="H104" s="102"/>
      <c r="I104" s="102"/>
      <c r="J104" s="103">
        <f>J297</f>
        <v>2476.37</v>
      </c>
      <c r="L104" s="100"/>
    </row>
    <row r="105" spans="2:12" s="1" customFormat="1" ht="21.75" customHeight="1">
      <c r="B105" s="29"/>
      <c r="L105" s="29"/>
    </row>
    <row r="106" spans="2:12" s="1" customFormat="1" ht="6.95" customHeight="1">
      <c r="B106" s="41"/>
      <c r="C106" s="42"/>
      <c r="D106" s="42"/>
      <c r="E106" s="42"/>
      <c r="F106" s="42"/>
      <c r="G106" s="42"/>
      <c r="H106" s="42"/>
      <c r="I106" s="42"/>
      <c r="J106" s="42"/>
      <c r="K106" s="42"/>
      <c r="L106" s="29"/>
    </row>
    <row r="110" spans="2:12" s="1" customFormat="1" ht="6.95" customHeight="1">
      <c r="B110" s="43"/>
      <c r="C110" s="44"/>
      <c r="D110" s="44"/>
      <c r="E110" s="44"/>
      <c r="F110" s="44"/>
      <c r="G110" s="44"/>
      <c r="H110" s="44"/>
      <c r="I110" s="44"/>
      <c r="J110" s="44"/>
      <c r="K110" s="44"/>
      <c r="L110" s="29"/>
    </row>
    <row r="111" spans="2:12" s="1" customFormat="1" ht="24.95" customHeight="1">
      <c r="B111" s="29"/>
      <c r="C111" s="21" t="s">
        <v>209</v>
      </c>
      <c r="L111" s="29"/>
    </row>
    <row r="112" spans="2:12" s="1" customFormat="1" ht="6.95" customHeight="1">
      <c r="B112" s="29"/>
      <c r="L112" s="29"/>
    </row>
    <row r="113" spans="2:65" s="1" customFormat="1" ht="12" customHeight="1">
      <c r="B113" s="29"/>
      <c r="C113" s="26" t="s">
        <v>14</v>
      </c>
      <c r="L113" s="29"/>
    </row>
    <row r="114" spans="2:65" s="1" customFormat="1" ht="16.5" customHeight="1">
      <c r="B114" s="29"/>
      <c r="E114" s="230" t="str">
        <f>E7</f>
        <v>ODUS Kamenice</v>
      </c>
      <c r="F114" s="231"/>
      <c r="G114" s="231"/>
      <c r="H114" s="231"/>
      <c r="L114" s="29"/>
    </row>
    <row r="115" spans="2:65" s="1" customFormat="1" ht="12" customHeight="1">
      <c r="B115" s="29"/>
      <c r="C115" s="26" t="s">
        <v>165</v>
      </c>
      <c r="L115" s="29"/>
    </row>
    <row r="116" spans="2:65" s="1" customFormat="1" ht="16.5" customHeight="1">
      <c r="B116" s="29"/>
      <c r="E116" s="211" t="str">
        <f>E9</f>
        <v>SO 04.11 - Závlaha</v>
      </c>
      <c r="F116" s="229"/>
      <c r="G116" s="229"/>
      <c r="H116" s="229"/>
      <c r="L116" s="29"/>
    </row>
    <row r="117" spans="2:65" s="1" customFormat="1" ht="6.95" customHeight="1">
      <c r="B117" s="29"/>
      <c r="L117" s="29"/>
    </row>
    <row r="118" spans="2:65" s="1" customFormat="1" ht="12" customHeight="1">
      <c r="B118" s="29"/>
      <c r="C118" s="26" t="s">
        <v>18</v>
      </c>
      <c r="F118" s="24" t="str">
        <f>F12</f>
        <v>Česká Kamenice</v>
      </c>
      <c r="I118" s="26" t="s">
        <v>20</v>
      </c>
      <c r="J118" s="49" t="str">
        <f>IF(J12="","",J12)</f>
        <v>8. 6. 2024</v>
      </c>
      <c r="L118" s="29"/>
    </row>
    <row r="119" spans="2:65" s="1" customFormat="1" ht="6.95" customHeight="1">
      <c r="B119" s="29"/>
      <c r="L119" s="29"/>
    </row>
    <row r="120" spans="2:65" s="1" customFormat="1" ht="40.15" customHeight="1">
      <c r="B120" s="29"/>
      <c r="C120" s="26" t="s">
        <v>22</v>
      </c>
      <c r="F120" s="24" t="str">
        <f>E15</f>
        <v xml:space="preserve"> </v>
      </c>
      <c r="I120" s="26" t="s">
        <v>27</v>
      </c>
      <c r="J120" s="27" t="str">
        <f>E21</f>
        <v>BOD ARCHITEKTI-atelier bod architekti s.r.o.</v>
      </c>
      <c r="L120" s="29"/>
    </row>
    <row r="121" spans="2:65" s="1" customFormat="1" ht="15.2" customHeight="1">
      <c r="B121" s="29"/>
      <c r="C121" s="26" t="s">
        <v>26</v>
      </c>
      <c r="F121" s="24" t="str">
        <f>IF(E18="","",E18)</f>
        <v xml:space="preserve"> </v>
      </c>
      <c r="I121" s="26" t="s">
        <v>30</v>
      </c>
      <c r="J121" s="27" t="str">
        <f>E24</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277444.89</v>
      </c>
      <c r="L124" s="29"/>
      <c r="M124" s="59"/>
      <c r="N124" s="50"/>
      <c r="O124" s="50"/>
      <c r="P124" s="109">
        <f>P125+P234</f>
        <v>255.40499999999997</v>
      </c>
      <c r="Q124" s="50"/>
      <c r="R124" s="109">
        <f>R125+R234</f>
        <v>0.41038000000000008</v>
      </c>
      <c r="S124" s="50"/>
      <c r="T124" s="110">
        <f>T125+T234</f>
        <v>0</v>
      </c>
      <c r="AT124" s="17" t="s">
        <v>72</v>
      </c>
      <c r="AU124" s="17" t="s">
        <v>172</v>
      </c>
      <c r="BK124" s="111">
        <f>BK125+BK234</f>
        <v>277444.89</v>
      </c>
    </row>
    <row r="125" spans="2:65" s="11" customFormat="1" ht="25.9" customHeight="1">
      <c r="B125" s="112"/>
      <c r="D125" s="113" t="s">
        <v>72</v>
      </c>
      <c r="E125" s="114" t="s">
        <v>222</v>
      </c>
      <c r="F125" s="114" t="s">
        <v>223</v>
      </c>
      <c r="J125" s="115">
        <f>BK125</f>
        <v>203094.52</v>
      </c>
      <c r="L125" s="112"/>
      <c r="M125" s="116"/>
      <c r="P125" s="117">
        <f>P126+P136</f>
        <v>174.95099999999999</v>
      </c>
      <c r="R125" s="117">
        <f>R126+R136</f>
        <v>0.26001000000000007</v>
      </c>
      <c r="T125" s="118">
        <f>T126+T136</f>
        <v>0</v>
      </c>
      <c r="AR125" s="113" t="s">
        <v>78</v>
      </c>
      <c r="AT125" s="119" t="s">
        <v>72</v>
      </c>
      <c r="AU125" s="119" t="s">
        <v>73</v>
      </c>
      <c r="AY125" s="113" t="s">
        <v>224</v>
      </c>
      <c r="BK125" s="120">
        <f>BK126+BK136</f>
        <v>203094.52</v>
      </c>
    </row>
    <row r="126" spans="2:65" s="11" customFormat="1" ht="22.9" customHeight="1">
      <c r="B126" s="112"/>
      <c r="D126" s="113" t="s">
        <v>72</v>
      </c>
      <c r="E126" s="121" t="s">
        <v>78</v>
      </c>
      <c r="F126" s="121" t="s">
        <v>225</v>
      </c>
      <c r="J126" s="122">
        <f>BK126</f>
        <v>48860</v>
      </c>
      <c r="L126" s="112"/>
      <c r="M126" s="116"/>
      <c r="P126" s="117">
        <f>SUM(P127:P135)</f>
        <v>89.6</v>
      </c>
      <c r="R126" s="117">
        <f>SUM(R127:R135)</f>
        <v>0</v>
      </c>
      <c r="T126" s="118">
        <f>SUM(T127:T135)</f>
        <v>0</v>
      </c>
      <c r="AR126" s="113" t="s">
        <v>78</v>
      </c>
      <c r="AT126" s="119" t="s">
        <v>72</v>
      </c>
      <c r="AU126" s="119" t="s">
        <v>78</v>
      </c>
      <c r="AY126" s="113" t="s">
        <v>224</v>
      </c>
      <c r="BK126" s="120">
        <f>SUM(BK127:BK135)</f>
        <v>48860</v>
      </c>
    </row>
    <row r="127" spans="2:65" s="1" customFormat="1" ht="24.2" customHeight="1">
      <c r="B127" s="123"/>
      <c r="C127" s="124" t="s">
        <v>78</v>
      </c>
      <c r="D127" s="124" t="s">
        <v>226</v>
      </c>
      <c r="E127" s="125" t="s">
        <v>5752</v>
      </c>
      <c r="F127" s="126" t="s">
        <v>5753</v>
      </c>
      <c r="G127" s="127" t="s">
        <v>272</v>
      </c>
      <c r="H127" s="128">
        <v>700</v>
      </c>
      <c r="I127" s="129">
        <v>14.7</v>
      </c>
      <c r="J127" s="129">
        <f>ROUND(I127*H127,2)</f>
        <v>10290</v>
      </c>
      <c r="K127" s="126" t="s">
        <v>230</v>
      </c>
      <c r="L127" s="29"/>
      <c r="M127" s="130" t="s">
        <v>1</v>
      </c>
      <c r="N127" s="131" t="s">
        <v>38</v>
      </c>
      <c r="O127" s="132">
        <v>2.9000000000000001E-2</v>
      </c>
      <c r="P127" s="132">
        <f>O127*H127</f>
        <v>20.3</v>
      </c>
      <c r="Q127" s="132">
        <v>0</v>
      </c>
      <c r="R127" s="132">
        <f>Q127*H127</f>
        <v>0</v>
      </c>
      <c r="S127" s="132">
        <v>0</v>
      </c>
      <c r="T127" s="133">
        <f>S127*H127</f>
        <v>0</v>
      </c>
      <c r="AR127" s="134" t="s">
        <v>106</v>
      </c>
      <c r="AT127" s="134" t="s">
        <v>226</v>
      </c>
      <c r="AU127" s="134" t="s">
        <v>82</v>
      </c>
      <c r="AY127" s="17" t="s">
        <v>224</v>
      </c>
      <c r="BE127" s="135">
        <f>IF(N127="základní",J127,0)</f>
        <v>10290</v>
      </c>
      <c r="BF127" s="135">
        <f>IF(N127="snížená",J127,0)</f>
        <v>0</v>
      </c>
      <c r="BG127" s="135">
        <f>IF(N127="zákl. přenesená",J127,0)</f>
        <v>0</v>
      </c>
      <c r="BH127" s="135">
        <f>IF(N127="sníž. přenesená",J127,0)</f>
        <v>0</v>
      </c>
      <c r="BI127" s="135">
        <f>IF(N127="nulová",J127,0)</f>
        <v>0</v>
      </c>
      <c r="BJ127" s="17" t="s">
        <v>78</v>
      </c>
      <c r="BK127" s="135">
        <f>ROUND(I127*H127,2)</f>
        <v>10290</v>
      </c>
      <c r="BL127" s="17" t="s">
        <v>106</v>
      </c>
      <c r="BM127" s="134" t="s">
        <v>5754</v>
      </c>
    </row>
    <row r="128" spans="2:65" s="1" customFormat="1" ht="19.5">
      <c r="B128" s="29"/>
      <c r="D128" s="136" t="s">
        <v>231</v>
      </c>
      <c r="F128" s="137" t="s">
        <v>5755</v>
      </c>
      <c r="L128" s="29"/>
      <c r="M128" s="138"/>
      <c r="T128" s="53"/>
      <c r="AT128" s="17" t="s">
        <v>231</v>
      </c>
      <c r="AU128" s="17" t="s">
        <v>82</v>
      </c>
    </row>
    <row r="129" spans="2:65" s="1" customFormat="1">
      <c r="B129" s="29"/>
      <c r="D129" s="139" t="s">
        <v>232</v>
      </c>
      <c r="F129" s="140" t="s">
        <v>5756</v>
      </c>
      <c r="L129" s="29"/>
      <c r="M129" s="138"/>
      <c r="T129" s="53"/>
      <c r="AT129" s="17" t="s">
        <v>232</v>
      </c>
      <c r="AU129" s="17" t="s">
        <v>82</v>
      </c>
    </row>
    <row r="130" spans="2:65" s="1" customFormat="1" ht="33" customHeight="1">
      <c r="B130" s="123"/>
      <c r="C130" s="124" t="s">
        <v>82</v>
      </c>
      <c r="D130" s="124" t="s">
        <v>226</v>
      </c>
      <c r="E130" s="125" t="s">
        <v>5757</v>
      </c>
      <c r="F130" s="126" t="s">
        <v>5758</v>
      </c>
      <c r="G130" s="127" t="s">
        <v>272</v>
      </c>
      <c r="H130" s="128">
        <v>700</v>
      </c>
      <c r="I130" s="129">
        <v>42.4</v>
      </c>
      <c r="J130" s="129">
        <f>ROUND(I130*H130,2)</f>
        <v>29680</v>
      </c>
      <c r="K130" s="126" t="s">
        <v>230</v>
      </c>
      <c r="L130" s="29"/>
      <c r="M130" s="130" t="s">
        <v>1</v>
      </c>
      <c r="N130" s="131" t="s">
        <v>38</v>
      </c>
      <c r="O130" s="132">
        <v>7.1999999999999995E-2</v>
      </c>
      <c r="P130" s="132">
        <f>O130*H130</f>
        <v>50.4</v>
      </c>
      <c r="Q130" s="132">
        <v>0</v>
      </c>
      <c r="R130" s="132">
        <f>Q130*H130</f>
        <v>0</v>
      </c>
      <c r="S130" s="132">
        <v>0</v>
      </c>
      <c r="T130" s="133">
        <f>S130*H130</f>
        <v>0</v>
      </c>
      <c r="AR130" s="134" t="s">
        <v>106</v>
      </c>
      <c r="AT130" s="134" t="s">
        <v>226</v>
      </c>
      <c r="AU130" s="134" t="s">
        <v>82</v>
      </c>
      <c r="AY130" s="17" t="s">
        <v>224</v>
      </c>
      <c r="BE130" s="135">
        <f>IF(N130="základní",J130,0)</f>
        <v>29680</v>
      </c>
      <c r="BF130" s="135">
        <f>IF(N130="snížená",J130,0)</f>
        <v>0</v>
      </c>
      <c r="BG130" s="135">
        <f>IF(N130="zákl. přenesená",J130,0)</f>
        <v>0</v>
      </c>
      <c r="BH130" s="135">
        <f>IF(N130="sníž. přenesená",J130,0)</f>
        <v>0</v>
      </c>
      <c r="BI130" s="135">
        <f>IF(N130="nulová",J130,0)</f>
        <v>0</v>
      </c>
      <c r="BJ130" s="17" t="s">
        <v>78</v>
      </c>
      <c r="BK130" s="135">
        <f>ROUND(I130*H130,2)</f>
        <v>29680</v>
      </c>
      <c r="BL130" s="17" t="s">
        <v>106</v>
      </c>
      <c r="BM130" s="134" t="s">
        <v>5759</v>
      </c>
    </row>
    <row r="131" spans="2:65" s="1" customFormat="1" ht="29.25">
      <c r="B131" s="29"/>
      <c r="D131" s="136" t="s">
        <v>231</v>
      </c>
      <c r="F131" s="137" t="s">
        <v>5760</v>
      </c>
      <c r="L131" s="29"/>
      <c r="M131" s="138"/>
      <c r="T131" s="53"/>
      <c r="AT131" s="17" t="s">
        <v>231</v>
      </c>
      <c r="AU131" s="17" t="s">
        <v>82</v>
      </c>
    </row>
    <row r="132" spans="2:65" s="1" customFormat="1">
      <c r="B132" s="29"/>
      <c r="D132" s="139" t="s">
        <v>232</v>
      </c>
      <c r="F132" s="140" t="s">
        <v>5761</v>
      </c>
      <c r="L132" s="29"/>
      <c r="M132" s="138"/>
      <c r="T132" s="53"/>
      <c r="AT132" s="17" t="s">
        <v>232</v>
      </c>
      <c r="AU132" s="17" t="s">
        <v>82</v>
      </c>
    </row>
    <row r="133" spans="2:65" s="1" customFormat="1" ht="24.2" customHeight="1">
      <c r="B133" s="123"/>
      <c r="C133" s="124" t="s">
        <v>101</v>
      </c>
      <c r="D133" s="124" t="s">
        <v>226</v>
      </c>
      <c r="E133" s="125" t="s">
        <v>5762</v>
      </c>
      <c r="F133" s="126" t="s">
        <v>5763</v>
      </c>
      <c r="G133" s="127" t="s">
        <v>272</v>
      </c>
      <c r="H133" s="128">
        <v>700</v>
      </c>
      <c r="I133" s="129">
        <v>12.7</v>
      </c>
      <c r="J133" s="129">
        <f>ROUND(I133*H133,2)</f>
        <v>8890</v>
      </c>
      <c r="K133" s="126" t="s">
        <v>230</v>
      </c>
      <c r="L133" s="29"/>
      <c r="M133" s="130" t="s">
        <v>1</v>
      </c>
      <c r="N133" s="131" t="s">
        <v>38</v>
      </c>
      <c r="O133" s="132">
        <v>2.7E-2</v>
      </c>
      <c r="P133" s="132">
        <f>O133*H133</f>
        <v>18.899999999999999</v>
      </c>
      <c r="Q133" s="132">
        <v>0</v>
      </c>
      <c r="R133" s="132">
        <f>Q133*H133</f>
        <v>0</v>
      </c>
      <c r="S133" s="132">
        <v>0</v>
      </c>
      <c r="T133" s="133">
        <f>S133*H133</f>
        <v>0</v>
      </c>
      <c r="AR133" s="134" t="s">
        <v>106</v>
      </c>
      <c r="AT133" s="134" t="s">
        <v>226</v>
      </c>
      <c r="AU133" s="134" t="s">
        <v>82</v>
      </c>
      <c r="AY133" s="17" t="s">
        <v>224</v>
      </c>
      <c r="BE133" s="135">
        <f>IF(N133="základní",J133,0)</f>
        <v>8890</v>
      </c>
      <c r="BF133" s="135">
        <f>IF(N133="snížená",J133,0)</f>
        <v>0</v>
      </c>
      <c r="BG133" s="135">
        <f>IF(N133="zákl. přenesená",J133,0)</f>
        <v>0</v>
      </c>
      <c r="BH133" s="135">
        <f>IF(N133="sníž. přenesená",J133,0)</f>
        <v>0</v>
      </c>
      <c r="BI133" s="135">
        <f>IF(N133="nulová",J133,0)</f>
        <v>0</v>
      </c>
      <c r="BJ133" s="17" t="s">
        <v>78</v>
      </c>
      <c r="BK133" s="135">
        <f>ROUND(I133*H133,2)</f>
        <v>8890</v>
      </c>
      <c r="BL133" s="17" t="s">
        <v>106</v>
      </c>
      <c r="BM133" s="134" t="s">
        <v>5764</v>
      </c>
    </row>
    <row r="134" spans="2:65" s="1" customFormat="1" ht="19.5">
      <c r="B134" s="29"/>
      <c r="D134" s="136" t="s">
        <v>231</v>
      </c>
      <c r="F134" s="137" t="s">
        <v>5765</v>
      </c>
      <c r="L134" s="29"/>
      <c r="M134" s="138"/>
      <c r="T134" s="53"/>
      <c r="AT134" s="17" t="s">
        <v>231</v>
      </c>
      <c r="AU134" s="17" t="s">
        <v>82</v>
      </c>
    </row>
    <row r="135" spans="2:65" s="1" customFormat="1">
      <c r="B135" s="29"/>
      <c r="D135" s="139" t="s">
        <v>232</v>
      </c>
      <c r="F135" s="140" t="s">
        <v>5766</v>
      </c>
      <c r="L135" s="29"/>
      <c r="M135" s="138"/>
      <c r="T135" s="53"/>
      <c r="AT135" s="17" t="s">
        <v>232</v>
      </c>
      <c r="AU135" s="17" t="s">
        <v>82</v>
      </c>
    </row>
    <row r="136" spans="2:65" s="11" customFormat="1" ht="22.9" customHeight="1">
      <c r="B136" s="112"/>
      <c r="D136" s="113" t="s">
        <v>72</v>
      </c>
      <c r="E136" s="121" t="s">
        <v>118</v>
      </c>
      <c r="F136" s="121" t="s">
        <v>5767</v>
      </c>
      <c r="J136" s="122">
        <f>BK136</f>
        <v>154234.51999999999</v>
      </c>
      <c r="L136" s="112"/>
      <c r="M136" s="116"/>
      <c r="P136" s="117">
        <f>SUM(P137:P233)</f>
        <v>85.350999999999999</v>
      </c>
      <c r="R136" s="117">
        <f>SUM(R137:R233)</f>
        <v>0.26001000000000007</v>
      </c>
      <c r="T136" s="118">
        <f>SUM(T137:T233)</f>
        <v>0</v>
      </c>
      <c r="AR136" s="113" t="s">
        <v>78</v>
      </c>
      <c r="AT136" s="119" t="s">
        <v>72</v>
      </c>
      <c r="AU136" s="119" t="s">
        <v>78</v>
      </c>
      <c r="AY136" s="113" t="s">
        <v>224</v>
      </c>
      <c r="BK136" s="120">
        <f>SUM(BK137:BK233)</f>
        <v>154234.51999999999</v>
      </c>
    </row>
    <row r="137" spans="2:65" s="1" customFormat="1" ht="16.5" customHeight="1">
      <c r="B137" s="123"/>
      <c r="C137" s="124" t="s">
        <v>106</v>
      </c>
      <c r="D137" s="124" t="s">
        <v>226</v>
      </c>
      <c r="E137" s="125" t="s">
        <v>5768</v>
      </c>
      <c r="F137" s="126" t="s">
        <v>5769</v>
      </c>
      <c r="G137" s="127" t="s">
        <v>272</v>
      </c>
      <c r="H137" s="128">
        <v>700</v>
      </c>
      <c r="I137" s="129">
        <v>32.799999999999997</v>
      </c>
      <c r="J137" s="129">
        <f>ROUND(I137*H137,2)</f>
        <v>22960</v>
      </c>
      <c r="K137" s="126" t="s">
        <v>230</v>
      </c>
      <c r="L137" s="29"/>
      <c r="M137" s="130" t="s">
        <v>1</v>
      </c>
      <c r="N137" s="131" t="s">
        <v>38</v>
      </c>
      <c r="O137" s="132">
        <v>0.02</v>
      </c>
      <c r="P137" s="132">
        <f>O137*H137</f>
        <v>14</v>
      </c>
      <c r="Q137" s="132">
        <v>6.9999999999999994E-5</v>
      </c>
      <c r="R137" s="132">
        <f>Q137*H137</f>
        <v>4.8999999999999995E-2</v>
      </c>
      <c r="S137" s="132">
        <v>0</v>
      </c>
      <c r="T137" s="133">
        <f>S137*H137</f>
        <v>0</v>
      </c>
      <c r="AR137" s="134" t="s">
        <v>106</v>
      </c>
      <c r="AT137" s="134" t="s">
        <v>226</v>
      </c>
      <c r="AU137" s="134" t="s">
        <v>82</v>
      </c>
      <c r="AY137" s="17" t="s">
        <v>224</v>
      </c>
      <c r="BE137" s="135">
        <f>IF(N137="základní",J137,0)</f>
        <v>22960</v>
      </c>
      <c r="BF137" s="135">
        <f>IF(N137="snížená",J137,0)</f>
        <v>0</v>
      </c>
      <c r="BG137" s="135">
        <f>IF(N137="zákl. přenesená",J137,0)</f>
        <v>0</v>
      </c>
      <c r="BH137" s="135">
        <f>IF(N137="sníž. přenesená",J137,0)</f>
        <v>0</v>
      </c>
      <c r="BI137" s="135">
        <f>IF(N137="nulová",J137,0)</f>
        <v>0</v>
      </c>
      <c r="BJ137" s="17" t="s">
        <v>78</v>
      </c>
      <c r="BK137" s="135">
        <f>ROUND(I137*H137,2)</f>
        <v>22960</v>
      </c>
      <c r="BL137" s="17" t="s">
        <v>106</v>
      </c>
      <c r="BM137" s="134" t="s">
        <v>5770</v>
      </c>
    </row>
    <row r="138" spans="2:65" s="1" customFormat="1">
      <c r="B138" s="29"/>
      <c r="D138" s="136" t="s">
        <v>231</v>
      </c>
      <c r="F138" s="137" t="s">
        <v>5771</v>
      </c>
      <c r="L138" s="29"/>
      <c r="M138" s="138"/>
      <c r="T138" s="53"/>
      <c r="AT138" s="17" t="s">
        <v>231</v>
      </c>
      <c r="AU138" s="17" t="s">
        <v>82</v>
      </c>
    </row>
    <row r="139" spans="2:65" s="1" customFormat="1">
      <c r="B139" s="29"/>
      <c r="D139" s="139" t="s">
        <v>232</v>
      </c>
      <c r="F139" s="140" t="s">
        <v>5772</v>
      </c>
      <c r="L139" s="29"/>
      <c r="M139" s="138"/>
      <c r="T139" s="53"/>
      <c r="AT139" s="17" t="s">
        <v>232</v>
      </c>
      <c r="AU139" s="17" t="s">
        <v>82</v>
      </c>
    </row>
    <row r="140" spans="2:65" s="13" customFormat="1">
      <c r="B140" s="146"/>
      <c r="D140" s="136" t="s">
        <v>234</v>
      </c>
      <c r="E140" s="147" t="s">
        <v>1</v>
      </c>
      <c r="F140" s="148" t="s">
        <v>5773</v>
      </c>
      <c r="H140" s="149">
        <v>700</v>
      </c>
      <c r="L140" s="146"/>
      <c r="M140" s="150"/>
      <c r="T140" s="151"/>
      <c r="AT140" s="147" t="s">
        <v>234</v>
      </c>
      <c r="AU140" s="147" t="s">
        <v>82</v>
      </c>
      <c r="AV140" s="13" t="s">
        <v>82</v>
      </c>
      <c r="AW140" s="13" t="s">
        <v>29</v>
      </c>
      <c r="AX140" s="13" t="s">
        <v>73</v>
      </c>
      <c r="AY140" s="147" t="s">
        <v>224</v>
      </c>
    </row>
    <row r="141" spans="2:65" s="14" customFormat="1">
      <c r="B141" s="152"/>
      <c r="D141" s="136" t="s">
        <v>234</v>
      </c>
      <c r="E141" s="153" t="s">
        <v>1</v>
      </c>
      <c r="F141" s="154" t="s">
        <v>239</v>
      </c>
      <c r="H141" s="155">
        <v>700</v>
      </c>
      <c r="L141" s="152"/>
      <c r="M141" s="156"/>
      <c r="T141" s="157"/>
      <c r="AT141" s="153" t="s">
        <v>234</v>
      </c>
      <c r="AU141" s="153" t="s">
        <v>82</v>
      </c>
      <c r="AV141" s="14" t="s">
        <v>106</v>
      </c>
      <c r="AW141" s="14" t="s">
        <v>29</v>
      </c>
      <c r="AX141" s="14" t="s">
        <v>78</v>
      </c>
      <c r="AY141" s="153" t="s">
        <v>224</v>
      </c>
    </row>
    <row r="142" spans="2:65" s="1" customFormat="1" ht="16.5" customHeight="1">
      <c r="B142" s="123"/>
      <c r="C142" s="124" t="s">
        <v>109</v>
      </c>
      <c r="D142" s="124" t="s">
        <v>226</v>
      </c>
      <c r="E142" s="125" t="s">
        <v>5774</v>
      </c>
      <c r="F142" s="126" t="s">
        <v>5775</v>
      </c>
      <c r="G142" s="127" t="s">
        <v>639</v>
      </c>
      <c r="H142" s="128">
        <v>4</v>
      </c>
      <c r="I142" s="129">
        <v>8.2899999999999991</v>
      </c>
      <c r="J142" s="129">
        <f>ROUND(I142*H142,2)</f>
        <v>33.159999999999997</v>
      </c>
      <c r="K142" s="126" t="s">
        <v>230</v>
      </c>
      <c r="L142" s="29"/>
      <c r="M142" s="130" t="s">
        <v>1</v>
      </c>
      <c r="N142" s="131" t="s">
        <v>38</v>
      </c>
      <c r="O142" s="132">
        <v>0.02</v>
      </c>
      <c r="P142" s="132">
        <f>O142*H142</f>
        <v>0.08</v>
      </c>
      <c r="Q142" s="132">
        <v>0</v>
      </c>
      <c r="R142" s="132">
        <f>Q142*H142</f>
        <v>0</v>
      </c>
      <c r="S142" s="132">
        <v>0</v>
      </c>
      <c r="T142" s="133">
        <f>S142*H142</f>
        <v>0</v>
      </c>
      <c r="AR142" s="134" t="s">
        <v>106</v>
      </c>
      <c r="AT142" s="134" t="s">
        <v>226</v>
      </c>
      <c r="AU142" s="134" t="s">
        <v>82</v>
      </c>
      <c r="AY142" s="17" t="s">
        <v>224</v>
      </c>
      <c r="BE142" s="135">
        <f>IF(N142="základní",J142,0)</f>
        <v>33.159999999999997</v>
      </c>
      <c r="BF142" s="135">
        <f>IF(N142="snížená",J142,0)</f>
        <v>0</v>
      </c>
      <c r="BG142" s="135">
        <f>IF(N142="zákl. přenesená",J142,0)</f>
        <v>0</v>
      </c>
      <c r="BH142" s="135">
        <f>IF(N142="sníž. přenesená",J142,0)</f>
        <v>0</v>
      </c>
      <c r="BI142" s="135">
        <f>IF(N142="nulová",J142,0)</f>
        <v>0</v>
      </c>
      <c r="BJ142" s="17" t="s">
        <v>78</v>
      </c>
      <c r="BK142" s="135">
        <f>ROUND(I142*H142,2)</f>
        <v>33.159999999999997</v>
      </c>
      <c r="BL142" s="17" t="s">
        <v>106</v>
      </c>
      <c r="BM142" s="134" t="s">
        <v>5776</v>
      </c>
    </row>
    <row r="143" spans="2:65" s="1" customFormat="1">
      <c r="B143" s="29"/>
      <c r="D143" s="136" t="s">
        <v>231</v>
      </c>
      <c r="F143" s="137" t="s">
        <v>5777</v>
      </c>
      <c r="L143" s="29"/>
      <c r="M143" s="138"/>
      <c r="T143" s="53"/>
      <c r="AT143" s="17" t="s">
        <v>231</v>
      </c>
      <c r="AU143" s="17" t="s">
        <v>82</v>
      </c>
    </row>
    <row r="144" spans="2:65" s="1" customFormat="1">
      <c r="B144" s="29"/>
      <c r="D144" s="139" t="s">
        <v>232</v>
      </c>
      <c r="F144" s="140" t="s">
        <v>5778</v>
      </c>
      <c r="L144" s="29"/>
      <c r="M144" s="138"/>
      <c r="T144" s="53"/>
      <c r="AT144" s="17" t="s">
        <v>232</v>
      </c>
      <c r="AU144" s="17" t="s">
        <v>82</v>
      </c>
    </row>
    <row r="145" spans="2:65" s="1" customFormat="1" ht="16.5" customHeight="1">
      <c r="B145" s="123"/>
      <c r="C145" s="164" t="s">
        <v>112</v>
      </c>
      <c r="D145" s="164" t="s">
        <v>1008</v>
      </c>
      <c r="E145" s="165" t="s">
        <v>5779</v>
      </c>
      <c r="F145" s="166" t="s">
        <v>5780</v>
      </c>
      <c r="G145" s="167" t="s">
        <v>639</v>
      </c>
      <c r="H145" s="168">
        <v>4</v>
      </c>
      <c r="I145" s="169">
        <v>5.69</v>
      </c>
      <c r="J145" s="169">
        <f>ROUND(I145*H145,2)</f>
        <v>22.76</v>
      </c>
      <c r="K145" s="166" t="s">
        <v>230</v>
      </c>
      <c r="L145" s="170"/>
      <c r="M145" s="171" t="s">
        <v>1</v>
      </c>
      <c r="N145" s="172" t="s">
        <v>38</v>
      </c>
      <c r="O145" s="132">
        <v>0</v>
      </c>
      <c r="P145" s="132">
        <f>O145*H145</f>
        <v>0</v>
      </c>
      <c r="Q145" s="132">
        <v>1E-4</v>
      </c>
      <c r="R145" s="132">
        <f>Q145*H145</f>
        <v>4.0000000000000002E-4</v>
      </c>
      <c r="S145" s="132">
        <v>0</v>
      </c>
      <c r="T145" s="133">
        <f>S145*H145</f>
        <v>0</v>
      </c>
      <c r="AR145" s="134" t="s">
        <v>118</v>
      </c>
      <c r="AT145" s="134" t="s">
        <v>1008</v>
      </c>
      <c r="AU145" s="134" t="s">
        <v>82</v>
      </c>
      <c r="AY145" s="17" t="s">
        <v>224</v>
      </c>
      <c r="BE145" s="135">
        <f>IF(N145="základní",J145,0)</f>
        <v>22.76</v>
      </c>
      <c r="BF145" s="135">
        <f>IF(N145="snížená",J145,0)</f>
        <v>0</v>
      </c>
      <c r="BG145" s="135">
        <f>IF(N145="zákl. přenesená",J145,0)</f>
        <v>0</v>
      </c>
      <c r="BH145" s="135">
        <f>IF(N145="sníž. přenesená",J145,0)</f>
        <v>0</v>
      </c>
      <c r="BI145" s="135">
        <f>IF(N145="nulová",J145,0)</f>
        <v>0</v>
      </c>
      <c r="BJ145" s="17" t="s">
        <v>78</v>
      </c>
      <c r="BK145" s="135">
        <f>ROUND(I145*H145,2)</f>
        <v>22.76</v>
      </c>
      <c r="BL145" s="17" t="s">
        <v>106</v>
      </c>
      <c r="BM145" s="134" t="s">
        <v>5781</v>
      </c>
    </row>
    <row r="146" spans="2:65" s="1" customFormat="1">
      <c r="B146" s="29"/>
      <c r="D146" s="136" t="s">
        <v>231</v>
      </c>
      <c r="F146" s="137" t="s">
        <v>5780</v>
      </c>
      <c r="L146" s="29"/>
      <c r="M146" s="138"/>
      <c r="T146" s="53"/>
      <c r="AT146" s="17" t="s">
        <v>231</v>
      </c>
      <c r="AU146" s="17" t="s">
        <v>82</v>
      </c>
    </row>
    <row r="147" spans="2:65" s="1" customFormat="1" ht="24.2" customHeight="1">
      <c r="B147" s="123"/>
      <c r="C147" s="124" t="s">
        <v>115</v>
      </c>
      <c r="D147" s="124" t="s">
        <v>226</v>
      </c>
      <c r="E147" s="125" t="s">
        <v>5782</v>
      </c>
      <c r="F147" s="126" t="s">
        <v>5783</v>
      </c>
      <c r="G147" s="127" t="s">
        <v>272</v>
      </c>
      <c r="H147" s="128">
        <v>100</v>
      </c>
      <c r="I147" s="129">
        <v>57.1</v>
      </c>
      <c r="J147" s="129">
        <f>ROUND(I147*H147,2)</f>
        <v>5710</v>
      </c>
      <c r="K147" s="126" t="s">
        <v>230</v>
      </c>
      <c r="L147" s="29"/>
      <c r="M147" s="130" t="s">
        <v>1</v>
      </c>
      <c r="N147" s="131" t="s">
        <v>38</v>
      </c>
      <c r="O147" s="132">
        <v>0.09</v>
      </c>
      <c r="P147" s="132">
        <f>O147*H147</f>
        <v>9</v>
      </c>
      <c r="Q147" s="132">
        <v>1.7000000000000001E-4</v>
      </c>
      <c r="R147" s="132">
        <f>Q147*H147</f>
        <v>1.7000000000000001E-2</v>
      </c>
      <c r="S147" s="132">
        <v>0</v>
      </c>
      <c r="T147" s="133">
        <f>S147*H147</f>
        <v>0</v>
      </c>
      <c r="AR147" s="134" t="s">
        <v>106</v>
      </c>
      <c r="AT147" s="134" t="s">
        <v>226</v>
      </c>
      <c r="AU147" s="134" t="s">
        <v>82</v>
      </c>
      <c r="AY147" s="17" t="s">
        <v>224</v>
      </c>
      <c r="BE147" s="135">
        <f>IF(N147="základní",J147,0)</f>
        <v>5710</v>
      </c>
      <c r="BF147" s="135">
        <f>IF(N147="snížená",J147,0)</f>
        <v>0</v>
      </c>
      <c r="BG147" s="135">
        <f>IF(N147="zákl. přenesená",J147,0)</f>
        <v>0</v>
      </c>
      <c r="BH147" s="135">
        <f>IF(N147="sníž. přenesená",J147,0)</f>
        <v>0</v>
      </c>
      <c r="BI147" s="135">
        <f>IF(N147="nulová",J147,0)</f>
        <v>0</v>
      </c>
      <c r="BJ147" s="17" t="s">
        <v>78</v>
      </c>
      <c r="BK147" s="135">
        <f>ROUND(I147*H147,2)</f>
        <v>5710</v>
      </c>
      <c r="BL147" s="17" t="s">
        <v>106</v>
      </c>
      <c r="BM147" s="134" t="s">
        <v>5784</v>
      </c>
    </row>
    <row r="148" spans="2:65" s="1" customFormat="1" ht="19.5">
      <c r="B148" s="29"/>
      <c r="D148" s="136" t="s">
        <v>231</v>
      </c>
      <c r="F148" s="137" t="s">
        <v>5785</v>
      </c>
      <c r="L148" s="29"/>
      <c r="M148" s="138"/>
      <c r="T148" s="53"/>
      <c r="AT148" s="17" t="s">
        <v>231</v>
      </c>
      <c r="AU148" s="17" t="s">
        <v>82</v>
      </c>
    </row>
    <row r="149" spans="2:65" s="1" customFormat="1">
      <c r="B149" s="29"/>
      <c r="D149" s="139" t="s">
        <v>232</v>
      </c>
      <c r="F149" s="140" t="s">
        <v>5786</v>
      </c>
      <c r="L149" s="29"/>
      <c r="M149" s="138"/>
      <c r="T149" s="53"/>
      <c r="AT149" s="17" t="s">
        <v>232</v>
      </c>
      <c r="AU149" s="17" t="s">
        <v>82</v>
      </c>
    </row>
    <row r="150" spans="2:65" s="1" customFormat="1" ht="24.2" customHeight="1">
      <c r="B150" s="123"/>
      <c r="C150" s="124" t="s">
        <v>118</v>
      </c>
      <c r="D150" s="124" t="s">
        <v>226</v>
      </c>
      <c r="E150" s="125" t="s">
        <v>5787</v>
      </c>
      <c r="F150" s="126" t="s">
        <v>5788</v>
      </c>
      <c r="G150" s="127" t="s">
        <v>272</v>
      </c>
      <c r="H150" s="128">
        <v>200</v>
      </c>
      <c r="I150" s="129">
        <v>71</v>
      </c>
      <c r="J150" s="129">
        <f>ROUND(I150*H150,2)</f>
        <v>14200</v>
      </c>
      <c r="K150" s="126" t="s">
        <v>230</v>
      </c>
      <c r="L150" s="29"/>
      <c r="M150" s="130" t="s">
        <v>1</v>
      </c>
      <c r="N150" s="131" t="s">
        <v>38</v>
      </c>
      <c r="O150" s="132">
        <v>0.1</v>
      </c>
      <c r="P150" s="132">
        <f>O150*H150</f>
        <v>20</v>
      </c>
      <c r="Q150" s="132">
        <v>2.7999999999999998E-4</v>
      </c>
      <c r="R150" s="132">
        <f>Q150*H150</f>
        <v>5.5999999999999994E-2</v>
      </c>
      <c r="S150" s="132">
        <v>0</v>
      </c>
      <c r="T150" s="133">
        <f>S150*H150</f>
        <v>0</v>
      </c>
      <c r="AR150" s="134" t="s">
        <v>106</v>
      </c>
      <c r="AT150" s="134" t="s">
        <v>226</v>
      </c>
      <c r="AU150" s="134" t="s">
        <v>82</v>
      </c>
      <c r="AY150" s="17" t="s">
        <v>224</v>
      </c>
      <c r="BE150" s="135">
        <f>IF(N150="základní",J150,0)</f>
        <v>14200</v>
      </c>
      <c r="BF150" s="135">
        <f>IF(N150="snížená",J150,0)</f>
        <v>0</v>
      </c>
      <c r="BG150" s="135">
        <f>IF(N150="zákl. přenesená",J150,0)</f>
        <v>0</v>
      </c>
      <c r="BH150" s="135">
        <f>IF(N150="sníž. přenesená",J150,0)</f>
        <v>0</v>
      </c>
      <c r="BI150" s="135">
        <f>IF(N150="nulová",J150,0)</f>
        <v>0</v>
      </c>
      <c r="BJ150" s="17" t="s">
        <v>78</v>
      </c>
      <c r="BK150" s="135">
        <f>ROUND(I150*H150,2)</f>
        <v>14200</v>
      </c>
      <c r="BL150" s="17" t="s">
        <v>106</v>
      </c>
      <c r="BM150" s="134" t="s">
        <v>5789</v>
      </c>
    </row>
    <row r="151" spans="2:65" s="1" customFormat="1" ht="19.5">
      <c r="B151" s="29"/>
      <c r="D151" s="136" t="s">
        <v>231</v>
      </c>
      <c r="F151" s="137" t="s">
        <v>5790</v>
      </c>
      <c r="L151" s="29"/>
      <c r="M151" s="138"/>
      <c r="T151" s="53"/>
      <c r="AT151" s="17" t="s">
        <v>231</v>
      </c>
      <c r="AU151" s="17" t="s">
        <v>82</v>
      </c>
    </row>
    <row r="152" spans="2:65" s="1" customFormat="1">
      <c r="B152" s="29"/>
      <c r="D152" s="139" t="s">
        <v>232</v>
      </c>
      <c r="F152" s="140" t="s">
        <v>5791</v>
      </c>
      <c r="L152" s="29"/>
      <c r="M152" s="138"/>
      <c r="T152" s="53"/>
      <c r="AT152" s="17" t="s">
        <v>232</v>
      </c>
      <c r="AU152" s="17" t="s">
        <v>82</v>
      </c>
    </row>
    <row r="153" spans="2:65" s="1" customFormat="1" ht="24.2" customHeight="1">
      <c r="B153" s="123"/>
      <c r="C153" s="124" t="s">
        <v>280</v>
      </c>
      <c r="D153" s="124" t="s">
        <v>226</v>
      </c>
      <c r="E153" s="125" t="s">
        <v>5792</v>
      </c>
      <c r="F153" s="126" t="s">
        <v>5793</v>
      </c>
      <c r="G153" s="127" t="s">
        <v>272</v>
      </c>
      <c r="H153" s="128">
        <v>50</v>
      </c>
      <c r="I153" s="129">
        <v>71.599999999999994</v>
      </c>
      <c r="J153" s="129">
        <f>ROUND(I153*H153,2)</f>
        <v>3580</v>
      </c>
      <c r="K153" s="126" t="s">
        <v>230</v>
      </c>
      <c r="L153" s="29"/>
      <c r="M153" s="130" t="s">
        <v>1</v>
      </c>
      <c r="N153" s="131" t="s">
        <v>38</v>
      </c>
      <c r="O153" s="132">
        <v>0.1</v>
      </c>
      <c r="P153" s="132">
        <f>O153*H153</f>
        <v>5</v>
      </c>
      <c r="Q153" s="132">
        <v>2.0000000000000001E-4</v>
      </c>
      <c r="R153" s="132">
        <f>Q153*H153</f>
        <v>0.01</v>
      </c>
      <c r="S153" s="132">
        <v>0</v>
      </c>
      <c r="T153" s="133">
        <f>S153*H153</f>
        <v>0</v>
      </c>
      <c r="AR153" s="134" t="s">
        <v>106</v>
      </c>
      <c r="AT153" s="134" t="s">
        <v>226</v>
      </c>
      <c r="AU153" s="134" t="s">
        <v>82</v>
      </c>
      <c r="AY153" s="17" t="s">
        <v>224</v>
      </c>
      <c r="BE153" s="135">
        <f>IF(N153="základní",J153,0)</f>
        <v>3580</v>
      </c>
      <c r="BF153" s="135">
        <f>IF(N153="snížená",J153,0)</f>
        <v>0</v>
      </c>
      <c r="BG153" s="135">
        <f>IF(N153="zákl. přenesená",J153,0)</f>
        <v>0</v>
      </c>
      <c r="BH153" s="135">
        <f>IF(N153="sníž. přenesená",J153,0)</f>
        <v>0</v>
      </c>
      <c r="BI153" s="135">
        <f>IF(N153="nulová",J153,0)</f>
        <v>0</v>
      </c>
      <c r="BJ153" s="17" t="s">
        <v>78</v>
      </c>
      <c r="BK153" s="135">
        <f>ROUND(I153*H153,2)</f>
        <v>3580</v>
      </c>
      <c r="BL153" s="17" t="s">
        <v>106</v>
      </c>
      <c r="BM153" s="134" t="s">
        <v>5794</v>
      </c>
    </row>
    <row r="154" spans="2:65" s="1" customFormat="1" ht="19.5">
      <c r="B154" s="29"/>
      <c r="D154" s="136" t="s">
        <v>231</v>
      </c>
      <c r="F154" s="137" t="s">
        <v>5795</v>
      </c>
      <c r="L154" s="29"/>
      <c r="M154" s="138"/>
      <c r="T154" s="53"/>
      <c r="AT154" s="17" t="s">
        <v>231</v>
      </c>
      <c r="AU154" s="17" t="s">
        <v>82</v>
      </c>
    </row>
    <row r="155" spans="2:65" s="1" customFormat="1">
      <c r="B155" s="29"/>
      <c r="D155" s="139" t="s">
        <v>232</v>
      </c>
      <c r="F155" s="140" t="s">
        <v>5796</v>
      </c>
      <c r="L155" s="29"/>
      <c r="M155" s="138"/>
      <c r="T155" s="53"/>
      <c r="AT155" s="17" t="s">
        <v>232</v>
      </c>
      <c r="AU155" s="17" t="s">
        <v>82</v>
      </c>
    </row>
    <row r="156" spans="2:65" s="1" customFormat="1" ht="24.2" customHeight="1">
      <c r="B156" s="123"/>
      <c r="C156" s="124" t="s">
        <v>258</v>
      </c>
      <c r="D156" s="124" t="s">
        <v>226</v>
      </c>
      <c r="E156" s="125" t="s">
        <v>5797</v>
      </c>
      <c r="F156" s="126" t="s">
        <v>5798</v>
      </c>
      <c r="G156" s="127" t="s">
        <v>639</v>
      </c>
      <c r="H156" s="128">
        <v>27</v>
      </c>
      <c r="I156" s="129">
        <v>214</v>
      </c>
      <c r="J156" s="129">
        <f>ROUND(I156*H156,2)</f>
        <v>5778</v>
      </c>
      <c r="K156" s="126" t="s">
        <v>230</v>
      </c>
      <c r="L156" s="29"/>
      <c r="M156" s="130" t="s">
        <v>1</v>
      </c>
      <c r="N156" s="131" t="s">
        <v>38</v>
      </c>
      <c r="O156" s="132">
        <v>0.25</v>
      </c>
      <c r="P156" s="132">
        <f>O156*H156</f>
        <v>6.75</v>
      </c>
      <c r="Q156" s="132">
        <v>1.7000000000000001E-4</v>
      </c>
      <c r="R156" s="132">
        <f>Q156*H156</f>
        <v>4.5900000000000003E-3</v>
      </c>
      <c r="S156" s="132">
        <v>0</v>
      </c>
      <c r="T156" s="133">
        <f>S156*H156</f>
        <v>0</v>
      </c>
      <c r="AR156" s="134" t="s">
        <v>106</v>
      </c>
      <c r="AT156" s="134" t="s">
        <v>226</v>
      </c>
      <c r="AU156" s="134" t="s">
        <v>82</v>
      </c>
      <c r="AY156" s="17" t="s">
        <v>224</v>
      </c>
      <c r="BE156" s="135">
        <f>IF(N156="základní",J156,0)</f>
        <v>5778</v>
      </c>
      <c r="BF156" s="135">
        <f>IF(N156="snížená",J156,0)</f>
        <v>0</v>
      </c>
      <c r="BG156" s="135">
        <f>IF(N156="zákl. přenesená",J156,0)</f>
        <v>0</v>
      </c>
      <c r="BH156" s="135">
        <f>IF(N156="sníž. přenesená",J156,0)</f>
        <v>0</v>
      </c>
      <c r="BI156" s="135">
        <f>IF(N156="nulová",J156,0)</f>
        <v>0</v>
      </c>
      <c r="BJ156" s="17" t="s">
        <v>78</v>
      </c>
      <c r="BK156" s="135">
        <f>ROUND(I156*H156,2)</f>
        <v>5778</v>
      </c>
      <c r="BL156" s="17" t="s">
        <v>106</v>
      </c>
      <c r="BM156" s="134" t="s">
        <v>5799</v>
      </c>
    </row>
    <row r="157" spans="2:65" s="1" customFormat="1" ht="19.5">
      <c r="B157" s="29"/>
      <c r="D157" s="136" t="s">
        <v>231</v>
      </c>
      <c r="F157" s="137" t="s">
        <v>5800</v>
      </c>
      <c r="L157" s="29"/>
      <c r="M157" s="138"/>
      <c r="T157" s="53"/>
      <c r="AT157" s="17" t="s">
        <v>231</v>
      </c>
      <c r="AU157" s="17" t="s">
        <v>82</v>
      </c>
    </row>
    <row r="158" spans="2:65" s="1" customFormat="1">
      <c r="B158" s="29"/>
      <c r="D158" s="139" t="s">
        <v>232</v>
      </c>
      <c r="F158" s="140" t="s">
        <v>5801</v>
      </c>
      <c r="L158" s="29"/>
      <c r="M158" s="138"/>
      <c r="T158" s="53"/>
      <c r="AT158" s="17" t="s">
        <v>232</v>
      </c>
      <c r="AU158" s="17" t="s">
        <v>82</v>
      </c>
    </row>
    <row r="159" spans="2:65" s="1" customFormat="1" ht="33" customHeight="1">
      <c r="B159" s="123"/>
      <c r="C159" s="164" t="s">
        <v>297</v>
      </c>
      <c r="D159" s="164" t="s">
        <v>1008</v>
      </c>
      <c r="E159" s="165" t="s">
        <v>5802</v>
      </c>
      <c r="F159" s="166" t="s">
        <v>5803</v>
      </c>
      <c r="G159" s="167" t="s">
        <v>639</v>
      </c>
      <c r="H159" s="168">
        <v>27</v>
      </c>
      <c r="I159" s="169">
        <v>735</v>
      </c>
      <c r="J159" s="169">
        <f>ROUND(I159*H159,2)</f>
        <v>19845</v>
      </c>
      <c r="K159" s="166" t="s">
        <v>230</v>
      </c>
      <c r="L159" s="170"/>
      <c r="M159" s="171" t="s">
        <v>1</v>
      </c>
      <c r="N159" s="172" t="s">
        <v>38</v>
      </c>
      <c r="O159" s="132">
        <v>0</v>
      </c>
      <c r="P159" s="132">
        <f>O159*H159</f>
        <v>0</v>
      </c>
      <c r="Q159" s="132">
        <v>2.7E-4</v>
      </c>
      <c r="R159" s="132">
        <f>Q159*H159</f>
        <v>7.2900000000000005E-3</v>
      </c>
      <c r="S159" s="132">
        <v>0</v>
      </c>
      <c r="T159" s="133">
        <f>S159*H159</f>
        <v>0</v>
      </c>
      <c r="AR159" s="134" t="s">
        <v>118</v>
      </c>
      <c r="AT159" s="134" t="s">
        <v>1008</v>
      </c>
      <c r="AU159" s="134" t="s">
        <v>82</v>
      </c>
      <c r="AY159" s="17" t="s">
        <v>224</v>
      </c>
      <c r="BE159" s="135">
        <f>IF(N159="základní",J159,0)</f>
        <v>19845</v>
      </c>
      <c r="BF159" s="135">
        <f>IF(N159="snížená",J159,0)</f>
        <v>0</v>
      </c>
      <c r="BG159" s="135">
        <f>IF(N159="zákl. přenesená",J159,0)</f>
        <v>0</v>
      </c>
      <c r="BH159" s="135">
        <f>IF(N159="sníž. přenesená",J159,0)</f>
        <v>0</v>
      </c>
      <c r="BI159" s="135">
        <f>IF(N159="nulová",J159,0)</f>
        <v>0</v>
      </c>
      <c r="BJ159" s="17" t="s">
        <v>78</v>
      </c>
      <c r="BK159" s="135">
        <f>ROUND(I159*H159,2)</f>
        <v>19845</v>
      </c>
      <c r="BL159" s="17" t="s">
        <v>106</v>
      </c>
      <c r="BM159" s="134" t="s">
        <v>5804</v>
      </c>
    </row>
    <row r="160" spans="2:65" s="1" customFormat="1" ht="19.5">
      <c r="B160" s="29"/>
      <c r="D160" s="136" t="s">
        <v>231</v>
      </c>
      <c r="F160" s="137" t="s">
        <v>5803</v>
      </c>
      <c r="L160" s="29"/>
      <c r="M160" s="138"/>
      <c r="T160" s="53"/>
      <c r="AT160" s="17" t="s">
        <v>231</v>
      </c>
      <c r="AU160" s="17" t="s">
        <v>82</v>
      </c>
    </row>
    <row r="161" spans="2:65" s="1" customFormat="1" ht="16.5" customHeight="1">
      <c r="B161" s="123"/>
      <c r="C161" s="124" t="s">
        <v>8</v>
      </c>
      <c r="D161" s="124" t="s">
        <v>226</v>
      </c>
      <c r="E161" s="125" t="s">
        <v>5805</v>
      </c>
      <c r="F161" s="126" t="s">
        <v>5806</v>
      </c>
      <c r="G161" s="127" t="s">
        <v>639</v>
      </c>
      <c r="H161" s="128">
        <v>14</v>
      </c>
      <c r="I161" s="129">
        <v>136.30000000000001</v>
      </c>
      <c r="J161" s="129">
        <f>ROUND(I161*H161,2)</f>
        <v>1908.2</v>
      </c>
      <c r="K161" s="126" t="s">
        <v>1</v>
      </c>
      <c r="L161" s="29"/>
      <c r="M161" s="130" t="s">
        <v>1</v>
      </c>
      <c r="N161" s="131" t="s">
        <v>38</v>
      </c>
      <c r="O161" s="132">
        <v>7.6999999999999999E-2</v>
      </c>
      <c r="P161" s="132">
        <f>O161*H161</f>
        <v>1.0780000000000001</v>
      </c>
      <c r="Q161" s="132">
        <v>0</v>
      </c>
      <c r="R161" s="132">
        <f>Q161*H161</f>
        <v>0</v>
      </c>
      <c r="S161" s="132">
        <v>0</v>
      </c>
      <c r="T161" s="133">
        <f>S161*H161</f>
        <v>0</v>
      </c>
      <c r="AR161" s="134" t="s">
        <v>106</v>
      </c>
      <c r="AT161" s="134" t="s">
        <v>226</v>
      </c>
      <c r="AU161" s="134" t="s">
        <v>82</v>
      </c>
      <c r="AY161" s="17" t="s">
        <v>224</v>
      </c>
      <c r="BE161" s="135">
        <f>IF(N161="základní",J161,0)</f>
        <v>1908.2</v>
      </c>
      <c r="BF161" s="135">
        <f>IF(N161="snížená",J161,0)</f>
        <v>0</v>
      </c>
      <c r="BG161" s="135">
        <f>IF(N161="zákl. přenesená",J161,0)</f>
        <v>0</v>
      </c>
      <c r="BH161" s="135">
        <f>IF(N161="sníž. přenesená",J161,0)</f>
        <v>0</v>
      </c>
      <c r="BI161" s="135">
        <f>IF(N161="nulová",J161,0)</f>
        <v>0</v>
      </c>
      <c r="BJ161" s="17" t="s">
        <v>78</v>
      </c>
      <c r="BK161" s="135">
        <f>ROUND(I161*H161,2)</f>
        <v>1908.2</v>
      </c>
      <c r="BL161" s="17" t="s">
        <v>106</v>
      </c>
      <c r="BM161" s="134" t="s">
        <v>5807</v>
      </c>
    </row>
    <row r="162" spans="2:65" s="1" customFormat="1" ht="19.5">
      <c r="B162" s="29"/>
      <c r="D162" s="136" t="s">
        <v>231</v>
      </c>
      <c r="F162" s="137" t="s">
        <v>5808</v>
      </c>
      <c r="L162" s="29"/>
      <c r="M162" s="138"/>
      <c r="T162" s="53"/>
      <c r="AT162" s="17" t="s">
        <v>231</v>
      </c>
      <c r="AU162" s="17" t="s">
        <v>82</v>
      </c>
    </row>
    <row r="163" spans="2:65" s="13" customFormat="1">
      <c r="B163" s="146"/>
      <c r="D163" s="136" t="s">
        <v>234</v>
      </c>
      <c r="E163" s="147" t="s">
        <v>1</v>
      </c>
      <c r="F163" s="148" t="s">
        <v>273</v>
      </c>
      <c r="H163" s="149">
        <v>14</v>
      </c>
      <c r="L163" s="146"/>
      <c r="M163" s="150"/>
      <c r="T163" s="151"/>
      <c r="AT163" s="147" t="s">
        <v>234</v>
      </c>
      <c r="AU163" s="147" t="s">
        <v>82</v>
      </c>
      <c r="AV163" s="13" t="s">
        <v>82</v>
      </c>
      <c r="AW163" s="13" t="s">
        <v>29</v>
      </c>
      <c r="AX163" s="13" t="s">
        <v>78</v>
      </c>
      <c r="AY163" s="147" t="s">
        <v>224</v>
      </c>
    </row>
    <row r="164" spans="2:65" s="1" customFormat="1" ht="24.2" customHeight="1">
      <c r="B164" s="123"/>
      <c r="C164" s="124" t="s">
        <v>310</v>
      </c>
      <c r="D164" s="124" t="s">
        <v>226</v>
      </c>
      <c r="E164" s="125" t="s">
        <v>5809</v>
      </c>
      <c r="F164" s="126" t="s">
        <v>5810</v>
      </c>
      <c r="G164" s="127" t="s">
        <v>639</v>
      </c>
      <c r="H164" s="128">
        <v>2</v>
      </c>
      <c r="I164" s="129">
        <v>3870</v>
      </c>
      <c r="J164" s="129">
        <f>ROUND(I164*H164,2)</f>
        <v>7740</v>
      </c>
      <c r="K164" s="126" t="s">
        <v>230</v>
      </c>
      <c r="L164" s="29"/>
      <c r="M164" s="130" t="s">
        <v>1</v>
      </c>
      <c r="N164" s="131" t="s">
        <v>38</v>
      </c>
      <c r="O164" s="132">
        <v>1.8</v>
      </c>
      <c r="P164" s="132">
        <f>O164*H164</f>
        <v>3.6</v>
      </c>
      <c r="Q164" s="132">
        <v>2.2579999999999999E-2</v>
      </c>
      <c r="R164" s="132">
        <f>Q164*H164</f>
        <v>4.5159999999999999E-2</v>
      </c>
      <c r="S164" s="132">
        <v>0</v>
      </c>
      <c r="T164" s="133">
        <f>S164*H164</f>
        <v>0</v>
      </c>
      <c r="AR164" s="134" t="s">
        <v>106</v>
      </c>
      <c r="AT164" s="134" t="s">
        <v>226</v>
      </c>
      <c r="AU164" s="134" t="s">
        <v>82</v>
      </c>
      <c r="AY164" s="17" t="s">
        <v>224</v>
      </c>
      <c r="BE164" s="135">
        <f>IF(N164="základní",J164,0)</f>
        <v>7740</v>
      </c>
      <c r="BF164" s="135">
        <f>IF(N164="snížená",J164,0)</f>
        <v>0</v>
      </c>
      <c r="BG164" s="135">
        <f>IF(N164="zákl. přenesená",J164,0)</f>
        <v>0</v>
      </c>
      <c r="BH164" s="135">
        <f>IF(N164="sníž. přenesená",J164,0)</f>
        <v>0</v>
      </c>
      <c r="BI164" s="135">
        <f>IF(N164="nulová",J164,0)</f>
        <v>0</v>
      </c>
      <c r="BJ164" s="17" t="s">
        <v>78</v>
      </c>
      <c r="BK164" s="135">
        <f>ROUND(I164*H164,2)</f>
        <v>7740</v>
      </c>
      <c r="BL164" s="17" t="s">
        <v>106</v>
      </c>
      <c r="BM164" s="134" t="s">
        <v>5811</v>
      </c>
    </row>
    <row r="165" spans="2:65" s="1" customFormat="1" ht="19.5">
      <c r="B165" s="29"/>
      <c r="D165" s="136" t="s">
        <v>231</v>
      </c>
      <c r="F165" s="137" t="s">
        <v>5812</v>
      </c>
      <c r="L165" s="29"/>
      <c r="M165" s="138"/>
      <c r="T165" s="53"/>
      <c r="AT165" s="17" t="s">
        <v>231</v>
      </c>
      <c r="AU165" s="17" t="s">
        <v>82</v>
      </c>
    </row>
    <row r="166" spans="2:65" s="1" customFormat="1">
      <c r="B166" s="29"/>
      <c r="D166" s="139" t="s">
        <v>232</v>
      </c>
      <c r="F166" s="140" t="s">
        <v>5813</v>
      </c>
      <c r="L166" s="29"/>
      <c r="M166" s="138"/>
      <c r="T166" s="53"/>
      <c r="AT166" s="17" t="s">
        <v>232</v>
      </c>
      <c r="AU166" s="17" t="s">
        <v>82</v>
      </c>
    </row>
    <row r="167" spans="2:65" s="1" customFormat="1" ht="24.2" customHeight="1">
      <c r="B167" s="123"/>
      <c r="C167" s="124" t="s">
        <v>273</v>
      </c>
      <c r="D167" s="124" t="s">
        <v>226</v>
      </c>
      <c r="E167" s="125" t="s">
        <v>5814</v>
      </c>
      <c r="F167" s="126" t="s">
        <v>5815</v>
      </c>
      <c r="G167" s="127" t="s">
        <v>639</v>
      </c>
      <c r="H167" s="128">
        <v>2</v>
      </c>
      <c r="I167" s="129">
        <v>1340</v>
      </c>
      <c r="J167" s="129">
        <f>ROUND(I167*H167,2)</f>
        <v>2680</v>
      </c>
      <c r="K167" s="126" t="s">
        <v>230</v>
      </c>
      <c r="L167" s="29"/>
      <c r="M167" s="130" t="s">
        <v>1</v>
      </c>
      <c r="N167" s="131" t="s">
        <v>38</v>
      </c>
      <c r="O167" s="132">
        <v>1.4</v>
      </c>
      <c r="P167" s="132">
        <f>O167*H167</f>
        <v>2.8</v>
      </c>
      <c r="Q167" s="132">
        <v>4.1000000000000003E-3</v>
      </c>
      <c r="R167" s="132">
        <f>Q167*H167</f>
        <v>8.2000000000000007E-3</v>
      </c>
      <c r="S167" s="132">
        <v>0</v>
      </c>
      <c r="T167" s="133">
        <f>S167*H167</f>
        <v>0</v>
      </c>
      <c r="AR167" s="134" t="s">
        <v>106</v>
      </c>
      <c r="AT167" s="134" t="s">
        <v>226</v>
      </c>
      <c r="AU167" s="134" t="s">
        <v>82</v>
      </c>
      <c r="AY167" s="17" t="s">
        <v>224</v>
      </c>
      <c r="BE167" s="135">
        <f>IF(N167="základní",J167,0)</f>
        <v>2680</v>
      </c>
      <c r="BF167" s="135">
        <f>IF(N167="snížená",J167,0)</f>
        <v>0</v>
      </c>
      <c r="BG167" s="135">
        <f>IF(N167="zákl. přenesená",J167,0)</f>
        <v>0</v>
      </c>
      <c r="BH167" s="135">
        <f>IF(N167="sníž. přenesená",J167,0)</f>
        <v>0</v>
      </c>
      <c r="BI167" s="135">
        <f>IF(N167="nulová",J167,0)</f>
        <v>0</v>
      </c>
      <c r="BJ167" s="17" t="s">
        <v>78</v>
      </c>
      <c r="BK167" s="135">
        <f>ROUND(I167*H167,2)</f>
        <v>2680</v>
      </c>
      <c r="BL167" s="17" t="s">
        <v>106</v>
      </c>
      <c r="BM167" s="134" t="s">
        <v>5816</v>
      </c>
    </row>
    <row r="168" spans="2:65" s="1" customFormat="1" ht="19.5">
      <c r="B168" s="29"/>
      <c r="D168" s="136" t="s">
        <v>231</v>
      </c>
      <c r="F168" s="137" t="s">
        <v>5817</v>
      </c>
      <c r="L168" s="29"/>
      <c r="M168" s="138"/>
      <c r="T168" s="53"/>
      <c r="AT168" s="17" t="s">
        <v>231</v>
      </c>
      <c r="AU168" s="17" t="s">
        <v>82</v>
      </c>
    </row>
    <row r="169" spans="2:65" s="1" customFormat="1">
      <c r="B169" s="29"/>
      <c r="D169" s="139" t="s">
        <v>232</v>
      </c>
      <c r="F169" s="140" t="s">
        <v>5818</v>
      </c>
      <c r="L169" s="29"/>
      <c r="M169" s="138"/>
      <c r="T169" s="53"/>
      <c r="AT169" s="17" t="s">
        <v>232</v>
      </c>
      <c r="AU169" s="17" t="s">
        <v>82</v>
      </c>
    </row>
    <row r="170" spans="2:65" s="1" customFormat="1" ht="24.2" customHeight="1">
      <c r="B170" s="123"/>
      <c r="C170" s="124" t="s">
        <v>325</v>
      </c>
      <c r="D170" s="124" t="s">
        <v>226</v>
      </c>
      <c r="E170" s="125" t="s">
        <v>5819</v>
      </c>
      <c r="F170" s="126" t="s">
        <v>5820</v>
      </c>
      <c r="G170" s="127" t="s">
        <v>639</v>
      </c>
      <c r="H170" s="128">
        <v>5</v>
      </c>
      <c r="I170" s="129">
        <v>707</v>
      </c>
      <c r="J170" s="129">
        <f>ROUND(I170*H170,2)</f>
        <v>3535</v>
      </c>
      <c r="K170" s="126" t="s">
        <v>230</v>
      </c>
      <c r="L170" s="29"/>
      <c r="M170" s="130" t="s">
        <v>1</v>
      </c>
      <c r="N170" s="131" t="s">
        <v>38</v>
      </c>
      <c r="O170" s="132">
        <v>0.65800000000000003</v>
      </c>
      <c r="P170" s="132">
        <f>O170*H170</f>
        <v>3.29</v>
      </c>
      <c r="Q170" s="132">
        <v>2.5000000000000001E-4</v>
      </c>
      <c r="R170" s="132">
        <f>Q170*H170</f>
        <v>1.25E-3</v>
      </c>
      <c r="S170" s="132">
        <v>0</v>
      </c>
      <c r="T170" s="133">
        <f>S170*H170</f>
        <v>0</v>
      </c>
      <c r="AR170" s="134" t="s">
        <v>106</v>
      </c>
      <c r="AT170" s="134" t="s">
        <v>226</v>
      </c>
      <c r="AU170" s="134" t="s">
        <v>82</v>
      </c>
      <c r="AY170" s="17" t="s">
        <v>224</v>
      </c>
      <c r="BE170" s="135">
        <f>IF(N170="základní",J170,0)</f>
        <v>3535</v>
      </c>
      <c r="BF170" s="135">
        <f>IF(N170="snížená",J170,0)</f>
        <v>0</v>
      </c>
      <c r="BG170" s="135">
        <f>IF(N170="zákl. přenesená",J170,0)</f>
        <v>0</v>
      </c>
      <c r="BH170" s="135">
        <f>IF(N170="sníž. přenesená",J170,0)</f>
        <v>0</v>
      </c>
      <c r="BI170" s="135">
        <f>IF(N170="nulová",J170,0)</f>
        <v>0</v>
      </c>
      <c r="BJ170" s="17" t="s">
        <v>78</v>
      </c>
      <c r="BK170" s="135">
        <f>ROUND(I170*H170,2)</f>
        <v>3535</v>
      </c>
      <c r="BL170" s="17" t="s">
        <v>106</v>
      </c>
      <c r="BM170" s="134" t="s">
        <v>5821</v>
      </c>
    </row>
    <row r="171" spans="2:65" s="1" customFormat="1">
      <c r="B171" s="29"/>
      <c r="D171" s="136" t="s">
        <v>231</v>
      </c>
      <c r="F171" s="137" t="s">
        <v>5822</v>
      </c>
      <c r="L171" s="29"/>
      <c r="M171" s="138"/>
      <c r="T171" s="53"/>
      <c r="AT171" s="17" t="s">
        <v>231</v>
      </c>
      <c r="AU171" s="17" t="s">
        <v>82</v>
      </c>
    </row>
    <row r="172" spans="2:65" s="1" customFormat="1">
      <c r="B172" s="29"/>
      <c r="D172" s="139" t="s">
        <v>232</v>
      </c>
      <c r="F172" s="140" t="s">
        <v>5823</v>
      </c>
      <c r="L172" s="29"/>
      <c r="M172" s="138"/>
      <c r="T172" s="53"/>
      <c r="AT172" s="17" t="s">
        <v>232</v>
      </c>
      <c r="AU172" s="17" t="s">
        <v>82</v>
      </c>
    </row>
    <row r="173" spans="2:65" s="1" customFormat="1" ht="24.2" customHeight="1">
      <c r="B173" s="123"/>
      <c r="C173" s="164" t="s">
        <v>277</v>
      </c>
      <c r="D173" s="164" t="s">
        <v>1008</v>
      </c>
      <c r="E173" s="165" t="s">
        <v>5824</v>
      </c>
      <c r="F173" s="166" t="s">
        <v>5825</v>
      </c>
      <c r="G173" s="167" t="s">
        <v>639</v>
      </c>
      <c r="H173" s="168">
        <v>5</v>
      </c>
      <c r="I173" s="169">
        <v>628</v>
      </c>
      <c r="J173" s="169">
        <f>ROUND(I173*H173,2)</f>
        <v>3140</v>
      </c>
      <c r="K173" s="166" t="s">
        <v>230</v>
      </c>
      <c r="L173" s="170"/>
      <c r="M173" s="171" t="s">
        <v>1</v>
      </c>
      <c r="N173" s="172" t="s">
        <v>38</v>
      </c>
      <c r="O173" s="132">
        <v>0</v>
      </c>
      <c r="P173" s="132">
        <f>O173*H173</f>
        <v>0</v>
      </c>
      <c r="Q173" s="132">
        <v>3.6999999999999999E-4</v>
      </c>
      <c r="R173" s="132">
        <f>Q173*H173</f>
        <v>1.8500000000000001E-3</v>
      </c>
      <c r="S173" s="132">
        <v>0</v>
      </c>
      <c r="T173" s="133">
        <f>S173*H173</f>
        <v>0</v>
      </c>
      <c r="AR173" s="134" t="s">
        <v>118</v>
      </c>
      <c r="AT173" s="134" t="s">
        <v>1008</v>
      </c>
      <c r="AU173" s="134" t="s">
        <v>82</v>
      </c>
      <c r="AY173" s="17" t="s">
        <v>224</v>
      </c>
      <c r="BE173" s="135">
        <f>IF(N173="základní",J173,0)</f>
        <v>3140</v>
      </c>
      <c r="BF173" s="135">
        <f>IF(N173="snížená",J173,0)</f>
        <v>0</v>
      </c>
      <c r="BG173" s="135">
        <f>IF(N173="zákl. přenesená",J173,0)</f>
        <v>0</v>
      </c>
      <c r="BH173" s="135">
        <f>IF(N173="sníž. přenesená",J173,0)</f>
        <v>0</v>
      </c>
      <c r="BI173" s="135">
        <f>IF(N173="nulová",J173,0)</f>
        <v>0</v>
      </c>
      <c r="BJ173" s="17" t="s">
        <v>78</v>
      </c>
      <c r="BK173" s="135">
        <f>ROUND(I173*H173,2)</f>
        <v>3140</v>
      </c>
      <c r="BL173" s="17" t="s">
        <v>106</v>
      </c>
      <c r="BM173" s="134" t="s">
        <v>5826</v>
      </c>
    </row>
    <row r="174" spans="2:65" s="1" customFormat="1" ht="19.5">
      <c r="B174" s="29"/>
      <c r="D174" s="136" t="s">
        <v>231</v>
      </c>
      <c r="F174" s="137" t="s">
        <v>5825</v>
      </c>
      <c r="L174" s="29"/>
      <c r="M174" s="138"/>
      <c r="T174" s="53"/>
      <c r="AT174" s="17" t="s">
        <v>231</v>
      </c>
      <c r="AU174" s="17" t="s">
        <v>82</v>
      </c>
    </row>
    <row r="175" spans="2:65" s="1" customFormat="1" ht="21.75" customHeight="1">
      <c r="B175" s="123"/>
      <c r="C175" s="164" t="s">
        <v>337</v>
      </c>
      <c r="D175" s="164" t="s">
        <v>1008</v>
      </c>
      <c r="E175" s="165" t="s">
        <v>5827</v>
      </c>
      <c r="F175" s="166" t="s">
        <v>5828</v>
      </c>
      <c r="G175" s="167" t="s">
        <v>639</v>
      </c>
      <c r="H175" s="168">
        <v>12</v>
      </c>
      <c r="I175" s="169">
        <v>194</v>
      </c>
      <c r="J175" s="169">
        <f>ROUND(I175*H175,2)</f>
        <v>2328</v>
      </c>
      <c r="K175" s="166" t="s">
        <v>230</v>
      </c>
      <c r="L175" s="170"/>
      <c r="M175" s="171" t="s">
        <v>1</v>
      </c>
      <c r="N175" s="172" t="s">
        <v>38</v>
      </c>
      <c r="O175" s="132">
        <v>0</v>
      </c>
      <c r="P175" s="132">
        <f>O175*H175</f>
        <v>0</v>
      </c>
      <c r="Q175" s="132">
        <v>1.9000000000000001E-4</v>
      </c>
      <c r="R175" s="132">
        <f>Q175*H175</f>
        <v>2.2799999999999999E-3</v>
      </c>
      <c r="S175" s="132">
        <v>0</v>
      </c>
      <c r="T175" s="133">
        <f>S175*H175</f>
        <v>0</v>
      </c>
      <c r="AR175" s="134" t="s">
        <v>623</v>
      </c>
      <c r="AT175" s="134" t="s">
        <v>1008</v>
      </c>
      <c r="AU175" s="134" t="s">
        <v>82</v>
      </c>
      <c r="AY175" s="17" t="s">
        <v>224</v>
      </c>
      <c r="BE175" s="135">
        <f>IF(N175="základní",J175,0)</f>
        <v>2328</v>
      </c>
      <c r="BF175" s="135">
        <f>IF(N175="snížená",J175,0)</f>
        <v>0</v>
      </c>
      <c r="BG175" s="135">
        <f>IF(N175="zákl. přenesená",J175,0)</f>
        <v>0</v>
      </c>
      <c r="BH175" s="135">
        <f>IF(N175="sníž. přenesená",J175,0)</f>
        <v>0</v>
      </c>
      <c r="BI175" s="135">
        <f>IF(N175="nulová",J175,0)</f>
        <v>0</v>
      </c>
      <c r="BJ175" s="17" t="s">
        <v>78</v>
      </c>
      <c r="BK175" s="135">
        <f>ROUND(I175*H175,2)</f>
        <v>2328</v>
      </c>
      <c r="BL175" s="17" t="s">
        <v>623</v>
      </c>
      <c r="BM175" s="134" t="s">
        <v>5829</v>
      </c>
    </row>
    <row r="176" spans="2:65" s="1" customFormat="1">
      <c r="B176" s="29"/>
      <c r="D176" s="136" t="s">
        <v>231</v>
      </c>
      <c r="F176" s="137" t="s">
        <v>5828</v>
      </c>
      <c r="L176" s="29"/>
      <c r="M176" s="138"/>
      <c r="T176" s="53"/>
      <c r="AT176" s="17" t="s">
        <v>231</v>
      </c>
      <c r="AU176" s="17" t="s">
        <v>82</v>
      </c>
    </row>
    <row r="177" spans="2:65" s="13" customFormat="1">
      <c r="B177" s="146"/>
      <c r="D177" s="136" t="s">
        <v>234</v>
      </c>
      <c r="E177" s="147" t="s">
        <v>1</v>
      </c>
      <c r="F177" s="148" t="s">
        <v>5830</v>
      </c>
      <c r="H177" s="149">
        <v>12</v>
      </c>
      <c r="L177" s="146"/>
      <c r="M177" s="150"/>
      <c r="T177" s="151"/>
      <c r="AT177" s="147" t="s">
        <v>234</v>
      </c>
      <c r="AU177" s="147" t="s">
        <v>82</v>
      </c>
      <c r="AV177" s="13" t="s">
        <v>82</v>
      </c>
      <c r="AW177" s="13" t="s">
        <v>29</v>
      </c>
      <c r="AX177" s="13" t="s">
        <v>73</v>
      </c>
      <c r="AY177" s="147" t="s">
        <v>224</v>
      </c>
    </row>
    <row r="178" spans="2:65" s="14" customFormat="1">
      <c r="B178" s="152"/>
      <c r="D178" s="136" t="s">
        <v>234</v>
      </c>
      <c r="E178" s="153" t="s">
        <v>1</v>
      </c>
      <c r="F178" s="154" t="s">
        <v>239</v>
      </c>
      <c r="H178" s="155">
        <v>12</v>
      </c>
      <c r="L178" s="152"/>
      <c r="M178" s="156"/>
      <c r="T178" s="157"/>
      <c r="AT178" s="153" t="s">
        <v>234</v>
      </c>
      <c r="AU178" s="153" t="s">
        <v>82</v>
      </c>
      <c r="AV178" s="14" t="s">
        <v>106</v>
      </c>
      <c r="AW178" s="14" t="s">
        <v>29</v>
      </c>
      <c r="AX178" s="14" t="s">
        <v>78</v>
      </c>
      <c r="AY178" s="153" t="s">
        <v>224</v>
      </c>
    </row>
    <row r="179" spans="2:65" s="1" customFormat="1" ht="21.75" customHeight="1">
      <c r="B179" s="123"/>
      <c r="C179" s="164" t="s">
        <v>283</v>
      </c>
      <c r="D179" s="164" t="s">
        <v>1008</v>
      </c>
      <c r="E179" s="165" t="s">
        <v>5831</v>
      </c>
      <c r="F179" s="166" t="s">
        <v>5832</v>
      </c>
      <c r="G179" s="167" t="s">
        <v>639</v>
      </c>
      <c r="H179" s="168">
        <v>1</v>
      </c>
      <c r="I179" s="169">
        <v>119</v>
      </c>
      <c r="J179" s="169">
        <f>ROUND(I179*H179,2)</f>
        <v>119</v>
      </c>
      <c r="K179" s="166" t="s">
        <v>230</v>
      </c>
      <c r="L179" s="170"/>
      <c r="M179" s="171" t="s">
        <v>1</v>
      </c>
      <c r="N179" s="172" t="s">
        <v>38</v>
      </c>
      <c r="O179" s="132">
        <v>0</v>
      </c>
      <c r="P179" s="132">
        <f>O179*H179</f>
        <v>0</v>
      </c>
      <c r="Q179" s="132">
        <v>1.2E-4</v>
      </c>
      <c r="R179" s="132">
        <f>Q179*H179</f>
        <v>1.2E-4</v>
      </c>
      <c r="S179" s="132">
        <v>0</v>
      </c>
      <c r="T179" s="133">
        <f>S179*H179</f>
        <v>0</v>
      </c>
      <c r="AR179" s="134" t="s">
        <v>623</v>
      </c>
      <c r="AT179" s="134" t="s">
        <v>1008</v>
      </c>
      <c r="AU179" s="134" t="s">
        <v>82</v>
      </c>
      <c r="AY179" s="17" t="s">
        <v>224</v>
      </c>
      <c r="BE179" s="135">
        <f>IF(N179="základní",J179,0)</f>
        <v>119</v>
      </c>
      <c r="BF179" s="135">
        <f>IF(N179="snížená",J179,0)</f>
        <v>0</v>
      </c>
      <c r="BG179" s="135">
        <f>IF(N179="zákl. přenesená",J179,0)</f>
        <v>0</v>
      </c>
      <c r="BH179" s="135">
        <f>IF(N179="sníž. přenesená",J179,0)</f>
        <v>0</v>
      </c>
      <c r="BI179" s="135">
        <f>IF(N179="nulová",J179,0)</f>
        <v>0</v>
      </c>
      <c r="BJ179" s="17" t="s">
        <v>78</v>
      </c>
      <c r="BK179" s="135">
        <f>ROUND(I179*H179,2)</f>
        <v>119</v>
      </c>
      <c r="BL179" s="17" t="s">
        <v>623</v>
      </c>
      <c r="BM179" s="134" t="s">
        <v>5833</v>
      </c>
    </row>
    <row r="180" spans="2:65" s="1" customFormat="1">
      <c r="B180" s="29"/>
      <c r="D180" s="136" t="s">
        <v>231</v>
      </c>
      <c r="F180" s="137" t="s">
        <v>5832</v>
      </c>
      <c r="L180" s="29"/>
      <c r="M180" s="138"/>
      <c r="T180" s="53"/>
      <c r="AT180" s="17" t="s">
        <v>231</v>
      </c>
      <c r="AU180" s="17" t="s">
        <v>82</v>
      </c>
    </row>
    <row r="181" spans="2:65" s="1" customFormat="1" ht="16.5" customHeight="1">
      <c r="B181" s="123"/>
      <c r="C181" s="164" t="s">
        <v>347</v>
      </c>
      <c r="D181" s="164" t="s">
        <v>1008</v>
      </c>
      <c r="E181" s="165" t="s">
        <v>5834</v>
      </c>
      <c r="F181" s="166" t="s">
        <v>5835</v>
      </c>
      <c r="G181" s="167" t="s">
        <v>639</v>
      </c>
      <c r="H181" s="168">
        <v>3</v>
      </c>
      <c r="I181" s="169">
        <v>155</v>
      </c>
      <c r="J181" s="169">
        <f>ROUND(I181*H181,2)</f>
        <v>465</v>
      </c>
      <c r="K181" s="166" t="s">
        <v>230</v>
      </c>
      <c r="L181" s="170"/>
      <c r="M181" s="171" t="s">
        <v>1</v>
      </c>
      <c r="N181" s="172" t="s">
        <v>38</v>
      </c>
      <c r="O181" s="132">
        <v>0</v>
      </c>
      <c r="P181" s="132">
        <f>O181*H181</f>
        <v>0</v>
      </c>
      <c r="Q181" s="132">
        <v>5.0000000000000002E-5</v>
      </c>
      <c r="R181" s="132">
        <f>Q181*H181</f>
        <v>1.5000000000000001E-4</v>
      </c>
      <c r="S181" s="132">
        <v>0</v>
      </c>
      <c r="T181" s="133">
        <f>S181*H181</f>
        <v>0</v>
      </c>
      <c r="AR181" s="134" t="s">
        <v>623</v>
      </c>
      <c r="AT181" s="134" t="s">
        <v>1008</v>
      </c>
      <c r="AU181" s="134" t="s">
        <v>82</v>
      </c>
      <c r="AY181" s="17" t="s">
        <v>224</v>
      </c>
      <c r="BE181" s="135">
        <f>IF(N181="základní",J181,0)</f>
        <v>465</v>
      </c>
      <c r="BF181" s="135">
        <f>IF(N181="snížená",J181,0)</f>
        <v>0</v>
      </c>
      <c r="BG181" s="135">
        <f>IF(N181="zákl. přenesená",J181,0)</f>
        <v>0</v>
      </c>
      <c r="BH181" s="135">
        <f>IF(N181="sníž. přenesená",J181,0)</f>
        <v>0</v>
      </c>
      <c r="BI181" s="135">
        <f>IF(N181="nulová",J181,0)</f>
        <v>0</v>
      </c>
      <c r="BJ181" s="17" t="s">
        <v>78</v>
      </c>
      <c r="BK181" s="135">
        <f>ROUND(I181*H181,2)</f>
        <v>465</v>
      </c>
      <c r="BL181" s="17" t="s">
        <v>623</v>
      </c>
      <c r="BM181" s="134" t="s">
        <v>5836</v>
      </c>
    </row>
    <row r="182" spans="2:65" s="1" customFormat="1">
      <c r="B182" s="29"/>
      <c r="D182" s="136" t="s">
        <v>231</v>
      </c>
      <c r="F182" s="137" t="s">
        <v>5835</v>
      </c>
      <c r="L182" s="29"/>
      <c r="M182" s="138"/>
      <c r="T182" s="53"/>
      <c r="AT182" s="17" t="s">
        <v>231</v>
      </c>
      <c r="AU182" s="17" t="s">
        <v>82</v>
      </c>
    </row>
    <row r="183" spans="2:65" s="1" customFormat="1" ht="21.75" customHeight="1">
      <c r="B183" s="123"/>
      <c r="C183" s="164" t="s">
        <v>293</v>
      </c>
      <c r="D183" s="164" t="s">
        <v>1008</v>
      </c>
      <c r="E183" s="165" t="s">
        <v>5837</v>
      </c>
      <c r="F183" s="166" t="s">
        <v>5838</v>
      </c>
      <c r="G183" s="167" t="s">
        <v>639</v>
      </c>
      <c r="H183" s="168">
        <v>1</v>
      </c>
      <c r="I183" s="169">
        <v>517</v>
      </c>
      <c r="J183" s="169">
        <f>ROUND(I183*H183,2)</f>
        <v>517</v>
      </c>
      <c r="K183" s="166" t="s">
        <v>230</v>
      </c>
      <c r="L183" s="170"/>
      <c r="M183" s="171" t="s">
        <v>1</v>
      </c>
      <c r="N183" s="172" t="s">
        <v>38</v>
      </c>
      <c r="O183" s="132">
        <v>0</v>
      </c>
      <c r="P183" s="132">
        <f>O183*H183</f>
        <v>0</v>
      </c>
      <c r="Q183" s="132">
        <v>9.0000000000000006E-5</v>
      </c>
      <c r="R183" s="132">
        <f>Q183*H183</f>
        <v>9.0000000000000006E-5</v>
      </c>
      <c r="S183" s="132">
        <v>0</v>
      </c>
      <c r="T183" s="133">
        <f>S183*H183</f>
        <v>0</v>
      </c>
      <c r="AR183" s="134" t="s">
        <v>623</v>
      </c>
      <c r="AT183" s="134" t="s">
        <v>1008</v>
      </c>
      <c r="AU183" s="134" t="s">
        <v>82</v>
      </c>
      <c r="AY183" s="17" t="s">
        <v>224</v>
      </c>
      <c r="BE183" s="135">
        <f>IF(N183="základní",J183,0)</f>
        <v>517</v>
      </c>
      <c r="BF183" s="135">
        <f>IF(N183="snížená",J183,0)</f>
        <v>0</v>
      </c>
      <c r="BG183" s="135">
        <f>IF(N183="zákl. přenesená",J183,0)</f>
        <v>0</v>
      </c>
      <c r="BH183" s="135">
        <f>IF(N183="sníž. přenesená",J183,0)</f>
        <v>0</v>
      </c>
      <c r="BI183" s="135">
        <f>IF(N183="nulová",J183,0)</f>
        <v>0</v>
      </c>
      <c r="BJ183" s="17" t="s">
        <v>78</v>
      </c>
      <c r="BK183" s="135">
        <f>ROUND(I183*H183,2)</f>
        <v>517</v>
      </c>
      <c r="BL183" s="17" t="s">
        <v>623</v>
      </c>
      <c r="BM183" s="134" t="s">
        <v>5839</v>
      </c>
    </row>
    <row r="184" spans="2:65" s="1" customFormat="1">
      <c r="B184" s="29"/>
      <c r="D184" s="136" t="s">
        <v>231</v>
      </c>
      <c r="F184" s="137" t="s">
        <v>5838</v>
      </c>
      <c r="L184" s="29"/>
      <c r="M184" s="138"/>
      <c r="T184" s="53"/>
      <c r="AT184" s="17" t="s">
        <v>231</v>
      </c>
      <c r="AU184" s="17" t="s">
        <v>82</v>
      </c>
    </row>
    <row r="185" spans="2:65" s="1" customFormat="1" ht="16.5" customHeight="1">
      <c r="B185" s="123"/>
      <c r="C185" s="164" t="s">
        <v>7</v>
      </c>
      <c r="D185" s="164" t="s">
        <v>1008</v>
      </c>
      <c r="E185" s="165" t="s">
        <v>5840</v>
      </c>
      <c r="F185" s="166" t="s">
        <v>5841</v>
      </c>
      <c r="G185" s="167" t="s">
        <v>639</v>
      </c>
      <c r="H185" s="168">
        <v>5</v>
      </c>
      <c r="I185" s="169">
        <v>116</v>
      </c>
      <c r="J185" s="169">
        <f>ROUND(I185*H185,2)</f>
        <v>580</v>
      </c>
      <c r="K185" s="166" t="s">
        <v>230</v>
      </c>
      <c r="L185" s="170"/>
      <c r="M185" s="171" t="s">
        <v>1</v>
      </c>
      <c r="N185" s="172" t="s">
        <v>38</v>
      </c>
      <c r="O185" s="132">
        <v>0</v>
      </c>
      <c r="P185" s="132">
        <f>O185*H185</f>
        <v>0</v>
      </c>
      <c r="Q185" s="132">
        <v>1E-4</v>
      </c>
      <c r="R185" s="132">
        <f>Q185*H185</f>
        <v>5.0000000000000001E-4</v>
      </c>
      <c r="S185" s="132">
        <v>0</v>
      </c>
      <c r="T185" s="133">
        <f>S185*H185</f>
        <v>0</v>
      </c>
      <c r="AR185" s="134" t="s">
        <v>623</v>
      </c>
      <c r="AT185" s="134" t="s">
        <v>1008</v>
      </c>
      <c r="AU185" s="134" t="s">
        <v>82</v>
      </c>
      <c r="AY185" s="17" t="s">
        <v>224</v>
      </c>
      <c r="BE185" s="135">
        <f>IF(N185="základní",J185,0)</f>
        <v>580</v>
      </c>
      <c r="BF185" s="135">
        <f>IF(N185="snížená",J185,0)</f>
        <v>0</v>
      </c>
      <c r="BG185" s="135">
        <f>IF(N185="zákl. přenesená",J185,0)</f>
        <v>0</v>
      </c>
      <c r="BH185" s="135">
        <f>IF(N185="sníž. přenesená",J185,0)</f>
        <v>0</v>
      </c>
      <c r="BI185" s="135">
        <f>IF(N185="nulová",J185,0)</f>
        <v>0</v>
      </c>
      <c r="BJ185" s="17" t="s">
        <v>78</v>
      </c>
      <c r="BK185" s="135">
        <f>ROUND(I185*H185,2)</f>
        <v>580</v>
      </c>
      <c r="BL185" s="17" t="s">
        <v>623</v>
      </c>
      <c r="BM185" s="134" t="s">
        <v>5842</v>
      </c>
    </row>
    <row r="186" spans="2:65" s="1" customFormat="1">
      <c r="B186" s="29"/>
      <c r="D186" s="136" t="s">
        <v>231</v>
      </c>
      <c r="F186" s="137" t="s">
        <v>5841</v>
      </c>
      <c r="L186" s="29"/>
      <c r="M186" s="138"/>
      <c r="T186" s="53"/>
      <c r="AT186" s="17" t="s">
        <v>231</v>
      </c>
      <c r="AU186" s="17" t="s">
        <v>82</v>
      </c>
    </row>
    <row r="187" spans="2:65" s="1" customFormat="1" ht="16.5" customHeight="1">
      <c r="B187" s="123"/>
      <c r="C187" s="164" t="s">
        <v>300</v>
      </c>
      <c r="D187" s="164" t="s">
        <v>1008</v>
      </c>
      <c r="E187" s="165" t="s">
        <v>5843</v>
      </c>
      <c r="F187" s="166" t="s">
        <v>5844</v>
      </c>
      <c r="G187" s="167" t="s">
        <v>5845</v>
      </c>
      <c r="H187" s="168">
        <v>2</v>
      </c>
      <c r="I187" s="169">
        <v>668</v>
      </c>
      <c r="J187" s="169">
        <f>ROUND(I187*H187,2)</f>
        <v>1336</v>
      </c>
      <c r="K187" s="166" t="s">
        <v>230</v>
      </c>
      <c r="L187" s="170"/>
      <c r="M187" s="171" t="s">
        <v>1</v>
      </c>
      <c r="N187" s="172" t="s">
        <v>38</v>
      </c>
      <c r="O187" s="132">
        <v>0</v>
      </c>
      <c r="P187" s="132">
        <f>O187*H187</f>
        <v>0</v>
      </c>
      <c r="Q187" s="132">
        <v>1.24E-3</v>
      </c>
      <c r="R187" s="132">
        <f>Q187*H187</f>
        <v>2.48E-3</v>
      </c>
      <c r="S187" s="132">
        <v>0</v>
      </c>
      <c r="T187" s="133">
        <f>S187*H187</f>
        <v>0</v>
      </c>
      <c r="AR187" s="134" t="s">
        <v>623</v>
      </c>
      <c r="AT187" s="134" t="s">
        <v>1008</v>
      </c>
      <c r="AU187" s="134" t="s">
        <v>82</v>
      </c>
      <c r="AY187" s="17" t="s">
        <v>224</v>
      </c>
      <c r="BE187" s="135">
        <f>IF(N187="základní",J187,0)</f>
        <v>1336</v>
      </c>
      <c r="BF187" s="135">
        <f>IF(N187="snížená",J187,0)</f>
        <v>0</v>
      </c>
      <c r="BG187" s="135">
        <f>IF(N187="zákl. přenesená",J187,0)</f>
        <v>0</v>
      </c>
      <c r="BH187" s="135">
        <f>IF(N187="sníž. přenesená",J187,0)</f>
        <v>0</v>
      </c>
      <c r="BI187" s="135">
        <f>IF(N187="nulová",J187,0)</f>
        <v>0</v>
      </c>
      <c r="BJ187" s="17" t="s">
        <v>78</v>
      </c>
      <c r="BK187" s="135">
        <f>ROUND(I187*H187,2)</f>
        <v>1336</v>
      </c>
      <c r="BL187" s="17" t="s">
        <v>623</v>
      </c>
      <c r="BM187" s="134" t="s">
        <v>5846</v>
      </c>
    </row>
    <row r="188" spans="2:65" s="1" customFormat="1">
      <c r="B188" s="29"/>
      <c r="D188" s="136" t="s">
        <v>231</v>
      </c>
      <c r="F188" s="137" t="s">
        <v>5844</v>
      </c>
      <c r="L188" s="29"/>
      <c r="M188" s="138"/>
      <c r="T188" s="53"/>
      <c r="AT188" s="17" t="s">
        <v>231</v>
      </c>
      <c r="AU188" s="17" t="s">
        <v>82</v>
      </c>
    </row>
    <row r="189" spans="2:65" s="1" customFormat="1" ht="21.75" customHeight="1">
      <c r="B189" s="123"/>
      <c r="C189" s="164" t="s">
        <v>366</v>
      </c>
      <c r="D189" s="164" t="s">
        <v>1008</v>
      </c>
      <c r="E189" s="165" t="s">
        <v>5847</v>
      </c>
      <c r="F189" s="166" t="s">
        <v>5848</v>
      </c>
      <c r="G189" s="167" t="s">
        <v>639</v>
      </c>
      <c r="H189" s="168">
        <v>1</v>
      </c>
      <c r="I189" s="169">
        <v>168</v>
      </c>
      <c r="J189" s="169">
        <f>ROUND(I189*H189,2)</f>
        <v>168</v>
      </c>
      <c r="K189" s="166" t="s">
        <v>230</v>
      </c>
      <c r="L189" s="170"/>
      <c r="M189" s="171" t="s">
        <v>1</v>
      </c>
      <c r="N189" s="172" t="s">
        <v>38</v>
      </c>
      <c r="O189" s="132">
        <v>0</v>
      </c>
      <c r="P189" s="132">
        <f>O189*H189</f>
        <v>0</v>
      </c>
      <c r="Q189" s="132">
        <v>2.9999999999999997E-4</v>
      </c>
      <c r="R189" s="132">
        <f>Q189*H189</f>
        <v>2.9999999999999997E-4</v>
      </c>
      <c r="S189" s="132">
        <v>0</v>
      </c>
      <c r="T189" s="133">
        <f>S189*H189</f>
        <v>0</v>
      </c>
      <c r="AR189" s="134" t="s">
        <v>623</v>
      </c>
      <c r="AT189" s="134" t="s">
        <v>1008</v>
      </c>
      <c r="AU189" s="134" t="s">
        <v>82</v>
      </c>
      <c r="AY189" s="17" t="s">
        <v>224</v>
      </c>
      <c r="BE189" s="135">
        <f>IF(N189="základní",J189,0)</f>
        <v>168</v>
      </c>
      <c r="BF189" s="135">
        <f>IF(N189="snížená",J189,0)</f>
        <v>0</v>
      </c>
      <c r="BG189" s="135">
        <f>IF(N189="zákl. přenesená",J189,0)</f>
        <v>0</v>
      </c>
      <c r="BH189" s="135">
        <f>IF(N189="sníž. přenesená",J189,0)</f>
        <v>0</v>
      </c>
      <c r="BI189" s="135">
        <f>IF(N189="nulová",J189,0)</f>
        <v>0</v>
      </c>
      <c r="BJ189" s="17" t="s">
        <v>78</v>
      </c>
      <c r="BK189" s="135">
        <f>ROUND(I189*H189,2)</f>
        <v>168</v>
      </c>
      <c r="BL189" s="17" t="s">
        <v>623</v>
      </c>
      <c r="BM189" s="134" t="s">
        <v>5849</v>
      </c>
    </row>
    <row r="190" spans="2:65" s="1" customFormat="1">
      <c r="B190" s="29"/>
      <c r="D190" s="136" t="s">
        <v>231</v>
      </c>
      <c r="F190" s="137" t="s">
        <v>5850</v>
      </c>
      <c r="L190" s="29"/>
      <c r="M190" s="138"/>
      <c r="T190" s="53"/>
      <c r="AT190" s="17" t="s">
        <v>231</v>
      </c>
      <c r="AU190" s="17" t="s">
        <v>82</v>
      </c>
    </row>
    <row r="191" spans="2:65" s="1" customFormat="1" ht="21.75" customHeight="1">
      <c r="B191" s="123"/>
      <c r="C191" s="164" t="s">
        <v>304</v>
      </c>
      <c r="D191" s="164" t="s">
        <v>1008</v>
      </c>
      <c r="E191" s="165" t="s">
        <v>5851</v>
      </c>
      <c r="F191" s="166" t="s">
        <v>5852</v>
      </c>
      <c r="G191" s="167" t="s">
        <v>639</v>
      </c>
      <c r="H191" s="168">
        <v>27</v>
      </c>
      <c r="I191" s="169">
        <v>80.599999999999994</v>
      </c>
      <c r="J191" s="169">
        <f>ROUND(I191*H191,2)</f>
        <v>2176.1999999999998</v>
      </c>
      <c r="K191" s="166" t="s">
        <v>230</v>
      </c>
      <c r="L191" s="170"/>
      <c r="M191" s="171" t="s">
        <v>1</v>
      </c>
      <c r="N191" s="172" t="s">
        <v>38</v>
      </c>
      <c r="O191" s="132">
        <v>0</v>
      </c>
      <c r="P191" s="132">
        <f>O191*H191</f>
        <v>0</v>
      </c>
      <c r="Q191" s="132">
        <v>1.2999999999999999E-4</v>
      </c>
      <c r="R191" s="132">
        <f>Q191*H191</f>
        <v>3.5099999999999997E-3</v>
      </c>
      <c r="S191" s="132">
        <v>0</v>
      </c>
      <c r="T191" s="133">
        <f>S191*H191</f>
        <v>0</v>
      </c>
      <c r="AR191" s="134" t="s">
        <v>623</v>
      </c>
      <c r="AT191" s="134" t="s">
        <v>1008</v>
      </c>
      <c r="AU191" s="134" t="s">
        <v>82</v>
      </c>
      <c r="AY191" s="17" t="s">
        <v>224</v>
      </c>
      <c r="BE191" s="135">
        <f>IF(N191="základní",J191,0)</f>
        <v>2176.1999999999998</v>
      </c>
      <c r="BF191" s="135">
        <f>IF(N191="snížená",J191,0)</f>
        <v>0</v>
      </c>
      <c r="BG191" s="135">
        <f>IF(N191="zákl. přenesená",J191,0)</f>
        <v>0</v>
      </c>
      <c r="BH191" s="135">
        <f>IF(N191="sníž. přenesená",J191,0)</f>
        <v>0</v>
      </c>
      <c r="BI191" s="135">
        <f>IF(N191="nulová",J191,0)</f>
        <v>0</v>
      </c>
      <c r="BJ191" s="17" t="s">
        <v>78</v>
      </c>
      <c r="BK191" s="135">
        <f>ROUND(I191*H191,2)</f>
        <v>2176.1999999999998</v>
      </c>
      <c r="BL191" s="17" t="s">
        <v>623</v>
      </c>
      <c r="BM191" s="134" t="s">
        <v>5853</v>
      </c>
    </row>
    <row r="192" spans="2:65" s="1" customFormat="1">
      <c r="B192" s="29"/>
      <c r="D192" s="136" t="s">
        <v>231</v>
      </c>
      <c r="F192" s="137" t="s">
        <v>5852</v>
      </c>
      <c r="L192" s="29"/>
      <c r="M192" s="138"/>
      <c r="T192" s="53"/>
      <c r="AT192" s="17" t="s">
        <v>231</v>
      </c>
      <c r="AU192" s="17" t="s">
        <v>82</v>
      </c>
    </row>
    <row r="193" spans="2:65" s="1" customFormat="1" ht="21.75" customHeight="1">
      <c r="B193" s="123"/>
      <c r="C193" s="164" t="s">
        <v>376</v>
      </c>
      <c r="D193" s="164" t="s">
        <v>1008</v>
      </c>
      <c r="E193" s="165" t="s">
        <v>5854</v>
      </c>
      <c r="F193" s="166" t="s">
        <v>5855</v>
      </c>
      <c r="G193" s="167" t="s">
        <v>639</v>
      </c>
      <c r="H193" s="168">
        <v>27</v>
      </c>
      <c r="I193" s="169">
        <v>85.6</v>
      </c>
      <c r="J193" s="169">
        <f>ROUND(I193*H193,2)</f>
        <v>2311.1999999999998</v>
      </c>
      <c r="K193" s="166" t="s">
        <v>230</v>
      </c>
      <c r="L193" s="170"/>
      <c r="M193" s="171" t="s">
        <v>1</v>
      </c>
      <c r="N193" s="172" t="s">
        <v>38</v>
      </c>
      <c r="O193" s="132">
        <v>0</v>
      </c>
      <c r="P193" s="132">
        <f>O193*H193</f>
        <v>0</v>
      </c>
      <c r="Q193" s="132">
        <v>2.9999999999999997E-4</v>
      </c>
      <c r="R193" s="132">
        <f>Q193*H193</f>
        <v>8.0999999999999996E-3</v>
      </c>
      <c r="S193" s="132">
        <v>0</v>
      </c>
      <c r="T193" s="133">
        <f>S193*H193</f>
        <v>0</v>
      </c>
      <c r="AR193" s="134" t="s">
        <v>623</v>
      </c>
      <c r="AT193" s="134" t="s">
        <v>1008</v>
      </c>
      <c r="AU193" s="134" t="s">
        <v>82</v>
      </c>
      <c r="AY193" s="17" t="s">
        <v>224</v>
      </c>
      <c r="BE193" s="135">
        <f>IF(N193="základní",J193,0)</f>
        <v>2311.1999999999998</v>
      </c>
      <c r="BF193" s="135">
        <f>IF(N193="snížená",J193,0)</f>
        <v>0</v>
      </c>
      <c r="BG193" s="135">
        <f>IF(N193="zákl. přenesená",J193,0)</f>
        <v>0</v>
      </c>
      <c r="BH193" s="135">
        <f>IF(N193="sníž. přenesená",J193,0)</f>
        <v>0</v>
      </c>
      <c r="BI193" s="135">
        <f>IF(N193="nulová",J193,0)</f>
        <v>0</v>
      </c>
      <c r="BJ193" s="17" t="s">
        <v>78</v>
      </c>
      <c r="BK193" s="135">
        <f>ROUND(I193*H193,2)</f>
        <v>2311.1999999999998</v>
      </c>
      <c r="BL193" s="17" t="s">
        <v>623</v>
      </c>
      <c r="BM193" s="134" t="s">
        <v>5856</v>
      </c>
    </row>
    <row r="194" spans="2:65" s="1" customFormat="1">
      <c r="B194" s="29"/>
      <c r="D194" s="136" t="s">
        <v>231</v>
      </c>
      <c r="F194" s="137" t="s">
        <v>5855</v>
      </c>
      <c r="L194" s="29"/>
      <c r="M194" s="138"/>
      <c r="T194" s="53"/>
      <c r="AT194" s="17" t="s">
        <v>231</v>
      </c>
      <c r="AU194" s="17" t="s">
        <v>82</v>
      </c>
    </row>
    <row r="195" spans="2:65" s="1" customFormat="1" ht="16.5" customHeight="1">
      <c r="B195" s="123"/>
      <c r="C195" s="164" t="s">
        <v>313</v>
      </c>
      <c r="D195" s="164" t="s">
        <v>1008</v>
      </c>
      <c r="E195" s="165" t="s">
        <v>5857</v>
      </c>
      <c r="F195" s="166" t="s">
        <v>5858</v>
      </c>
      <c r="G195" s="167" t="s">
        <v>639</v>
      </c>
      <c r="H195" s="168">
        <v>4</v>
      </c>
      <c r="I195" s="169">
        <v>80.900000000000006</v>
      </c>
      <c r="J195" s="169">
        <f>ROUND(I195*H195,2)</f>
        <v>323.60000000000002</v>
      </c>
      <c r="K195" s="166" t="s">
        <v>230</v>
      </c>
      <c r="L195" s="170"/>
      <c r="M195" s="171" t="s">
        <v>1</v>
      </c>
      <c r="N195" s="172" t="s">
        <v>38</v>
      </c>
      <c r="O195" s="132">
        <v>0</v>
      </c>
      <c r="P195" s="132">
        <f>O195*H195</f>
        <v>0</v>
      </c>
      <c r="Q195" s="132">
        <v>1.6000000000000001E-4</v>
      </c>
      <c r="R195" s="132">
        <f>Q195*H195</f>
        <v>6.4000000000000005E-4</v>
      </c>
      <c r="S195" s="132">
        <v>0</v>
      </c>
      <c r="T195" s="133">
        <f>S195*H195</f>
        <v>0</v>
      </c>
      <c r="AR195" s="134" t="s">
        <v>623</v>
      </c>
      <c r="AT195" s="134" t="s">
        <v>1008</v>
      </c>
      <c r="AU195" s="134" t="s">
        <v>82</v>
      </c>
      <c r="AY195" s="17" t="s">
        <v>224</v>
      </c>
      <c r="BE195" s="135">
        <f>IF(N195="základní",J195,0)</f>
        <v>323.60000000000002</v>
      </c>
      <c r="BF195" s="135">
        <f>IF(N195="snížená",J195,0)</f>
        <v>0</v>
      </c>
      <c r="BG195" s="135">
        <f>IF(N195="zákl. přenesená",J195,0)</f>
        <v>0</v>
      </c>
      <c r="BH195" s="135">
        <f>IF(N195="sníž. přenesená",J195,0)</f>
        <v>0</v>
      </c>
      <c r="BI195" s="135">
        <f>IF(N195="nulová",J195,0)</f>
        <v>0</v>
      </c>
      <c r="BJ195" s="17" t="s">
        <v>78</v>
      </c>
      <c r="BK195" s="135">
        <f>ROUND(I195*H195,2)</f>
        <v>323.60000000000002</v>
      </c>
      <c r="BL195" s="17" t="s">
        <v>623</v>
      </c>
      <c r="BM195" s="134" t="s">
        <v>5859</v>
      </c>
    </row>
    <row r="196" spans="2:65" s="1" customFormat="1">
      <c r="B196" s="29"/>
      <c r="D196" s="136" t="s">
        <v>231</v>
      </c>
      <c r="F196" s="137" t="s">
        <v>5858</v>
      </c>
      <c r="L196" s="29"/>
      <c r="M196" s="138"/>
      <c r="T196" s="53"/>
      <c r="AT196" s="17" t="s">
        <v>231</v>
      </c>
      <c r="AU196" s="17" t="s">
        <v>82</v>
      </c>
    </row>
    <row r="197" spans="2:65" s="1" customFormat="1" ht="16.5" customHeight="1">
      <c r="B197" s="123"/>
      <c r="C197" s="124" t="s">
        <v>393</v>
      </c>
      <c r="D197" s="124" t="s">
        <v>226</v>
      </c>
      <c r="E197" s="125" t="s">
        <v>5860</v>
      </c>
      <c r="F197" s="126" t="s">
        <v>5861</v>
      </c>
      <c r="G197" s="127" t="s">
        <v>639</v>
      </c>
      <c r="H197" s="128">
        <v>1</v>
      </c>
      <c r="I197" s="129">
        <v>649</v>
      </c>
      <c r="J197" s="129">
        <f>ROUND(I197*H197,2)</f>
        <v>649</v>
      </c>
      <c r="K197" s="126" t="s">
        <v>230</v>
      </c>
      <c r="L197" s="29"/>
      <c r="M197" s="130" t="s">
        <v>1</v>
      </c>
      <c r="N197" s="131" t="s">
        <v>38</v>
      </c>
      <c r="O197" s="132">
        <v>0.78900000000000003</v>
      </c>
      <c r="P197" s="132">
        <f>O197*H197</f>
        <v>0.78900000000000003</v>
      </c>
      <c r="Q197" s="132">
        <v>1.32E-3</v>
      </c>
      <c r="R197" s="132">
        <f>Q197*H197</f>
        <v>1.32E-3</v>
      </c>
      <c r="S197" s="132">
        <v>0</v>
      </c>
      <c r="T197" s="133">
        <f>S197*H197</f>
        <v>0</v>
      </c>
      <c r="AR197" s="134" t="s">
        <v>106</v>
      </c>
      <c r="AT197" s="134" t="s">
        <v>226</v>
      </c>
      <c r="AU197" s="134" t="s">
        <v>82</v>
      </c>
      <c r="AY197" s="17" t="s">
        <v>224</v>
      </c>
      <c r="BE197" s="135">
        <f>IF(N197="základní",J197,0)</f>
        <v>649</v>
      </c>
      <c r="BF197" s="135">
        <f>IF(N197="snížená",J197,0)</f>
        <v>0</v>
      </c>
      <c r="BG197" s="135">
        <f>IF(N197="zákl. přenesená",J197,0)</f>
        <v>0</v>
      </c>
      <c r="BH197" s="135">
        <f>IF(N197="sníž. přenesená",J197,0)</f>
        <v>0</v>
      </c>
      <c r="BI197" s="135">
        <f>IF(N197="nulová",J197,0)</f>
        <v>0</v>
      </c>
      <c r="BJ197" s="17" t="s">
        <v>78</v>
      </c>
      <c r="BK197" s="135">
        <f>ROUND(I197*H197,2)</f>
        <v>649</v>
      </c>
      <c r="BL197" s="17" t="s">
        <v>106</v>
      </c>
      <c r="BM197" s="134" t="s">
        <v>5862</v>
      </c>
    </row>
    <row r="198" spans="2:65" s="1" customFormat="1">
      <c r="B198" s="29"/>
      <c r="D198" s="136" t="s">
        <v>231</v>
      </c>
      <c r="F198" s="137" t="s">
        <v>5863</v>
      </c>
      <c r="L198" s="29"/>
      <c r="M198" s="138"/>
      <c r="T198" s="53"/>
      <c r="AT198" s="17" t="s">
        <v>231</v>
      </c>
      <c r="AU198" s="17" t="s">
        <v>82</v>
      </c>
    </row>
    <row r="199" spans="2:65" s="1" customFormat="1">
      <c r="B199" s="29"/>
      <c r="D199" s="139" t="s">
        <v>232</v>
      </c>
      <c r="F199" s="140" t="s">
        <v>5864</v>
      </c>
      <c r="L199" s="29"/>
      <c r="M199" s="138"/>
      <c r="T199" s="53"/>
      <c r="AT199" s="17" t="s">
        <v>232</v>
      </c>
      <c r="AU199" s="17" t="s">
        <v>82</v>
      </c>
    </row>
    <row r="200" spans="2:65" s="1" customFormat="1" ht="24.2" customHeight="1">
      <c r="B200" s="123"/>
      <c r="C200" s="124" t="s">
        <v>321</v>
      </c>
      <c r="D200" s="124" t="s">
        <v>226</v>
      </c>
      <c r="E200" s="125" t="s">
        <v>5865</v>
      </c>
      <c r="F200" s="126" t="s">
        <v>5866</v>
      </c>
      <c r="G200" s="127" t="s">
        <v>639</v>
      </c>
      <c r="H200" s="128">
        <v>1</v>
      </c>
      <c r="I200" s="129">
        <v>10100</v>
      </c>
      <c r="J200" s="129">
        <f>ROUND(I200*H200,2)</f>
        <v>10100</v>
      </c>
      <c r="K200" s="126" t="s">
        <v>230</v>
      </c>
      <c r="L200" s="29"/>
      <c r="M200" s="130" t="s">
        <v>1</v>
      </c>
      <c r="N200" s="131" t="s">
        <v>38</v>
      </c>
      <c r="O200" s="132">
        <v>2.3570000000000002</v>
      </c>
      <c r="P200" s="132">
        <f>O200*H200</f>
        <v>2.3570000000000002</v>
      </c>
      <c r="Q200" s="132">
        <v>1.136E-2</v>
      </c>
      <c r="R200" s="132">
        <f>Q200*H200</f>
        <v>1.136E-2</v>
      </c>
      <c r="S200" s="132">
        <v>0</v>
      </c>
      <c r="T200" s="133">
        <f>S200*H200</f>
        <v>0</v>
      </c>
      <c r="AR200" s="134" t="s">
        <v>106</v>
      </c>
      <c r="AT200" s="134" t="s">
        <v>226</v>
      </c>
      <c r="AU200" s="134" t="s">
        <v>82</v>
      </c>
      <c r="AY200" s="17" t="s">
        <v>224</v>
      </c>
      <c r="BE200" s="135">
        <f>IF(N200="základní",J200,0)</f>
        <v>10100</v>
      </c>
      <c r="BF200" s="135">
        <f>IF(N200="snížená",J200,0)</f>
        <v>0</v>
      </c>
      <c r="BG200" s="135">
        <f>IF(N200="zákl. přenesená",J200,0)</f>
        <v>0</v>
      </c>
      <c r="BH200" s="135">
        <f>IF(N200="sníž. přenesená",J200,0)</f>
        <v>0</v>
      </c>
      <c r="BI200" s="135">
        <f>IF(N200="nulová",J200,0)</f>
        <v>0</v>
      </c>
      <c r="BJ200" s="17" t="s">
        <v>78</v>
      </c>
      <c r="BK200" s="135">
        <f>ROUND(I200*H200,2)</f>
        <v>10100</v>
      </c>
      <c r="BL200" s="17" t="s">
        <v>106</v>
      </c>
      <c r="BM200" s="134" t="s">
        <v>5867</v>
      </c>
    </row>
    <row r="201" spans="2:65" s="1" customFormat="1" ht="29.25">
      <c r="B201" s="29"/>
      <c r="D201" s="136" t="s">
        <v>231</v>
      </c>
      <c r="F201" s="137" t="s">
        <v>5868</v>
      </c>
      <c r="L201" s="29"/>
      <c r="M201" s="138"/>
      <c r="T201" s="53"/>
      <c r="AT201" s="17" t="s">
        <v>231</v>
      </c>
      <c r="AU201" s="17" t="s">
        <v>82</v>
      </c>
    </row>
    <row r="202" spans="2:65" s="1" customFormat="1">
      <c r="B202" s="29"/>
      <c r="D202" s="139" t="s">
        <v>232</v>
      </c>
      <c r="F202" s="140" t="s">
        <v>5869</v>
      </c>
      <c r="L202" s="29"/>
      <c r="M202" s="138"/>
      <c r="T202" s="53"/>
      <c r="AT202" s="17" t="s">
        <v>232</v>
      </c>
      <c r="AU202" s="17" t="s">
        <v>82</v>
      </c>
    </row>
    <row r="203" spans="2:65" s="1" customFormat="1" ht="33" customHeight="1">
      <c r="B203" s="123"/>
      <c r="C203" s="124" t="s">
        <v>409</v>
      </c>
      <c r="D203" s="124" t="s">
        <v>226</v>
      </c>
      <c r="E203" s="125" t="s">
        <v>5870</v>
      </c>
      <c r="F203" s="126" t="s">
        <v>5871</v>
      </c>
      <c r="G203" s="127" t="s">
        <v>639</v>
      </c>
      <c r="H203" s="128">
        <v>1</v>
      </c>
      <c r="I203" s="129">
        <v>17500</v>
      </c>
      <c r="J203" s="129">
        <f>ROUND(I203*H203,2)</f>
        <v>17500</v>
      </c>
      <c r="K203" s="126" t="s">
        <v>230</v>
      </c>
      <c r="L203" s="29"/>
      <c r="M203" s="130" t="s">
        <v>1</v>
      </c>
      <c r="N203" s="131" t="s">
        <v>38</v>
      </c>
      <c r="O203" s="132">
        <v>2.3570000000000002</v>
      </c>
      <c r="P203" s="132">
        <f>O203*H203</f>
        <v>2.3570000000000002</v>
      </c>
      <c r="Q203" s="132">
        <v>1.6580000000000001E-2</v>
      </c>
      <c r="R203" s="132">
        <f>Q203*H203</f>
        <v>1.6580000000000001E-2</v>
      </c>
      <c r="S203" s="132">
        <v>0</v>
      </c>
      <c r="T203" s="133">
        <f>S203*H203</f>
        <v>0</v>
      </c>
      <c r="AR203" s="134" t="s">
        <v>106</v>
      </c>
      <c r="AT203" s="134" t="s">
        <v>226</v>
      </c>
      <c r="AU203" s="134" t="s">
        <v>82</v>
      </c>
      <c r="AY203" s="17" t="s">
        <v>224</v>
      </c>
      <c r="BE203" s="135">
        <f>IF(N203="základní",J203,0)</f>
        <v>17500</v>
      </c>
      <c r="BF203" s="135">
        <f>IF(N203="snížená",J203,0)</f>
        <v>0</v>
      </c>
      <c r="BG203" s="135">
        <f>IF(N203="zákl. přenesená",J203,0)</f>
        <v>0</v>
      </c>
      <c r="BH203" s="135">
        <f>IF(N203="sníž. přenesená",J203,0)</f>
        <v>0</v>
      </c>
      <c r="BI203" s="135">
        <f>IF(N203="nulová",J203,0)</f>
        <v>0</v>
      </c>
      <c r="BJ203" s="17" t="s">
        <v>78</v>
      </c>
      <c r="BK203" s="135">
        <f>ROUND(I203*H203,2)</f>
        <v>17500</v>
      </c>
      <c r="BL203" s="17" t="s">
        <v>106</v>
      </c>
      <c r="BM203" s="134" t="s">
        <v>5872</v>
      </c>
    </row>
    <row r="204" spans="2:65" s="1" customFormat="1" ht="29.25">
      <c r="B204" s="29"/>
      <c r="D204" s="136" t="s">
        <v>231</v>
      </c>
      <c r="F204" s="137" t="s">
        <v>5873</v>
      </c>
      <c r="L204" s="29"/>
      <c r="M204" s="138"/>
      <c r="T204" s="53"/>
      <c r="AT204" s="17" t="s">
        <v>231</v>
      </c>
      <c r="AU204" s="17" t="s">
        <v>82</v>
      </c>
    </row>
    <row r="205" spans="2:65" s="1" customFormat="1">
      <c r="B205" s="29"/>
      <c r="D205" s="139" t="s">
        <v>232</v>
      </c>
      <c r="F205" s="140" t="s">
        <v>5874</v>
      </c>
      <c r="L205" s="29"/>
      <c r="M205" s="138"/>
      <c r="T205" s="53"/>
      <c r="AT205" s="17" t="s">
        <v>232</v>
      </c>
      <c r="AU205" s="17" t="s">
        <v>82</v>
      </c>
    </row>
    <row r="206" spans="2:65" s="1" customFormat="1" ht="24.2" customHeight="1">
      <c r="B206" s="123"/>
      <c r="C206" s="124" t="s">
        <v>328</v>
      </c>
      <c r="D206" s="124" t="s">
        <v>226</v>
      </c>
      <c r="E206" s="125" t="s">
        <v>5875</v>
      </c>
      <c r="F206" s="126" t="s">
        <v>5876</v>
      </c>
      <c r="G206" s="127" t="s">
        <v>639</v>
      </c>
      <c r="H206" s="128">
        <v>1</v>
      </c>
      <c r="I206" s="129">
        <v>1980</v>
      </c>
      <c r="J206" s="129">
        <f>ROUND(I206*H206,2)</f>
        <v>1980</v>
      </c>
      <c r="K206" s="126" t="s">
        <v>230</v>
      </c>
      <c r="L206" s="29"/>
      <c r="M206" s="130" t="s">
        <v>1</v>
      </c>
      <c r="N206" s="131" t="s">
        <v>38</v>
      </c>
      <c r="O206" s="132">
        <v>0.5</v>
      </c>
      <c r="P206" s="132">
        <f>O206*H206</f>
        <v>0.5</v>
      </c>
      <c r="Q206" s="132">
        <v>4.0999999999999999E-4</v>
      </c>
      <c r="R206" s="132">
        <f>Q206*H206</f>
        <v>4.0999999999999999E-4</v>
      </c>
      <c r="S206" s="132">
        <v>0</v>
      </c>
      <c r="T206" s="133">
        <f>S206*H206</f>
        <v>0</v>
      </c>
      <c r="AR206" s="134" t="s">
        <v>106</v>
      </c>
      <c r="AT206" s="134" t="s">
        <v>226</v>
      </c>
      <c r="AU206" s="134" t="s">
        <v>82</v>
      </c>
      <c r="AY206" s="17" t="s">
        <v>224</v>
      </c>
      <c r="BE206" s="135">
        <f>IF(N206="základní",J206,0)</f>
        <v>1980</v>
      </c>
      <c r="BF206" s="135">
        <f>IF(N206="snížená",J206,0)</f>
        <v>0</v>
      </c>
      <c r="BG206" s="135">
        <f>IF(N206="zákl. přenesená",J206,0)</f>
        <v>0</v>
      </c>
      <c r="BH206" s="135">
        <f>IF(N206="sníž. přenesená",J206,0)</f>
        <v>0</v>
      </c>
      <c r="BI206" s="135">
        <f>IF(N206="nulová",J206,0)</f>
        <v>0</v>
      </c>
      <c r="BJ206" s="17" t="s">
        <v>78</v>
      </c>
      <c r="BK206" s="135">
        <f>ROUND(I206*H206,2)</f>
        <v>1980</v>
      </c>
      <c r="BL206" s="17" t="s">
        <v>106</v>
      </c>
      <c r="BM206" s="134" t="s">
        <v>5877</v>
      </c>
    </row>
    <row r="207" spans="2:65" s="1" customFormat="1">
      <c r="B207" s="29"/>
      <c r="D207" s="136" t="s">
        <v>231</v>
      </c>
      <c r="F207" s="137" t="s">
        <v>5878</v>
      </c>
      <c r="L207" s="29"/>
      <c r="M207" s="138"/>
      <c r="T207" s="53"/>
      <c r="AT207" s="17" t="s">
        <v>231</v>
      </c>
      <c r="AU207" s="17" t="s">
        <v>82</v>
      </c>
    </row>
    <row r="208" spans="2:65" s="1" customFormat="1">
      <c r="B208" s="29"/>
      <c r="D208" s="139" t="s">
        <v>232</v>
      </c>
      <c r="F208" s="140" t="s">
        <v>5879</v>
      </c>
      <c r="L208" s="29"/>
      <c r="M208" s="138"/>
      <c r="T208" s="53"/>
      <c r="AT208" s="17" t="s">
        <v>232</v>
      </c>
      <c r="AU208" s="17" t="s">
        <v>82</v>
      </c>
    </row>
    <row r="209" spans="2:65" s="1" customFormat="1" ht="21.75" customHeight="1">
      <c r="B209" s="123"/>
      <c r="C209" s="124" t="s">
        <v>419</v>
      </c>
      <c r="D209" s="124" t="s">
        <v>226</v>
      </c>
      <c r="E209" s="125" t="s">
        <v>5880</v>
      </c>
      <c r="F209" s="126" t="s">
        <v>5881</v>
      </c>
      <c r="G209" s="127" t="s">
        <v>639</v>
      </c>
      <c r="H209" s="128">
        <v>2</v>
      </c>
      <c r="I209" s="129">
        <v>1110</v>
      </c>
      <c r="J209" s="129">
        <f>ROUND(I209*H209,2)</f>
        <v>2220</v>
      </c>
      <c r="K209" s="126" t="s">
        <v>230</v>
      </c>
      <c r="L209" s="29"/>
      <c r="M209" s="130" t="s">
        <v>1</v>
      </c>
      <c r="N209" s="131" t="s">
        <v>38</v>
      </c>
      <c r="O209" s="132">
        <v>0.5</v>
      </c>
      <c r="P209" s="132">
        <f>O209*H209</f>
        <v>1</v>
      </c>
      <c r="Q209" s="132">
        <v>2.0000000000000001E-4</v>
      </c>
      <c r="R209" s="132">
        <f>Q209*H209</f>
        <v>4.0000000000000002E-4</v>
      </c>
      <c r="S209" s="132">
        <v>0</v>
      </c>
      <c r="T209" s="133">
        <f>S209*H209</f>
        <v>0</v>
      </c>
      <c r="AR209" s="134" t="s">
        <v>106</v>
      </c>
      <c r="AT209" s="134" t="s">
        <v>226</v>
      </c>
      <c r="AU209" s="134" t="s">
        <v>82</v>
      </c>
      <c r="AY209" s="17" t="s">
        <v>224</v>
      </c>
      <c r="BE209" s="135">
        <f>IF(N209="základní",J209,0)</f>
        <v>2220</v>
      </c>
      <c r="BF209" s="135">
        <f>IF(N209="snížená",J209,0)</f>
        <v>0</v>
      </c>
      <c r="BG209" s="135">
        <f>IF(N209="zákl. přenesená",J209,0)</f>
        <v>0</v>
      </c>
      <c r="BH209" s="135">
        <f>IF(N209="sníž. přenesená",J209,0)</f>
        <v>0</v>
      </c>
      <c r="BI209" s="135">
        <f>IF(N209="nulová",J209,0)</f>
        <v>0</v>
      </c>
      <c r="BJ209" s="17" t="s">
        <v>78</v>
      </c>
      <c r="BK209" s="135">
        <f>ROUND(I209*H209,2)</f>
        <v>2220</v>
      </c>
      <c r="BL209" s="17" t="s">
        <v>106</v>
      </c>
      <c r="BM209" s="134" t="s">
        <v>5882</v>
      </c>
    </row>
    <row r="210" spans="2:65" s="1" customFormat="1" ht="19.5">
      <c r="B210" s="29"/>
      <c r="D210" s="136" t="s">
        <v>231</v>
      </c>
      <c r="F210" s="137" t="s">
        <v>5883</v>
      </c>
      <c r="L210" s="29"/>
      <c r="M210" s="138"/>
      <c r="T210" s="53"/>
      <c r="AT210" s="17" t="s">
        <v>231</v>
      </c>
      <c r="AU210" s="17" t="s">
        <v>82</v>
      </c>
    </row>
    <row r="211" spans="2:65" s="1" customFormat="1">
      <c r="B211" s="29"/>
      <c r="D211" s="139" t="s">
        <v>232</v>
      </c>
      <c r="F211" s="140" t="s">
        <v>5884</v>
      </c>
      <c r="L211" s="29"/>
      <c r="M211" s="138"/>
      <c r="T211" s="53"/>
      <c r="AT211" s="17" t="s">
        <v>232</v>
      </c>
      <c r="AU211" s="17" t="s">
        <v>82</v>
      </c>
    </row>
    <row r="212" spans="2:65" s="1" customFormat="1" ht="24.2" customHeight="1">
      <c r="B212" s="123"/>
      <c r="C212" s="124" t="s">
        <v>332</v>
      </c>
      <c r="D212" s="124" t="s">
        <v>226</v>
      </c>
      <c r="E212" s="125" t="s">
        <v>5885</v>
      </c>
      <c r="F212" s="126" t="s">
        <v>5886</v>
      </c>
      <c r="G212" s="127" t="s">
        <v>639</v>
      </c>
      <c r="H212" s="128">
        <v>2</v>
      </c>
      <c r="I212" s="129">
        <v>1030</v>
      </c>
      <c r="J212" s="129">
        <f>ROUND(I212*H212,2)</f>
        <v>2060</v>
      </c>
      <c r="K212" s="126" t="s">
        <v>230</v>
      </c>
      <c r="L212" s="29"/>
      <c r="M212" s="130" t="s">
        <v>1</v>
      </c>
      <c r="N212" s="131" t="s">
        <v>38</v>
      </c>
      <c r="O212" s="132">
        <v>0.69</v>
      </c>
      <c r="P212" s="132">
        <f>O212*H212</f>
        <v>1.38</v>
      </c>
      <c r="Q212" s="132">
        <v>2.0999999999999999E-3</v>
      </c>
      <c r="R212" s="132">
        <f>Q212*H212</f>
        <v>4.1999999999999997E-3</v>
      </c>
      <c r="S212" s="132">
        <v>0</v>
      </c>
      <c r="T212" s="133">
        <f>S212*H212</f>
        <v>0</v>
      </c>
      <c r="AR212" s="134" t="s">
        <v>106</v>
      </c>
      <c r="AT212" s="134" t="s">
        <v>226</v>
      </c>
      <c r="AU212" s="134" t="s">
        <v>82</v>
      </c>
      <c r="AY212" s="17" t="s">
        <v>224</v>
      </c>
      <c r="BE212" s="135">
        <f>IF(N212="základní",J212,0)</f>
        <v>2060</v>
      </c>
      <c r="BF212" s="135">
        <f>IF(N212="snížená",J212,0)</f>
        <v>0</v>
      </c>
      <c r="BG212" s="135">
        <f>IF(N212="zákl. přenesená",J212,0)</f>
        <v>0</v>
      </c>
      <c r="BH212" s="135">
        <f>IF(N212="sníž. přenesená",J212,0)</f>
        <v>0</v>
      </c>
      <c r="BI212" s="135">
        <f>IF(N212="nulová",J212,0)</f>
        <v>0</v>
      </c>
      <c r="BJ212" s="17" t="s">
        <v>78</v>
      </c>
      <c r="BK212" s="135">
        <f>ROUND(I212*H212,2)</f>
        <v>2060</v>
      </c>
      <c r="BL212" s="17" t="s">
        <v>106</v>
      </c>
      <c r="BM212" s="134" t="s">
        <v>5887</v>
      </c>
    </row>
    <row r="213" spans="2:65" s="1" customFormat="1" ht="19.5">
      <c r="B213" s="29"/>
      <c r="D213" s="136" t="s">
        <v>231</v>
      </c>
      <c r="F213" s="137" t="s">
        <v>5888</v>
      </c>
      <c r="L213" s="29"/>
      <c r="M213" s="138"/>
      <c r="T213" s="53"/>
      <c r="AT213" s="17" t="s">
        <v>231</v>
      </c>
      <c r="AU213" s="17" t="s">
        <v>82</v>
      </c>
    </row>
    <row r="214" spans="2:65" s="1" customFormat="1">
      <c r="B214" s="29"/>
      <c r="D214" s="139" t="s">
        <v>232</v>
      </c>
      <c r="F214" s="140" t="s">
        <v>5889</v>
      </c>
      <c r="L214" s="29"/>
      <c r="M214" s="138"/>
      <c r="T214" s="53"/>
      <c r="AT214" s="17" t="s">
        <v>232</v>
      </c>
      <c r="AU214" s="17" t="s">
        <v>82</v>
      </c>
    </row>
    <row r="215" spans="2:65" s="1" customFormat="1" ht="24.2" customHeight="1">
      <c r="B215" s="123"/>
      <c r="C215" s="124" t="s">
        <v>432</v>
      </c>
      <c r="D215" s="124" t="s">
        <v>226</v>
      </c>
      <c r="E215" s="125" t="s">
        <v>5890</v>
      </c>
      <c r="F215" s="126" t="s">
        <v>5891</v>
      </c>
      <c r="G215" s="127" t="s">
        <v>639</v>
      </c>
      <c r="H215" s="128">
        <v>2</v>
      </c>
      <c r="I215" s="129">
        <v>1840</v>
      </c>
      <c r="J215" s="129">
        <f>ROUND(I215*H215,2)</f>
        <v>3680</v>
      </c>
      <c r="K215" s="126" t="s">
        <v>230</v>
      </c>
      <c r="L215" s="29"/>
      <c r="M215" s="130" t="s">
        <v>1</v>
      </c>
      <c r="N215" s="131" t="s">
        <v>38</v>
      </c>
      <c r="O215" s="132">
        <v>0.77</v>
      </c>
      <c r="P215" s="132">
        <f>O215*H215</f>
        <v>1.54</v>
      </c>
      <c r="Q215" s="132">
        <v>3.2000000000000002E-3</v>
      </c>
      <c r="R215" s="132">
        <f>Q215*H215</f>
        <v>6.4000000000000003E-3</v>
      </c>
      <c r="S215" s="132">
        <v>0</v>
      </c>
      <c r="T215" s="133">
        <f>S215*H215</f>
        <v>0</v>
      </c>
      <c r="AR215" s="134" t="s">
        <v>106</v>
      </c>
      <c r="AT215" s="134" t="s">
        <v>226</v>
      </c>
      <c r="AU215" s="134" t="s">
        <v>82</v>
      </c>
      <c r="AY215" s="17" t="s">
        <v>224</v>
      </c>
      <c r="BE215" s="135">
        <f>IF(N215="základní",J215,0)</f>
        <v>3680</v>
      </c>
      <c r="BF215" s="135">
        <f>IF(N215="snížená",J215,0)</f>
        <v>0</v>
      </c>
      <c r="BG215" s="135">
        <f>IF(N215="zákl. přenesená",J215,0)</f>
        <v>0</v>
      </c>
      <c r="BH215" s="135">
        <f>IF(N215="sníž. přenesená",J215,0)</f>
        <v>0</v>
      </c>
      <c r="BI215" s="135">
        <f>IF(N215="nulová",J215,0)</f>
        <v>0</v>
      </c>
      <c r="BJ215" s="17" t="s">
        <v>78</v>
      </c>
      <c r="BK215" s="135">
        <f>ROUND(I215*H215,2)</f>
        <v>3680</v>
      </c>
      <c r="BL215" s="17" t="s">
        <v>106</v>
      </c>
      <c r="BM215" s="134" t="s">
        <v>5892</v>
      </c>
    </row>
    <row r="216" spans="2:65" s="1" customFormat="1" ht="19.5">
      <c r="B216" s="29"/>
      <c r="D216" s="136" t="s">
        <v>231</v>
      </c>
      <c r="F216" s="137" t="s">
        <v>5893</v>
      </c>
      <c r="L216" s="29"/>
      <c r="M216" s="138"/>
      <c r="T216" s="53"/>
      <c r="AT216" s="17" t="s">
        <v>231</v>
      </c>
      <c r="AU216" s="17" t="s">
        <v>82</v>
      </c>
    </row>
    <row r="217" spans="2:65" s="1" customFormat="1">
      <c r="B217" s="29"/>
      <c r="D217" s="139" t="s">
        <v>232</v>
      </c>
      <c r="F217" s="140" t="s">
        <v>5894</v>
      </c>
      <c r="L217" s="29"/>
      <c r="M217" s="138"/>
      <c r="T217" s="53"/>
      <c r="AT217" s="17" t="s">
        <v>232</v>
      </c>
      <c r="AU217" s="17" t="s">
        <v>82</v>
      </c>
    </row>
    <row r="218" spans="2:65" s="1" customFormat="1" ht="33" customHeight="1">
      <c r="B218" s="123"/>
      <c r="C218" s="124" t="s">
        <v>340</v>
      </c>
      <c r="D218" s="124" t="s">
        <v>226</v>
      </c>
      <c r="E218" s="125" t="s">
        <v>5895</v>
      </c>
      <c r="F218" s="126" t="s">
        <v>5896</v>
      </c>
      <c r="G218" s="127" t="s">
        <v>639</v>
      </c>
      <c r="H218" s="128">
        <v>1</v>
      </c>
      <c r="I218" s="129">
        <v>2240</v>
      </c>
      <c r="J218" s="129">
        <f>ROUND(I218*H218,2)</f>
        <v>2240</v>
      </c>
      <c r="K218" s="126" t="s">
        <v>230</v>
      </c>
      <c r="L218" s="29"/>
      <c r="M218" s="130" t="s">
        <v>1</v>
      </c>
      <c r="N218" s="131" t="s">
        <v>38</v>
      </c>
      <c r="O218" s="132">
        <v>4.75</v>
      </c>
      <c r="P218" s="132">
        <f>O218*H218</f>
        <v>4.75</v>
      </c>
      <c r="Q218" s="132">
        <v>0</v>
      </c>
      <c r="R218" s="132">
        <f>Q218*H218</f>
        <v>0</v>
      </c>
      <c r="S218" s="132">
        <v>0</v>
      </c>
      <c r="T218" s="133">
        <f>S218*H218</f>
        <v>0</v>
      </c>
      <c r="AR218" s="134" t="s">
        <v>106</v>
      </c>
      <c r="AT218" s="134" t="s">
        <v>226</v>
      </c>
      <c r="AU218" s="134" t="s">
        <v>82</v>
      </c>
      <c r="AY218" s="17" t="s">
        <v>224</v>
      </c>
      <c r="BE218" s="135">
        <f>IF(N218="základní",J218,0)</f>
        <v>2240</v>
      </c>
      <c r="BF218" s="135">
        <f>IF(N218="snížená",J218,0)</f>
        <v>0</v>
      </c>
      <c r="BG218" s="135">
        <f>IF(N218="zákl. přenesená",J218,0)</f>
        <v>0</v>
      </c>
      <c r="BH218" s="135">
        <f>IF(N218="sníž. přenesená",J218,0)</f>
        <v>0</v>
      </c>
      <c r="BI218" s="135">
        <f>IF(N218="nulová",J218,0)</f>
        <v>0</v>
      </c>
      <c r="BJ218" s="17" t="s">
        <v>78</v>
      </c>
      <c r="BK218" s="135">
        <f>ROUND(I218*H218,2)</f>
        <v>2240</v>
      </c>
      <c r="BL218" s="17" t="s">
        <v>106</v>
      </c>
      <c r="BM218" s="134" t="s">
        <v>5897</v>
      </c>
    </row>
    <row r="219" spans="2:65" s="1" customFormat="1" ht="19.5">
      <c r="B219" s="29"/>
      <c r="D219" s="136" t="s">
        <v>231</v>
      </c>
      <c r="F219" s="137" t="s">
        <v>5896</v>
      </c>
      <c r="L219" s="29"/>
      <c r="M219" s="138"/>
      <c r="T219" s="53"/>
      <c r="AT219" s="17" t="s">
        <v>231</v>
      </c>
      <c r="AU219" s="17" t="s">
        <v>82</v>
      </c>
    </row>
    <row r="220" spans="2:65" s="1" customFormat="1">
      <c r="B220" s="29"/>
      <c r="D220" s="139" t="s">
        <v>232</v>
      </c>
      <c r="F220" s="140" t="s">
        <v>5898</v>
      </c>
      <c r="L220" s="29"/>
      <c r="M220" s="138"/>
      <c r="T220" s="53"/>
      <c r="AT220" s="17" t="s">
        <v>232</v>
      </c>
      <c r="AU220" s="17" t="s">
        <v>82</v>
      </c>
    </row>
    <row r="221" spans="2:65" s="1" customFormat="1" ht="37.9" customHeight="1">
      <c r="B221" s="123"/>
      <c r="C221" s="164" t="s">
        <v>441</v>
      </c>
      <c r="D221" s="164" t="s">
        <v>1008</v>
      </c>
      <c r="E221" s="165" t="s">
        <v>5899</v>
      </c>
      <c r="F221" s="166" t="s">
        <v>5900</v>
      </c>
      <c r="G221" s="167" t="s">
        <v>639</v>
      </c>
      <c r="H221" s="168">
        <v>1</v>
      </c>
      <c r="I221" s="169">
        <v>9050</v>
      </c>
      <c r="J221" s="169">
        <f>ROUND(I221*H221,2)</f>
        <v>9050</v>
      </c>
      <c r="K221" s="166" t="s">
        <v>230</v>
      </c>
      <c r="L221" s="170"/>
      <c r="M221" s="171" t="s">
        <v>1</v>
      </c>
      <c r="N221" s="172" t="s">
        <v>38</v>
      </c>
      <c r="O221" s="132">
        <v>0</v>
      </c>
      <c r="P221" s="132">
        <f>O221*H221</f>
        <v>0</v>
      </c>
      <c r="Q221" s="132">
        <v>1.3999999999999999E-4</v>
      </c>
      <c r="R221" s="132">
        <f>Q221*H221</f>
        <v>1.3999999999999999E-4</v>
      </c>
      <c r="S221" s="132">
        <v>0</v>
      </c>
      <c r="T221" s="133">
        <f>S221*H221</f>
        <v>0</v>
      </c>
      <c r="AR221" s="134" t="s">
        <v>118</v>
      </c>
      <c r="AT221" s="134" t="s">
        <v>1008</v>
      </c>
      <c r="AU221" s="134" t="s">
        <v>82</v>
      </c>
      <c r="AY221" s="17" t="s">
        <v>224</v>
      </c>
      <c r="BE221" s="135">
        <f>IF(N221="základní",J221,0)</f>
        <v>9050</v>
      </c>
      <c r="BF221" s="135">
        <f>IF(N221="snížená",J221,0)</f>
        <v>0</v>
      </c>
      <c r="BG221" s="135">
        <f>IF(N221="zákl. přenesená",J221,0)</f>
        <v>0</v>
      </c>
      <c r="BH221" s="135">
        <f>IF(N221="sníž. přenesená",J221,0)</f>
        <v>0</v>
      </c>
      <c r="BI221" s="135">
        <f>IF(N221="nulová",J221,0)</f>
        <v>0</v>
      </c>
      <c r="BJ221" s="17" t="s">
        <v>78</v>
      </c>
      <c r="BK221" s="135">
        <f>ROUND(I221*H221,2)</f>
        <v>9050</v>
      </c>
      <c r="BL221" s="17" t="s">
        <v>106</v>
      </c>
      <c r="BM221" s="134" t="s">
        <v>5901</v>
      </c>
    </row>
    <row r="222" spans="2:65" s="1" customFormat="1" ht="19.5">
      <c r="B222" s="29"/>
      <c r="D222" s="136" t="s">
        <v>231</v>
      </c>
      <c r="F222" s="137" t="s">
        <v>5900</v>
      </c>
      <c r="L222" s="29"/>
      <c r="M222" s="138"/>
      <c r="T222" s="53"/>
      <c r="AT222" s="17" t="s">
        <v>231</v>
      </c>
      <c r="AU222" s="17" t="s">
        <v>82</v>
      </c>
    </row>
    <row r="223" spans="2:65" s="1" customFormat="1" ht="16.5" customHeight="1">
      <c r="B223" s="123"/>
      <c r="C223" s="124" t="s">
        <v>345</v>
      </c>
      <c r="D223" s="124" t="s">
        <v>226</v>
      </c>
      <c r="E223" s="125" t="s">
        <v>5902</v>
      </c>
      <c r="F223" s="126" t="s">
        <v>5903</v>
      </c>
      <c r="G223" s="127" t="s">
        <v>639</v>
      </c>
      <c r="H223" s="128">
        <v>1</v>
      </c>
      <c r="I223" s="129">
        <v>495</v>
      </c>
      <c r="J223" s="129">
        <f>ROUND(I223*H223,2)</f>
        <v>495</v>
      </c>
      <c r="K223" s="126" t="s">
        <v>230</v>
      </c>
      <c r="L223" s="29"/>
      <c r="M223" s="130" t="s">
        <v>1</v>
      </c>
      <c r="N223" s="131" t="s">
        <v>38</v>
      </c>
      <c r="O223" s="132">
        <v>1.05</v>
      </c>
      <c r="P223" s="132">
        <f>O223*H223</f>
        <v>1.05</v>
      </c>
      <c r="Q223" s="132">
        <v>0</v>
      </c>
      <c r="R223" s="132">
        <f>Q223*H223</f>
        <v>0</v>
      </c>
      <c r="S223" s="132">
        <v>0</v>
      </c>
      <c r="T223" s="133">
        <f>S223*H223</f>
        <v>0</v>
      </c>
      <c r="AR223" s="134" t="s">
        <v>106</v>
      </c>
      <c r="AT223" s="134" t="s">
        <v>226</v>
      </c>
      <c r="AU223" s="134" t="s">
        <v>82</v>
      </c>
      <c r="AY223" s="17" t="s">
        <v>224</v>
      </c>
      <c r="BE223" s="135">
        <f>IF(N223="základní",J223,0)</f>
        <v>495</v>
      </c>
      <c r="BF223" s="135">
        <f>IF(N223="snížená",J223,0)</f>
        <v>0</v>
      </c>
      <c r="BG223" s="135">
        <f>IF(N223="zákl. přenesená",J223,0)</f>
        <v>0</v>
      </c>
      <c r="BH223" s="135">
        <f>IF(N223="sníž. přenesená",J223,0)</f>
        <v>0</v>
      </c>
      <c r="BI223" s="135">
        <f>IF(N223="nulová",J223,0)</f>
        <v>0</v>
      </c>
      <c r="BJ223" s="17" t="s">
        <v>78</v>
      </c>
      <c r="BK223" s="135">
        <f>ROUND(I223*H223,2)</f>
        <v>495</v>
      </c>
      <c r="BL223" s="17" t="s">
        <v>106</v>
      </c>
      <c r="BM223" s="134" t="s">
        <v>5904</v>
      </c>
    </row>
    <row r="224" spans="2:65" s="1" customFormat="1">
      <c r="B224" s="29"/>
      <c r="D224" s="136" t="s">
        <v>231</v>
      </c>
      <c r="F224" s="137" t="s">
        <v>5903</v>
      </c>
      <c r="L224" s="29"/>
      <c r="M224" s="138"/>
      <c r="T224" s="53"/>
      <c r="AT224" s="17" t="s">
        <v>231</v>
      </c>
      <c r="AU224" s="17" t="s">
        <v>82</v>
      </c>
    </row>
    <row r="225" spans="2:65" s="1" customFormat="1">
      <c r="B225" s="29"/>
      <c r="D225" s="139" t="s">
        <v>232</v>
      </c>
      <c r="F225" s="140" t="s">
        <v>5905</v>
      </c>
      <c r="L225" s="29"/>
      <c r="M225" s="138"/>
      <c r="T225" s="53"/>
      <c r="AT225" s="17" t="s">
        <v>232</v>
      </c>
      <c r="AU225" s="17" t="s">
        <v>82</v>
      </c>
    </row>
    <row r="226" spans="2:65" s="1" customFormat="1" ht="16.5" customHeight="1">
      <c r="B226" s="123"/>
      <c r="C226" s="164" t="s">
        <v>453</v>
      </c>
      <c r="D226" s="164" t="s">
        <v>1008</v>
      </c>
      <c r="E226" s="165" t="s">
        <v>5906</v>
      </c>
      <c r="F226" s="166" t="s">
        <v>5907</v>
      </c>
      <c r="G226" s="167" t="s">
        <v>639</v>
      </c>
      <c r="H226" s="168">
        <v>1</v>
      </c>
      <c r="I226" s="169">
        <v>900</v>
      </c>
      <c r="J226" s="169">
        <f>ROUND(I226*H226,2)</f>
        <v>900</v>
      </c>
      <c r="K226" s="166" t="s">
        <v>230</v>
      </c>
      <c r="L226" s="170"/>
      <c r="M226" s="171" t="s">
        <v>1</v>
      </c>
      <c r="N226" s="172" t="s">
        <v>38</v>
      </c>
      <c r="O226" s="132">
        <v>0</v>
      </c>
      <c r="P226" s="132">
        <f>O226*H226</f>
        <v>0</v>
      </c>
      <c r="Q226" s="132">
        <v>2.9E-4</v>
      </c>
      <c r="R226" s="132">
        <f>Q226*H226</f>
        <v>2.9E-4</v>
      </c>
      <c r="S226" s="132">
        <v>0</v>
      </c>
      <c r="T226" s="133">
        <f>S226*H226</f>
        <v>0</v>
      </c>
      <c r="AR226" s="134" t="s">
        <v>118</v>
      </c>
      <c r="AT226" s="134" t="s">
        <v>1008</v>
      </c>
      <c r="AU226" s="134" t="s">
        <v>82</v>
      </c>
      <c r="AY226" s="17" t="s">
        <v>224</v>
      </c>
      <c r="BE226" s="135">
        <f>IF(N226="základní",J226,0)</f>
        <v>900</v>
      </c>
      <c r="BF226" s="135">
        <f>IF(N226="snížená",J226,0)</f>
        <v>0</v>
      </c>
      <c r="BG226" s="135">
        <f>IF(N226="zákl. přenesená",J226,0)</f>
        <v>0</v>
      </c>
      <c r="BH226" s="135">
        <f>IF(N226="sníž. přenesená",J226,0)</f>
        <v>0</v>
      </c>
      <c r="BI226" s="135">
        <f>IF(N226="nulová",J226,0)</f>
        <v>0</v>
      </c>
      <c r="BJ226" s="17" t="s">
        <v>78</v>
      </c>
      <c r="BK226" s="135">
        <f>ROUND(I226*H226,2)</f>
        <v>900</v>
      </c>
      <c r="BL226" s="17" t="s">
        <v>106</v>
      </c>
      <c r="BM226" s="134" t="s">
        <v>5908</v>
      </c>
    </row>
    <row r="227" spans="2:65" s="1" customFormat="1">
      <c r="B227" s="29"/>
      <c r="D227" s="136" t="s">
        <v>231</v>
      </c>
      <c r="F227" s="137" t="s">
        <v>5907</v>
      </c>
      <c r="L227" s="29"/>
      <c r="M227" s="138"/>
      <c r="T227" s="53"/>
      <c r="AT227" s="17" t="s">
        <v>231</v>
      </c>
      <c r="AU227" s="17" t="s">
        <v>82</v>
      </c>
    </row>
    <row r="228" spans="2:65" s="1" customFormat="1" ht="24.2" customHeight="1">
      <c r="B228" s="123"/>
      <c r="C228" s="124" t="s">
        <v>350</v>
      </c>
      <c r="D228" s="124" t="s">
        <v>226</v>
      </c>
      <c r="E228" s="125" t="s">
        <v>5909</v>
      </c>
      <c r="F228" s="126" t="s">
        <v>5910</v>
      </c>
      <c r="G228" s="127" t="s">
        <v>272</v>
      </c>
      <c r="H228" s="128">
        <v>1</v>
      </c>
      <c r="I228" s="129">
        <v>14.4</v>
      </c>
      <c r="J228" s="129">
        <f>ROUND(I228*H228,2)</f>
        <v>14.4</v>
      </c>
      <c r="K228" s="126" t="s">
        <v>230</v>
      </c>
      <c r="L228" s="29"/>
      <c r="M228" s="130" t="s">
        <v>1</v>
      </c>
      <c r="N228" s="131" t="s">
        <v>38</v>
      </c>
      <c r="O228" s="132">
        <v>0.03</v>
      </c>
      <c r="P228" s="132">
        <f>O228*H228</f>
        <v>0.03</v>
      </c>
      <c r="Q228" s="132">
        <v>0</v>
      </c>
      <c r="R228" s="132">
        <f>Q228*H228</f>
        <v>0</v>
      </c>
      <c r="S228" s="132">
        <v>0</v>
      </c>
      <c r="T228" s="133">
        <f>S228*H228</f>
        <v>0</v>
      </c>
      <c r="AR228" s="134" t="s">
        <v>106</v>
      </c>
      <c r="AT228" s="134" t="s">
        <v>226</v>
      </c>
      <c r="AU228" s="134" t="s">
        <v>82</v>
      </c>
      <c r="AY228" s="17" t="s">
        <v>224</v>
      </c>
      <c r="BE228" s="135">
        <f>IF(N228="základní",J228,0)</f>
        <v>14.4</v>
      </c>
      <c r="BF228" s="135">
        <f>IF(N228="snížená",J228,0)</f>
        <v>0</v>
      </c>
      <c r="BG228" s="135">
        <f>IF(N228="zákl. přenesená",J228,0)</f>
        <v>0</v>
      </c>
      <c r="BH228" s="135">
        <f>IF(N228="sníž. přenesená",J228,0)</f>
        <v>0</v>
      </c>
      <c r="BI228" s="135">
        <f>IF(N228="nulová",J228,0)</f>
        <v>0</v>
      </c>
      <c r="BJ228" s="17" t="s">
        <v>78</v>
      </c>
      <c r="BK228" s="135">
        <f>ROUND(I228*H228,2)</f>
        <v>14.4</v>
      </c>
      <c r="BL228" s="17" t="s">
        <v>106</v>
      </c>
      <c r="BM228" s="134" t="s">
        <v>5911</v>
      </c>
    </row>
    <row r="229" spans="2:65" s="1" customFormat="1">
      <c r="B229" s="29"/>
      <c r="D229" s="136" t="s">
        <v>231</v>
      </c>
      <c r="F229" s="137" t="s">
        <v>5912</v>
      </c>
      <c r="L229" s="29"/>
      <c r="M229" s="138"/>
      <c r="T229" s="53"/>
      <c r="AT229" s="17" t="s">
        <v>231</v>
      </c>
      <c r="AU229" s="17" t="s">
        <v>82</v>
      </c>
    </row>
    <row r="230" spans="2:65" s="1" customFormat="1">
      <c r="B230" s="29"/>
      <c r="D230" s="139" t="s">
        <v>232</v>
      </c>
      <c r="F230" s="140" t="s">
        <v>5913</v>
      </c>
      <c r="L230" s="29"/>
      <c r="M230" s="138"/>
      <c r="T230" s="53"/>
      <c r="AT230" s="17" t="s">
        <v>232</v>
      </c>
      <c r="AU230" s="17" t="s">
        <v>82</v>
      </c>
    </row>
    <row r="231" spans="2:65" s="1" customFormat="1" ht="24.2" customHeight="1">
      <c r="B231" s="123"/>
      <c r="C231" s="124" t="s">
        <v>464</v>
      </c>
      <c r="D231" s="124" t="s">
        <v>226</v>
      </c>
      <c r="E231" s="125" t="s">
        <v>5914</v>
      </c>
      <c r="F231" s="126" t="s">
        <v>5915</v>
      </c>
      <c r="G231" s="127" t="s">
        <v>369</v>
      </c>
      <c r="H231" s="128">
        <v>1</v>
      </c>
      <c r="I231" s="129">
        <v>1890</v>
      </c>
      <c r="J231" s="129">
        <f>ROUND(I231*H231,2)</f>
        <v>1890</v>
      </c>
      <c r="K231" s="126" t="s">
        <v>230</v>
      </c>
      <c r="L231" s="29"/>
      <c r="M231" s="130" t="s">
        <v>1</v>
      </c>
      <c r="N231" s="131" t="s">
        <v>38</v>
      </c>
      <c r="O231" s="132">
        <v>4</v>
      </c>
      <c r="P231" s="132">
        <f>O231*H231</f>
        <v>4</v>
      </c>
      <c r="Q231" s="132">
        <v>0</v>
      </c>
      <c r="R231" s="132">
        <f>Q231*H231</f>
        <v>0</v>
      </c>
      <c r="S231" s="132">
        <v>0</v>
      </c>
      <c r="T231" s="133">
        <f>S231*H231</f>
        <v>0</v>
      </c>
      <c r="AR231" s="134" t="s">
        <v>106</v>
      </c>
      <c r="AT231" s="134" t="s">
        <v>226</v>
      </c>
      <c r="AU231" s="134" t="s">
        <v>82</v>
      </c>
      <c r="AY231" s="17" t="s">
        <v>224</v>
      </c>
      <c r="BE231" s="135">
        <f>IF(N231="základní",J231,0)</f>
        <v>1890</v>
      </c>
      <c r="BF231" s="135">
        <f>IF(N231="snížená",J231,0)</f>
        <v>0</v>
      </c>
      <c r="BG231" s="135">
        <f>IF(N231="zákl. přenesená",J231,0)</f>
        <v>0</v>
      </c>
      <c r="BH231" s="135">
        <f>IF(N231="sníž. přenesená",J231,0)</f>
        <v>0</v>
      </c>
      <c r="BI231" s="135">
        <f>IF(N231="nulová",J231,0)</f>
        <v>0</v>
      </c>
      <c r="BJ231" s="17" t="s">
        <v>78</v>
      </c>
      <c r="BK231" s="135">
        <f>ROUND(I231*H231,2)</f>
        <v>1890</v>
      </c>
      <c r="BL231" s="17" t="s">
        <v>106</v>
      </c>
      <c r="BM231" s="134" t="s">
        <v>5916</v>
      </c>
    </row>
    <row r="232" spans="2:65" s="1" customFormat="1">
      <c r="B232" s="29"/>
      <c r="D232" s="136" t="s">
        <v>231</v>
      </c>
      <c r="F232" s="137" t="s">
        <v>5915</v>
      </c>
      <c r="L232" s="29"/>
      <c r="M232" s="138"/>
      <c r="T232" s="53"/>
      <c r="AT232" s="17" t="s">
        <v>231</v>
      </c>
      <c r="AU232" s="17" t="s">
        <v>82</v>
      </c>
    </row>
    <row r="233" spans="2:65" s="1" customFormat="1">
      <c r="B233" s="29"/>
      <c r="D233" s="139" t="s">
        <v>232</v>
      </c>
      <c r="F233" s="140" t="s">
        <v>5917</v>
      </c>
      <c r="L233" s="29"/>
      <c r="M233" s="138"/>
      <c r="T233" s="53"/>
      <c r="AT233" s="17" t="s">
        <v>232</v>
      </c>
      <c r="AU233" s="17" t="s">
        <v>82</v>
      </c>
    </row>
    <row r="234" spans="2:65" s="11" customFormat="1" ht="25.9" customHeight="1">
      <c r="B234" s="112"/>
      <c r="D234" s="113" t="s">
        <v>72</v>
      </c>
      <c r="E234" s="114" t="s">
        <v>1110</v>
      </c>
      <c r="F234" s="114" t="s">
        <v>1111</v>
      </c>
      <c r="J234" s="115">
        <f>BK234</f>
        <v>74350.37</v>
      </c>
      <c r="L234" s="112"/>
      <c r="M234" s="116"/>
      <c r="P234" s="117">
        <f>P235+P254+P261+P297</f>
        <v>80.453999999999994</v>
      </c>
      <c r="R234" s="117">
        <f>R235+R254+R261+R297</f>
        <v>0.15037</v>
      </c>
      <c r="T234" s="118">
        <f>T235+T254+T261+T297</f>
        <v>0</v>
      </c>
      <c r="AR234" s="113" t="s">
        <v>82</v>
      </c>
      <c r="AT234" s="119" t="s">
        <v>72</v>
      </c>
      <c r="AU234" s="119" t="s">
        <v>73</v>
      </c>
      <c r="AY234" s="113" t="s">
        <v>224</v>
      </c>
      <c r="BK234" s="120">
        <f>BK235+BK254+BK261+BK297</f>
        <v>74350.37</v>
      </c>
    </row>
    <row r="235" spans="2:65" s="11" customFormat="1" ht="22.9" customHeight="1">
      <c r="B235" s="112"/>
      <c r="D235" s="113" t="s">
        <v>72</v>
      </c>
      <c r="E235" s="121" t="s">
        <v>2000</v>
      </c>
      <c r="F235" s="121" t="s">
        <v>2513</v>
      </c>
      <c r="J235" s="122">
        <f>BK235</f>
        <v>9649</v>
      </c>
      <c r="L235" s="112"/>
      <c r="M235" s="116"/>
      <c r="P235" s="117">
        <f>SUM(P236:P253)</f>
        <v>2.1829999999999998</v>
      </c>
      <c r="R235" s="117">
        <f>SUM(R236:R253)</f>
        <v>6.3E-3</v>
      </c>
      <c r="T235" s="118">
        <f>SUM(T236:T253)</f>
        <v>0</v>
      </c>
      <c r="AR235" s="113" t="s">
        <v>82</v>
      </c>
      <c r="AT235" s="119" t="s">
        <v>72</v>
      </c>
      <c r="AU235" s="119" t="s">
        <v>78</v>
      </c>
      <c r="AY235" s="113" t="s">
        <v>224</v>
      </c>
      <c r="BK235" s="120">
        <f>SUM(BK236:BK253)</f>
        <v>9649</v>
      </c>
    </row>
    <row r="236" spans="2:65" s="1" customFormat="1" ht="16.5" customHeight="1">
      <c r="B236" s="123"/>
      <c r="C236" s="124" t="s">
        <v>355</v>
      </c>
      <c r="D236" s="124" t="s">
        <v>226</v>
      </c>
      <c r="E236" s="125" t="s">
        <v>2617</v>
      </c>
      <c r="F236" s="126" t="s">
        <v>2618</v>
      </c>
      <c r="G236" s="127" t="s">
        <v>639</v>
      </c>
      <c r="H236" s="128">
        <v>2</v>
      </c>
      <c r="I236" s="129">
        <v>564</v>
      </c>
      <c r="J236" s="129">
        <f>ROUND(I236*H236,2)</f>
        <v>1128</v>
      </c>
      <c r="K236" s="126" t="s">
        <v>230</v>
      </c>
      <c r="L236" s="29"/>
      <c r="M236" s="130" t="s">
        <v>1</v>
      </c>
      <c r="N236" s="131" t="s">
        <v>38</v>
      </c>
      <c r="O236" s="132">
        <v>0.16500000000000001</v>
      </c>
      <c r="P236" s="132">
        <f>O236*H236</f>
        <v>0.33</v>
      </c>
      <c r="Q236" s="132">
        <v>2.9E-4</v>
      </c>
      <c r="R236" s="132">
        <f>Q236*H236</f>
        <v>5.8E-4</v>
      </c>
      <c r="S236" s="132">
        <v>0</v>
      </c>
      <c r="T236" s="133">
        <f>S236*H236</f>
        <v>0</v>
      </c>
      <c r="AR236" s="134" t="s">
        <v>277</v>
      </c>
      <c r="AT236" s="134" t="s">
        <v>226</v>
      </c>
      <c r="AU236" s="134" t="s">
        <v>82</v>
      </c>
      <c r="AY236" s="17" t="s">
        <v>224</v>
      </c>
      <c r="BE236" s="135">
        <f>IF(N236="základní",J236,0)</f>
        <v>1128</v>
      </c>
      <c r="BF236" s="135">
        <f>IF(N236="snížená",J236,0)</f>
        <v>0</v>
      </c>
      <c r="BG236" s="135">
        <f>IF(N236="zákl. přenesená",J236,0)</f>
        <v>0</v>
      </c>
      <c r="BH236" s="135">
        <f>IF(N236="sníž. přenesená",J236,0)</f>
        <v>0</v>
      </c>
      <c r="BI236" s="135">
        <f>IF(N236="nulová",J236,0)</f>
        <v>0</v>
      </c>
      <c r="BJ236" s="17" t="s">
        <v>78</v>
      </c>
      <c r="BK236" s="135">
        <f>ROUND(I236*H236,2)</f>
        <v>1128</v>
      </c>
      <c r="BL236" s="17" t="s">
        <v>277</v>
      </c>
      <c r="BM236" s="134" t="s">
        <v>5918</v>
      </c>
    </row>
    <row r="237" spans="2:65" s="1" customFormat="1">
      <c r="B237" s="29"/>
      <c r="D237" s="136" t="s">
        <v>231</v>
      </c>
      <c r="F237" s="137" t="s">
        <v>2620</v>
      </c>
      <c r="L237" s="29"/>
      <c r="M237" s="138"/>
      <c r="T237" s="53"/>
      <c r="AT237" s="17" t="s">
        <v>231</v>
      </c>
      <c r="AU237" s="17" t="s">
        <v>82</v>
      </c>
    </row>
    <row r="238" spans="2:65" s="1" customFormat="1">
      <c r="B238" s="29"/>
      <c r="D238" s="139" t="s">
        <v>232</v>
      </c>
      <c r="F238" s="140" t="s">
        <v>2621</v>
      </c>
      <c r="L238" s="29"/>
      <c r="M238" s="138"/>
      <c r="T238" s="53"/>
      <c r="AT238" s="17" t="s">
        <v>232</v>
      </c>
      <c r="AU238" s="17" t="s">
        <v>82</v>
      </c>
    </row>
    <row r="239" spans="2:65" s="1" customFormat="1" ht="21.75" customHeight="1">
      <c r="B239" s="123"/>
      <c r="C239" s="124" t="s">
        <v>472</v>
      </c>
      <c r="D239" s="124" t="s">
        <v>226</v>
      </c>
      <c r="E239" s="125" t="s">
        <v>2633</v>
      </c>
      <c r="F239" s="126" t="s">
        <v>2634</v>
      </c>
      <c r="G239" s="127" t="s">
        <v>639</v>
      </c>
      <c r="H239" s="128">
        <v>2</v>
      </c>
      <c r="I239" s="129">
        <v>298</v>
      </c>
      <c r="J239" s="129">
        <f>ROUND(I239*H239,2)</f>
        <v>596</v>
      </c>
      <c r="K239" s="126" t="s">
        <v>230</v>
      </c>
      <c r="L239" s="29"/>
      <c r="M239" s="130" t="s">
        <v>1</v>
      </c>
      <c r="N239" s="131" t="s">
        <v>38</v>
      </c>
      <c r="O239" s="132">
        <v>0.16</v>
      </c>
      <c r="P239" s="132">
        <f>O239*H239</f>
        <v>0.32</v>
      </c>
      <c r="Q239" s="132">
        <v>2.1000000000000001E-4</v>
      </c>
      <c r="R239" s="132">
        <f>Q239*H239</f>
        <v>4.2000000000000002E-4</v>
      </c>
      <c r="S239" s="132">
        <v>0</v>
      </c>
      <c r="T239" s="133">
        <f>S239*H239</f>
        <v>0</v>
      </c>
      <c r="AR239" s="134" t="s">
        <v>277</v>
      </c>
      <c r="AT239" s="134" t="s">
        <v>226</v>
      </c>
      <c r="AU239" s="134" t="s">
        <v>82</v>
      </c>
      <c r="AY239" s="17" t="s">
        <v>224</v>
      </c>
      <c r="BE239" s="135">
        <f>IF(N239="základní",J239,0)</f>
        <v>596</v>
      </c>
      <c r="BF239" s="135">
        <f>IF(N239="snížená",J239,0)</f>
        <v>0</v>
      </c>
      <c r="BG239" s="135">
        <f>IF(N239="zákl. přenesená",J239,0)</f>
        <v>0</v>
      </c>
      <c r="BH239" s="135">
        <f>IF(N239="sníž. přenesená",J239,0)</f>
        <v>0</v>
      </c>
      <c r="BI239" s="135">
        <f>IF(N239="nulová",J239,0)</f>
        <v>0</v>
      </c>
      <c r="BJ239" s="17" t="s">
        <v>78</v>
      </c>
      <c r="BK239" s="135">
        <f>ROUND(I239*H239,2)</f>
        <v>596</v>
      </c>
      <c r="BL239" s="17" t="s">
        <v>277</v>
      </c>
      <c r="BM239" s="134" t="s">
        <v>5919</v>
      </c>
    </row>
    <row r="240" spans="2:65" s="1" customFormat="1" ht="19.5">
      <c r="B240" s="29"/>
      <c r="D240" s="136" t="s">
        <v>231</v>
      </c>
      <c r="F240" s="137" t="s">
        <v>2636</v>
      </c>
      <c r="L240" s="29"/>
      <c r="M240" s="138"/>
      <c r="T240" s="53"/>
      <c r="AT240" s="17" t="s">
        <v>231</v>
      </c>
      <c r="AU240" s="17" t="s">
        <v>82</v>
      </c>
    </row>
    <row r="241" spans="2:65" s="1" customFormat="1">
      <c r="B241" s="29"/>
      <c r="D241" s="139" t="s">
        <v>232</v>
      </c>
      <c r="F241" s="140" t="s">
        <v>2637</v>
      </c>
      <c r="L241" s="29"/>
      <c r="M241" s="138"/>
      <c r="T241" s="53"/>
      <c r="AT241" s="17" t="s">
        <v>232</v>
      </c>
      <c r="AU241" s="17" t="s">
        <v>82</v>
      </c>
    </row>
    <row r="242" spans="2:65" s="1" customFormat="1" ht="21.75" customHeight="1">
      <c r="B242" s="123"/>
      <c r="C242" s="124" t="s">
        <v>359</v>
      </c>
      <c r="D242" s="124" t="s">
        <v>226</v>
      </c>
      <c r="E242" s="125" t="s">
        <v>5920</v>
      </c>
      <c r="F242" s="126" t="s">
        <v>5921</v>
      </c>
      <c r="G242" s="127" t="s">
        <v>639</v>
      </c>
      <c r="H242" s="128">
        <v>3</v>
      </c>
      <c r="I242" s="129">
        <v>621</v>
      </c>
      <c r="J242" s="129">
        <f>ROUND(I242*H242,2)</f>
        <v>1863</v>
      </c>
      <c r="K242" s="126" t="s">
        <v>230</v>
      </c>
      <c r="L242" s="29"/>
      <c r="M242" s="130" t="s">
        <v>1</v>
      </c>
      <c r="N242" s="131" t="s">
        <v>38</v>
      </c>
      <c r="O242" s="132">
        <v>0.22</v>
      </c>
      <c r="P242" s="132">
        <f>O242*H242</f>
        <v>0.66</v>
      </c>
      <c r="Q242" s="132">
        <v>5.0000000000000001E-4</v>
      </c>
      <c r="R242" s="132">
        <f>Q242*H242</f>
        <v>1.5E-3</v>
      </c>
      <c r="S242" s="132">
        <v>0</v>
      </c>
      <c r="T242" s="133">
        <f>S242*H242</f>
        <v>0</v>
      </c>
      <c r="AR242" s="134" t="s">
        <v>277</v>
      </c>
      <c r="AT242" s="134" t="s">
        <v>226</v>
      </c>
      <c r="AU242" s="134" t="s">
        <v>82</v>
      </c>
      <c r="AY242" s="17" t="s">
        <v>224</v>
      </c>
      <c r="BE242" s="135">
        <f>IF(N242="základní",J242,0)</f>
        <v>1863</v>
      </c>
      <c r="BF242" s="135">
        <f>IF(N242="snížená",J242,0)</f>
        <v>0</v>
      </c>
      <c r="BG242" s="135">
        <f>IF(N242="zákl. přenesená",J242,0)</f>
        <v>0</v>
      </c>
      <c r="BH242" s="135">
        <f>IF(N242="sníž. přenesená",J242,0)</f>
        <v>0</v>
      </c>
      <c r="BI242" s="135">
        <f>IF(N242="nulová",J242,0)</f>
        <v>0</v>
      </c>
      <c r="BJ242" s="17" t="s">
        <v>78</v>
      </c>
      <c r="BK242" s="135">
        <f>ROUND(I242*H242,2)</f>
        <v>1863</v>
      </c>
      <c r="BL242" s="17" t="s">
        <v>277</v>
      </c>
      <c r="BM242" s="134" t="s">
        <v>5922</v>
      </c>
    </row>
    <row r="243" spans="2:65" s="1" customFormat="1" ht="19.5">
      <c r="B243" s="29"/>
      <c r="D243" s="136" t="s">
        <v>231</v>
      </c>
      <c r="F243" s="137" t="s">
        <v>5923</v>
      </c>
      <c r="L243" s="29"/>
      <c r="M243" s="138"/>
      <c r="T243" s="53"/>
      <c r="AT243" s="17" t="s">
        <v>231</v>
      </c>
      <c r="AU243" s="17" t="s">
        <v>82</v>
      </c>
    </row>
    <row r="244" spans="2:65" s="1" customFormat="1">
      <c r="B244" s="29"/>
      <c r="D244" s="139" t="s">
        <v>232</v>
      </c>
      <c r="F244" s="140" t="s">
        <v>5924</v>
      </c>
      <c r="L244" s="29"/>
      <c r="M244" s="138"/>
      <c r="T244" s="53"/>
      <c r="AT244" s="17" t="s">
        <v>232</v>
      </c>
      <c r="AU244" s="17" t="s">
        <v>82</v>
      </c>
    </row>
    <row r="245" spans="2:65" s="1" customFormat="1" ht="21.75" customHeight="1">
      <c r="B245" s="123"/>
      <c r="C245" s="124" t="s">
        <v>479</v>
      </c>
      <c r="D245" s="124" t="s">
        <v>226</v>
      </c>
      <c r="E245" s="125" t="s">
        <v>5925</v>
      </c>
      <c r="F245" s="126" t="s">
        <v>5926</v>
      </c>
      <c r="G245" s="127" t="s">
        <v>639</v>
      </c>
      <c r="H245" s="128">
        <v>1</v>
      </c>
      <c r="I245" s="129">
        <v>528</v>
      </c>
      <c r="J245" s="129">
        <f>ROUND(I245*H245,2)</f>
        <v>528</v>
      </c>
      <c r="K245" s="126" t="s">
        <v>230</v>
      </c>
      <c r="L245" s="29"/>
      <c r="M245" s="130" t="s">
        <v>1</v>
      </c>
      <c r="N245" s="131" t="s">
        <v>38</v>
      </c>
      <c r="O245" s="132">
        <v>0.22</v>
      </c>
      <c r="P245" s="132">
        <f>O245*H245</f>
        <v>0.22</v>
      </c>
      <c r="Q245" s="132">
        <v>3.1E-4</v>
      </c>
      <c r="R245" s="132">
        <f>Q245*H245</f>
        <v>3.1E-4</v>
      </c>
      <c r="S245" s="132">
        <v>0</v>
      </c>
      <c r="T245" s="133">
        <f>S245*H245</f>
        <v>0</v>
      </c>
      <c r="AR245" s="134" t="s">
        <v>277</v>
      </c>
      <c r="AT245" s="134" t="s">
        <v>226</v>
      </c>
      <c r="AU245" s="134" t="s">
        <v>82</v>
      </c>
      <c r="AY245" s="17" t="s">
        <v>224</v>
      </c>
      <c r="BE245" s="135">
        <f>IF(N245="základní",J245,0)</f>
        <v>528</v>
      </c>
      <c r="BF245" s="135">
        <f>IF(N245="snížená",J245,0)</f>
        <v>0</v>
      </c>
      <c r="BG245" s="135">
        <f>IF(N245="zákl. přenesená",J245,0)</f>
        <v>0</v>
      </c>
      <c r="BH245" s="135">
        <f>IF(N245="sníž. přenesená",J245,0)</f>
        <v>0</v>
      </c>
      <c r="BI245" s="135">
        <f>IF(N245="nulová",J245,0)</f>
        <v>0</v>
      </c>
      <c r="BJ245" s="17" t="s">
        <v>78</v>
      </c>
      <c r="BK245" s="135">
        <f>ROUND(I245*H245,2)</f>
        <v>528</v>
      </c>
      <c r="BL245" s="17" t="s">
        <v>277</v>
      </c>
      <c r="BM245" s="134" t="s">
        <v>5927</v>
      </c>
    </row>
    <row r="246" spans="2:65" s="1" customFormat="1">
      <c r="B246" s="29"/>
      <c r="D246" s="136" t="s">
        <v>231</v>
      </c>
      <c r="F246" s="137" t="s">
        <v>5928</v>
      </c>
      <c r="L246" s="29"/>
      <c r="M246" s="138"/>
      <c r="T246" s="53"/>
      <c r="AT246" s="17" t="s">
        <v>231</v>
      </c>
      <c r="AU246" s="17" t="s">
        <v>82</v>
      </c>
    </row>
    <row r="247" spans="2:65" s="1" customFormat="1">
      <c r="B247" s="29"/>
      <c r="D247" s="139" t="s">
        <v>232</v>
      </c>
      <c r="F247" s="140" t="s">
        <v>5929</v>
      </c>
      <c r="L247" s="29"/>
      <c r="M247" s="138"/>
      <c r="T247" s="53"/>
      <c r="AT247" s="17" t="s">
        <v>232</v>
      </c>
      <c r="AU247" s="17" t="s">
        <v>82</v>
      </c>
    </row>
    <row r="248" spans="2:65" s="1" customFormat="1" ht="24.2" customHeight="1">
      <c r="B248" s="123"/>
      <c r="C248" s="124" t="s">
        <v>365</v>
      </c>
      <c r="D248" s="124" t="s">
        <v>226</v>
      </c>
      <c r="E248" s="125" t="s">
        <v>2681</v>
      </c>
      <c r="F248" s="126" t="s">
        <v>2682</v>
      </c>
      <c r="G248" s="127" t="s">
        <v>639</v>
      </c>
      <c r="H248" s="128">
        <v>1</v>
      </c>
      <c r="I248" s="129">
        <v>654</v>
      </c>
      <c r="J248" s="129">
        <f>ROUND(I248*H248,2)</f>
        <v>654</v>
      </c>
      <c r="K248" s="126" t="s">
        <v>230</v>
      </c>
      <c r="L248" s="29"/>
      <c r="M248" s="130" t="s">
        <v>1</v>
      </c>
      <c r="N248" s="131" t="s">
        <v>38</v>
      </c>
      <c r="O248" s="132">
        <v>0.26</v>
      </c>
      <c r="P248" s="132">
        <f>O248*H248</f>
        <v>0.26</v>
      </c>
      <c r="Q248" s="132">
        <v>4.2999999999999999E-4</v>
      </c>
      <c r="R248" s="132">
        <f>Q248*H248</f>
        <v>4.2999999999999999E-4</v>
      </c>
      <c r="S248" s="132">
        <v>0</v>
      </c>
      <c r="T248" s="133">
        <f>S248*H248</f>
        <v>0</v>
      </c>
      <c r="AR248" s="134" t="s">
        <v>277</v>
      </c>
      <c r="AT248" s="134" t="s">
        <v>226</v>
      </c>
      <c r="AU248" s="134" t="s">
        <v>82</v>
      </c>
      <c r="AY248" s="17" t="s">
        <v>224</v>
      </c>
      <c r="BE248" s="135">
        <f>IF(N248="základní",J248,0)</f>
        <v>654</v>
      </c>
      <c r="BF248" s="135">
        <f>IF(N248="snížená",J248,0)</f>
        <v>0</v>
      </c>
      <c r="BG248" s="135">
        <f>IF(N248="zákl. přenesená",J248,0)</f>
        <v>0</v>
      </c>
      <c r="BH248" s="135">
        <f>IF(N248="sníž. přenesená",J248,0)</f>
        <v>0</v>
      </c>
      <c r="BI248" s="135">
        <f>IF(N248="nulová",J248,0)</f>
        <v>0</v>
      </c>
      <c r="BJ248" s="17" t="s">
        <v>78</v>
      </c>
      <c r="BK248" s="135">
        <f>ROUND(I248*H248,2)</f>
        <v>654</v>
      </c>
      <c r="BL248" s="17" t="s">
        <v>277</v>
      </c>
      <c r="BM248" s="134" t="s">
        <v>5930</v>
      </c>
    </row>
    <row r="249" spans="2:65" s="1" customFormat="1">
      <c r="B249" s="29"/>
      <c r="D249" s="136" t="s">
        <v>231</v>
      </c>
      <c r="F249" s="137" t="s">
        <v>2684</v>
      </c>
      <c r="L249" s="29"/>
      <c r="M249" s="138"/>
      <c r="T249" s="53"/>
      <c r="AT249" s="17" t="s">
        <v>231</v>
      </c>
      <c r="AU249" s="17" t="s">
        <v>82</v>
      </c>
    </row>
    <row r="250" spans="2:65" s="1" customFormat="1">
      <c r="B250" s="29"/>
      <c r="D250" s="139" t="s">
        <v>232</v>
      </c>
      <c r="F250" s="140" t="s">
        <v>2685</v>
      </c>
      <c r="L250" s="29"/>
      <c r="M250" s="138"/>
      <c r="T250" s="53"/>
      <c r="AT250" s="17" t="s">
        <v>232</v>
      </c>
      <c r="AU250" s="17" t="s">
        <v>82</v>
      </c>
    </row>
    <row r="251" spans="2:65" s="1" customFormat="1" ht="33" customHeight="1">
      <c r="B251" s="123"/>
      <c r="C251" s="124" t="s">
        <v>491</v>
      </c>
      <c r="D251" s="124" t="s">
        <v>226</v>
      </c>
      <c r="E251" s="125" t="s">
        <v>5931</v>
      </c>
      <c r="F251" s="126" t="s">
        <v>5932</v>
      </c>
      <c r="G251" s="127" t="s">
        <v>639</v>
      </c>
      <c r="H251" s="128">
        <v>1</v>
      </c>
      <c r="I251" s="129">
        <v>4880</v>
      </c>
      <c r="J251" s="129">
        <f>ROUND(I251*H251,2)</f>
        <v>4880</v>
      </c>
      <c r="K251" s="126" t="s">
        <v>230</v>
      </c>
      <c r="L251" s="29"/>
      <c r="M251" s="130" t="s">
        <v>1</v>
      </c>
      <c r="N251" s="131" t="s">
        <v>38</v>
      </c>
      <c r="O251" s="132">
        <v>0.39300000000000002</v>
      </c>
      <c r="P251" s="132">
        <f>O251*H251</f>
        <v>0.39300000000000002</v>
      </c>
      <c r="Q251" s="132">
        <v>3.0599999999999998E-3</v>
      </c>
      <c r="R251" s="132">
        <f>Q251*H251</f>
        <v>3.0599999999999998E-3</v>
      </c>
      <c r="S251" s="132">
        <v>0</v>
      </c>
      <c r="T251" s="133">
        <f>S251*H251</f>
        <v>0</v>
      </c>
      <c r="AR251" s="134" t="s">
        <v>277</v>
      </c>
      <c r="AT251" s="134" t="s">
        <v>226</v>
      </c>
      <c r="AU251" s="134" t="s">
        <v>82</v>
      </c>
      <c r="AY251" s="17" t="s">
        <v>224</v>
      </c>
      <c r="BE251" s="135">
        <f>IF(N251="základní",J251,0)</f>
        <v>4880</v>
      </c>
      <c r="BF251" s="135">
        <f>IF(N251="snížená",J251,0)</f>
        <v>0</v>
      </c>
      <c r="BG251" s="135">
        <f>IF(N251="zákl. přenesená",J251,0)</f>
        <v>0</v>
      </c>
      <c r="BH251" s="135">
        <f>IF(N251="sníž. přenesená",J251,0)</f>
        <v>0</v>
      </c>
      <c r="BI251" s="135">
        <f>IF(N251="nulová",J251,0)</f>
        <v>0</v>
      </c>
      <c r="BJ251" s="17" t="s">
        <v>78</v>
      </c>
      <c r="BK251" s="135">
        <f>ROUND(I251*H251,2)</f>
        <v>4880</v>
      </c>
      <c r="BL251" s="17" t="s">
        <v>277</v>
      </c>
      <c r="BM251" s="134" t="s">
        <v>5933</v>
      </c>
    </row>
    <row r="252" spans="2:65" s="1" customFormat="1" ht="19.5">
      <c r="B252" s="29"/>
      <c r="D252" s="136" t="s">
        <v>231</v>
      </c>
      <c r="F252" s="137" t="s">
        <v>5934</v>
      </c>
      <c r="L252" s="29"/>
      <c r="M252" s="138"/>
      <c r="T252" s="53"/>
      <c r="AT252" s="17" t="s">
        <v>231</v>
      </c>
      <c r="AU252" s="17" t="s">
        <v>82</v>
      </c>
    </row>
    <row r="253" spans="2:65" s="1" customFormat="1">
      <c r="B253" s="29"/>
      <c r="D253" s="139" t="s">
        <v>232</v>
      </c>
      <c r="F253" s="140" t="s">
        <v>5935</v>
      </c>
      <c r="L253" s="29"/>
      <c r="M253" s="138"/>
      <c r="T253" s="53"/>
      <c r="AT253" s="17" t="s">
        <v>232</v>
      </c>
      <c r="AU253" s="17" t="s">
        <v>82</v>
      </c>
    </row>
    <row r="254" spans="2:65" s="11" customFormat="1" ht="22.9" customHeight="1">
      <c r="B254" s="112"/>
      <c r="D254" s="113" t="s">
        <v>72</v>
      </c>
      <c r="E254" s="121" t="s">
        <v>2025</v>
      </c>
      <c r="F254" s="121" t="s">
        <v>2861</v>
      </c>
      <c r="J254" s="122">
        <f>BK254</f>
        <v>1947</v>
      </c>
      <c r="L254" s="112"/>
      <c r="M254" s="116"/>
      <c r="P254" s="117">
        <f>SUM(P255:P260)</f>
        <v>0.53600000000000003</v>
      </c>
      <c r="R254" s="117">
        <f>SUM(R255:R260)</f>
        <v>2.1800000000000001E-3</v>
      </c>
      <c r="T254" s="118">
        <f>SUM(T255:T260)</f>
        <v>0</v>
      </c>
      <c r="AR254" s="113" t="s">
        <v>82</v>
      </c>
      <c r="AT254" s="119" t="s">
        <v>72</v>
      </c>
      <c r="AU254" s="119" t="s">
        <v>78</v>
      </c>
      <c r="AY254" s="113" t="s">
        <v>224</v>
      </c>
      <c r="BK254" s="120">
        <f>SUM(BK255:BK260)</f>
        <v>1947</v>
      </c>
    </row>
    <row r="255" spans="2:65" s="1" customFormat="1" ht="21.75" customHeight="1">
      <c r="B255" s="123"/>
      <c r="C255" s="124" t="s">
        <v>370</v>
      </c>
      <c r="D255" s="124" t="s">
        <v>226</v>
      </c>
      <c r="E255" s="125" t="s">
        <v>5936</v>
      </c>
      <c r="F255" s="126" t="s">
        <v>5937</v>
      </c>
      <c r="G255" s="127" t="s">
        <v>639</v>
      </c>
      <c r="H255" s="128">
        <v>1</v>
      </c>
      <c r="I255" s="129">
        <v>507</v>
      </c>
      <c r="J255" s="129">
        <f>ROUND(I255*H255,2)</f>
        <v>507</v>
      </c>
      <c r="K255" s="126" t="s">
        <v>230</v>
      </c>
      <c r="L255" s="29"/>
      <c r="M255" s="130" t="s">
        <v>1</v>
      </c>
      <c r="N255" s="131" t="s">
        <v>38</v>
      </c>
      <c r="O255" s="132">
        <v>0.22700000000000001</v>
      </c>
      <c r="P255" s="132">
        <f>O255*H255</f>
        <v>0.22700000000000001</v>
      </c>
      <c r="Q255" s="132">
        <v>5.2999999999999998E-4</v>
      </c>
      <c r="R255" s="132">
        <f>Q255*H255</f>
        <v>5.2999999999999998E-4</v>
      </c>
      <c r="S255" s="132">
        <v>0</v>
      </c>
      <c r="T255" s="133">
        <f>S255*H255</f>
        <v>0</v>
      </c>
      <c r="AR255" s="134" t="s">
        <v>277</v>
      </c>
      <c r="AT255" s="134" t="s">
        <v>226</v>
      </c>
      <c r="AU255" s="134" t="s">
        <v>82</v>
      </c>
      <c r="AY255" s="17" t="s">
        <v>224</v>
      </c>
      <c r="BE255" s="135">
        <f>IF(N255="základní",J255,0)</f>
        <v>507</v>
      </c>
      <c r="BF255" s="135">
        <f>IF(N255="snížená",J255,0)</f>
        <v>0</v>
      </c>
      <c r="BG255" s="135">
        <f>IF(N255="zákl. přenesená",J255,0)</f>
        <v>0</v>
      </c>
      <c r="BH255" s="135">
        <f>IF(N255="sníž. přenesená",J255,0)</f>
        <v>0</v>
      </c>
      <c r="BI255" s="135">
        <f>IF(N255="nulová",J255,0)</f>
        <v>0</v>
      </c>
      <c r="BJ255" s="17" t="s">
        <v>78</v>
      </c>
      <c r="BK255" s="135">
        <f>ROUND(I255*H255,2)</f>
        <v>507</v>
      </c>
      <c r="BL255" s="17" t="s">
        <v>277</v>
      </c>
      <c r="BM255" s="134" t="s">
        <v>5938</v>
      </c>
    </row>
    <row r="256" spans="2:65" s="1" customFormat="1">
      <c r="B256" s="29"/>
      <c r="D256" s="136" t="s">
        <v>231</v>
      </c>
      <c r="F256" s="137" t="s">
        <v>5939</v>
      </c>
      <c r="L256" s="29"/>
      <c r="M256" s="138"/>
      <c r="T256" s="53"/>
      <c r="AT256" s="17" t="s">
        <v>231</v>
      </c>
      <c r="AU256" s="17" t="s">
        <v>82</v>
      </c>
    </row>
    <row r="257" spans="2:65" s="1" customFormat="1">
      <c r="B257" s="29"/>
      <c r="D257" s="139" t="s">
        <v>232</v>
      </c>
      <c r="F257" s="140" t="s">
        <v>5940</v>
      </c>
      <c r="L257" s="29"/>
      <c r="M257" s="138"/>
      <c r="T257" s="53"/>
      <c r="AT257" s="17" t="s">
        <v>232</v>
      </c>
      <c r="AU257" s="17" t="s">
        <v>82</v>
      </c>
    </row>
    <row r="258" spans="2:65" s="1" customFormat="1" ht="21.75" customHeight="1">
      <c r="B258" s="123"/>
      <c r="C258" s="124" t="s">
        <v>503</v>
      </c>
      <c r="D258" s="124" t="s">
        <v>226</v>
      </c>
      <c r="E258" s="125" t="s">
        <v>5941</v>
      </c>
      <c r="F258" s="126" t="s">
        <v>5942</v>
      </c>
      <c r="G258" s="127" t="s">
        <v>639</v>
      </c>
      <c r="H258" s="128">
        <v>3</v>
      </c>
      <c r="I258" s="129">
        <v>480</v>
      </c>
      <c r="J258" s="129">
        <f>ROUND(I258*H258,2)</f>
        <v>1440</v>
      </c>
      <c r="K258" s="126" t="s">
        <v>230</v>
      </c>
      <c r="L258" s="29"/>
      <c r="M258" s="130" t="s">
        <v>1</v>
      </c>
      <c r="N258" s="131" t="s">
        <v>38</v>
      </c>
      <c r="O258" s="132">
        <v>0.10299999999999999</v>
      </c>
      <c r="P258" s="132">
        <f>O258*H258</f>
        <v>0.309</v>
      </c>
      <c r="Q258" s="132">
        <v>5.5000000000000003E-4</v>
      </c>
      <c r="R258" s="132">
        <f>Q258*H258</f>
        <v>1.65E-3</v>
      </c>
      <c r="S258" s="132">
        <v>0</v>
      </c>
      <c r="T258" s="133">
        <f>S258*H258</f>
        <v>0</v>
      </c>
      <c r="AR258" s="134" t="s">
        <v>277</v>
      </c>
      <c r="AT258" s="134" t="s">
        <v>226</v>
      </c>
      <c r="AU258" s="134" t="s">
        <v>82</v>
      </c>
      <c r="AY258" s="17" t="s">
        <v>224</v>
      </c>
      <c r="BE258" s="135">
        <f>IF(N258="základní",J258,0)</f>
        <v>1440</v>
      </c>
      <c r="BF258" s="135">
        <f>IF(N258="snížená",J258,0)</f>
        <v>0</v>
      </c>
      <c r="BG258" s="135">
        <f>IF(N258="zákl. přenesená",J258,0)</f>
        <v>0</v>
      </c>
      <c r="BH258" s="135">
        <f>IF(N258="sníž. přenesená",J258,0)</f>
        <v>0</v>
      </c>
      <c r="BI258" s="135">
        <f>IF(N258="nulová",J258,0)</f>
        <v>0</v>
      </c>
      <c r="BJ258" s="17" t="s">
        <v>78</v>
      </c>
      <c r="BK258" s="135">
        <f>ROUND(I258*H258,2)</f>
        <v>1440</v>
      </c>
      <c r="BL258" s="17" t="s">
        <v>277</v>
      </c>
      <c r="BM258" s="134" t="s">
        <v>5943</v>
      </c>
    </row>
    <row r="259" spans="2:65" s="1" customFormat="1">
      <c r="B259" s="29"/>
      <c r="D259" s="136" t="s">
        <v>231</v>
      </c>
      <c r="F259" s="137" t="s">
        <v>5944</v>
      </c>
      <c r="L259" s="29"/>
      <c r="M259" s="138"/>
      <c r="T259" s="53"/>
      <c r="AT259" s="17" t="s">
        <v>231</v>
      </c>
      <c r="AU259" s="17" t="s">
        <v>82</v>
      </c>
    </row>
    <row r="260" spans="2:65" s="1" customFormat="1">
      <c r="B260" s="29"/>
      <c r="D260" s="139" t="s">
        <v>232</v>
      </c>
      <c r="F260" s="140" t="s">
        <v>5945</v>
      </c>
      <c r="L260" s="29"/>
      <c r="M260" s="138"/>
      <c r="T260" s="53"/>
      <c r="AT260" s="17" t="s">
        <v>232</v>
      </c>
      <c r="AU260" s="17" t="s">
        <v>82</v>
      </c>
    </row>
    <row r="261" spans="2:65" s="11" customFormat="1" ht="22.9" customHeight="1">
      <c r="B261" s="112"/>
      <c r="D261" s="113" t="s">
        <v>72</v>
      </c>
      <c r="E261" s="121" t="s">
        <v>1443</v>
      </c>
      <c r="F261" s="121" t="s">
        <v>1444</v>
      </c>
      <c r="J261" s="122">
        <f>BK261</f>
        <v>60278</v>
      </c>
      <c r="L261" s="112"/>
      <c r="M261" s="116"/>
      <c r="P261" s="117">
        <f>SUM(P262:P296)</f>
        <v>77.28</v>
      </c>
      <c r="R261" s="117">
        <f>SUM(R262:R296)</f>
        <v>0.14189000000000002</v>
      </c>
      <c r="T261" s="118">
        <f>SUM(T262:T296)</f>
        <v>0</v>
      </c>
      <c r="AR261" s="113" t="s">
        <v>82</v>
      </c>
      <c r="AT261" s="119" t="s">
        <v>72</v>
      </c>
      <c r="AU261" s="119" t="s">
        <v>78</v>
      </c>
      <c r="AY261" s="113" t="s">
        <v>224</v>
      </c>
      <c r="BK261" s="120">
        <f>SUM(BK262:BK296)</f>
        <v>60278</v>
      </c>
    </row>
    <row r="262" spans="2:65" s="1" customFormat="1" ht="24.2" customHeight="1">
      <c r="B262" s="123"/>
      <c r="C262" s="124" t="s">
        <v>373</v>
      </c>
      <c r="D262" s="124" t="s">
        <v>226</v>
      </c>
      <c r="E262" s="125" t="s">
        <v>5946</v>
      </c>
      <c r="F262" s="126" t="s">
        <v>5947</v>
      </c>
      <c r="G262" s="127" t="s">
        <v>272</v>
      </c>
      <c r="H262" s="128">
        <v>250</v>
      </c>
      <c r="I262" s="129">
        <v>45.7</v>
      </c>
      <c r="J262" s="129">
        <f>ROUND(I262*H262,2)</f>
        <v>11425</v>
      </c>
      <c r="K262" s="126" t="s">
        <v>230</v>
      </c>
      <c r="L262" s="29"/>
      <c r="M262" s="130" t="s">
        <v>1</v>
      </c>
      <c r="N262" s="131" t="s">
        <v>38</v>
      </c>
      <c r="O262" s="132">
        <v>0.1</v>
      </c>
      <c r="P262" s="132">
        <f>O262*H262</f>
        <v>25</v>
      </c>
      <c r="Q262" s="132">
        <v>0</v>
      </c>
      <c r="R262" s="132">
        <f>Q262*H262</f>
        <v>0</v>
      </c>
      <c r="S262" s="132">
        <v>0</v>
      </c>
      <c r="T262" s="133">
        <f>S262*H262</f>
        <v>0</v>
      </c>
      <c r="AR262" s="134" t="s">
        <v>277</v>
      </c>
      <c r="AT262" s="134" t="s">
        <v>226</v>
      </c>
      <c r="AU262" s="134" t="s">
        <v>82</v>
      </c>
      <c r="AY262" s="17" t="s">
        <v>224</v>
      </c>
      <c r="BE262" s="135">
        <f>IF(N262="základní",J262,0)</f>
        <v>11425</v>
      </c>
      <c r="BF262" s="135">
        <f>IF(N262="snížená",J262,0)</f>
        <v>0</v>
      </c>
      <c r="BG262" s="135">
        <f>IF(N262="zákl. přenesená",J262,0)</f>
        <v>0</v>
      </c>
      <c r="BH262" s="135">
        <f>IF(N262="sníž. přenesená",J262,0)</f>
        <v>0</v>
      </c>
      <c r="BI262" s="135">
        <f>IF(N262="nulová",J262,0)</f>
        <v>0</v>
      </c>
      <c r="BJ262" s="17" t="s">
        <v>78</v>
      </c>
      <c r="BK262" s="135">
        <f>ROUND(I262*H262,2)</f>
        <v>11425</v>
      </c>
      <c r="BL262" s="17" t="s">
        <v>277</v>
      </c>
      <c r="BM262" s="134" t="s">
        <v>5948</v>
      </c>
    </row>
    <row r="263" spans="2:65" s="1" customFormat="1" ht="19.5">
      <c r="B263" s="29"/>
      <c r="D263" s="136" t="s">
        <v>231</v>
      </c>
      <c r="F263" s="137" t="s">
        <v>5949</v>
      </c>
      <c r="L263" s="29"/>
      <c r="M263" s="138"/>
      <c r="T263" s="53"/>
      <c r="AT263" s="17" t="s">
        <v>231</v>
      </c>
      <c r="AU263" s="17" t="s">
        <v>82</v>
      </c>
    </row>
    <row r="264" spans="2:65" s="1" customFormat="1">
      <c r="B264" s="29"/>
      <c r="D264" s="139" t="s">
        <v>232</v>
      </c>
      <c r="F264" s="140" t="s">
        <v>5950</v>
      </c>
      <c r="L264" s="29"/>
      <c r="M264" s="138"/>
      <c r="T264" s="53"/>
      <c r="AT264" s="17" t="s">
        <v>232</v>
      </c>
      <c r="AU264" s="17" t="s">
        <v>82</v>
      </c>
    </row>
    <row r="265" spans="2:65" s="1" customFormat="1" ht="21.75" customHeight="1">
      <c r="B265" s="123"/>
      <c r="C265" s="164" t="s">
        <v>514</v>
      </c>
      <c r="D265" s="164" t="s">
        <v>1008</v>
      </c>
      <c r="E265" s="165" t="s">
        <v>5951</v>
      </c>
      <c r="F265" s="166" t="s">
        <v>5952</v>
      </c>
      <c r="G265" s="167" t="s">
        <v>272</v>
      </c>
      <c r="H265" s="168">
        <v>250</v>
      </c>
      <c r="I265" s="169">
        <v>23.65</v>
      </c>
      <c r="J265" s="169">
        <f>ROUND(I265*H265,2)</f>
        <v>5912.5</v>
      </c>
      <c r="K265" s="166" t="s">
        <v>1</v>
      </c>
      <c r="L265" s="170"/>
      <c r="M265" s="171" t="s">
        <v>1</v>
      </c>
      <c r="N265" s="172" t="s">
        <v>38</v>
      </c>
      <c r="O265" s="132">
        <v>0</v>
      </c>
      <c r="P265" s="132">
        <f>O265*H265</f>
        <v>0</v>
      </c>
      <c r="Q265" s="132">
        <v>1.6000000000000001E-4</v>
      </c>
      <c r="R265" s="132">
        <f>Q265*H265</f>
        <v>0.04</v>
      </c>
      <c r="S265" s="132">
        <v>0</v>
      </c>
      <c r="T265" s="133">
        <f>S265*H265</f>
        <v>0</v>
      </c>
      <c r="AR265" s="134" t="s">
        <v>332</v>
      </c>
      <c r="AT265" s="134" t="s">
        <v>1008</v>
      </c>
      <c r="AU265" s="134" t="s">
        <v>82</v>
      </c>
      <c r="AY265" s="17" t="s">
        <v>224</v>
      </c>
      <c r="BE265" s="135">
        <f>IF(N265="základní",J265,0)</f>
        <v>5912.5</v>
      </c>
      <c r="BF265" s="135">
        <f>IF(N265="snížená",J265,0)</f>
        <v>0</v>
      </c>
      <c r="BG265" s="135">
        <f>IF(N265="zákl. přenesená",J265,0)</f>
        <v>0</v>
      </c>
      <c r="BH265" s="135">
        <f>IF(N265="sníž. přenesená",J265,0)</f>
        <v>0</v>
      </c>
      <c r="BI265" s="135">
        <f>IF(N265="nulová",J265,0)</f>
        <v>0</v>
      </c>
      <c r="BJ265" s="17" t="s">
        <v>78</v>
      </c>
      <c r="BK265" s="135">
        <f>ROUND(I265*H265,2)</f>
        <v>5912.5</v>
      </c>
      <c r="BL265" s="17" t="s">
        <v>277</v>
      </c>
      <c r="BM265" s="134" t="s">
        <v>5953</v>
      </c>
    </row>
    <row r="266" spans="2:65" s="1" customFormat="1">
      <c r="B266" s="29"/>
      <c r="D266" s="136" t="s">
        <v>231</v>
      </c>
      <c r="F266" s="137" t="s">
        <v>5952</v>
      </c>
      <c r="L266" s="29"/>
      <c r="M266" s="138"/>
      <c r="T266" s="53"/>
      <c r="AT266" s="17" t="s">
        <v>231</v>
      </c>
      <c r="AU266" s="17" t="s">
        <v>82</v>
      </c>
    </row>
    <row r="267" spans="2:65" s="1" customFormat="1" ht="24.2" customHeight="1">
      <c r="B267" s="123"/>
      <c r="C267" s="124" t="s">
        <v>379</v>
      </c>
      <c r="D267" s="124" t="s">
        <v>226</v>
      </c>
      <c r="E267" s="125" t="s">
        <v>3196</v>
      </c>
      <c r="F267" s="126" t="s">
        <v>5954</v>
      </c>
      <c r="G267" s="127" t="s">
        <v>272</v>
      </c>
      <c r="H267" s="128">
        <v>200</v>
      </c>
      <c r="I267" s="129">
        <v>39.700000000000003</v>
      </c>
      <c r="J267" s="129">
        <f>ROUND(I267*H267,2)</f>
        <v>7940</v>
      </c>
      <c r="K267" s="126" t="s">
        <v>230</v>
      </c>
      <c r="L267" s="29"/>
      <c r="M267" s="130" t="s">
        <v>1</v>
      </c>
      <c r="N267" s="131" t="s">
        <v>38</v>
      </c>
      <c r="O267" s="132">
        <v>8.2000000000000003E-2</v>
      </c>
      <c r="P267" s="132">
        <f>O267*H267</f>
        <v>16.400000000000002</v>
      </c>
      <c r="Q267" s="132">
        <v>0</v>
      </c>
      <c r="R267" s="132">
        <f>Q267*H267</f>
        <v>0</v>
      </c>
      <c r="S267" s="132">
        <v>0</v>
      </c>
      <c r="T267" s="133">
        <f>S267*H267</f>
        <v>0</v>
      </c>
      <c r="AR267" s="134" t="s">
        <v>277</v>
      </c>
      <c r="AT267" s="134" t="s">
        <v>226</v>
      </c>
      <c r="AU267" s="134" t="s">
        <v>82</v>
      </c>
      <c r="AY267" s="17" t="s">
        <v>224</v>
      </c>
      <c r="BE267" s="135">
        <f>IF(N267="základní",J267,0)</f>
        <v>7940</v>
      </c>
      <c r="BF267" s="135">
        <f>IF(N267="snížená",J267,0)</f>
        <v>0</v>
      </c>
      <c r="BG267" s="135">
        <f>IF(N267="zákl. přenesená",J267,0)</f>
        <v>0</v>
      </c>
      <c r="BH267" s="135">
        <f>IF(N267="sníž. přenesená",J267,0)</f>
        <v>0</v>
      </c>
      <c r="BI267" s="135">
        <f>IF(N267="nulová",J267,0)</f>
        <v>0</v>
      </c>
      <c r="BJ267" s="17" t="s">
        <v>78</v>
      </c>
      <c r="BK267" s="135">
        <f>ROUND(I267*H267,2)</f>
        <v>7940</v>
      </c>
      <c r="BL267" s="17" t="s">
        <v>277</v>
      </c>
      <c r="BM267" s="134" t="s">
        <v>5955</v>
      </c>
    </row>
    <row r="268" spans="2:65" s="1" customFormat="1" ht="19.5">
      <c r="B268" s="29"/>
      <c r="D268" s="136" t="s">
        <v>231</v>
      </c>
      <c r="F268" s="137" t="s">
        <v>5956</v>
      </c>
      <c r="L268" s="29"/>
      <c r="M268" s="138"/>
      <c r="T268" s="53"/>
      <c r="AT268" s="17" t="s">
        <v>231</v>
      </c>
      <c r="AU268" s="17" t="s">
        <v>82</v>
      </c>
    </row>
    <row r="269" spans="2:65" s="1" customFormat="1">
      <c r="B269" s="29"/>
      <c r="D269" s="139" t="s">
        <v>232</v>
      </c>
      <c r="F269" s="140" t="s">
        <v>5957</v>
      </c>
      <c r="L269" s="29"/>
      <c r="M269" s="138"/>
      <c r="T269" s="53"/>
      <c r="AT269" s="17" t="s">
        <v>232</v>
      </c>
      <c r="AU269" s="17" t="s">
        <v>82</v>
      </c>
    </row>
    <row r="270" spans="2:65" s="1" customFormat="1" ht="24.2" customHeight="1">
      <c r="B270" s="123"/>
      <c r="C270" s="164" t="s">
        <v>547</v>
      </c>
      <c r="D270" s="164" t="s">
        <v>1008</v>
      </c>
      <c r="E270" s="165" t="s">
        <v>3201</v>
      </c>
      <c r="F270" s="166" t="s">
        <v>3507</v>
      </c>
      <c r="G270" s="167" t="s">
        <v>272</v>
      </c>
      <c r="H270" s="168">
        <v>230</v>
      </c>
      <c r="I270" s="169">
        <v>16.100000000000001</v>
      </c>
      <c r="J270" s="169">
        <f>ROUND(I270*H270,2)</f>
        <v>3703</v>
      </c>
      <c r="K270" s="166" t="s">
        <v>230</v>
      </c>
      <c r="L270" s="170"/>
      <c r="M270" s="171" t="s">
        <v>1</v>
      </c>
      <c r="N270" s="172" t="s">
        <v>38</v>
      </c>
      <c r="O270" s="132">
        <v>0</v>
      </c>
      <c r="P270" s="132">
        <f>O270*H270</f>
        <v>0</v>
      </c>
      <c r="Q270" s="132">
        <v>1.2E-4</v>
      </c>
      <c r="R270" s="132">
        <f>Q270*H270</f>
        <v>2.76E-2</v>
      </c>
      <c r="S270" s="132">
        <v>0</v>
      </c>
      <c r="T270" s="133">
        <f>S270*H270</f>
        <v>0</v>
      </c>
      <c r="AR270" s="134" t="s">
        <v>332</v>
      </c>
      <c r="AT270" s="134" t="s">
        <v>1008</v>
      </c>
      <c r="AU270" s="134" t="s">
        <v>82</v>
      </c>
      <c r="AY270" s="17" t="s">
        <v>224</v>
      </c>
      <c r="BE270" s="135">
        <f>IF(N270="základní",J270,0)</f>
        <v>3703</v>
      </c>
      <c r="BF270" s="135">
        <f>IF(N270="snížená",J270,0)</f>
        <v>0</v>
      </c>
      <c r="BG270" s="135">
        <f>IF(N270="zákl. přenesená",J270,0)</f>
        <v>0</v>
      </c>
      <c r="BH270" s="135">
        <f>IF(N270="sníž. přenesená",J270,0)</f>
        <v>0</v>
      </c>
      <c r="BI270" s="135">
        <f>IF(N270="nulová",J270,0)</f>
        <v>0</v>
      </c>
      <c r="BJ270" s="17" t="s">
        <v>78</v>
      </c>
      <c r="BK270" s="135">
        <f>ROUND(I270*H270,2)</f>
        <v>3703</v>
      </c>
      <c r="BL270" s="17" t="s">
        <v>277</v>
      </c>
      <c r="BM270" s="134" t="s">
        <v>5958</v>
      </c>
    </row>
    <row r="271" spans="2:65" s="1" customFormat="1" ht="19.5">
      <c r="B271" s="29"/>
      <c r="D271" s="136" t="s">
        <v>231</v>
      </c>
      <c r="F271" s="137" t="s">
        <v>3507</v>
      </c>
      <c r="L271" s="29"/>
      <c r="M271" s="138"/>
      <c r="T271" s="53"/>
      <c r="AT271" s="17" t="s">
        <v>231</v>
      </c>
      <c r="AU271" s="17" t="s">
        <v>82</v>
      </c>
    </row>
    <row r="272" spans="2:65" s="13" customFormat="1">
      <c r="B272" s="146"/>
      <c r="D272" s="136" t="s">
        <v>234</v>
      </c>
      <c r="F272" s="148" t="s">
        <v>5959</v>
      </c>
      <c r="H272" s="149">
        <v>230</v>
      </c>
      <c r="L272" s="146"/>
      <c r="M272" s="150"/>
      <c r="T272" s="151"/>
      <c r="AT272" s="147" t="s">
        <v>234</v>
      </c>
      <c r="AU272" s="147" t="s">
        <v>82</v>
      </c>
      <c r="AV272" s="13" t="s">
        <v>82</v>
      </c>
      <c r="AW272" s="13" t="s">
        <v>3</v>
      </c>
      <c r="AX272" s="13" t="s">
        <v>78</v>
      </c>
      <c r="AY272" s="147" t="s">
        <v>224</v>
      </c>
    </row>
    <row r="273" spans="2:65" s="1" customFormat="1" ht="24.2" customHeight="1">
      <c r="B273" s="123"/>
      <c r="C273" s="124" t="s">
        <v>385</v>
      </c>
      <c r="D273" s="124" t="s">
        <v>226</v>
      </c>
      <c r="E273" s="125" t="s">
        <v>5960</v>
      </c>
      <c r="F273" s="126" t="s">
        <v>5961</v>
      </c>
      <c r="G273" s="127" t="s">
        <v>272</v>
      </c>
      <c r="H273" s="128">
        <v>100</v>
      </c>
      <c r="I273" s="129">
        <v>43.5</v>
      </c>
      <c r="J273" s="129">
        <f>ROUND(I273*H273,2)</f>
        <v>4350</v>
      </c>
      <c r="K273" s="126" t="s">
        <v>230</v>
      </c>
      <c r="L273" s="29"/>
      <c r="M273" s="130" t="s">
        <v>1</v>
      </c>
      <c r="N273" s="131" t="s">
        <v>38</v>
      </c>
      <c r="O273" s="132">
        <v>0.09</v>
      </c>
      <c r="P273" s="132">
        <f>O273*H273</f>
        <v>9</v>
      </c>
      <c r="Q273" s="132">
        <v>0</v>
      </c>
      <c r="R273" s="132">
        <f>Q273*H273</f>
        <v>0</v>
      </c>
      <c r="S273" s="132">
        <v>0</v>
      </c>
      <c r="T273" s="133">
        <f>S273*H273</f>
        <v>0</v>
      </c>
      <c r="AR273" s="134" t="s">
        <v>277</v>
      </c>
      <c r="AT273" s="134" t="s">
        <v>226</v>
      </c>
      <c r="AU273" s="134" t="s">
        <v>82</v>
      </c>
      <c r="AY273" s="17" t="s">
        <v>224</v>
      </c>
      <c r="BE273" s="135">
        <f>IF(N273="základní",J273,0)</f>
        <v>4350</v>
      </c>
      <c r="BF273" s="135">
        <f>IF(N273="snížená",J273,0)</f>
        <v>0</v>
      </c>
      <c r="BG273" s="135">
        <f>IF(N273="zákl. přenesená",J273,0)</f>
        <v>0</v>
      </c>
      <c r="BH273" s="135">
        <f>IF(N273="sníž. přenesená",J273,0)</f>
        <v>0</v>
      </c>
      <c r="BI273" s="135">
        <f>IF(N273="nulová",J273,0)</f>
        <v>0</v>
      </c>
      <c r="BJ273" s="17" t="s">
        <v>78</v>
      </c>
      <c r="BK273" s="135">
        <f>ROUND(I273*H273,2)</f>
        <v>4350</v>
      </c>
      <c r="BL273" s="17" t="s">
        <v>277</v>
      </c>
      <c r="BM273" s="134" t="s">
        <v>5962</v>
      </c>
    </row>
    <row r="274" spans="2:65" s="1" customFormat="1" ht="19.5">
      <c r="B274" s="29"/>
      <c r="D274" s="136" t="s">
        <v>231</v>
      </c>
      <c r="F274" s="137" t="s">
        <v>5963</v>
      </c>
      <c r="L274" s="29"/>
      <c r="M274" s="138"/>
      <c r="T274" s="53"/>
      <c r="AT274" s="17" t="s">
        <v>231</v>
      </c>
      <c r="AU274" s="17" t="s">
        <v>82</v>
      </c>
    </row>
    <row r="275" spans="2:65" s="1" customFormat="1">
      <c r="B275" s="29"/>
      <c r="D275" s="139" t="s">
        <v>232</v>
      </c>
      <c r="F275" s="140" t="s">
        <v>5964</v>
      </c>
      <c r="L275" s="29"/>
      <c r="M275" s="138"/>
      <c r="T275" s="53"/>
      <c r="AT275" s="17" t="s">
        <v>232</v>
      </c>
      <c r="AU275" s="17" t="s">
        <v>82</v>
      </c>
    </row>
    <row r="276" spans="2:65" s="1" customFormat="1" ht="24.2" customHeight="1">
      <c r="B276" s="123"/>
      <c r="C276" s="164" t="s">
        <v>567</v>
      </c>
      <c r="D276" s="164" t="s">
        <v>1008</v>
      </c>
      <c r="E276" s="165" t="s">
        <v>5965</v>
      </c>
      <c r="F276" s="166" t="s">
        <v>5966</v>
      </c>
      <c r="G276" s="167" t="s">
        <v>272</v>
      </c>
      <c r="H276" s="168">
        <v>115</v>
      </c>
      <c r="I276" s="169">
        <v>22.1</v>
      </c>
      <c r="J276" s="169">
        <f>ROUND(I276*H276,2)</f>
        <v>2541.5</v>
      </c>
      <c r="K276" s="166" t="s">
        <v>230</v>
      </c>
      <c r="L276" s="170"/>
      <c r="M276" s="171" t="s">
        <v>1</v>
      </c>
      <c r="N276" s="172" t="s">
        <v>38</v>
      </c>
      <c r="O276" s="132">
        <v>0</v>
      </c>
      <c r="P276" s="132">
        <f>O276*H276</f>
        <v>0</v>
      </c>
      <c r="Q276" s="132">
        <v>1.3999999999999999E-4</v>
      </c>
      <c r="R276" s="132">
        <f>Q276*H276</f>
        <v>1.61E-2</v>
      </c>
      <c r="S276" s="132">
        <v>0</v>
      </c>
      <c r="T276" s="133">
        <f>S276*H276</f>
        <v>0</v>
      </c>
      <c r="AR276" s="134" t="s">
        <v>332</v>
      </c>
      <c r="AT276" s="134" t="s">
        <v>1008</v>
      </c>
      <c r="AU276" s="134" t="s">
        <v>82</v>
      </c>
      <c r="AY276" s="17" t="s">
        <v>224</v>
      </c>
      <c r="BE276" s="135">
        <f>IF(N276="základní",J276,0)</f>
        <v>2541.5</v>
      </c>
      <c r="BF276" s="135">
        <f>IF(N276="snížená",J276,0)</f>
        <v>0</v>
      </c>
      <c r="BG276" s="135">
        <f>IF(N276="zákl. přenesená",J276,0)</f>
        <v>0</v>
      </c>
      <c r="BH276" s="135">
        <f>IF(N276="sníž. přenesená",J276,0)</f>
        <v>0</v>
      </c>
      <c r="BI276" s="135">
        <f>IF(N276="nulová",J276,0)</f>
        <v>0</v>
      </c>
      <c r="BJ276" s="17" t="s">
        <v>78</v>
      </c>
      <c r="BK276" s="135">
        <f>ROUND(I276*H276,2)</f>
        <v>2541.5</v>
      </c>
      <c r="BL276" s="17" t="s">
        <v>277</v>
      </c>
      <c r="BM276" s="134" t="s">
        <v>5967</v>
      </c>
    </row>
    <row r="277" spans="2:65" s="1" customFormat="1" ht="19.5">
      <c r="B277" s="29"/>
      <c r="D277" s="136" t="s">
        <v>231</v>
      </c>
      <c r="F277" s="137" t="s">
        <v>5966</v>
      </c>
      <c r="L277" s="29"/>
      <c r="M277" s="138"/>
      <c r="T277" s="53"/>
      <c r="AT277" s="17" t="s">
        <v>231</v>
      </c>
      <c r="AU277" s="17" t="s">
        <v>82</v>
      </c>
    </row>
    <row r="278" spans="2:65" s="13" customFormat="1">
      <c r="B278" s="146"/>
      <c r="D278" s="136" t="s">
        <v>234</v>
      </c>
      <c r="F278" s="148" t="s">
        <v>5968</v>
      </c>
      <c r="H278" s="149">
        <v>115</v>
      </c>
      <c r="L278" s="146"/>
      <c r="M278" s="150"/>
      <c r="T278" s="151"/>
      <c r="AT278" s="147" t="s">
        <v>234</v>
      </c>
      <c r="AU278" s="147" t="s">
        <v>82</v>
      </c>
      <c r="AV278" s="13" t="s">
        <v>82</v>
      </c>
      <c r="AW278" s="13" t="s">
        <v>3</v>
      </c>
      <c r="AX278" s="13" t="s">
        <v>78</v>
      </c>
      <c r="AY278" s="147" t="s">
        <v>224</v>
      </c>
    </row>
    <row r="279" spans="2:65" s="1" customFormat="1" ht="33" customHeight="1">
      <c r="B279" s="123"/>
      <c r="C279" s="124" t="s">
        <v>396</v>
      </c>
      <c r="D279" s="124" t="s">
        <v>226</v>
      </c>
      <c r="E279" s="125" t="s">
        <v>3217</v>
      </c>
      <c r="F279" s="126" t="s">
        <v>5969</v>
      </c>
      <c r="G279" s="127" t="s">
        <v>272</v>
      </c>
      <c r="H279" s="128">
        <v>100</v>
      </c>
      <c r="I279" s="129">
        <v>53.2</v>
      </c>
      <c r="J279" s="129">
        <f>ROUND(I279*H279,2)</f>
        <v>5320</v>
      </c>
      <c r="K279" s="126" t="s">
        <v>230</v>
      </c>
      <c r="L279" s="29"/>
      <c r="M279" s="130" t="s">
        <v>1</v>
      </c>
      <c r="N279" s="131" t="s">
        <v>38</v>
      </c>
      <c r="O279" s="132">
        <v>0.11</v>
      </c>
      <c r="P279" s="132">
        <f>O279*H279</f>
        <v>11</v>
      </c>
      <c r="Q279" s="132">
        <v>0</v>
      </c>
      <c r="R279" s="132">
        <f>Q279*H279</f>
        <v>0</v>
      </c>
      <c r="S279" s="132">
        <v>0</v>
      </c>
      <c r="T279" s="133">
        <f>S279*H279</f>
        <v>0</v>
      </c>
      <c r="AR279" s="134" t="s">
        <v>277</v>
      </c>
      <c r="AT279" s="134" t="s">
        <v>226</v>
      </c>
      <c r="AU279" s="134" t="s">
        <v>82</v>
      </c>
      <c r="AY279" s="17" t="s">
        <v>224</v>
      </c>
      <c r="BE279" s="135">
        <f>IF(N279="základní",J279,0)</f>
        <v>5320</v>
      </c>
      <c r="BF279" s="135">
        <f>IF(N279="snížená",J279,0)</f>
        <v>0</v>
      </c>
      <c r="BG279" s="135">
        <f>IF(N279="zákl. přenesená",J279,0)</f>
        <v>0</v>
      </c>
      <c r="BH279" s="135">
        <f>IF(N279="sníž. přenesená",J279,0)</f>
        <v>0</v>
      </c>
      <c r="BI279" s="135">
        <f>IF(N279="nulová",J279,0)</f>
        <v>0</v>
      </c>
      <c r="BJ279" s="17" t="s">
        <v>78</v>
      </c>
      <c r="BK279" s="135">
        <f>ROUND(I279*H279,2)</f>
        <v>5320</v>
      </c>
      <c r="BL279" s="17" t="s">
        <v>277</v>
      </c>
      <c r="BM279" s="134" t="s">
        <v>5970</v>
      </c>
    </row>
    <row r="280" spans="2:65" s="1" customFormat="1" ht="19.5">
      <c r="B280" s="29"/>
      <c r="D280" s="136" t="s">
        <v>231</v>
      </c>
      <c r="F280" s="137" t="s">
        <v>5971</v>
      </c>
      <c r="L280" s="29"/>
      <c r="M280" s="138"/>
      <c r="T280" s="53"/>
      <c r="AT280" s="17" t="s">
        <v>231</v>
      </c>
      <c r="AU280" s="17" t="s">
        <v>82</v>
      </c>
    </row>
    <row r="281" spans="2:65" s="1" customFormat="1">
      <c r="B281" s="29"/>
      <c r="D281" s="139" t="s">
        <v>232</v>
      </c>
      <c r="F281" s="140" t="s">
        <v>5972</v>
      </c>
      <c r="L281" s="29"/>
      <c r="M281" s="138"/>
      <c r="T281" s="53"/>
      <c r="AT281" s="17" t="s">
        <v>232</v>
      </c>
      <c r="AU281" s="17" t="s">
        <v>82</v>
      </c>
    </row>
    <row r="282" spans="2:65" s="1" customFormat="1" ht="24.2" customHeight="1">
      <c r="B282" s="123"/>
      <c r="C282" s="164" t="s">
        <v>576</v>
      </c>
      <c r="D282" s="164" t="s">
        <v>1008</v>
      </c>
      <c r="E282" s="165" t="s">
        <v>3226</v>
      </c>
      <c r="F282" s="166" t="s">
        <v>3227</v>
      </c>
      <c r="G282" s="167" t="s">
        <v>272</v>
      </c>
      <c r="H282" s="168">
        <v>115</v>
      </c>
      <c r="I282" s="169">
        <v>25.9</v>
      </c>
      <c r="J282" s="169">
        <f>ROUND(I282*H282,2)</f>
        <v>2978.5</v>
      </c>
      <c r="K282" s="166" t="s">
        <v>230</v>
      </c>
      <c r="L282" s="170"/>
      <c r="M282" s="171" t="s">
        <v>1</v>
      </c>
      <c r="N282" s="172" t="s">
        <v>38</v>
      </c>
      <c r="O282" s="132">
        <v>0</v>
      </c>
      <c r="P282" s="132">
        <f>O282*H282</f>
        <v>0</v>
      </c>
      <c r="Q282" s="132">
        <v>1.6000000000000001E-4</v>
      </c>
      <c r="R282" s="132">
        <f>Q282*H282</f>
        <v>1.8400000000000003E-2</v>
      </c>
      <c r="S282" s="132">
        <v>0</v>
      </c>
      <c r="T282" s="133">
        <f>S282*H282</f>
        <v>0</v>
      </c>
      <c r="AR282" s="134" t="s">
        <v>332</v>
      </c>
      <c r="AT282" s="134" t="s">
        <v>1008</v>
      </c>
      <c r="AU282" s="134" t="s">
        <v>82</v>
      </c>
      <c r="AY282" s="17" t="s">
        <v>224</v>
      </c>
      <c r="BE282" s="135">
        <f>IF(N282="základní",J282,0)</f>
        <v>2978.5</v>
      </c>
      <c r="BF282" s="135">
        <f>IF(N282="snížená",J282,0)</f>
        <v>0</v>
      </c>
      <c r="BG282" s="135">
        <f>IF(N282="zákl. přenesená",J282,0)</f>
        <v>0</v>
      </c>
      <c r="BH282" s="135">
        <f>IF(N282="sníž. přenesená",J282,0)</f>
        <v>0</v>
      </c>
      <c r="BI282" s="135">
        <f>IF(N282="nulová",J282,0)</f>
        <v>0</v>
      </c>
      <c r="BJ282" s="17" t="s">
        <v>78</v>
      </c>
      <c r="BK282" s="135">
        <f>ROUND(I282*H282,2)</f>
        <v>2978.5</v>
      </c>
      <c r="BL282" s="17" t="s">
        <v>277</v>
      </c>
      <c r="BM282" s="134" t="s">
        <v>5973</v>
      </c>
    </row>
    <row r="283" spans="2:65" s="1" customFormat="1" ht="19.5">
      <c r="B283" s="29"/>
      <c r="D283" s="136" t="s">
        <v>231</v>
      </c>
      <c r="F283" s="137" t="s">
        <v>3227</v>
      </c>
      <c r="L283" s="29"/>
      <c r="M283" s="138"/>
      <c r="T283" s="53"/>
      <c r="AT283" s="17" t="s">
        <v>231</v>
      </c>
      <c r="AU283" s="17" t="s">
        <v>82</v>
      </c>
    </row>
    <row r="284" spans="2:65" s="13" customFormat="1">
      <c r="B284" s="146"/>
      <c r="D284" s="136" t="s">
        <v>234</v>
      </c>
      <c r="F284" s="148" t="s">
        <v>5968</v>
      </c>
      <c r="H284" s="149">
        <v>115</v>
      </c>
      <c r="L284" s="146"/>
      <c r="M284" s="150"/>
      <c r="T284" s="151"/>
      <c r="AT284" s="147" t="s">
        <v>234</v>
      </c>
      <c r="AU284" s="147" t="s">
        <v>82</v>
      </c>
      <c r="AV284" s="13" t="s">
        <v>82</v>
      </c>
      <c r="AW284" s="13" t="s">
        <v>3</v>
      </c>
      <c r="AX284" s="13" t="s">
        <v>78</v>
      </c>
      <c r="AY284" s="147" t="s">
        <v>224</v>
      </c>
    </row>
    <row r="285" spans="2:65" s="1" customFormat="1" ht="33" customHeight="1">
      <c r="B285" s="123"/>
      <c r="C285" s="124" t="s">
        <v>406</v>
      </c>
      <c r="D285" s="124" t="s">
        <v>226</v>
      </c>
      <c r="E285" s="125" t="s">
        <v>5974</v>
      </c>
      <c r="F285" s="126" t="s">
        <v>5975</v>
      </c>
      <c r="G285" s="127" t="s">
        <v>272</v>
      </c>
      <c r="H285" s="128">
        <v>100</v>
      </c>
      <c r="I285" s="129">
        <v>59</v>
      </c>
      <c r="J285" s="129">
        <f>ROUND(I285*H285,2)</f>
        <v>5900</v>
      </c>
      <c r="K285" s="126" t="s">
        <v>230</v>
      </c>
      <c r="L285" s="29"/>
      <c r="M285" s="130" t="s">
        <v>1</v>
      </c>
      <c r="N285" s="131" t="s">
        <v>38</v>
      </c>
      <c r="O285" s="132">
        <v>0.122</v>
      </c>
      <c r="P285" s="132">
        <f>O285*H285</f>
        <v>12.2</v>
      </c>
      <c r="Q285" s="132">
        <v>0</v>
      </c>
      <c r="R285" s="132">
        <f>Q285*H285</f>
        <v>0</v>
      </c>
      <c r="S285" s="132">
        <v>0</v>
      </c>
      <c r="T285" s="133">
        <f>S285*H285</f>
        <v>0</v>
      </c>
      <c r="AR285" s="134" t="s">
        <v>277</v>
      </c>
      <c r="AT285" s="134" t="s">
        <v>226</v>
      </c>
      <c r="AU285" s="134" t="s">
        <v>82</v>
      </c>
      <c r="AY285" s="17" t="s">
        <v>224</v>
      </c>
      <c r="BE285" s="135">
        <f>IF(N285="základní",J285,0)</f>
        <v>5900</v>
      </c>
      <c r="BF285" s="135">
        <f>IF(N285="snížená",J285,0)</f>
        <v>0</v>
      </c>
      <c r="BG285" s="135">
        <f>IF(N285="zákl. přenesená",J285,0)</f>
        <v>0</v>
      </c>
      <c r="BH285" s="135">
        <f>IF(N285="sníž. přenesená",J285,0)</f>
        <v>0</v>
      </c>
      <c r="BI285" s="135">
        <f>IF(N285="nulová",J285,0)</f>
        <v>0</v>
      </c>
      <c r="BJ285" s="17" t="s">
        <v>78</v>
      </c>
      <c r="BK285" s="135">
        <f>ROUND(I285*H285,2)</f>
        <v>5900</v>
      </c>
      <c r="BL285" s="17" t="s">
        <v>277</v>
      </c>
      <c r="BM285" s="134" t="s">
        <v>5976</v>
      </c>
    </row>
    <row r="286" spans="2:65" s="1" customFormat="1" ht="19.5">
      <c r="B286" s="29"/>
      <c r="D286" s="136" t="s">
        <v>231</v>
      </c>
      <c r="F286" s="137" t="s">
        <v>5977</v>
      </c>
      <c r="L286" s="29"/>
      <c r="M286" s="138"/>
      <c r="T286" s="53"/>
      <c r="AT286" s="17" t="s">
        <v>231</v>
      </c>
      <c r="AU286" s="17" t="s">
        <v>82</v>
      </c>
    </row>
    <row r="287" spans="2:65" s="1" customFormat="1">
      <c r="B287" s="29"/>
      <c r="D287" s="139" t="s">
        <v>232</v>
      </c>
      <c r="F287" s="140" t="s">
        <v>5978</v>
      </c>
      <c r="L287" s="29"/>
      <c r="M287" s="138"/>
      <c r="T287" s="53"/>
      <c r="AT287" s="17" t="s">
        <v>232</v>
      </c>
      <c r="AU287" s="17" t="s">
        <v>82</v>
      </c>
    </row>
    <row r="288" spans="2:65" s="1" customFormat="1" ht="24.2" customHeight="1">
      <c r="B288" s="123"/>
      <c r="C288" s="164" t="s">
        <v>593</v>
      </c>
      <c r="D288" s="164" t="s">
        <v>1008</v>
      </c>
      <c r="E288" s="165" t="s">
        <v>5979</v>
      </c>
      <c r="F288" s="166" t="s">
        <v>5980</v>
      </c>
      <c r="G288" s="167" t="s">
        <v>272</v>
      </c>
      <c r="H288" s="168">
        <v>115</v>
      </c>
      <c r="I288" s="169">
        <v>37.700000000000003</v>
      </c>
      <c r="J288" s="169">
        <f>ROUND(I288*H288,2)</f>
        <v>4335.5</v>
      </c>
      <c r="K288" s="166" t="s">
        <v>230</v>
      </c>
      <c r="L288" s="170"/>
      <c r="M288" s="171" t="s">
        <v>1</v>
      </c>
      <c r="N288" s="172" t="s">
        <v>38</v>
      </c>
      <c r="O288" s="132">
        <v>0</v>
      </c>
      <c r="P288" s="132">
        <f>O288*H288</f>
        <v>0</v>
      </c>
      <c r="Q288" s="132">
        <v>2.1000000000000001E-4</v>
      </c>
      <c r="R288" s="132">
        <f>Q288*H288</f>
        <v>2.4150000000000001E-2</v>
      </c>
      <c r="S288" s="132">
        <v>0</v>
      </c>
      <c r="T288" s="133">
        <f>S288*H288</f>
        <v>0</v>
      </c>
      <c r="AR288" s="134" t="s">
        <v>332</v>
      </c>
      <c r="AT288" s="134" t="s">
        <v>1008</v>
      </c>
      <c r="AU288" s="134" t="s">
        <v>82</v>
      </c>
      <c r="AY288" s="17" t="s">
        <v>224</v>
      </c>
      <c r="BE288" s="135">
        <f>IF(N288="základní",J288,0)</f>
        <v>4335.5</v>
      </c>
      <c r="BF288" s="135">
        <f>IF(N288="snížená",J288,0)</f>
        <v>0</v>
      </c>
      <c r="BG288" s="135">
        <f>IF(N288="zákl. přenesená",J288,0)</f>
        <v>0</v>
      </c>
      <c r="BH288" s="135">
        <f>IF(N288="sníž. přenesená",J288,0)</f>
        <v>0</v>
      </c>
      <c r="BI288" s="135">
        <f>IF(N288="nulová",J288,0)</f>
        <v>0</v>
      </c>
      <c r="BJ288" s="17" t="s">
        <v>78</v>
      </c>
      <c r="BK288" s="135">
        <f>ROUND(I288*H288,2)</f>
        <v>4335.5</v>
      </c>
      <c r="BL288" s="17" t="s">
        <v>277</v>
      </c>
      <c r="BM288" s="134" t="s">
        <v>5981</v>
      </c>
    </row>
    <row r="289" spans="2:65" s="1" customFormat="1" ht="19.5">
      <c r="B289" s="29"/>
      <c r="D289" s="136" t="s">
        <v>231</v>
      </c>
      <c r="F289" s="137" t="s">
        <v>5980</v>
      </c>
      <c r="L289" s="29"/>
      <c r="M289" s="138"/>
      <c r="T289" s="53"/>
      <c r="AT289" s="17" t="s">
        <v>231</v>
      </c>
      <c r="AU289" s="17" t="s">
        <v>82</v>
      </c>
    </row>
    <row r="290" spans="2:65" s="13" customFormat="1">
      <c r="B290" s="146"/>
      <c r="D290" s="136" t="s">
        <v>234</v>
      </c>
      <c r="F290" s="148" t="s">
        <v>5968</v>
      </c>
      <c r="H290" s="149">
        <v>115</v>
      </c>
      <c r="L290" s="146"/>
      <c r="M290" s="150"/>
      <c r="T290" s="151"/>
      <c r="AT290" s="147" t="s">
        <v>234</v>
      </c>
      <c r="AU290" s="147" t="s">
        <v>82</v>
      </c>
      <c r="AV290" s="13" t="s">
        <v>82</v>
      </c>
      <c r="AW290" s="13" t="s">
        <v>3</v>
      </c>
      <c r="AX290" s="13" t="s">
        <v>78</v>
      </c>
      <c r="AY290" s="147" t="s">
        <v>224</v>
      </c>
    </row>
    <row r="291" spans="2:65" s="1" customFormat="1" ht="24.2" customHeight="1">
      <c r="B291" s="123"/>
      <c r="C291" s="124" t="s">
        <v>412</v>
      </c>
      <c r="D291" s="124" t="s">
        <v>226</v>
      </c>
      <c r="E291" s="125" t="s">
        <v>5982</v>
      </c>
      <c r="F291" s="126" t="s">
        <v>5983</v>
      </c>
      <c r="G291" s="127" t="s">
        <v>272</v>
      </c>
      <c r="H291" s="128">
        <v>80</v>
      </c>
      <c r="I291" s="129">
        <v>25.1</v>
      </c>
      <c r="J291" s="129">
        <f>ROUND(I291*H291,2)</f>
        <v>2008</v>
      </c>
      <c r="K291" s="126" t="s">
        <v>230</v>
      </c>
      <c r="L291" s="29"/>
      <c r="M291" s="130" t="s">
        <v>1</v>
      </c>
      <c r="N291" s="131" t="s">
        <v>38</v>
      </c>
      <c r="O291" s="132">
        <v>4.5999999999999999E-2</v>
      </c>
      <c r="P291" s="132">
        <f>O291*H291</f>
        <v>3.6799999999999997</v>
      </c>
      <c r="Q291" s="132">
        <v>0</v>
      </c>
      <c r="R291" s="132">
        <f>Q291*H291</f>
        <v>0</v>
      </c>
      <c r="S291" s="132">
        <v>0</v>
      </c>
      <c r="T291" s="133">
        <f>S291*H291</f>
        <v>0</v>
      </c>
      <c r="AR291" s="134" t="s">
        <v>277</v>
      </c>
      <c r="AT291" s="134" t="s">
        <v>226</v>
      </c>
      <c r="AU291" s="134" t="s">
        <v>82</v>
      </c>
      <c r="AY291" s="17" t="s">
        <v>224</v>
      </c>
      <c r="BE291" s="135">
        <f>IF(N291="základní",J291,0)</f>
        <v>2008</v>
      </c>
      <c r="BF291" s="135">
        <f>IF(N291="snížená",J291,0)</f>
        <v>0</v>
      </c>
      <c r="BG291" s="135">
        <f>IF(N291="zákl. přenesená",J291,0)</f>
        <v>0</v>
      </c>
      <c r="BH291" s="135">
        <f>IF(N291="sníž. přenesená",J291,0)</f>
        <v>0</v>
      </c>
      <c r="BI291" s="135">
        <f>IF(N291="nulová",J291,0)</f>
        <v>0</v>
      </c>
      <c r="BJ291" s="17" t="s">
        <v>78</v>
      </c>
      <c r="BK291" s="135">
        <f>ROUND(I291*H291,2)</f>
        <v>2008</v>
      </c>
      <c r="BL291" s="17" t="s">
        <v>277</v>
      </c>
      <c r="BM291" s="134" t="s">
        <v>5984</v>
      </c>
    </row>
    <row r="292" spans="2:65" s="1" customFormat="1" ht="29.25">
      <c r="B292" s="29"/>
      <c r="D292" s="136" t="s">
        <v>231</v>
      </c>
      <c r="F292" s="137" t="s">
        <v>5985</v>
      </c>
      <c r="L292" s="29"/>
      <c r="M292" s="138"/>
      <c r="T292" s="53"/>
      <c r="AT292" s="17" t="s">
        <v>231</v>
      </c>
      <c r="AU292" s="17" t="s">
        <v>82</v>
      </c>
    </row>
    <row r="293" spans="2:65" s="1" customFormat="1">
      <c r="B293" s="29"/>
      <c r="D293" s="139" t="s">
        <v>232</v>
      </c>
      <c r="F293" s="140" t="s">
        <v>5986</v>
      </c>
      <c r="L293" s="29"/>
      <c r="M293" s="138"/>
      <c r="T293" s="53"/>
      <c r="AT293" s="17" t="s">
        <v>232</v>
      </c>
      <c r="AU293" s="17" t="s">
        <v>82</v>
      </c>
    </row>
    <row r="294" spans="2:65" s="1" customFormat="1" ht="44.25" customHeight="1">
      <c r="B294" s="123"/>
      <c r="C294" s="164" t="s">
        <v>602</v>
      </c>
      <c r="D294" s="164" t="s">
        <v>1008</v>
      </c>
      <c r="E294" s="165" t="s">
        <v>5987</v>
      </c>
      <c r="F294" s="166" t="s">
        <v>5988</v>
      </c>
      <c r="G294" s="167" t="s">
        <v>272</v>
      </c>
      <c r="H294" s="168">
        <v>92</v>
      </c>
      <c r="I294" s="169">
        <v>42</v>
      </c>
      <c r="J294" s="169">
        <f>ROUND(I294*H294,2)</f>
        <v>3864</v>
      </c>
      <c r="K294" s="166" t="s">
        <v>230</v>
      </c>
      <c r="L294" s="170"/>
      <c r="M294" s="171" t="s">
        <v>1</v>
      </c>
      <c r="N294" s="172" t="s">
        <v>38</v>
      </c>
      <c r="O294" s="132">
        <v>0</v>
      </c>
      <c r="P294" s="132">
        <f>O294*H294</f>
        <v>0</v>
      </c>
      <c r="Q294" s="132">
        <v>1.7000000000000001E-4</v>
      </c>
      <c r="R294" s="132">
        <f>Q294*H294</f>
        <v>1.5640000000000001E-2</v>
      </c>
      <c r="S294" s="132">
        <v>0</v>
      </c>
      <c r="T294" s="133">
        <f>S294*H294</f>
        <v>0</v>
      </c>
      <c r="AR294" s="134" t="s">
        <v>332</v>
      </c>
      <c r="AT294" s="134" t="s">
        <v>1008</v>
      </c>
      <c r="AU294" s="134" t="s">
        <v>82</v>
      </c>
      <c r="AY294" s="17" t="s">
        <v>224</v>
      </c>
      <c r="BE294" s="135">
        <f>IF(N294="základní",J294,0)</f>
        <v>3864</v>
      </c>
      <c r="BF294" s="135">
        <f>IF(N294="snížená",J294,0)</f>
        <v>0</v>
      </c>
      <c r="BG294" s="135">
        <f>IF(N294="zákl. přenesená",J294,0)</f>
        <v>0</v>
      </c>
      <c r="BH294" s="135">
        <f>IF(N294="sníž. přenesená",J294,0)</f>
        <v>0</v>
      </c>
      <c r="BI294" s="135">
        <f>IF(N294="nulová",J294,0)</f>
        <v>0</v>
      </c>
      <c r="BJ294" s="17" t="s">
        <v>78</v>
      </c>
      <c r="BK294" s="135">
        <f>ROUND(I294*H294,2)</f>
        <v>3864</v>
      </c>
      <c r="BL294" s="17" t="s">
        <v>277</v>
      </c>
      <c r="BM294" s="134" t="s">
        <v>5989</v>
      </c>
    </row>
    <row r="295" spans="2:65" s="1" customFormat="1" ht="29.25">
      <c r="B295" s="29"/>
      <c r="D295" s="136" t="s">
        <v>231</v>
      </c>
      <c r="F295" s="137" t="s">
        <v>5988</v>
      </c>
      <c r="L295" s="29"/>
      <c r="M295" s="138"/>
      <c r="T295" s="53"/>
      <c r="AT295" s="17" t="s">
        <v>231</v>
      </c>
      <c r="AU295" s="17" t="s">
        <v>82</v>
      </c>
    </row>
    <row r="296" spans="2:65" s="13" customFormat="1">
      <c r="B296" s="146"/>
      <c r="D296" s="136" t="s">
        <v>234</v>
      </c>
      <c r="F296" s="148" t="s">
        <v>5990</v>
      </c>
      <c r="H296" s="149">
        <v>92</v>
      </c>
      <c r="L296" s="146"/>
      <c r="M296" s="150"/>
      <c r="T296" s="151"/>
      <c r="AT296" s="147" t="s">
        <v>234</v>
      </c>
      <c r="AU296" s="147" t="s">
        <v>82</v>
      </c>
      <c r="AV296" s="13" t="s">
        <v>82</v>
      </c>
      <c r="AW296" s="13" t="s">
        <v>3</v>
      </c>
      <c r="AX296" s="13" t="s">
        <v>78</v>
      </c>
      <c r="AY296" s="147" t="s">
        <v>224</v>
      </c>
    </row>
    <row r="297" spans="2:65" s="11" customFormat="1" ht="22.9" customHeight="1">
      <c r="B297" s="112"/>
      <c r="D297" s="113" t="s">
        <v>72</v>
      </c>
      <c r="E297" s="121" t="s">
        <v>2039</v>
      </c>
      <c r="F297" s="121" t="s">
        <v>3378</v>
      </c>
      <c r="J297" s="122">
        <f>BK297</f>
        <v>2476.37</v>
      </c>
      <c r="L297" s="112"/>
      <c r="M297" s="116"/>
      <c r="P297" s="117">
        <f>SUM(P298:P302)</f>
        <v>0.45500000000000007</v>
      </c>
      <c r="R297" s="117">
        <f>SUM(R298:R302)</f>
        <v>0</v>
      </c>
      <c r="T297" s="118">
        <f>SUM(T298:T302)</f>
        <v>0</v>
      </c>
      <c r="AR297" s="113" t="s">
        <v>82</v>
      </c>
      <c r="AT297" s="119" t="s">
        <v>72</v>
      </c>
      <c r="AU297" s="119" t="s">
        <v>78</v>
      </c>
      <c r="AY297" s="113" t="s">
        <v>224</v>
      </c>
      <c r="BK297" s="120">
        <f>SUM(BK298:BK302)</f>
        <v>2476.37</v>
      </c>
    </row>
    <row r="298" spans="2:65" s="1" customFormat="1" ht="16.5" customHeight="1">
      <c r="B298" s="123"/>
      <c r="C298" s="124" t="s">
        <v>417</v>
      </c>
      <c r="D298" s="124" t="s">
        <v>226</v>
      </c>
      <c r="E298" s="125" t="s">
        <v>5991</v>
      </c>
      <c r="F298" s="126" t="s">
        <v>5992</v>
      </c>
      <c r="G298" s="127" t="s">
        <v>639</v>
      </c>
      <c r="H298" s="128">
        <v>13</v>
      </c>
      <c r="I298" s="129">
        <v>32.299999999999997</v>
      </c>
      <c r="J298" s="129">
        <f>ROUND(I298*H298,2)</f>
        <v>419.9</v>
      </c>
      <c r="K298" s="126" t="s">
        <v>230</v>
      </c>
      <c r="L298" s="29"/>
      <c r="M298" s="130" t="s">
        <v>1</v>
      </c>
      <c r="N298" s="131" t="s">
        <v>38</v>
      </c>
      <c r="O298" s="132">
        <v>3.5000000000000003E-2</v>
      </c>
      <c r="P298" s="132">
        <f>O298*H298</f>
        <v>0.45500000000000007</v>
      </c>
      <c r="Q298" s="132">
        <v>0</v>
      </c>
      <c r="R298" s="132">
        <f>Q298*H298</f>
        <v>0</v>
      </c>
      <c r="S298" s="132">
        <v>0</v>
      </c>
      <c r="T298" s="133">
        <f>S298*H298</f>
        <v>0</v>
      </c>
      <c r="AR298" s="134" t="s">
        <v>277</v>
      </c>
      <c r="AT298" s="134" t="s">
        <v>226</v>
      </c>
      <c r="AU298" s="134" t="s">
        <v>82</v>
      </c>
      <c r="AY298" s="17" t="s">
        <v>224</v>
      </c>
      <c r="BE298" s="135">
        <f>IF(N298="základní",J298,0)</f>
        <v>419.9</v>
      </c>
      <c r="BF298" s="135">
        <f>IF(N298="snížená",J298,0)</f>
        <v>0</v>
      </c>
      <c r="BG298" s="135">
        <f>IF(N298="zákl. přenesená",J298,0)</f>
        <v>0</v>
      </c>
      <c r="BH298" s="135">
        <f>IF(N298="sníž. přenesená",J298,0)</f>
        <v>0</v>
      </c>
      <c r="BI298" s="135">
        <f>IF(N298="nulová",J298,0)</f>
        <v>0</v>
      </c>
      <c r="BJ298" s="17" t="s">
        <v>78</v>
      </c>
      <c r="BK298" s="135">
        <f>ROUND(I298*H298,2)</f>
        <v>419.9</v>
      </c>
      <c r="BL298" s="17" t="s">
        <v>277</v>
      </c>
      <c r="BM298" s="134" t="s">
        <v>5993</v>
      </c>
    </row>
    <row r="299" spans="2:65" s="1" customFormat="1" ht="19.5">
      <c r="B299" s="29"/>
      <c r="D299" s="136" t="s">
        <v>231</v>
      </c>
      <c r="F299" s="137" t="s">
        <v>3910</v>
      </c>
      <c r="L299" s="29"/>
      <c r="M299" s="138"/>
      <c r="T299" s="53"/>
      <c r="AT299" s="17" t="s">
        <v>231</v>
      </c>
      <c r="AU299" s="17" t="s">
        <v>82</v>
      </c>
    </row>
    <row r="300" spans="2:65" s="1" customFormat="1">
      <c r="B300" s="29"/>
      <c r="D300" s="139" t="s">
        <v>232</v>
      </c>
      <c r="F300" s="140" t="s">
        <v>5994</v>
      </c>
      <c r="L300" s="29"/>
      <c r="M300" s="138"/>
      <c r="T300" s="53"/>
      <c r="AT300" s="17" t="s">
        <v>232</v>
      </c>
      <c r="AU300" s="17" t="s">
        <v>82</v>
      </c>
    </row>
    <row r="301" spans="2:65" s="1" customFormat="1" ht="16.5" customHeight="1">
      <c r="B301" s="123"/>
      <c r="C301" s="164" t="s">
        <v>610</v>
      </c>
      <c r="D301" s="164" t="s">
        <v>1008</v>
      </c>
      <c r="E301" s="165" t="s">
        <v>5995</v>
      </c>
      <c r="F301" s="166" t="s">
        <v>5996</v>
      </c>
      <c r="G301" s="167" t="s">
        <v>639</v>
      </c>
      <c r="H301" s="168">
        <v>13</v>
      </c>
      <c r="I301" s="169">
        <v>158.19</v>
      </c>
      <c r="J301" s="169">
        <f>ROUND(I301*H301,2)</f>
        <v>2056.4699999999998</v>
      </c>
      <c r="K301" s="166" t="s">
        <v>1</v>
      </c>
      <c r="L301" s="170"/>
      <c r="M301" s="171" t="s">
        <v>1</v>
      </c>
      <c r="N301" s="172" t="s">
        <v>38</v>
      </c>
      <c r="O301" s="132">
        <v>0</v>
      </c>
      <c r="P301" s="132">
        <f>O301*H301</f>
        <v>0</v>
      </c>
      <c r="Q301" s="132">
        <v>0</v>
      </c>
      <c r="R301" s="132">
        <f>Q301*H301</f>
        <v>0</v>
      </c>
      <c r="S301" s="132">
        <v>0</v>
      </c>
      <c r="T301" s="133">
        <f>S301*H301</f>
        <v>0</v>
      </c>
      <c r="AR301" s="134" t="s">
        <v>332</v>
      </c>
      <c r="AT301" s="134" t="s">
        <v>1008</v>
      </c>
      <c r="AU301" s="134" t="s">
        <v>82</v>
      </c>
      <c r="AY301" s="17" t="s">
        <v>224</v>
      </c>
      <c r="BE301" s="135">
        <f>IF(N301="základní",J301,0)</f>
        <v>2056.4699999999998</v>
      </c>
      <c r="BF301" s="135">
        <f>IF(N301="snížená",J301,0)</f>
        <v>0</v>
      </c>
      <c r="BG301" s="135">
        <f>IF(N301="zákl. přenesená",J301,0)</f>
        <v>0</v>
      </c>
      <c r="BH301" s="135">
        <f>IF(N301="sníž. přenesená",J301,0)</f>
        <v>0</v>
      </c>
      <c r="BI301" s="135">
        <f>IF(N301="nulová",J301,0)</f>
        <v>0</v>
      </c>
      <c r="BJ301" s="17" t="s">
        <v>78</v>
      </c>
      <c r="BK301" s="135">
        <f>ROUND(I301*H301,2)</f>
        <v>2056.4699999999998</v>
      </c>
      <c r="BL301" s="17" t="s">
        <v>277</v>
      </c>
      <c r="BM301" s="134" t="s">
        <v>5997</v>
      </c>
    </row>
    <row r="302" spans="2:65" s="1" customFormat="1">
      <c r="B302" s="29"/>
      <c r="D302" s="136" t="s">
        <v>231</v>
      </c>
      <c r="F302" s="137" t="s">
        <v>5998</v>
      </c>
      <c r="L302" s="29"/>
      <c r="M302" s="173"/>
      <c r="N302" s="174"/>
      <c r="O302" s="174"/>
      <c r="P302" s="174"/>
      <c r="Q302" s="174"/>
      <c r="R302" s="174"/>
      <c r="S302" s="174"/>
      <c r="T302" s="175"/>
      <c r="AT302" s="17" t="s">
        <v>231</v>
      </c>
      <c r="AU302" s="17" t="s">
        <v>82</v>
      </c>
    </row>
    <row r="303" spans="2:65" s="1" customFormat="1" ht="6.95" customHeight="1">
      <c r="B303" s="41"/>
      <c r="C303" s="42"/>
      <c r="D303" s="42"/>
      <c r="E303" s="42"/>
      <c r="F303" s="42"/>
      <c r="G303" s="42"/>
      <c r="H303" s="42"/>
      <c r="I303" s="42"/>
      <c r="J303" s="42"/>
      <c r="K303" s="42"/>
      <c r="L303" s="29"/>
    </row>
  </sheetData>
  <autoFilter ref="C123:K302" xr:uid="{00000000-0009-0000-0000-000022000000}"/>
  <mergeCells count="9">
    <mergeCell ref="E87:H87"/>
    <mergeCell ref="E114:H114"/>
    <mergeCell ref="E116:H116"/>
    <mergeCell ref="L2:V2"/>
    <mergeCell ref="E7:H7"/>
    <mergeCell ref="E9:H9"/>
    <mergeCell ref="E18:H18"/>
    <mergeCell ref="E27:H27"/>
    <mergeCell ref="E85:H85"/>
  </mergeCells>
  <hyperlinks>
    <hyperlink ref="F129" r:id="rId1" xr:uid="{00000000-0004-0000-2200-000000000000}"/>
    <hyperlink ref="F132" r:id="rId2" xr:uid="{00000000-0004-0000-2200-000001000000}"/>
    <hyperlink ref="F135" r:id="rId3" xr:uid="{00000000-0004-0000-2200-000002000000}"/>
    <hyperlink ref="F139" r:id="rId4" xr:uid="{00000000-0004-0000-2200-000003000000}"/>
    <hyperlink ref="F144" r:id="rId5" xr:uid="{00000000-0004-0000-2200-000004000000}"/>
    <hyperlink ref="F149" r:id="rId6" xr:uid="{00000000-0004-0000-2200-000005000000}"/>
    <hyperlink ref="F152" r:id="rId7" xr:uid="{00000000-0004-0000-2200-000006000000}"/>
    <hyperlink ref="F155" r:id="rId8" xr:uid="{00000000-0004-0000-2200-000007000000}"/>
    <hyperlink ref="F158" r:id="rId9" xr:uid="{00000000-0004-0000-2200-000008000000}"/>
    <hyperlink ref="F166" r:id="rId10" xr:uid="{00000000-0004-0000-2200-000009000000}"/>
    <hyperlink ref="F169" r:id="rId11" xr:uid="{00000000-0004-0000-2200-00000A000000}"/>
    <hyperlink ref="F172" r:id="rId12" xr:uid="{00000000-0004-0000-2200-00000B000000}"/>
    <hyperlink ref="F199" r:id="rId13" xr:uid="{00000000-0004-0000-2200-00000C000000}"/>
    <hyperlink ref="F202" r:id="rId14" xr:uid="{00000000-0004-0000-2200-00000D000000}"/>
    <hyperlink ref="F205" r:id="rId15" xr:uid="{00000000-0004-0000-2200-00000E000000}"/>
    <hyperlink ref="F208" r:id="rId16" xr:uid="{00000000-0004-0000-2200-00000F000000}"/>
    <hyperlink ref="F211" r:id="rId17" xr:uid="{00000000-0004-0000-2200-000010000000}"/>
    <hyperlink ref="F214" r:id="rId18" xr:uid="{00000000-0004-0000-2200-000011000000}"/>
    <hyperlink ref="F217" r:id="rId19" xr:uid="{00000000-0004-0000-2200-000012000000}"/>
    <hyperlink ref="F220" r:id="rId20" xr:uid="{00000000-0004-0000-2200-000013000000}"/>
    <hyperlink ref="F225" r:id="rId21" xr:uid="{00000000-0004-0000-2200-000014000000}"/>
    <hyperlink ref="F230" r:id="rId22" xr:uid="{00000000-0004-0000-2200-000015000000}"/>
    <hyperlink ref="F233" r:id="rId23" xr:uid="{00000000-0004-0000-2200-000016000000}"/>
    <hyperlink ref="F238" r:id="rId24" xr:uid="{00000000-0004-0000-2200-000017000000}"/>
    <hyperlink ref="F241" r:id="rId25" xr:uid="{00000000-0004-0000-2200-000018000000}"/>
    <hyperlink ref="F244" r:id="rId26" xr:uid="{00000000-0004-0000-2200-000019000000}"/>
    <hyperlink ref="F247" r:id="rId27" xr:uid="{00000000-0004-0000-2200-00001A000000}"/>
    <hyperlink ref="F250" r:id="rId28" xr:uid="{00000000-0004-0000-2200-00001B000000}"/>
    <hyperlink ref="F253" r:id="rId29" xr:uid="{00000000-0004-0000-2200-00001C000000}"/>
    <hyperlink ref="F257" r:id="rId30" xr:uid="{00000000-0004-0000-2200-00001D000000}"/>
    <hyperlink ref="F260" r:id="rId31" xr:uid="{00000000-0004-0000-2200-00001E000000}"/>
    <hyperlink ref="F264" r:id="rId32" xr:uid="{00000000-0004-0000-2200-00001F000000}"/>
    <hyperlink ref="F269" r:id="rId33" xr:uid="{00000000-0004-0000-2200-000020000000}"/>
    <hyperlink ref="F275" r:id="rId34" xr:uid="{00000000-0004-0000-2200-000021000000}"/>
    <hyperlink ref="F281" r:id="rId35" xr:uid="{00000000-0004-0000-2200-000022000000}"/>
    <hyperlink ref="F287" r:id="rId36" xr:uid="{00000000-0004-0000-2200-000023000000}"/>
    <hyperlink ref="F293" r:id="rId37" xr:uid="{00000000-0004-0000-2200-000024000000}"/>
    <hyperlink ref="F300" r:id="rId38" xr:uid="{00000000-0004-0000-2200-00002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20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148</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5999</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ROUND(J124, 2)</f>
        <v>762599.74</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ROUND((SUM(BE124:BE203)),  2)</f>
        <v>762599.74</v>
      </c>
      <c r="I33" s="84">
        <v>0.21</v>
      </c>
      <c r="J33" s="80">
        <f>ROUND(((SUM(BE124:BE203))*I33),  2)</f>
        <v>160145.95000000001</v>
      </c>
      <c r="L33" s="29"/>
    </row>
    <row r="34" spans="2:12" s="1" customFormat="1" ht="14.45" customHeight="1">
      <c r="B34" s="29"/>
      <c r="E34" s="26" t="s">
        <v>39</v>
      </c>
      <c r="F34" s="80">
        <f>ROUND((SUM(BF124:BF203)),  2)</f>
        <v>0</v>
      </c>
      <c r="I34" s="84">
        <v>0.12</v>
      </c>
      <c r="J34" s="80">
        <f>ROUND(((SUM(BF124:BF203))*I34),  2)</f>
        <v>0</v>
      </c>
      <c r="L34" s="29"/>
    </row>
    <row r="35" spans="2:12" s="1" customFormat="1" ht="14.45" hidden="1" customHeight="1">
      <c r="B35" s="29"/>
      <c r="E35" s="26" t="s">
        <v>40</v>
      </c>
      <c r="F35" s="80">
        <f>ROUND((SUM(BG124:BG203)),  2)</f>
        <v>0</v>
      </c>
      <c r="I35" s="84">
        <v>0.21</v>
      </c>
      <c r="J35" s="80">
        <f>0</f>
        <v>0</v>
      </c>
      <c r="L35" s="29"/>
    </row>
    <row r="36" spans="2:12" s="1" customFormat="1" ht="14.45" hidden="1" customHeight="1">
      <c r="B36" s="29"/>
      <c r="E36" s="26" t="s">
        <v>41</v>
      </c>
      <c r="F36" s="80">
        <f>ROUND((SUM(BH124:BH203)),  2)</f>
        <v>0</v>
      </c>
      <c r="I36" s="84">
        <v>0.12</v>
      </c>
      <c r="J36" s="80">
        <f>0</f>
        <v>0</v>
      </c>
      <c r="L36" s="29"/>
    </row>
    <row r="37" spans="2:12" s="1" customFormat="1" ht="14.45" hidden="1" customHeight="1">
      <c r="B37" s="29"/>
      <c r="E37" s="26" t="s">
        <v>42</v>
      </c>
      <c r="F37" s="80">
        <f>ROUND((SUM(BI124:BI203)),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922745.69</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04.2 - Přípojka kanalizace 1 etapa</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J124</f>
        <v>762599.74</v>
      </c>
      <c r="L96" s="29"/>
      <c r="AU96" s="17" t="s">
        <v>172</v>
      </c>
    </row>
    <row r="97" spans="2:12" s="8" customFormat="1" ht="24.95" customHeight="1">
      <c r="B97" s="96"/>
      <c r="D97" s="97" t="s">
        <v>173</v>
      </c>
      <c r="E97" s="98"/>
      <c r="F97" s="98"/>
      <c r="G97" s="98"/>
      <c r="H97" s="98"/>
      <c r="I97" s="98"/>
      <c r="J97" s="99">
        <f>J125</f>
        <v>372667.62000000005</v>
      </c>
      <c r="L97" s="96"/>
    </row>
    <row r="98" spans="2:12" s="9" customFormat="1" ht="19.899999999999999" customHeight="1">
      <c r="B98" s="100"/>
      <c r="D98" s="101" t="s">
        <v>174</v>
      </c>
      <c r="E98" s="102"/>
      <c r="F98" s="102"/>
      <c r="G98" s="102"/>
      <c r="H98" s="102"/>
      <c r="I98" s="102"/>
      <c r="J98" s="103">
        <f>J126</f>
        <v>167797.02000000002</v>
      </c>
      <c r="L98" s="100"/>
    </row>
    <row r="99" spans="2:12" s="9" customFormat="1" ht="19.899999999999999" customHeight="1">
      <c r="B99" s="100"/>
      <c r="D99" s="101" t="s">
        <v>5751</v>
      </c>
      <c r="E99" s="102"/>
      <c r="F99" s="102"/>
      <c r="G99" s="102"/>
      <c r="H99" s="102"/>
      <c r="I99" s="102"/>
      <c r="J99" s="103">
        <f>J150</f>
        <v>156399.89000000001</v>
      </c>
      <c r="L99" s="100"/>
    </row>
    <row r="100" spans="2:12" s="9" customFormat="1" ht="19.899999999999999" customHeight="1">
      <c r="B100" s="100"/>
      <c r="D100" s="101" t="s">
        <v>181</v>
      </c>
      <c r="E100" s="102"/>
      <c r="F100" s="102"/>
      <c r="G100" s="102"/>
      <c r="H100" s="102"/>
      <c r="I100" s="102"/>
      <c r="J100" s="103">
        <f>J170</f>
        <v>48470.71</v>
      </c>
      <c r="L100" s="100"/>
    </row>
    <row r="101" spans="2:12" s="8" customFormat="1" ht="24.95" customHeight="1">
      <c r="B101" s="96"/>
      <c r="D101" s="97" t="s">
        <v>182</v>
      </c>
      <c r="E101" s="98"/>
      <c r="F101" s="98"/>
      <c r="G101" s="98"/>
      <c r="H101" s="98"/>
      <c r="I101" s="98"/>
      <c r="J101" s="99">
        <f>J174</f>
        <v>76732.12</v>
      </c>
      <c r="L101" s="96"/>
    </row>
    <row r="102" spans="2:12" s="9" customFormat="1" ht="19.899999999999999" customHeight="1">
      <c r="B102" s="100"/>
      <c r="D102" s="101" t="s">
        <v>2372</v>
      </c>
      <c r="E102" s="102"/>
      <c r="F102" s="102"/>
      <c r="G102" s="102"/>
      <c r="H102" s="102"/>
      <c r="I102" s="102"/>
      <c r="J102" s="103">
        <f>J175</f>
        <v>75589.119999999995</v>
      </c>
      <c r="L102" s="100"/>
    </row>
    <row r="103" spans="2:12" s="9" customFormat="1" ht="19.899999999999999" customHeight="1">
      <c r="B103" s="100"/>
      <c r="D103" s="101" t="s">
        <v>2373</v>
      </c>
      <c r="E103" s="102"/>
      <c r="F103" s="102"/>
      <c r="G103" s="102"/>
      <c r="H103" s="102"/>
      <c r="I103" s="102"/>
      <c r="J103" s="103">
        <f>J193</f>
        <v>1143</v>
      </c>
      <c r="L103" s="100"/>
    </row>
    <row r="104" spans="2:12" s="8" customFormat="1" ht="24.95" customHeight="1">
      <c r="B104" s="96"/>
      <c r="D104" s="97" t="s">
        <v>2380</v>
      </c>
      <c r="E104" s="98"/>
      <c r="F104" s="98"/>
      <c r="G104" s="98"/>
      <c r="H104" s="98"/>
      <c r="I104" s="98"/>
      <c r="J104" s="99">
        <f>J197</f>
        <v>313200</v>
      </c>
      <c r="L104" s="96"/>
    </row>
    <row r="105" spans="2:12" s="1" customFormat="1" ht="21.75" customHeight="1">
      <c r="B105" s="29"/>
      <c r="L105" s="29"/>
    </row>
    <row r="106" spans="2:12" s="1" customFormat="1" ht="6.95" customHeight="1">
      <c r="B106" s="41"/>
      <c r="C106" s="42"/>
      <c r="D106" s="42"/>
      <c r="E106" s="42"/>
      <c r="F106" s="42"/>
      <c r="G106" s="42"/>
      <c r="H106" s="42"/>
      <c r="I106" s="42"/>
      <c r="J106" s="42"/>
      <c r="K106" s="42"/>
      <c r="L106" s="29"/>
    </row>
    <row r="110" spans="2:12" s="1" customFormat="1" ht="6.95" customHeight="1">
      <c r="B110" s="43"/>
      <c r="C110" s="44"/>
      <c r="D110" s="44"/>
      <c r="E110" s="44"/>
      <c r="F110" s="44"/>
      <c r="G110" s="44"/>
      <c r="H110" s="44"/>
      <c r="I110" s="44"/>
      <c r="J110" s="44"/>
      <c r="K110" s="44"/>
      <c r="L110" s="29"/>
    </row>
    <row r="111" spans="2:12" s="1" customFormat="1" ht="24.95" customHeight="1">
      <c r="B111" s="29"/>
      <c r="C111" s="21" t="s">
        <v>209</v>
      </c>
      <c r="L111" s="29"/>
    </row>
    <row r="112" spans="2:12" s="1" customFormat="1" ht="6.95" customHeight="1">
      <c r="B112" s="29"/>
      <c r="L112" s="29"/>
    </row>
    <row r="113" spans="2:65" s="1" customFormat="1" ht="12" customHeight="1">
      <c r="B113" s="29"/>
      <c r="C113" s="26" t="s">
        <v>14</v>
      </c>
      <c r="L113" s="29"/>
    </row>
    <row r="114" spans="2:65" s="1" customFormat="1" ht="16.5" customHeight="1">
      <c r="B114" s="29"/>
      <c r="E114" s="230" t="str">
        <f>E7</f>
        <v>ODUS Kamenice</v>
      </c>
      <c r="F114" s="231"/>
      <c r="G114" s="231"/>
      <c r="H114" s="231"/>
      <c r="L114" s="29"/>
    </row>
    <row r="115" spans="2:65" s="1" customFormat="1" ht="12" customHeight="1">
      <c r="B115" s="29"/>
      <c r="C115" s="26" t="s">
        <v>165</v>
      </c>
      <c r="L115" s="29"/>
    </row>
    <row r="116" spans="2:65" s="1" customFormat="1" ht="16.5" customHeight="1">
      <c r="B116" s="29"/>
      <c r="E116" s="211" t="str">
        <f>E9</f>
        <v>SO 04.2 - Přípojka kanalizace 1 etapa</v>
      </c>
      <c r="F116" s="229"/>
      <c r="G116" s="229"/>
      <c r="H116" s="229"/>
      <c r="L116" s="29"/>
    </row>
    <row r="117" spans="2:65" s="1" customFormat="1" ht="6.95" customHeight="1">
      <c r="B117" s="29"/>
      <c r="L117" s="29"/>
    </row>
    <row r="118" spans="2:65" s="1" customFormat="1" ht="12" customHeight="1">
      <c r="B118" s="29"/>
      <c r="C118" s="26" t="s">
        <v>18</v>
      </c>
      <c r="F118" s="24" t="str">
        <f>F12</f>
        <v>Česká Kamenice</v>
      </c>
      <c r="I118" s="26" t="s">
        <v>20</v>
      </c>
      <c r="J118" s="49" t="str">
        <f>IF(J12="","",J12)</f>
        <v>8. 6. 2024</v>
      </c>
      <c r="L118" s="29"/>
    </row>
    <row r="119" spans="2:65" s="1" customFormat="1" ht="6.95" customHeight="1">
      <c r="B119" s="29"/>
      <c r="L119" s="29"/>
    </row>
    <row r="120" spans="2:65" s="1" customFormat="1" ht="40.15" customHeight="1">
      <c r="B120" s="29"/>
      <c r="C120" s="26" t="s">
        <v>22</v>
      </c>
      <c r="F120" s="24" t="str">
        <f>E15</f>
        <v xml:space="preserve"> </v>
      </c>
      <c r="I120" s="26" t="s">
        <v>27</v>
      </c>
      <c r="J120" s="27" t="str">
        <f>E21</f>
        <v>BOD ARCHITEKTI-atelier bod architekti s.r.o.</v>
      </c>
      <c r="L120" s="29"/>
    </row>
    <row r="121" spans="2:65" s="1" customFormat="1" ht="15.2" customHeight="1">
      <c r="B121" s="29"/>
      <c r="C121" s="26" t="s">
        <v>26</v>
      </c>
      <c r="F121" s="24" t="str">
        <f>IF(E18="","",E18)</f>
        <v xml:space="preserve"> </v>
      </c>
      <c r="I121" s="26" t="s">
        <v>30</v>
      </c>
      <c r="J121" s="27" t="str">
        <f>E24</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762599.74</v>
      </c>
      <c r="L124" s="29"/>
      <c r="M124" s="59"/>
      <c r="N124" s="50"/>
      <c r="O124" s="50"/>
      <c r="P124" s="109">
        <f>P125+P174+P197</f>
        <v>381.27823699999993</v>
      </c>
      <c r="Q124" s="50"/>
      <c r="R124" s="109">
        <f>R125+R174+R197</f>
        <v>76.9567689</v>
      </c>
      <c r="S124" s="50"/>
      <c r="T124" s="110">
        <f>T125+T174+T197</f>
        <v>0</v>
      </c>
      <c r="AT124" s="17" t="s">
        <v>72</v>
      </c>
      <c r="AU124" s="17" t="s">
        <v>172</v>
      </c>
      <c r="BK124" s="111">
        <f>BK125+BK174+BK197</f>
        <v>762599.74</v>
      </c>
    </row>
    <row r="125" spans="2:65" s="11" customFormat="1" ht="25.9" customHeight="1">
      <c r="B125" s="112"/>
      <c r="D125" s="113" t="s">
        <v>72</v>
      </c>
      <c r="E125" s="114" t="s">
        <v>222</v>
      </c>
      <c r="F125" s="114" t="s">
        <v>223</v>
      </c>
      <c r="J125" s="115">
        <f>BK125</f>
        <v>372667.62000000005</v>
      </c>
      <c r="L125" s="112"/>
      <c r="M125" s="116"/>
      <c r="P125" s="117">
        <f>P126+P150+P170</f>
        <v>342.17977899999994</v>
      </c>
      <c r="R125" s="117">
        <f>R126+R150+R170</f>
        <v>76.573308900000001</v>
      </c>
      <c r="T125" s="118">
        <f>T126+T150+T170</f>
        <v>0</v>
      </c>
      <c r="AR125" s="113" t="s">
        <v>78</v>
      </c>
      <c r="AT125" s="119" t="s">
        <v>72</v>
      </c>
      <c r="AU125" s="119" t="s">
        <v>73</v>
      </c>
      <c r="AY125" s="113" t="s">
        <v>224</v>
      </c>
      <c r="BK125" s="120">
        <f>BK126+BK150+BK170</f>
        <v>372667.62000000005</v>
      </c>
    </row>
    <row r="126" spans="2:65" s="11" customFormat="1" ht="22.9" customHeight="1">
      <c r="B126" s="112"/>
      <c r="D126" s="113" t="s">
        <v>72</v>
      </c>
      <c r="E126" s="121" t="s">
        <v>78</v>
      </c>
      <c r="F126" s="121" t="s">
        <v>225</v>
      </c>
      <c r="J126" s="122">
        <f>BK126</f>
        <v>167797.02000000002</v>
      </c>
      <c r="L126" s="112"/>
      <c r="M126" s="116"/>
      <c r="P126" s="117">
        <f>SUM(P127:P149)</f>
        <v>157.34879999999998</v>
      </c>
      <c r="R126" s="117">
        <f>SUM(R127:R149)</f>
        <v>63.838000000000001</v>
      </c>
      <c r="T126" s="118">
        <f>SUM(T127:T149)</f>
        <v>0</v>
      </c>
      <c r="AR126" s="113" t="s">
        <v>78</v>
      </c>
      <c r="AT126" s="119" t="s">
        <v>72</v>
      </c>
      <c r="AU126" s="119" t="s">
        <v>78</v>
      </c>
      <c r="AY126" s="113" t="s">
        <v>224</v>
      </c>
      <c r="BK126" s="120">
        <f>SUM(BK127:BK149)</f>
        <v>167797.02000000002</v>
      </c>
    </row>
    <row r="127" spans="2:65" s="1" customFormat="1" ht="33" customHeight="1">
      <c r="B127" s="123"/>
      <c r="C127" s="124" t="s">
        <v>78</v>
      </c>
      <c r="D127" s="124" t="s">
        <v>226</v>
      </c>
      <c r="E127" s="125" t="s">
        <v>6000</v>
      </c>
      <c r="F127" s="126" t="s">
        <v>6001</v>
      </c>
      <c r="G127" s="127" t="s">
        <v>229</v>
      </c>
      <c r="H127" s="128">
        <v>94.8</v>
      </c>
      <c r="I127" s="129">
        <v>863</v>
      </c>
      <c r="J127" s="129">
        <f>ROUND(I127*H127,2)</f>
        <v>81812.399999999994</v>
      </c>
      <c r="K127" s="126" t="s">
        <v>230</v>
      </c>
      <c r="L127" s="29"/>
      <c r="M127" s="130" t="s">
        <v>1</v>
      </c>
      <c r="N127" s="131" t="s">
        <v>38</v>
      </c>
      <c r="O127" s="132">
        <v>1.17</v>
      </c>
      <c r="P127" s="132">
        <f>O127*H127</f>
        <v>110.916</v>
      </c>
      <c r="Q127" s="132">
        <v>0</v>
      </c>
      <c r="R127" s="132">
        <f>Q127*H127</f>
        <v>0</v>
      </c>
      <c r="S127" s="132">
        <v>0</v>
      </c>
      <c r="T127" s="133">
        <f>S127*H127</f>
        <v>0</v>
      </c>
      <c r="AR127" s="134" t="s">
        <v>106</v>
      </c>
      <c r="AT127" s="134" t="s">
        <v>226</v>
      </c>
      <c r="AU127" s="134" t="s">
        <v>82</v>
      </c>
      <c r="AY127" s="17" t="s">
        <v>224</v>
      </c>
      <c r="BE127" s="135">
        <f>IF(N127="základní",J127,0)</f>
        <v>81812.399999999994</v>
      </c>
      <c r="BF127" s="135">
        <f>IF(N127="snížená",J127,0)</f>
        <v>0</v>
      </c>
      <c r="BG127" s="135">
        <f>IF(N127="zákl. přenesená",J127,0)</f>
        <v>0</v>
      </c>
      <c r="BH127" s="135">
        <f>IF(N127="sníž. přenesená",J127,0)</f>
        <v>0</v>
      </c>
      <c r="BI127" s="135">
        <f>IF(N127="nulová",J127,0)</f>
        <v>0</v>
      </c>
      <c r="BJ127" s="17" t="s">
        <v>78</v>
      </c>
      <c r="BK127" s="135">
        <f>ROUND(I127*H127,2)</f>
        <v>81812.399999999994</v>
      </c>
      <c r="BL127" s="17" t="s">
        <v>106</v>
      </c>
      <c r="BM127" s="134" t="s">
        <v>6002</v>
      </c>
    </row>
    <row r="128" spans="2:65" s="1" customFormat="1" ht="29.25">
      <c r="B128" s="29"/>
      <c r="D128" s="136" t="s">
        <v>231</v>
      </c>
      <c r="F128" s="137" t="s">
        <v>6003</v>
      </c>
      <c r="L128" s="29"/>
      <c r="M128" s="138"/>
      <c r="T128" s="53"/>
      <c r="AT128" s="17" t="s">
        <v>231</v>
      </c>
      <c r="AU128" s="17" t="s">
        <v>82</v>
      </c>
    </row>
    <row r="129" spans="2:65" s="1" customFormat="1">
      <c r="B129" s="29"/>
      <c r="D129" s="139" t="s">
        <v>232</v>
      </c>
      <c r="F129" s="140" t="s">
        <v>6004</v>
      </c>
      <c r="L129" s="29"/>
      <c r="M129" s="138"/>
      <c r="T129" s="53"/>
      <c r="AT129" s="17" t="s">
        <v>232</v>
      </c>
      <c r="AU129" s="17" t="s">
        <v>82</v>
      </c>
    </row>
    <row r="130" spans="2:65" s="12" customFormat="1">
      <c r="B130" s="141"/>
      <c r="D130" s="136" t="s">
        <v>234</v>
      </c>
      <c r="E130" s="142" t="s">
        <v>1</v>
      </c>
      <c r="F130" s="143" t="s">
        <v>6005</v>
      </c>
      <c r="H130" s="142" t="s">
        <v>1</v>
      </c>
      <c r="L130" s="141"/>
      <c r="M130" s="144"/>
      <c r="T130" s="145"/>
      <c r="AT130" s="142" t="s">
        <v>234</v>
      </c>
      <c r="AU130" s="142" t="s">
        <v>82</v>
      </c>
      <c r="AV130" s="12" t="s">
        <v>78</v>
      </c>
      <c r="AW130" s="12" t="s">
        <v>29</v>
      </c>
      <c r="AX130" s="12" t="s">
        <v>73</v>
      </c>
      <c r="AY130" s="142" t="s">
        <v>224</v>
      </c>
    </row>
    <row r="131" spans="2:65" s="13" customFormat="1">
      <c r="B131" s="146"/>
      <c r="D131" s="136" t="s">
        <v>234</v>
      </c>
      <c r="E131" s="147" t="s">
        <v>1</v>
      </c>
      <c r="F131" s="148" t="s">
        <v>6006</v>
      </c>
      <c r="H131" s="149">
        <v>94.8</v>
      </c>
      <c r="L131" s="146"/>
      <c r="M131" s="150"/>
      <c r="T131" s="151"/>
      <c r="AT131" s="147" t="s">
        <v>234</v>
      </c>
      <c r="AU131" s="147" t="s">
        <v>82</v>
      </c>
      <c r="AV131" s="13" t="s">
        <v>82</v>
      </c>
      <c r="AW131" s="13" t="s">
        <v>29</v>
      </c>
      <c r="AX131" s="13" t="s">
        <v>73</v>
      </c>
      <c r="AY131" s="147" t="s">
        <v>224</v>
      </c>
    </row>
    <row r="132" spans="2:65" s="14" customFormat="1">
      <c r="B132" s="152"/>
      <c r="D132" s="136" t="s">
        <v>234</v>
      </c>
      <c r="E132" s="153" t="s">
        <v>1</v>
      </c>
      <c r="F132" s="154" t="s">
        <v>239</v>
      </c>
      <c r="H132" s="155">
        <v>94.8</v>
      </c>
      <c r="L132" s="152"/>
      <c r="M132" s="156"/>
      <c r="T132" s="157"/>
      <c r="AT132" s="153" t="s">
        <v>234</v>
      </c>
      <c r="AU132" s="153" t="s">
        <v>82</v>
      </c>
      <c r="AV132" s="14" t="s">
        <v>106</v>
      </c>
      <c r="AW132" s="14" t="s">
        <v>29</v>
      </c>
      <c r="AX132" s="14" t="s">
        <v>78</v>
      </c>
      <c r="AY132" s="153" t="s">
        <v>224</v>
      </c>
    </row>
    <row r="133" spans="2:65" s="1" customFormat="1" ht="37.9" customHeight="1">
      <c r="B133" s="123"/>
      <c r="C133" s="124" t="s">
        <v>82</v>
      </c>
      <c r="D133" s="124" t="s">
        <v>226</v>
      </c>
      <c r="E133" s="125" t="s">
        <v>6007</v>
      </c>
      <c r="F133" s="126" t="s">
        <v>6008</v>
      </c>
      <c r="G133" s="127" t="s">
        <v>229</v>
      </c>
      <c r="H133" s="128">
        <v>94.8</v>
      </c>
      <c r="I133" s="129">
        <v>111</v>
      </c>
      <c r="J133" s="129">
        <f>ROUND(I133*H133,2)</f>
        <v>10522.8</v>
      </c>
      <c r="K133" s="126" t="s">
        <v>230</v>
      </c>
      <c r="L133" s="29"/>
      <c r="M133" s="130" t="s">
        <v>1</v>
      </c>
      <c r="N133" s="131" t="s">
        <v>38</v>
      </c>
      <c r="O133" s="132">
        <v>5.0999999999999997E-2</v>
      </c>
      <c r="P133" s="132">
        <f>O133*H133</f>
        <v>4.8347999999999995</v>
      </c>
      <c r="Q133" s="132">
        <v>0</v>
      </c>
      <c r="R133" s="132">
        <f>Q133*H133</f>
        <v>0</v>
      </c>
      <c r="S133" s="132">
        <v>0</v>
      </c>
      <c r="T133" s="133">
        <f>S133*H133</f>
        <v>0</v>
      </c>
      <c r="AR133" s="134" t="s">
        <v>106</v>
      </c>
      <c r="AT133" s="134" t="s">
        <v>226</v>
      </c>
      <c r="AU133" s="134" t="s">
        <v>82</v>
      </c>
      <c r="AY133" s="17" t="s">
        <v>224</v>
      </c>
      <c r="BE133" s="135">
        <f>IF(N133="základní",J133,0)</f>
        <v>10522.8</v>
      </c>
      <c r="BF133" s="135">
        <f>IF(N133="snížená",J133,0)</f>
        <v>0</v>
      </c>
      <c r="BG133" s="135">
        <f>IF(N133="zákl. přenesená",J133,0)</f>
        <v>0</v>
      </c>
      <c r="BH133" s="135">
        <f>IF(N133="sníž. přenesená",J133,0)</f>
        <v>0</v>
      </c>
      <c r="BI133" s="135">
        <f>IF(N133="nulová",J133,0)</f>
        <v>0</v>
      </c>
      <c r="BJ133" s="17" t="s">
        <v>78</v>
      </c>
      <c r="BK133" s="135">
        <f>ROUND(I133*H133,2)</f>
        <v>10522.8</v>
      </c>
      <c r="BL133" s="17" t="s">
        <v>106</v>
      </c>
      <c r="BM133" s="134" t="s">
        <v>6009</v>
      </c>
    </row>
    <row r="134" spans="2:65" s="1" customFormat="1" ht="39">
      <c r="B134" s="29"/>
      <c r="D134" s="136" t="s">
        <v>231</v>
      </c>
      <c r="F134" s="137" t="s">
        <v>6010</v>
      </c>
      <c r="L134" s="29"/>
      <c r="M134" s="138"/>
      <c r="T134" s="53"/>
      <c r="AT134" s="17" t="s">
        <v>231</v>
      </c>
      <c r="AU134" s="17" t="s">
        <v>82</v>
      </c>
    </row>
    <row r="135" spans="2:65" s="1" customFormat="1">
      <c r="B135" s="29"/>
      <c r="D135" s="139" t="s">
        <v>232</v>
      </c>
      <c r="F135" s="140" t="s">
        <v>6011</v>
      </c>
      <c r="L135" s="29"/>
      <c r="M135" s="138"/>
      <c r="T135" s="53"/>
      <c r="AT135" s="17" t="s">
        <v>232</v>
      </c>
      <c r="AU135" s="17" t="s">
        <v>82</v>
      </c>
    </row>
    <row r="136" spans="2:65" s="1" customFormat="1" ht="33" customHeight="1">
      <c r="B136" s="123"/>
      <c r="C136" s="124" t="s">
        <v>101</v>
      </c>
      <c r="D136" s="124" t="s">
        <v>226</v>
      </c>
      <c r="E136" s="125" t="s">
        <v>6012</v>
      </c>
      <c r="F136" s="126" t="s">
        <v>6013</v>
      </c>
      <c r="G136" s="127" t="s">
        <v>253</v>
      </c>
      <c r="H136" s="128">
        <v>60</v>
      </c>
      <c r="I136" s="129">
        <v>314</v>
      </c>
      <c r="J136" s="129">
        <f>ROUND(I136*H136,2)</f>
        <v>18840</v>
      </c>
      <c r="K136" s="126" t="s">
        <v>230</v>
      </c>
      <c r="L136" s="29"/>
      <c r="M136" s="130" t="s">
        <v>1</v>
      </c>
      <c r="N136" s="131" t="s">
        <v>38</v>
      </c>
      <c r="O136" s="132">
        <v>0</v>
      </c>
      <c r="P136" s="132">
        <f>O136*H136</f>
        <v>0</v>
      </c>
      <c r="Q136" s="132">
        <v>0</v>
      </c>
      <c r="R136" s="132">
        <f>Q136*H136</f>
        <v>0</v>
      </c>
      <c r="S136" s="132">
        <v>0</v>
      </c>
      <c r="T136" s="133">
        <f>S136*H136</f>
        <v>0</v>
      </c>
      <c r="AR136" s="134" t="s">
        <v>106</v>
      </c>
      <c r="AT136" s="134" t="s">
        <v>226</v>
      </c>
      <c r="AU136" s="134" t="s">
        <v>82</v>
      </c>
      <c r="AY136" s="17" t="s">
        <v>224</v>
      </c>
      <c r="BE136" s="135">
        <f>IF(N136="základní",J136,0)</f>
        <v>18840</v>
      </c>
      <c r="BF136" s="135">
        <f>IF(N136="snížená",J136,0)</f>
        <v>0</v>
      </c>
      <c r="BG136" s="135">
        <f>IF(N136="zákl. přenesená",J136,0)</f>
        <v>0</v>
      </c>
      <c r="BH136" s="135">
        <f>IF(N136="sníž. přenesená",J136,0)</f>
        <v>0</v>
      </c>
      <c r="BI136" s="135">
        <f>IF(N136="nulová",J136,0)</f>
        <v>0</v>
      </c>
      <c r="BJ136" s="17" t="s">
        <v>78</v>
      </c>
      <c r="BK136" s="135">
        <f>ROUND(I136*H136,2)</f>
        <v>18840</v>
      </c>
      <c r="BL136" s="17" t="s">
        <v>106</v>
      </c>
      <c r="BM136" s="134" t="s">
        <v>6014</v>
      </c>
    </row>
    <row r="137" spans="2:65" s="1" customFormat="1" ht="29.25">
      <c r="B137" s="29"/>
      <c r="D137" s="136" t="s">
        <v>231</v>
      </c>
      <c r="F137" s="137" t="s">
        <v>6015</v>
      </c>
      <c r="L137" s="29"/>
      <c r="M137" s="138"/>
      <c r="T137" s="53"/>
      <c r="AT137" s="17" t="s">
        <v>231</v>
      </c>
      <c r="AU137" s="17" t="s">
        <v>82</v>
      </c>
    </row>
    <row r="138" spans="2:65" s="1" customFormat="1">
      <c r="B138" s="29"/>
      <c r="D138" s="139" t="s">
        <v>232</v>
      </c>
      <c r="F138" s="140" t="s">
        <v>6016</v>
      </c>
      <c r="L138" s="29"/>
      <c r="M138" s="138"/>
      <c r="T138" s="53"/>
      <c r="AT138" s="17" t="s">
        <v>232</v>
      </c>
      <c r="AU138" s="17" t="s">
        <v>82</v>
      </c>
    </row>
    <row r="139" spans="2:65" s="13" customFormat="1">
      <c r="B139" s="146"/>
      <c r="D139" s="136" t="s">
        <v>234</v>
      </c>
      <c r="E139" s="147" t="s">
        <v>1</v>
      </c>
      <c r="F139" s="148" t="s">
        <v>6017</v>
      </c>
      <c r="H139" s="149">
        <v>60</v>
      </c>
      <c r="L139" s="146"/>
      <c r="M139" s="150"/>
      <c r="T139" s="151"/>
      <c r="AT139" s="147" t="s">
        <v>234</v>
      </c>
      <c r="AU139" s="147" t="s">
        <v>82</v>
      </c>
      <c r="AV139" s="13" t="s">
        <v>82</v>
      </c>
      <c r="AW139" s="13" t="s">
        <v>29</v>
      </c>
      <c r="AX139" s="13" t="s">
        <v>73</v>
      </c>
      <c r="AY139" s="147" t="s">
        <v>224</v>
      </c>
    </row>
    <row r="140" spans="2:65" s="14" customFormat="1">
      <c r="B140" s="152"/>
      <c r="D140" s="136" t="s">
        <v>234</v>
      </c>
      <c r="E140" s="153" t="s">
        <v>1</v>
      </c>
      <c r="F140" s="154" t="s">
        <v>239</v>
      </c>
      <c r="H140" s="155">
        <v>60</v>
      </c>
      <c r="L140" s="152"/>
      <c r="M140" s="156"/>
      <c r="T140" s="157"/>
      <c r="AT140" s="153" t="s">
        <v>234</v>
      </c>
      <c r="AU140" s="153" t="s">
        <v>82</v>
      </c>
      <c r="AV140" s="14" t="s">
        <v>106</v>
      </c>
      <c r="AW140" s="14" t="s">
        <v>29</v>
      </c>
      <c r="AX140" s="14" t="s">
        <v>78</v>
      </c>
      <c r="AY140" s="153" t="s">
        <v>224</v>
      </c>
    </row>
    <row r="141" spans="2:65" s="1" customFormat="1" ht="16.5" customHeight="1">
      <c r="B141" s="123"/>
      <c r="C141" s="124" t="s">
        <v>106</v>
      </c>
      <c r="D141" s="124" t="s">
        <v>226</v>
      </c>
      <c r="E141" s="125" t="s">
        <v>6018</v>
      </c>
      <c r="F141" s="126" t="s">
        <v>6019</v>
      </c>
      <c r="G141" s="127" t="s">
        <v>229</v>
      </c>
      <c r="H141" s="128">
        <v>40</v>
      </c>
      <c r="I141" s="129">
        <v>21.4</v>
      </c>
      <c r="J141" s="129">
        <f>ROUND(I141*H141,2)</f>
        <v>856</v>
      </c>
      <c r="K141" s="126" t="s">
        <v>230</v>
      </c>
      <c r="L141" s="29"/>
      <c r="M141" s="130" t="s">
        <v>1</v>
      </c>
      <c r="N141" s="131" t="s">
        <v>38</v>
      </c>
      <c r="O141" s="132">
        <v>8.9999999999999993E-3</v>
      </c>
      <c r="P141" s="132">
        <f>O141*H141</f>
        <v>0.36</v>
      </c>
      <c r="Q141" s="132">
        <v>0</v>
      </c>
      <c r="R141" s="132">
        <f>Q141*H141</f>
        <v>0</v>
      </c>
      <c r="S141" s="132">
        <v>0</v>
      </c>
      <c r="T141" s="133">
        <f>S141*H141</f>
        <v>0</v>
      </c>
      <c r="AR141" s="134" t="s">
        <v>106</v>
      </c>
      <c r="AT141" s="134" t="s">
        <v>226</v>
      </c>
      <c r="AU141" s="134" t="s">
        <v>82</v>
      </c>
      <c r="AY141" s="17" t="s">
        <v>224</v>
      </c>
      <c r="BE141" s="135">
        <f>IF(N141="základní",J141,0)</f>
        <v>856</v>
      </c>
      <c r="BF141" s="135">
        <f>IF(N141="snížená",J141,0)</f>
        <v>0</v>
      </c>
      <c r="BG141" s="135">
        <f>IF(N141="zákl. přenesená",J141,0)</f>
        <v>0</v>
      </c>
      <c r="BH141" s="135">
        <f>IF(N141="sníž. přenesená",J141,0)</f>
        <v>0</v>
      </c>
      <c r="BI141" s="135">
        <f>IF(N141="nulová",J141,0)</f>
        <v>0</v>
      </c>
      <c r="BJ141" s="17" t="s">
        <v>78</v>
      </c>
      <c r="BK141" s="135">
        <f>ROUND(I141*H141,2)</f>
        <v>856</v>
      </c>
      <c r="BL141" s="17" t="s">
        <v>106</v>
      </c>
      <c r="BM141" s="134" t="s">
        <v>6020</v>
      </c>
    </row>
    <row r="142" spans="2:65" s="1" customFormat="1" ht="19.5">
      <c r="B142" s="29"/>
      <c r="D142" s="136" t="s">
        <v>231</v>
      </c>
      <c r="F142" s="137" t="s">
        <v>6021</v>
      </c>
      <c r="L142" s="29"/>
      <c r="M142" s="138"/>
      <c r="T142" s="53"/>
      <c r="AT142" s="17" t="s">
        <v>231</v>
      </c>
      <c r="AU142" s="17" t="s">
        <v>82</v>
      </c>
    </row>
    <row r="143" spans="2:65" s="1" customFormat="1">
      <c r="B143" s="29"/>
      <c r="D143" s="139" t="s">
        <v>232</v>
      </c>
      <c r="F143" s="140" t="s">
        <v>6022</v>
      </c>
      <c r="L143" s="29"/>
      <c r="M143" s="138"/>
      <c r="T143" s="53"/>
      <c r="AT143" s="17" t="s">
        <v>232</v>
      </c>
      <c r="AU143" s="17" t="s">
        <v>82</v>
      </c>
    </row>
    <row r="144" spans="2:65" s="1" customFormat="1" ht="24.2" customHeight="1">
      <c r="B144" s="123"/>
      <c r="C144" s="124" t="s">
        <v>109</v>
      </c>
      <c r="D144" s="124" t="s">
        <v>226</v>
      </c>
      <c r="E144" s="125" t="s">
        <v>6023</v>
      </c>
      <c r="F144" s="126" t="s">
        <v>6024</v>
      </c>
      <c r="G144" s="127" t="s">
        <v>229</v>
      </c>
      <c r="H144" s="128">
        <v>94.8</v>
      </c>
      <c r="I144" s="129">
        <v>230</v>
      </c>
      <c r="J144" s="129">
        <f>ROUND(I144*H144,2)</f>
        <v>21804</v>
      </c>
      <c r="K144" s="126" t="s">
        <v>230</v>
      </c>
      <c r="L144" s="29"/>
      <c r="M144" s="130" t="s">
        <v>1</v>
      </c>
      <c r="N144" s="131" t="s">
        <v>38</v>
      </c>
      <c r="O144" s="132">
        <v>0.435</v>
      </c>
      <c r="P144" s="132">
        <f>O144*H144</f>
        <v>41.238</v>
      </c>
      <c r="Q144" s="132">
        <v>0</v>
      </c>
      <c r="R144" s="132">
        <f>Q144*H144</f>
        <v>0</v>
      </c>
      <c r="S144" s="132">
        <v>0</v>
      </c>
      <c r="T144" s="133">
        <f>S144*H144</f>
        <v>0</v>
      </c>
      <c r="AR144" s="134" t="s">
        <v>106</v>
      </c>
      <c r="AT144" s="134" t="s">
        <v>226</v>
      </c>
      <c r="AU144" s="134" t="s">
        <v>82</v>
      </c>
      <c r="AY144" s="17" t="s">
        <v>224</v>
      </c>
      <c r="BE144" s="135">
        <f>IF(N144="základní",J144,0)</f>
        <v>21804</v>
      </c>
      <c r="BF144" s="135">
        <f>IF(N144="snížená",J144,0)</f>
        <v>0</v>
      </c>
      <c r="BG144" s="135">
        <f>IF(N144="zákl. přenesená",J144,0)</f>
        <v>0</v>
      </c>
      <c r="BH144" s="135">
        <f>IF(N144="sníž. přenesená",J144,0)</f>
        <v>0</v>
      </c>
      <c r="BI144" s="135">
        <f>IF(N144="nulová",J144,0)</f>
        <v>0</v>
      </c>
      <c r="BJ144" s="17" t="s">
        <v>78</v>
      </c>
      <c r="BK144" s="135">
        <f>ROUND(I144*H144,2)</f>
        <v>21804</v>
      </c>
      <c r="BL144" s="17" t="s">
        <v>106</v>
      </c>
      <c r="BM144" s="134" t="s">
        <v>6025</v>
      </c>
    </row>
    <row r="145" spans="2:65" s="1" customFormat="1" ht="39">
      <c r="B145" s="29"/>
      <c r="D145" s="136" t="s">
        <v>231</v>
      </c>
      <c r="F145" s="137" t="s">
        <v>6026</v>
      </c>
      <c r="L145" s="29"/>
      <c r="M145" s="138"/>
      <c r="T145" s="53"/>
      <c r="AT145" s="17" t="s">
        <v>231</v>
      </c>
      <c r="AU145" s="17" t="s">
        <v>82</v>
      </c>
    </row>
    <row r="146" spans="2:65" s="1" customFormat="1">
      <c r="B146" s="29"/>
      <c r="D146" s="139" t="s">
        <v>232</v>
      </c>
      <c r="F146" s="140" t="s">
        <v>6027</v>
      </c>
      <c r="L146" s="29"/>
      <c r="M146" s="138"/>
      <c r="T146" s="53"/>
      <c r="AT146" s="17" t="s">
        <v>232</v>
      </c>
      <c r="AU146" s="17" t="s">
        <v>82</v>
      </c>
    </row>
    <row r="147" spans="2:65" s="1" customFormat="1" ht="16.5" customHeight="1">
      <c r="B147" s="123"/>
      <c r="C147" s="164" t="s">
        <v>112</v>
      </c>
      <c r="D147" s="164" t="s">
        <v>1008</v>
      </c>
      <c r="E147" s="165" t="s">
        <v>6028</v>
      </c>
      <c r="F147" s="166" t="s">
        <v>6029</v>
      </c>
      <c r="G147" s="167" t="s">
        <v>253</v>
      </c>
      <c r="H147" s="168">
        <v>63.838000000000001</v>
      </c>
      <c r="I147" s="169">
        <v>532</v>
      </c>
      <c r="J147" s="169">
        <f>ROUND(I147*H147,2)</f>
        <v>33961.82</v>
      </c>
      <c r="K147" s="166" t="s">
        <v>230</v>
      </c>
      <c r="L147" s="170"/>
      <c r="M147" s="171" t="s">
        <v>1</v>
      </c>
      <c r="N147" s="172" t="s">
        <v>38</v>
      </c>
      <c r="O147" s="132">
        <v>0</v>
      </c>
      <c r="P147" s="132">
        <f>O147*H147</f>
        <v>0</v>
      </c>
      <c r="Q147" s="132">
        <v>1</v>
      </c>
      <c r="R147" s="132">
        <f>Q147*H147</f>
        <v>63.838000000000001</v>
      </c>
      <c r="S147" s="132">
        <v>0</v>
      </c>
      <c r="T147" s="133">
        <f>S147*H147</f>
        <v>0</v>
      </c>
      <c r="AR147" s="134" t="s">
        <v>118</v>
      </c>
      <c r="AT147" s="134" t="s">
        <v>1008</v>
      </c>
      <c r="AU147" s="134" t="s">
        <v>82</v>
      </c>
      <c r="AY147" s="17" t="s">
        <v>224</v>
      </c>
      <c r="BE147" s="135">
        <f>IF(N147="základní",J147,0)</f>
        <v>33961.82</v>
      </c>
      <c r="BF147" s="135">
        <f>IF(N147="snížená",J147,0)</f>
        <v>0</v>
      </c>
      <c r="BG147" s="135">
        <f>IF(N147="zákl. přenesená",J147,0)</f>
        <v>0</v>
      </c>
      <c r="BH147" s="135">
        <f>IF(N147="sníž. přenesená",J147,0)</f>
        <v>0</v>
      </c>
      <c r="BI147" s="135">
        <f>IF(N147="nulová",J147,0)</f>
        <v>0</v>
      </c>
      <c r="BJ147" s="17" t="s">
        <v>78</v>
      </c>
      <c r="BK147" s="135">
        <f>ROUND(I147*H147,2)</f>
        <v>33961.82</v>
      </c>
      <c r="BL147" s="17" t="s">
        <v>106</v>
      </c>
      <c r="BM147" s="134" t="s">
        <v>6030</v>
      </c>
    </row>
    <row r="148" spans="2:65" s="1" customFormat="1">
      <c r="B148" s="29"/>
      <c r="D148" s="136" t="s">
        <v>231</v>
      </c>
      <c r="F148" s="137" t="s">
        <v>6029</v>
      </c>
      <c r="L148" s="29"/>
      <c r="M148" s="138"/>
      <c r="T148" s="53"/>
      <c r="AT148" s="17" t="s">
        <v>231</v>
      </c>
      <c r="AU148" s="17" t="s">
        <v>82</v>
      </c>
    </row>
    <row r="149" spans="2:65" s="13" customFormat="1">
      <c r="B149" s="146"/>
      <c r="D149" s="136" t="s">
        <v>234</v>
      </c>
      <c r="F149" s="148" t="s">
        <v>6031</v>
      </c>
      <c r="H149" s="149">
        <v>63.838000000000001</v>
      </c>
      <c r="L149" s="146"/>
      <c r="M149" s="150"/>
      <c r="T149" s="151"/>
      <c r="AT149" s="147" t="s">
        <v>234</v>
      </c>
      <c r="AU149" s="147" t="s">
        <v>82</v>
      </c>
      <c r="AV149" s="13" t="s">
        <v>82</v>
      </c>
      <c r="AW149" s="13" t="s">
        <v>3</v>
      </c>
      <c r="AX149" s="13" t="s">
        <v>78</v>
      </c>
      <c r="AY149" s="147" t="s">
        <v>224</v>
      </c>
    </row>
    <row r="150" spans="2:65" s="11" customFormat="1" ht="22.9" customHeight="1">
      <c r="B150" s="112"/>
      <c r="D150" s="113" t="s">
        <v>72</v>
      </c>
      <c r="E150" s="121" t="s">
        <v>118</v>
      </c>
      <c r="F150" s="121" t="s">
        <v>5767</v>
      </c>
      <c r="J150" s="122">
        <f>BK150</f>
        <v>156399.89000000001</v>
      </c>
      <c r="L150" s="112"/>
      <c r="M150" s="116"/>
      <c r="P150" s="117">
        <f>SUM(P151:P169)</f>
        <v>137.126</v>
      </c>
      <c r="R150" s="117">
        <f>SUM(R151:R169)</f>
        <v>12.735308900000001</v>
      </c>
      <c r="T150" s="118">
        <f>SUM(T151:T169)</f>
        <v>0</v>
      </c>
      <c r="AR150" s="113" t="s">
        <v>78</v>
      </c>
      <c r="AT150" s="119" t="s">
        <v>72</v>
      </c>
      <c r="AU150" s="119" t="s">
        <v>78</v>
      </c>
      <c r="AY150" s="113" t="s">
        <v>224</v>
      </c>
      <c r="BK150" s="120">
        <f>SUM(BK151:BK169)</f>
        <v>156399.89000000001</v>
      </c>
    </row>
    <row r="151" spans="2:65" s="1" customFormat="1" ht="24.2" customHeight="1">
      <c r="B151" s="123"/>
      <c r="C151" s="124" t="s">
        <v>115</v>
      </c>
      <c r="D151" s="124" t="s">
        <v>226</v>
      </c>
      <c r="E151" s="125" t="s">
        <v>6032</v>
      </c>
      <c r="F151" s="126" t="s">
        <v>6033</v>
      </c>
      <c r="G151" s="127" t="s">
        <v>272</v>
      </c>
      <c r="H151" s="128">
        <v>9</v>
      </c>
      <c r="I151" s="129">
        <v>152</v>
      </c>
      <c r="J151" s="129">
        <f>ROUND(I151*H151,2)</f>
        <v>1368</v>
      </c>
      <c r="K151" s="126" t="s">
        <v>230</v>
      </c>
      <c r="L151" s="29"/>
      <c r="M151" s="130" t="s">
        <v>1</v>
      </c>
      <c r="N151" s="131" t="s">
        <v>38</v>
      </c>
      <c r="O151" s="132">
        <v>0.313</v>
      </c>
      <c r="P151" s="132">
        <f>O151*H151</f>
        <v>2.8170000000000002</v>
      </c>
      <c r="Q151" s="132">
        <v>0</v>
      </c>
      <c r="R151" s="132">
        <f>Q151*H151</f>
        <v>0</v>
      </c>
      <c r="S151" s="132">
        <v>0</v>
      </c>
      <c r="T151" s="133">
        <f>S151*H151</f>
        <v>0</v>
      </c>
      <c r="AR151" s="134" t="s">
        <v>106</v>
      </c>
      <c r="AT151" s="134" t="s">
        <v>226</v>
      </c>
      <c r="AU151" s="134" t="s">
        <v>82</v>
      </c>
      <c r="AY151" s="17" t="s">
        <v>224</v>
      </c>
      <c r="BE151" s="135">
        <f>IF(N151="základní",J151,0)</f>
        <v>1368</v>
      </c>
      <c r="BF151" s="135">
        <f>IF(N151="snížená",J151,0)</f>
        <v>0</v>
      </c>
      <c r="BG151" s="135">
        <f>IF(N151="zákl. přenesená",J151,0)</f>
        <v>0</v>
      </c>
      <c r="BH151" s="135">
        <f>IF(N151="sníž. přenesená",J151,0)</f>
        <v>0</v>
      </c>
      <c r="BI151" s="135">
        <f>IF(N151="nulová",J151,0)</f>
        <v>0</v>
      </c>
      <c r="BJ151" s="17" t="s">
        <v>78</v>
      </c>
      <c r="BK151" s="135">
        <f>ROUND(I151*H151,2)</f>
        <v>1368</v>
      </c>
      <c r="BL151" s="17" t="s">
        <v>106</v>
      </c>
      <c r="BM151" s="134" t="s">
        <v>6034</v>
      </c>
    </row>
    <row r="152" spans="2:65" s="1" customFormat="1" ht="19.5">
      <c r="B152" s="29"/>
      <c r="D152" s="136" t="s">
        <v>231</v>
      </c>
      <c r="F152" s="137" t="s">
        <v>6035</v>
      </c>
      <c r="L152" s="29"/>
      <c r="M152" s="138"/>
      <c r="T152" s="53"/>
      <c r="AT152" s="17" t="s">
        <v>231</v>
      </c>
      <c r="AU152" s="17" t="s">
        <v>82</v>
      </c>
    </row>
    <row r="153" spans="2:65" s="1" customFormat="1">
      <c r="B153" s="29"/>
      <c r="D153" s="139" t="s">
        <v>232</v>
      </c>
      <c r="F153" s="140" t="s">
        <v>6036</v>
      </c>
      <c r="L153" s="29"/>
      <c r="M153" s="138"/>
      <c r="T153" s="53"/>
      <c r="AT153" s="17" t="s">
        <v>232</v>
      </c>
      <c r="AU153" s="17" t="s">
        <v>82</v>
      </c>
    </row>
    <row r="154" spans="2:65" s="1" customFormat="1" ht="24.2" customHeight="1">
      <c r="B154" s="123"/>
      <c r="C154" s="164" t="s">
        <v>118</v>
      </c>
      <c r="D154" s="164" t="s">
        <v>1008</v>
      </c>
      <c r="E154" s="165" t="s">
        <v>6037</v>
      </c>
      <c r="F154" s="166" t="s">
        <v>6038</v>
      </c>
      <c r="G154" s="167" t="s">
        <v>272</v>
      </c>
      <c r="H154" s="168">
        <v>9.1349999999999998</v>
      </c>
      <c r="I154" s="169">
        <v>394</v>
      </c>
      <c r="J154" s="169">
        <f>ROUND(I154*H154,2)</f>
        <v>3599.19</v>
      </c>
      <c r="K154" s="166" t="s">
        <v>230</v>
      </c>
      <c r="L154" s="170"/>
      <c r="M154" s="171" t="s">
        <v>1</v>
      </c>
      <c r="N154" s="172" t="s">
        <v>38</v>
      </c>
      <c r="O154" s="132">
        <v>0</v>
      </c>
      <c r="P154" s="132">
        <f>O154*H154</f>
        <v>0</v>
      </c>
      <c r="Q154" s="132">
        <v>2.14E-3</v>
      </c>
      <c r="R154" s="132">
        <f>Q154*H154</f>
        <v>1.9548900000000001E-2</v>
      </c>
      <c r="S154" s="132">
        <v>0</v>
      </c>
      <c r="T154" s="133">
        <f>S154*H154</f>
        <v>0</v>
      </c>
      <c r="AR154" s="134" t="s">
        <v>118</v>
      </c>
      <c r="AT154" s="134" t="s">
        <v>1008</v>
      </c>
      <c r="AU154" s="134" t="s">
        <v>82</v>
      </c>
      <c r="AY154" s="17" t="s">
        <v>224</v>
      </c>
      <c r="BE154" s="135">
        <f>IF(N154="základní",J154,0)</f>
        <v>3599.19</v>
      </c>
      <c r="BF154" s="135">
        <f>IF(N154="snížená",J154,0)</f>
        <v>0</v>
      </c>
      <c r="BG154" s="135">
        <f>IF(N154="zákl. přenesená",J154,0)</f>
        <v>0</v>
      </c>
      <c r="BH154" s="135">
        <f>IF(N154="sníž. přenesená",J154,0)</f>
        <v>0</v>
      </c>
      <c r="BI154" s="135">
        <f>IF(N154="nulová",J154,0)</f>
        <v>0</v>
      </c>
      <c r="BJ154" s="17" t="s">
        <v>78</v>
      </c>
      <c r="BK154" s="135">
        <f>ROUND(I154*H154,2)</f>
        <v>3599.19</v>
      </c>
      <c r="BL154" s="17" t="s">
        <v>106</v>
      </c>
      <c r="BM154" s="134" t="s">
        <v>6039</v>
      </c>
    </row>
    <row r="155" spans="2:65" s="1" customFormat="1">
      <c r="B155" s="29"/>
      <c r="D155" s="136" t="s">
        <v>231</v>
      </c>
      <c r="F155" s="137" t="s">
        <v>6038</v>
      </c>
      <c r="L155" s="29"/>
      <c r="M155" s="138"/>
      <c r="T155" s="53"/>
      <c r="AT155" s="17" t="s">
        <v>231</v>
      </c>
      <c r="AU155" s="17" t="s">
        <v>82</v>
      </c>
    </row>
    <row r="156" spans="2:65" s="13" customFormat="1">
      <c r="B156" s="146"/>
      <c r="D156" s="136" t="s">
        <v>234</v>
      </c>
      <c r="F156" s="148" t="s">
        <v>6040</v>
      </c>
      <c r="H156" s="149">
        <v>9.1349999999999998</v>
      </c>
      <c r="L156" s="146"/>
      <c r="M156" s="150"/>
      <c r="T156" s="151"/>
      <c r="AT156" s="147" t="s">
        <v>234</v>
      </c>
      <c r="AU156" s="147" t="s">
        <v>82</v>
      </c>
      <c r="AV156" s="13" t="s">
        <v>82</v>
      </c>
      <c r="AW156" s="13" t="s">
        <v>3</v>
      </c>
      <c r="AX156" s="13" t="s">
        <v>78</v>
      </c>
      <c r="AY156" s="147" t="s">
        <v>224</v>
      </c>
    </row>
    <row r="157" spans="2:65" s="1" customFormat="1" ht="33" customHeight="1">
      <c r="B157" s="123"/>
      <c r="C157" s="124" t="s">
        <v>280</v>
      </c>
      <c r="D157" s="124" t="s">
        <v>226</v>
      </c>
      <c r="E157" s="125" t="s">
        <v>6041</v>
      </c>
      <c r="F157" s="126" t="s">
        <v>6042</v>
      </c>
      <c r="G157" s="127" t="s">
        <v>639</v>
      </c>
      <c r="H157" s="128">
        <v>6</v>
      </c>
      <c r="I157" s="129">
        <v>24300</v>
      </c>
      <c r="J157" s="129">
        <f>ROUND(I157*H157,2)</f>
        <v>145800</v>
      </c>
      <c r="K157" s="126" t="s">
        <v>1</v>
      </c>
      <c r="L157" s="29"/>
      <c r="M157" s="130" t="s">
        <v>1</v>
      </c>
      <c r="N157" s="131" t="s">
        <v>38</v>
      </c>
      <c r="O157" s="132">
        <v>21.292000000000002</v>
      </c>
      <c r="P157" s="132">
        <f>O157*H157</f>
        <v>127.75200000000001</v>
      </c>
      <c r="Q157" s="132">
        <v>2.1158700000000001</v>
      </c>
      <c r="R157" s="132">
        <f>Q157*H157</f>
        <v>12.695220000000001</v>
      </c>
      <c r="S157" s="132">
        <v>0</v>
      </c>
      <c r="T157" s="133">
        <f>S157*H157</f>
        <v>0</v>
      </c>
      <c r="AR157" s="134" t="s">
        <v>106</v>
      </c>
      <c r="AT157" s="134" t="s">
        <v>226</v>
      </c>
      <c r="AU157" s="134" t="s">
        <v>82</v>
      </c>
      <c r="AY157" s="17" t="s">
        <v>224</v>
      </c>
      <c r="BE157" s="135">
        <f>IF(N157="základní",J157,0)</f>
        <v>145800</v>
      </c>
      <c r="BF157" s="135">
        <f>IF(N157="snížená",J157,0)</f>
        <v>0</v>
      </c>
      <c r="BG157" s="135">
        <f>IF(N157="zákl. přenesená",J157,0)</f>
        <v>0</v>
      </c>
      <c r="BH157" s="135">
        <f>IF(N157="sníž. přenesená",J157,0)</f>
        <v>0</v>
      </c>
      <c r="BI157" s="135">
        <f>IF(N157="nulová",J157,0)</f>
        <v>0</v>
      </c>
      <c r="BJ157" s="17" t="s">
        <v>78</v>
      </c>
      <c r="BK157" s="135">
        <f>ROUND(I157*H157,2)</f>
        <v>145800</v>
      </c>
      <c r="BL157" s="17" t="s">
        <v>106</v>
      </c>
      <c r="BM157" s="134" t="s">
        <v>6043</v>
      </c>
    </row>
    <row r="158" spans="2:65" s="1" customFormat="1" ht="29.25">
      <c r="B158" s="29"/>
      <c r="D158" s="136" t="s">
        <v>231</v>
      </c>
      <c r="F158" s="137" t="s">
        <v>6044</v>
      </c>
      <c r="L158" s="29"/>
      <c r="M158" s="138"/>
      <c r="T158" s="53"/>
      <c r="AT158" s="17" t="s">
        <v>231</v>
      </c>
      <c r="AU158" s="17" t="s">
        <v>82</v>
      </c>
    </row>
    <row r="159" spans="2:65" s="12" customFormat="1">
      <c r="B159" s="141"/>
      <c r="D159" s="136" t="s">
        <v>234</v>
      </c>
      <c r="E159" s="142" t="s">
        <v>1</v>
      </c>
      <c r="F159" s="143" t="s">
        <v>6045</v>
      </c>
      <c r="H159" s="142" t="s">
        <v>1</v>
      </c>
      <c r="L159" s="141"/>
      <c r="M159" s="144"/>
      <c r="T159" s="145"/>
      <c r="AT159" s="142" t="s">
        <v>234</v>
      </c>
      <c r="AU159" s="142" t="s">
        <v>82</v>
      </c>
      <c r="AV159" s="12" t="s">
        <v>78</v>
      </c>
      <c r="AW159" s="12" t="s">
        <v>29</v>
      </c>
      <c r="AX159" s="12" t="s">
        <v>73</v>
      </c>
      <c r="AY159" s="142" t="s">
        <v>224</v>
      </c>
    </row>
    <row r="160" spans="2:65" s="13" customFormat="1">
      <c r="B160" s="146"/>
      <c r="D160" s="136" t="s">
        <v>234</v>
      </c>
      <c r="E160" s="147" t="s">
        <v>1</v>
      </c>
      <c r="F160" s="148" t="s">
        <v>109</v>
      </c>
      <c r="H160" s="149">
        <v>5</v>
      </c>
      <c r="L160" s="146"/>
      <c r="M160" s="150"/>
      <c r="T160" s="151"/>
      <c r="AT160" s="147" t="s">
        <v>234</v>
      </c>
      <c r="AU160" s="147" t="s">
        <v>82</v>
      </c>
      <c r="AV160" s="13" t="s">
        <v>82</v>
      </c>
      <c r="AW160" s="13" t="s">
        <v>29</v>
      </c>
      <c r="AX160" s="13" t="s">
        <v>73</v>
      </c>
      <c r="AY160" s="147" t="s">
        <v>224</v>
      </c>
    </row>
    <row r="161" spans="2:65" s="12" customFormat="1">
      <c r="B161" s="141"/>
      <c r="D161" s="136" t="s">
        <v>234</v>
      </c>
      <c r="E161" s="142" t="s">
        <v>1</v>
      </c>
      <c r="F161" s="143" t="s">
        <v>6046</v>
      </c>
      <c r="H161" s="142" t="s">
        <v>1</v>
      </c>
      <c r="L161" s="141"/>
      <c r="M161" s="144"/>
      <c r="T161" s="145"/>
      <c r="AT161" s="142" t="s">
        <v>234</v>
      </c>
      <c r="AU161" s="142" t="s">
        <v>82</v>
      </c>
      <c r="AV161" s="12" t="s">
        <v>78</v>
      </c>
      <c r="AW161" s="12" t="s">
        <v>29</v>
      </c>
      <c r="AX161" s="12" t="s">
        <v>73</v>
      </c>
      <c r="AY161" s="142" t="s">
        <v>224</v>
      </c>
    </row>
    <row r="162" spans="2:65" s="13" customFormat="1">
      <c r="B162" s="146"/>
      <c r="D162" s="136" t="s">
        <v>234</v>
      </c>
      <c r="E162" s="147" t="s">
        <v>1</v>
      </c>
      <c r="F162" s="148" t="s">
        <v>78</v>
      </c>
      <c r="H162" s="149">
        <v>1</v>
      </c>
      <c r="L162" s="146"/>
      <c r="M162" s="150"/>
      <c r="T162" s="151"/>
      <c r="AT162" s="147" t="s">
        <v>234</v>
      </c>
      <c r="AU162" s="147" t="s">
        <v>82</v>
      </c>
      <c r="AV162" s="13" t="s">
        <v>82</v>
      </c>
      <c r="AW162" s="13" t="s">
        <v>29</v>
      </c>
      <c r="AX162" s="13" t="s">
        <v>73</v>
      </c>
      <c r="AY162" s="147" t="s">
        <v>224</v>
      </c>
    </row>
    <row r="163" spans="2:65" s="14" customFormat="1">
      <c r="B163" s="152"/>
      <c r="D163" s="136" t="s">
        <v>234</v>
      </c>
      <c r="E163" s="153" t="s">
        <v>1</v>
      </c>
      <c r="F163" s="154" t="s">
        <v>239</v>
      </c>
      <c r="H163" s="155">
        <v>6</v>
      </c>
      <c r="L163" s="152"/>
      <c r="M163" s="156"/>
      <c r="T163" s="157"/>
      <c r="AT163" s="153" t="s">
        <v>234</v>
      </c>
      <c r="AU163" s="153" t="s">
        <v>82</v>
      </c>
      <c r="AV163" s="14" t="s">
        <v>106</v>
      </c>
      <c r="AW163" s="14" t="s">
        <v>29</v>
      </c>
      <c r="AX163" s="14" t="s">
        <v>78</v>
      </c>
      <c r="AY163" s="153" t="s">
        <v>224</v>
      </c>
    </row>
    <row r="164" spans="2:65" s="1" customFormat="1" ht="16.5" customHeight="1">
      <c r="B164" s="123"/>
      <c r="C164" s="124" t="s">
        <v>258</v>
      </c>
      <c r="D164" s="124" t="s">
        <v>226</v>
      </c>
      <c r="E164" s="125" t="s">
        <v>6047</v>
      </c>
      <c r="F164" s="126" t="s">
        <v>6048</v>
      </c>
      <c r="G164" s="127" t="s">
        <v>272</v>
      </c>
      <c r="H164" s="128">
        <v>79</v>
      </c>
      <c r="I164" s="129">
        <v>56.9</v>
      </c>
      <c r="J164" s="129">
        <f>ROUND(I164*H164,2)</f>
        <v>4495.1000000000004</v>
      </c>
      <c r="K164" s="126" t="s">
        <v>230</v>
      </c>
      <c r="L164" s="29"/>
      <c r="M164" s="130" t="s">
        <v>1</v>
      </c>
      <c r="N164" s="131" t="s">
        <v>38</v>
      </c>
      <c r="O164" s="132">
        <v>6.0999999999999999E-2</v>
      </c>
      <c r="P164" s="132">
        <f>O164*H164</f>
        <v>4.819</v>
      </c>
      <c r="Q164" s="132">
        <v>2.0000000000000001E-4</v>
      </c>
      <c r="R164" s="132">
        <f>Q164*H164</f>
        <v>1.5800000000000002E-2</v>
      </c>
      <c r="S164" s="132">
        <v>0</v>
      </c>
      <c r="T164" s="133">
        <f>S164*H164</f>
        <v>0</v>
      </c>
      <c r="AR164" s="134" t="s">
        <v>106</v>
      </c>
      <c r="AT164" s="134" t="s">
        <v>226</v>
      </c>
      <c r="AU164" s="134" t="s">
        <v>82</v>
      </c>
      <c r="AY164" s="17" t="s">
        <v>224</v>
      </c>
      <c r="BE164" s="135">
        <f>IF(N164="základní",J164,0)</f>
        <v>4495.1000000000004</v>
      </c>
      <c r="BF164" s="135">
        <f>IF(N164="snížená",J164,0)</f>
        <v>0</v>
      </c>
      <c r="BG164" s="135">
        <f>IF(N164="zákl. přenesená",J164,0)</f>
        <v>0</v>
      </c>
      <c r="BH164" s="135">
        <f>IF(N164="sníž. přenesená",J164,0)</f>
        <v>0</v>
      </c>
      <c r="BI164" s="135">
        <f>IF(N164="nulová",J164,0)</f>
        <v>0</v>
      </c>
      <c r="BJ164" s="17" t="s">
        <v>78</v>
      </c>
      <c r="BK164" s="135">
        <f>ROUND(I164*H164,2)</f>
        <v>4495.1000000000004</v>
      </c>
      <c r="BL164" s="17" t="s">
        <v>106</v>
      </c>
      <c r="BM164" s="134" t="s">
        <v>6049</v>
      </c>
    </row>
    <row r="165" spans="2:65" s="1" customFormat="1">
      <c r="B165" s="29"/>
      <c r="D165" s="136" t="s">
        <v>231</v>
      </c>
      <c r="F165" s="137" t="s">
        <v>6050</v>
      </c>
      <c r="L165" s="29"/>
      <c r="M165" s="138"/>
      <c r="T165" s="53"/>
      <c r="AT165" s="17" t="s">
        <v>231</v>
      </c>
      <c r="AU165" s="17" t="s">
        <v>82</v>
      </c>
    </row>
    <row r="166" spans="2:65" s="1" customFormat="1">
      <c r="B166" s="29"/>
      <c r="D166" s="139" t="s">
        <v>232</v>
      </c>
      <c r="F166" s="140" t="s">
        <v>6051</v>
      </c>
      <c r="L166" s="29"/>
      <c r="M166" s="138"/>
      <c r="T166" s="53"/>
      <c r="AT166" s="17" t="s">
        <v>232</v>
      </c>
      <c r="AU166" s="17" t="s">
        <v>82</v>
      </c>
    </row>
    <row r="167" spans="2:65" s="1" customFormat="1" ht="21.75" customHeight="1">
      <c r="B167" s="123"/>
      <c r="C167" s="124" t="s">
        <v>297</v>
      </c>
      <c r="D167" s="124" t="s">
        <v>226</v>
      </c>
      <c r="E167" s="125" t="s">
        <v>6052</v>
      </c>
      <c r="F167" s="126" t="s">
        <v>6053</v>
      </c>
      <c r="G167" s="127" t="s">
        <v>272</v>
      </c>
      <c r="H167" s="128">
        <v>79</v>
      </c>
      <c r="I167" s="129">
        <v>14.4</v>
      </c>
      <c r="J167" s="129">
        <f>ROUND(I167*H167,2)</f>
        <v>1137.5999999999999</v>
      </c>
      <c r="K167" s="126" t="s">
        <v>230</v>
      </c>
      <c r="L167" s="29"/>
      <c r="M167" s="130" t="s">
        <v>1</v>
      </c>
      <c r="N167" s="131" t="s">
        <v>38</v>
      </c>
      <c r="O167" s="132">
        <v>2.1999999999999999E-2</v>
      </c>
      <c r="P167" s="132">
        <f>O167*H167</f>
        <v>1.738</v>
      </c>
      <c r="Q167" s="132">
        <v>6.0000000000000002E-5</v>
      </c>
      <c r="R167" s="132">
        <f>Q167*H167</f>
        <v>4.7400000000000003E-3</v>
      </c>
      <c r="S167" s="132">
        <v>0</v>
      </c>
      <c r="T167" s="133">
        <f>S167*H167</f>
        <v>0</v>
      </c>
      <c r="AR167" s="134" t="s">
        <v>106</v>
      </c>
      <c r="AT167" s="134" t="s">
        <v>226</v>
      </c>
      <c r="AU167" s="134" t="s">
        <v>82</v>
      </c>
      <c r="AY167" s="17" t="s">
        <v>224</v>
      </c>
      <c r="BE167" s="135">
        <f>IF(N167="základní",J167,0)</f>
        <v>1137.5999999999999</v>
      </c>
      <c r="BF167" s="135">
        <f>IF(N167="snížená",J167,0)</f>
        <v>0</v>
      </c>
      <c r="BG167" s="135">
        <f>IF(N167="zákl. přenesená",J167,0)</f>
        <v>0</v>
      </c>
      <c r="BH167" s="135">
        <f>IF(N167="sníž. přenesená",J167,0)</f>
        <v>0</v>
      </c>
      <c r="BI167" s="135">
        <f>IF(N167="nulová",J167,0)</f>
        <v>0</v>
      </c>
      <c r="BJ167" s="17" t="s">
        <v>78</v>
      </c>
      <c r="BK167" s="135">
        <f>ROUND(I167*H167,2)</f>
        <v>1137.5999999999999</v>
      </c>
      <c r="BL167" s="17" t="s">
        <v>106</v>
      </c>
      <c r="BM167" s="134" t="s">
        <v>6054</v>
      </c>
    </row>
    <row r="168" spans="2:65" s="1" customFormat="1">
      <c r="B168" s="29"/>
      <c r="D168" s="136" t="s">
        <v>231</v>
      </c>
      <c r="F168" s="137" t="s">
        <v>6055</v>
      </c>
      <c r="L168" s="29"/>
      <c r="M168" s="138"/>
      <c r="T168" s="53"/>
      <c r="AT168" s="17" t="s">
        <v>231</v>
      </c>
      <c r="AU168" s="17" t="s">
        <v>82</v>
      </c>
    </row>
    <row r="169" spans="2:65" s="1" customFormat="1">
      <c r="B169" s="29"/>
      <c r="D169" s="139" t="s">
        <v>232</v>
      </c>
      <c r="F169" s="140" t="s">
        <v>6056</v>
      </c>
      <c r="L169" s="29"/>
      <c r="M169" s="138"/>
      <c r="T169" s="53"/>
      <c r="AT169" s="17" t="s">
        <v>232</v>
      </c>
      <c r="AU169" s="17" t="s">
        <v>82</v>
      </c>
    </row>
    <row r="170" spans="2:65" s="11" customFormat="1" ht="22.9" customHeight="1">
      <c r="B170" s="112"/>
      <c r="D170" s="113" t="s">
        <v>72</v>
      </c>
      <c r="E170" s="121" t="s">
        <v>1104</v>
      </c>
      <c r="F170" s="121" t="s">
        <v>1105</v>
      </c>
      <c r="J170" s="122">
        <f>BK170</f>
        <v>48470.71</v>
      </c>
      <c r="L170" s="112"/>
      <c r="M170" s="116"/>
      <c r="P170" s="117">
        <f>SUM(P171:P173)</f>
        <v>47.704978999999994</v>
      </c>
      <c r="R170" s="117">
        <f>SUM(R171:R173)</f>
        <v>0</v>
      </c>
      <c r="T170" s="118">
        <f>SUM(T171:T173)</f>
        <v>0</v>
      </c>
      <c r="AR170" s="113" t="s">
        <v>78</v>
      </c>
      <c r="AT170" s="119" t="s">
        <v>72</v>
      </c>
      <c r="AU170" s="119" t="s">
        <v>78</v>
      </c>
      <c r="AY170" s="113" t="s">
        <v>224</v>
      </c>
      <c r="BK170" s="120">
        <f>SUM(BK171:BK173)</f>
        <v>48470.71</v>
      </c>
    </row>
    <row r="171" spans="2:65" s="1" customFormat="1" ht="33" customHeight="1">
      <c r="B171" s="123"/>
      <c r="C171" s="124" t="s">
        <v>8</v>
      </c>
      <c r="D171" s="124" t="s">
        <v>226</v>
      </c>
      <c r="E171" s="125" t="s">
        <v>6057</v>
      </c>
      <c r="F171" s="126" t="s">
        <v>6058</v>
      </c>
      <c r="G171" s="127" t="s">
        <v>253</v>
      </c>
      <c r="H171" s="128">
        <v>76.572999999999993</v>
      </c>
      <c r="I171" s="129">
        <v>633</v>
      </c>
      <c r="J171" s="129">
        <f>ROUND(I171*H171,2)</f>
        <v>48470.71</v>
      </c>
      <c r="K171" s="126" t="s">
        <v>230</v>
      </c>
      <c r="L171" s="29"/>
      <c r="M171" s="130" t="s">
        <v>1</v>
      </c>
      <c r="N171" s="131" t="s">
        <v>38</v>
      </c>
      <c r="O171" s="132">
        <v>0.623</v>
      </c>
      <c r="P171" s="132">
        <f>O171*H171</f>
        <v>47.704978999999994</v>
      </c>
      <c r="Q171" s="132">
        <v>0</v>
      </c>
      <c r="R171" s="132">
        <f>Q171*H171</f>
        <v>0</v>
      </c>
      <c r="S171" s="132">
        <v>0</v>
      </c>
      <c r="T171" s="133">
        <f>S171*H171</f>
        <v>0</v>
      </c>
      <c r="AR171" s="134" t="s">
        <v>106</v>
      </c>
      <c r="AT171" s="134" t="s">
        <v>226</v>
      </c>
      <c r="AU171" s="134" t="s">
        <v>82</v>
      </c>
      <c r="AY171" s="17" t="s">
        <v>224</v>
      </c>
      <c r="BE171" s="135">
        <f>IF(N171="základní",J171,0)</f>
        <v>48470.71</v>
      </c>
      <c r="BF171" s="135">
        <f>IF(N171="snížená",J171,0)</f>
        <v>0</v>
      </c>
      <c r="BG171" s="135">
        <f>IF(N171="zákl. přenesená",J171,0)</f>
        <v>0</v>
      </c>
      <c r="BH171" s="135">
        <f>IF(N171="sníž. přenesená",J171,0)</f>
        <v>0</v>
      </c>
      <c r="BI171" s="135">
        <f>IF(N171="nulová",J171,0)</f>
        <v>0</v>
      </c>
      <c r="BJ171" s="17" t="s">
        <v>78</v>
      </c>
      <c r="BK171" s="135">
        <f>ROUND(I171*H171,2)</f>
        <v>48470.71</v>
      </c>
      <c r="BL171" s="17" t="s">
        <v>106</v>
      </c>
      <c r="BM171" s="134" t="s">
        <v>6059</v>
      </c>
    </row>
    <row r="172" spans="2:65" s="1" customFormat="1" ht="29.25">
      <c r="B172" s="29"/>
      <c r="D172" s="136" t="s">
        <v>231</v>
      </c>
      <c r="F172" s="137" t="s">
        <v>6060</v>
      </c>
      <c r="L172" s="29"/>
      <c r="M172" s="138"/>
      <c r="T172" s="53"/>
      <c r="AT172" s="17" t="s">
        <v>231</v>
      </c>
      <c r="AU172" s="17" t="s">
        <v>82</v>
      </c>
    </row>
    <row r="173" spans="2:65" s="1" customFormat="1">
      <c r="B173" s="29"/>
      <c r="D173" s="139" t="s">
        <v>232</v>
      </c>
      <c r="F173" s="140" t="s">
        <v>6061</v>
      </c>
      <c r="L173" s="29"/>
      <c r="M173" s="138"/>
      <c r="T173" s="53"/>
      <c r="AT173" s="17" t="s">
        <v>232</v>
      </c>
      <c r="AU173" s="17" t="s">
        <v>82</v>
      </c>
    </row>
    <row r="174" spans="2:65" s="11" customFormat="1" ht="25.9" customHeight="1">
      <c r="B174" s="112"/>
      <c r="D174" s="113" t="s">
        <v>72</v>
      </c>
      <c r="E174" s="114" t="s">
        <v>1110</v>
      </c>
      <c r="F174" s="114" t="s">
        <v>1111</v>
      </c>
      <c r="J174" s="115">
        <f>BK174</f>
        <v>76732.12</v>
      </c>
      <c r="L174" s="112"/>
      <c r="M174" s="116"/>
      <c r="P174" s="117">
        <f>P175+P193</f>
        <v>39.098458000000008</v>
      </c>
      <c r="R174" s="117">
        <f>R175+R193</f>
        <v>0.38345999999999997</v>
      </c>
      <c r="T174" s="118">
        <f>T175+T193</f>
        <v>0</v>
      </c>
      <c r="AR174" s="113" t="s">
        <v>82</v>
      </c>
      <c r="AT174" s="119" t="s">
        <v>72</v>
      </c>
      <c r="AU174" s="119" t="s">
        <v>73</v>
      </c>
      <c r="AY174" s="113" t="s">
        <v>224</v>
      </c>
      <c r="BK174" s="120">
        <f>BK175+BK193</f>
        <v>76732.12</v>
      </c>
    </row>
    <row r="175" spans="2:65" s="11" customFormat="1" ht="22.9" customHeight="1">
      <c r="B175" s="112"/>
      <c r="D175" s="113" t="s">
        <v>72</v>
      </c>
      <c r="E175" s="121" t="s">
        <v>2400</v>
      </c>
      <c r="F175" s="121" t="s">
        <v>2401</v>
      </c>
      <c r="J175" s="122">
        <f>BK175</f>
        <v>75589.119999999995</v>
      </c>
      <c r="L175" s="112"/>
      <c r="M175" s="116"/>
      <c r="P175" s="117">
        <f>SUM(P176:P192)</f>
        <v>37.874458000000004</v>
      </c>
      <c r="R175" s="117">
        <f>SUM(R176:R192)</f>
        <v>0.38291999999999998</v>
      </c>
      <c r="T175" s="118">
        <f>SUM(T176:T192)</f>
        <v>0</v>
      </c>
      <c r="AR175" s="113" t="s">
        <v>82</v>
      </c>
      <c r="AT175" s="119" t="s">
        <v>72</v>
      </c>
      <c r="AU175" s="119" t="s">
        <v>78</v>
      </c>
      <c r="AY175" s="113" t="s">
        <v>224</v>
      </c>
      <c r="BK175" s="120">
        <f>SUM(BK176:BK192)</f>
        <v>75589.119999999995</v>
      </c>
    </row>
    <row r="176" spans="2:65" s="1" customFormat="1" ht="21.75" customHeight="1">
      <c r="B176" s="123"/>
      <c r="C176" s="124" t="s">
        <v>310</v>
      </c>
      <c r="D176" s="124" t="s">
        <v>226</v>
      </c>
      <c r="E176" s="125" t="s">
        <v>2418</v>
      </c>
      <c r="F176" s="126" t="s">
        <v>2419</v>
      </c>
      <c r="G176" s="127" t="s">
        <v>272</v>
      </c>
      <c r="H176" s="128">
        <v>70</v>
      </c>
      <c r="I176" s="129">
        <v>953</v>
      </c>
      <c r="J176" s="129">
        <f>ROUND(I176*H176,2)</f>
        <v>66710</v>
      </c>
      <c r="K176" s="126" t="s">
        <v>230</v>
      </c>
      <c r="L176" s="29"/>
      <c r="M176" s="130" t="s">
        <v>1</v>
      </c>
      <c r="N176" s="131" t="s">
        <v>38</v>
      </c>
      <c r="O176" s="132">
        <v>0.42499999999999999</v>
      </c>
      <c r="P176" s="132">
        <f>O176*H176</f>
        <v>29.75</v>
      </c>
      <c r="Q176" s="132">
        <v>4.9199999999999999E-3</v>
      </c>
      <c r="R176" s="132">
        <f>Q176*H176</f>
        <v>0.34439999999999998</v>
      </c>
      <c r="S176" s="132">
        <v>0</v>
      </c>
      <c r="T176" s="133">
        <f>S176*H176</f>
        <v>0</v>
      </c>
      <c r="AR176" s="134" t="s">
        <v>277</v>
      </c>
      <c r="AT176" s="134" t="s">
        <v>226</v>
      </c>
      <c r="AU176" s="134" t="s">
        <v>82</v>
      </c>
      <c r="AY176" s="17" t="s">
        <v>224</v>
      </c>
      <c r="BE176" s="135">
        <f>IF(N176="základní",J176,0)</f>
        <v>66710</v>
      </c>
      <c r="BF176" s="135">
        <f>IF(N176="snížená",J176,0)</f>
        <v>0</v>
      </c>
      <c r="BG176" s="135">
        <f>IF(N176="zákl. přenesená",J176,0)</f>
        <v>0</v>
      </c>
      <c r="BH176" s="135">
        <f>IF(N176="sníž. přenesená",J176,0)</f>
        <v>0</v>
      </c>
      <c r="BI176" s="135">
        <f>IF(N176="nulová",J176,0)</f>
        <v>0</v>
      </c>
      <c r="BJ176" s="17" t="s">
        <v>78</v>
      </c>
      <c r="BK176" s="135">
        <f>ROUND(I176*H176,2)</f>
        <v>66710</v>
      </c>
      <c r="BL176" s="17" t="s">
        <v>277</v>
      </c>
      <c r="BM176" s="134" t="s">
        <v>6062</v>
      </c>
    </row>
    <row r="177" spans="2:65" s="1" customFormat="1">
      <c r="B177" s="29"/>
      <c r="D177" s="136" t="s">
        <v>231</v>
      </c>
      <c r="F177" s="137" t="s">
        <v>2421</v>
      </c>
      <c r="L177" s="29"/>
      <c r="M177" s="138"/>
      <c r="T177" s="53"/>
      <c r="AT177" s="17" t="s">
        <v>231</v>
      </c>
      <c r="AU177" s="17" t="s">
        <v>82</v>
      </c>
    </row>
    <row r="178" spans="2:65" s="1" customFormat="1">
      <c r="B178" s="29"/>
      <c r="D178" s="139" t="s">
        <v>232</v>
      </c>
      <c r="F178" s="140" t="s">
        <v>2422</v>
      </c>
      <c r="L178" s="29"/>
      <c r="M178" s="138"/>
      <c r="T178" s="53"/>
      <c r="AT178" s="17" t="s">
        <v>232</v>
      </c>
      <c r="AU178" s="17" t="s">
        <v>82</v>
      </c>
    </row>
    <row r="179" spans="2:65" s="1" customFormat="1" ht="21.75" customHeight="1">
      <c r="B179" s="123"/>
      <c r="C179" s="124" t="s">
        <v>273</v>
      </c>
      <c r="D179" s="124" t="s">
        <v>226</v>
      </c>
      <c r="E179" s="125" t="s">
        <v>2423</v>
      </c>
      <c r="F179" s="126" t="s">
        <v>2424</v>
      </c>
      <c r="G179" s="127" t="s">
        <v>272</v>
      </c>
      <c r="H179" s="128">
        <v>4.5</v>
      </c>
      <c r="I179" s="129">
        <v>1180</v>
      </c>
      <c r="J179" s="129">
        <f>ROUND(I179*H179,2)</f>
        <v>5310</v>
      </c>
      <c r="K179" s="126" t="s">
        <v>230</v>
      </c>
      <c r="L179" s="29"/>
      <c r="M179" s="130" t="s">
        <v>1</v>
      </c>
      <c r="N179" s="131" t="s">
        <v>38</v>
      </c>
      <c r="O179" s="132">
        <v>0.46600000000000003</v>
      </c>
      <c r="P179" s="132">
        <f>O179*H179</f>
        <v>2.097</v>
      </c>
      <c r="Q179" s="132">
        <v>8.5599999999999999E-3</v>
      </c>
      <c r="R179" s="132">
        <f>Q179*H179</f>
        <v>3.8519999999999999E-2</v>
      </c>
      <c r="S179" s="132">
        <v>0</v>
      </c>
      <c r="T179" s="133">
        <f>S179*H179</f>
        <v>0</v>
      </c>
      <c r="AR179" s="134" t="s">
        <v>277</v>
      </c>
      <c r="AT179" s="134" t="s">
        <v>226</v>
      </c>
      <c r="AU179" s="134" t="s">
        <v>82</v>
      </c>
      <c r="AY179" s="17" t="s">
        <v>224</v>
      </c>
      <c r="BE179" s="135">
        <f>IF(N179="základní",J179,0)</f>
        <v>5310</v>
      </c>
      <c r="BF179" s="135">
        <f>IF(N179="snížená",J179,0)</f>
        <v>0</v>
      </c>
      <c r="BG179" s="135">
        <f>IF(N179="zákl. přenesená",J179,0)</f>
        <v>0</v>
      </c>
      <c r="BH179" s="135">
        <f>IF(N179="sníž. přenesená",J179,0)</f>
        <v>0</v>
      </c>
      <c r="BI179" s="135">
        <f>IF(N179="nulová",J179,0)</f>
        <v>0</v>
      </c>
      <c r="BJ179" s="17" t="s">
        <v>78</v>
      </c>
      <c r="BK179" s="135">
        <f>ROUND(I179*H179,2)</f>
        <v>5310</v>
      </c>
      <c r="BL179" s="17" t="s">
        <v>277</v>
      </c>
      <c r="BM179" s="134" t="s">
        <v>6063</v>
      </c>
    </row>
    <row r="180" spans="2:65" s="1" customFormat="1">
      <c r="B180" s="29"/>
      <c r="D180" s="136" t="s">
        <v>231</v>
      </c>
      <c r="F180" s="137" t="s">
        <v>2426</v>
      </c>
      <c r="L180" s="29"/>
      <c r="M180" s="138"/>
      <c r="T180" s="53"/>
      <c r="AT180" s="17" t="s">
        <v>231</v>
      </c>
      <c r="AU180" s="17" t="s">
        <v>82</v>
      </c>
    </row>
    <row r="181" spans="2:65" s="1" customFormat="1">
      <c r="B181" s="29"/>
      <c r="D181" s="139" t="s">
        <v>232</v>
      </c>
      <c r="F181" s="140" t="s">
        <v>2427</v>
      </c>
      <c r="L181" s="29"/>
      <c r="M181" s="138"/>
      <c r="T181" s="53"/>
      <c r="AT181" s="17" t="s">
        <v>232</v>
      </c>
      <c r="AU181" s="17" t="s">
        <v>82</v>
      </c>
    </row>
    <row r="182" spans="2:65" s="13" customFormat="1">
      <c r="B182" s="146"/>
      <c r="D182" s="136" t="s">
        <v>234</v>
      </c>
      <c r="E182" s="147" t="s">
        <v>1</v>
      </c>
      <c r="F182" s="148" t="s">
        <v>6064</v>
      </c>
      <c r="H182" s="149">
        <v>4.5</v>
      </c>
      <c r="L182" s="146"/>
      <c r="M182" s="150"/>
      <c r="T182" s="151"/>
      <c r="AT182" s="147" t="s">
        <v>234</v>
      </c>
      <c r="AU182" s="147" t="s">
        <v>82</v>
      </c>
      <c r="AV182" s="13" t="s">
        <v>82</v>
      </c>
      <c r="AW182" s="13" t="s">
        <v>29</v>
      </c>
      <c r="AX182" s="13" t="s">
        <v>73</v>
      </c>
      <c r="AY182" s="147" t="s">
        <v>224</v>
      </c>
    </row>
    <row r="183" spans="2:65" s="14" customFormat="1">
      <c r="B183" s="152"/>
      <c r="D183" s="136" t="s">
        <v>234</v>
      </c>
      <c r="E183" s="153" t="s">
        <v>1</v>
      </c>
      <c r="F183" s="154" t="s">
        <v>239</v>
      </c>
      <c r="H183" s="155">
        <v>4.5</v>
      </c>
      <c r="L183" s="152"/>
      <c r="M183" s="156"/>
      <c r="T183" s="157"/>
      <c r="AT183" s="153" t="s">
        <v>234</v>
      </c>
      <c r="AU183" s="153" t="s">
        <v>82</v>
      </c>
      <c r="AV183" s="14" t="s">
        <v>106</v>
      </c>
      <c r="AW183" s="14" t="s">
        <v>29</v>
      </c>
      <c r="AX183" s="14" t="s">
        <v>78</v>
      </c>
      <c r="AY183" s="153" t="s">
        <v>224</v>
      </c>
    </row>
    <row r="184" spans="2:65" s="1" customFormat="1" ht="24.2" customHeight="1">
      <c r="B184" s="123"/>
      <c r="C184" s="124" t="s">
        <v>325</v>
      </c>
      <c r="D184" s="124" t="s">
        <v>226</v>
      </c>
      <c r="E184" s="125" t="s">
        <v>2503</v>
      </c>
      <c r="F184" s="126" t="s">
        <v>2504</v>
      </c>
      <c r="G184" s="127" t="s">
        <v>272</v>
      </c>
      <c r="H184" s="128">
        <v>70</v>
      </c>
      <c r="I184" s="129">
        <v>37.5</v>
      </c>
      <c r="J184" s="129">
        <f>ROUND(I184*H184,2)</f>
        <v>2625</v>
      </c>
      <c r="K184" s="126" t="s">
        <v>230</v>
      </c>
      <c r="L184" s="29"/>
      <c r="M184" s="130" t="s">
        <v>1</v>
      </c>
      <c r="N184" s="131" t="s">
        <v>38</v>
      </c>
      <c r="O184" s="132">
        <v>5.8999999999999997E-2</v>
      </c>
      <c r="P184" s="132">
        <f>O184*H184</f>
        <v>4.13</v>
      </c>
      <c r="Q184" s="132">
        <v>0</v>
      </c>
      <c r="R184" s="132">
        <f>Q184*H184</f>
        <v>0</v>
      </c>
      <c r="S184" s="132">
        <v>0</v>
      </c>
      <c r="T184" s="133">
        <f>S184*H184</f>
        <v>0</v>
      </c>
      <c r="AR184" s="134" t="s">
        <v>277</v>
      </c>
      <c r="AT184" s="134" t="s">
        <v>226</v>
      </c>
      <c r="AU184" s="134" t="s">
        <v>82</v>
      </c>
      <c r="AY184" s="17" t="s">
        <v>224</v>
      </c>
      <c r="BE184" s="135">
        <f>IF(N184="základní",J184,0)</f>
        <v>2625</v>
      </c>
      <c r="BF184" s="135">
        <f>IF(N184="snížená",J184,0)</f>
        <v>0</v>
      </c>
      <c r="BG184" s="135">
        <f>IF(N184="zákl. přenesená",J184,0)</f>
        <v>0</v>
      </c>
      <c r="BH184" s="135">
        <f>IF(N184="sníž. přenesená",J184,0)</f>
        <v>0</v>
      </c>
      <c r="BI184" s="135">
        <f>IF(N184="nulová",J184,0)</f>
        <v>0</v>
      </c>
      <c r="BJ184" s="17" t="s">
        <v>78</v>
      </c>
      <c r="BK184" s="135">
        <f>ROUND(I184*H184,2)</f>
        <v>2625</v>
      </c>
      <c r="BL184" s="17" t="s">
        <v>277</v>
      </c>
      <c r="BM184" s="134" t="s">
        <v>6065</v>
      </c>
    </row>
    <row r="185" spans="2:65" s="1" customFormat="1" ht="19.5">
      <c r="B185" s="29"/>
      <c r="D185" s="136" t="s">
        <v>231</v>
      </c>
      <c r="F185" s="137" t="s">
        <v>2506</v>
      </c>
      <c r="L185" s="29"/>
      <c r="M185" s="138"/>
      <c r="T185" s="53"/>
      <c r="AT185" s="17" t="s">
        <v>231</v>
      </c>
      <c r="AU185" s="17" t="s">
        <v>82</v>
      </c>
    </row>
    <row r="186" spans="2:65" s="1" customFormat="1">
      <c r="B186" s="29"/>
      <c r="D186" s="139" t="s">
        <v>232</v>
      </c>
      <c r="F186" s="140" t="s">
        <v>2507</v>
      </c>
      <c r="L186" s="29"/>
      <c r="M186" s="138"/>
      <c r="T186" s="53"/>
      <c r="AT186" s="17" t="s">
        <v>232</v>
      </c>
      <c r="AU186" s="17" t="s">
        <v>82</v>
      </c>
    </row>
    <row r="187" spans="2:65" s="1" customFormat="1" ht="24.2" customHeight="1">
      <c r="B187" s="123"/>
      <c r="C187" s="124" t="s">
        <v>277</v>
      </c>
      <c r="D187" s="124" t="s">
        <v>226</v>
      </c>
      <c r="E187" s="125" t="s">
        <v>6066</v>
      </c>
      <c r="F187" s="126" t="s">
        <v>6067</v>
      </c>
      <c r="G187" s="127" t="s">
        <v>272</v>
      </c>
      <c r="H187" s="128">
        <v>4.5</v>
      </c>
      <c r="I187" s="129">
        <v>53.2</v>
      </c>
      <c r="J187" s="129">
        <f>ROUND(I187*H187,2)</f>
        <v>239.4</v>
      </c>
      <c r="K187" s="126" t="s">
        <v>230</v>
      </c>
      <c r="L187" s="29"/>
      <c r="M187" s="130" t="s">
        <v>1</v>
      </c>
      <c r="N187" s="131" t="s">
        <v>38</v>
      </c>
      <c r="O187" s="132">
        <v>7.9000000000000001E-2</v>
      </c>
      <c r="P187" s="132">
        <f>O187*H187</f>
        <v>0.35549999999999998</v>
      </c>
      <c r="Q187" s="132">
        <v>0</v>
      </c>
      <c r="R187" s="132">
        <f>Q187*H187</f>
        <v>0</v>
      </c>
      <c r="S187" s="132">
        <v>0</v>
      </c>
      <c r="T187" s="133">
        <f>S187*H187</f>
        <v>0</v>
      </c>
      <c r="AR187" s="134" t="s">
        <v>277</v>
      </c>
      <c r="AT187" s="134" t="s">
        <v>226</v>
      </c>
      <c r="AU187" s="134" t="s">
        <v>82</v>
      </c>
      <c r="AY187" s="17" t="s">
        <v>224</v>
      </c>
      <c r="BE187" s="135">
        <f>IF(N187="základní",J187,0)</f>
        <v>239.4</v>
      </c>
      <c r="BF187" s="135">
        <f>IF(N187="snížená",J187,0)</f>
        <v>0</v>
      </c>
      <c r="BG187" s="135">
        <f>IF(N187="zákl. přenesená",J187,0)</f>
        <v>0</v>
      </c>
      <c r="BH187" s="135">
        <f>IF(N187="sníž. přenesená",J187,0)</f>
        <v>0</v>
      </c>
      <c r="BI187" s="135">
        <f>IF(N187="nulová",J187,0)</f>
        <v>0</v>
      </c>
      <c r="BJ187" s="17" t="s">
        <v>78</v>
      </c>
      <c r="BK187" s="135">
        <f>ROUND(I187*H187,2)</f>
        <v>239.4</v>
      </c>
      <c r="BL187" s="17" t="s">
        <v>277</v>
      </c>
      <c r="BM187" s="134" t="s">
        <v>6068</v>
      </c>
    </row>
    <row r="188" spans="2:65" s="1" customFormat="1" ht="19.5">
      <c r="B188" s="29"/>
      <c r="D188" s="136" t="s">
        <v>231</v>
      </c>
      <c r="F188" s="137" t="s">
        <v>6069</v>
      </c>
      <c r="L188" s="29"/>
      <c r="M188" s="138"/>
      <c r="T188" s="53"/>
      <c r="AT188" s="17" t="s">
        <v>231</v>
      </c>
      <c r="AU188" s="17" t="s">
        <v>82</v>
      </c>
    </row>
    <row r="189" spans="2:65" s="1" customFormat="1">
      <c r="B189" s="29"/>
      <c r="D189" s="139" t="s">
        <v>232</v>
      </c>
      <c r="F189" s="140" t="s">
        <v>6070</v>
      </c>
      <c r="L189" s="29"/>
      <c r="M189" s="138"/>
      <c r="T189" s="53"/>
      <c r="AT189" s="17" t="s">
        <v>232</v>
      </c>
      <c r="AU189" s="17" t="s">
        <v>82</v>
      </c>
    </row>
    <row r="190" spans="2:65" s="1" customFormat="1" ht="24.2" customHeight="1">
      <c r="B190" s="123"/>
      <c r="C190" s="124" t="s">
        <v>337</v>
      </c>
      <c r="D190" s="124" t="s">
        <v>226</v>
      </c>
      <c r="E190" s="125" t="s">
        <v>2508</v>
      </c>
      <c r="F190" s="126" t="s">
        <v>2509</v>
      </c>
      <c r="G190" s="127" t="s">
        <v>253</v>
      </c>
      <c r="H190" s="128">
        <v>0.38300000000000001</v>
      </c>
      <c r="I190" s="129">
        <v>1840</v>
      </c>
      <c r="J190" s="129">
        <f>ROUND(I190*H190,2)</f>
        <v>704.72</v>
      </c>
      <c r="K190" s="126" t="s">
        <v>230</v>
      </c>
      <c r="L190" s="29"/>
      <c r="M190" s="130" t="s">
        <v>1</v>
      </c>
      <c r="N190" s="131" t="s">
        <v>38</v>
      </c>
      <c r="O190" s="132">
        <v>4.0259999999999998</v>
      </c>
      <c r="P190" s="132">
        <f>O190*H190</f>
        <v>1.5419579999999999</v>
      </c>
      <c r="Q190" s="132">
        <v>0</v>
      </c>
      <c r="R190" s="132">
        <f>Q190*H190</f>
        <v>0</v>
      </c>
      <c r="S190" s="132">
        <v>0</v>
      </c>
      <c r="T190" s="133">
        <f>S190*H190</f>
        <v>0</v>
      </c>
      <c r="AR190" s="134" t="s">
        <v>277</v>
      </c>
      <c r="AT190" s="134" t="s">
        <v>226</v>
      </c>
      <c r="AU190" s="134" t="s">
        <v>82</v>
      </c>
      <c r="AY190" s="17" t="s">
        <v>224</v>
      </c>
      <c r="BE190" s="135">
        <f>IF(N190="základní",J190,0)</f>
        <v>704.72</v>
      </c>
      <c r="BF190" s="135">
        <f>IF(N190="snížená",J190,0)</f>
        <v>0</v>
      </c>
      <c r="BG190" s="135">
        <f>IF(N190="zákl. přenesená",J190,0)</f>
        <v>0</v>
      </c>
      <c r="BH190" s="135">
        <f>IF(N190="sníž. přenesená",J190,0)</f>
        <v>0</v>
      </c>
      <c r="BI190" s="135">
        <f>IF(N190="nulová",J190,0)</f>
        <v>0</v>
      </c>
      <c r="BJ190" s="17" t="s">
        <v>78</v>
      </c>
      <c r="BK190" s="135">
        <f>ROUND(I190*H190,2)</f>
        <v>704.72</v>
      </c>
      <c r="BL190" s="17" t="s">
        <v>277</v>
      </c>
      <c r="BM190" s="134" t="s">
        <v>6071</v>
      </c>
    </row>
    <row r="191" spans="2:65" s="1" customFormat="1" ht="29.25">
      <c r="B191" s="29"/>
      <c r="D191" s="136" t="s">
        <v>231</v>
      </c>
      <c r="F191" s="137" t="s">
        <v>2511</v>
      </c>
      <c r="L191" s="29"/>
      <c r="M191" s="138"/>
      <c r="T191" s="53"/>
      <c r="AT191" s="17" t="s">
        <v>231</v>
      </c>
      <c r="AU191" s="17" t="s">
        <v>82</v>
      </c>
    </row>
    <row r="192" spans="2:65" s="1" customFormat="1">
      <c r="B192" s="29"/>
      <c r="D192" s="139" t="s">
        <v>232</v>
      </c>
      <c r="F192" s="140" t="s">
        <v>2512</v>
      </c>
      <c r="L192" s="29"/>
      <c r="M192" s="138"/>
      <c r="T192" s="53"/>
      <c r="AT192" s="17" t="s">
        <v>232</v>
      </c>
      <c r="AU192" s="17" t="s">
        <v>82</v>
      </c>
    </row>
    <row r="193" spans="2:65" s="11" customFormat="1" ht="22.9" customHeight="1">
      <c r="B193" s="112"/>
      <c r="D193" s="113" t="s">
        <v>72</v>
      </c>
      <c r="E193" s="121" t="s">
        <v>2000</v>
      </c>
      <c r="F193" s="121" t="s">
        <v>2513</v>
      </c>
      <c r="J193" s="122">
        <f>BK193</f>
        <v>1143</v>
      </c>
      <c r="L193" s="112"/>
      <c r="M193" s="116"/>
      <c r="P193" s="117">
        <f>SUM(P194:P196)</f>
        <v>1.2240000000000002</v>
      </c>
      <c r="R193" s="117">
        <f>SUM(R194:R196)</f>
        <v>5.4000000000000001E-4</v>
      </c>
      <c r="T193" s="118">
        <f>SUM(T194:T196)</f>
        <v>0</v>
      </c>
      <c r="AR193" s="113" t="s">
        <v>82</v>
      </c>
      <c r="AT193" s="119" t="s">
        <v>72</v>
      </c>
      <c r="AU193" s="119" t="s">
        <v>78</v>
      </c>
      <c r="AY193" s="113" t="s">
        <v>224</v>
      </c>
      <c r="BK193" s="120">
        <f>SUM(BK194:BK196)</f>
        <v>1143</v>
      </c>
    </row>
    <row r="194" spans="2:65" s="1" customFormat="1" ht="24.2" customHeight="1">
      <c r="B194" s="123"/>
      <c r="C194" s="124" t="s">
        <v>283</v>
      </c>
      <c r="D194" s="124" t="s">
        <v>226</v>
      </c>
      <c r="E194" s="125" t="s">
        <v>2716</v>
      </c>
      <c r="F194" s="126" t="s">
        <v>2717</v>
      </c>
      <c r="G194" s="127" t="s">
        <v>272</v>
      </c>
      <c r="H194" s="128">
        <v>9</v>
      </c>
      <c r="I194" s="129">
        <v>127</v>
      </c>
      <c r="J194" s="129">
        <f>ROUND(I194*H194,2)</f>
        <v>1143</v>
      </c>
      <c r="K194" s="126" t="s">
        <v>230</v>
      </c>
      <c r="L194" s="29"/>
      <c r="M194" s="130" t="s">
        <v>1</v>
      </c>
      <c r="N194" s="131" t="s">
        <v>38</v>
      </c>
      <c r="O194" s="132">
        <v>0.13600000000000001</v>
      </c>
      <c r="P194" s="132">
        <f>O194*H194</f>
        <v>1.2240000000000002</v>
      </c>
      <c r="Q194" s="132">
        <v>6.0000000000000002E-5</v>
      </c>
      <c r="R194" s="132">
        <f>Q194*H194</f>
        <v>5.4000000000000001E-4</v>
      </c>
      <c r="S194" s="132">
        <v>0</v>
      </c>
      <c r="T194" s="133">
        <f>S194*H194</f>
        <v>0</v>
      </c>
      <c r="AR194" s="134" t="s">
        <v>277</v>
      </c>
      <c r="AT194" s="134" t="s">
        <v>226</v>
      </c>
      <c r="AU194" s="134" t="s">
        <v>82</v>
      </c>
      <c r="AY194" s="17" t="s">
        <v>224</v>
      </c>
      <c r="BE194" s="135">
        <f>IF(N194="základní",J194,0)</f>
        <v>1143</v>
      </c>
      <c r="BF194" s="135">
        <f>IF(N194="snížená",J194,0)</f>
        <v>0</v>
      </c>
      <c r="BG194" s="135">
        <f>IF(N194="zákl. přenesená",J194,0)</f>
        <v>0</v>
      </c>
      <c r="BH194" s="135">
        <f>IF(N194="sníž. přenesená",J194,0)</f>
        <v>0</v>
      </c>
      <c r="BI194" s="135">
        <f>IF(N194="nulová",J194,0)</f>
        <v>0</v>
      </c>
      <c r="BJ194" s="17" t="s">
        <v>78</v>
      </c>
      <c r="BK194" s="135">
        <f>ROUND(I194*H194,2)</f>
        <v>1143</v>
      </c>
      <c r="BL194" s="17" t="s">
        <v>277</v>
      </c>
      <c r="BM194" s="134" t="s">
        <v>6072</v>
      </c>
    </row>
    <row r="195" spans="2:65" s="1" customFormat="1" ht="19.5">
      <c r="B195" s="29"/>
      <c r="D195" s="136" t="s">
        <v>231</v>
      </c>
      <c r="F195" s="137" t="s">
        <v>2719</v>
      </c>
      <c r="L195" s="29"/>
      <c r="M195" s="138"/>
      <c r="T195" s="53"/>
      <c r="AT195" s="17" t="s">
        <v>231</v>
      </c>
      <c r="AU195" s="17" t="s">
        <v>82</v>
      </c>
    </row>
    <row r="196" spans="2:65" s="1" customFormat="1">
      <c r="B196" s="29"/>
      <c r="D196" s="139" t="s">
        <v>232</v>
      </c>
      <c r="F196" s="140" t="s">
        <v>2720</v>
      </c>
      <c r="L196" s="29"/>
      <c r="M196" s="138"/>
      <c r="T196" s="53"/>
      <c r="AT196" s="17" t="s">
        <v>232</v>
      </c>
      <c r="AU196" s="17" t="s">
        <v>82</v>
      </c>
    </row>
    <row r="197" spans="2:65" s="11" customFormat="1" ht="25.9" customHeight="1">
      <c r="B197" s="112"/>
      <c r="D197" s="113" t="s">
        <v>72</v>
      </c>
      <c r="E197" s="114" t="s">
        <v>2877</v>
      </c>
      <c r="F197" s="114" t="s">
        <v>2877</v>
      </c>
      <c r="J197" s="115">
        <f>BK197</f>
        <v>313200</v>
      </c>
      <c r="L197" s="112"/>
      <c r="M197" s="116"/>
      <c r="P197" s="117">
        <f>SUM(P198:P203)</f>
        <v>0</v>
      </c>
      <c r="R197" s="117">
        <f>SUM(R198:R203)</f>
        <v>0</v>
      </c>
      <c r="T197" s="118">
        <f>SUM(T198:T203)</f>
        <v>0</v>
      </c>
      <c r="AR197" s="113" t="s">
        <v>106</v>
      </c>
      <c r="AT197" s="119" t="s">
        <v>72</v>
      </c>
      <c r="AU197" s="119" t="s">
        <v>73</v>
      </c>
      <c r="AY197" s="113" t="s">
        <v>224</v>
      </c>
      <c r="BK197" s="120">
        <f>SUM(BK198:BK203)</f>
        <v>313200</v>
      </c>
    </row>
    <row r="198" spans="2:65" s="1" customFormat="1" ht="21.75" customHeight="1">
      <c r="B198" s="123"/>
      <c r="C198" s="124" t="s">
        <v>347</v>
      </c>
      <c r="D198" s="124" t="s">
        <v>226</v>
      </c>
      <c r="E198" s="125" t="s">
        <v>2298</v>
      </c>
      <c r="F198" s="126" t="s">
        <v>6073</v>
      </c>
      <c r="G198" s="127" t="s">
        <v>1</v>
      </c>
      <c r="H198" s="128">
        <v>1</v>
      </c>
      <c r="I198" s="129">
        <v>310000</v>
      </c>
      <c r="J198" s="129">
        <f>ROUND(I198*H198,2)</f>
        <v>310000</v>
      </c>
      <c r="K198" s="126" t="s">
        <v>1</v>
      </c>
      <c r="L198" s="29"/>
      <c r="M198" s="130" t="s">
        <v>1</v>
      </c>
      <c r="N198" s="131" t="s">
        <v>38</v>
      </c>
      <c r="O198" s="132">
        <v>0</v>
      </c>
      <c r="P198" s="132">
        <f>O198*H198</f>
        <v>0</v>
      </c>
      <c r="Q198" s="132">
        <v>0</v>
      </c>
      <c r="R198" s="132">
        <f>Q198*H198</f>
        <v>0</v>
      </c>
      <c r="S198" s="132">
        <v>0</v>
      </c>
      <c r="T198" s="133">
        <f>S198*H198</f>
        <v>0</v>
      </c>
      <c r="AR198" s="134" t="s">
        <v>1564</v>
      </c>
      <c r="AT198" s="134" t="s">
        <v>226</v>
      </c>
      <c r="AU198" s="134" t="s">
        <v>78</v>
      </c>
      <c r="AY198" s="17" t="s">
        <v>224</v>
      </c>
      <c r="BE198" s="135">
        <f>IF(N198="základní",J198,0)</f>
        <v>310000</v>
      </c>
      <c r="BF198" s="135">
        <f>IF(N198="snížená",J198,0)</f>
        <v>0</v>
      </c>
      <c r="BG198" s="135">
        <f>IF(N198="zákl. přenesená",J198,0)</f>
        <v>0</v>
      </c>
      <c r="BH198" s="135">
        <f>IF(N198="sníž. přenesená",J198,0)</f>
        <v>0</v>
      </c>
      <c r="BI198" s="135">
        <f>IF(N198="nulová",J198,0)</f>
        <v>0</v>
      </c>
      <c r="BJ198" s="17" t="s">
        <v>78</v>
      </c>
      <c r="BK198" s="135">
        <f>ROUND(I198*H198,2)</f>
        <v>310000</v>
      </c>
      <c r="BL198" s="17" t="s">
        <v>1564</v>
      </c>
      <c r="BM198" s="134" t="s">
        <v>6074</v>
      </c>
    </row>
    <row r="199" spans="2:65" s="1" customFormat="1" ht="39">
      <c r="B199" s="29"/>
      <c r="D199" s="136" t="s">
        <v>231</v>
      </c>
      <c r="F199" s="137" t="s">
        <v>6075</v>
      </c>
      <c r="L199" s="29"/>
      <c r="M199" s="138"/>
      <c r="T199" s="53"/>
      <c r="AT199" s="17" t="s">
        <v>231</v>
      </c>
      <c r="AU199" s="17" t="s">
        <v>78</v>
      </c>
    </row>
    <row r="200" spans="2:65" s="13" customFormat="1">
      <c r="B200" s="146"/>
      <c r="D200" s="136" t="s">
        <v>234</v>
      </c>
      <c r="E200" s="147" t="s">
        <v>1</v>
      </c>
      <c r="F200" s="148" t="s">
        <v>78</v>
      </c>
      <c r="H200" s="149">
        <v>1</v>
      </c>
      <c r="L200" s="146"/>
      <c r="M200" s="150"/>
      <c r="T200" s="151"/>
      <c r="AT200" s="147" t="s">
        <v>234</v>
      </c>
      <c r="AU200" s="147" t="s">
        <v>78</v>
      </c>
      <c r="AV200" s="13" t="s">
        <v>82</v>
      </c>
      <c r="AW200" s="13" t="s">
        <v>29</v>
      </c>
      <c r="AX200" s="13" t="s">
        <v>73</v>
      </c>
      <c r="AY200" s="147" t="s">
        <v>224</v>
      </c>
    </row>
    <row r="201" spans="2:65" s="14" customFormat="1">
      <c r="B201" s="152"/>
      <c r="D201" s="136" t="s">
        <v>234</v>
      </c>
      <c r="E201" s="153" t="s">
        <v>1</v>
      </c>
      <c r="F201" s="154" t="s">
        <v>239</v>
      </c>
      <c r="H201" s="155">
        <v>1</v>
      </c>
      <c r="L201" s="152"/>
      <c r="M201" s="156"/>
      <c r="T201" s="157"/>
      <c r="AT201" s="153" t="s">
        <v>234</v>
      </c>
      <c r="AU201" s="153" t="s">
        <v>78</v>
      </c>
      <c r="AV201" s="14" t="s">
        <v>106</v>
      </c>
      <c r="AW201" s="14" t="s">
        <v>29</v>
      </c>
      <c r="AX201" s="14" t="s">
        <v>78</v>
      </c>
      <c r="AY201" s="153" t="s">
        <v>224</v>
      </c>
    </row>
    <row r="202" spans="2:65" s="1" customFormat="1" ht="16.5" customHeight="1">
      <c r="B202" s="123"/>
      <c r="C202" s="124" t="s">
        <v>293</v>
      </c>
      <c r="D202" s="124" t="s">
        <v>226</v>
      </c>
      <c r="E202" s="125" t="s">
        <v>2881</v>
      </c>
      <c r="F202" s="126" t="s">
        <v>6076</v>
      </c>
      <c r="G202" s="127" t="s">
        <v>2879</v>
      </c>
      <c r="H202" s="128">
        <v>1</v>
      </c>
      <c r="I202" s="129">
        <v>3200</v>
      </c>
      <c r="J202" s="129">
        <f>ROUND(I202*H202,2)</f>
        <v>3200</v>
      </c>
      <c r="K202" s="126" t="s">
        <v>1</v>
      </c>
      <c r="L202" s="29"/>
      <c r="M202" s="130" t="s">
        <v>1</v>
      </c>
      <c r="N202" s="131" t="s">
        <v>38</v>
      </c>
      <c r="O202" s="132">
        <v>0</v>
      </c>
      <c r="P202" s="132">
        <f>O202*H202</f>
        <v>0</v>
      </c>
      <c r="Q202" s="132">
        <v>0</v>
      </c>
      <c r="R202" s="132">
        <f>Q202*H202</f>
        <v>0</v>
      </c>
      <c r="S202" s="132">
        <v>0</v>
      </c>
      <c r="T202" s="133">
        <f>S202*H202</f>
        <v>0</v>
      </c>
      <c r="AR202" s="134" t="s">
        <v>1564</v>
      </c>
      <c r="AT202" s="134" t="s">
        <v>226</v>
      </c>
      <c r="AU202" s="134" t="s">
        <v>78</v>
      </c>
      <c r="AY202" s="17" t="s">
        <v>224</v>
      </c>
      <c r="BE202" s="135">
        <f>IF(N202="základní",J202,0)</f>
        <v>3200</v>
      </c>
      <c r="BF202" s="135">
        <f>IF(N202="snížená",J202,0)</f>
        <v>0</v>
      </c>
      <c r="BG202" s="135">
        <f>IF(N202="zákl. přenesená",J202,0)</f>
        <v>0</v>
      </c>
      <c r="BH202" s="135">
        <f>IF(N202="sníž. přenesená",J202,0)</f>
        <v>0</v>
      </c>
      <c r="BI202" s="135">
        <f>IF(N202="nulová",J202,0)</f>
        <v>0</v>
      </c>
      <c r="BJ202" s="17" t="s">
        <v>78</v>
      </c>
      <c r="BK202" s="135">
        <f>ROUND(I202*H202,2)</f>
        <v>3200</v>
      </c>
      <c r="BL202" s="17" t="s">
        <v>1564</v>
      </c>
      <c r="BM202" s="134" t="s">
        <v>6077</v>
      </c>
    </row>
    <row r="203" spans="2:65" s="1" customFormat="1">
      <c r="B203" s="29"/>
      <c r="D203" s="136" t="s">
        <v>231</v>
      </c>
      <c r="F203" s="137" t="s">
        <v>6076</v>
      </c>
      <c r="L203" s="29"/>
      <c r="M203" s="173"/>
      <c r="N203" s="174"/>
      <c r="O203" s="174"/>
      <c r="P203" s="174"/>
      <c r="Q203" s="174"/>
      <c r="R203" s="174"/>
      <c r="S203" s="174"/>
      <c r="T203" s="175"/>
      <c r="AT203" s="17" t="s">
        <v>231</v>
      </c>
      <c r="AU203" s="17" t="s">
        <v>78</v>
      </c>
    </row>
    <row r="204" spans="2:65" s="1" customFormat="1" ht="6.95" customHeight="1">
      <c r="B204" s="41"/>
      <c r="C204" s="42"/>
      <c r="D204" s="42"/>
      <c r="E204" s="42"/>
      <c r="F204" s="42"/>
      <c r="G204" s="42"/>
      <c r="H204" s="42"/>
      <c r="I204" s="42"/>
      <c r="J204" s="42"/>
      <c r="K204" s="42"/>
      <c r="L204" s="29"/>
    </row>
  </sheetData>
  <autoFilter ref="C123:K203" xr:uid="{00000000-0009-0000-0000-000023000000}"/>
  <mergeCells count="9">
    <mergeCell ref="E87:H87"/>
    <mergeCell ref="E114:H114"/>
    <mergeCell ref="E116:H116"/>
    <mergeCell ref="L2:V2"/>
    <mergeCell ref="E7:H7"/>
    <mergeCell ref="E9:H9"/>
    <mergeCell ref="E18:H18"/>
    <mergeCell ref="E27:H27"/>
    <mergeCell ref="E85:H85"/>
  </mergeCells>
  <hyperlinks>
    <hyperlink ref="F129" r:id="rId1" xr:uid="{00000000-0004-0000-2300-000000000000}"/>
    <hyperlink ref="F135" r:id="rId2" xr:uid="{00000000-0004-0000-2300-000001000000}"/>
    <hyperlink ref="F138" r:id="rId3" xr:uid="{00000000-0004-0000-2300-000002000000}"/>
    <hyperlink ref="F143" r:id="rId4" xr:uid="{00000000-0004-0000-2300-000003000000}"/>
    <hyperlink ref="F146" r:id="rId5" xr:uid="{00000000-0004-0000-2300-000004000000}"/>
    <hyperlink ref="F153" r:id="rId6" xr:uid="{00000000-0004-0000-2300-000005000000}"/>
    <hyperlink ref="F166" r:id="rId7" xr:uid="{00000000-0004-0000-2300-000006000000}"/>
    <hyperlink ref="F169" r:id="rId8" xr:uid="{00000000-0004-0000-2300-000007000000}"/>
    <hyperlink ref="F173" r:id="rId9" xr:uid="{00000000-0004-0000-2300-000008000000}"/>
    <hyperlink ref="F178" r:id="rId10" xr:uid="{00000000-0004-0000-2300-000009000000}"/>
    <hyperlink ref="F181" r:id="rId11" xr:uid="{00000000-0004-0000-2300-00000A000000}"/>
    <hyperlink ref="F186" r:id="rId12" xr:uid="{00000000-0004-0000-2300-00000B000000}"/>
    <hyperlink ref="F189" r:id="rId13" xr:uid="{00000000-0004-0000-2300-00000C000000}"/>
    <hyperlink ref="F192" r:id="rId14" xr:uid="{00000000-0004-0000-2300-00000D000000}"/>
    <hyperlink ref="F196" r:id="rId15" xr:uid="{00000000-0004-0000-2300-00000E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31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149</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6078</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ROUND(J123, 2)</f>
        <v>858523.33</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ROUND((SUM(BE123:BE313)),  2)</f>
        <v>858523.33</v>
      </c>
      <c r="I33" s="84">
        <v>0.21</v>
      </c>
      <c r="J33" s="80">
        <f>ROUND(((SUM(BE123:BE313))*I33),  2)</f>
        <v>180289.9</v>
      </c>
      <c r="L33" s="29"/>
    </row>
    <row r="34" spans="2:12" s="1" customFormat="1" ht="14.45" customHeight="1">
      <c r="B34" s="29"/>
      <c r="E34" s="26" t="s">
        <v>39</v>
      </c>
      <c r="F34" s="80">
        <f>ROUND((SUM(BF123:BF313)),  2)</f>
        <v>0</v>
      </c>
      <c r="I34" s="84">
        <v>0.12</v>
      </c>
      <c r="J34" s="80">
        <f>ROUND(((SUM(BF123:BF313))*I34),  2)</f>
        <v>0</v>
      </c>
      <c r="L34" s="29"/>
    </row>
    <row r="35" spans="2:12" s="1" customFormat="1" ht="14.45" hidden="1" customHeight="1">
      <c r="B35" s="29"/>
      <c r="E35" s="26" t="s">
        <v>40</v>
      </c>
      <c r="F35" s="80">
        <f>ROUND((SUM(BG123:BG313)),  2)</f>
        <v>0</v>
      </c>
      <c r="I35" s="84">
        <v>0.21</v>
      </c>
      <c r="J35" s="80">
        <f>0</f>
        <v>0</v>
      </c>
      <c r="L35" s="29"/>
    </row>
    <row r="36" spans="2:12" s="1" customFormat="1" ht="14.45" hidden="1" customHeight="1">
      <c r="B36" s="29"/>
      <c r="E36" s="26" t="s">
        <v>41</v>
      </c>
      <c r="F36" s="80">
        <f>ROUND((SUM(BH123:BH313)),  2)</f>
        <v>0</v>
      </c>
      <c r="I36" s="84">
        <v>0.12</v>
      </c>
      <c r="J36" s="80">
        <f>0</f>
        <v>0</v>
      </c>
      <c r="L36" s="29"/>
    </row>
    <row r="37" spans="2:12" s="1" customFormat="1" ht="14.45" hidden="1" customHeight="1">
      <c r="B37" s="29"/>
      <c r="E37" s="26" t="s">
        <v>42</v>
      </c>
      <c r="F37" s="80">
        <f>ROUND((SUM(BI123:BI313)),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1038813.23</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04.4 - Přípojka vodovod 1 a 2 etapa</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J123</f>
        <v>858523.33000000007</v>
      </c>
      <c r="L96" s="29"/>
      <c r="AU96" s="17" t="s">
        <v>172</v>
      </c>
    </row>
    <row r="97" spans="2:12" s="8" customFormat="1" ht="24.95" customHeight="1">
      <c r="B97" s="96"/>
      <c r="D97" s="97" t="s">
        <v>173</v>
      </c>
      <c r="E97" s="98"/>
      <c r="F97" s="98"/>
      <c r="G97" s="98"/>
      <c r="H97" s="98"/>
      <c r="I97" s="98"/>
      <c r="J97" s="99">
        <f>J124</f>
        <v>698204.33000000007</v>
      </c>
      <c r="L97" s="96"/>
    </row>
    <row r="98" spans="2:12" s="9" customFormat="1" ht="19.899999999999999" customHeight="1">
      <c r="B98" s="100"/>
      <c r="D98" s="101" t="s">
        <v>174</v>
      </c>
      <c r="E98" s="102"/>
      <c r="F98" s="102"/>
      <c r="G98" s="102"/>
      <c r="H98" s="102"/>
      <c r="I98" s="102"/>
      <c r="J98" s="103">
        <f>J125</f>
        <v>188418.76</v>
      </c>
      <c r="L98" s="100"/>
    </row>
    <row r="99" spans="2:12" s="9" customFormat="1" ht="19.899999999999999" customHeight="1">
      <c r="B99" s="100"/>
      <c r="D99" s="101" t="s">
        <v>5751</v>
      </c>
      <c r="E99" s="102"/>
      <c r="F99" s="102"/>
      <c r="G99" s="102"/>
      <c r="H99" s="102"/>
      <c r="I99" s="102"/>
      <c r="J99" s="103">
        <f>J149</f>
        <v>509785.57</v>
      </c>
      <c r="L99" s="100"/>
    </row>
    <row r="100" spans="2:12" s="8" customFormat="1" ht="24.95" customHeight="1">
      <c r="B100" s="96"/>
      <c r="D100" s="97" t="s">
        <v>182</v>
      </c>
      <c r="E100" s="98"/>
      <c r="F100" s="98"/>
      <c r="G100" s="98"/>
      <c r="H100" s="98"/>
      <c r="I100" s="98"/>
      <c r="J100" s="99">
        <f>J276</f>
        <v>156819</v>
      </c>
      <c r="L100" s="96"/>
    </row>
    <row r="101" spans="2:12" s="9" customFormat="1" ht="19.899999999999999" customHeight="1">
      <c r="B101" s="100"/>
      <c r="D101" s="101" t="s">
        <v>2373</v>
      </c>
      <c r="E101" s="102"/>
      <c r="F101" s="102"/>
      <c r="G101" s="102"/>
      <c r="H101" s="102"/>
      <c r="I101" s="102"/>
      <c r="J101" s="103">
        <f>J277</f>
        <v>42450</v>
      </c>
      <c r="L101" s="100"/>
    </row>
    <row r="102" spans="2:12" s="9" customFormat="1" ht="19.899999999999999" customHeight="1">
      <c r="B102" s="100"/>
      <c r="D102" s="101" t="s">
        <v>2379</v>
      </c>
      <c r="E102" s="102"/>
      <c r="F102" s="102"/>
      <c r="G102" s="102"/>
      <c r="H102" s="102"/>
      <c r="I102" s="102"/>
      <c r="J102" s="103">
        <f>J287</f>
        <v>114369</v>
      </c>
      <c r="L102" s="100"/>
    </row>
    <row r="103" spans="2:12" s="8" customFormat="1" ht="24.95" customHeight="1">
      <c r="B103" s="96"/>
      <c r="D103" s="97" t="s">
        <v>2380</v>
      </c>
      <c r="E103" s="98"/>
      <c r="F103" s="98"/>
      <c r="G103" s="98"/>
      <c r="H103" s="98"/>
      <c r="I103" s="98"/>
      <c r="J103" s="99">
        <f>J309</f>
        <v>3500</v>
      </c>
      <c r="L103" s="96"/>
    </row>
    <row r="104" spans="2:12" s="1" customFormat="1" ht="21.75" customHeight="1">
      <c r="B104" s="29"/>
      <c r="L104" s="29"/>
    </row>
    <row r="105" spans="2:12" s="1" customFormat="1" ht="6.95" customHeight="1">
      <c r="B105" s="41"/>
      <c r="C105" s="42"/>
      <c r="D105" s="42"/>
      <c r="E105" s="42"/>
      <c r="F105" s="42"/>
      <c r="G105" s="42"/>
      <c r="H105" s="42"/>
      <c r="I105" s="42"/>
      <c r="J105" s="42"/>
      <c r="K105" s="42"/>
      <c r="L105" s="29"/>
    </row>
    <row r="109" spans="2:12" s="1" customFormat="1" ht="6.95" customHeight="1">
      <c r="B109" s="43"/>
      <c r="C109" s="44"/>
      <c r="D109" s="44"/>
      <c r="E109" s="44"/>
      <c r="F109" s="44"/>
      <c r="G109" s="44"/>
      <c r="H109" s="44"/>
      <c r="I109" s="44"/>
      <c r="J109" s="44"/>
      <c r="K109" s="44"/>
      <c r="L109" s="29"/>
    </row>
    <row r="110" spans="2:12" s="1" customFormat="1" ht="24.95" customHeight="1">
      <c r="B110" s="29"/>
      <c r="C110" s="21" t="s">
        <v>209</v>
      </c>
      <c r="L110" s="29"/>
    </row>
    <row r="111" spans="2:12" s="1" customFormat="1" ht="6.95" customHeight="1">
      <c r="B111" s="29"/>
      <c r="L111" s="29"/>
    </row>
    <row r="112" spans="2:12" s="1" customFormat="1" ht="12" customHeight="1">
      <c r="B112" s="29"/>
      <c r="C112" s="26" t="s">
        <v>14</v>
      </c>
      <c r="L112" s="29"/>
    </row>
    <row r="113" spans="2:65" s="1" customFormat="1" ht="16.5" customHeight="1">
      <c r="B113" s="29"/>
      <c r="E113" s="230" t="str">
        <f>E7</f>
        <v>ODUS Kamenice</v>
      </c>
      <c r="F113" s="231"/>
      <c r="G113" s="231"/>
      <c r="H113" s="231"/>
      <c r="L113" s="29"/>
    </row>
    <row r="114" spans="2:65" s="1" customFormat="1" ht="12" customHeight="1">
      <c r="B114" s="29"/>
      <c r="C114" s="26" t="s">
        <v>165</v>
      </c>
      <c r="L114" s="29"/>
    </row>
    <row r="115" spans="2:65" s="1" customFormat="1" ht="16.5" customHeight="1">
      <c r="B115" s="29"/>
      <c r="E115" s="211" t="str">
        <f>E9</f>
        <v>SO 04.4 - Přípojka vodovod 1 a 2 etapa</v>
      </c>
      <c r="F115" s="229"/>
      <c r="G115" s="229"/>
      <c r="H115" s="229"/>
      <c r="L115" s="29"/>
    </row>
    <row r="116" spans="2:65" s="1" customFormat="1" ht="6.95" customHeight="1">
      <c r="B116" s="29"/>
      <c r="L116" s="29"/>
    </row>
    <row r="117" spans="2:65" s="1" customFormat="1" ht="12" customHeight="1">
      <c r="B117" s="29"/>
      <c r="C117" s="26" t="s">
        <v>18</v>
      </c>
      <c r="F117" s="24" t="str">
        <f>F12</f>
        <v>Česká Kamenice</v>
      </c>
      <c r="I117" s="26" t="s">
        <v>20</v>
      </c>
      <c r="J117" s="49" t="str">
        <f>IF(J12="","",J12)</f>
        <v>8. 6. 2024</v>
      </c>
      <c r="L117" s="29"/>
    </row>
    <row r="118" spans="2:65" s="1" customFormat="1" ht="6.95" customHeight="1">
      <c r="B118" s="29"/>
      <c r="L118" s="29"/>
    </row>
    <row r="119" spans="2:65" s="1" customFormat="1" ht="40.15" customHeight="1">
      <c r="B119" s="29"/>
      <c r="C119" s="26" t="s">
        <v>22</v>
      </c>
      <c r="F119" s="24" t="str">
        <f>E15</f>
        <v xml:space="preserve"> </v>
      </c>
      <c r="I119" s="26" t="s">
        <v>27</v>
      </c>
      <c r="J119" s="27" t="str">
        <f>E21</f>
        <v>BOD ARCHITEKTI-atelier bod architekti s.r.o.</v>
      </c>
      <c r="L119" s="29"/>
    </row>
    <row r="120" spans="2:65" s="1" customFormat="1" ht="15.2" customHeight="1">
      <c r="B120" s="29"/>
      <c r="C120" s="26" t="s">
        <v>26</v>
      </c>
      <c r="F120" s="24" t="str">
        <f>IF(E18="","",E18)</f>
        <v xml:space="preserve"> </v>
      </c>
      <c r="I120" s="26" t="s">
        <v>30</v>
      </c>
      <c r="J120" s="27" t="str">
        <f>E24</f>
        <v>Krajovský</v>
      </c>
      <c r="L120" s="29"/>
    </row>
    <row r="121" spans="2:65" s="1" customFormat="1" ht="10.35" customHeight="1">
      <c r="B121" s="29"/>
      <c r="L121" s="29"/>
    </row>
    <row r="122" spans="2:65" s="10" customFormat="1" ht="29.25" customHeight="1">
      <c r="B122" s="104"/>
      <c r="C122" s="105" t="s">
        <v>210</v>
      </c>
      <c r="D122" s="106" t="s">
        <v>58</v>
      </c>
      <c r="E122" s="106" t="s">
        <v>54</v>
      </c>
      <c r="F122" s="106" t="s">
        <v>55</v>
      </c>
      <c r="G122" s="106" t="s">
        <v>211</v>
      </c>
      <c r="H122" s="106" t="s">
        <v>212</v>
      </c>
      <c r="I122" s="106" t="s">
        <v>213</v>
      </c>
      <c r="J122" s="106" t="s">
        <v>170</v>
      </c>
      <c r="K122" s="107" t="s">
        <v>214</v>
      </c>
      <c r="L122" s="104"/>
      <c r="M122" s="56" t="s">
        <v>1</v>
      </c>
      <c r="N122" s="57" t="s">
        <v>37</v>
      </c>
      <c r="O122" s="57" t="s">
        <v>215</v>
      </c>
      <c r="P122" s="57" t="s">
        <v>216</v>
      </c>
      <c r="Q122" s="57" t="s">
        <v>217</v>
      </c>
      <c r="R122" s="57" t="s">
        <v>218</v>
      </c>
      <c r="S122" s="57" t="s">
        <v>219</v>
      </c>
      <c r="T122" s="58" t="s">
        <v>220</v>
      </c>
    </row>
    <row r="123" spans="2:65" s="1" customFormat="1" ht="22.9" customHeight="1">
      <c r="B123" s="29"/>
      <c r="C123" s="61" t="s">
        <v>221</v>
      </c>
      <c r="J123" s="108">
        <f>BK123</f>
        <v>858523.33000000007</v>
      </c>
      <c r="L123" s="29"/>
      <c r="M123" s="59"/>
      <c r="N123" s="50"/>
      <c r="O123" s="50"/>
      <c r="P123" s="109">
        <f>P124+P276+P309</f>
        <v>366.44599999999997</v>
      </c>
      <c r="Q123" s="50"/>
      <c r="R123" s="109">
        <f>R124+R276+R309</f>
        <v>121.03987725000002</v>
      </c>
      <c r="S123" s="50"/>
      <c r="T123" s="110">
        <f>T124+T276+T309</f>
        <v>0</v>
      </c>
      <c r="AT123" s="17" t="s">
        <v>72</v>
      </c>
      <c r="AU123" s="17" t="s">
        <v>172</v>
      </c>
      <c r="BK123" s="111">
        <f>BK124+BK276+BK309</f>
        <v>858523.33000000007</v>
      </c>
    </row>
    <row r="124" spans="2:65" s="11" customFormat="1" ht="25.9" customHeight="1">
      <c r="B124" s="112"/>
      <c r="D124" s="113" t="s">
        <v>72</v>
      </c>
      <c r="E124" s="114" t="s">
        <v>222</v>
      </c>
      <c r="F124" s="114" t="s">
        <v>223</v>
      </c>
      <c r="J124" s="115">
        <f>BK124</f>
        <v>698204.33000000007</v>
      </c>
      <c r="L124" s="112"/>
      <c r="M124" s="116"/>
      <c r="P124" s="117">
        <f>P125+P149</f>
        <v>333.68699999999995</v>
      </c>
      <c r="R124" s="117">
        <f>R125+R149</f>
        <v>120.59720725000001</v>
      </c>
      <c r="T124" s="118">
        <f>T125+T149</f>
        <v>0</v>
      </c>
      <c r="AR124" s="113" t="s">
        <v>78</v>
      </c>
      <c r="AT124" s="119" t="s">
        <v>72</v>
      </c>
      <c r="AU124" s="119" t="s">
        <v>73</v>
      </c>
      <c r="AY124" s="113" t="s">
        <v>224</v>
      </c>
      <c r="BK124" s="120">
        <f>BK125+BK149</f>
        <v>698204.33000000007</v>
      </c>
    </row>
    <row r="125" spans="2:65" s="11" customFormat="1" ht="22.9" customHeight="1">
      <c r="B125" s="112"/>
      <c r="D125" s="113" t="s">
        <v>72</v>
      </c>
      <c r="E125" s="121" t="s">
        <v>78</v>
      </c>
      <c r="F125" s="121" t="s">
        <v>225</v>
      </c>
      <c r="J125" s="122">
        <f>BK125</f>
        <v>188418.76</v>
      </c>
      <c r="L125" s="112"/>
      <c r="M125" s="116"/>
      <c r="P125" s="117">
        <f>SUM(P126:P148)</f>
        <v>179.208</v>
      </c>
      <c r="R125" s="117">
        <f>SUM(R126:R148)</f>
        <v>72.727000000000004</v>
      </c>
      <c r="T125" s="118">
        <f>SUM(T126:T148)</f>
        <v>0</v>
      </c>
      <c r="AR125" s="113" t="s">
        <v>78</v>
      </c>
      <c r="AT125" s="119" t="s">
        <v>72</v>
      </c>
      <c r="AU125" s="119" t="s">
        <v>78</v>
      </c>
      <c r="AY125" s="113" t="s">
        <v>224</v>
      </c>
      <c r="BK125" s="120">
        <f>SUM(BK126:BK148)</f>
        <v>188418.76</v>
      </c>
    </row>
    <row r="126" spans="2:65" s="1" customFormat="1" ht="33" customHeight="1">
      <c r="B126" s="123"/>
      <c r="C126" s="124" t="s">
        <v>78</v>
      </c>
      <c r="D126" s="124" t="s">
        <v>226</v>
      </c>
      <c r="E126" s="125" t="s">
        <v>6000</v>
      </c>
      <c r="F126" s="126" t="s">
        <v>6001</v>
      </c>
      <c r="G126" s="127" t="s">
        <v>229</v>
      </c>
      <c r="H126" s="128">
        <v>108</v>
      </c>
      <c r="I126" s="129">
        <v>863</v>
      </c>
      <c r="J126" s="129">
        <f>ROUND(I126*H126,2)</f>
        <v>93204</v>
      </c>
      <c r="K126" s="126" t="s">
        <v>230</v>
      </c>
      <c r="L126" s="29"/>
      <c r="M126" s="130" t="s">
        <v>1</v>
      </c>
      <c r="N126" s="131" t="s">
        <v>38</v>
      </c>
      <c r="O126" s="132">
        <v>1.17</v>
      </c>
      <c r="P126" s="132">
        <f>O126*H126</f>
        <v>126.35999999999999</v>
      </c>
      <c r="Q126" s="132">
        <v>0</v>
      </c>
      <c r="R126" s="132">
        <f>Q126*H126</f>
        <v>0</v>
      </c>
      <c r="S126" s="132">
        <v>0</v>
      </c>
      <c r="T126" s="133">
        <f>S126*H126</f>
        <v>0</v>
      </c>
      <c r="AR126" s="134" t="s">
        <v>106</v>
      </c>
      <c r="AT126" s="134" t="s">
        <v>226</v>
      </c>
      <c r="AU126" s="134" t="s">
        <v>82</v>
      </c>
      <c r="AY126" s="17" t="s">
        <v>224</v>
      </c>
      <c r="BE126" s="135">
        <f>IF(N126="základní",J126,0)</f>
        <v>93204</v>
      </c>
      <c r="BF126" s="135">
        <f>IF(N126="snížená",J126,0)</f>
        <v>0</v>
      </c>
      <c r="BG126" s="135">
        <f>IF(N126="zákl. přenesená",J126,0)</f>
        <v>0</v>
      </c>
      <c r="BH126" s="135">
        <f>IF(N126="sníž. přenesená",J126,0)</f>
        <v>0</v>
      </c>
      <c r="BI126" s="135">
        <f>IF(N126="nulová",J126,0)</f>
        <v>0</v>
      </c>
      <c r="BJ126" s="17" t="s">
        <v>78</v>
      </c>
      <c r="BK126" s="135">
        <f>ROUND(I126*H126,2)</f>
        <v>93204</v>
      </c>
      <c r="BL126" s="17" t="s">
        <v>106</v>
      </c>
      <c r="BM126" s="134" t="s">
        <v>6079</v>
      </c>
    </row>
    <row r="127" spans="2:65" s="1" customFormat="1" ht="29.25">
      <c r="B127" s="29"/>
      <c r="D127" s="136" t="s">
        <v>231</v>
      </c>
      <c r="F127" s="137" t="s">
        <v>6003</v>
      </c>
      <c r="L127" s="29"/>
      <c r="M127" s="138"/>
      <c r="T127" s="53"/>
      <c r="AT127" s="17" t="s">
        <v>231</v>
      </c>
      <c r="AU127" s="17" t="s">
        <v>82</v>
      </c>
    </row>
    <row r="128" spans="2:65" s="1" customFormat="1">
      <c r="B128" s="29"/>
      <c r="D128" s="139" t="s">
        <v>232</v>
      </c>
      <c r="F128" s="140" t="s">
        <v>6004</v>
      </c>
      <c r="L128" s="29"/>
      <c r="M128" s="138"/>
      <c r="T128" s="53"/>
      <c r="AT128" s="17" t="s">
        <v>232</v>
      </c>
      <c r="AU128" s="17" t="s">
        <v>82</v>
      </c>
    </row>
    <row r="129" spans="2:65" s="12" customFormat="1">
      <c r="B129" s="141"/>
      <c r="D129" s="136" t="s">
        <v>234</v>
      </c>
      <c r="E129" s="142" t="s">
        <v>1</v>
      </c>
      <c r="F129" s="143" t="s">
        <v>6005</v>
      </c>
      <c r="H129" s="142" t="s">
        <v>1</v>
      </c>
      <c r="L129" s="141"/>
      <c r="M129" s="144"/>
      <c r="T129" s="145"/>
      <c r="AT129" s="142" t="s">
        <v>234</v>
      </c>
      <c r="AU129" s="142" t="s">
        <v>82</v>
      </c>
      <c r="AV129" s="12" t="s">
        <v>78</v>
      </c>
      <c r="AW129" s="12" t="s">
        <v>29</v>
      </c>
      <c r="AX129" s="12" t="s">
        <v>73</v>
      </c>
      <c r="AY129" s="142" t="s">
        <v>224</v>
      </c>
    </row>
    <row r="130" spans="2:65" s="13" customFormat="1">
      <c r="B130" s="146"/>
      <c r="D130" s="136" t="s">
        <v>234</v>
      </c>
      <c r="E130" s="147" t="s">
        <v>1</v>
      </c>
      <c r="F130" s="148" t="s">
        <v>6080</v>
      </c>
      <c r="H130" s="149">
        <v>108</v>
      </c>
      <c r="L130" s="146"/>
      <c r="M130" s="150"/>
      <c r="T130" s="151"/>
      <c r="AT130" s="147" t="s">
        <v>234</v>
      </c>
      <c r="AU130" s="147" t="s">
        <v>82</v>
      </c>
      <c r="AV130" s="13" t="s">
        <v>82</v>
      </c>
      <c r="AW130" s="13" t="s">
        <v>29</v>
      </c>
      <c r="AX130" s="13" t="s">
        <v>73</v>
      </c>
      <c r="AY130" s="147" t="s">
        <v>224</v>
      </c>
    </row>
    <row r="131" spans="2:65" s="14" customFormat="1">
      <c r="B131" s="152"/>
      <c r="D131" s="136" t="s">
        <v>234</v>
      </c>
      <c r="E131" s="153" t="s">
        <v>1</v>
      </c>
      <c r="F131" s="154" t="s">
        <v>239</v>
      </c>
      <c r="H131" s="155">
        <v>108</v>
      </c>
      <c r="L131" s="152"/>
      <c r="M131" s="156"/>
      <c r="T131" s="157"/>
      <c r="AT131" s="153" t="s">
        <v>234</v>
      </c>
      <c r="AU131" s="153" t="s">
        <v>82</v>
      </c>
      <c r="AV131" s="14" t="s">
        <v>106</v>
      </c>
      <c r="AW131" s="14" t="s">
        <v>29</v>
      </c>
      <c r="AX131" s="14" t="s">
        <v>78</v>
      </c>
      <c r="AY131" s="153" t="s">
        <v>224</v>
      </c>
    </row>
    <row r="132" spans="2:65" s="1" customFormat="1" ht="37.9" customHeight="1">
      <c r="B132" s="123"/>
      <c r="C132" s="124" t="s">
        <v>82</v>
      </c>
      <c r="D132" s="124" t="s">
        <v>226</v>
      </c>
      <c r="E132" s="125" t="s">
        <v>6007</v>
      </c>
      <c r="F132" s="126" t="s">
        <v>6008</v>
      </c>
      <c r="G132" s="127" t="s">
        <v>229</v>
      </c>
      <c r="H132" s="128">
        <v>108</v>
      </c>
      <c r="I132" s="129">
        <v>111</v>
      </c>
      <c r="J132" s="129">
        <f>ROUND(I132*H132,2)</f>
        <v>11988</v>
      </c>
      <c r="K132" s="126" t="s">
        <v>230</v>
      </c>
      <c r="L132" s="29"/>
      <c r="M132" s="130" t="s">
        <v>1</v>
      </c>
      <c r="N132" s="131" t="s">
        <v>38</v>
      </c>
      <c r="O132" s="132">
        <v>5.0999999999999997E-2</v>
      </c>
      <c r="P132" s="132">
        <f>O132*H132</f>
        <v>5.508</v>
      </c>
      <c r="Q132" s="132">
        <v>0</v>
      </c>
      <c r="R132" s="132">
        <f>Q132*H132</f>
        <v>0</v>
      </c>
      <c r="S132" s="132">
        <v>0</v>
      </c>
      <c r="T132" s="133">
        <f>S132*H132</f>
        <v>0</v>
      </c>
      <c r="AR132" s="134" t="s">
        <v>106</v>
      </c>
      <c r="AT132" s="134" t="s">
        <v>226</v>
      </c>
      <c r="AU132" s="134" t="s">
        <v>82</v>
      </c>
      <c r="AY132" s="17" t="s">
        <v>224</v>
      </c>
      <c r="BE132" s="135">
        <f>IF(N132="základní",J132,0)</f>
        <v>11988</v>
      </c>
      <c r="BF132" s="135">
        <f>IF(N132="snížená",J132,0)</f>
        <v>0</v>
      </c>
      <c r="BG132" s="135">
        <f>IF(N132="zákl. přenesená",J132,0)</f>
        <v>0</v>
      </c>
      <c r="BH132" s="135">
        <f>IF(N132="sníž. přenesená",J132,0)</f>
        <v>0</v>
      </c>
      <c r="BI132" s="135">
        <f>IF(N132="nulová",J132,0)</f>
        <v>0</v>
      </c>
      <c r="BJ132" s="17" t="s">
        <v>78</v>
      </c>
      <c r="BK132" s="135">
        <f>ROUND(I132*H132,2)</f>
        <v>11988</v>
      </c>
      <c r="BL132" s="17" t="s">
        <v>106</v>
      </c>
      <c r="BM132" s="134" t="s">
        <v>6081</v>
      </c>
    </row>
    <row r="133" spans="2:65" s="1" customFormat="1" ht="39">
      <c r="B133" s="29"/>
      <c r="D133" s="136" t="s">
        <v>231</v>
      </c>
      <c r="F133" s="137" t="s">
        <v>6010</v>
      </c>
      <c r="L133" s="29"/>
      <c r="M133" s="138"/>
      <c r="T133" s="53"/>
      <c r="AT133" s="17" t="s">
        <v>231</v>
      </c>
      <c r="AU133" s="17" t="s">
        <v>82</v>
      </c>
    </row>
    <row r="134" spans="2:65" s="1" customFormat="1">
      <c r="B134" s="29"/>
      <c r="D134" s="139" t="s">
        <v>232</v>
      </c>
      <c r="F134" s="140" t="s">
        <v>6011</v>
      </c>
      <c r="L134" s="29"/>
      <c r="M134" s="138"/>
      <c r="T134" s="53"/>
      <c r="AT134" s="17" t="s">
        <v>232</v>
      </c>
      <c r="AU134" s="17" t="s">
        <v>82</v>
      </c>
    </row>
    <row r="135" spans="2:65" s="1" customFormat="1" ht="33" customHeight="1">
      <c r="B135" s="123"/>
      <c r="C135" s="124" t="s">
        <v>101</v>
      </c>
      <c r="D135" s="124" t="s">
        <v>226</v>
      </c>
      <c r="E135" s="125" t="s">
        <v>6012</v>
      </c>
      <c r="F135" s="126" t="s">
        <v>6013</v>
      </c>
      <c r="G135" s="127" t="s">
        <v>253</v>
      </c>
      <c r="H135" s="128">
        <v>60</v>
      </c>
      <c r="I135" s="129">
        <v>314</v>
      </c>
      <c r="J135" s="129">
        <f>ROUND(I135*H135,2)</f>
        <v>18840</v>
      </c>
      <c r="K135" s="126" t="s">
        <v>230</v>
      </c>
      <c r="L135" s="29"/>
      <c r="M135" s="130" t="s">
        <v>1</v>
      </c>
      <c r="N135" s="131" t="s">
        <v>38</v>
      </c>
      <c r="O135" s="132">
        <v>0</v>
      </c>
      <c r="P135" s="132">
        <f>O135*H135</f>
        <v>0</v>
      </c>
      <c r="Q135" s="132">
        <v>0</v>
      </c>
      <c r="R135" s="132">
        <f>Q135*H135</f>
        <v>0</v>
      </c>
      <c r="S135" s="132">
        <v>0</v>
      </c>
      <c r="T135" s="133">
        <f>S135*H135</f>
        <v>0</v>
      </c>
      <c r="AR135" s="134" t="s">
        <v>106</v>
      </c>
      <c r="AT135" s="134" t="s">
        <v>226</v>
      </c>
      <c r="AU135" s="134" t="s">
        <v>82</v>
      </c>
      <c r="AY135" s="17" t="s">
        <v>224</v>
      </c>
      <c r="BE135" s="135">
        <f>IF(N135="základní",J135,0)</f>
        <v>18840</v>
      </c>
      <c r="BF135" s="135">
        <f>IF(N135="snížená",J135,0)</f>
        <v>0</v>
      </c>
      <c r="BG135" s="135">
        <f>IF(N135="zákl. přenesená",J135,0)</f>
        <v>0</v>
      </c>
      <c r="BH135" s="135">
        <f>IF(N135="sníž. přenesená",J135,0)</f>
        <v>0</v>
      </c>
      <c r="BI135" s="135">
        <f>IF(N135="nulová",J135,0)</f>
        <v>0</v>
      </c>
      <c r="BJ135" s="17" t="s">
        <v>78</v>
      </c>
      <c r="BK135" s="135">
        <f>ROUND(I135*H135,2)</f>
        <v>18840</v>
      </c>
      <c r="BL135" s="17" t="s">
        <v>106</v>
      </c>
      <c r="BM135" s="134" t="s">
        <v>6082</v>
      </c>
    </row>
    <row r="136" spans="2:65" s="1" customFormat="1" ht="29.25">
      <c r="B136" s="29"/>
      <c r="D136" s="136" t="s">
        <v>231</v>
      </c>
      <c r="F136" s="137" t="s">
        <v>6015</v>
      </c>
      <c r="L136" s="29"/>
      <c r="M136" s="138"/>
      <c r="T136" s="53"/>
      <c r="AT136" s="17" t="s">
        <v>231</v>
      </c>
      <c r="AU136" s="17" t="s">
        <v>82</v>
      </c>
    </row>
    <row r="137" spans="2:65" s="1" customFormat="1">
      <c r="B137" s="29"/>
      <c r="D137" s="139" t="s">
        <v>232</v>
      </c>
      <c r="F137" s="140" t="s">
        <v>6016</v>
      </c>
      <c r="L137" s="29"/>
      <c r="M137" s="138"/>
      <c r="T137" s="53"/>
      <c r="AT137" s="17" t="s">
        <v>232</v>
      </c>
      <c r="AU137" s="17" t="s">
        <v>82</v>
      </c>
    </row>
    <row r="138" spans="2:65" s="13" customFormat="1">
      <c r="B138" s="146"/>
      <c r="D138" s="136" t="s">
        <v>234</v>
      </c>
      <c r="E138" s="147" t="s">
        <v>1</v>
      </c>
      <c r="F138" s="148" t="s">
        <v>6017</v>
      </c>
      <c r="H138" s="149">
        <v>60</v>
      </c>
      <c r="L138" s="146"/>
      <c r="M138" s="150"/>
      <c r="T138" s="151"/>
      <c r="AT138" s="147" t="s">
        <v>234</v>
      </c>
      <c r="AU138" s="147" t="s">
        <v>82</v>
      </c>
      <c r="AV138" s="13" t="s">
        <v>82</v>
      </c>
      <c r="AW138" s="13" t="s">
        <v>29</v>
      </c>
      <c r="AX138" s="13" t="s">
        <v>73</v>
      </c>
      <c r="AY138" s="147" t="s">
        <v>224</v>
      </c>
    </row>
    <row r="139" spans="2:65" s="14" customFormat="1">
      <c r="B139" s="152"/>
      <c r="D139" s="136" t="s">
        <v>234</v>
      </c>
      <c r="E139" s="153" t="s">
        <v>1</v>
      </c>
      <c r="F139" s="154" t="s">
        <v>239</v>
      </c>
      <c r="H139" s="155">
        <v>60</v>
      </c>
      <c r="L139" s="152"/>
      <c r="M139" s="156"/>
      <c r="T139" s="157"/>
      <c r="AT139" s="153" t="s">
        <v>234</v>
      </c>
      <c r="AU139" s="153" t="s">
        <v>82</v>
      </c>
      <c r="AV139" s="14" t="s">
        <v>106</v>
      </c>
      <c r="AW139" s="14" t="s">
        <v>29</v>
      </c>
      <c r="AX139" s="14" t="s">
        <v>78</v>
      </c>
      <c r="AY139" s="153" t="s">
        <v>224</v>
      </c>
    </row>
    <row r="140" spans="2:65" s="1" customFormat="1" ht="16.5" customHeight="1">
      <c r="B140" s="123"/>
      <c r="C140" s="124" t="s">
        <v>106</v>
      </c>
      <c r="D140" s="124" t="s">
        <v>226</v>
      </c>
      <c r="E140" s="125" t="s">
        <v>6018</v>
      </c>
      <c r="F140" s="126" t="s">
        <v>6019</v>
      </c>
      <c r="G140" s="127" t="s">
        <v>229</v>
      </c>
      <c r="H140" s="128">
        <v>40</v>
      </c>
      <c r="I140" s="129">
        <v>21.4</v>
      </c>
      <c r="J140" s="129">
        <f>ROUND(I140*H140,2)</f>
        <v>856</v>
      </c>
      <c r="K140" s="126" t="s">
        <v>230</v>
      </c>
      <c r="L140" s="29"/>
      <c r="M140" s="130" t="s">
        <v>1</v>
      </c>
      <c r="N140" s="131" t="s">
        <v>38</v>
      </c>
      <c r="O140" s="132">
        <v>8.9999999999999993E-3</v>
      </c>
      <c r="P140" s="132">
        <f>O140*H140</f>
        <v>0.36</v>
      </c>
      <c r="Q140" s="132">
        <v>0</v>
      </c>
      <c r="R140" s="132">
        <f>Q140*H140</f>
        <v>0</v>
      </c>
      <c r="S140" s="132">
        <v>0</v>
      </c>
      <c r="T140" s="133">
        <f>S140*H140</f>
        <v>0</v>
      </c>
      <c r="AR140" s="134" t="s">
        <v>106</v>
      </c>
      <c r="AT140" s="134" t="s">
        <v>226</v>
      </c>
      <c r="AU140" s="134" t="s">
        <v>82</v>
      </c>
      <c r="AY140" s="17" t="s">
        <v>224</v>
      </c>
      <c r="BE140" s="135">
        <f>IF(N140="základní",J140,0)</f>
        <v>856</v>
      </c>
      <c r="BF140" s="135">
        <f>IF(N140="snížená",J140,0)</f>
        <v>0</v>
      </c>
      <c r="BG140" s="135">
        <f>IF(N140="zákl. přenesená",J140,0)</f>
        <v>0</v>
      </c>
      <c r="BH140" s="135">
        <f>IF(N140="sníž. přenesená",J140,0)</f>
        <v>0</v>
      </c>
      <c r="BI140" s="135">
        <f>IF(N140="nulová",J140,0)</f>
        <v>0</v>
      </c>
      <c r="BJ140" s="17" t="s">
        <v>78</v>
      </c>
      <c r="BK140" s="135">
        <f>ROUND(I140*H140,2)</f>
        <v>856</v>
      </c>
      <c r="BL140" s="17" t="s">
        <v>106</v>
      </c>
      <c r="BM140" s="134" t="s">
        <v>6083</v>
      </c>
    </row>
    <row r="141" spans="2:65" s="1" customFormat="1" ht="19.5">
      <c r="B141" s="29"/>
      <c r="D141" s="136" t="s">
        <v>231</v>
      </c>
      <c r="F141" s="137" t="s">
        <v>6021</v>
      </c>
      <c r="L141" s="29"/>
      <c r="M141" s="138"/>
      <c r="T141" s="53"/>
      <c r="AT141" s="17" t="s">
        <v>231</v>
      </c>
      <c r="AU141" s="17" t="s">
        <v>82</v>
      </c>
    </row>
    <row r="142" spans="2:65" s="1" customFormat="1">
      <c r="B142" s="29"/>
      <c r="D142" s="139" t="s">
        <v>232</v>
      </c>
      <c r="F142" s="140" t="s">
        <v>6022</v>
      </c>
      <c r="L142" s="29"/>
      <c r="M142" s="138"/>
      <c r="T142" s="53"/>
      <c r="AT142" s="17" t="s">
        <v>232</v>
      </c>
      <c r="AU142" s="17" t="s">
        <v>82</v>
      </c>
    </row>
    <row r="143" spans="2:65" s="1" customFormat="1" ht="24.2" customHeight="1">
      <c r="B143" s="123"/>
      <c r="C143" s="124" t="s">
        <v>109</v>
      </c>
      <c r="D143" s="124" t="s">
        <v>226</v>
      </c>
      <c r="E143" s="125" t="s">
        <v>6023</v>
      </c>
      <c r="F143" s="126" t="s">
        <v>6024</v>
      </c>
      <c r="G143" s="127" t="s">
        <v>229</v>
      </c>
      <c r="H143" s="128">
        <v>108</v>
      </c>
      <c r="I143" s="129">
        <v>230</v>
      </c>
      <c r="J143" s="129">
        <f>ROUND(I143*H143,2)</f>
        <v>24840</v>
      </c>
      <c r="K143" s="126" t="s">
        <v>230</v>
      </c>
      <c r="L143" s="29"/>
      <c r="M143" s="130" t="s">
        <v>1</v>
      </c>
      <c r="N143" s="131" t="s">
        <v>38</v>
      </c>
      <c r="O143" s="132">
        <v>0.435</v>
      </c>
      <c r="P143" s="132">
        <f>O143*H143</f>
        <v>46.98</v>
      </c>
      <c r="Q143" s="132">
        <v>0</v>
      </c>
      <c r="R143" s="132">
        <f>Q143*H143</f>
        <v>0</v>
      </c>
      <c r="S143" s="132">
        <v>0</v>
      </c>
      <c r="T143" s="133">
        <f>S143*H143</f>
        <v>0</v>
      </c>
      <c r="AR143" s="134" t="s">
        <v>106</v>
      </c>
      <c r="AT143" s="134" t="s">
        <v>226</v>
      </c>
      <c r="AU143" s="134" t="s">
        <v>82</v>
      </c>
      <c r="AY143" s="17" t="s">
        <v>224</v>
      </c>
      <c r="BE143" s="135">
        <f>IF(N143="základní",J143,0)</f>
        <v>24840</v>
      </c>
      <c r="BF143" s="135">
        <f>IF(N143="snížená",J143,0)</f>
        <v>0</v>
      </c>
      <c r="BG143" s="135">
        <f>IF(N143="zákl. přenesená",J143,0)</f>
        <v>0</v>
      </c>
      <c r="BH143" s="135">
        <f>IF(N143="sníž. přenesená",J143,0)</f>
        <v>0</v>
      </c>
      <c r="BI143" s="135">
        <f>IF(N143="nulová",J143,0)</f>
        <v>0</v>
      </c>
      <c r="BJ143" s="17" t="s">
        <v>78</v>
      </c>
      <c r="BK143" s="135">
        <f>ROUND(I143*H143,2)</f>
        <v>24840</v>
      </c>
      <c r="BL143" s="17" t="s">
        <v>106</v>
      </c>
      <c r="BM143" s="134" t="s">
        <v>6084</v>
      </c>
    </row>
    <row r="144" spans="2:65" s="1" customFormat="1" ht="39">
      <c r="B144" s="29"/>
      <c r="D144" s="136" t="s">
        <v>231</v>
      </c>
      <c r="F144" s="137" t="s">
        <v>6026</v>
      </c>
      <c r="L144" s="29"/>
      <c r="M144" s="138"/>
      <c r="T144" s="53"/>
      <c r="AT144" s="17" t="s">
        <v>231</v>
      </c>
      <c r="AU144" s="17" t="s">
        <v>82</v>
      </c>
    </row>
    <row r="145" spans="2:65" s="1" customFormat="1">
      <c r="B145" s="29"/>
      <c r="D145" s="139" t="s">
        <v>232</v>
      </c>
      <c r="F145" s="140" t="s">
        <v>6027</v>
      </c>
      <c r="L145" s="29"/>
      <c r="M145" s="138"/>
      <c r="T145" s="53"/>
      <c r="AT145" s="17" t="s">
        <v>232</v>
      </c>
      <c r="AU145" s="17" t="s">
        <v>82</v>
      </c>
    </row>
    <row r="146" spans="2:65" s="1" customFormat="1" ht="16.5" customHeight="1">
      <c r="B146" s="123"/>
      <c r="C146" s="164" t="s">
        <v>112</v>
      </c>
      <c r="D146" s="164" t="s">
        <v>1008</v>
      </c>
      <c r="E146" s="165" t="s">
        <v>6028</v>
      </c>
      <c r="F146" s="166" t="s">
        <v>6029</v>
      </c>
      <c r="G146" s="167" t="s">
        <v>253</v>
      </c>
      <c r="H146" s="168">
        <v>72.727000000000004</v>
      </c>
      <c r="I146" s="169">
        <v>532</v>
      </c>
      <c r="J146" s="169">
        <f>ROUND(I146*H146,2)</f>
        <v>38690.76</v>
      </c>
      <c r="K146" s="166" t="s">
        <v>230</v>
      </c>
      <c r="L146" s="170"/>
      <c r="M146" s="171" t="s">
        <v>1</v>
      </c>
      <c r="N146" s="172" t="s">
        <v>38</v>
      </c>
      <c r="O146" s="132">
        <v>0</v>
      </c>
      <c r="P146" s="132">
        <f>O146*H146</f>
        <v>0</v>
      </c>
      <c r="Q146" s="132">
        <v>1</v>
      </c>
      <c r="R146" s="132">
        <f>Q146*H146</f>
        <v>72.727000000000004</v>
      </c>
      <c r="S146" s="132">
        <v>0</v>
      </c>
      <c r="T146" s="133">
        <f>S146*H146</f>
        <v>0</v>
      </c>
      <c r="AR146" s="134" t="s">
        <v>118</v>
      </c>
      <c r="AT146" s="134" t="s">
        <v>1008</v>
      </c>
      <c r="AU146" s="134" t="s">
        <v>82</v>
      </c>
      <c r="AY146" s="17" t="s">
        <v>224</v>
      </c>
      <c r="BE146" s="135">
        <f>IF(N146="základní",J146,0)</f>
        <v>38690.76</v>
      </c>
      <c r="BF146" s="135">
        <f>IF(N146="snížená",J146,0)</f>
        <v>0</v>
      </c>
      <c r="BG146" s="135">
        <f>IF(N146="zákl. přenesená",J146,0)</f>
        <v>0</v>
      </c>
      <c r="BH146" s="135">
        <f>IF(N146="sníž. přenesená",J146,0)</f>
        <v>0</v>
      </c>
      <c r="BI146" s="135">
        <f>IF(N146="nulová",J146,0)</f>
        <v>0</v>
      </c>
      <c r="BJ146" s="17" t="s">
        <v>78</v>
      </c>
      <c r="BK146" s="135">
        <f>ROUND(I146*H146,2)</f>
        <v>38690.76</v>
      </c>
      <c r="BL146" s="17" t="s">
        <v>106</v>
      </c>
      <c r="BM146" s="134" t="s">
        <v>6085</v>
      </c>
    </row>
    <row r="147" spans="2:65" s="1" customFormat="1">
      <c r="B147" s="29"/>
      <c r="D147" s="136" t="s">
        <v>231</v>
      </c>
      <c r="F147" s="137" t="s">
        <v>6029</v>
      </c>
      <c r="L147" s="29"/>
      <c r="M147" s="138"/>
      <c r="T147" s="53"/>
      <c r="AT147" s="17" t="s">
        <v>231</v>
      </c>
      <c r="AU147" s="17" t="s">
        <v>82</v>
      </c>
    </row>
    <row r="148" spans="2:65" s="13" customFormat="1">
      <c r="B148" s="146"/>
      <c r="D148" s="136" t="s">
        <v>234</v>
      </c>
      <c r="F148" s="148" t="s">
        <v>6086</v>
      </c>
      <c r="H148" s="149">
        <v>72.727000000000004</v>
      </c>
      <c r="L148" s="146"/>
      <c r="M148" s="150"/>
      <c r="T148" s="151"/>
      <c r="AT148" s="147" t="s">
        <v>234</v>
      </c>
      <c r="AU148" s="147" t="s">
        <v>82</v>
      </c>
      <c r="AV148" s="13" t="s">
        <v>82</v>
      </c>
      <c r="AW148" s="13" t="s">
        <v>3</v>
      </c>
      <c r="AX148" s="13" t="s">
        <v>78</v>
      </c>
      <c r="AY148" s="147" t="s">
        <v>224</v>
      </c>
    </row>
    <row r="149" spans="2:65" s="11" customFormat="1" ht="22.9" customHeight="1">
      <c r="B149" s="112"/>
      <c r="D149" s="113" t="s">
        <v>72</v>
      </c>
      <c r="E149" s="121" t="s">
        <v>118</v>
      </c>
      <c r="F149" s="121" t="s">
        <v>5767</v>
      </c>
      <c r="J149" s="122">
        <f>BK149</f>
        <v>509785.57</v>
      </c>
      <c r="L149" s="112"/>
      <c r="M149" s="116"/>
      <c r="P149" s="117">
        <f>SUM(P150:P275)</f>
        <v>154.47899999999996</v>
      </c>
      <c r="R149" s="117">
        <f>SUM(R150:R275)</f>
        <v>47.870207250000007</v>
      </c>
      <c r="T149" s="118">
        <f>SUM(T150:T275)</f>
        <v>0</v>
      </c>
      <c r="AR149" s="113" t="s">
        <v>78</v>
      </c>
      <c r="AT149" s="119" t="s">
        <v>72</v>
      </c>
      <c r="AU149" s="119" t="s">
        <v>78</v>
      </c>
      <c r="AY149" s="113" t="s">
        <v>224</v>
      </c>
      <c r="BK149" s="120">
        <f>SUM(BK150:BK275)</f>
        <v>509785.57</v>
      </c>
    </row>
    <row r="150" spans="2:65" s="1" customFormat="1" ht="24.2" customHeight="1">
      <c r="B150" s="123"/>
      <c r="C150" s="124" t="s">
        <v>115</v>
      </c>
      <c r="D150" s="124" t="s">
        <v>226</v>
      </c>
      <c r="E150" s="125" t="s">
        <v>6087</v>
      </c>
      <c r="F150" s="126" t="s">
        <v>6088</v>
      </c>
      <c r="G150" s="127" t="s">
        <v>639</v>
      </c>
      <c r="H150" s="128">
        <v>11</v>
      </c>
      <c r="I150" s="129">
        <v>880</v>
      </c>
      <c r="J150" s="129">
        <f>ROUND(I150*H150,2)</f>
        <v>9680</v>
      </c>
      <c r="K150" s="126" t="s">
        <v>230</v>
      </c>
      <c r="L150" s="29"/>
      <c r="M150" s="130" t="s">
        <v>1</v>
      </c>
      <c r="N150" s="131" t="s">
        <v>38</v>
      </c>
      <c r="O150" s="132">
        <v>0.68500000000000005</v>
      </c>
      <c r="P150" s="132">
        <f>O150*H150</f>
        <v>7.5350000000000001</v>
      </c>
      <c r="Q150" s="132">
        <v>1.09E-3</v>
      </c>
      <c r="R150" s="132">
        <f>Q150*H150</f>
        <v>1.1990000000000001E-2</v>
      </c>
      <c r="S150" s="132">
        <v>0</v>
      </c>
      <c r="T150" s="133">
        <f>S150*H150</f>
        <v>0</v>
      </c>
      <c r="AR150" s="134" t="s">
        <v>106</v>
      </c>
      <c r="AT150" s="134" t="s">
        <v>226</v>
      </c>
      <c r="AU150" s="134" t="s">
        <v>82</v>
      </c>
      <c r="AY150" s="17" t="s">
        <v>224</v>
      </c>
      <c r="BE150" s="135">
        <f>IF(N150="základní",J150,0)</f>
        <v>9680</v>
      </c>
      <c r="BF150" s="135">
        <f>IF(N150="snížená",J150,0)</f>
        <v>0</v>
      </c>
      <c r="BG150" s="135">
        <f>IF(N150="zákl. přenesená",J150,0)</f>
        <v>0</v>
      </c>
      <c r="BH150" s="135">
        <f>IF(N150="sníž. přenesená",J150,0)</f>
        <v>0</v>
      </c>
      <c r="BI150" s="135">
        <f>IF(N150="nulová",J150,0)</f>
        <v>0</v>
      </c>
      <c r="BJ150" s="17" t="s">
        <v>78</v>
      </c>
      <c r="BK150" s="135">
        <f>ROUND(I150*H150,2)</f>
        <v>9680</v>
      </c>
      <c r="BL150" s="17" t="s">
        <v>106</v>
      </c>
      <c r="BM150" s="134" t="s">
        <v>6089</v>
      </c>
    </row>
    <row r="151" spans="2:65" s="1" customFormat="1" ht="29.25">
      <c r="B151" s="29"/>
      <c r="D151" s="136" t="s">
        <v>231</v>
      </c>
      <c r="F151" s="137" t="s">
        <v>6090</v>
      </c>
      <c r="L151" s="29"/>
      <c r="M151" s="138"/>
      <c r="T151" s="53"/>
      <c r="AT151" s="17" t="s">
        <v>231</v>
      </c>
      <c r="AU151" s="17" t="s">
        <v>82</v>
      </c>
    </row>
    <row r="152" spans="2:65" s="1" customFormat="1">
      <c r="B152" s="29"/>
      <c r="D152" s="139" t="s">
        <v>232</v>
      </c>
      <c r="F152" s="140" t="s">
        <v>6091</v>
      </c>
      <c r="L152" s="29"/>
      <c r="M152" s="138"/>
      <c r="T152" s="53"/>
      <c r="AT152" s="17" t="s">
        <v>232</v>
      </c>
      <c r="AU152" s="17" t="s">
        <v>82</v>
      </c>
    </row>
    <row r="153" spans="2:65" s="12" customFormat="1">
      <c r="B153" s="141"/>
      <c r="D153" s="136" t="s">
        <v>234</v>
      </c>
      <c r="E153" s="142" t="s">
        <v>1</v>
      </c>
      <c r="F153" s="143" t="s">
        <v>6092</v>
      </c>
      <c r="H153" s="142" t="s">
        <v>1</v>
      </c>
      <c r="L153" s="141"/>
      <c r="M153" s="144"/>
      <c r="T153" s="145"/>
      <c r="AT153" s="142" t="s">
        <v>234</v>
      </c>
      <c r="AU153" s="142" t="s">
        <v>82</v>
      </c>
      <c r="AV153" s="12" t="s">
        <v>78</v>
      </c>
      <c r="AW153" s="12" t="s">
        <v>29</v>
      </c>
      <c r="AX153" s="12" t="s">
        <v>73</v>
      </c>
      <c r="AY153" s="142" t="s">
        <v>224</v>
      </c>
    </row>
    <row r="154" spans="2:65" s="13" customFormat="1">
      <c r="B154" s="146"/>
      <c r="D154" s="136" t="s">
        <v>234</v>
      </c>
      <c r="E154" s="147" t="s">
        <v>1</v>
      </c>
      <c r="F154" s="148" t="s">
        <v>297</v>
      </c>
      <c r="H154" s="149">
        <v>11</v>
      </c>
      <c r="L154" s="146"/>
      <c r="M154" s="150"/>
      <c r="T154" s="151"/>
      <c r="AT154" s="147" t="s">
        <v>234</v>
      </c>
      <c r="AU154" s="147" t="s">
        <v>82</v>
      </c>
      <c r="AV154" s="13" t="s">
        <v>82</v>
      </c>
      <c r="AW154" s="13" t="s">
        <v>29</v>
      </c>
      <c r="AX154" s="13" t="s">
        <v>73</v>
      </c>
      <c r="AY154" s="147" t="s">
        <v>224</v>
      </c>
    </row>
    <row r="155" spans="2:65" s="14" customFormat="1">
      <c r="B155" s="152"/>
      <c r="D155" s="136" t="s">
        <v>234</v>
      </c>
      <c r="E155" s="153" t="s">
        <v>1</v>
      </c>
      <c r="F155" s="154" t="s">
        <v>239</v>
      </c>
      <c r="H155" s="155">
        <v>11</v>
      </c>
      <c r="L155" s="152"/>
      <c r="M155" s="156"/>
      <c r="T155" s="157"/>
      <c r="AT155" s="153" t="s">
        <v>234</v>
      </c>
      <c r="AU155" s="153" t="s">
        <v>82</v>
      </c>
      <c r="AV155" s="14" t="s">
        <v>106</v>
      </c>
      <c r="AW155" s="14" t="s">
        <v>29</v>
      </c>
      <c r="AX155" s="14" t="s">
        <v>78</v>
      </c>
      <c r="AY155" s="153" t="s">
        <v>224</v>
      </c>
    </row>
    <row r="156" spans="2:65" s="1" customFormat="1" ht="24.2" customHeight="1">
      <c r="B156" s="123"/>
      <c r="C156" s="164" t="s">
        <v>118</v>
      </c>
      <c r="D156" s="164" t="s">
        <v>1008</v>
      </c>
      <c r="E156" s="165" t="s">
        <v>6093</v>
      </c>
      <c r="F156" s="166" t="s">
        <v>6094</v>
      </c>
      <c r="G156" s="167" t="s">
        <v>639</v>
      </c>
      <c r="H156" s="168">
        <v>11</v>
      </c>
      <c r="I156" s="169">
        <v>6650</v>
      </c>
      <c r="J156" s="169">
        <f>ROUND(I156*H156,2)</f>
        <v>73150</v>
      </c>
      <c r="K156" s="166" t="s">
        <v>230</v>
      </c>
      <c r="L156" s="170"/>
      <c r="M156" s="171" t="s">
        <v>1</v>
      </c>
      <c r="N156" s="172" t="s">
        <v>38</v>
      </c>
      <c r="O156" s="132">
        <v>0</v>
      </c>
      <c r="P156" s="132">
        <f>O156*H156</f>
        <v>0</v>
      </c>
      <c r="Q156" s="132">
        <v>8.5000000000000006E-3</v>
      </c>
      <c r="R156" s="132">
        <f>Q156*H156</f>
        <v>9.35E-2</v>
      </c>
      <c r="S156" s="132">
        <v>0</v>
      </c>
      <c r="T156" s="133">
        <f>S156*H156</f>
        <v>0</v>
      </c>
      <c r="AR156" s="134" t="s">
        <v>118</v>
      </c>
      <c r="AT156" s="134" t="s">
        <v>1008</v>
      </c>
      <c r="AU156" s="134" t="s">
        <v>82</v>
      </c>
      <c r="AY156" s="17" t="s">
        <v>224</v>
      </c>
      <c r="BE156" s="135">
        <f>IF(N156="základní",J156,0)</f>
        <v>73150</v>
      </c>
      <c r="BF156" s="135">
        <f>IF(N156="snížená",J156,0)</f>
        <v>0</v>
      </c>
      <c r="BG156" s="135">
        <f>IF(N156="zákl. přenesená",J156,0)</f>
        <v>0</v>
      </c>
      <c r="BH156" s="135">
        <f>IF(N156="sníž. přenesená",J156,0)</f>
        <v>0</v>
      </c>
      <c r="BI156" s="135">
        <f>IF(N156="nulová",J156,0)</f>
        <v>0</v>
      </c>
      <c r="BJ156" s="17" t="s">
        <v>78</v>
      </c>
      <c r="BK156" s="135">
        <f>ROUND(I156*H156,2)</f>
        <v>73150</v>
      </c>
      <c r="BL156" s="17" t="s">
        <v>106</v>
      </c>
      <c r="BM156" s="134" t="s">
        <v>6095</v>
      </c>
    </row>
    <row r="157" spans="2:65" s="1" customFormat="1">
      <c r="B157" s="29"/>
      <c r="D157" s="136" t="s">
        <v>231</v>
      </c>
      <c r="F157" s="137" t="s">
        <v>6094</v>
      </c>
      <c r="L157" s="29"/>
      <c r="M157" s="138"/>
      <c r="T157" s="53"/>
      <c r="AT157" s="17" t="s">
        <v>231</v>
      </c>
      <c r="AU157" s="17" t="s">
        <v>82</v>
      </c>
    </row>
    <row r="158" spans="2:65" s="1" customFormat="1" ht="24.2" customHeight="1">
      <c r="B158" s="123"/>
      <c r="C158" s="124" t="s">
        <v>280</v>
      </c>
      <c r="D158" s="124" t="s">
        <v>226</v>
      </c>
      <c r="E158" s="125" t="s">
        <v>6096</v>
      </c>
      <c r="F158" s="126" t="s">
        <v>6097</v>
      </c>
      <c r="G158" s="127" t="s">
        <v>639</v>
      </c>
      <c r="H158" s="128">
        <v>8</v>
      </c>
      <c r="I158" s="129">
        <v>894</v>
      </c>
      <c r="J158" s="129">
        <f>ROUND(I158*H158,2)</f>
        <v>7152</v>
      </c>
      <c r="K158" s="126" t="s">
        <v>230</v>
      </c>
      <c r="L158" s="29"/>
      <c r="M158" s="130" t="s">
        <v>1</v>
      </c>
      <c r="N158" s="131" t="s">
        <v>38</v>
      </c>
      <c r="O158" s="132">
        <v>0.72099999999999997</v>
      </c>
      <c r="P158" s="132">
        <f>O158*H158</f>
        <v>5.7679999999999998</v>
      </c>
      <c r="Q158" s="132">
        <v>1.09E-3</v>
      </c>
      <c r="R158" s="132">
        <f>Q158*H158</f>
        <v>8.7200000000000003E-3</v>
      </c>
      <c r="S158" s="132">
        <v>0</v>
      </c>
      <c r="T158" s="133">
        <f>S158*H158</f>
        <v>0</v>
      </c>
      <c r="AR158" s="134" t="s">
        <v>106</v>
      </c>
      <c r="AT158" s="134" t="s">
        <v>226</v>
      </c>
      <c r="AU158" s="134" t="s">
        <v>82</v>
      </c>
      <c r="AY158" s="17" t="s">
        <v>224</v>
      </c>
      <c r="BE158" s="135">
        <f>IF(N158="základní",J158,0)</f>
        <v>7152</v>
      </c>
      <c r="BF158" s="135">
        <f>IF(N158="snížená",J158,0)</f>
        <v>0</v>
      </c>
      <c r="BG158" s="135">
        <f>IF(N158="zákl. přenesená",J158,0)</f>
        <v>0</v>
      </c>
      <c r="BH158" s="135">
        <f>IF(N158="sníž. přenesená",J158,0)</f>
        <v>0</v>
      </c>
      <c r="BI158" s="135">
        <f>IF(N158="nulová",J158,0)</f>
        <v>0</v>
      </c>
      <c r="BJ158" s="17" t="s">
        <v>78</v>
      </c>
      <c r="BK158" s="135">
        <f>ROUND(I158*H158,2)</f>
        <v>7152</v>
      </c>
      <c r="BL158" s="17" t="s">
        <v>106</v>
      </c>
      <c r="BM158" s="134" t="s">
        <v>6098</v>
      </c>
    </row>
    <row r="159" spans="2:65" s="1" customFormat="1" ht="29.25">
      <c r="B159" s="29"/>
      <c r="D159" s="136" t="s">
        <v>231</v>
      </c>
      <c r="F159" s="137" t="s">
        <v>6099</v>
      </c>
      <c r="L159" s="29"/>
      <c r="M159" s="138"/>
      <c r="T159" s="53"/>
      <c r="AT159" s="17" t="s">
        <v>231</v>
      </c>
      <c r="AU159" s="17" t="s">
        <v>82</v>
      </c>
    </row>
    <row r="160" spans="2:65" s="1" customFormat="1">
      <c r="B160" s="29"/>
      <c r="D160" s="139" t="s">
        <v>232</v>
      </c>
      <c r="F160" s="140" t="s">
        <v>6100</v>
      </c>
      <c r="L160" s="29"/>
      <c r="M160" s="138"/>
      <c r="T160" s="53"/>
      <c r="AT160" s="17" t="s">
        <v>232</v>
      </c>
      <c r="AU160" s="17" t="s">
        <v>82</v>
      </c>
    </row>
    <row r="161" spans="2:65" s="12" customFormat="1">
      <c r="B161" s="141"/>
      <c r="D161" s="136" t="s">
        <v>234</v>
      </c>
      <c r="E161" s="142" t="s">
        <v>1</v>
      </c>
      <c r="F161" s="143" t="s">
        <v>6101</v>
      </c>
      <c r="H161" s="142" t="s">
        <v>1</v>
      </c>
      <c r="L161" s="141"/>
      <c r="M161" s="144"/>
      <c r="T161" s="145"/>
      <c r="AT161" s="142" t="s">
        <v>234</v>
      </c>
      <c r="AU161" s="142" t="s">
        <v>82</v>
      </c>
      <c r="AV161" s="12" t="s">
        <v>78</v>
      </c>
      <c r="AW161" s="12" t="s">
        <v>29</v>
      </c>
      <c r="AX161" s="12" t="s">
        <v>73</v>
      </c>
      <c r="AY161" s="142" t="s">
        <v>224</v>
      </c>
    </row>
    <row r="162" spans="2:65" s="13" customFormat="1">
      <c r="B162" s="146"/>
      <c r="D162" s="136" t="s">
        <v>234</v>
      </c>
      <c r="E162" s="147" t="s">
        <v>1</v>
      </c>
      <c r="F162" s="148" t="s">
        <v>118</v>
      </c>
      <c r="H162" s="149">
        <v>8</v>
      </c>
      <c r="L162" s="146"/>
      <c r="M162" s="150"/>
      <c r="T162" s="151"/>
      <c r="AT162" s="147" t="s">
        <v>234</v>
      </c>
      <c r="AU162" s="147" t="s">
        <v>82</v>
      </c>
      <c r="AV162" s="13" t="s">
        <v>82</v>
      </c>
      <c r="AW162" s="13" t="s">
        <v>29</v>
      </c>
      <c r="AX162" s="13" t="s">
        <v>73</v>
      </c>
      <c r="AY162" s="147" t="s">
        <v>224</v>
      </c>
    </row>
    <row r="163" spans="2:65" s="14" customFormat="1">
      <c r="B163" s="152"/>
      <c r="D163" s="136" t="s">
        <v>234</v>
      </c>
      <c r="E163" s="153" t="s">
        <v>1</v>
      </c>
      <c r="F163" s="154" t="s">
        <v>239</v>
      </c>
      <c r="H163" s="155">
        <v>8</v>
      </c>
      <c r="L163" s="152"/>
      <c r="M163" s="156"/>
      <c r="T163" s="157"/>
      <c r="AT163" s="153" t="s">
        <v>234</v>
      </c>
      <c r="AU163" s="153" t="s">
        <v>82</v>
      </c>
      <c r="AV163" s="14" t="s">
        <v>106</v>
      </c>
      <c r="AW163" s="14" t="s">
        <v>29</v>
      </c>
      <c r="AX163" s="14" t="s">
        <v>78</v>
      </c>
      <c r="AY163" s="153" t="s">
        <v>224</v>
      </c>
    </row>
    <row r="164" spans="2:65" s="1" customFormat="1" ht="24.2" customHeight="1">
      <c r="B164" s="123"/>
      <c r="C164" s="164" t="s">
        <v>258</v>
      </c>
      <c r="D164" s="164" t="s">
        <v>1008</v>
      </c>
      <c r="E164" s="165" t="s">
        <v>6102</v>
      </c>
      <c r="F164" s="166" t="s">
        <v>6103</v>
      </c>
      <c r="G164" s="167" t="s">
        <v>639</v>
      </c>
      <c r="H164" s="168">
        <v>8</v>
      </c>
      <c r="I164" s="169">
        <v>5890</v>
      </c>
      <c r="J164" s="169">
        <f>ROUND(I164*H164,2)</f>
        <v>47120</v>
      </c>
      <c r="K164" s="166" t="s">
        <v>230</v>
      </c>
      <c r="L164" s="170"/>
      <c r="M164" s="171" t="s">
        <v>1</v>
      </c>
      <c r="N164" s="172" t="s">
        <v>38</v>
      </c>
      <c r="O164" s="132">
        <v>0</v>
      </c>
      <c r="P164" s="132">
        <f>O164*H164</f>
        <v>0</v>
      </c>
      <c r="Q164" s="132">
        <v>8.9999999999999993E-3</v>
      </c>
      <c r="R164" s="132">
        <f>Q164*H164</f>
        <v>7.1999999999999995E-2</v>
      </c>
      <c r="S164" s="132">
        <v>0</v>
      </c>
      <c r="T164" s="133">
        <f>S164*H164</f>
        <v>0</v>
      </c>
      <c r="AR164" s="134" t="s">
        <v>118</v>
      </c>
      <c r="AT164" s="134" t="s">
        <v>1008</v>
      </c>
      <c r="AU164" s="134" t="s">
        <v>82</v>
      </c>
      <c r="AY164" s="17" t="s">
        <v>224</v>
      </c>
      <c r="BE164" s="135">
        <f>IF(N164="základní",J164,0)</f>
        <v>47120</v>
      </c>
      <c r="BF164" s="135">
        <f>IF(N164="snížená",J164,0)</f>
        <v>0</v>
      </c>
      <c r="BG164" s="135">
        <f>IF(N164="zákl. přenesená",J164,0)</f>
        <v>0</v>
      </c>
      <c r="BH164" s="135">
        <f>IF(N164="sníž. přenesená",J164,0)</f>
        <v>0</v>
      </c>
      <c r="BI164" s="135">
        <f>IF(N164="nulová",J164,0)</f>
        <v>0</v>
      </c>
      <c r="BJ164" s="17" t="s">
        <v>78</v>
      </c>
      <c r="BK164" s="135">
        <f>ROUND(I164*H164,2)</f>
        <v>47120</v>
      </c>
      <c r="BL164" s="17" t="s">
        <v>106</v>
      </c>
      <c r="BM164" s="134" t="s">
        <v>6104</v>
      </c>
    </row>
    <row r="165" spans="2:65" s="1" customFormat="1">
      <c r="B165" s="29"/>
      <c r="D165" s="136" t="s">
        <v>231</v>
      </c>
      <c r="F165" s="137" t="s">
        <v>6103</v>
      </c>
      <c r="L165" s="29"/>
      <c r="M165" s="138"/>
      <c r="T165" s="53"/>
      <c r="AT165" s="17" t="s">
        <v>231</v>
      </c>
      <c r="AU165" s="17" t="s">
        <v>82</v>
      </c>
    </row>
    <row r="166" spans="2:65" s="1" customFormat="1" ht="33" customHeight="1">
      <c r="B166" s="123"/>
      <c r="C166" s="124" t="s">
        <v>297</v>
      </c>
      <c r="D166" s="124" t="s">
        <v>226</v>
      </c>
      <c r="E166" s="125" t="s">
        <v>6105</v>
      </c>
      <c r="F166" s="126" t="s">
        <v>6106</v>
      </c>
      <c r="G166" s="127" t="s">
        <v>272</v>
      </c>
      <c r="H166" s="128">
        <v>9</v>
      </c>
      <c r="I166" s="129">
        <v>84</v>
      </c>
      <c r="J166" s="129">
        <f>ROUND(I166*H166,2)</f>
        <v>756</v>
      </c>
      <c r="K166" s="126" t="s">
        <v>230</v>
      </c>
      <c r="L166" s="29"/>
      <c r="M166" s="130" t="s">
        <v>1</v>
      </c>
      <c r="N166" s="131" t="s">
        <v>38</v>
      </c>
      <c r="O166" s="132">
        <v>0.17100000000000001</v>
      </c>
      <c r="P166" s="132">
        <f>O166*H166</f>
        <v>1.5390000000000001</v>
      </c>
      <c r="Q166" s="132">
        <v>0</v>
      </c>
      <c r="R166" s="132">
        <f>Q166*H166</f>
        <v>0</v>
      </c>
      <c r="S166" s="132">
        <v>0</v>
      </c>
      <c r="T166" s="133">
        <f>S166*H166</f>
        <v>0</v>
      </c>
      <c r="AR166" s="134" t="s">
        <v>106</v>
      </c>
      <c r="AT166" s="134" t="s">
        <v>226</v>
      </c>
      <c r="AU166" s="134" t="s">
        <v>82</v>
      </c>
      <c r="AY166" s="17" t="s">
        <v>224</v>
      </c>
      <c r="BE166" s="135">
        <f>IF(N166="základní",J166,0)</f>
        <v>756</v>
      </c>
      <c r="BF166" s="135">
        <f>IF(N166="snížená",J166,0)</f>
        <v>0</v>
      </c>
      <c r="BG166" s="135">
        <f>IF(N166="zákl. přenesená",J166,0)</f>
        <v>0</v>
      </c>
      <c r="BH166" s="135">
        <f>IF(N166="sníž. přenesená",J166,0)</f>
        <v>0</v>
      </c>
      <c r="BI166" s="135">
        <f>IF(N166="nulová",J166,0)</f>
        <v>0</v>
      </c>
      <c r="BJ166" s="17" t="s">
        <v>78</v>
      </c>
      <c r="BK166" s="135">
        <f>ROUND(I166*H166,2)</f>
        <v>756</v>
      </c>
      <c r="BL166" s="17" t="s">
        <v>106</v>
      </c>
      <c r="BM166" s="134" t="s">
        <v>6107</v>
      </c>
    </row>
    <row r="167" spans="2:65" s="1" customFormat="1" ht="29.25">
      <c r="B167" s="29"/>
      <c r="D167" s="136" t="s">
        <v>231</v>
      </c>
      <c r="F167" s="137" t="s">
        <v>6108</v>
      </c>
      <c r="L167" s="29"/>
      <c r="M167" s="138"/>
      <c r="T167" s="53"/>
      <c r="AT167" s="17" t="s">
        <v>231</v>
      </c>
      <c r="AU167" s="17" t="s">
        <v>82</v>
      </c>
    </row>
    <row r="168" spans="2:65" s="1" customFormat="1">
      <c r="B168" s="29"/>
      <c r="D168" s="139" t="s">
        <v>232</v>
      </c>
      <c r="F168" s="140" t="s">
        <v>6109</v>
      </c>
      <c r="L168" s="29"/>
      <c r="M168" s="138"/>
      <c r="T168" s="53"/>
      <c r="AT168" s="17" t="s">
        <v>232</v>
      </c>
      <c r="AU168" s="17" t="s">
        <v>82</v>
      </c>
    </row>
    <row r="169" spans="2:65" s="1" customFormat="1" ht="24.2" customHeight="1">
      <c r="B169" s="123"/>
      <c r="C169" s="164" t="s">
        <v>8</v>
      </c>
      <c r="D169" s="164" t="s">
        <v>1008</v>
      </c>
      <c r="E169" s="165" t="s">
        <v>6110</v>
      </c>
      <c r="F169" s="166" t="s">
        <v>6111</v>
      </c>
      <c r="G169" s="167" t="s">
        <v>272</v>
      </c>
      <c r="H169" s="168">
        <v>9.1349999999999998</v>
      </c>
      <c r="I169" s="169">
        <v>65.099999999999994</v>
      </c>
      <c r="J169" s="169">
        <f>ROUND(I169*H169,2)</f>
        <v>594.69000000000005</v>
      </c>
      <c r="K169" s="166" t="s">
        <v>230</v>
      </c>
      <c r="L169" s="170"/>
      <c r="M169" s="171" t="s">
        <v>1</v>
      </c>
      <c r="N169" s="172" t="s">
        <v>38</v>
      </c>
      <c r="O169" s="132">
        <v>0</v>
      </c>
      <c r="P169" s="132">
        <f>O169*H169</f>
        <v>0</v>
      </c>
      <c r="Q169" s="132">
        <v>2.7999999999999998E-4</v>
      </c>
      <c r="R169" s="132">
        <f>Q169*H169</f>
        <v>2.5577999999999998E-3</v>
      </c>
      <c r="S169" s="132">
        <v>0</v>
      </c>
      <c r="T169" s="133">
        <f>S169*H169</f>
        <v>0</v>
      </c>
      <c r="AR169" s="134" t="s">
        <v>118</v>
      </c>
      <c r="AT169" s="134" t="s">
        <v>1008</v>
      </c>
      <c r="AU169" s="134" t="s">
        <v>82</v>
      </c>
      <c r="AY169" s="17" t="s">
        <v>224</v>
      </c>
      <c r="BE169" s="135">
        <f>IF(N169="základní",J169,0)</f>
        <v>594.69000000000005</v>
      </c>
      <c r="BF169" s="135">
        <f>IF(N169="snížená",J169,0)</f>
        <v>0</v>
      </c>
      <c r="BG169" s="135">
        <f>IF(N169="zákl. přenesená",J169,0)</f>
        <v>0</v>
      </c>
      <c r="BH169" s="135">
        <f>IF(N169="sníž. přenesená",J169,0)</f>
        <v>0</v>
      </c>
      <c r="BI169" s="135">
        <f>IF(N169="nulová",J169,0)</f>
        <v>0</v>
      </c>
      <c r="BJ169" s="17" t="s">
        <v>78</v>
      </c>
      <c r="BK169" s="135">
        <f>ROUND(I169*H169,2)</f>
        <v>594.69000000000005</v>
      </c>
      <c r="BL169" s="17" t="s">
        <v>106</v>
      </c>
      <c r="BM169" s="134" t="s">
        <v>6112</v>
      </c>
    </row>
    <row r="170" spans="2:65" s="1" customFormat="1">
      <c r="B170" s="29"/>
      <c r="D170" s="136" t="s">
        <v>231</v>
      </c>
      <c r="F170" s="137" t="s">
        <v>6111</v>
      </c>
      <c r="L170" s="29"/>
      <c r="M170" s="138"/>
      <c r="T170" s="53"/>
      <c r="AT170" s="17" t="s">
        <v>231</v>
      </c>
      <c r="AU170" s="17" t="s">
        <v>82</v>
      </c>
    </row>
    <row r="171" spans="2:65" s="13" customFormat="1">
      <c r="B171" s="146"/>
      <c r="D171" s="136" t="s">
        <v>234</v>
      </c>
      <c r="F171" s="148" t="s">
        <v>6040</v>
      </c>
      <c r="H171" s="149">
        <v>9.1349999999999998</v>
      </c>
      <c r="L171" s="146"/>
      <c r="M171" s="150"/>
      <c r="T171" s="151"/>
      <c r="AT171" s="147" t="s">
        <v>234</v>
      </c>
      <c r="AU171" s="147" t="s">
        <v>82</v>
      </c>
      <c r="AV171" s="13" t="s">
        <v>82</v>
      </c>
      <c r="AW171" s="13" t="s">
        <v>3</v>
      </c>
      <c r="AX171" s="13" t="s">
        <v>78</v>
      </c>
      <c r="AY171" s="147" t="s">
        <v>224</v>
      </c>
    </row>
    <row r="172" spans="2:65" s="1" customFormat="1" ht="33" customHeight="1">
      <c r="B172" s="123"/>
      <c r="C172" s="124" t="s">
        <v>310</v>
      </c>
      <c r="D172" s="124" t="s">
        <v>226</v>
      </c>
      <c r="E172" s="125" t="s">
        <v>6113</v>
      </c>
      <c r="F172" s="126" t="s">
        <v>6114</v>
      </c>
      <c r="G172" s="127" t="s">
        <v>272</v>
      </c>
      <c r="H172" s="128">
        <v>90</v>
      </c>
      <c r="I172" s="129">
        <v>118</v>
      </c>
      <c r="J172" s="129">
        <f>ROUND(I172*H172,2)</f>
        <v>10620</v>
      </c>
      <c r="K172" s="126" t="s">
        <v>230</v>
      </c>
      <c r="L172" s="29"/>
      <c r="M172" s="130" t="s">
        <v>1</v>
      </c>
      <c r="N172" s="131" t="s">
        <v>38</v>
      </c>
      <c r="O172" s="132">
        <v>0.24</v>
      </c>
      <c r="P172" s="132">
        <f>O172*H172</f>
        <v>21.599999999999998</v>
      </c>
      <c r="Q172" s="132">
        <v>0</v>
      </c>
      <c r="R172" s="132">
        <f>Q172*H172</f>
        <v>0</v>
      </c>
      <c r="S172" s="132">
        <v>0</v>
      </c>
      <c r="T172" s="133">
        <f>S172*H172</f>
        <v>0</v>
      </c>
      <c r="AR172" s="134" t="s">
        <v>106</v>
      </c>
      <c r="AT172" s="134" t="s">
        <v>226</v>
      </c>
      <c r="AU172" s="134" t="s">
        <v>82</v>
      </c>
      <c r="AY172" s="17" t="s">
        <v>224</v>
      </c>
      <c r="BE172" s="135">
        <f>IF(N172="základní",J172,0)</f>
        <v>10620</v>
      </c>
      <c r="BF172" s="135">
        <f>IF(N172="snížená",J172,0)</f>
        <v>0</v>
      </c>
      <c r="BG172" s="135">
        <f>IF(N172="zákl. přenesená",J172,0)</f>
        <v>0</v>
      </c>
      <c r="BH172" s="135">
        <f>IF(N172="sníž. přenesená",J172,0)</f>
        <v>0</v>
      </c>
      <c r="BI172" s="135">
        <f>IF(N172="nulová",J172,0)</f>
        <v>0</v>
      </c>
      <c r="BJ172" s="17" t="s">
        <v>78</v>
      </c>
      <c r="BK172" s="135">
        <f>ROUND(I172*H172,2)</f>
        <v>10620</v>
      </c>
      <c r="BL172" s="17" t="s">
        <v>106</v>
      </c>
      <c r="BM172" s="134" t="s">
        <v>6115</v>
      </c>
    </row>
    <row r="173" spans="2:65" s="1" customFormat="1" ht="29.25">
      <c r="B173" s="29"/>
      <c r="D173" s="136" t="s">
        <v>231</v>
      </c>
      <c r="F173" s="137" t="s">
        <v>6116</v>
      </c>
      <c r="L173" s="29"/>
      <c r="M173" s="138"/>
      <c r="T173" s="53"/>
      <c r="AT173" s="17" t="s">
        <v>231</v>
      </c>
      <c r="AU173" s="17" t="s">
        <v>82</v>
      </c>
    </row>
    <row r="174" spans="2:65" s="1" customFormat="1">
      <c r="B174" s="29"/>
      <c r="D174" s="139" t="s">
        <v>232</v>
      </c>
      <c r="F174" s="140" t="s">
        <v>6117</v>
      </c>
      <c r="L174" s="29"/>
      <c r="M174" s="138"/>
      <c r="T174" s="53"/>
      <c r="AT174" s="17" t="s">
        <v>232</v>
      </c>
      <c r="AU174" s="17" t="s">
        <v>82</v>
      </c>
    </row>
    <row r="175" spans="2:65" s="1" customFormat="1" ht="24.2" customHeight="1">
      <c r="B175" s="123"/>
      <c r="C175" s="164" t="s">
        <v>273</v>
      </c>
      <c r="D175" s="164" t="s">
        <v>1008</v>
      </c>
      <c r="E175" s="165" t="s">
        <v>6118</v>
      </c>
      <c r="F175" s="166" t="s">
        <v>6119</v>
      </c>
      <c r="G175" s="167" t="s">
        <v>272</v>
      </c>
      <c r="H175" s="168">
        <v>91.35</v>
      </c>
      <c r="I175" s="169">
        <v>244</v>
      </c>
      <c r="J175" s="169">
        <f>ROUND(I175*H175,2)</f>
        <v>22289.4</v>
      </c>
      <c r="K175" s="166" t="s">
        <v>230</v>
      </c>
      <c r="L175" s="170"/>
      <c r="M175" s="171" t="s">
        <v>1</v>
      </c>
      <c r="N175" s="172" t="s">
        <v>38</v>
      </c>
      <c r="O175" s="132">
        <v>0</v>
      </c>
      <c r="P175" s="132">
        <f>O175*H175</f>
        <v>0</v>
      </c>
      <c r="Q175" s="132">
        <v>1.06E-3</v>
      </c>
      <c r="R175" s="132">
        <f>Q175*H175</f>
        <v>9.6830999999999987E-2</v>
      </c>
      <c r="S175" s="132">
        <v>0</v>
      </c>
      <c r="T175" s="133">
        <f>S175*H175</f>
        <v>0</v>
      </c>
      <c r="AR175" s="134" t="s">
        <v>118</v>
      </c>
      <c r="AT175" s="134" t="s">
        <v>1008</v>
      </c>
      <c r="AU175" s="134" t="s">
        <v>82</v>
      </c>
      <c r="AY175" s="17" t="s">
        <v>224</v>
      </c>
      <c r="BE175" s="135">
        <f>IF(N175="základní",J175,0)</f>
        <v>22289.4</v>
      </c>
      <c r="BF175" s="135">
        <f>IF(N175="snížená",J175,0)</f>
        <v>0</v>
      </c>
      <c r="BG175" s="135">
        <f>IF(N175="zákl. přenesená",J175,0)</f>
        <v>0</v>
      </c>
      <c r="BH175" s="135">
        <f>IF(N175="sníž. přenesená",J175,0)</f>
        <v>0</v>
      </c>
      <c r="BI175" s="135">
        <f>IF(N175="nulová",J175,0)</f>
        <v>0</v>
      </c>
      <c r="BJ175" s="17" t="s">
        <v>78</v>
      </c>
      <c r="BK175" s="135">
        <f>ROUND(I175*H175,2)</f>
        <v>22289.4</v>
      </c>
      <c r="BL175" s="17" t="s">
        <v>106</v>
      </c>
      <c r="BM175" s="134" t="s">
        <v>6120</v>
      </c>
    </row>
    <row r="176" spans="2:65" s="1" customFormat="1">
      <c r="B176" s="29"/>
      <c r="D176" s="136" t="s">
        <v>231</v>
      </c>
      <c r="F176" s="137" t="s">
        <v>6119</v>
      </c>
      <c r="L176" s="29"/>
      <c r="M176" s="138"/>
      <c r="T176" s="53"/>
      <c r="AT176" s="17" t="s">
        <v>231</v>
      </c>
      <c r="AU176" s="17" t="s">
        <v>82</v>
      </c>
    </row>
    <row r="177" spans="2:65" s="13" customFormat="1">
      <c r="B177" s="146"/>
      <c r="D177" s="136" t="s">
        <v>234</v>
      </c>
      <c r="F177" s="148" t="s">
        <v>6121</v>
      </c>
      <c r="H177" s="149">
        <v>91.35</v>
      </c>
      <c r="L177" s="146"/>
      <c r="M177" s="150"/>
      <c r="T177" s="151"/>
      <c r="AT177" s="147" t="s">
        <v>234</v>
      </c>
      <c r="AU177" s="147" t="s">
        <v>82</v>
      </c>
      <c r="AV177" s="13" t="s">
        <v>82</v>
      </c>
      <c r="AW177" s="13" t="s">
        <v>3</v>
      </c>
      <c r="AX177" s="13" t="s">
        <v>78</v>
      </c>
      <c r="AY177" s="147" t="s">
        <v>224</v>
      </c>
    </row>
    <row r="178" spans="2:65" s="1" customFormat="1" ht="33" customHeight="1">
      <c r="B178" s="123"/>
      <c r="C178" s="124" t="s">
        <v>325</v>
      </c>
      <c r="D178" s="124" t="s">
        <v>226</v>
      </c>
      <c r="E178" s="125" t="s">
        <v>6122</v>
      </c>
      <c r="F178" s="126" t="s">
        <v>6123</v>
      </c>
      <c r="G178" s="127" t="s">
        <v>272</v>
      </c>
      <c r="H178" s="128">
        <v>9</v>
      </c>
      <c r="I178" s="129">
        <v>139</v>
      </c>
      <c r="J178" s="129">
        <f>ROUND(I178*H178,2)</f>
        <v>1251</v>
      </c>
      <c r="K178" s="126" t="s">
        <v>230</v>
      </c>
      <c r="L178" s="29"/>
      <c r="M178" s="130" t="s">
        <v>1</v>
      </c>
      <c r="N178" s="131" t="s">
        <v>38</v>
      </c>
      <c r="O178" s="132">
        <v>0.28199999999999997</v>
      </c>
      <c r="P178" s="132">
        <f>O178*H178</f>
        <v>2.5379999999999998</v>
      </c>
      <c r="Q178" s="132">
        <v>0</v>
      </c>
      <c r="R178" s="132">
        <f>Q178*H178</f>
        <v>0</v>
      </c>
      <c r="S178" s="132">
        <v>0</v>
      </c>
      <c r="T178" s="133">
        <f>S178*H178</f>
        <v>0</v>
      </c>
      <c r="AR178" s="134" t="s">
        <v>106</v>
      </c>
      <c r="AT178" s="134" t="s">
        <v>226</v>
      </c>
      <c r="AU178" s="134" t="s">
        <v>82</v>
      </c>
      <c r="AY178" s="17" t="s">
        <v>224</v>
      </c>
      <c r="BE178" s="135">
        <f>IF(N178="základní",J178,0)</f>
        <v>1251</v>
      </c>
      <c r="BF178" s="135">
        <f>IF(N178="snížená",J178,0)</f>
        <v>0</v>
      </c>
      <c r="BG178" s="135">
        <f>IF(N178="zákl. přenesená",J178,0)</f>
        <v>0</v>
      </c>
      <c r="BH178" s="135">
        <f>IF(N178="sníž. přenesená",J178,0)</f>
        <v>0</v>
      </c>
      <c r="BI178" s="135">
        <f>IF(N178="nulová",J178,0)</f>
        <v>0</v>
      </c>
      <c r="BJ178" s="17" t="s">
        <v>78</v>
      </c>
      <c r="BK178" s="135">
        <f>ROUND(I178*H178,2)</f>
        <v>1251</v>
      </c>
      <c r="BL178" s="17" t="s">
        <v>106</v>
      </c>
      <c r="BM178" s="134" t="s">
        <v>6124</v>
      </c>
    </row>
    <row r="179" spans="2:65" s="1" customFormat="1" ht="29.25">
      <c r="B179" s="29"/>
      <c r="D179" s="136" t="s">
        <v>231</v>
      </c>
      <c r="F179" s="137" t="s">
        <v>6125</v>
      </c>
      <c r="L179" s="29"/>
      <c r="M179" s="138"/>
      <c r="T179" s="53"/>
      <c r="AT179" s="17" t="s">
        <v>231</v>
      </c>
      <c r="AU179" s="17" t="s">
        <v>82</v>
      </c>
    </row>
    <row r="180" spans="2:65" s="1" customFormat="1">
      <c r="B180" s="29"/>
      <c r="D180" s="139" t="s">
        <v>232</v>
      </c>
      <c r="F180" s="140" t="s">
        <v>6126</v>
      </c>
      <c r="L180" s="29"/>
      <c r="M180" s="138"/>
      <c r="T180" s="53"/>
      <c r="AT180" s="17" t="s">
        <v>232</v>
      </c>
      <c r="AU180" s="17" t="s">
        <v>82</v>
      </c>
    </row>
    <row r="181" spans="2:65" s="1" customFormat="1" ht="24.2" customHeight="1">
      <c r="B181" s="123"/>
      <c r="C181" s="164" t="s">
        <v>277</v>
      </c>
      <c r="D181" s="164" t="s">
        <v>1008</v>
      </c>
      <c r="E181" s="165" t="s">
        <v>6127</v>
      </c>
      <c r="F181" s="166" t="s">
        <v>6128</v>
      </c>
      <c r="G181" s="167" t="s">
        <v>272</v>
      </c>
      <c r="H181" s="168">
        <v>9.1349999999999998</v>
      </c>
      <c r="I181" s="169">
        <v>248</v>
      </c>
      <c r="J181" s="169">
        <f>ROUND(I181*H181,2)</f>
        <v>2265.48</v>
      </c>
      <c r="K181" s="166" t="s">
        <v>230</v>
      </c>
      <c r="L181" s="170"/>
      <c r="M181" s="171" t="s">
        <v>1</v>
      </c>
      <c r="N181" s="172" t="s">
        <v>38</v>
      </c>
      <c r="O181" s="132">
        <v>0</v>
      </c>
      <c r="P181" s="132">
        <f>O181*H181</f>
        <v>0</v>
      </c>
      <c r="Q181" s="132">
        <v>1.47E-3</v>
      </c>
      <c r="R181" s="132">
        <f>Q181*H181</f>
        <v>1.342845E-2</v>
      </c>
      <c r="S181" s="132">
        <v>0</v>
      </c>
      <c r="T181" s="133">
        <f>S181*H181</f>
        <v>0</v>
      </c>
      <c r="AR181" s="134" t="s">
        <v>118</v>
      </c>
      <c r="AT181" s="134" t="s">
        <v>1008</v>
      </c>
      <c r="AU181" s="134" t="s">
        <v>82</v>
      </c>
      <c r="AY181" s="17" t="s">
        <v>224</v>
      </c>
      <c r="BE181" s="135">
        <f>IF(N181="základní",J181,0)</f>
        <v>2265.48</v>
      </c>
      <c r="BF181" s="135">
        <f>IF(N181="snížená",J181,0)</f>
        <v>0</v>
      </c>
      <c r="BG181" s="135">
        <f>IF(N181="zákl. přenesená",J181,0)</f>
        <v>0</v>
      </c>
      <c r="BH181" s="135">
        <f>IF(N181="sníž. přenesená",J181,0)</f>
        <v>0</v>
      </c>
      <c r="BI181" s="135">
        <f>IF(N181="nulová",J181,0)</f>
        <v>0</v>
      </c>
      <c r="BJ181" s="17" t="s">
        <v>78</v>
      </c>
      <c r="BK181" s="135">
        <f>ROUND(I181*H181,2)</f>
        <v>2265.48</v>
      </c>
      <c r="BL181" s="17" t="s">
        <v>106</v>
      </c>
      <c r="BM181" s="134" t="s">
        <v>6129</v>
      </c>
    </row>
    <row r="182" spans="2:65" s="1" customFormat="1">
      <c r="B182" s="29"/>
      <c r="D182" s="136" t="s">
        <v>231</v>
      </c>
      <c r="F182" s="137" t="s">
        <v>6128</v>
      </c>
      <c r="L182" s="29"/>
      <c r="M182" s="138"/>
      <c r="T182" s="53"/>
      <c r="AT182" s="17" t="s">
        <v>231</v>
      </c>
      <c r="AU182" s="17" t="s">
        <v>82</v>
      </c>
    </row>
    <row r="183" spans="2:65" s="13" customFormat="1">
      <c r="B183" s="146"/>
      <c r="D183" s="136" t="s">
        <v>234</v>
      </c>
      <c r="F183" s="148" t="s">
        <v>6040</v>
      </c>
      <c r="H183" s="149">
        <v>9.1349999999999998</v>
      </c>
      <c r="L183" s="146"/>
      <c r="M183" s="150"/>
      <c r="T183" s="151"/>
      <c r="AT183" s="147" t="s">
        <v>234</v>
      </c>
      <c r="AU183" s="147" t="s">
        <v>82</v>
      </c>
      <c r="AV183" s="13" t="s">
        <v>82</v>
      </c>
      <c r="AW183" s="13" t="s">
        <v>3</v>
      </c>
      <c r="AX183" s="13" t="s">
        <v>78</v>
      </c>
      <c r="AY183" s="147" t="s">
        <v>224</v>
      </c>
    </row>
    <row r="184" spans="2:65" s="1" customFormat="1" ht="24.2" customHeight="1">
      <c r="B184" s="123"/>
      <c r="C184" s="124" t="s">
        <v>337</v>
      </c>
      <c r="D184" s="124" t="s">
        <v>226</v>
      </c>
      <c r="E184" s="125" t="s">
        <v>6130</v>
      </c>
      <c r="F184" s="126" t="s">
        <v>6131</v>
      </c>
      <c r="G184" s="127" t="s">
        <v>639</v>
      </c>
      <c r="H184" s="128">
        <v>2</v>
      </c>
      <c r="I184" s="129">
        <v>267</v>
      </c>
      <c r="J184" s="129">
        <f>ROUND(I184*H184,2)</f>
        <v>534</v>
      </c>
      <c r="K184" s="126" t="s">
        <v>230</v>
      </c>
      <c r="L184" s="29"/>
      <c r="M184" s="130" t="s">
        <v>1</v>
      </c>
      <c r="N184" s="131" t="s">
        <v>38</v>
      </c>
      <c r="O184" s="132">
        <v>0.52600000000000002</v>
      </c>
      <c r="P184" s="132">
        <f>O184*H184</f>
        <v>1.052</v>
      </c>
      <c r="Q184" s="132">
        <v>0</v>
      </c>
      <c r="R184" s="132">
        <f>Q184*H184</f>
        <v>0</v>
      </c>
      <c r="S184" s="132">
        <v>0</v>
      </c>
      <c r="T184" s="133">
        <f>S184*H184</f>
        <v>0</v>
      </c>
      <c r="AR184" s="134" t="s">
        <v>106</v>
      </c>
      <c r="AT184" s="134" t="s">
        <v>226</v>
      </c>
      <c r="AU184" s="134" t="s">
        <v>82</v>
      </c>
      <c r="AY184" s="17" t="s">
        <v>224</v>
      </c>
      <c r="BE184" s="135">
        <f>IF(N184="základní",J184,0)</f>
        <v>534</v>
      </c>
      <c r="BF184" s="135">
        <f>IF(N184="snížená",J184,0)</f>
        <v>0</v>
      </c>
      <c r="BG184" s="135">
        <f>IF(N184="zákl. přenesená",J184,0)</f>
        <v>0</v>
      </c>
      <c r="BH184" s="135">
        <f>IF(N184="sníž. přenesená",J184,0)</f>
        <v>0</v>
      </c>
      <c r="BI184" s="135">
        <f>IF(N184="nulová",J184,0)</f>
        <v>0</v>
      </c>
      <c r="BJ184" s="17" t="s">
        <v>78</v>
      </c>
      <c r="BK184" s="135">
        <f>ROUND(I184*H184,2)</f>
        <v>534</v>
      </c>
      <c r="BL184" s="17" t="s">
        <v>106</v>
      </c>
      <c r="BM184" s="134" t="s">
        <v>6132</v>
      </c>
    </row>
    <row r="185" spans="2:65" s="1" customFormat="1" ht="29.25">
      <c r="B185" s="29"/>
      <c r="D185" s="136" t="s">
        <v>231</v>
      </c>
      <c r="F185" s="137" t="s">
        <v>6133</v>
      </c>
      <c r="L185" s="29"/>
      <c r="M185" s="138"/>
      <c r="T185" s="53"/>
      <c r="AT185" s="17" t="s">
        <v>231</v>
      </c>
      <c r="AU185" s="17" t="s">
        <v>82</v>
      </c>
    </row>
    <row r="186" spans="2:65" s="1" customFormat="1">
      <c r="B186" s="29"/>
      <c r="D186" s="139" t="s">
        <v>232</v>
      </c>
      <c r="F186" s="140" t="s">
        <v>6134</v>
      </c>
      <c r="L186" s="29"/>
      <c r="M186" s="138"/>
      <c r="T186" s="53"/>
      <c r="AT186" s="17" t="s">
        <v>232</v>
      </c>
      <c r="AU186" s="17" t="s">
        <v>82</v>
      </c>
    </row>
    <row r="187" spans="2:65" s="1" customFormat="1" ht="24.2" customHeight="1">
      <c r="B187" s="123"/>
      <c r="C187" s="164" t="s">
        <v>283</v>
      </c>
      <c r="D187" s="164" t="s">
        <v>1008</v>
      </c>
      <c r="E187" s="165" t="s">
        <v>6135</v>
      </c>
      <c r="F187" s="166" t="s">
        <v>6136</v>
      </c>
      <c r="G187" s="167" t="s">
        <v>639</v>
      </c>
      <c r="H187" s="168">
        <v>1</v>
      </c>
      <c r="I187" s="169">
        <v>518</v>
      </c>
      <c r="J187" s="169">
        <f>ROUND(I187*H187,2)</f>
        <v>518</v>
      </c>
      <c r="K187" s="166" t="s">
        <v>230</v>
      </c>
      <c r="L187" s="170"/>
      <c r="M187" s="171" t="s">
        <v>1</v>
      </c>
      <c r="N187" s="172" t="s">
        <v>38</v>
      </c>
      <c r="O187" s="132">
        <v>0</v>
      </c>
      <c r="P187" s="132">
        <f>O187*H187</f>
        <v>0</v>
      </c>
      <c r="Q187" s="132">
        <v>3.1E-4</v>
      </c>
      <c r="R187" s="132">
        <f>Q187*H187</f>
        <v>3.1E-4</v>
      </c>
      <c r="S187" s="132">
        <v>0</v>
      </c>
      <c r="T187" s="133">
        <f>S187*H187</f>
        <v>0</v>
      </c>
      <c r="AR187" s="134" t="s">
        <v>118</v>
      </c>
      <c r="AT187" s="134" t="s">
        <v>1008</v>
      </c>
      <c r="AU187" s="134" t="s">
        <v>82</v>
      </c>
      <c r="AY187" s="17" t="s">
        <v>224</v>
      </c>
      <c r="BE187" s="135">
        <f>IF(N187="základní",J187,0)</f>
        <v>518</v>
      </c>
      <c r="BF187" s="135">
        <f>IF(N187="snížená",J187,0)</f>
        <v>0</v>
      </c>
      <c r="BG187" s="135">
        <f>IF(N187="zákl. přenesená",J187,0)</f>
        <v>0</v>
      </c>
      <c r="BH187" s="135">
        <f>IF(N187="sníž. přenesená",J187,0)</f>
        <v>0</v>
      </c>
      <c r="BI187" s="135">
        <f>IF(N187="nulová",J187,0)</f>
        <v>0</v>
      </c>
      <c r="BJ187" s="17" t="s">
        <v>78</v>
      </c>
      <c r="BK187" s="135">
        <f>ROUND(I187*H187,2)</f>
        <v>518</v>
      </c>
      <c r="BL187" s="17" t="s">
        <v>106</v>
      </c>
      <c r="BM187" s="134" t="s">
        <v>6137</v>
      </c>
    </row>
    <row r="188" spans="2:65" s="1" customFormat="1">
      <c r="B188" s="29"/>
      <c r="D188" s="136" t="s">
        <v>231</v>
      </c>
      <c r="F188" s="137" t="s">
        <v>6136</v>
      </c>
      <c r="L188" s="29"/>
      <c r="M188" s="138"/>
      <c r="T188" s="53"/>
      <c r="AT188" s="17" t="s">
        <v>231</v>
      </c>
      <c r="AU188" s="17" t="s">
        <v>82</v>
      </c>
    </row>
    <row r="189" spans="2:65" s="1" customFormat="1" ht="16.5" customHeight="1">
      <c r="B189" s="123"/>
      <c r="C189" s="164" t="s">
        <v>347</v>
      </c>
      <c r="D189" s="164" t="s">
        <v>1008</v>
      </c>
      <c r="E189" s="165" t="s">
        <v>6138</v>
      </c>
      <c r="F189" s="166" t="s">
        <v>6139</v>
      </c>
      <c r="G189" s="167" t="s">
        <v>639</v>
      </c>
      <c r="H189" s="168">
        <v>1</v>
      </c>
      <c r="I189" s="169">
        <v>287</v>
      </c>
      <c r="J189" s="169">
        <f>ROUND(I189*H189,2)</f>
        <v>287</v>
      </c>
      <c r="K189" s="166" t="s">
        <v>230</v>
      </c>
      <c r="L189" s="170"/>
      <c r="M189" s="171" t="s">
        <v>1</v>
      </c>
      <c r="N189" s="172" t="s">
        <v>38</v>
      </c>
      <c r="O189" s="132">
        <v>0</v>
      </c>
      <c r="P189" s="132">
        <f>O189*H189</f>
        <v>0</v>
      </c>
      <c r="Q189" s="132">
        <v>1.2E-4</v>
      </c>
      <c r="R189" s="132">
        <f>Q189*H189</f>
        <v>1.2E-4</v>
      </c>
      <c r="S189" s="132">
        <v>0</v>
      </c>
      <c r="T189" s="133">
        <f>S189*H189</f>
        <v>0</v>
      </c>
      <c r="AR189" s="134" t="s">
        <v>118</v>
      </c>
      <c r="AT189" s="134" t="s">
        <v>1008</v>
      </c>
      <c r="AU189" s="134" t="s">
        <v>82</v>
      </c>
      <c r="AY189" s="17" t="s">
        <v>224</v>
      </c>
      <c r="BE189" s="135">
        <f>IF(N189="základní",J189,0)</f>
        <v>287</v>
      </c>
      <c r="BF189" s="135">
        <f>IF(N189="snížená",J189,0)</f>
        <v>0</v>
      </c>
      <c r="BG189" s="135">
        <f>IF(N189="zákl. přenesená",J189,0)</f>
        <v>0</v>
      </c>
      <c r="BH189" s="135">
        <f>IF(N189="sníž. přenesená",J189,0)</f>
        <v>0</v>
      </c>
      <c r="BI189" s="135">
        <f>IF(N189="nulová",J189,0)</f>
        <v>0</v>
      </c>
      <c r="BJ189" s="17" t="s">
        <v>78</v>
      </c>
      <c r="BK189" s="135">
        <f>ROUND(I189*H189,2)</f>
        <v>287</v>
      </c>
      <c r="BL189" s="17" t="s">
        <v>106</v>
      </c>
      <c r="BM189" s="134" t="s">
        <v>6140</v>
      </c>
    </row>
    <row r="190" spans="2:65" s="1" customFormat="1">
      <c r="B190" s="29"/>
      <c r="D190" s="136" t="s">
        <v>231</v>
      </c>
      <c r="F190" s="137" t="s">
        <v>6139</v>
      </c>
      <c r="L190" s="29"/>
      <c r="M190" s="138"/>
      <c r="T190" s="53"/>
      <c r="AT190" s="17" t="s">
        <v>231</v>
      </c>
      <c r="AU190" s="17" t="s">
        <v>82</v>
      </c>
    </row>
    <row r="191" spans="2:65" s="1" customFormat="1" ht="16.5" customHeight="1">
      <c r="B191" s="123"/>
      <c r="C191" s="164" t="s">
        <v>293</v>
      </c>
      <c r="D191" s="164" t="s">
        <v>1008</v>
      </c>
      <c r="E191" s="165" t="s">
        <v>6141</v>
      </c>
      <c r="F191" s="166" t="s">
        <v>6142</v>
      </c>
      <c r="G191" s="167" t="s">
        <v>639</v>
      </c>
      <c r="H191" s="168">
        <v>1</v>
      </c>
      <c r="I191" s="169">
        <v>450</v>
      </c>
      <c r="J191" s="169">
        <f>ROUND(I191*H191,2)</f>
        <v>450</v>
      </c>
      <c r="K191" s="166" t="s">
        <v>230</v>
      </c>
      <c r="L191" s="170"/>
      <c r="M191" s="171" t="s">
        <v>1</v>
      </c>
      <c r="N191" s="172" t="s">
        <v>38</v>
      </c>
      <c r="O191" s="132">
        <v>0</v>
      </c>
      <c r="P191" s="132">
        <f>O191*H191</f>
        <v>0</v>
      </c>
      <c r="Q191" s="132">
        <v>1.9000000000000001E-4</v>
      </c>
      <c r="R191" s="132">
        <f>Q191*H191</f>
        <v>1.9000000000000001E-4</v>
      </c>
      <c r="S191" s="132">
        <v>0</v>
      </c>
      <c r="T191" s="133">
        <f>S191*H191</f>
        <v>0</v>
      </c>
      <c r="AR191" s="134" t="s">
        <v>118</v>
      </c>
      <c r="AT191" s="134" t="s">
        <v>1008</v>
      </c>
      <c r="AU191" s="134" t="s">
        <v>82</v>
      </c>
      <c r="AY191" s="17" t="s">
        <v>224</v>
      </c>
      <c r="BE191" s="135">
        <f>IF(N191="základní",J191,0)</f>
        <v>450</v>
      </c>
      <c r="BF191" s="135">
        <f>IF(N191="snížená",J191,0)</f>
        <v>0</v>
      </c>
      <c r="BG191" s="135">
        <f>IF(N191="zákl. přenesená",J191,0)</f>
        <v>0</v>
      </c>
      <c r="BH191" s="135">
        <f>IF(N191="sníž. přenesená",J191,0)</f>
        <v>0</v>
      </c>
      <c r="BI191" s="135">
        <f>IF(N191="nulová",J191,0)</f>
        <v>0</v>
      </c>
      <c r="BJ191" s="17" t="s">
        <v>78</v>
      </c>
      <c r="BK191" s="135">
        <f>ROUND(I191*H191,2)</f>
        <v>450</v>
      </c>
      <c r="BL191" s="17" t="s">
        <v>106</v>
      </c>
      <c r="BM191" s="134" t="s">
        <v>6143</v>
      </c>
    </row>
    <row r="192" spans="2:65" s="1" customFormat="1">
      <c r="B192" s="29"/>
      <c r="D192" s="136" t="s">
        <v>231</v>
      </c>
      <c r="F192" s="137" t="s">
        <v>6142</v>
      </c>
      <c r="L192" s="29"/>
      <c r="M192" s="138"/>
      <c r="T192" s="53"/>
      <c r="AT192" s="17" t="s">
        <v>231</v>
      </c>
      <c r="AU192" s="17" t="s">
        <v>82</v>
      </c>
    </row>
    <row r="193" spans="2:65" s="1" customFormat="1" ht="24.2" customHeight="1">
      <c r="B193" s="123"/>
      <c r="C193" s="124" t="s">
        <v>7</v>
      </c>
      <c r="D193" s="124" t="s">
        <v>226</v>
      </c>
      <c r="E193" s="125" t="s">
        <v>6144</v>
      </c>
      <c r="F193" s="126" t="s">
        <v>6145</v>
      </c>
      <c r="G193" s="127" t="s">
        <v>639</v>
      </c>
      <c r="H193" s="128">
        <v>3</v>
      </c>
      <c r="I193" s="129">
        <v>305</v>
      </c>
      <c r="J193" s="129">
        <f>ROUND(I193*H193,2)</f>
        <v>915</v>
      </c>
      <c r="K193" s="126" t="s">
        <v>230</v>
      </c>
      <c r="L193" s="29"/>
      <c r="M193" s="130" t="s">
        <v>1</v>
      </c>
      <c r="N193" s="131" t="s">
        <v>38</v>
      </c>
      <c r="O193" s="132">
        <v>0.59499999999999997</v>
      </c>
      <c r="P193" s="132">
        <f>O193*H193</f>
        <v>1.7849999999999999</v>
      </c>
      <c r="Q193" s="132">
        <v>0</v>
      </c>
      <c r="R193" s="132">
        <f>Q193*H193</f>
        <v>0</v>
      </c>
      <c r="S193" s="132">
        <v>0</v>
      </c>
      <c r="T193" s="133">
        <f>S193*H193</f>
        <v>0</v>
      </c>
      <c r="AR193" s="134" t="s">
        <v>106</v>
      </c>
      <c r="AT193" s="134" t="s">
        <v>226</v>
      </c>
      <c r="AU193" s="134" t="s">
        <v>82</v>
      </c>
      <c r="AY193" s="17" t="s">
        <v>224</v>
      </c>
      <c r="BE193" s="135">
        <f>IF(N193="základní",J193,0)</f>
        <v>915</v>
      </c>
      <c r="BF193" s="135">
        <f>IF(N193="snížená",J193,0)</f>
        <v>0</v>
      </c>
      <c r="BG193" s="135">
        <f>IF(N193="zákl. přenesená",J193,0)</f>
        <v>0</v>
      </c>
      <c r="BH193" s="135">
        <f>IF(N193="sníž. přenesená",J193,0)</f>
        <v>0</v>
      </c>
      <c r="BI193" s="135">
        <f>IF(N193="nulová",J193,0)</f>
        <v>0</v>
      </c>
      <c r="BJ193" s="17" t="s">
        <v>78</v>
      </c>
      <c r="BK193" s="135">
        <f>ROUND(I193*H193,2)</f>
        <v>915</v>
      </c>
      <c r="BL193" s="17" t="s">
        <v>106</v>
      </c>
      <c r="BM193" s="134" t="s">
        <v>6146</v>
      </c>
    </row>
    <row r="194" spans="2:65" s="1" customFormat="1" ht="29.25">
      <c r="B194" s="29"/>
      <c r="D194" s="136" t="s">
        <v>231</v>
      </c>
      <c r="F194" s="137" t="s">
        <v>6147</v>
      </c>
      <c r="L194" s="29"/>
      <c r="M194" s="138"/>
      <c r="T194" s="53"/>
      <c r="AT194" s="17" t="s">
        <v>231</v>
      </c>
      <c r="AU194" s="17" t="s">
        <v>82</v>
      </c>
    </row>
    <row r="195" spans="2:65" s="1" customFormat="1">
      <c r="B195" s="29"/>
      <c r="D195" s="139" t="s">
        <v>232</v>
      </c>
      <c r="F195" s="140" t="s">
        <v>6148</v>
      </c>
      <c r="L195" s="29"/>
      <c r="M195" s="138"/>
      <c r="T195" s="53"/>
      <c r="AT195" s="17" t="s">
        <v>232</v>
      </c>
      <c r="AU195" s="17" t="s">
        <v>82</v>
      </c>
    </row>
    <row r="196" spans="2:65" s="1" customFormat="1" ht="24.2" customHeight="1">
      <c r="B196" s="123"/>
      <c r="C196" s="164" t="s">
        <v>300</v>
      </c>
      <c r="D196" s="164" t="s">
        <v>1008</v>
      </c>
      <c r="E196" s="165" t="s">
        <v>6149</v>
      </c>
      <c r="F196" s="166" t="s">
        <v>6150</v>
      </c>
      <c r="G196" s="167" t="s">
        <v>639</v>
      </c>
      <c r="H196" s="168">
        <v>2</v>
      </c>
      <c r="I196" s="169">
        <v>1090</v>
      </c>
      <c r="J196" s="169">
        <f>ROUND(I196*H196,2)</f>
        <v>2180</v>
      </c>
      <c r="K196" s="166" t="s">
        <v>230</v>
      </c>
      <c r="L196" s="170"/>
      <c r="M196" s="171" t="s">
        <v>1</v>
      </c>
      <c r="N196" s="172" t="s">
        <v>38</v>
      </c>
      <c r="O196" s="132">
        <v>0</v>
      </c>
      <c r="P196" s="132">
        <f>O196*H196</f>
        <v>0</v>
      </c>
      <c r="Q196" s="132">
        <v>1.4499999999999999E-3</v>
      </c>
      <c r="R196" s="132">
        <f>Q196*H196</f>
        <v>2.8999999999999998E-3</v>
      </c>
      <c r="S196" s="132">
        <v>0</v>
      </c>
      <c r="T196" s="133">
        <f>S196*H196</f>
        <v>0</v>
      </c>
      <c r="AR196" s="134" t="s">
        <v>118</v>
      </c>
      <c r="AT196" s="134" t="s">
        <v>1008</v>
      </c>
      <c r="AU196" s="134" t="s">
        <v>82</v>
      </c>
      <c r="AY196" s="17" t="s">
        <v>224</v>
      </c>
      <c r="BE196" s="135">
        <f>IF(N196="základní",J196,0)</f>
        <v>2180</v>
      </c>
      <c r="BF196" s="135">
        <f>IF(N196="snížená",J196,0)</f>
        <v>0</v>
      </c>
      <c r="BG196" s="135">
        <f>IF(N196="zákl. přenesená",J196,0)</f>
        <v>0</v>
      </c>
      <c r="BH196" s="135">
        <f>IF(N196="sníž. přenesená",J196,0)</f>
        <v>0</v>
      </c>
      <c r="BI196" s="135">
        <f>IF(N196="nulová",J196,0)</f>
        <v>0</v>
      </c>
      <c r="BJ196" s="17" t="s">
        <v>78</v>
      </c>
      <c r="BK196" s="135">
        <f>ROUND(I196*H196,2)</f>
        <v>2180</v>
      </c>
      <c r="BL196" s="17" t="s">
        <v>106</v>
      </c>
      <c r="BM196" s="134" t="s">
        <v>6151</v>
      </c>
    </row>
    <row r="197" spans="2:65" s="1" customFormat="1">
      <c r="B197" s="29"/>
      <c r="D197" s="136" t="s">
        <v>231</v>
      </c>
      <c r="F197" s="137" t="s">
        <v>6150</v>
      </c>
      <c r="L197" s="29"/>
      <c r="M197" s="138"/>
      <c r="T197" s="53"/>
      <c r="AT197" s="17" t="s">
        <v>231</v>
      </c>
      <c r="AU197" s="17" t="s">
        <v>82</v>
      </c>
    </row>
    <row r="198" spans="2:65" s="1" customFormat="1" ht="16.5" customHeight="1">
      <c r="B198" s="123"/>
      <c r="C198" s="164" t="s">
        <v>366</v>
      </c>
      <c r="D198" s="164" t="s">
        <v>1008</v>
      </c>
      <c r="E198" s="165" t="s">
        <v>6152</v>
      </c>
      <c r="F198" s="166" t="s">
        <v>6153</v>
      </c>
      <c r="G198" s="167" t="s">
        <v>639</v>
      </c>
      <c r="H198" s="168">
        <v>1</v>
      </c>
      <c r="I198" s="169">
        <v>611</v>
      </c>
      <c r="J198" s="169">
        <f>ROUND(I198*H198,2)</f>
        <v>611</v>
      </c>
      <c r="K198" s="166" t="s">
        <v>230</v>
      </c>
      <c r="L198" s="170"/>
      <c r="M198" s="171" t="s">
        <v>1</v>
      </c>
      <c r="N198" s="172" t="s">
        <v>38</v>
      </c>
      <c r="O198" s="132">
        <v>0</v>
      </c>
      <c r="P198" s="132">
        <f>O198*H198</f>
        <v>0</v>
      </c>
      <c r="Q198" s="132">
        <v>4.2999999999999999E-4</v>
      </c>
      <c r="R198" s="132">
        <f>Q198*H198</f>
        <v>4.2999999999999999E-4</v>
      </c>
      <c r="S198" s="132">
        <v>0</v>
      </c>
      <c r="T198" s="133">
        <f>S198*H198</f>
        <v>0</v>
      </c>
      <c r="AR198" s="134" t="s">
        <v>118</v>
      </c>
      <c r="AT198" s="134" t="s">
        <v>1008</v>
      </c>
      <c r="AU198" s="134" t="s">
        <v>82</v>
      </c>
      <c r="AY198" s="17" t="s">
        <v>224</v>
      </c>
      <c r="BE198" s="135">
        <f>IF(N198="základní",J198,0)</f>
        <v>611</v>
      </c>
      <c r="BF198" s="135">
        <f>IF(N198="snížená",J198,0)</f>
        <v>0</v>
      </c>
      <c r="BG198" s="135">
        <f>IF(N198="zákl. přenesená",J198,0)</f>
        <v>0</v>
      </c>
      <c r="BH198" s="135">
        <f>IF(N198="sníž. přenesená",J198,0)</f>
        <v>0</v>
      </c>
      <c r="BI198" s="135">
        <f>IF(N198="nulová",J198,0)</f>
        <v>0</v>
      </c>
      <c r="BJ198" s="17" t="s">
        <v>78</v>
      </c>
      <c r="BK198" s="135">
        <f>ROUND(I198*H198,2)</f>
        <v>611</v>
      </c>
      <c r="BL198" s="17" t="s">
        <v>106</v>
      </c>
      <c r="BM198" s="134" t="s">
        <v>6154</v>
      </c>
    </row>
    <row r="199" spans="2:65" s="1" customFormat="1">
      <c r="B199" s="29"/>
      <c r="D199" s="136" t="s">
        <v>231</v>
      </c>
      <c r="F199" s="137" t="s">
        <v>6153</v>
      </c>
      <c r="L199" s="29"/>
      <c r="M199" s="138"/>
      <c r="T199" s="53"/>
      <c r="AT199" s="17" t="s">
        <v>231</v>
      </c>
      <c r="AU199" s="17" t="s">
        <v>82</v>
      </c>
    </row>
    <row r="200" spans="2:65" s="1" customFormat="1" ht="21.75" customHeight="1">
      <c r="B200" s="123"/>
      <c r="C200" s="124" t="s">
        <v>304</v>
      </c>
      <c r="D200" s="124" t="s">
        <v>226</v>
      </c>
      <c r="E200" s="125" t="s">
        <v>6155</v>
      </c>
      <c r="F200" s="126" t="s">
        <v>6156</v>
      </c>
      <c r="G200" s="127" t="s">
        <v>639</v>
      </c>
      <c r="H200" s="128">
        <v>2</v>
      </c>
      <c r="I200" s="129">
        <v>973</v>
      </c>
      <c r="J200" s="129">
        <f>ROUND(I200*H200,2)</f>
        <v>1946</v>
      </c>
      <c r="K200" s="126" t="s">
        <v>230</v>
      </c>
      <c r="L200" s="29"/>
      <c r="M200" s="130" t="s">
        <v>1</v>
      </c>
      <c r="N200" s="131" t="s">
        <v>38</v>
      </c>
      <c r="O200" s="132">
        <v>1.278</v>
      </c>
      <c r="P200" s="132">
        <f>O200*H200</f>
        <v>2.556</v>
      </c>
      <c r="Q200" s="132">
        <v>7.2000000000000005E-4</v>
      </c>
      <c r="R200" s="132">
        <f>Q200*H200</f>
        <v>1.4400000000000001E-3</v>
      </c>
      <c r="S200" s="132">
        <v>0</v>
      </c>
      <c r="T200" s="133">
        <f>S200*H200</f>
        <v>0</v>
      </c>
      <c r="AR200" s="134" t="s">
        <v>106</v>
      </c>
      <c r="AT200" s="134" t="s">
        <v>226</v>
      </c>
      <c r="AU200" s="134" t="s">
        <v>82</v>
      </c>
      <c r="AY200" s="17" t="s">
        <v>224</v>
      </c>
      <c r="BE200" s="135">
        <f>IF(N200="základní",J200,0)</f>
        <v>1946</v>
      </c>
      <c r="BF200" s="135">
        <f>IF(N200="snížená",J200,0)</f>
        <v>0</v>
      </c>
      <c r="BG200" s="135">
        <f>IF(N200="zákl. přenesená",J200,0)</f>
        <v>0</v>
      </c>
      <c r="BH200" s="135">
        <f>IF(N200="sníž. přenesená",J200,0)</f>
        <v>0</v>
      </c>
      <c r="BI200" s="135">
        <f>IF(N200="nulová",J200,0)</f>
        <v>0</v>
      </c>
      <c r="BJ200" s="17" t="s">
        <v>78</v>
      </c>
      <c r="BK200" s="135">
        <f>ROUND(I200*H200,2)</f>
        <v>1946</v>
      </c>
      <c r="BL200" s="17" t="s">
        <v>106</v>
      </c>
      <c r="BM200" s="134" t="s">
        <v>6157</v>
      </c>
    </row>
    <row r="201" spans="2:65" s="1" customFormat="1" ht="29.25">
      <c r="B201" s="29"/>
      <c r="D201" s="136" t="s">
        <v>231</v>
      </c>
      <c r="F201" s="137" t="s">
        <v>6158</v>
      </c>
      <c r="L201" s="29"/>
      <c r="M201" s="138"/>
      <c r="T201" s="53"/>
      <c r="AT201" s="17" t="s">
        <v>231</v>
      </c>
      <c r="AU201" s="17" t="s">
        <v>82</v>
      </c>
    </row>
    <row r="202" spans="2:65" s="1" customFormat="1">
      <c r="B202" s="29"/>
      <c r="D202" s="139" t="s">
        <v>232</v>
      </c>
      <c r="F202" s="140" t="s">
        <v>6159</v>
      </c>
      <c r="L202" s="29"/>
      <c r="M202" s="138"/>
      <c r="T202" s="53"/>
      <c r="AT202" s="17" t="s">
        <v>232</v>
      </c>
      <c r="AU202" s="17" t="s">
        <v>82</v>
      </c>
    </row>
    <row r="203" spans="2:65" s="1" customFormat="1" ht="21.75" customHeight="1">
      <c r="B203" s="123"/>
      <c r="C203" s="164" t="s">
        <v>376</v>
      </c>
      <c r="D203" s="164" t="s">
        <v>1008</v>
      </c>
      <c r="E203" s="165" t="s">
        <v>6160</v>
      </c>
      <c r="F203" s="166" t="s">
        <v>6161</v>
      </c>
      <c r="G203" s="167" t="s">
        <v>639</v>
      </c>
      <c r="H203" s="168">
        <v>2</v>
      </c>
      <c r="I203" s="169">
        <v>963</v>
      </c>
      <c r="J203" s="169">
        <f>ROUND(I203*H203,2)</f>
        <v>1926</v>
      </c>
      <c r="K203" s="166" t="s">
        <v>230</v>
      </c>
      <c r="L203" s="170"/>
      <c r="M203" s="171" t="s">
        <v>1</v>
      </c>
      <c r="N203" s="172" t="s">
        <v>38</v>
      </c>
      <c r="O203" s="132">
        <v>0</v>
      </c>
      <c r="P203" s="132">
        <f>O203*H203</f>
        <v>0</v>
      </c>
      <c r="Q203" s="132">
        <v>3.5000000000000001E-3</v>
      </c>
      <c r="R203" s="132">
        <f>Q203*H203</f>
        <v>7.0000000000000001E-3</v>
      </c>
      <c r="S203" s="132">
        <v>0</v>
      </c>
      <c r="T203" s="133">
        <f>S203*H203</f>
        <v>0</v>
      </c>
      <c r="AR203" s="134" t="s">
        <v>118</v>
      </c>
      <c r="AT203" s="134" t="s">
        <v>1008</v>
      </c>
      <c r="AU203" s="134" t="s">
        <v>82</v>
      </c>
      <c r="AY203" s="17" t="s">
        <v>224</v>
      </c>
      <c r="BE203" s="135">
        <f>IF(N203="základní",J203,0)</f>
        <v>1926</v>
      </c>
      <c r="BF203" s="135">
        <f>IF(N203="snížená",J203,0)</f>
        <v>0</v>
      </c>
      <c r="BG203" s="135">
        <f>IF(N203="zákl. přenesená",J203,0)</f>
        <v>0</v>
      </c>
      <c r="BH203" s="135">
        <f>IF(N203="sníž. přenesená",J203,0)</f>
        <v>0</v>
      </c>
      <c r="BI203" s="135">
        <f>IF(N203="nulová",J203,0)</f>
        <v>0</v>
      </c>
      <c r="BJ203" s="17" t="s">
        <v>78</v>
      </c>
      <c r="BK203" s="135">
        <f>ROUND(I203*H203,2)</f>
        <v>1926</v>
      </c>
      <c r="BL203" s="17" t="s">
        <v>106</v>
      </c>
      <c r="BM203" s="134" t="s">
        <v>6162</v>
      </c>
    </row>
    <row r="204" spans="2:65" s="1" customFormat="1">
      <c r="B204" s="29"/>
      <c r="D204" s="136" t="s">
        <v>231</v>
      </c>
      <c r="F204" s="137" t="s">
        <v>6161</v>
      </c>
      <c r="L204" s="29"/>
      <c r="M204" s="138"/>
      <c r="T204" s="53"/>
      <c r="AT204" s="17" t="s">
        <v>231</v>
      </c>
      <c r="AU204" s="17" t="s">
        <v>82</v>
      </c>
    </row>
    <row r="205" spans="2:65" s="1" customFormat="1" ht="24.2" customHeight="1">
      <c r="B205" s="123"/>
      <c r="C205" s="124" t="s">
        <v>313</v>
      </c>
      <c r="D205" s="124" t="s">
        <v>226</v>
      </c>
      <c r="E205" s="125" t="s">
        <v>6163</v>
      </c>
      <c r="F205" s="126" t="s">
        <v>6164</v>
      </c>
      <c r="G205" s="127" t="s">
        <v>639</v>
      </c>
      <c r="H205" s="128">
        <v>2</v>
      </c>
      <c r="I205" s="129">
        <v>677</v>
      </c>
      <c r="J205" s="129">
        <f>ROUND(I205*H205,2)</f>
        <v>1354</v>
      </c>
      <c r="K205" s="126" t="s">
        <v>230</v>
      </c>
      <c r="L205" s="29"/>
      <c r="M205" s="130" t="s">
        <v>1</v>
      </c>
      <c r="N205" s="131" t="s">
        <v>38</v>
      </c>
      <c r="O205" s="132">
        <v>1.3979999999999999</v>
      </c>
      <c r="P205" s="132">
        <f>O205*H205</f>
        <v>2.7959999999999998</v>
      </c>
      <c r="Q205" s="132">
        <v>0</v>
      </c>
      <c r="R205" s="132">
        <f>Q205*H205</f>
        <v>0</v>
      </c>
      <c r="S205" s="132">
        <v>0</v>
      </c>
      <c r="T205" s="133">
        <f>S205*H205</f>
        <v>0</v>
      </c>
      <c r="AR205" s="134" t="s">
        <v>106</v>
      </c>
      <c r="AT205" s="134" t="s">
        <v>226</v>
      </c>
      <c r="AU205" s="134" t="s">
        <v>82</v>
      </c>
      <c r="AY205" s="17" t="s">
        <v>224</v>
      </c>
      <c r="BE205" s="135">
        <f>IF(N205="základní",J205,0)</f>
        <v>1354</v>
      </c>
      <c r="BF205" s="135">
        <f>IF(N205="snížená",J205,0)</f>
        <v>0</v>
      </c>
      <c r="BG205" s="135">
        <f>IF(N205="zákl. přenesená",J205,0)</f>
        <v>0</v>
      </c>
      <c r="BH205" s="135">
        <f>IF(N205="sníž. přenesená",J205,0)</f>
        <v>0</v>
      </c>
      <c r="BI205" s="135">
        <f>IF(N205="nulová",J205,0)</f>
        <v>0</v>
      </c>
      <c r="BJ205" s="17" t="s">
        <v>78</v>
      </c>
      <c r="BK205" s="135">
        <f>ROUND(I205*H205,2)</f>
        <v>1354</v>
      </c>
      <c r="BL205" s="17" t="s">
        <v>106</v>
      </c>
      <c r="BM205" s="134" t="s">
        <v>6165</v>
      </c>
    </row>
    <row r="206" spans="2:65" s="1" customFormat="1" ht="29.25">
      <c r="B206" s="29"/>
      <c r="D206" s="136" t="s">
        <v>231</v>
      </c>
      <c r="F206" s="137" t="s">
        <v>6166</v>
      </c>
      <c r="L206" s="29"/>
      <c r="M206" s="138"/>
      <c r="T206" s="53"/>
      <c r="AT206" s="17" t="s">
        <v>231</v>
      </c>
      <c r="AU206" s="17" t="s">
        <v>82</v>
      </c>
    </row>
    <row r="207" spans="2:65" s="1" customFormat="1">
      <c r="B207" s="29"/>
      <c r="D207" s="139" t="s">
        <v>232</v>
      </c>
      <c r="F207" s="140" t="s">
        <v>6167</v>
      </c>
      <c r="L207" s="29"/>
      <c r="M207" s="138"/>
      <c r="T207" s="53"/>
      <c r="AT207" s="17" t="s">
        <v>232</v>
      </c>
      <c r="AU207" s="17" t="s">
        <v>82</v>
      </c>
    </row>
    <row r="208" spans="2:65" s="1" customFormat="1" ht="24.2" customHeight="1">
      <c r="B208" s="123"/>
      <c r="C208" s="164" t="s">
        <v>393</v>
      </c>
      <c r="D208" s="164" t="s">
        <v>1008</v>
      </c>
      <c r="E208" s="165" t="s">
        <v>6168</v>
      </c>
      <c r="F208" s="166" t="s">
        <v>6169</v>
      </c>
      <c r="G208" s="167" t="s">
        <v>639</v>
      </c>
      <c r="H208" s="168">
        <v>2</v>
      </c>
      <c r="I208" s="169">
        <v>11800</v>
      </c>
      <c r="J208" s="169">
        <f>ROUND(I208*H208,2)</f>
        <v>23600</v>
      </c>
      <c r="K208" s="166" t="s">
        <v>230</v>
      </c>
      <c r="L208" s="170"/>
      <c r="M208" s="171" t="s">
        <v>1</v>
      </c>
      <c r="N208" s="172" t="s">
        <v>38</v>
      </c>
      <c r="O208" s="132">
        <v>0</v>
      </c>
      <c r="P208" s="132">
        <f>O208*H208</f>
        <v>0</v>
      </c>
      <c r="Q208" s="132">
        <v>0.01</v>
      </c>
      <c r="R208" s="132">
        <f>Q208*H208</f>
        <v>0.02</v>
      </c>
      <c r="S208" s="132">
        <v>0</v>
      </c>
      <c r="T208" s="133">
        <f>S208*H208</f>
        <v>0</v>
      </c>
      <c r="AR208" s="134" t="s">
        <v>118</v>
      </c>
      <c r="AT208" s="134" t="s">
        <v>1008</v>
      </c>
      <c r="AU208" s="134" t="s">
        <v>82</v>
      </c>
      <c r="AY208" s="17" t="s">
        <v>224</v>
      </c>
      <c r="BE208" s="135">
        <f>IF(N208="základní",J208,0)</f>
        <v>23600</v>
      </c>
      <c r="BF208" s="135">
        <f>IF(N208="snížená",J208,0)</f>
        <v>0</v>
      </c>
      <c r="BG208" s="135">
        <f>IF(N208="zákl. přenesená",J208,0)</f>
        <v>0</v>
      </c>
      <c r="BH208" s="135">
        <f>IF(N208="sníž. přenesená",J208,0)</f>
        <v>0</v>
      </c>
      <c r="BI208" s="135">
        <f>IF(N208="nulová",J208,0)</f>
        <v>0</v>
      </c>
      <c r="BJ208" s="17" t="s">
        <v>78</v>
      </c>
      <c r="BK208" s="135">
        <f>ROUND(I208*H208,2)</f>
        <v>23600</v>
      </c>
      <c r="BL208" s="17" t="s">
        <v>106</v>
      </c>
      <c r="BM208" s="134" t="s">
        <v>6170</v>
      </c>
    </row>
    <row r="209" spans="2:65" s="1" customFormat="1">
      <c r="B209" s="29"/>
      <c r="D209" s="136" t="s">
        <v>231</v>
      </c>
      <c r="F209" s="137" t="s">
        <v>6169</v>
      </c>
      <c r="L209" s="29"/>
      <c r="M209" s="138"/>
      <c r="T209" s="53"/>
      <c r="AT209" s="17" t="s">
        <v>231</v>
      </c>
      <c r="AU209" s="17" t="s">
        <v>82</v>
      </c>
    </row>
    <row r="210" spans="2:65" s="1" customFormat="1" ht="21.75" customHeight="1">
      <c r="B210" s="123"/>
      <c r="C210" s="124" t="s">
        <v>321</v>
      </c>
      <c r="D210" s="124" t="s">
        <v>226</v>
      </c>
      <c r="E210" s="125" t="s">
        <v>6171</v>
      </c>
      <c r="F210" s="126" t="s">
        <v>6172</v>
      </c>
      <c r="G210" s="127" t="s">
        <v>639</v>
      </c>
      <c r="H210" s="128">
        <v>3</v>
      </c>
      <c r="I210" s="129">
        <v>476</v>
      </c>
      <c r="J210" s="129">
        <f>ROUND(I210*H210,2)</f>
        <v>1428</v>
      </c>
      <c r="K210" s="126" t="s">
        <v>230</v>
      </c>
      <c r="L210" s="29"/>
      <c r="M210" s="130" t="s">
        <v>1</v>
      </c>
      <c r="N210" s="131" t="s">
        <v>38</v>
      </c>
      <c r="O210" s="132">
        <v>0.63</v>
      </c>
      <c r="P210" s="132">
        <f>O210*H210</f>
        <v>1.8900000000000001</v>
      </c>
      <c r="Q210" s="132">
        <v>6.9999999999999999E-4</v>
      </c>
      <c r="R210" s="132">
        <f>Q210*H210</f>
        <v>2.0999999999999999E-3</v>
      </c>
      <c r="S210" s="132">
        <v>0</v>
      </c>
      <c r="T210" s="133">
        <f>S210*H210</f>
        <v>0</v>
      </c>
      <c r="AR210" s="134" t="s">
        <v>106</v>
      </c>
      <c r="AT210" s="134" t="s">
        <v>226</v>
      </c>
      <c r="AU210" s="134" t="s">
        <v>82</v>
      </c>
      <c r="AY210" s="17" t="s">
        <v>224</v>
      </c>
      <c r="BE210" s="135">
        <f>IF(N210="základní",J210,0)</f>
        <v>1428</v>
      </c>
      <c r="BF210" s="135">
        <f>IF(N210="snížená",J210,0)</f>
        <v>0</v>
      </c>
      <c r="BG210" s="135">
        <f>IF(N210="zákl. přenesená",J210,0)</f>
        <v>0</v>
      </c>
      <c r="BH210" s="135">
        <f>IF(N210="sníž. přenesená",J210,0)</f>
        <v>0</v>
      </c>
      <c r="BI210" s="135">
        <f>IF(N210="nulová",J210,0)</f>
        <v>0</v>
      </c>
      <c r="BJ210" s="17" t="s">
        <v>78</v>
      </c>
      <c r="BK210" s="135">
        <f>ROUND(I210*H210,2)</f>
        <v>1428</v>
      </c>
      <c r="BL210" s="17" t="s">
        <v>106</v>
      </c>
      <c r="BM210" s="134" t="s">
        <v>6173</v>
      </c>
    </row>
    <row r="211" spans="2:65" s="1" customFormat="1" ht="19.5">
      <c r="B211" s="29"/>
      <c r="D211" s="136" t="s">
        <v>231</v>
      </c>
      <c r="F211" s="137" t="s">
        <v>6174</v>
      </c>
      <c r="L211" s="29"/>
      <c r="M211" s="138"/>
      <c r="T211" s="53"/>
      <c r="AT211" s="17" t="s">
        <v>231</v>
      </c>
      <c r="AU211" s="17" t="s">
        <v>82</v>
      </c>
    </row>
    <row r="212" spans="2:65" s="1" customFormat="1">
      <c r="B212" s="29"/>
      <c r="D212" s="139" t="s">
        <v>232</v>
      </c>
      <c r="F212" s="140" t="s">
        <v>6175</v>
      </c>
      <c r="L212" s="29"/>
      <c r="M212" s="138"/>
      <c r="T212" s="53"/>
      <c r="AT212" s="17" t="s">
        <v>232</v>
      </c>
      <c r="AU212" s="17" t="s">
        <v>82</v>
      </c>
    </row>
    <row r="213" spans="2:65" s="1" customFormat="1" ht="16.5" customHeight="1">
      <c r="B213" s="123"/>
      <c r="C213" s="164" t="s">
        <v>409</v>
      </c>
      <c r="D213" s="164" t="s">
        <v>1008</v>
      </c>
      <c r="E213" s="165" t="s">
        <v>6176</v>
      </c>
      <c r="F213" s="166" t="s">
        <v>6177</v>
      </c>
      <c r="G213" s="167" t="s">
        <v>639</v>
      </c>
      <c r="H213" s="168">
        <v>3</v>
      </c>
      <c r="I213" s="169">
        <v>12500</v>
      </c>
      <c r="J213" s="169">
        <f>ROUND(I213*H213,2)</f>
        <v>37500</v>
      </c>
      <c r="K213" s="166" t="s">
        <v>230</v>
      </c>
      <c r="L213" s="170"/>
      <c r="M213" s="171" t="s">
        <v>1</v>
      </c>
      <c r="N213" s="172" t="s">
        <v>38</v>
      </c>
      <c r="O213" s="132">
        <v>0</v>
      </c>
      <c r="P213" s="132">
        <f>O213*H213</f>
        <v>0</v>
      </c>
      <c r="Q213" s="132">
        <v>1.0999999999999999E-2</v>
      </c>
      <c r="R213" s="132">
        <f>Q213*H213</f>
        <v>3.3000000000000002E-2</v>
      </c>
      <c r="S213" s="132">
        <v>0</v>
      </c>
      <c r="T213" s="133">
        <f>S213*H213</f>
        <v>0</v>
      </c>
      <c r="AR213" s="134" t="s">
        <v>118</v>
      </c>
      <c r="AT213" s="134" t="s">
        <v>1008</v>
      </c>
      <c r="AU213" s="134" t="s">
        <v>82</v>
      </c>
      <c r="AY213" s="17" t="s">
        <v>224</v>
      </c>
      <c r="BE213" s="135">
        <f>IF(N213="základní",J213,0)</f>
        <v>37500</v>
      </c>
      <c r="BF213" s="135">
        <f>IF(N213="snížená",J213,0)</f>
        <v>0</v>
      </c>
      <c r="BG213" s="135">
        <f>IF(N213="zákl. přenesená",J213,0)</f>
        <v>0</v>
      </c>
      <c r="BH213" s="135">
        <f>IF(N213="sníž. přenesená",J213,0)</f>
        <v>0</v>
      </c>
      <c r="BI213" s="135">
        <f>IF(N213="nulová",J213,0)</f>
        <v>0</v>
      </c>
      <c r="BJ213" s="17" t="s">
        <v>78</v>
      </c>
      <c r="BK213" s="135">
        <f>ROUND(I213*H213,2)</f>
        <v>37500</v>
      </c>
      <c r="BL213" s="17" t="s">
        <v>106</v>
      </c>
      <c r="BM213" s="134" t="s">
        <v>6178</v>
      </c>
    </row>
    <row r="214" spans="2:65" s="1" customFormat="1">
      <c r="B214" s="29"/>
      <c r="D214" s="136" t="s">
        <v>231</v>
      </c>
      <c r="F214" s="137" t="s">
        <v>6177</v>
      </c>
      <c r="L214" s="29"/>
      <c r="M214" s="138"/>
      <c r="T214" s="53"/>
      <c r="AT214" s="17" t="s">
        <v>231</v>
      </c>
      <c r="AU214" s="17" t="s">
        <v>82</v>
      </c>
    </row>
    <row r="215" spans="2:65" s="1" customFormat="1" ht="24.2" customHeight="1">
      <c r="B215" s="123"/>
      <c r="C215" s="124" t="s">
        <v>328</v>
      </c>
      <c r="D215" s="124" t="s">
        <v>226</v>
      </c>
      <c r="E215" s="125" t="s">
        <v>6179</v>
      </c>
      <c r="F215" s="126" t="s">
        <v>6180</v>
      </c>
      <c r="G215" s="127" t="s">
        <v>639</v>
      </c>
      <c r="H215" s="128">
        <v>1</v>
      </c>
      <c r="I215" s="129">
        <v>779</v>
      </c>
      <c r="J215" s="129">
        <f>ROUND(I215*H215,2)</f>
        <v>779</v>
      </c>
      <c r="K215" s="126" t="s">
        <v>230</v>
      </c>
      <c r="L215" s="29"/>
      <c r="M215" s="130" t="s">
        <v>1</v>
      </c>
      <c r="N215" s="131" t="s">
        <v>38</v>
      </c>
      <c r="O215" s="132">
        <v>1.6080000000000001</v>
      </c>
      <c r="P215" s="132">
        <f>O215*H215</f>
        <v>1.6080000000000001</v>
      </c>
      <c r="Q215" s="132">
        <v>0</v>
      </c>
      <c r="R215" s="132">
        <f>Q215*H215</f>
        <v>0</v>
      </c>
      <c r="S215" s="132">
        <v>0</v>
      </c>
      <c r="T215" s="133">
        <f>S215*H215</f>
        <v>0</v>
      </c>
      <c r="AR215" s="134" t="s">
        <v>106</v>
      </c>
      <c r="AT215" s="134" t="s">
        <v>226</v>
      </c>
      <c r="AU215" s="134" t="s">
        <v>82</v>
      </c>
      <c r="AY215" s="17" t="s">
        <v>224</v>
      </c>
      <c r="BE215" s="135">
        <f>IF(N215="základní",J215,0)</f>
        <v>779</v>
      </c>
      <c r="BF215" s="135">
        <f>IF(N215="snížená",J215,0)</f>
        <v>0</v>
      </c>
      <c r="BG215" s="135">
        <f>IF(N215="zákl. přenesená",J215,0)</f>
        <v>0</v>
      </c>
      <c r="BH215" s="135">
        <f>IF(N215="sníž. přenesená",J215,0)</f>
        <v>0</v>
      </c>
      <c r="BI215" s="135">
        <f>IF(N215="nulová",J215,0)</f>
        <v>0</v>
      </c>
      <c r="BJ215" s="17" t="s">
        <v>78</v>
      </c>
      <c r="BK215" s="135">
        <f>ROUND(I215*H215,2)</f>
        <v>779</v>
      </c>
      <c r="BL215" s="17" t="s">
        <v>106</v>
      </c>
      <c r="BM215" s="134" t="s">
        <v>6181</v>
      </c>
    </row>
    <row r="216" spans="2:65" s="1" customFormat="1" ht="29.25">
      <c r="B216" s="29"/>
      <c r="D216" s="136" t="s">
        <v>231</v>
      </c>
      <c r="F216" s="137" t="s">
        <v>6182</v>
      </c>
      <c r="L216" s="29"/>
      <c r="M216" s="138"/>
      <c r="T216" s="53"/>
      <c r="AT216" s="17" t="s">
        <v>231</v>
      </c>
      <c r="AU216" s="17" t="s">
        <v>82</v>
      </c>
    </row>
    <row r="217" spans="2:65" s="1" customFormat="1">
      <c r="B217" s="29"/>
      <c r="D217" s="139" t="s">
        <v>232</v>
      </c>
      <c r="F217" s="140" t="s">
        <v>6183</v>
      </c>
      <c r="L217" s="29"/>
      <c r="M217" s="138"/>
      <c r="T217" s="53"/>
      <c r="AT217" s="17" t="s">
        <v>232</v>
      </c>
      <c r="AU217" s="17" t="s">
        <v>82</v>
      </c>
    </row>
    <row r="218" spans="2:65" s="1" customFormat="1" ht="24.2" customHeight="1">
      <c r="B218" s="123"/>
      <c r="C218" s="164" t="s">
        <v>419</v>
      </c>
      <c r="D218" s="164" t="s">
        <v>1008</v>
      </c>
      <c r="E218" s="165" t="s">
        <v>6184</v>
      </c>
      <c r="F218" s="166" t="s">
        <v>6185</v>
      </c>
      <c r="G218" s="167" t="s">
        <v>639</v>
      </c>
      <c r="H218" s="168">
        <v>1</v>
      </c>
      <c r="I218" s="169">
        <v>14900</v>
      </c>
      <c r="J218" s="169">
        <f>ROUND(I218*H218,2)</f>
        <v>14900</v>
      </c>
      <c r="K218" s="166" t="s">
        <v>230</v>
      </c>
      <c r="L218" s="170"/>
      <c r="M218" s="171" t="s">
        <v>1</v>
      </c>
      <c r="N218" s="172" t="s">
        <v>38</v>
      </c>
      <c r="O218" s="132">
        <v>0</v>
      </c>
      <c r="P218" s="132">
        <f>O218*H218</f>
        <v>0</v>
      </c>
      <c r="Q218" s="132">
        <v>1.2999999999999999E-2</v>
      </c>
      <c r="R218" s="132">
        <f>Q218*H218</f>
        <v>1.2999999999999999E-2</v>
      </c>
      <c r="S218" s="132">
        <v>0</v>
      </c>
      <c r="T218" s="133">
        <f>S218*H218</f>
        <v>0</v>
      </c>
      <c r="AR218" s="134" t="s">
        <v>118</v>
      </c>
      <c r="AT218" s="134" t="s">
        <v>1008</v>
      </c>
      <c r="AU218" s="134" t="s">
        <v>82</v>
      </c>
      <c r="AY218" s="17" t="s">
        <v>224</v>
      </c>
      <c r="BE218" s="135">
        <f>IF(N218="základní",J218,0)</f>
        <v>14900</v>
      </c>
      <c r="BF218" s="135">
        <f>IF(N218="snížená",J218,0)</f>
        <v>0</v>
      </c>
      <c r="BG218" s="135">
        <f>IF(N218="zákl. přenesená",J218,0)</f>
        <v>0</v>
      </c>
      <c r="BH218" s="135">
        <f>IF(N218="sníž. přenesená",J218,0)</f>
        <v>0</v>
      </c>
      <c r="BI218" s="135">
        <f>IF(N218="nulová",J218,0)</f>
        <v>0</v>
      </c>
      <c r="BJ218" s="17" t="s">
        <v>78</v>
      </c>
      <c r="BK218" s="135">
        <f>ROUND(I218*H218,2)</f>
        <v>14900</v>
      </c>
      <c r="BL218" s="17" t="s">
        <v>106</v>
      </c>
      <c r="BM218" s="134" t="s">
        <v>6186</v>
      </c>
    </row>
    <row r="219" spans="2:65" s="1" customFormat="1">
      <c r="B219" s="29"/>
      <c r="D219" s="136" t="s">
        <v>231</v>
      </c>
      <c r="F219" s="137" t="s">
        <v>6185</v>
      </c>
      <c r="L219" s="29"/>
      <c r="M219" s="138"/>
      <c r="T219" s="53"/>
      <c r="AT219" s="17" t="s">
        <v>231</v>
      </c>
      <c r="AU219" s="17" t="s">
        <v>82</v>
      </c>
    </row>
    <row r="220" spans="2:65" s="1" customFormat="1" ht="21.75" customHeight="1">
      <c r="B220" s="123"/>
      <c r="C220" s="124" t="s">
        <v>332</v>
      </c>
      <c r="D220" s="124" t="s">
        <v>226</v>
      </c>
      <c r="E220" s="125" t="s">
        <v>6187</v>
      </c>
      <c r="F220" s="126" t="s">
        <v>6188</v>
      </c>
      <c r="G220" s="127" t="s">
        <v>639</v>
      </c>
      <c r="H220" s="128">
        <v>2</v>
      </c>
      <c r="I220" s="129">
        <v>1360</v>
      </c>
      <c r="J220" s="129">
        <f>ROUND(I220*H220,2)</f>
        <v>2720</v>
      </c>
      <c r="K220" s="126" t="s">
        <v>230</v>
      </c>
      <c r="L220" s="29"/>
      <c r="M220" s="130" t="s">
        <v>1</v>
      </c>
      <c r="N220" s="131" t="s">
        <v>38</v>
      </c>
      <c r="O220" s="132">
        <v>1.554</v>
      </c>
      <c r="P220" s="132">
        <f>O220*H220</f>
        <v>3.1080000000000001</v>
      </c>
      <c r="Q220" s="132">
        <v>1.6199999999999999E-3</v>
      </c>
      <c r="R220" s="132">
        <f>Q220*H220</f>
        <v>3.2399999999999998E-3</v>
      </c>
      <c r="S220" s="132">
        <v>0</v>
      </c>
      <c r="T220" s="133">
        <f>S220*H220</f>
        <v>0</v>
      </c>
      <c r="AR220" s="134" t="s">
        <v>106</v>
      </c>
      <c r="AT220" s="134" t="s">
        <v>226</v>
      </c>
      <c r="AU220" s="134" t="s">
        <v>82</v>
      </c>
      <c r="AY220" s="17" t="s">
        <v>224</v>
      </c>
      <c r="BE220" s="135">
        <f>IF(N220="základní",J220,0)</f>
        <v>2720</v>
      </c>
      <c r="BF220" s="135">
        <f>IF(N220="snížená",J220,0)</f>
        <v>0</v>
      </c>
      <c r="BG220" s="135">
        <f>IF(N220="zákl. přenesená",J220,0)</f>
        <v>0</v>
      </c>
      <c r="BH220" s="135">
        <f>IF(N220="sníž. přenesená",J220,0)</f>
        <v>0</v>
      </c>
      <c r="BI220" s="135">
        <f>IF(N220="nulová",J220,0)</f>
        <v>0</v>
      </c>
      <c r="BJ220" s="17" t="s">
        <v>78</v>
      </c>
      <c r="BK220" s="135">
        <f>ROUND(I220*H220,2)</f>
        <v>2720</v>
      </c>
      <c r="BL220" s="17" t="s">
        <v>106</v>
      </c>
      <c r="BM220" s="134" t="s">
        <v>6189</v>
      </c>
    </row>
    <row r="221" spans="2:65" s="1" customFormat="1" ht="29.25">
      <c r="B221" s="29"/>
      <c r="D221" s="136" t="s">
        <v>231</v>
      </c>
      <c r="F221" s="137" t="s">
        <v>6190</v>
      </c>
      <c r="L221" s="29"/>
      <c r="M221" s="138"/>
      <c r="T221" s="53"/>
      <c r="AT221" s="17" t="s">
        <v>231</v>
      </c>
      <c r="AU221" s="17" t="s">
        <v>82</v>
      </c>
    </row>
    <row r="222" spans="2:65" s="1" customFormat="1">
      <c r="B222" s="29"/>
      <c r="D222" s="139" t="s">
        <v>232</v>
      </c>
      <c r="F222" s="140" t="s">
        <v>6191</v>
      </c>
      <c r="L222" s="29"/>
      <c r="M222" s="138"/>
      <c r="T222" s="53"/>
      <c r="AT222" s="17" t="s">
        <v>232</v>
      </c>
      <c r="AU222" s="17" t="s">
        <v>82</v>
      </c>
    </row>
    <row r="223" spans="2:65" s="1" customFormat="1" ht="21.75" customHeight="1">
      <c r="B223" s="123"/>
      <c r="C223" s="164" t="s">
        <v>432</v>
      </c>
      <c r="D223" s="164" t="s">
        <v>1008</v>
      </c>
      <c r="E223" s="165" t="s">
        <v>6192</v>
      </c>
      <c r="F223" s="166" t="s">
        <v>6193</v>
      </c>
      <c r="G223" s="167" t="s">
        <v>639</v>
      </c>
      <c r="H223" s="168">
        <v>2</v>
      </c>
      <c r="I223" s="169">
        <v>970</v>
      </c>
      <c r="J223" s="169">
        <f>ROUND(I223*H223,2)</f>
        <v>1940</v>
      </c>
      <c r="K223" s="166" t="s">
        <v>230</v>
      </c>
      <c r="L223" s="170"/>
      <c r="M223" s="171" t="s">
        <v>1</v>
      </c>
      <c r="N223" s="172" t="s">
        <v>38</v>
      </c>
      <c r="O223" s="132">
        <v>0</v>
      </c>
      <c r="P223" s="132">
        <f>O223*H223</f>
        <v>0</v>
      </c>
      <c r="Q223" s="132">
        <v>3.5000000000000001E-3</v>
      </c>
      <c r="R223" s="132">
        <f>Q223*H223</f>
        <v>7.0000000000000001E-3</v>
      </c>
      <c r="S223" s="132">
        <v>0</v>
      </c>
      <c r="T223" s="133">
        <f>S223*H223</f>
        <v>0</v>
      </c>
      <c r="AR223" s="134" t="s">
        <v>118</v>
      </c>
      <c r="AT223" s="134" t="s">
        <v>1008</v>
      </c>
      <c r="AU223" s="134" t="s">
        <v>82</v>
      </c>
      <c r="AY223" s="17" t="s">
        <v>224</v>
      </c>
      <c r="BE223" s="135">
        <f>IF(N223="základní",J223,0)</f>
        <v>1940</v>
      </c>
      <c r="BF223" s="135">
        <f>IF(N223="snížená",J223,0)</f>
        <v>0</v>
      </c>
      <c r="BG223" s="135">
        <f>IF(N223="zákl. přenesená",J223,0)</f>
        <v>0</v>
      </c>
      <c r="BH223" s="135">
        <f>IF(N223="sníž. přenesená",J223,0)</f>
        <v>0</v>
      </c>
      <c r="BI223" s="135">
        <f>IF(N223="nulová",J223,0)</f>
        <v>0</v>
      </c>
      <c r="BJ223" s="17" t="s">
        <v>78</v>
      </c>
      <c r="BK223" s="135">
        <f>ROUND(I223*H223,2)</f>
        <v>1940</v>
      </c>
      <c r="BL223" s="17" t="s">
        <v>106</v>
      </c>
      <c r="BM223" s="134" t="s">
        <v>6194</v>
      </c>
    </row>
    <row r="224" spans="2:65" s="1" customFormat="1">
      <c r="B224" s="29"/>
      <c r="D224" s="136" t="s">
        <v>231</v>
      </c>
      <c r="F224" s="137" t="s">
        <v>6193</v>
      </c>
      <c r="L224" s="29"/>
      <c r="M224" s="138"/>
      <c r="T224" s="53"/>
      <c r="AT224" s="17" t="s">
        <v>231</v>
      </c>
      <c r="AU224" s="17" t="s">
        <v>82</v>
      </c>
    </row>
    <row r="225" spans="2:65" s="1" customFormat="1" ht="24.2" customHeight="1">
      <c r="B225" s="123"/>
      <c r="C225" s="124" t="s">
        <v>340</v>
      </c>
      <c r="D225" s="124" t="s">
        <v>226</v>
      </c>
      <c r="E225" s="125" t="s">
        <v>6195</v>
      </c>
      <c r="F225" s="126" t="s">
        <v>6196</v>
      </c>
      <c r="G225" s="127" t="s">
        <v>639</v>
      </c>
      <c r="H225" s="128">
        <v>1</v>
      </c>
      <c r="I225" s="129">
        <v>910</v>
      </c>
      <c r="J225" s="129">
        <f>ROUND(I225*H225,2)</f>
        <v>910</v>
      </c>
      <c r="K225" s="126" t="s">
        <v>230</v>
      </c>
      <c r="L225" s="29"/>
      <c r="M225" s="130" t="s">
        <v>1</v>
      </c>
      <c r="N225" s="131" t="s">
        <v>38</v>
      </c>
      <c r="O225" s="132">
        <v>1.8779999999999999</v>
      </c>
      <c r="P225" s="132">
        <f>O225*H225</f>
        <v>1.8779999999999999</v>
      </c>
      <c r="Q225" s="132">
        <v>0</v>
      </c>
      <c r="R225" s="132">
        <f>Q225*H225</f>
        <v>0</v>
      </c>
      <c r="S225" s="132">
        <v>0</v>
      </c>
      <c r="T225" s="133">
        <f>S225*H225</f>
        <v>0</v>
      </c>
      <c r="AR225" s="134" t="s">
        <v>106</v>
      </c>
      <c r="AT225" s="134" t="s">
        <v>226</v>
      </c>
      <c r="AU225" s="134" t="s">
        <v>82</v>
      </c>
      <c r="AY225" s="17" t="s">
        <v>224</v>
      </c>
      <c r="BE225" s="135">
        <f>IF(N225="základní",J225,0)</f>
        <v>910</v>
      </c>
      <c r="BF225" s="135">
        <f>IF(N225="snížená",J225,0)</f>
        <v>0</v>
      </c>
      <c r="BG225" s="135">
        <f>IF(N225="zákl. přenesená",J225,0)</f>
        <v>0</v>
      </c>
      <c r="BH225" s="135">
        <f>IF(N225="sníž. přenesená",J225,0)</f>
        <v>0</v>
      </c>
      <c r="BI225" s="135">
        <f>IF(N225="nulová",J225,0)</f>
        <v>0</v>
      </c>
      <c r="BJ225" s="17" t="s">
        <v>78</v>
      </c>
      <c r="BK225" s="135">
        <f>ROUND(I225*H225,2)</f>
        <v>910</v>
      </c>
      <c r="BL225" s="17" t="s">
        <v>106</v>
      </c>
      <c r="BM225" s="134" t="s">
        <v>6197</v>
      </c>
    </row>
    <row r="226" spans="2:65" s="1" customFormat="1" ht="29.25">
      <c r="B226" s="29"/>
      <c r="D226" s="136" t="s">
        <v>231</v>
      </c>
      <c r="F226" s="137" t="s">
        <v>6198</v>
      </c>
      <c r="L226" s="29"/>
      <c r="M226" s="138"/>
      <c r="T226" s="53"/>
      <c r="AT226" s="17" t="s">
        <v>231</v>
      </c>
      <c r="AU226" s="17" t="s">
        <v>82</v>
      </c>
    </row>
    <row r="227" spans="2:65" s="1" customFormat="1">
      <c r="B227" s="29"/>
      <c r="D227" s="139" t="s">
        <v>232</v>
      </c>
      <c r="F227" s="140" t="s">
        <v>6199</v>
      </c>
      <c r="L227" s="29"/>
      <c r="M227" s="138"/>
      <c r="T227" s="53"/>
      <c r="AT227" s="17" t="s">
        <v>232</v>
      </c>
      <c r="AU227" s="17" t="s">
        <v>82</v>
      </c>
    </row>
    <row r="228" spans="2:65" s="1" customFormat="1" ht="24.2" customHeight="1">
      <c r="B228" s="123"/>
      <c r="C228" s="164" t="s">
        <v>441</v>
      </c>
      <c r="D228" s="164" t="s">
        <v>1008</v>
      </c>
      <c r="E228" s="165" t="s">
        <v>6200</v>
      </c>
      <c r="F228" s="166" t="s">
        <v>6201</v>
      </c>
      <c r="G228" s="167" t="s">
        <v>639</v>
      </c>
      <c r="H228" s="168">
        <v>1</v>
      </c>
      <c r="I228" s="169">
        <v>16100</v>
      </c>
      <c r="J228" s="169">
        <f>ROUND(I228*H228,2)</f>
        <v>16100</v>
      </c>
      <c r="K228" s="166" t="s">
        <v>230</v>
      </c>
      <c r="L228" s="170"/>
      <c r="M228" s="171" t="s">
        <v>1</v>
      </c>
      <c r="N228" s="172" t="s">
        <v>38</v>
      </c>
      <c r="O228" s="132">
        <v>0</v>
      </c>
      <c r="P228" s="132">
        <f>O228*H228</f>
        <v>0</v>
      </c>
      <c r="Q228" s="132">
        <v>2.0049999999999998E-2</v>
      </c>
      <c r="R228" s="132">
        <f>Q228*H228</f>
        <v>2.0049999999999998E-2</v>
      </c>
      <c r="S228" s="132">
        <v>0</v>
      </c>
      <c r="T228" s="133">
        <f>S228*H228</f>
        <v>0</v>
      </c>
      <c r="AR228" s="134" t="s">
        <v>118</v>
      </c>
      <c r="AT228" s="134" t="s">
        <v>1008</v>
      </c>
      <c r="AU228" s="134" t="s">
        <v>82</v>
      </c>
      <c r="AY228" s="17" t="s">
        <v>224</v>
      </c>
      <c r="BE228" s="135">
        <f>IF(N228="základní",J228,0)</f>
        <v>16100</v>
      </c>
      <c r="BF228" s="135">
        <f>IF(N228="snížená",J228,0)</f>
        <v>0</v>
      </c>
      <c r="BG228" s="135">
        <f>IF(N228="zákl. přenesená",J228,0)</f>
        <v>0</v>
      </c>
      <c r="BH228" s="135">
        <f>IF(N228="sníž. přenesená",J228,0)</f>
        <v>0</v>
      </c>
      <c r="BI228" s="135">
        <f>IF(N228="nulová",J228,0)</f>
        <v>0</v>
      </c>
      <c r="BJ228" s="17" t="s">
        <v>78</v>
      </c>
      <c r="BK228" s="135">
        <f>ROUND(I228*H228,2)</f>
        <v>16100</v>
      </c>
      <c r="BL228" s="17" t="s">
        <v>106</v>
      </c>
      <c r="BM228" s="134" t="s">
        <v>6202</v>
      </c>
    </row>
    <row r="229" spans="2:65" s="1" customFormat="1">
      <c r="B229" s="29"/>
      <c r="D229" s="136" t="s">
        <v>231</v>
      </c>
      <c r="F229" s="137" t="s">
        <v>6201</v>
      </c>
      <c r="L229" s="29"/>
      <c r="M229" s="138"/>
      <c r="T229" s="53"/>
      <c r="AT229" s="17" t="s">
        <v>231</v>
      </c>
      <c r="AU229" s="17" t="s">
        <v>82</v>
      </c>
    </row>
    <row r="230" spans="2:65" s="1" customFormat="1" ht="16.5" customHeight="1">
      <c r="B230" s="123"/>
      <c r="C230" s="124" t="s">
        <v>345</v>
      </c>
      <c r="D230" s="124" t="s">
        <v>226</v>
      </c>
      <c r="E230" s="125" t="s">
        <v>6203</v>
      </c>
      <c r="F230" s="126" t="s">
        <v>6204</v>
      </c>
      <c r="G230" s="127" t="s">
        <v>639</v>
      </c>
      <c r="H230" s="128">
        <v>1</v>
      </c>
      <c r="I230" s="129">
        <v>1170</v>
      </c>
      <c r="J230" s="129">
        <f>ROUND(I230*H230,2)</f>
        <v>1170</v>
      </c>
      <c r="K230" s="126" t="s">
        <v>230</v>
      </c>
      <c r="L230" s="29"/>
      <c r="M230" s="130" t="s">
        <v>1</v>
      </c>
      <c r="N230" s="131" t="s">
        <v>38</v>
      </c>
      <c r="O230" s="132">
        <v>1.333</v>
      </c>
      <c r="P230" s="132">
        <f>O230*H230</f>
        <v>1.333</v>
      </c>
      <c r="Q230" s="132">
        <v>1.3600000000000001E-3</v>
      </c>
      <c r="R230" s="132">
        <f>Q230*H230</f>
        <v>1.3600000000000001E-3</v>
      </c>
      <c r="S230" s="132">
        <v>0</v>
      </c>
      <c r="T230" s="133">
        <f>S230*H230</f>
        <v>0</v>
      </c>
      <c r="AR230" s="134" t="s">
        <v>106</v>
      </c>
      <c r="AT230" s="134" t="s">
        <v>226</v>
      </c>
      <c r="AU230" s="134" t="s">
        <v>82</v>
      </c>
      <c r="AY230" s="17" t="s">
        <v>224</v>
      </c>
      <c r="BE230" s="135">
        <f>IF(N230="základní",J230,0)</f>
        <v>1170</v>
      </c>
      <c r="BF230" s="135">
        <f>IF(N230="snížená",J230,0)</f>
        <v>0</v>
      </c>
      <c r="BG230" s="135">
        <f>IF(N230="zákl. přenesená",J230,0)</f>
        <v>0</v>
      </c>
      <c r="BH230" s="135">
        <f>IF(N230="sníž. přenesená",J230,0)</f>
        <v>0</v>
      </c>
      <c r="BI230" s="135">
        <f>IF(N230="nulová",J230,0)</f>
        <v>0</v>
      </c>
      <c r="BJ230" s="17" t="s">
        <v>78</v>
      </c>
      <c r="BK230" s="135">
        <f>ROUND(I230*H230,2)</f>
        <v>1170</v>
      </c>
      <c r="BL230" s="17" t="s">
        <v>106</v>
      </c>
      <c r="BM230" s="134" t="s">
        <v>6205</v>
      </c>
    </row>
    <row r="231" spans="2:65" s="1" customFormat="1" ht="19.5">
      <c r="B231" s="29"/>
      <c r="D231" s="136" t="s">
        <v>231</v>
      </c>
      <c r="F231" s="137" t="s">
        <v>6206</v>
      </c>
      <c r="L231" s="29"/>
      <c r="M231" s="138"/>
      <c r="T231" s="53"/>
      <c r="AT231" s="17" t="s">
        <v>231</v>
      </c>
      <c r="AU231" s="17" t="s">
        <v>82</v>
      </c>
    </row>
    <row r="232" spans="2:65" s="1" customFormat="1">
      <c r="B232" s="29"/>
      <c r="D232" s="139" t="s">
        <v>232</v>
      </c>
      <c r="F232" s="140" t="s">
        <v>6207</v>
      </c>
      <c r="L232" s="29"/>
      <c r="M232" s="138"/>
      <c r="T232" s="53"/>
      <c r="AT232" s="17" t="s">
        <v>232</v>
      </c>
      <c r="AU232" s="17" t="s">
        <v>82</v>
      </c>
    </row>
    <row r="233" spans="2:65" s="1" customFormat="1" ht="24.2" customHeight="1">
      <c r="B233" s="123"/>
      <c r="C233" s="164" t="s">
        <v>453</v>
      </c>
      <c r="D233" s="164" t="s">
        <v>1008</v>
      </c>
      <c r="E233" s="165" t="s">
        <v>6208</v>
      </c>
      <c r="F233" s="166" t="s">
        <v>6209</v>
      </c>
      <c r="G233" s="167" t="s">
        <v>639</v>
      </c>
      <c r="H233" s="168">
        <v>1</v>
      </c>
      <c r="I233" s="169">
        <v>17300</v>
      </c>
      <c r="J233" s="169">
        <f>ROUND(I233*H233,2)</f>
        <v>17300</v>
      </c>
      <c r="K233" s="166" t="s">
        <v>230</v>
      </c>
      <c r="L233" s="170"/>
      <c r="M233" s="171" t="s">
        <v>1</v>
      </c>
      <c r="N233" s="172" t="s">
        <v>38</v>
      </c>
      <c r="O233" s="132">
        <v>0</v>
      </c>
      <c r="P233" s="132">
        <f>O233*H233</f>
        <v>0</v>
      </c>
      <c r="Q233" s="132">
        <v>4.2500000000000003E-2</v>
      </c>
      <c r="R233" s="132">
        <f>Q233*H233</f>
        <v>4.2500000000000003E-2</v>
      </c>
      <c r="S233" s="132">
        <v>0</v>
      </c>
      <c r="T233" s="133">
        <f>S233*H233</f>
        <v>0</v>
      </c>
      <c r="AR233" s="134" t="s">
        <v>118</v>
      </c>
      <c r="AT233" s="134" t="s">
        <v>1008</v>
      </c>
      <c r="AU233" s="134" t="s">
        <v>82</v>
      </c>
      <c r="AY233" s="17" t="s">
        <v>224</v>
      </c>
      <c r="BE233" s="135">
        <f>IF(N233="základní",J233,0)</f>
        <v>17300</v>
      </c>
      <c r="BF233" s="135">
        <f>IF(N233="snížená",J233,0)</f>
        <v>0</v>
      </c>
      <c r="BG233" s="135">
        <f>IF(N233="zákl. přenesená",J233,0)</f>
        <v>0</v>
      </c>
      <c r="BH233" s="135">
        <f>IF(N233="sníž. přenesená",J233,0)</f>
        <v>0</v>
      </c>
      <c r="BI233" s="135">
        <f>IF(N233="nulová",J233,0)</f>
        <v>0</v>
      </c>
      <c r="BJ233" s="17" t="s">
        <v>78</v>
      </c>
      <c r="BK233" s="135">
        <f>ROUND(I233*H233,2)</f>
        <v>17300</v>
      </c>
      <c r="BL233" s="17" t="s">
        <v>106</v>
      </c>
      <c r="BM233" s="134" t="s">
        <v>6210</v>
      </c>
    </row>
    <row r="234" spans="2:65" s="1" customFormat="1">
      <c r="B234" s="29"/>
      <c r="D234" s="136" t="s">
        <v>231</v>
      </c>
      <c r="F234" s="137" t="s">
        <v>6209</v>
      </c>
      <c r="L234" s="29"/>
      <c r="M234" s="138"/>
      <c r="T234" s="53"/>
      <c r="AT234" s="17" t="s">
        <v>231</v>
      </c>
      <c r="AU234" s="17" t="s">
        <v>82</v>
      </c>
    </row>
    <row r="235" spans="2:65" s="1" customFormat="1" ht="16.5" customHeight="1">
      <c r="B235" s="123"/>
      <c r="C235" s="164" t="s">
        <v>350</v>
      </c>
      <c r="D235" s="164" t="s">
        <v>1008</v>
      </c>
      <c r="E235" s="165" t="s">
        <v>6211</v>
      </c>
      <c r="F235" s="166" t="s">
        <v>6212</v>
      </c>
      <c r="G235" s="167" t="s">
        <v>639</v>
      </c>
      <c r="H235" s="168">
        <v>1</v>
      </c>
      <c r="I235" s="169">
        <v>2700</v>
      </c>
      <c r="J235" s="169">
        <f>ROUND(I235*H235,2)</f>
        <v>2700</v>
      </c>
      <c r="K235" s="166" t="s">
        <v>230</v>
      </c>
      <c r="L235" s="170"/>
      <c r="M235" s="171" t="s">
        <v>1</v>
      </c>
      <c r="N235" s="172" t="s">
        <v>38</v>
      </c>
      <c r="O235" s="132">
        <v>0</v>
      </c>
      <c r="P235" s="132">
        <f>O235*H235</f>
        <v>0</v>
      </c>
      <c r="Q235" s="132">
        <v>2.9499999999999998E-2</v>
      </c>
      <c r="R235" s="132">
        <f>Q235*H235</f>
        <v>2.9499999999999998E-2</v>
      </c>
      <c r="S235" s="132">
        <v>0</v>
      </c>
      <c r="T235" s="133">
        <f>S235*H235</f>
        <v>0</v>
      </c>
      <c r="AR235" s="134" t="s">
        <v>118</v>
      </c>
      <c r="AT235" s="134" t="s">
        <v>1008</v>
      </c>
      <c r="AU235" s="134" t="s">
        <v>82</v>
      </c>
      <c r="AY235" s="17" t="s">
        <v>224</v>
      </c>
      <c r="BE235" s="135">
        <f>IF(N235="základní",J235,0)</f>
        <v>2700</v>
      </c>
      <c r="BF235" s="135">
        <f>IF(N235="snížená",J235,0)</f>
        <v>0</v>
      </c>
      <c r="BG235" s="135">
        <f>IF(N235="zákl. přenesená",J235,0)</f>
        <v>0</v>
      </c>
      <c r="BH235" s="135">
        <f>IF(N235="sníž. přenesená",J235,0)</f>
        <v>0</v>
      </c>
      <c r="BI235" s="135">
        <f>IF(N235="nulová",J235,0)</f>
        <v>0</v>
      </c>
      <c r="BJ235" s="17" t="s">
        <v>78</v>
      </c>
      <c r="BK235" s="135">
        <f>ROUND(I235*H235,2)</f>
        <v>2700</v>
      </c>
      <c r="BL235" s="17" t="s">
        <v>106</v>
      </c>
      <c r="BM235" s="134" t="s">
        <v>6213</v>
      </c>
    </row>
    <row r="236" spans="2:65" s="1" customFormat="1">
      <c r="B236" s="29"/>
      <c r="D236" s="136" t="s">
        <v>231</v>
      </c>
      <c r="F236" s="137" t="s">
        <v>6212</v>
      </c>
      <c r="L236" s="29"/>
      <c r="M236" s="138"/>
      <c r="T236" s="53"/>
      <c r="AT236" s="17" t="s">
        <v>231</v>
      </c>
      <c r="AU236" s="17" t="s">
        <v>82</v>
      </c>
    </row>
    <row r="237" spans="2:65" s="1" customFormat="1" ht="24.2" customHeight="1">
      <c r="B237" s="123"/>
      <c r="C237" s="164" t="s">
        <v>464</v>
      </c>
      <c r="D237" s="164" t="s">
        <v>1008</v>
      </c>
      <c r="E237" s="165" t="s">
        <v>6214</v>
      </c>
      <c r="F237" s="166" t="s">
        <v>6215</v>
      </c>
      <c r="G237" s="167" t="s">
        <v>639</v>
      </c>
      <c r="H237" s="168">
        <v>1</v>
      </c>
      <c r="I237" s="169">
        <v>239</v>
      </c>
      <c r="J237" s="169">
        <f>ROUND(I237*H237,2)</f>
        <v>239</v>
      </c>
      <c r="K237" s="166" t="s">
        <v>230</v>
      </c>
      <c r="L237" s="170"/>
      <c r="M237" s="171" t="s">
        <v>1</v>
      </c>
      <c r="N237" s="172" t="s">
        <v>38</v>
      </c>
      <c r="O237" s="132">
        <v>0</v>
      </c>
      <c r="P237" s="132">
        <f>O237*H237</f>
        <v>0</v>
      </c>
      <c r="Q237" s="132">
        <v>8.9999999999999998E-4</v>
      </c>
      <c r="R237" s="132">
        <f>Q237*H237</f>
        <v>8.9999999999999998E-4</v>
      </c>
      <c r="S237" s="132">
        <v>0</v>
      </c>
      <c r="T237" s="133">
        <f>S237*H237</f>
        <v>0</v>
      </c>
      <c r="AR237" s="134" t="s">
        <v>118</v>
      </c>
      <c r="AT237" s="134" t="s">
        <v>1008</v>
      </c>
      <c r="AU237" s="134" t="s">
        <v>82</v>
      </c>
      <c r="AY237" s="17" t="s">
        <v>224</v>
      </c>
      <c r="BE237" s="135">
        <f>IF(N237="základní",J237,0)</f>
        <v>239</v>
      </c>
      <c r="BF237" s="135">
        <f>IF(N237="snížená",J237,0)</f>
        <v>0</v>
      </c>
      <c r="BG237" s="135">
        <f>IF(N237="zákl. přenesená",J237,0)</f>
        <v>0</v>
      </c>
      <c r="BH237" s="135">
        <f>IF(N237="sníž. přenesená",J237,0)</f>
        <v>0</v>
      </c>
      <c r="BI237" s="135">
        <f>IF(N237="nulová",J237,0)</f>
        <v>0</v>
      </c>
      <c r="BJ237" s="17" t="s">
        <v>78</v>
      </c>
      <c r="BK237" s="135">
        <f>ROUND(I237*H237,2)</f>
        <v>239</v>
      </c>
      <c r="BL237" s="17" t="s">
        <v>106</v>
      </c>
      <c r="BM237" s="134" t="s">
        <v>6216</v>
      </c>
    </row>
    <row r="238" spans="2:65" s="1" customFormat="1">
      <c r="B238" s="29"/>
      <c r="D238" s="136" t="s">
        <v>231</v>
      </c>
      <c r="F238" s="137" t="s">
        <v>6215</v>
      </c>
      <c r="L238" s="29"/>
      <c r="M238" s="138"/>
      <c r="T238" s="53"/>
      <c r="AT238" s="17" t="s">
        <v>231</v>
      </c>
      <c r="AU238" s="17" t="s">
        <v>82</v>
      </c>
    </row>
    <row r="239" spans="2:65" s="1" customFormat="1" ht="24.2" customHeight="1">
      <c r="B239" s="123"/>
      <c r="C239" s="164" t="s">
        <v>355</v>
      </c>
      <c r="D239" s="164" t="s">
        <v>1008</v>
      </c>
      <c r="E239" s="165" t="s">
        <v>6217</v>
      </c>
      <c r="F239" s="166" t="s">
        <v>6218</v>
      </c>
      <c r="G239" s="167" t="s">
        <v>639</v>
      </c>
      <c r="H239" s="168">
        <v>1</v>
      </c>
      <c r="I239" s="169">
        <v>475</v>
      </c>
      <c r="J239" s="169">
        <f>ROUND(I239*H239,2)</f>
        <v>475</v>
      </c>
      <c r="K239" s="166" t="s">
        <v>230</v>
      </c>
      <c r="L239" s="170"/>
      <c r="M239" s="171" t="s">
        <v>1</v>
      </c>
      <c r="N239" s="172" t="s">
        <v>38</v>
      </c>
      <c r="O239" s="132">
        <v>0</v>
      </c>
      <c r="P239" s="132">
        <f>O239*H239</f>
        <v>0</v>
      </c>
      <c r="Q239" s="132">
        <v>1.9E-3</v>
      </c>
      <c r="R239" s="132">
        <f>Q239*H239</f>
        <v>1.9E-3</v>
      </c>
      <c r="S239" s="132">
        <v>0</v>
      </c>
      <c r="T239" s="133">
        <f>S239*H239</f>
        <v>0</v>
      </c>
      <c r="AR239" s="134" t="s">
        <v>118</v>
      </c>
      <c r="AT239" s="134" t="s">
        <v>1008</v>
      </c>
      <c r="AU239" s="134" t="s">
        <v>82</v>
      </c>
      <c r="AY239" s="17" t="s">
        <v>224</v>
      </c>
      <c r="BE239" s="135">
        <f>IF(N239="základní",J239,0)</f>
        <v>475</v>
      </c>
      <c r="BF239" s="135">
        <f>IF(N239="snížená",J239,0)</f>
        <v>0</v>
      </c>
      <c r="BG239" s="135">
        <f>IF(N239="zákl. přenesená",J239,0)</f>
        <v>0</v>
      </c>
      <c r="BH239" s="135">
        <f>IF(N239="sníž. přenesená",J239,0)</f>
        <v>0</v>
      </c>
      <c r="BI239" s="135">
        <f>IF(N239="nulová",J239,0)</f>
        <v>0</v>
      </c>
      <c r="BJ239" s="17" t="s">
        <v>78</v>
      </c>
      <c r="BK239" s="135">
        <f>ROUND(I239*H239,2)</f>
        <v>475</v>
      </c>
      <c r="BL239" s="17" t="s">
        <v>106</v>
      </c>
      <c r="BM239" s="134" t="s">
        <v>6219</v>
      </c>
    </row>
    <row r="240" spans="2:65" s="1" customFormat="1">
      <c r="B240" s="29"/>
      <c r="D240" s="136" t="s">
        <v>231</v>
      </c>
      <c r="F240" s="137" t="s">
        <v>6218</v>
      </c>
      <c r="L240" s="29"/>
      <c r="M240" s="138"/>
      <c r="T240" s="53"/>
      <c r="AT240" s="17" t="s">
        <v>231</v>
      </c>
      <c r="AU240" s="17" t="s">
        <v>82</v>
      </c>
    </row>
    <row r="241" spans="2:65" s="1" customFormat="1" ht="24.2" customHeight="1">
      <c r="B241" s="123"/>
      <c r="C241" s="164" t="s">
        <v>472</v>
      </c>
      <c r="D241" s="164" t="s">
        <v>1008</v>
      </c>
      <c r="E241" s="165" t="s">
        <v>6220</v>
      </c>
      <c r="F241" s="166" t="s">
        <v>6221</v>
      </c>
      <c r="G241" s="167" t="s">
        <v>639</v>
      </c>
      <c r="H241" s="168">
        <v>2</v>
      </c>
      <c r="I241" s="169">
        <v>951</v>
      </c>
      <c r="J241" s="169">
        <f>ROUND(I241*H241,2)</f>
        <v>1902</v>
      </c>
      <c r="K241" s="166" t="s">
        <v>230</v>
      </c>
      <c r="L241" s="170"/>
      <c r="M241" s="171" t="s">
        <v>1</v>
      </c>
      <c r="N241" s="172" t="s">
        <v>38</v>
      </c>
      <c r="O241" s="132">
        <v>0</v>
      </c>
      <c r="P241" s="132">
        <f>O241*H241</f>
        <v>0</v>
      </c>
      <c r="Q241" s="132">
        <v>6.8999999999999999E-3</v>
      </c>
      <c r="R241" s="132">
        <f>Q241*H241</f>
        <v>1.38E-2</v>
      </c>
      <c r="S241" s="132">
        <v>0</v>
      </c>
      <c r="T241" s="133">
        <f>S241*H241</f>
        <v>0</v>
      </c>
      <c r="AR241" s="134" t="s">
        <v>118</v>
      </c>
      <c r="AT241" s="134" t="s">
        <v>1008</v>
      </c>
      <c r="AU241" s="134" t="s">
        <v>82</v>
      </c>
      <c r="AY241" s="17" t="s">
        <v>224</v>
      </c>
      <c r="BE241" s="135">
        <f>IF(N241="základní",J241,0)</f>
        <v>1902</v>
      </c>
      <c r="BF241" s="135">
        <f>IF(N241="snížená",J241,0)</f>
        <v>0</v>
      </c>
      <c r="BG241" s="135">
        <f>IF(N241="zákl. přenesená",J241,0)</f>
        <v>0</v>
      </c>
      <c r="BH241" s="135">
        <f>IF(N241="sníž. přenesená",J241,0)</f>
        <v>0</v>
      </c>
      <c r="BI241" s="135">
        <f>IF(N241="nulová",J241,0)</f>
        <v>0</v>
      </c>
      <c r="BJ241" s="17" t="s">
        <v>78</v>
      </c>
      <c r="BK241" s="135">
        <f>ROUND(I241*H241,2)</f>
        <v>1902</v>
      </c>
      <c r="BL241" s="17" t="s">
        <v>106</v>
      </c>
      <c r="BM241" s="134" t="s">
        <v>6222</v>
      </c>
    </row>
    <row r="242" spans="2:65" s="1" customFormat="1">
      <c r="B242" s="29"/>
      <c r="D242" s="136" t="s">
        <v>231</v>
      </c>
      <c r="F242" s="137" t="s">
        <v>6221</v>
      </c>
      <c r="L242" s="29"/>
      <c r="M242" s="138"/>
      <c r="T242" s="53"/>
      <c r="AT242" s="17" t="s">
        <v>231</v>
      </c>
      <c r="AU242" s="17" t="s">
        <v>82</v>
      </c>
    </row>
    <row r="243" spans="2:65" s="1" customFormat="1" ht="24.2" customHeight="1">
      <c r="B243" s="123"/>
      <c r="C243" s="164" t="s">
        <v>359</v>
      </c>
      <c r="D243" s="164" t="s">
        <v>1008</v>
      </c>
      <c r="E243" s="165" t="s">
        <v>6223</v>
      </c>
      <c r="F243" s="166" t="s">
        <v>6224</v>
      </c>
      <c r="G243" s="167" t="s">
        <v>639</v>
      </c>
      <c r="H243" s="168">
        <v>1</v>
      </c>
      <c r="I243" s="169">
        <v>3383</v>
      </c>
      <c r="J243" s="169">
        <f>ROUND(I243*H243,2)</f>
        <v>3383</v>
      </c>
      <c r="K243" s="166" t="s">
        <v>1</v>
      </c>
      <c r="L243" s="170"/>
      <c r="M243" s="171" t="s">
        <v>1</v>
      </c>
      <c r="N243" s="172" t="s">
        <v>38</v>
      </c>
      <c r="O243" s="132">
        <v>0</v>
      </c>
      <c r="P243" s="132">
        <f>O243*H243</f>
        <v>0</v>
      </c>
      <c r="Q243" s="132">
        <v>5.1000000000000004E-3</v>
      </c>
      <c r="R243" s="132">
        <f>Q243*H243</f>
        <v>5.1000000000000004E-3</v>
      </c>
      <c r="S243" s="132">
        <v>0</v>
      </c>
      <c r="T243" s="133">
        <f>S243*H243</f>
        <v>0</v>
      </c>
      <c r="AR243" s="134" t="s">
        <v>118</v>
      </c>
      <c r="AT243" s="134" t="s">
        <v>1008</v>
      </c>
      <c r="AU243" s="134" t="s">
        <v>82</v>
      </c>
      <c r="AY243" s="17" t="s">
        <v>224</v>
      </c>
      <c r="BE243" s="135">
        <f>IF(N243="základní",J243,0)</f>
        <v>3383</v>
      </c>
      <c r="BF243" s="135">
        <f>IF(N243="snížená",J243,0)</f>
        <v>0</v>
      </c>
      <c r="BG243" s="135">
        <f>IF(N243="zákl. přenesená",J243,0)</f>
        <v>0</v>
      </c>
      <c r="BH243" s="135">
        <f>IF(N243="sníž. přenesená",J243,0)</f>
        <v>0</v>
      </c>
      <c r="BI243" s="135">
        <f>IF(N243="nulová",J243,0)</f>
        <v>0</v>
      </c>
      <c r="BJ243" s="17" t="s">
        <v>78</v>
      </c>
      <c r="BK243" s="135">
        <f>ROUND(I243*H243,2)</f>
        <v>3383</v>
      </c>
      <c r="BL243" s="17" t="s">
        <v>106</v>
      </c>
      <c r="BM243" s="134" t="s">
        <v>6225</v>
      </c>
    </row>
    <row r="244" spans="2:65" s="1" customFormat="1">
      <c r="B244" s="29"/>
      <c r="D244" s="136" t="s">
        <v>231</v>
      </c>
      <c r="F244" s="137" t="s">
        <v>6224</v>
      </c>
      <c r="L244" s="29"/>
      <c r="M244" s="138"/>
      <c r="T244" s="53"/>
      <c r="AT244" s="17" t="s">
        <v>231</v>
      </c>
      <c r="AU244" s="17" t="s">
        <v>82</v>
      </c>
    </row>
    <row r="245" spans="2:65" s="1" customFormat="1" ht="24.2" customHeight="1">
      <c r="B245" s="123"/>
      <c r="C245" s="164" t="s">
        <v>479</v>
      </c>
      <c r="D245" s="164" t="s">
        <v>1008</v>
      </c>
      <c r="E245" s="165" t="s">
        <v>6226</v>
      </c>
      <c r="F245" s="166" t="s">
        <v>6227</v>
      </c>
      <c r="G245" s="167" t="s">
        <v>639</v>
      </c>
      <c r="H245" s="168">
        <v>1</v>
      </c>
      <c r="I245" s="169">
        <v>7350</v>
      </c>
      <c r="J245" s="169">
        <f>ROUND(I245*H245,2)</f>
        <v>7350</v>
      </c>
      <c r="K245" s="166" t="s">
        <v>1</v>
      </c>
      <c r="L245" s="170"/>
      <c r="M245" s="171" t="s">
        <v>1</v>
      </c>
      <c r="N245" s="172" t="s">
        <v>38</v>
      </c>
      <c r="O245" s="132">
        <v>0</v>
      </c>
      <c r="P245" s="132">
        <f>O245*H245</f>
        <v>0</v>
      </c>
      <c r="Q245" s="132">
        <v>1.6500000000000001E-2</v>
      </c>
      <c r="R245" s="132">
        <f>Q245*H245</f>
        <v>1.6500000000000001E-2</v>
      </c>
      <c r="S245" s="132">
        <v>0</v>
      </c>
      <c r="T245" s="133">
        <f>S245*H245</f>
        <v>0</v>
      </c>
      <c r="AR245" s="134" t="s">
        <v>118</v>
      </c>
      <c r="AT245" s="134" t="s">
        <v>1008</v>
      </c>
      <c r="AU245" s="134" t="s">
        <v>82</v>
      </c>
      <c r="AY245" s="17" t="s">
        <v>224</v>
      </c>
      <c r="BE245" s="135">
        <f>IF(N245="základní",J245,0)</f>
        <v>7350</v>
      </c>
      <c r="BF245" s="135">
        <f>IF(N245="snížená",J245,0)</f>
        <v>0</v>
      </c>
      <c r="BG245" s="135">
        <f>IF(N245="zákl. přenesená",J245,0)</f>
        <v>0</v>
      </c>
      <c r="BH245" s="135">
        <f>IF(N245="sníž. přenesená",J245,0)</f>
        <v>0</v>
      </c>
      <c r="BI245" s="135">
        <f>IF(N245="nulová",J245,0)</f>
        <v>0</v>
      </c>
      <c r="BJ245" s="17" t="s">
        <v>78</v>
      </c>
      <c r="BK245" s="135">
        <f>ROUND(I245*H245,2)</f>
        <v>7350</v>
      </c>
      <c r="BL245" s="17" t="s">
        <v>106</v>
      </c>
      <c r="BM245" s="134" t="s">
        <v>6228</v>
      </c>
    </row>
    <row r="246" spans="2:65" s="1" customFormat="1">
      <c r="B246" s="29"/>
      <c r="D246" s="136" t="s">
        <v>231</v>
      </c>
      <c r="F246" s="137" t="s">
        <v>6227</v>
      </c>
      <c r="L246" s="29"/>
      <c r="M246" s="138"/>
      <c r="T246" s="53"/>
      <c r="AT246" s="17" t="s">
        <v>231</v>
      </c>
      <c r="AU246" s="17" t="s">
        <v>82</v>
      </c>
    </row>
    <row r="247" spans="2:65" s="1" customFormat="1" ht="24.2" customHeight="1">
      <c r="B247" s="123"/>
      <c r="C247" s="124" t="s">
        <v>365</v>
      </c>
      <c r="D247" s="124" t="s">
        <v>226</v>
      </c>
      <c r="E247" s="125" t="s">
        <v>6229</v>
      </c>
      <c r="F247" s="126" t="s">
        <v>6230</v>
      </c>
      <c r="G247" s="127" t="s">
        <v>639</v>
      </c>
      <c r="H247" s="128">
        <v>1</v>
      </c>
      <c r="I247" s="129">
        <v>102900</v>
      </c>
      <c r="J247" s="129">
        <f>ROUND(I247*H247,2)</f>
        <v>102900</v>
      </c>
      <c r="K247" s="126" t="s">
        <v>230</v>
      </c>
      <c r="L247" s="29"/>
      <c r="M247" s="130" t="s">
        <v>1</v>
      </c>
      <c r="N247" s="131" t="s">
        <v>38</v>
      </c>
      <c r="O247" s="132">
        <v>69.861000000000004</v>
      </c>
      <c r="P247" s="132">
        <f>O247*H247</f>
        <v>69.861000000000004</v>
      </c>
      <c r="Q247" s="132">
        <v>43.77552</v>
      </c>
      <c r="R247" s="132">
        <f>Q247*H247</f>
        <v>43.77552</v>
      </c>
      <c r="S247" s="132">
        <v>0</v>
      </c>
      <c r="T247" s="133">
        <f>S247*H247</f>
        <v>0</v>
      </c>
      <c r="AR247" s="134" t="s">
        <v>106</v>
      </c>
      <c r="AT247" s="134" t="s">
        <v>226</v>
      </c>
      <c r="AU247" s="134" t="s">
        <v>82</v>
      </c>
      <c r="AY247" s="17" t="s">
        <v>224</v>
      </c>
      <c r="BE247" s="135">
        <f>IF(N247="základní",J247,0)</f>
        <v>102900</v>
      </c>
      <c r="BF247" s="135">
        <f>IF(N247="snížená",J247,0)</f>
        <v>0</v>
      </c>
      <c r="BG247" s="135">
        <f>IF(N247="zákl. přenesená",J247,0)</f>
        <v>0</v>
      </c>
      <c r="BH247" s="135">
        <f>IF(N247="sníž. přenesená",J247,0)</f>
        <v>0</v>
      </c>
      <c r="BI247" s="135">
        <f>IF(N247="nulová",J247,0)</f>
        <v>0</v>
      </c>
      <c r="BJ247" s="17" t="s">
        <v>78</v>
      </c>
      <c r="BK247" s="135">
        <f>ROUND(I247*H247,2)</f>
        <v>102900</v>
      </c>
      <c r="BL247" s="17" t="s">
        <v>106</v>
      </c>
      <c r="BM247" s="134" t="s">
        <v>6231</v>
      </c>
    </row>
    <row r="248" spans="2:65" s="1" customFormat="1" ht="19.5">
      <c r="B248" s="29"/>
      <c r="D248" s="136" t="s">
        <v>231</v>
      </c>
      <c r="F248" s="137" t="s">
        <v>6232</v>
      </c>
      <c r="L248" s="29"/>
      <c r="M248" s="138"/>
      <c r="T248" s="53"/>
      <c r="AT248" s="17" t="s">
        <v>231</v>
      </c>
      <c r="AU248" s="17" t="s">
        <v>82</v>
      </c>
    </row>
    <row r="249" spans="2:65" s="1" customFormat="1">
      <c r="B249" s="29"/>
      <c r="D249" s="139" t="s">
        <v>232</v>
      </c>
      <c r="F249" s="140" t="s">
        <v>6233</v>
      </c>
      <c r="L249" s="29"/>
      <c r="M249" s="138"/>
      <c r="T249" s="53"/>
      <c r="AT249" s="17" t="s">
        <v>232</v>
      </c>
      <c r="AU249" s="17" t="s">
        <v>82</v>
      </c>
    </row>
    <row r="250" spans="2:65" s="1" customFormat="1" ht="16.5" customHeight="1">
      <c r="B250" s="123"/>
      <c r="C250" s="164" t="s">
        <v>491</v>
      </c>
      <c r="D250" s="164" t="s">
        <v>1008</v>
      </c>
      <c r="E250" s="165" t="s">
        <v>6234</v>
      </c>
      <c r="F250" s="166" t="s">
        <v>6235</v>
      </c>
      <c r="G250" s="167" t="s">
        <v>639</v>
      </c>
      <c r="H250" s="168">
        <v>4</v>
      </c>
      <c r="I250" s="169">
        <v>2330</v>
      </c>
      <c r="J250" s="169">
        <f>ROUND(I250*H250,2)</f>
        <v>9320</v>
      </c>
      <c r="K250" s="166" t="s">
        <v>230</v>
      </c>
      <c r="L250" s="170"/>
      <c r="M250" s="171" t="s">
        <v>1</v>
      </c>
      <c r="N250" s="172" t="s">
        <v>38</v>
      </c>
      <c r="O250" s="132">
        <v>0</v>
      </c>
      <c r="P250" s="132">
        <f>O250*H250</f>
        <v>0</v>
      </c>
      <c r="Q250" s="132">
        <v>0.60499999999999998</v>
      </c>
      <c r="R250" s="132">
        <f>Q250*H250</f>
        <v>2.42</v>
      </c>
      <c r="S250" s="132">
        <v>0</v>
      </c>
      <c r="T250" s="133">
        <f>S250*H250</f>
        <v>0</v>
      </c>
      <c r="AR250" s="134" t="s">
        <v>118</v>
      </c>
      <c r="AT250" s="134" t="s">
        <v>1008</v>
      </c>
      <c r="AU250" s="134" t="s">
        <v>82</v>
      </c>
      <c r="AY250" s="17" t="s">
        <v>224</v>
      </c>
      <c r="BE250" s="135">
        <f>IF(N250="základní",J250,0)</f>
        <v>9320</v>
      </c>
      <c r="BF250" s="135">
        <f>IF(N250="snížená",J250,0)</f>
        <v>0</v>
      </c>
      <c r="BG250" s="135">
        <f>IF(N250="zákl. přenesená",J250,0)</f>
        <v>0</v>
      </c>
      <c r="BH250" s="135">
        <f>IF(N250="sníž. přenesená",J250,0)</f>
        <v>0</v>
      </c>
      <c r="BI250" s="135">
        <f>IF(N250="nulová",J250,0)</f>
        <v>0</v>
      </c>
      <c r="BJ250" s="17" t="s">
        <v>78</v>
      </c>
      <c r="BK250" s="135">
        <f>ROUND(I250*H250,2)</f>
        <v>9320</v>
      </c>
      <c r="BL250" s="17" t="s">
        <v>106</v>
      </c>
      <c r="BM250" s="134" t="s">
        <v>6236</v>
      </c>
    </row>
    <row r="251" spans="2:65" s="1" customFormat="1">
      <c r="B251" s="29"/>
      <c r="D251" s="136" t="s">
        <v>231</v>
      </c>
      <c r="F251" s="137" t="s">
        <v>6235</v>
      </c>
      <c r="L251" s="29"/>
      <c r="M251" s="138"/>
      <c r="T251" s="53"/>
      <c r="AT251" s="17" t="s">
        <v>231</v>
      </c>
      <c r="AU251" s="17" t="s">
        <v>82</v>
      </c>
    </row>
    <row r="252" spans="2:65" s="1" customFormat="1" ht="33" customHeight="1">
      <c r="B252" s="123"/>
      <c r="C252" s="124" t="s">
        <v>370</v>
      </c>
      <c r="D252" s="124" t="s">
        <v>226</v>
      </c>
      <c r="E252" s="125" t="s">
        <v>6237</v>
      </c>
      <c r="F252" s="126" t="s">
        <v>6238</v>
      </c>
      <c r="G252" s="127" t="s">
        <v>639</v>
      </c>
      <c r="H252" s="128">
        <v>1</v>
      </c>
      <c r="I252" s="129">
        <v>1400</v>
      </c>
      <c r="J252" s="129">
        <f>ROUND(I252*H252,2)</f>
        <v>1400</v>
      </c>
      <c r="K252" s="126" t="s">
        <v>230</v>
      </c>
      <c r="L252" s="29"/>
      <c r="M252" s="130" t="s">
        <v>1</v>
      </c>
      <c r="N252" s="131" t="s">
        <v>38</v>
      </c>
      <c r="O252" s="132">
        <v>1.5009999999999999</v>
      </c>
      <c r="P252" s="132">
        <f>O252*H252</f>
        <v>1.5009999999999999</v>
      </c>
      <c r="Q252" s="132">
        <v>0.36191000000000001</v>
      </c>
      <c r="R252" s="132">
        <f>Q252*H252</f>
        <v>0.36191000000000001</v>
      </c>
      <c r="S252" s="132">
        <v>0</v>
      </c>
      <c r="T252" s="133">
        <f>S252*H252</f>
        <v>0</v>
      </c>
      <c r="AR252" s="134" t="s">
        <v>106</v>
      </c>
      <c r="AT252" s="134" t="s">
        <v>226</v>
      </c>
      <c r="AU252" s="134" t="s">
        <v>82</v>
      </c>
      <c r="AY252" s="17" t="s">
        <v>224</v>
      </c>
      <c r="BE252" s="135">
        <f>IF(N252="základní",J252,0)</f>
        <v>1400</v>
      </c>
      <c r="BF252" s="135">
        <f>IF(N252="snížená",J252,0)</f>
        <v>0</v>
      </c>
      <c r="BG252" s="135">
        <f>IF(N252="zákl. přenesená",J252,0)</f>
        <v>0</v>
      </c>
      <c r="BH252" s="135">
        <f>IF(N252="sníž. přenesená",J252,0)</f>
        <v>0</v>
      </c>
      <c r="BI252" s="135">
        <f>IF(N252="nulová",J252,0)</f>
        <v>0</v>
      </c>
      <c r="BJ252" s="17" t="s">
        <v>78</v>
      </c>
      <c r="BK252" s="135">
        <f>ROUND(I252*H252,2)</f>
        <v>1400</v>
      </c>
      <c r="BL252" s="17" t="s">
        <v>106</v>
      </c>
      <c r="BM252" s="134" t="s">
        <v>6239</v>
      </c>
    </row>
    <row r="253" spans="2:65" s="1" customFormat="1" ht="29.25">
      <c r="B253" s="29"/>
      <c r="D253" s="136" t="s">
        <v>231</v>
      </c>
      <c r="F253" s="137" t="s">
        <v>6240</v>
      </c>
      <c r="L253" s="29"/>
      <c r="M253" s="138"/>
      <c r="T253" s="53"/>
      <c r="AT253" s="17" t="s">
        <v>231</v>
      </c>
      <c r="AU253" s="17" t="s">
        <v>82</v>
      </c>
    </row>
    <row r="254" spans="2:65" s="1" customFormat="1">
      <c r="B254" s="29"/>
      <c r="D254" s="139" t="s">
        <v>232</v>
      </c>
      <c r="F254" s="140" t="s">
        <v>6241</v>
      </c>
      <c r="L254" s="29"/>
      <c r="M254" s="138"/>
      <c r="T254" s="53"/>
      <c r="AT254" s="17" t="s">
        <v>232</v>
      </c>
      <c r="AU254" s="17" t="s">
        <v>82</v>
      </c>
    </row>
    <row r="255" spans="2:65" s="12" customFormat="1">
      <c r="B255" s="141"/>
      <c r="D255" s="136" t="s">
        <v>234</v>
      </c>
      <c r="E255" s="142" t="s">
        <v>1</v>
      </c>
      <c r="F255" s="143" t="s">
        <v>6242</v>
      </c>
      <c r="H255" s="142" t="s">
        <v>1</v>
      </c>
      <c r="L255" s="141"/>
      <c r="M255" s="144"/>
      <c r="T255" s="145"/>
      <c r="AT255" s="142" t="s">
        <v>234</v>
      </c>
      <c r="AU255" s="142" t="s">
        <v>82</v>
      </c>
      <c r="AV255" s="12" t="s">
        <v>78</v>
      </c>
      <c r="AW255" s="12" t="s">
        <v>29</v>
      </c>
      <c r="AX255" s="12" t="s">
        <v>73</v>
      </c>
      <c r="AY255" s="142" t="s">
        <v>224</v>
      </c>
    </row>
    <row r="256" spans="2:65" s="13" customFormat="1">
      <c r="B256" s="146"/>
      <c r="D256" s="136" t="s">
        <v>234</v>
      </c>
      <c r="E256" s="147" t="s">
        <v>1</v>
      </c>
      <c r="F256" s="148" t="s">
        <v>78</v>
      </c>
      <c r="H256" s="149">
        <v>1</v>
      </c>
      <c r="L256" s="146"/>
      <c r="M256" s="150"/>
      <c r="T256" s="151"/>
      <c r="AT256" s="147" t="s">
        <v>234</v>
      </c>
      <c r="AU256" s="147" t="s">
        <v>82</v>
      </c>
      <c r="AV256" s="13" t="s">
        <v>82</v>
      </c>
      <c r="AW256" s="13" t="s">
        <v>29</v>
      </c>
      <c r="AX256" s="13" t="s">
        <v>73</v>
      </c>
      <c r="AY256" s="147" t="s">
        <v>224</v>
      </c>
    </row>
    <row r="257" spans="2:65" s="14" customFormat="1">
      <c r="B257" s="152"/>
      <c r="D257" s="136" t="s">
        <v>234</v>
      </c>
      <c r="E257" s="153" t="s">
        <v>1</v>
      </c>
      <c r="F257" s="154" t="s">
        <v>239</v>
      </c>
      <c r="H257" s="155">
        <v>1</v>
      </c>
      <c r="L257" s="152"/>
      <c r="M257" s="156"/>
      <c r="T257" s="157"/>
      <c r="AT257" s="153" t="s">
        <v>234</v>
      </c>
      <c r="AU257" s="153" t="s">
        <v>82</v>
      </c>
      <c r="AV257" s="14" t="s">
        <v>106</v>
      </c>
      <c r="AW257" s="14" t="s">
        <v>29</v>
      </c>
      <c r="AX257" s="14" t="s">
        <v>78</v>
      </c>
      <c r="AY257" s="153" t="s">
        <v>224</v>
      </c>
    </row>
    <row r="258" spans="2:65" s="1" customFormat="1" ht="24.2" customHeight="1">
      <c r="B258" s="123"/>
      <c r="C258" s="164" t="s">
        <v>503</v>
      </c>
      <c r="D258" s="164" t="s">
        <v>1008</v>
      </c>
      <c r="E258" s="165" t="s">
        <v>6243</v>
      </c>
      <c r="F258" s="166" t="s">
        <v>6244</v>
      </c>
      <c r="G258" s="167" t="s">
        <v>639</v>
      </c>
      <c r="H258" s="168">
        <v>1</v>
      </c>
      <c r="I258" s="169">
        <v>18600</v>
      </c>
      <c r="J258" s="169">
        <f>ROUND(I258*H258,2)</f>
        <v>18600</v>
      </c>
      <c r="K258" s="166" t="s">
        <v>230</v>
      </c>
      <c r="L258" s="170"/>
      <c r="M258" s="171" t="s">
        <v>1</v>
      </c>
      <c r="N258" s="172" t="s">
        <v>38</v>
      </c>
      <c r="O258" s="132">
        <v>0</v>
      </c>
      <c r="P258" s="132">
        <f>O258*H258</f>
        <v>0</v>
      </c>
      <c r="Q258" s="132">
        <v>0.115</v>
      </c>
      <c r="R258" s="132">
        <f>Q258*H258</f>
        <v>0.115</v>
      </c>
      <c r="S258" s="132">
        <v>0</v>
      </c>
      <c r="T258" s="133">
        <f>S258*H258</f>
        <v>0</v>
      </c>
      <c r="AR258" s="134" t="s">
        <v>118</v>
      </c>
      <c r="AT258" s="134" t="s">
        <v>1008</v>
      </c>
      <c r="AU258" s="134" t="s">
        <v>82</v>
      </c>
      <c r="AY258" s="17" t="s">
        <v>224</v>
      </c>
      <c r="BE258" s="135">
        <f>IF(N258="základní",J258,0)</f>
        <v>18600</v>
      </c>
      <c r="BF258" s="135">
        <f>IF(N258="snížená",J258,0)</f>
        <v>0</v>
      </c>
      <c r="BG258" s="135">
        <f>IF(N258="zákl. přenesená",J258,0)</f>
        <v>0</v>
      </c>
      <c r="BH258" s="135">
        <f>IF(N258="sníž. přenesená",J258,0)</f>
        <v>0</v>
      </c>
      <c r="BI258" s="135">
        <f>IF(N258="nulová",J258,0)</f>
        <v>0</v>
      </c>
      <c r="BJ258" s="17" t="s">
        <v>78</v>
      </c>
      <c r="BK258" s="135">
        <f>ROUND(I258*H258,2)</f>
        <v>18600</v>
      </c>
      <c r="BL258" s="17" t="s">
        <v>106</v>
      </c>
      <c r="BM258" s="134" t="s">
        <v>6245</v>
      </c>
    </row>
    <row r="259" spans="2:65" s="1" customFormat="1">
      <c r="B259" s="29"/>
      <c r="D259" s="136" t="s">
        <v>231</v>
      </c>
      <c r="F259" s="137" t="s">
        <v>6244</v>
      </c>
      <c r="L259" s="29"/>
      <c r="M259" s="138"/>
      <c r="T259" s="53"/>
      <c r="AT259" s="17" t="s">
        <v>231</v>
      </c>
      <c r="AU259" s="17" t="s">
        <v>82</v>
      </c>
    </row>
    <row r="260" spans="2:65" s="1" customFormat="1" ht="37.9" customHeight="1">
      <c r="B260" s="123"/>
      <c r="C260" s="124" t="s">
        <v>373</v>
      </c>
      <c r="D260" s="124" t="s">
        <v>226</v>
      </c>
      <c r="E260" s="125" t="s">
        <v>6246</v>
      </c>
      <c r="F260" s="126" t="s">
        <v>6247</v>
      </c>
      <c r="G260" s="127" t="s">
        <v>639</v>
      </c>
      <c r="H260" s="128">
        <v>1</v>
      </c>
      <c r="I260" s="129">
        <v>3670</v>
      </c>
      <c r="J260" s="129">
        <f>ROUND(I260*H260,2)</f>
        <v>3670</v>
      </c>
      <c r="K260" s="126" t="s">
        <v>230</v>
      </c>
      <c r="L260" s="29"/>
      <c r="M260" s="130" t="s">
        <v>1</v>
      </c>
      <c r="N260" s="131" t="s">
        <v>38</v>
      </c>
      <c r="O260" s="132">
        <v>1.492</v>
      </c>
      <c r="P260" s="132">
        <f>O260*H260</f>
        <v>1.492</v>
      </c>
      <c r="Q260" s="132">
        <v>0.09</v>
      </c>
      <c r="R260" s="132">
        <f>Q260*H260</f>
        <v>0.09</v>
      </c>
      <c r="S260" s="132">
        <v>0</v>
      </c>
      <c r="T260" s="133">
        <f>S260*H260</f>
        <v>0</v>
      </c>
      <c r="AR260" s="134" t="s">
        <v>106</v>
      </c>
      <c r="AT260" s="134" t="s">
        <v>226</v>
      </c>
      <c r="AU260" s="134" t="s">
        <v>82</v>
      </c>
      <c r="AY260" s="17" t="s">
        <v>224</v>
      </c>
      <c r="BE260" s="135">
        <f>IF(N260="základní",J260,0)</f>
        <v>3670</v>
      </c>
      <c r="BF260" s="135">
        <f>IF(N260="snížená",J260,0)</f>
        <v>0</v>
      </c>
      <c r="BG260" s="135">
        <f>IF(N260="zákl. přenesená",J260,0)</f>
        <v>0</v>
      </c>
      <c r="BH260" s="135">
        <f>IF(N260="sníž. přenesená",J260,0)</f>
        <v>0</v>
      </c>
      <c r="BI260" s="135">
        <f>IF(N260="nulová",J260,0)</f>
        <v>0</v>
      </c>
      <c r="BJ260" s="17" t="s">
        <v>78</v>
      </c>
      <c r="BK260" s="135">
        <f>ROUND(I260*H260,2)</f>
        <v>3670</v>
      </c>
      <c r="BL260" s="17" t="s">
        <v>106</v>
      </c>
      <c r="BM260" s="134" t="s">
        <v>6248</v>
      </c>
    </row>
    <row r="261" spans="2:65" s="1" customFormat="1" ht="19.5">
      <c r="B261" s="29"/>
      <c r="D261" s="136" t="s">
        <v>231</v>
      </c>
      <c r="F261" s="137" t="s">
        <v>6247</v>
      </c>
      <c r="L261" s="29"/>
      <c r="M261" s="138"/>
      <c r="T261" s="53"/>
      <c r="AT261" s="17" t="s">
        <v>231</v>
      </c>
      <c r="AU261" s="17" t="s">
        <v>82</v>
      </c>
    </row>
    <row r="262" spans="2:65" s="1" customFormat="1">
      <c r="B262" s="29"/>
      <c r="D262" s="139" t="s">
        <v>232</v>
      </c>
      <c r="F262" s="140" t="s">
        <v>6249</v>
      </c>
      <c r="L262" s="29"/>
      <c r="M262" s="138"/>
      <c r="T262" s="53"/>
      <c r="AT262" s="17" t="s">
        <v>232</v>
      </c>
      <c r="AU262" s="17" t="s">
        <v>82</v>
      </c>
    </row>
    <row r="263" spans="2:65" s="1" customFormat="1" ht="24.2" customHeight="1">
      <c r="B263" s="123"/>
      <c r="C263" s="164" t="s">
        <v>514</v>
      </c>
      <c r="D263" s="164" t="s">
        <v>1008</v>
      </c>
      <c r="E263" s="165" t="s">
        <v>6250</v>
      </c>
      <c r="F263" s="166" t="s">
        <v>6251</v>
      </c>
      <c r="G263" s="167" t="s">
        <v>639</v>
      </c>
      <c r="H263" s="168">
        <v>1</v>
      </c>
      <c r="I263" s="169">
        <v>3070</v>
      </c>
      <c r="J263" s="169">
        <f>ROUND(I263*H263,2)</f>
        <v>3070</v>
      </c>
      <c r="K263" s="166" t="s">
        <v>230</v>
      </c>
      <c r="L263" s="170"/>
      <c r="M263" s="171" t="s">
        <v>1</v>
      </c>
      <c r="N263" s="172" t="s">
        <v>38</v>
      </c>
      <c r="O263" s="132">
        <v>0</v>
      </c>
      <c r="P263" s="132">
        <f>O263*H263</f>
        <v>0</v>
      </c>
      <c r="Q263" s="132">
        <v>0.06</v>
      </c>
      <c r="R263" s="132">
        <f>Q263*H263</f>
        <v>0.06</v>
      </c>
      <c r="S263" s="132">
        <v>0</v>
      </c>
      <c r="T263" s="133">
        <f>S263*H263</f>
        <v>0</v>
      </c>
      <c r="AR263" s="134" t="s">
        <v>118</v>
      </c>
      <c r="AT263" s="134" t="s">
        <v>1008</v>
      </c>
      <c r="AU263" s="134" t="s">
        <v>82</v>
      </c>
      <c r="AY263" s="17" t="s">
        <v>224</v>
      </c>
      <c r="BE263" s="135">
        <f>IF(N263="základní",J263,0)</f>
        <v>3070</v>
      </c>
      <c r="BF263" s="135">
        <f>IF(N263="snížená",J263,0)</f>
        <v>0</v>
      </c>
      <c r="BG263" s="135">
        <f>IF(N263="zákl. přenesená",J263,0)</f>
        <v>0</v>
      </c>
      <c r="BH263" s="135">
        <f>IF(N263="sníž. přenesená",J263,0)</f>
        <v>0</v>
      </c>
      <c r="BI263" s="135">
        <f>IF(N263="nulová",J263,0)</f>
        <v>0</v>
      </c>
      <c r="BJ263" s="17" t="s">
        <v>78</v>
      </c>
      <c r="BK263" s="135">
        <f>ROUND(I263*H263,2)</f>
        <v>3070</v>
      </c>
      <c r="BL263" s="17" t="s">
        <v>106</v>
      </c>
      <c r="BM263" s="134" t="s">
        <v>6252</v>
      </c>
    </row>
    <row r="264" spans="2:65" s="1" customFormat="1" ht="19.5">
      <c r="B264" s="29"/>
      <c r="D264" s="136" t="s">
        <v>231</v>
      </c>
      <c r="F264" s="137" t="s">
        <v>6251</v>
      </c>
      <c r="L264" s="29"/>
      <c r="M264" s="138"/>
      <c r="T264" s="53"/>
      <c r="AT264" s="17" t="s">
        <v>231</v>
      </c>
      <c r="AU264" s="17" t="s">
        <v>82</v>
      </c>
    </row>
    <row r="265" spans="2:65" s="1" customFormat="1" ht="16.5" customHeight="1">
      <c r="B265" s="123"/>
      <c r="C265" s="124" t="s">
        <v>379</v>
      </c>
      <c r="D265" s="124" t="s">
        <v>226</v>
      </c>
      <c r="E265" s="125" t="s">
        <v>6253</v>
      </c>
      <c r="F265" s="126" t="s">
        <v>6254</v>
      </c>
      <c r="G265" s="127" t="s">
        <v>639</v>
      </c>
      <c r="H265" s="128">
        <v>1</v>
      </c>
      <c r="I265" s="129">
        <v>1540</v>
      </c>
      <c r="J265" s="129">
        <f>ROUND(I265*H265,2)</f>
        <v>1540</v>
      </c>
      <c r="K265" s="126" t="s">
        <v>230</v>
      </c>
      <c r="L265" s="29"/>
      <c r="M265" s="130" t="s">
        <v>1</v>
      </c>
      <c r="N265" s="131" t="s">
        <v>38</v>
      </c>
      <c r="O265" s="132">
        <v>0.86299999999999999</v>
      </c>
      <c r="P265" s="132">
        <f>O265*H265</f>
        <v>0.86299999999999999</v>
      </c>
      <c r="Q265" s="132">
        <v>0.04</v>
      </c>
      <c r="R265" s="132">
        <f>Q265*H265</f>
        <v>0.04</v>
      </c>
      <c r="S265" s="132">
        <v>0</v>
      </c>
      <c r="T265" s="133">
        <f>S265*H265</f>
        <v>0</v>
      </c>
      <c r="AR265" s="134" t="s">
        <v>106</v>
      </c>
      <c r="AT265" s="134" t="s">
        <v>226</v>
      </c>
      <c r="AU265" s="134" t="s">
        <v>82</v>
      </c>
      <c r="AY265" s="17" t="s">
        <v>224</v>
      </c>
      <c r="BE265" s="135">
        <f>IF(N265="základní",J265,0)</f>
        <v>1540</v>
      </c>
      <c r="BF265" s="135">
        <f>IF(N265="snížená",J265,0)</f>
        <v>0</v>
      </c>
      <c r="BG265" s="135">
        <f>IF(N265="zákl. přenesená",J265,0)</f>
        <v>0</v>
      </c>
      <c r="BH265" s="135">
        <f>IF(N265="sníž. přenesená",J265,0)</f>
        <v>0</v>
      </c>
      <c r="BI265" s="135">
        <f>IF(N265="nulová",J265,0)</f>
        <v>0</v>
      </c>
      <c r="BJ265" s="17" t="s">
        <v>78</v>
      </c>
      <c r="BK265" s="135">
        <f>ROUND(I265*H265,2)</f>
        <v>1540</v>
      </c>
      <c r="BL265" s="17" t="s">
        <v>106</v>
      </c>
      <c r="BM265" s="134" t="s">
        <v>6255</v>
      </c>
    </row>
    <row r="266" spans="2:65" s="1" customFormat="1">
      <c r="B266" s="29"/>
      <c r="D266" s="136" t="s">
        <v>231</v>
      </c>
      <c r="F266" s="137" t="s">
        <v>6254</v>
      </c>
      <c r="L266" s="29"/>
      <c r="M266" s="138"/>
      <c r="T266" s="53"/>
      <c r="AT266" s="17" t="s">
        <v>231</v>
      </c>
      <c r="AU266" s="17" t="s">
        <v>82</v>
      </c>
    </row>
    <row r="267" spans="2:65" s="1" customFormat="1">
      <c r="B267" s="29"/>
      <c r="D267" s="139" t="s">
        <v>232</v>
      </c>
      <c r="F267" s="140" t="s">
        <v>6256</v>
      </c>
      <c r="L267" s="29"/>
      <c r="M267" s="138"/>
      <c r="T267" s="53"/>
      <c r="AT267" s="17" t="s">
        <v>232</v>
      </c>
      <c r="AU267" s="17" t="s">
        <v>82</v>
      </c>
    </row>
    <row r="268" spans="2:65" s="1" customFormat="1" ht="16.5" customHeight="1">
      <c r="B268" s="123"/>
      <c r="C268" s="124" t="s">
        <v>547</v>
      </c>
      <c r="D268" s="124" t="s">
        <v>226</v>
      </c>
      <c r="E268" s="125" t="s">
        <v>6257</v>
      </c>
      <c r="F268" s="126" t="s">
        <v>6258</v>
      </c>
      <c r="G268" s="127" t="s">
        <v>639</v>
      </c>
      <c r="H268" s="128">
        <v>1</v>
      </c>
      <c r="I268" s="129">
        <v>1970</v>
      </c>
      <c r="J268" s="129">
        <f>ROUND(I268*H268,2)</f>
        <v>1970</v>
      </c>
      <c r="K268" s="126" t="s">
        <v>230</v>
      </c>
      <c r="L268" s="29"/>
      <c r="M268" s="130" t="s">
        <v>1</v>
      </c>
      <c r="N268" s="131" t="s">
        <v>38</v>
      </c>
      <c r="O268" s="132">
        <v>1.1819999999999999</v>
      </c>
      <c r="P268" s="132">
        <f>O268*H268</f>
        <v>1.1819999999999999</v>
      </c>
      <c r="Q268" s="132">
        <v>0.05</v>
      </c>
      <c r="R268" s="132">
        <f>Q268*H268</f>
        <v>0.05</v>
      </c>
      <c r="S268" s="132">
        <v>0</v>
      </c>
      <c r="T268" s="133">
        <f>S268*H268</f>
        <v>0</v>
      </c>
      <c r="AR268" s="134" t="s">
        <v>106</v>
      </c>
      <c r="AT268" s="134" t="s">
        <v>226</v>
      </c>
      <c r="AU268" s="134" t="s">
        <v>82</v>
      </c>
      <c r="AY268" s="17" t="s">
        <v>224</v>
      </c>
      <c r="BE268" s="135">
        <f>IF(N268="základní",J268,0)</f>
        <v>1970</v>
      </c>
      <c r="BF268" s="135">
        <f>IF(N268="snížená",J268,0)</f>
        <v>0</v>
      </c>
      <c r="BG268" s="135">
        <f>IF(N268="zákl. přenesená",J268,0)</f>
        <v>0</v>
      </c>
      <c r="BH268" s="135">
        <f>IF(N268="sníž. přenesená",J268,0)</f>
        <v>0</v>
      </c>
      <c r="BI268" s="135">
        <f>IF(N268="nulová",J268,0)</f>
        <v>0</v>
      </c>
      <c r="BJ268" s="17" t="s">
        <v>78</v>
      </c>
      <c r="BK268" s="135">
        <f>ROUND(I268*H268,2)</f>
        <v>1970</v>
      </c>
      <c r="BL268" s="17" t="s">
        <v>106</v>
      </c>
      <c r="BM268" s="134" t="s">
        <v>6259</v>
      </c>
    </row>
    <row r="269" spans="2:65" s="1" customFormat="1">
      <c r="B269" s="29"/>
      <c r="D269" s="136" t="s">
        <v>231</v>
      </c>
      <c r="F269" s="137" t="s">
        <v>6258</v>
      </c>
      <c r="L269" s="29"/>
      <c r="M269" s="138"/>
      <c r="T269" s="53"/>
      <c r="AT269" s="17" t="s">
        <v>231</v>
      </c>
      <c r="AU269" s="17" t="s">
        <v>82</v>
      </c>
    </row>
    <row r="270" spans="2:65" s="1" customFormat="1">
      <c r="B270" s="29"/>
      <c r="D270" s="139" t="s">
        <v>232</v>
      </c>
      <c r="F270" s="140" t="s">
        <v>6260</v>
      </c>
      <c r="L270" s="29"/>
      <c r="M270" s="138"/>
      <c r="T270" s="53"/>
      <c r="AT270" s="17" t="s">
        <v>232</v>
      </c>
      <c r="AU270" s="17" t="s">
        <v>82</v>
      </c>
    </row>
    <row r="271" spans="2:65" s="1" customFormat="1" ht="16.5" customHeight="1">
      <c r="B271" s="123"/>
      <c r="C271" s="124" t="s">
        <v>385</v>
      </c>
      <c r="D271" s="124" t="s">
        <v>226</v>
      </c>
      <c r="E271" s="125" t="s">
        <v>6261</v>
      </c>
      <c r="F271" s="126" t="s">
        <v>6262</v>
      </c>
      <c r="G271" s="127" t="s">
        <v>272</v>
      </c>
      <c r="H271" s="128">
        <v>13</v>
      </c>
      <c r="I271" s="129">
        <v>1710</v>
      </c>
      <c r="J271" s="129">
        <f>ROUND(I271*H271,2)</f>
        <v>22230</v>
      </c>
      <c r="K271" s="126" t="s">
        <v>230</v>
      </c>
      <c r="L271" s="29"/>
      <c r="M271" s="130" t="s">
        <v>1</v>
      </c>
      <c r="N271" s="131" t="s">
        <v>38</v>
      </c>
      <c r="O271" s="132">
        <v>1.738</v>
      </c>
      <c r="P271" s="132">
        <f>O271*H271</f>
        <v>22.594000000000001</v>
      </c>
      <c r="Q271" s="132">
        <v>5.1999999999999995E-4</v>
      </c>
      <c r="R271" s="132">
        <f>Q271*H271</f>
        <v>6.7599999999999995E-3</v>
      </c>
      <c r="S271" s="132">
        <v>0</v>
      </c>
      <c r="T271" s="133">
        <f>S271*H271</f>
        <v>0</v>
      </c>
      <c r="AR271" s="134" t="s">
        <v>106</v>
      </c>
      <c r="AT271" s="134" t="s">
        <v>226</v>
      </c>
      <c r="AU271" s="134" t="s">
        <v>82</v>
      </c>
      <c r="AY271" s="17" t="s">
        <v>224</v>
      </c>
      <c r="BE271" s="135">
        <f>IF(N271="základní",J271,0)</f>
        <v>22230</v>
      </c>
      <c r="BF271" s="135">
        <f>IF(N271="snížená",J271,0)</f>
        <v>0</v>
      </c>
      <c r="BG271" s="135">
        <f>IF(N271="zákl. přenesená",J271,0)</f>
        <v>0</v>
      </c>
      <c r="BH271" s="135">
        <f>IF(N271="sníž. přenesená",J271,0)</f>
        <v>0</v>
      </c>
      <c r="BI271" s="135">
        <f>IF(N271="nulová",J271,0)</f>
        <v>0</v>
      </c>
      <c r="BJ271" s="17" t="s">
        <v>78</v>
      </c>
      <c r="BK271" s="135">
        <f>ROUND(I271*H271,2)</f>
        <v>22230</v>
      </c>
      <c r="BL271" s="17" t="s">
        <v>106</v>
      </c>
      <c r="BM271" s="134" t="s">
        <v>6263</v>
      </c>
    </row>
    <row r="272" spans="2:65" s="1" customFormat="1" ht="19.5">
      <c r="B272" s="29"/>
      <c r="D272" s="136" t="s">
        <v>231</v>
      </c>
      <c r="F272" s="137" t="s">
        <v>6264</v>
      </c>
      <c r="L272" s="29"/>
      <c r="M272" s="138"/>
      <c r="T272" s="53"/>
      <c r="AT272" s="17" t="s">
        <v>231</v>
      </c>
      <c r="AU272" s="17" t="s">
        <v>82</v>
      </c>
    </row>
    <row r="273" spans="2:65" s="1" customFormat="1">
      <c r="B273" s="29"/>
      <c r="D273" s="139" t="s">
        <v>232</v>
      </c>
      <c r="F273" s="140" t="s">
        <v>6265</v>
      </c>
      <c r="L273" s="29"/>
      <c r="M273" s="138"/>
      <c r="T273" s="53"/>
      <c r="AT273" s="17" t="s">
        <v>232</v>
      </c>
      <c r="AU273" s="17" t="s">
        <v>82</v>
      </c>
    </row>
    <row r="274" spans="2:65" s="1" customFormat="1" ht="24.2" customHeight="1">
      <c r="B274" s="123"/>
      <c r="C274" s="164" t="s">
        <v>567</v>
      </c>
      <c r="D274" s="164" t="s">
        <v>1008</v>
      </c>
      <c r="E274" s="165" t="s">
        <v>6266</v>
      </c>
      <c r="F274" s="166" t="s">
        <v>6267</v>
      </c>
      <c r="G274" s="167" t="s">
        <v>272</v>
      </c>
      <c r="H274" s="168">
        <v>13</v>
      </c>
      <c r="I274" s="169">
        <v>1930</v>
      </c>
      <c r="J274" s="169">
        <f>ROUND(I274*H274,2)</f>
        <v>25090</v>
      </c>
      <c r="K274" s="166" t="s">
        <v>230</v>
      </c>
      <c r="L274" s="170"/>
      <c r="M274" s="171" t="s">
        <v>1</v>
      </c>
      <c r="N274" s="172" t="s">
        <v>38</v>
      </c>
      <c r="O274" s="132">
        <v>0</v>
      </c>
      <c r="P274" s="132">
        <f>O274*H274</f>
        <v>0</v>
      </c>
      <c r="Q274" s="132">
        <v>3.3050000000000003E-2</v>
      </c>
      <c r="R274" s="132">
        <f>Q274*H274</f>
        <v>0.42965000000000003</v>
      </c>
      <c r="S274" s="132">
        <v>0</v>
      </c>
      <c r="T274" s="133">
        <f>S274*H274</f>
        <v>0</v>
      </c>
      <c r="AR274" s="134" t="s">
        <v>118</v>
      </c>
      <c r="AT274" s="134" t="s">
        <v>1008</v>
      </c>
      <c r="AU274" s="134" t="s">
        <v>82</v>
      </c>
      <c r="AY274" s="17" t="s">
        <v>224</v>
      </c>
      <c r="BE274" s="135">
        <f>IF(N274="základní",J274,0)</f>
        <v>25090</v>
      </c>
      <c r="BF274" s="135">
        <f>IF(N274="snížená",J274,0)</f>
        <v>0</v>
      </c>
      <c r="BG274" s="135">
        <f>IF(N274="zákl. přenesená",J274,0)</f>
        <v>0</v>
      </c>
      <c r="BH274" s="135">
        <f>IF(N274="sníž. přenesená",J274,0)</f>
        <v>0</v>
      </c>
      <c r="BI274" s="135">
        <f>IF(N274="nulová",J274,0)</f>
        <v>0</v>
      </c>
      <c r="BJ274" s="17" t="s">
        <v>78</v>
      </c>
      <c r="BK274" s="135">
        <f>ROUND(I274*H274,2)</f>
        <v>25090</v>
      </c>
      <c r="BL274" s="17" t="s">
        <v>106</v>
      </c>
      <c r="BM274" s="134" t="s">
        <v>6268</v>
      </c>
    </row>
    <row r="275" spans="2:65" s="1" customFormat="1">
      <c r="B275" s="29"/>
      <c r="D275" s="136" t="s">
        <v>231</v>
      </c>
      <c r="F275" s="137" t="s">
        <v>6267</v>
      </c>
      <c r="L275" s="29"/>
      <c r="M275" s="138"/>
      <c r="T275" s="53"/>
      <c r="AT275" s="17" t="s">
        <v>231</v>
      </c>
      <c r="AU275" s="17" t="s">
        <v>82</v>
      </c>
    </row>
    <row r="276" spans="2:65" s="11" customFormat="1" ht="25.9" customHeight="1">
      <c r="B276" s="112"/>
      <c r="D276" s="113" t="s">
        <v>72</v>
      </c>
      <c r="E276" s="114" t="s">
        <v>1110</v>
      </c>
      <c r="F276" s="114" t="s">
        <v>1111</v>
      </c>
      <c r="J276" s="115">
        <f>BK276</f>
        <v>156819</v>
      </c>
      <c r="L276" s="112"/>
      <c r="M276" s="116"/>
      <c r="P276" s="117">
        <f>P277+P287</f>
        <v>32.759</v>
      </c>
      <c r="R276" s="117">
        <f>R277+R287</f>
        <v>0.44266999999999995</v>
      </c>
      <c r="T276" s="118">
        <f>T277+T287</f>
        <v>0</v>
      </c>
      <c r="AR276" s="113" t="s">
        <v>82</v>
      </c>
      <c r="AT276" s="119" t="s">
        <v>72</v>
      </c>
      <c r="AU276" s="119" t="s">
        <v>73</v>
      </c>
      <c r="AY276" s="113" t="s">
        <v>224</v>
      </c>
      <c r="BK276" s="120">
        <f>BK277+BK287</f>
        <v>156819</v>
      </c>
    </row>
    <row r="277" spans="2:65" s="11" customFormat="1" ht="22.9" customHeight="1">
      <c r="B277" s="112"/>
      <c r="D277" s="113" t="s">
        <v>72</v>
      </c>
      <c r="E277" s="121" t="s">
        <v>2000</v>
      </c>
      <c r="F277" s="121" t="s">
        <v>2513</v>
      </c>
      <c r="J277" s="122">
        <f>BK277</f>
        <v>42450</v>
      </c>
      <c r="L277" s="112"/>
      <c r="M277" s="116"/>
      <c r="P277" s="117">
        <f>SUM(P278:P286)</f>
        <v>4.5620000000000003</v>
      </c>
      <c r="R277" s="117">
        <f>SUM(R278:R286)</f>
        <v>6.5180000000000002E-2</v>
      </c>
      <c r="T277" s="118">
        <f>SUM(T278:T286)</f>
        <v>0</v>
      </c>
      <c r="AR277" s="113" t="s">
        <v>82</v>
      </c>
      <c r="AT277" s="119" t="s">
        <v>72</v>
      </c>
      <c r="AU277" s="119" t="s">
        <v>78</v>
      </c>
      <c r="AY277" s="113" t="s">
        <v>224</v>
      </c>
      <c r="BK277" s="120">
        <f>SUM(BK278:BK286)</f>
        <v>42450</v>
      </c>
    </row>
    <row r="278" spans="2:65" s="1" customFormat="1" ht="24.2" customHeight="1">
      <c r="B278" s="123"/>
      <c r="C278" s="124" t="s">
        <v>396</v>
      </c>
      <c r="D278" s="124" t="s">
        <v>226</v>
      </c>
      <c r="E278" s="125" t="s">
        <v>6269</v>
      </c>
      <c r="F278" s="126" t="s">
        <v>6270</v>
      </c>
      <c r="G278" s="127" t="s">
        <v>639</v>
      </c>
      <c r="H278" s="128">
        <v>3</v>
      </c>
      <c r="I278" s="129">
        <v>13100</v>
      </c>
      <c r="J278" s="129">
        <f>ROUND(I278*H278,2)</f>
        <v>39300</v>
      </c>
      <c r="K278" s="126" t="s">
        <v>230</v>
      </c>
      <c r="L278" s="29"/>
      <c r="M278" s="130" t="s">
        <v>1</v>
      </c>
      <c r="N278" s="131" t="s">
        <v>38</v>
      </c>
      <c r="O278" s="132">
        <v>1.3540000000000001</v>
      </c>
      <c r="P278" s="132">
        <f>O278*H278</f>
        <v>4.0620000000000003</v>
      </c>
      <c r="Q278" s="132">
        <v>2.1059999999999999E-2</v>
      </c>
      <c r="R278" s="132">
        <f>Q278*H278</f>
        <v>6.318E-2</v>
      </c>
      <c r="S278" s="132">
        <v>0</v>
      </c>
      <c r="T278" s="133">
        <f>S278*H278</f>
        <v>0</v>
      </c>
      <c r="AR278" s="134" t="s">
        <v>277</v>
      </c>
      <c r="AT278" s="134" t="s">
        <v>226</v>
      </c>
      <c r="AU278" s="134" t="s">
        <v>82</v>
      </c>
      <c r="AY278" s="17" t="s">
        <v>224</v>
      </c>
      <c r="BE278" s="135">
        <f>IF(N278="základní",J278,0)</f>
        <v>39300</v>
      </c>
      <c r="BF278" s="135">
        <f>IF(N278="snížená",J278,0)</f>
        <v>0</v>
      </c>
      <c r="BG278" s="135">
        <f>IF(N278="zákl. přenesená",J278,0)</f>
        <v>0</v>
      </c>
      <c r="BH278" s="135">
        <f>IF(N278="sníž. přenesená",J278,0)</f>
        <v>0</v>
      </c>
      <c r="BI278" s="135">
        <f>IF(N278="nulová",J278,0)</f>
        <v>0</v>
      </c>
      <c r="BJ278" s="17" t="s">
        <v>78</v>
      </c>
      <c r="BK278" s="135">
        <f>ROUND(I278*H278,2)</f>
        <v>39300</v>
      </c>
      <c r="BL278" s="17" t="s">
        <v>277</v>
      </c>
      <c r="BM278" s="134" t="s">
        <v>6271</v>
      </c>
    </row>
    <row r="279" spans="2:65" s="1" customFormat="1">
      <c r="B279" s="29"/>
      <c r="D279" s="136" t="s">
        <v>231</v>
      </c>
      <c r="F279" s="137" t="s">
        <v>6272</v>
      </c>
      <c r="L279" s="29"/>
      <c r="M279" s="138"/>
      <c r="T279" s="53"/>
      <c r="AT279" s="17" t="s">
        <v>231</v>
      </c>
      <c r="AU279" s="17" t="s">
        <v>82</v>
      </c>
    </row>
    <row r="280" spans="2:65" s="1" customFormat="1">
      <c r="B280" s="29"/>
      <c r="D280" s="139" t="s">
        <v>232</v>
      </c>
      <c r="F280" s="140" t="s">
        <v>6273</v>
      </c>
      <c r="L280" s="29"/>
      <c r="M280" s="138"/>
      <c r="T280" s="53"/>
      <c r="AT280" s="17" t="s">
        <v>232</v>
      </c>
      <c r="AU280" s="17" t="s">
        <v>82</v>
      </c>
    </row>
    <row r="281" spans="2:65" s="12" customFormat="1">
      <c r="B281" s="141"/>
      <c r="D281" s="136" t="s">
        <v>234</v>
      </c>
      <c r="E281" s="142" t="s">
        <v>1</v>
      </c>
      <c r="F281" s="143" t="s">
        <v>6101</v>
      </c>
      <c r="H281" s="142" t="s">
        <v>1</v>
      </c>
      <c r="L281" s="141"/>
      <c r="M281" s="144"/>
      <c r="T281" s="145"/>
      <c r="AT281" s="142" t="s">
        <v>234</v>
      </c>
      <c r="AU281" s="142" t="s">
        <v>82</v>
      </c>
      <c r="AV281" s="12" t="s">
        <v>78</v>
      </c>
      <c r="AW281" s="12" t="s">
        <v>29</v>
      </c>
      <c r="AX281" s="12" t="s">
        <v>73</v>
      </c>
      <c r="AY281" s="142" t="s">
        <v>224</v>
      </c>
    </row>
    <row r="282" spans="2:65" s="13" customFormat="1">
      <c r="B282" s="146"/>
      <c r="D282" s="136" t="s">
        <v>234</v>
      </c>
      <c r="E282" s="147" t="s">
        <v>1</v>
      </c>
      <c r="F282" s="148" t="s">
        <v>101</v>
      </c>
      <c r="H282" s="149">
        <v>3</v>
      </c>
      <c r="L282" s="146"/>
      <c r="M282" s="150"/>
      <c r="T282" s="151"/>
      <c r="AT282" s="147" t="s">
        <v>234</v>
      </c>
      <c r="AU282" s="147" t="s">
        <v>82</v>
      </c>
      <c r="AV282" s="13" t="s">
        <v>82</v>
      </c>
      <c r="AW282" s="13" t="s">
        <v>29</v>
      </c>
      <c r="AX282" s="13" t="s">
        <v>73</v>
      </c>
      <c r="AY282" s="147" t="s">
        <v>224</v>
      </c>
    </row>
    <row r="283" spans="2:65" s="14" customFormat="1">
      <c r="B283" s="152"/>
      <c r="D283" s="136" t="s">
        <v>234</v>
      </c>
      <c r="E283" s="153" t="s">
        <v>1</v>
      </c>
      <c r="F283" s="154" t="s">
        <v>239</v>
      </c>
      <c r="H283" s="155">
        <v>3</v>
      </c>
      <c r="L283" s="152"/>
      <c r="M283" s="156"/>
      <c r="T283" s="157"/>
      <c r="AT283" s="153" t="s">
        <v>234</v>
      </c>
      <c r="AU283" s="153" t="s">
        <v>82</v>
      </c>
      <c r="AV283" s="14" t="s">
        <v>106</v>
      </c>
      <c r="AW283" s="14" t="s">
        <v>29</v>
      </c>
      <c r="AX283" s="14" t="s">
        <v>78</v>
      </c>
      <c r="AY283" s="153" t="s">
        <v>224</v>
      </c>
    </row>
    <row r="284" spans="2:65" s="1" customFormat="1" ht="16.5" customHeight="1">
      <c r="B284" s="123"/>
      <c r="C284" s="124" t="s">
        <v>576</v>
      </c>
      <c r="D284" s="124" t="s">
        <v>226</v>
      </c>
      <c r="E284" s="125" t="s">
        <v>6274</v>
      </c>
      <c r="F284" s="126" t="s">
        <v>2692</v>
      </c>
      <c r="G284" s="127" t="s">
        <v>369</v>
      </c>
      <c r="H284" s="128">
        <v>1</v>
      </c>
      <c r="I284" s="129">
        <v>3150</v>
      </c>
      <c r="J284" s="129">
        <f>ROUND(I284*H284,2)</f>
        <v>3150</v>
      </c>
      <c r="K284" s="126" t="s">
        <v>230</v>
      </c>
      <c r="L284" s="29"/>
      <c r="M284" s="130" t="s">
        <v>1</v>
      </c>
      <c r="N284" s="131" t="s">
        <v>38</v>
      </c>
      <c r="O284" s="132">
        <v>0.5</v>
      </c>
      <c r="P284" s="132">
        <f>O284*H284</f>
        <v>0.5</v>
      </c>
      <c r="Q284" s="132">
        <v>2E-3</v>
      </c>
      <c r="R284" s="132">
        <f>Q284*H284</f>
        <v>2E-3</v>
      </c>
      <c r="S284" s="132">
        <v>0</v>
      </c>
      <c r="T284" s="133">
        <f>S284*H284</f>
        <v>0</v>
      </c>
      <c r="AR284" s="134" t="s">
        <v>277</v>
      </c>
      <c r="AT284" s="134" t="s">
        <v>226</v>
      </c>
      <c r="AU284" s="134" t="s">
        <v>82</v>
      </c>
      <c r="AY284" s="17" t="s">
        <v>224</v>
      </c>
      <c r="BE284" s="135">
        <f>IF(N284="základní",J284,0)</f>
        <v>3150</v>
      </c>
      <c r="BF284" s="135">
        <f>IF(N284="snížená",J284,0)</f>
        <v>0</v>
      </c>
      <c r="BG284" s="135">
        <f>IF(N284="zákl. přenesená",J284,0)</f>
        <v>0</v>
      </c>
      <c r="BH284" s="135">
        <f>IF(N284="sníž. přenesená",J284,0)</f>
        <v>0</v>
      </c>
      <c r="BI284" s="135">
        <f>IF(N284="nulová",J284,0)</f>
        <v>0</v>
      </c>
      <c r="BJ284" s="17" t="s">
        <v>78</v>
      </c>
      <c r="BK284" s="135">
        <f>ROUND(I284*H284,2)</f>
        <v>3150</v>
      </c>
      <c r="BL284" s="17" t="s">
        <v>277</v>
      </c>
      <c r="BM284" s="134" t="s">
        <v>6275</v>
      </c>
    </row>
    <row r="285" spans="2:65" s="1" customFormat="1">
      <c r="B285" s="29"/>
      <c r="D285" s="136" t="s">
        <v>231</v>
      </c>
      <c r="F285" s="137" t="s">
        <v>2694</v>
      </c>
      <c r="L285" s="29"/>
      <c r="M285" s="138"/>
      <c r="T285" s="53"/>
      <c r="AT285" s="17" t="s">
        <v>231</v>
      </c>
      <c r="AU285" s="17" t="s">
        <v>82</v>
      </c>
    </row>
    <row r="286" spans="2:65" s="1" customFormat="1">
      <c r="B286" s="29"/>
      <c r="D286" s="139" t="s">
        <v>232</v>
      </c>
      <c r="F286" s="140" t="s">
        <v>6276</v>
      </c>
      <c r="L286" s="29"/>
      <c r="M286" s="138"/>
      <c r="T286" s="53"/>
      <c r="AT286" s="17" t="s">
        <v>232</v>
      </c>
      <c r="AU286" s="17" t="s">
        <v>82</v>
      </c>
    </row>
    <row r="287" spans="2:65" s="11" customFormat="1" ht="22.9" customHeight="1">
      <c r="B287" s="112"/>
      <c r="D287" s="113" t="s">
        <v>72</v>
      </c>
      <c r="E287" s="121" t="s">
        <v>2025</v>
      </c>
      <c r="F287" s="121" t="s">
        <v>2861</v>
      </c>
      <c r="J287" s="122">
        <f>BK287</f>
        <v>114369</v>
      </c>
      <c r="L287" s="112"/>
      <c r="M287" s="116"/>
      <c r="P287" s="117">
        <f>SUM(P288:P308)</f>
        <v>28.197000000000003</v>
      </c>
      <c r="R287" s="117">
        <f>SUM(R288:R308)</f>
        <v>0.37748999999999994</v>
      </c>
      <c r="T287" s="118">
        <f>SUM(T288:T308)</f>
        <v>0</v>
      </c>
      <c r="AR287" s="113" t="s">
        <v>82</v>
      </c>
      <c r="AT287" s="119" t="s">
        <v>72</v>
      </c>
      <c r="AU287" s="119" t="s">
        <v>78</v>
      </c>
      <c r="AY287" s="113" t="s">
        <v>224</v>
      </c>
      <c r="BK287" s="120">
        <f>SUM(BK288:BK308)</f>
        <v>114369</v>
      </c>
    </row>
    <row r="288" spans="2:65" s="1" customFormat="1" ht="24.2" customHeight="1">
      <c r="B288" s="123"/>
      <c r="C288" s="124" t="s">
        <v>406</v>
      </c>
      <c r="D288" s="124" t="s">
        <v>226</v>
      </c>
      <c r="E288" s="125" t="s">
        <v>6277</v>
      </c>
      <c r="F288" s="126" t="s">
        <v>6278</v>
      </c>
      <c r="G288" s="127" t="s">
        <v>369</v>
      </c>
      <c r="H288" s="128">
        <v>3</v>
      </c>
      <c r="I288" s="129">
        <v>3660</v>
      </c>
      <c r="J288" s="129">
        <f>ROUND(I288*H288,2)</f>
        <v>10980</v>
      </c>
      <c r="K288" s="126" t="s">
        <v>230</v>
      </c>
      <c r="L288" s="29"/>
      <c r="M288" s="130" t="s">
        <v>1</v>
      </c>
      <c r="N288" s="131" t="s">
        <v>38</v>
      </c>
      <c r="O288" s="132">
        <v>1.1020000000000001</v>
      </c>
      <c r="P288" s="132">
        <f>O288*H288</f>
        <v>3.306</v>
      </c>
      <c r="Q288" s="132">
        <v>1.651E-2</v>
      </c>
      <c r="R288" s="132">
        <f>Q288*H288</f>
        <v>4.9530000000000005E-2</v>
      </c>
      <c r="S288" s="132">
        <v>0</v>
      </c>
      <c r="T288" s="133">
        <f>S288*H288</f>
        <v>0</v>
      </c>
      <c r="AR288" s="134" t="s">
        <v>277</v>
      </c>
      <c r="AT288" s="134" t="s">
        <v>226</v>
      </c>
      <c r="AU288" s="134" t="s">
        <v>82</v>
      </c>
      <c r="AY288" s="17" t="s">
        <v>224</v>
      </c>
      <c r="BE288" s="135">
        <f>IF(N288="základní",J288,0)</f>
        <v>10980</v>
      </c>
      <c r="BF288" s="135">
        <f>IF(N288="snížená",J288,0)</f>
        <v>0</v>
      </c>
      <c r="BG288" s="135">
        <f>IF(N288="zákl. přenesená",J288,0)</f>
        <v>0</v>
      </c>
      <c r="BH288" s="135">
        <f>IF(N288="sníž. přenesená",J288,0)</f>
        <v>0</v>
      </c>
      <c r="BI288" s="135">
        <f>IF(N288="nulová",J288,0)</f>
        <v>0</v>
      </c>
      <c r="BJ288" s="17" t="s">
        <v>78</v>
      </c>
      <c r="BK288" s="135">
        <f>ROUND(I288*H288,2)</f>
        <v>10980</v>
      </c>
      <c r="BL288" s="17" t="s">
        <v>277</v>
      </c>
      <c r="BM288" s="134" t="s">
        <v>6279</v>
      </c>
    </row>
    <row r="289" spans="2:65" s="1" customFormat="1" ht="19.5">
      <c r="B289" s="29"/>
      <c r="D289" s="136" t="s">
        <v>231</v>
      </c>
      <c r="F289" s="137" t="s">
        <v>6280</v>
      </c>
      <c r="L289" s="29"/>
      <c r="M289" s="138"/>
      <c r="T289" s="53"/>
      <c r="AT289" s="17" t="s">
        <v>231</v>
      </c>
      <c r="AU289" s="17" t="s">
        <v>82</v>
      </c>
    </row>
    <row r="290" spans="2:65" s="1" customFormat="1">
      <c r="B290" s="29"/>
      <c r="D290" s="139" t="s">
        <v>232</v>
      </c>
      <c r="F290" s="140" t="s">
        <v>6281</v>
      </c>
      <c r="L290" s="29"/>
      <c r="M290" s="138"/>
      <c r="T290" s="53"/>
      <c r="AT290" s="17" t="s">
        <v>232</v>
      </c>
      <c r="AU290" s="17" t="s">
        <v>82</v>
      </c>
    </row>
    <row r="291" spans="2:65" s="1" customFormat="1" ht="24.2" customHeight="1">
      <c r="B291" s="123"/>
      <c r="C291" s="124" t="s">
        <v>593</v>
      </c>
      <c r="D291" s="124" t="s">
        <v>226</v>
      </c>
      <c r="E291" s="125" t="s">
        <v>6282</v>
      </c>
      <c r="F291" s="126" t="s">
        <v>6283</v>
      </c>
      <c r="G291" s="127" t="s">
        <v>369</v>
      </c>
      <c r="H291" s="128">
        <v>6</v>
      </c>
      <c r="I291" s="129">
        <v>10300</v>
      </c>
      <c r="J291" s="129">
        <f>ROUND(I291*H291,2)</f>
        <v>61800</v>
      </c>
      <c r="K291" s="126" t="s">
        <v>230</v>
      </c>
      <c r="L291" s="29"/>
      <c r="M291" s="130" t="s">
        <v>1</v>
      </c>
      <c r="N291" s="131" t="s">
        <v>38</v>
      </c>
      <c r="O291" s="132">
        <v>1.1020000000000001</v>
      </c>
      <c r="P291" s="132">
        <f>O291*H291</f>
        <v>6.6120000000000001</v>
      </c>
      <c r="Q291" s="132">
        <v>3.0429999999999999E-2</v>
      </c>
      <c r="R291" s="132">
        <f>Q291*H291</f>
        <v>0.18257999999999999</v>
      </c>
      <c r="S291" s="132">
        <v>0</v>
      </c>
      <c r="T291" s="133">
        <f>S291*H291</f>
        <v>0</v>
      </c>
      <c r="AR291" s="134" t="s">
        <v>277</v>
      </c>
      <c r="AT291" s="134" t="s">
        <v>226</v>
      </c>
      <c r="AU291" s="134" t="s">
        <v>82</v>
      </c>
      <c r="AY291" s="17" t="s">
        <v>224</v>
      </c>
      <c r="BE291" s="135">
        <f>IF(N291="základní",J291,0)</f>
        <v>61800</v>
      </c>
      <c r="BF291" s="135">
        <f>IF(N291="snížená",J291,0)</f>
        <v>0</v>
      </c>
      <c r="BG291" s="135">
        <f>IF(N291="zákl. přenesená",J291,0)</f>
        <v>0</v>
      </c>
      <c r="BH291" s="135">
        <f>IF(N291="sníž. přenesená",J291,0)</f>
        <v>0</v>
      </c>
      <c r="BI291" s="135">
        <f>IF(N291="nulová",J291,0)</f>
        <v>0</v>
      </c>
      <c r="BJ291" s="17" t="s">
        <v>78</v>
      </c>
      <c r="BK291" s="135">
        <f>ROUND(I291*H291,2)</f>
        <v>61800</v>
      </c>
      <c r="BL291" s="17" t="s">
        <v>277</v>
      </c>
      <c r="BM291" s="134" t="s">
        <v>6284</v>
      </c>
    </row>
    <row r="292" spans="2:65" s="1" customFormat="1" ht="19.5">
      <c r="B292" s="29"/>
      <c r="D292" s="136" t="s">
        <v>231</v>
      </c>
      <c r="F292" s="137" t="s">
        <v>6285</v>
      </c>
      <c r="L292" s="29"/>
      <c r="M292" s="138"/>
      <c r="T292" s="53"/>
      <c r="AT292" s="17" t="s">
        <v>231</v>
      </c>
      <c r="AU292" s="17" t="s">
        <v>82</v>
      </c>
    </row>
    <row r="293" spans="2:65" s="1" customFormat="1">
      <c r="B293" s="29"/>
      <c r="D293" s="139" t="s">
        <v>232</v>
      </c>
      <c r="F293" s="140" t="s">
        <v>6286</v>
      </c>
      <c r="L293" s="29"/>
      <c r="M293" s="138"/>
      <c r="T293" s="53"/>
      <c r="AT293" s="17" t="s">
        <v>232</v>
      </c>
      <c r="AU293" s="17" t="s">
        <v>82</v>
      </c>
    </row>
    <row r="294" spans="2:65" s="12" customFormat="1">
      <c r="B294" s="141"/>
      <c r="D294" s="136" t="s">
        <v>234</v>
      </c>
      <c r="E294" s="142" t="s">
        <v>1</v>
      </c>
      <c r="F294" s="143" t="s">
        <v>6101</v>
      </c>
      <c r="H294" s="142" t="s">
        <v>1</v>
      </c>
      <c r="L294" s="141"/>
      <c r="M294" s="144"/>
      <c r="T294" s="145"/>
      <c r="AT294" s="142" t="s">
        <v>234</v>
      </c>
      <c r="AU294" s="142" t="s">
        <v>82</v>
      </c>
      <c r="AV294" s="12" t="s">
        <v>78</v>
      </c>
      <c r="AW294" s="12" t="s">
        <v>29</v>
      </c>
      <c r="AX294" s="12" t="s">
        <v>73</v>
      </c>
      <c r="AY294" s="142" t="s">
        <v>224</v>
      </c>
    </row>
    <row r="295" spans="2:65" s="13" customFormat="1">
      <c r="B295" s="146"/>
      <c r="D295" s="136" t="s">
        <v>234</v>
      </c>
      <c r="E295" s="147" t="s">
        <v>1</v>
      </c>
      <c r="F295" s="148" t="s">
        <v>112</v>
      </c>
      <c r="H295" s="149">
        <v>6</v>
      </c>
      <c r="L295" s="146"/>
      <c r="M295" s="150"/>
      <c r="T295" s="151"/>
      <c r="AT295" s="147" t="s">
        <v>234</v>
      </c>
      <c r="AU295" s="147" t="s">
        <v>82</v>
      </c>
      <c r="AV295" s="13" t="s">
        <v>82</v>
      </c>
      <c r="AW295" s="13" t="s">
        <v>29</v>
      </c>
      <c r="AX295" s="13" t="s">
        <v>73</v>
      </c>
      <c r="AY295" s="147" t="s">
        <v>224</v>
      </c>
    </row>
    <row r="296" spans="2:65" s="14" customFormat="1">
      <c r="B296" s="152"/>
      <c r="D296" s="136" t="s">
        <v>234</v>
      </c>
      <c r="E296" s="153" t="s">
        <v>1</v>
      </c>
      <c r="F296" s="154" t="s">
        <v>239</v>
      </c>
      <c r="H296" s="155">
        <v>6</v>
      </c>
      <c r="L296" s="152"/>
      <c r="M296" s="156"/>
      <c r="T296" s="157"/>
      <c r="AT296" s="153" t="s">
        <v>234</v>
      </c>
      <c r="AU296" s="153" t="s">
        <v>82</v>
      </c>
      <c r="AV296" s="14" t="s">
        <v>106</v>
      </c>
      <c r="AW296" s="14" t="s">
        <v>29</v>
      </c>
      <c r="AX296" s="14" t="s">
        <v>78</v>
      </c>
      <c r="AY296" s="153" t="s">
        <v>224</v>
      </c>
    </row>
    <row r="297" spans="2:65" s="1" customFormat="1" ht="24.2" customHeight="1">
      <c r="B297" s="123"/>
      <c r="C297" s="124" t="s">
        <v>412</v>
      </c>
      <c r="D297" s="124" t="s">
        <v>226</v>
      </c>
      <c r="E297" s="125" t="s">
        <v>6287</v>
      </c>
      <c r="F297" s="126" t="s">
        <v>6288</v>
      </c>
      <c r="G297" s="127" t="s">
        <v>369</v>
      </c>
      <c r="H297" s="128">
        <v>3</v>
      </c>
      <c r="I297" s="129">
        <v>5860</v>
      </c>
      <c r="J297" s="129">
        <f>ROUND(I297*H297,2)</f>
        <v>17580</v>
      </c>
      <c r="K297" s="126" t="s">
        <v>230</v>
      </c>
      <c r="L297" s="29"/>
      <c r="M297" s="130" t="s">
        <v>1</v>
      </c>
      <c r="N297" s="131" t="s">
        <v>38</v>
      </c>
      <c r="O297" s="132">
        <v>1.1020000000000001</v>
      </c>
      <c r="P297" s="132">
        <f>O297*H297</f>
        <v>3.306</v>
      </c>
      <c r="Q297" s="132">
        <v>1.6799999999999999E-2</v>
      </c>
      <c r="R297" s="132">
        <f>Q297*H297</f>
        <v>5.04E-2</v>
      </c>
      <c r="S297" s="132">
        <v>0</v>
      </c>
      <c r="T297" s="133">
        <f>S297*H297</f>
        <v>0</v>
      </c>
      <c r="AR297" s="134" t="s">
        <v>277</v>
      </c>
      <c r="AT297" s="134" t="s">
        <v>226</v>
      </c>
      <c r="AU297" s="134" t="s">
        <v>82</v>
      </c>
      <c r="AY297" s="17" t="s">
        <v>224</v>
      </c>
      <c r="BE297" s="135">
        <f>IF(N297="základní",J297,0)</f>
        <v>17580</v>
      </c>
      <c r="BF297" s="135">
        <f>IF(N297="snížená",J297,0)</f>
        <v>0</v>
      </c>
      <c r="BG297" s="135">
        <f>IF(N297="zákl. přenesená",J297,0)</f>
        <v>0</v>
      </c>
      <c r="BH297" s="135">
        <f>IF(N297="sníž. přenesená",J297,0)</f>
        <v>0</v>
      </c>
      <c r="BI297" s="135">
        <f>IF(N297="nulová",J297,0)</f>
        <v>0</v>
      </c>
      <c r="BJ297" s="17" t="s">
        <v>78</v>
      </c>
      <c r="BK297" s="135">
        <f>ROUND(I297*H297,2)</f>
        <v>17580</v>
      </c>
      <c r="BL297" s="17" t="s">
        <v>277</v>
      </c>
      <c r="BM297" s="134" t="s">
        <v>6289</v>
      </c>
    </row>
    <row r="298" spans="2:65" s="1" customFormat="1" ht="19.5">
      <c r="B298" s="29"/>
      <c r="D298" s="136" t="s">
        <v>231</v>
      </c>
      <c r="F298" s="137" t="s">
        <v>6290</v>
      </c>
      <c r="L298" s="29"/>
      <c r="M298" s="138"/>
      <c r="T298" s="53"/>
      <c r="AT298" s="17" t="s">
        <v>231</v>
      </c>
      <c r="AU298" s="17" t="s">
        <v>82</v>
      </c>
    </row>
    <row r="299" spans="2:65" s="1" customFormat="1">
      <c r="B299" s="29"/>
      <c r="D299" s="139" t="s">
        <v>232</v>
      </c>
      <c r="F299" s="140" t="s">
        <v>6291</v>
      </c>
      <c r="L299" s="29"/>
      <c r="M299" s="138"/>
      <c r="T299" s="53"/>
      <c r="AT299" s="17" t="s">
        <v>232</v>
      </c>
      <c r="AU299" s="17" t="s">
        <v>82</v>
      </c>
    </row>
    <row r="300" spans="2:65" s="1" customFormat="1" ht="24.2" customHeight="1">
      <c r="B300" s="123"/>
      <c r="C300" s="124" t="s">
        <v>602</v>
      </c>
      <c r="D300" s="124" t="s">
        <v>226</v>
      </c>
      <c r="E300" s="125" t="s">
        <v>6292</v>
      </c>
      <c r="F300" s="126" t="s">
        <v>6293</v>
      </c>
      <c r="G300" s="127" t="s">
        <v>369</v>
      </c>
      <c r="H300" s="128">
        <v>3</v>
      </c>
      <c r="I300" s="129">
        <v>3210</v>
      </c>
      <c r="J300" s="129">
        <f>ROUND(I300*H300,2)</f>
        <v>9630</v>
      </c>
      <c r="K300" s="126" t="s">
        <v>230</v>
      </c>
      <c r="L300" s="29"/>
      <c r="M300" s="130" t="s">
        <v>1</v>
      </c>
      <c r="N300" s="131" t="s">
        <v>38</v>
      </c>
      <c r="O300" s="132">
        <v>2.1739999999999999</v>
      </c>
      <c r="P300" s="132">
        <f>O300*H300</f>
        <v>6.5220000000000002</v>
      </c>
      <c r="Q300" s="132">
        <v>1.289E-2</v>
      </c>
      <c r="R300" s="132">
        <f>Q300*H300</f>
        <v>3.8670000000000003E-2</v>
      </c>
      <c r="S300" s="132">
        <v>0</v>
      </c>
      <c r="T300" s="133">
        <f>S300*H300</f>
        <v>0</v>
      </c>
      <c r="AR300" s="134" t="s">
        <v>277</v>
      </c>
      <c r="AT300" s="134" t="s">
        <v>226</v>
      </c>
      <c r="AU300" s="134" t="s">
        <v>82</v>
      </c>
      <c r="AY300" s="17" t="s">
        <v>224</v>
      </c>
      <c r="BE300" s="135">
        <f>IF(N300="základní",J300,0)</f>
        <v>9630</v>
      </c>
      <c r="BF300" s="135">
        <f>IF(N300="snížená",J300,0)</f>
        <v>0</v>
      </c>
      <c r="BG300" s="135">
        <f>IF(N300="zákl. přenesená",J300,0)</f>
        <v>0</v>
      </c>
      <c r="BH300" s="135">
        <f>IF(N300="sníž. přenesená",J300,0)</f>
        <v>0</v>
      </c>
      <c r="BI300" s="135">
        <f>IF(N300="nulová",J300,0)</f>
        <v>0</v>
      </c>
      <c r="BJ300" s="17" t="s">
        <v>78</v>
      </c>
      <c r="BK300" s="135">
        <f>ROUND(I300*H300,2)</f>
        <v>9630</v>
      </c>
      <c r="BL300" s="17" t="s">
        <v>277</v>
      </c>
      <c r="BM300" s="134" t="s">
        <v>6294</v>
      </c>
    </row>
    <row r="301" spans="2:65" s="1" customFormat="1" ht="19.5">
      <c r="B301" s="29"/>
      <c r="D301" s="136" t="s">
        <v>231</v>
      </c>
      <c r="F301" s="137" t="s">
        <v>6295</v>
      </c>
      <c r="L301" s="29"/>
      <c r="M301" s="138"/>
      <c r="T301" s="53"/>
      <c r="AT301" s="17" t="s">
        <v>231</v>
      </c>
      <c r="AU301" s="17" t="s">
        <v>82</v>
      </c>
    </row>
    <row r="302" spans="2:65" s="1" customFormat="1">
      <c r="B302" s="29"/>
      <c r="D302" s="139" t="s">
        <v>232</v>
      </c>
      <c r="F302" s="140" t="s">
        <v>6296</v>
      </c>
      <c r="L302" s="29"/>
      <c r="M302" s="138"/>
      <c r="T302" s="53"/>
      <c r="AT302" s="17" t="s">
        <v>232</v>
      </c>
      <c r="AU302" s="17" t="s">
        <v>82</v>
      </c>
    </row>
    <row r="303" spans="2:65" s="1" customFormat="1" ht="24.2" customHeight="1">
      <c r="B303" s="123"/>
      <c r="C303" s="124" t="s">
        <v>417</v>
      </c>
      <c r="D303" s="124" t="s">
        <v>226</v>
      </c>
      <c r="E303" s="125" t="s">
        <v>6297</v>
      </c>
      <c r="F303" s="126" t="s">
        <v>6298</v>
      </c>
      <c r="G303" s="127" t="s">
        <v>369</v>
      </c>
      <c r="H303" s="128">
        <v>3</v>
      </c>
      <c r="I303" s="129">
        <v>4400</v>
      </c>
      <c r="J303" s="129">
        <f>ROUND(I303*H303,2)</f>
        <v>13200</v>
      </c>
      <c r="K303" s="126" t="s">
        <v>230</v>
      </c>
      <c r="L303" s="29"/>
      <c r="M303" s="130" t="s">
        <v>1</v>
      </c>
      <c r="N303" s="131" t="s">
        <v>38</v>
      </c>
      <c r="O303" s="132">
        <v>2.7040000000000002</v>
      </c>
      <c r="P303" s="132">
        <f>O303*H303</f>
        <v>8.1120000000000001</v>
      </c>
      <c r="Q303" s="132">
        <v>1.8499999999999999E-2</v>
      </c>
      <c r="R303" s="132">
        <f>Q303*H303</f>
        <v>5.5499999999999994E-2</v>
      </c>
      <c r="S303" s="132">
        <v>0</v>
      </c>
      <c r="T303" s="133">
        <f>S303*H303</f>
        <v>0</v>
      </c>
      <c r="AR303" s="134" t="s">
        <v>277</v>
      </c>
      <c r="AT303" s="134" t="s">
        <v>226</v>
      </c>
      <c r="AU303" s="134" t="s">
        <v>82</v>
      </c>
      <c r="AY303" s="17" t="s">
        <v>224</v>
      </c>
      <c r="BE303" s="135">
        <f>IF(N303="základní",J303,0)</f>
        <v>13200</v>
      </c>
      <c r="BF303" s="135">
        <f>IF(N303="snížená",J303,0)</f>
        <v>0</v>
      </c>
      <c r="BG303" s="135">
        <f>IF(N303="zákl. přenesená",J303,0)</f>
        <v>0</v>
      </c>
      <c r="BH303" s="135">
        <f>IF(N303="sníž. přenesená",J303,0)</f>
        <v>0</v>
      </c>
      <c r="BI303" s="135">
        <f>IF(N303="nulová",J303,0)</f>
        <v>0</v>
      </c>
      <c r="BJ303" s="17" t="s">
        <v>78</v>
      </c>
      <c r="BK303" s="135">
        <f>ROUND(I303*H303,2)</f>
        <v>13200</v>
      </c>
      <c r="BL303" s="17" t="s">
        <v>277</v>
      </c>
      <c r="BM303" s="134" t="s">
        <v>6299</v>
      </c>
    </row>
    <row r="304" spans="2:65" s="1" customFormat="1" ht="19.5">
      <c r="B304" s="29"/>
      <c r="D304" s="136" t="s">
        <v>231</v>
      </c>
      <c r="F304" s="137" t="s">
        <v>6300</v>
      </c>
      <c r="L304" s="29"/>
      <c r="M304" s="138"/>
      <c r="T304" s="53"/>
      <c r="AT304" s="17" t="s">
        <v>231</v>
      </c>
      <c r="AU304" s="17" t="s">
        <v>82</v>
      </c>
    </row>
    <row r="305" spans="2:65" s="1" customFormat="1">
      <c r="B305" s="29"/>
      <c r="D305" s="139" t="s">
        <v>232</v>
      </c>
      <c r="F305" s="140" t="s">
        <v>6301</v>
      </c>
      <c r="L305" s="29"/>
      <c r="M305" s="138"/>
      <c r="T305" s="53"/>
      <c r="AT305" s="17" t="s">
        <v>232</v>
      </c>
      <c r="AU305" s="17" t="s">
        <v>82</v>
      </c>
    </row>
    <row r="306" spans="2:65" s="1" customFormat="1" ht="24.2" customHeight="1">
      <c r="B306" s="123"/>
      <c r="C306" s="124" t="s">
        <v>610</v>
      </c>
      <c r="D306" s="124" t="s">
        <v>226</v>
      </c>
      <c r="E306" s="125" t="s">
        <v>6302</v>
      </c>
      <c r="F306" s="126" t="s">
        <v>6303</v>
      </c>
      <c r="G306" s="127" t="s">
        <v>639</v>
      </c>
      <c r="H306" s="128">
        <v>3</v>
      </c>
      <c r="I306" s="129">
        <v>393</v>
      </c>
      <c r="J306" s="129">
        <f>ROUND(I306*H306,2)</f>
        <v>1179</v>
      </c>
      <c r="K306" s="126" t="s">
        <v>230</v>
      </c>
      <c r="L306" s="29"/>
      <c r="M306" s="130" t="s">
        <v>1</v>
      </c>
      <c r="N306" s="131" t="s">
        <v>38</v>
      </c>
      <c r="O306" s="132">
        <v>0.113</v>
      </c>
      <c r="P306" s="132">
        <f>O306*H306</f>
        <v>0.33900000000000002</v>
      </c>
      <c r="Q306" s="132">
        <v>2.7E-4</v>
      </c>
      <c r="R306" s="132">
        <f>Q306*H306</f>
        <v>8.0999999999999996E-4</v>
      </c>
      <c r="S306" s="132">
        <v>0</v>
      </c>
      <c r="T306" s="133">
        <f>S306*H306</f>
        <v>0</v>
      </c>
      <c r="AR306" s="134" t="s">
        <v>277</v>
      </c>
      <c r="AT306" s="134" t="s">
        <v>226</v>
      </c>
      <c r="AU306" s="134" t="s">
        <v>82</v>
      </c>
      <c r="AY306" s="17" t="s">
        <v>224</v>
      </c>
      <c r="BE306" s="135">
        <f>IF(N306="základní",J306,0)</f>
        <v>1179</v>
      </c>
      <c r="BF306" s="135">
        <f>IF(N306="snížená",J306,0)</f>
        <v>0</v>
      </c>
      <c r="BG306" s="135">
        <f>IF(N306="zákl. přenesená",J306,0)</f>
        <v>0</v>
      </c>
      <c r="BH306" s="135">
        <f>IF(N306="sníž. přenesená",J306,0)</f>
        <v>0</v>
      </c>
      <c r="BI306" s="135">
        <f>IF(N306="nulová",J306,0)</f>
        <v>0</v>
      </c>
      <c r="BJ306" s="17" t="s">
        <v>78</v>
      </c>
      <c r="BK306" s="135">
        <f>ROUND(I306*H306,2)</f>
        <v>1179</v>
      </c>
      <c r="BL306" s="17" t="s">
        <v>277</v>
      </c>
      <c r="BM306" s="134" t="s">
        <v>6304</v>
      </c>
    </row>
    <row r="307" spans="2:65" s="1" customFormat="1">
      <c r="B307" s="29"/>
      <c r="D307" s="136" t="s">
        <v>231</v>
      </c>
      <c r="F307" s="137" t="s">
        <v>6305</v>
      </c>
      <c r="L307" s="29"/>
      <c r="M307" s="138"/>
      <c r="T307" s="53"/>
      <c r="AT307" s="17" t="s">
        <v>231</v>
      </c>
      <c r="AU307" s="17" t="s">
        <v>82</v>
      </c>
    </row>
    <row r="308" spans="2:65" s="1" customFormat="1">
      <c r="B308" s="29"/>
      <c r="D308" s="139" t="s">
        <v>232</v>
      </c>
      <c r="F308" s="140" t="s">
        <v>6306</v>
      </c>
      <c r="L308" s="29"/>
      <c r="M308" s="138"/>
      <c r="T308" s="53"/>
      <c r="AT308" s="17" t="s">
        <v>232</v>
      </c>
      <c r="AU308" s="17" t="s">
        <v>82</v>
      </c>
    </row>
    <row r="309" spans="2:65" s="11" customFormat="1" ht="25.9" customHeight="1">
      <c r="B309" s="112"/>
      <c r="D309" s="113" t="s">
        <v>72</v>
      </c>
      <c r="E309" s="114" t="s">
        <v>2877</v>
      </c>
      <c r="F309" s="114" t="s">
        <v>2877</v>
      </c>
      <c r="J309" s="115">
        <f>BK309</f>
        <v>3500</v>
      </c>
      <c r="L309" s="112"/>
      <c r="M309" s="116"/>
      <c r="P309" s="117">
        <f>SUM(P310:P313)</f>
        <v>0</v>
      </c>
      <c r="R309" s="117">
        <f>SUM(R310:R313)</f>
        <v>0</v>
      </c>
      <c r="T309" s="118">
        <f>SUM(T310:T313)</f>
        <v>0</v>
      </c>
      <c r="AR309" s="113" t="s">
        <v>106</v>
      </c>
      <c r="AT309" s="119" t="s">
        <v>72</v>
      </c>
      <c r="AU309" s="119" t="s">
        <v>73</v>
      </c>
      <c r="AY309" s="113" t="s">
        <v>224</v>
      </c>
      <c r="BK309" s="120">
        <f>SUM(BK310:BK313)</f>
        <v>3500</v>
      </c>
    </row>
    <row r="310" spans="2:65" s="1" customFormat="1" ht="16.5" customHeight="1">
      <c r="B310" s="123"/>
      <c r="C310" s="124" t="s">
        <v>422</v>
      </c>
      <c r="D310" s="124" t="s">
        <v>226</v>
      </c>
      <c r="E310" s="125" t="s">
        <v>2298</v>
      </c>
      <c r="F310" s="126" t="s">
        <v>6307</v>
      </c>
      <c r="G310" s="127" t="s">
        <v>2879</v>
      </c>
      <c r="H310" s="128">
        <v>1</v>
      </c>
      <c r="I310" s="129">
        <v>950</v>
      </c>
      <c r="J310" s="129">
        <f>ROUND(I310*H310,2)</f>
        <v>950</v>
      </c>
      <c r="K310" s="126" t="s">
        <v>1</v>
      </c>
      <c r="L310" s="29"/>
      <c r="M310" s="130" t="s">
        <v>1</v>
      </c>
      <c r="N310" s="131" t="s">
        <v>38</v>
      </c>
      <c r="O310" s="132">
        <v>0</v>
      </c>
      <c r="P310" s="132">
        <f>O310*H310</f>
        <v>0</v>
      </c>
      <c r="Q310" s="132">
        <v>0</v>
      </c>
      <c r="R310" s="132">
        <f>Q310*H310</f>
        <v>0</v>
      </c>
      <c r="S310" s="132">
        <v>0</v>
      </c>
      <c r="T310" s="133">
        <f>S310*H310</f>
        <v>0</v>
      </c>
      <c r="AR310" s="134" t="s">
        <v>1564</v>
      </c>
      <c r="AT310" s="134" t="s">
        <v>226</v>
      </c>
      <c r="AU310" s="134" t="s">
        <v>78</v>
      </c>
      <c r="AY310" s="17" t="s">
        <v>224</v>
      </c>
      <c r="BE310" s="135">
        <f>IF(N310="základní",J310,0)</f>
        <v>950</v>
      </c>
      <c r="BF310" s="135">
        <f>IF(N310="snížená",J310,0)</f>
        <v>0</v>
      </c>
      <c r="BG310" s="135">
        <f>IF(N310="zákl. přenesená",J310,0)</f>
        <v>0</v>
      </c>
      <c r="BH310" s="135">
        <f>IF(N310="sníž. přenesená",J310,0)</f>
        <v>0</v>
      </c>
      <c r="BI310" s="135">
        <f>IF(N310="nulová",J310,0)</f>
        <v>0</v>
      </c>
      <c r="BJ310" s="17" t="s">
        <v>78</v>
      </c>
      <c r="BK310" s="135">
        <f>ROUND(I310*H310,2)</f>
        <v>950</v>
      </c>
      <c r="BL310" s="17" t="s">
        <v>1564</v>
      </c>
      <c r="BM310" s="134" t="s">
        <v>6308</v>
      </c>
    </row>
    <row r="311" spans="2:65" s="1" customFormat="1">
      <c r="B311" s="29"/>
      <c r="D311" s="136" t="s">
        <v>231</v>
      </c>
      <c r="F311" s="137" t="s">
        <v>6307</v>
      </c>
      <c r="L311" s="29"/>
      <c r="M311" s="138"/>
      <c r="T311" s="53"/>
      <c r="AT311" s="17" t="s">
        <v>231</v>
      </c>
      <c r="AU311" s="17" t="s">
        <v>78</v>
      </c>
    </row>
    <row r="312" spans="2:65" s="1" customFormat="1" ht="16.5" customHeight="1">
      <c r="B312" s="123"/>
      <c r="C312" s="124" t="s">
        <v>617</v>
      </c>
      <c r="D312" s="124" t="s">
        <v>226</v>
      </c>
      <c r="E312" s="125" t="s">
        <v>2881</v>
      </c>
      <c r="F312" s="126" t="s">
        <v>6309</v>
      </c>
      <c r="G312" s="127" t="s">
        <v>2879</v>
      </c>
      <c r="H312" s="128">
        <v>3</v>
      </c>
      <c r="I312" s="129">
        <v>850</v>
      </c>
      <c r="J312" s="129">
        <f>ROUND(I312*H312,2)</f>
        <v>2550</v>
      </c>
      <c r="K312" s="126" t="s">
        <v>1</v>
      </c>
      <c r="L312" s="29"/>
      <c r="M312" s="130" t="s">
        <v>1</v>
      </c>
      <c r="N312" s="131" t="s">
        <v>38</v>
      </c>
      <c r="O312" s="132">
        <v>0</v>
      </c>
      <c r="P312" s="132">
        <f>O312*H312</f>
        <v>0</v>
      </c>
      <c r="Q312" s="132">
        <v>0</v>
      </c>
      <c r="R312" s="132">
        <f>Q312*H312</f>
        <v>0</v>
      </c>
      <c r="S312" s="132">
        <v>0</v>
      </c>
      <c r="T312" s="133">
        <f>S312*H312</f>
        <v>0</v>
      </c>
      <c r="AR312" s="134" t="s">
        <v>1564</v>
      </c>
      <c r="AT312" s="134" t="s">
        <v>226</v>
      </c>
      <c r="AU312" s="134" t="s">
        <v>78</v>
      </c>
      <c r="AY312" s="17" t="s">
        <v>224</v>
      </c>
      <c r="BE312" s="135">
        <f>IF(N312="základní",J312,0)</f>
        <v>2550</v>
      </c>
      <c r="BF312" s="135">
        <f>IF(N312="snížená",J312,0)</f>
        <v>0</v>
      </c>
      <c r="BG312" s="135">
        <f>IF(N312="zákl. přenesená",J312,0)</f>
        <v>0</v>
      </c>
      <c r="BH312" s="135">
        <f>IF(N312="sníž. přenesená",J312,0)</f>
        <v>0</v>
      </c>
      <c r="BI312" s="135">
        <f>IF(N312="nulová",J312,0)</f>
        <v>0</v>
      </c>
      <c r="BJ312" s="17" t="s">
        <v>78</v>
      </c>
      <c r="BK312" s="135">
        <f>ROUND(I312*H312,2)</f>
        <v>2550</v>
      </c>
      <c r="BL312" s="17" t="s">
        <v>1564</v>
      </c>
      <c r="BM312" s="134" t="s">
        <v>6310</v>
      </c>
    </row>
    <row r="313" spans="2:65" s="1" customFormat="1">
      <c r="B313" s="29"/>
      <c r="D313" s="136" t="s">
        <v>231</v>
      </c>
      <c r="F313" s="137" t="s">
        <v>6309</v>
      </c>
      <c r="L313" s="29"/>
      <c r="M313" s="173"/>
      <c r="N313" s="174"/>
      <c r="O313" s="174"/>
      <c r="P313" s="174"/>
      <c r="Q313" s="174"/>
      <c r="R313" s="174"/>
      <c r="S313" s="174"/>
      <c r="T313" s="175"/>
      <c r="AT313" s="17" t="s">
        <v>231</v>
      </c>
      <c r="AU313" s="17" t="s">
        <v>78</v>
      </c>
    </row>
    <row r="314" spans="2:65" s="1" customFormat="1" ht="6.95" customHeight="1">
      <c r="B314" s="41"/>
      <c r="C314" s="42"/>
      <c r="D314" s="42"/>
      <c r="E314" s="42"/>
      <c r="F314" s="42"/>
      <c r="G314" s="42"/>
      <c r="H314" s="42"/>
      <c r="I314" s="42"/>
      <c r="J314" s="42"/>
      <c r="K314" s="42"/>
      <c r="L314" s="29"/>
    </row>
  </sheetData>
  <autoFilter ref="C122:K313" xr:uid="{00000000-0009-0000-0000-000024000000}"/>
  <mergeCells count="9">
    <mergeCell ref="E87:H87"/>
    <mergeCell ref="E113:H113"/>
    <mergeCell ref="E115:H115"/>
    <mergeCell ref="L2:V2"/>
    <mergeCell ref="E7:H7"/>
    <mergeCell ref="E9:H9"/>
    <mergeCell ref="E18:H18"/>
    <mergeCell ref="E27:H27"/>
    <mergeCell ref="E85:H85"/>
  </mergeCells>
  <hyperlinks>
    <hyperlink ref="F128" r:id="rId1" xr:uid="{00000000-0004-0000-2400-000000000000}"/>
    <hyperlink ref="F134" r:id="rId2" xr:uid="{00000000-0004-0000-2400-000001000000}"/>
    <hyperlink ref="F137" r:id="rId3" xr:uid="{00000000-0004-0000-2400-000002000000}"/>
    <hyperlink ref="F142" r:id="rId4" xr:uid="{00000000-0004-0000-2400-000003000000}"/>
    <hyperlink ref="F145" r:id="rId5" xr:uid="{00000000-0004-0000-2400-000004000000}"/>
    <hyperlink ref="F152" r:id="rId6" xr:uid="{00000000-0004-0000-2400-000005000000}"/>
    <hyperlink ref="F160" r:id="rId7" xr:uid="{00000000-0004-0000-2400-000006000000}"/>
    <hyperlink ref="F168" r:id="rId8" xr:uid="{00000000-0004-0000-2400-000007000000}"/>
    <hyperlink ref="F174" r:id="rId9" xr:uid="{00000000-0004-0000-2400-000008000000}"/>
    <hyperlink ref="F180" r:id="rId10" xr:uid="{00000000-0004-0000-2400-000009000000}"/>
    <hyperlink ref="F186" r:id="rId11" xr:uid="{00000000-0004-0000-2400-00000A000000}"/>
    <hyperlink ref="F195" r:id="rId12" xr:uid="{00000000-0004-0000-2400-00000B000000}"/>
    <hyperlink ref="F202" r:id="rId13" xr:uid="{00000000-0004-0000-2400-00000C000000}"/>
    <hyperlink ref="F207" r:id="rId14" xr:uid="{00000000-0004-0000-2400-00000D000000}"/>
    <hyperlink ref="F212" r:id="rId15" xr:uid="{00000000-0004-0000-2400-00000E000000}"/>
    <hyperlink ref="F217" r:id="rId16" xr:uid="{00000000-0004-0000-2400-00000F000000}"/>
    <hyperlink ref="F222" r:id="rId17" xr:uid="{00000000-0004-0000-2400-000010000000}"/>
    <hyperlink ref="F227" r:id="rId18" xr:uid="{00000000-0004-0000-2400-000011000000}"/>
    <hyperlink ref="F232" r:id="rId19" xr:uid="{00000000-0004-0000-2400-000012000000}"/>
    <hyperlink ref="F249" r:id="rId20" xr:uid="{00000000-0004-0000-2400-000013000000}"/>
    <hyperlink ref="F254" r:id="rId21" xr:uid="{00000000-0004-0000-2400-000014000000}"/>
    <hyperlink ref="F262" r:id="rId22" xr:uid="{00000000-0004-0000-2400-000015000000}"/>
    <hyperlink ref="F267" r:id="rId23" xr:uid="{00000000-0004-0000-2400-000016000000}"/>
    <hyperlink ref="F270" r:id="rId24" xr:uid="{00000000-0004-0000-2400-000017000000}"/>
    <hyperlink ref="F273" r:id="rId25" xr:uid="{00000000-0004-0000-2400-000018000000}"/>
    <hyperlink ref="F280" r:id="rId26" xr:uid="{00000000-0004-0000-2400-000019000000}"/>
    <hyperlink ref="F286" r:id="rId27" xr:uid="{00000000-0004-0000-2400-00001A000000}"/>
    <hyperlink ref="F290" r:id="rId28" xr:uid="{00000000-0004-0000-2400-00001B000000}"/>
    <hyperlink ref="F293" r:id="rId29" xr:uid="{00000000-0004-0000-2400-00001C000000}"/>
    <hyperlink ref="F299" r:id="rId30" xr:uid="{00000000-0004-0000-2400-00001D000000}"/>
    <hyperlink ref="F302" r:id="rId31" xr:uid="{00000000-0004-0000-2400-00001E000000}"/>
    <hyperlink ref="F305" r:id="rId32" xr:uid="{00000000-0004-0000-2400-00001F000000}"/>
    <hyperlink ref="F308" r:id="rId33" xr:uid="{00000000-0004-0000-2400-00002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3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150</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30" customHeight="1">
      <c r="B9" s="29"/>
      <c r="E9" s="211" t="s">
        <v>6311</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ROUND(J124, 2)</f>
        <v>412952.21</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ROUND((SUM(BE124:BE230)),  2)</f>
        <v>412952.21</v>
      </c>
      <c r="I33" s="84">
        <v>0.21</v>
      </c>
      <c r="J33" s="80">
        <f>ROUND(((SUM(BE124:BE230))*I33),  2)</f>
        <v>86719.96</v>
      </c>
      <c r="L33" s="29"/>
    </row>
    <row r="34" spans="2:12" s="1" customFormat="1" ht="14.45" customHeight="1">
      <c r="B34" s="29"/>
      <c r="E34" s="26" t="s">
        <v>39</v>
      </c>
      <c r="F34" s="80">
        <f>ROUND((SUM(BF124:BF230)),  2)</f>
        <v>0</v>
      </c>
      <c r="I34" s="84">
        <v>0.12</v>
      </c>
      <c r="J34" s="80">
        <f>ROUND(((SUM(BF124:BF230))*I34),  2)</f>
        <v>0</v>
      </c>
      <c r="L34" s="29"/>
    </row>
    <row r="35" spans="2:12" s="1" customFormat="1" ht="14.45" hidden="1" customHeight="1">
      <c r="B35" s="29"/>
      <c r="E35" s="26" t="s">
        <v>40</v>
      </c>
      <c r="F35" s="80">
        <f>ROUND((SUM(BG124:BG230)),  2)</f>
        <v>0</v>
      </c>
      <c r="I35" s="84">
        <v>0.21</v>
      </c>
      <c r="J35" s="80">
        <f>0</f>
        <v>0</v>
      </c>
      <c r="L35" s="29"/>
    </row>
    <row r="36" spans="2:12" s="1" customFormat="1" ht="14.45" hidden="1" customHeight="1">
      <c r="B36" s="29"/>
      <c r="E36" s="26" t="s">
        <v>41</v>
      </c>
      <c r="F36" s="80">
        <f>ROUND((SUM(BH124:BH230)),  2)</f>
        <v>0</v>
      </c>
      <c r="I36" s="84">
        <v>0.12</v>
      </c>
      <c r="J36" s="80">
        <f>0</f>
        <v>0</v>
      </c>
      <c r="L36" s="29"/>
    </row>
    <row r="37" spans="2:12" s="1" customFormat="1" ht="14.45" hidden="1" customHeight="1">
      <c r="B37" s="29"/>
      <c r="E37" s="26" t="s">
        <v>42</v>
      </c>
      <c r="F37" s="80">
        <f>ROUND((SUM(BI124:BI230)),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499672.17000000004</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30" customHeight="1">
      <c r="B87" s="29"/>
      <c r="E87" s="211" t="str">
        <f>E9</f>
        <v>SO 04.5 - Areálový rozvod užitkové vody, přívod závlahy,rozvod dešťové vody</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J124</f>
        <v>412952.20999999996</v>
      </c>
      <c r="L96" s="29"/>
      <c r="AU96" s="17" t="s">
        <v>172</v>
      </c>
    </row>
    <row r="97" spans="2:12" s="8" customFormat="1" ht="24.95" customHeight="1">
      <c r="B97" s="96"/>
      <c r="D97" s="97" t="s">
        <v>173</v>
      </c>
      <c r="E97" s="98"/>
      <c r="F97" s="98"/>
      <c r="G97" s="98"/>
      <c r="H97" s="98"/>
      <c r="I97" s="98"/>
      <c r="J97" s="99">
        <f>J125</f>
        <v>363072.61</v>
      </c>
      <c r="L97" s="96"/>
    </row>
    <row r="98" spans="2:12" s="9" customFormat="1" ht="19.899999999999999" customHeight="1">
      <c r="B98" s="100"/>
      <c r="D98" s="101" t="s">
        <v>174</v>
      </c>
      <c r="E98" s="102"/>
      <c r="F98" s="102"/>
      <c r="G98" s="102"/>
      <c r="H98" s="102"/>
      <c r="I98" s="102"/>
      <c r="J98" s="103">
        <f>J126</f>
        <v>205291.2</v>
      </c>
      <c r="L98" s="100"/>
    </row>
    <row r="99" spans="2:12" s="9" customFormat="1" ht="19.899999999999999" customHeight="1">
      <c r="B99" s="100"/>
      <c r="D99" s="101" t="s">
        <v>5751</v>
      </c>
      <c r="E99" s="102"/>
      <c r="F99" s="102"/>
      <c r="G99" s="102"/>
      <c r="H99" s="102"/>
      <c r="I99" s="102"/>
      <c r="J99" s="103">
        <f>J150</f>
        <v>46334.71</v>
      </c>
      <c r="L99" s="100"/>
    </row>
    <row r="100" spans="2:12" s="9" customFormat="1" ht="19.899999999999999" customHeight="1">
      <c r="B100" s="100"/>
      <c r="D100" s="101" t="s">
        <v>181</v>
      </c>
      <c r="E100" s="102"/>
      <c r="F100" s="102"/>
      <c r="G100" s="102"/>
      <c r="H100" s="102"/>
      <c r="I100" s="102"/>
      <c r="J100" s="103">
        <f>J186</f>
        <v>111446.7</v>
      </c>
      <c r="L100" s="100"/>
    </row>
    <row r="101" spans="2:12" s="8" customFormat="1" ht="24.95" customHeight="1">
      <c r="B101" s="96"/>
      <c r="D101" s="97" t="s">
        <v>182</v>
      </c>
      <c r="E101" s="98"/>
      <c r="F101" s="98"/>
      <c r="G101" s="98"/>
      <c r="H101" s="98"/>
      <c r="I101" s="98"/>
      <c r="J101" s="99">
        <f>J193</f>
        <v>38779.599999999999</v>
      </c>
      <c r="L101" s="96"/>
    </row>
    <row r="102" spans="2:12" s="9" customFormat="1" ht="19.899999999999999" customHeight="1">
      <c r="B102" s="100"/>
      <c r="D102" s="101" t="s">
        <v>2373</v>
      </c>
      <c r="E102" s="102"/>
      <c r="F102" s="102"/>
      <c r="G102" s="102"/>
      <c r="H102" s="102"/>
      <c r="I102" s="102"/>
      <c r="J102" s="103">
        <f>J194</f>
        <v>27979.599999999999</v>
      </c>
      <c r="L102" s="100"/>
    </row>
    <row r="103" spans="2:12" s="9" customFormat="1" ht="19.899999999999999" customHeight="1">
      <c r="B103" s="100"/>
      <c r="D103" s="101" t="s">
        <v>2374</v>
      </c>
      <c r="E103" s="102"/>
      <c r="F103" s="102"/>
      <c r="G103" s="102"/>
      <c r="H103" s="102"/>
      <c r="I103" s="102"/>
      <c r="J103" s="103">
        <f>J222</f>
        <v>10800</v>
      </c>
      <c r="L103" s="100"/>
    </row>
    <row r="104" spans="2:12" s="8" customFormat="1" ht="24.95" customHeight="1">
      <c r="B104" s="96"/>
      <c r="D104" s="97" t="s">
        <v>2380</v>
      </c>
      <c r="E104" s="98"/>
      <c r="F104" s="98"/>
      <c r="G104" s="98"/>
      <c r="H104" s="98"/>
      <c r="I104" s="98"/>
      <c r="J104" s="99">
        <f>J226</f>
        <v>11100</v>
      </c>
      <c r="L104" s="96"/>
    </row>
    <row r="105" spans="2:12" s="1" customFormat="1" ht="21.75" customHeight="1">
      <c r="B105" s="29"/>
      <c r="L105" s="29"/>
    </row>
    <row r="106" spans="2:12" s="1" customFormat="1" ht="6.95" customHeight="1">
      <c r="B106" s="41"/>
      <c r="C106" s="42"/>
      <c r="D106" s="42"/>
      <c r="E106" s="42"/>
      <c r="F106" s="42"/>
      <c r="G106" s="42"/>
      <c r="H106" s="42"/>
      <c r="I106" s="42"/>
      <c r="J106" s="42"/>
      <c r="K106" s="42"/>
      <c r="L106" s="29"/>
    </row>
    <row r="110" spans="2:12" s="1" customFormat="1" ht="6.95" customHeight="1">
      <c r="B110" s="43"/>
      <c r="C110" s="44"/>
      <c r="D110" s="44"/>
      <c r="E110" s="44"/>
      <c r="F110" s="44"/>
      <c r="G110" s="44"/>
      <c r="H110" s="44"/>
      <c r="I110" s="44"/>
      <c r="J110" s="44"/>
      <c r="K110" s="44"/>
      <c r="L110" s="29"/>
    </row>
    <row r="111" spans="2:12" s="1" customFormat="1" ht="24.95" customHeight="1">
      <c r="B111" s="29"/>
      <c r="C111" s="21" t="s">
        <v>209</v>
      </c>
      <c r="L111" s="29"/>
    </row>
    <row r="112" spans="2:12" s="1" customFormat="1" ht="6.95" customHeight="1">
      <c r="B112" s="29"/>
      <c r="L112" s="29"/>
    </row>
    <row r="113" spans="2:65" s="1" customFormat="1" ht="12" customHeight="1">
      <c r="B113" s="29"/>
      <c r="C113" s="26" t="s">
        <v>14</v>
      </c>
      <c r="L113" s="29"/>
    </row>
    <row r="114" spans="2:65" s="1" customFormat="1" ht="16.5" customHeight="1">
      <c r="B114" s="29"/>
      <c r="E114" s="230" t="str">
        <f>E7</f>
        <v>ODUS Kamenice</v>
      </c>
      <c r="F114" s="231"/>
      <c r="G114" s="231"/>
      <c r="H114" s="231"/>
      <c r="L114" s="29"/>
    </row>
    <row r="115" spans="2:65" s="1" customFormat="1" ht="12" customHeight="1">
      <c r="B115" s="29"/>
      <c r="C115" s="26" t="s">
        <v>165</v>
      </c>
      <c r="L115" s="29"/>
    </row>
    <row r="116" spans="2:65" s="1" customFormat="1" ht="30" customHeight="1">
      <c r="B116" s="29"/>
      <c r="E116" s="211" t="str">
        <f>E9</f>
        <v>SO 04.5 - Areálový rozvod užitkové vody, přívod závlahy,rozvod dešťové vody</v>
      </c>
      <c r="F116" s="229"/>
      <c r="G116" s="229"/>
      <c r="H116" s="229"/>
      <c r="L116" s="29"/>
    </row>
    <row r="117" spans="2:65" s="1" customFormat="1" ht="6.95" customHeight="1">
      <c r="B117" s="29"/>
      <c r="L117" s="29"/>
    </row>
    <row r="118" spans="2:65" s="1" customFormat="1" ht="12" customHeight="1">
      <c r="B118" s="29"/>
      <c r="C118" s="26" t="s">
        <v>18</v>
      </c>
      <c r="F118" s="24" t="str">
        <f>F12</f>
        <v>Česká Kamenice</v>
      </c>
      <c r="I118" s="26" t="s">
        <v>20</v>
      </c>
      <c r="J118" s="49" t="str">
        <f>IF(J12="","",J12)</f>
        <v>8. 6. 2024</v>
      </c>
      <c r="L118" s="29"/>
    </row>
    <row r="119" spans="2:65" s="1" customFormat="1" ht="6.95" customHeight="1">
      <c r="B119" s="29"/>
      <c r="L119" s="29"/>
    </row>
    <row r="120" spans="2:65" s="1" customFormat="1" ht="40.15" customHeight="1">
      <c r="B120" s="29"/>
      <c r="C120" s="26" t="s">
        <v>22</v>
      </c>
      <c r="F120" s="24" t="str">
        <f>E15</f>
        <v xml:space="preserve"> </v>
      </c>
      <c r="I120" s="26" t="s">
        <v>27</v>
      </c>
      <c r="J120" s="27" t="str">
        <f>E21</f>
        <v>BOD ARCHITEKTI-atelier bod architekti s.r.o.</v>
      </c>
      <c r="L120" s="29"/>
    </row>
    <row r="121" spans="2:65" s="1" customFormat="1" ht="15.2" customHeight="1">
      <c r="B121" s="29"/>
      <c r="C121" s="26" t="s">
        <v>26</v>
      </c>
      <c r="F121" s="24" t="str">
        <f>IF(E18="","",E18)</f>
        <v xml:space="preserve"> </v>
      </c>
      <c r="I121" s="26" t="s">
        <v>30</v>
      </c>
      <c r="J121" s="27" t="str">
        <f>E24</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412952.20999999996</v>
      </c>
      <c r="L124" s="29"/>
      <c r="M124" s="59"/>
      <c r="N124" s="50"/>
      <c r="O124" s="50"/>
      <c r="P124" s="109">
        <f>P125+P193+P226</f>
        <v>418.40569999999997</v>
      </c>
      <c r="Q124" s="50"/>
      <c r="R124" s="109">
        <f>R125+R193+R226</f>
        <v>80.727199800000008</v>
      </c>
      <c r="S124" s="50"/>
      <c r="T124" s="110">
        <f>T125+T193+T226</f>
        <v>0</v>
      </c>
      <c r="AT124" s="17" t="s">
        <v>72</v>
      </c>
      <c r="AU124" s="17" t="s">
        <v>172</v>
      </c>
      <c r="BK124" s="111">
        <f>BK125+BK193+BK226</f>
        <v>412952.20999999996</v>
      </c>
    </row>
    <row r="125" spans="2:65" s="11" customFormat="1" ht="25.9" customHeight="1">
      <c r="B125" s="112"/>
      <c r="D125" s="113" t="s">
        <v>72</v>
      </c>
      <c r="E125" s="114" t="s">
        <v>222</v>
      </c>
      <c r="F125" s="114" t="s">
        <v>223</v>
      </c>
      <c r="J125" s="115">
        <f>BK125</f>
        <v>363072.61</v>
      </c>
      <c r="L125" s="112"/>
      <c r="M125" s="116"/>
      <c r="P125" s="117">
        <f>P126+P150+P186</f>
        <v>400.56569999999999</v>
      </c>
      <c r="R125" s="117">
        <f>R126+R150+R186</f>
        <v>80.700009800000004</v>
      </c>
      <c r="T125" s="118">
        <f>T126+T150+T186</f>
        <v>0</v>
      </c>
      <c r="AR125" s="113" t="s">
        <v>78</v>
      </c>
      <c r="AT125" s="119" t="s">
        <v>72</v>
      </c>
      <c r="AU125" s="119" t="s">
        <v>73</v>
      </c>
      <c r="AY125" s="113" t="s">
        <v>224</v>
      </c>
      <c r="BK125" s="120">
        <f>BK126+BK150+BK186</f>
        <v>363072.61</v>
      </c>
    </row>
    <row r="126" spans="2:65" s="11" customFormat="1" ht="22.9" customHeight="1">
      <c r="B126" s="112"/>
      <c r="D126" s="113" t="s">
        <v>72</v>
      </c>
      <c r="E126" s="121" t="s">
        <v>78</v>
      </c>
      <c r="F126" s="121" t="s">
        <v>225</v>
      </c>
      <c r="J126" s="122">
        <f>BK126</f>
        <v>205291.2</v>
      </c>
      <c r="L126" s="112"/>
      <c r="M126" s="116"/>
      <c r="P126" s="117">
        <f>SUM(P127:P149)</f>
        <v>197.09279999999998</v>
      </c>
      <c r="R126" s="117">
        <f>SUM(R127:R149)</f>
        <v>80</v>
      </c>
      <c r="T126" s="118">
        <f>SUM(T127:T149)</f>
        <v>0</v>
      </c>
      <c r="AR126" s="113" t="s">
        <v>78</v>
      </c>
      <c r="AT126" s="119" t="s">
        <v>72</v>
      </c>
      <c r="AU126" s="119" t="s">
        <v>78</v>
      </c>
      <c r="AY126" s="113" t="s">
        <v>224</v>
      </c>
      <c r="BK126" s="120">
        <f>SUM(BK127:BK149)</f>
        <v>205291.2</v>
      </c>
    </row>
    <row r="127" spans="2:65" s="1" customFormat="1" ht="33" customHeight="1">
      <c r="B127" s="123"/>
      <c r="C127" s="124" t="s">
        <v>78</v>
      </c>
      <c r="D127" s="124" t="s">
        <v>226</v>
      </c>
      <c r="E127" s="125" t="s">
        <v>6000</v>
      </c>
      <c r="F127" s="126" t="s">
        <v>6001</v>
      </c>
      <c r="G127" s="127" t="s">
        <v>229</v>
      </c>
      <c r="H127" s="128">
        <v>118.8</v>
      </c>
      <c r="I127" s="129">
        <v>863</v>
      </c>
      <c r="J127" s="129">
        <f>ROUND(I127*H127,2)</f>
        <v>102524.4</v>
      </c>
      <c r="K127" s="126" t="s">
        <v>230</v>
      </c>
      <c r="L127" s="29"/>
      <c r="M127" s="130" t="s">
        <v>1</v>
      </c>
      <c r="N127" s="131" t="s">
        <v>38</v>
      </c>
      <c r="O127" s="132">
        <v>1.17</v>
      </c>
      <c r="P127" s="132">
        <f>O127*H127</f>
        <v>138.99599999999998</v>
      </c>
      <c r="Q127" s="132">
        <v>0</v>
      </c>
      <c r="R127" s="132">
        <f>Q127*H127</f>
        <v>0</v>
      </c>
      <c r="S127" s="132">
        <v>0</v>
      </c>
      <c r="T127" s="133">
        <f>S127*H127</f>
        <v>0</v>
      </c>
      <c r="AR127" s="134" t="s">
        <v>106</v>
      </c>
      <c r="AT127" s="134" t="s">
        <v>226</v>
      </c>
      <c r="AU127" s="134" t="s">
        <v>82</v>
      </c>
      <c r="AY127" s="17" t="s">
        <v>224</v>
      </c>
      <c r="BE127" s="135">
        <f>IF(N127="základní",J127,0)</f>
        <v>102524.4</v>
      </c>
      <c r="BF127" s="135">
        <f>IF(N127="snížená",J127,0)</f>
        <v>0</v>
      </c>
      <c r="BG127" s="135">
        <f>IF(N127="zákl. přenesená",J127,0)</f>
        <v>0</v>
      </c>
      <c r="BH127" s="135">
        <f>IF(N127="sníž. přenesená",J127,0)</f>
        <v>0</v>
      </c>
      <c r="BI127" s="135">
        <f>IF(N127="nulová",J127,0)</f>
        <v>0</v>
      </c>
      <c r="BJ127" s="17" t="s">
        <v>78</v>
      </c>
      <c r="BK127" s="135">
        <f>ROUND(I127*H127,2)</f>
        <v>102524.4</v>
      </c>
      <c r="BL127" s="17" t="s">
        <v>106</v>
      </c>
      <c r="BM127" s="134" t="s">
        <v>6312</v>
      </c>
    </row>
    <row r="128" spans="2:65" s="1" customFormat="1" ht="29.25">
      <c r="B128" s="29"/>
      <c r="D128" s="136" t="s">
        <v>231</v>
      </c>
      <c r="F128" s="137" t="s">
        <v>6003</v>
      </c>
      <c r="L128" s="29"/>
      <c r="M128" s="138"/>
      <c r="T128" s="53"/>
      <c r="AT128" s="17" t="s">
        <v>231</v>
      </c>
      <c r="AU128" s="17" t="s">
        <v>82</v>
      </c>
    </row>
    <row r="129" spans="2:65" s="1" customFormat="1">
      <c r="B129" s="29"/>
      <c r="D129" s="139" t="s">
        <v>232</v>
      </c>
      <c r="F129" s="140" t="s">
        <v>6004</v>
      </c>
      <c r="L129" s="29"/>
      <c r="M129" s="138"/>
      <c r="T129" s="53"/>
      <c r="AT129" s="17" t="s">
        <v>232</v>
      </c>
      <c r="AU129" s="17" t="s">
        <v>82</v>
      </c>
    </row>
    <row r="130" spans="2:65" s="12" customFormat="1">
      <c r="B130" s="141"/>
      <c r="D130" s="136" t="s">
        <v>234</v>
      </c>
      <c r="E130" s="142" t="s">
        <v>1</v>
      </c>
      <c r="F130" s="143" t="s">
        <v>6005</v>
      </c>
      <c r="H130" s="142" t="s">
        <v>1</v>
      </c>
      <c r="L130" s="141"/>
      <c r="M130" s="144"/>
      <c r="T130" s="145"/>
      <c r="AT130" s="142" t="s">
        <v>234</v>
      </c>
      <c r="AU130" s="142" t="s">
        <v>82</v>
      </c>
      <c r="AV130" s="12" t="s">
        <v>78</v>
      </c>
      <c r="AW130" s="12" t="s">
        <v>29</v>
      </c>
      <c r="AX130" s="12" t="s">
        <v>73</v>
      </c>
      <c r="AY130" s="142" t="s">
        <v>224</v>
      </c>
    </row>
    <row r="131" spans="2:65" s="13" customFormat="1">
      <c r="B131" s="146"/>
      <c r="D131" s="136" t="s">
        <v>234</v>
      </c>
      <c r="E131" s="147" t="s">
        <v>1</v>
      </c>
      <c r="F131" s="148" t="s">
        <v>6313</v>
      </c>
      <c r="H131" s="149">
        <v>118.8</v>
      </c>
      <c r="L131" s="146"/>
      <c r="M131" s="150"/>
      <c r="T131" s="151"/>
      <c r="AT131" s="147" t="s">
        <v>234</v>
      </c>
      <c r="AU131" s="147" t="s">
        <v>82</v>
      </c>
      <c r="AV131" s="13" t="s">
        <v>82</v>
      </c>
      <c r="AW131" s="13" t="s">
        <v>29</v>
      </c>
      <c r="AX131" s="13" t="s">
        <v>73</v>
      </c>
      <c r="AY131" s="147" t="s">
        <v>224</v>
      </c>
    </row>
    <row r="132" spans="2:65" s="14" customFormat="1">
      <c r="B132" s="152"/>
      <c r="D132" s="136" t="s">
        <v>234</v>
      </c>
      <c r="E132" s="153" t="s">
        <v>1</v>
      </c>
      <c r="F132" s="154" t="s">
        <v>239</v>
      </c>
      <c r="H132" s="155">
        <v>118.8</v>
      </c>
      <c r="L132" s="152"/>
      <c r="M132" s="156"/>
      <c r="T132" s="157"/>
      <c r="AT132" s="153" t="s">
        <v>234</v>
      </c>
      <c r="AU132" s="153" t="s">
        <v>82</v>
      </c>
      <c r="AV132" s="14" t="s">
        <v>106</v>
      </c>
      <c r="AW132" s="14" t="s">
        <v>29</v>
      </c>
      <c r="AX132" s="14" t="s">
        <v>78</v>
      </c>
      <c r="AY132" s="153" t="s">
        <v>224</v>
      </c>
    </row>
    <row r="133" spans="2:65" s="1" customFormat="1" ht="37.9" customHeight="1">
      <c r="B133" s="123"/>
      <c r="C133" s="124" t="s">
        <v>82</v>
      </c>
      <c r="D133" s="124" t="s">
        <v>226</v>
      </c>
      <c r="E133" s="125" t="s">
        <v>6007</v>
      </c>
      <c r="F133" s="126" t="s">
        <v>6008</v>
      </c>
      <c r="G133" s="127" t="s">
        <v>229</v>
      </c>
      <c r="H133" s="128">
        <v>118.8</v>
      </c>
      <c r="I133" s="129">
        <v>111</v>
      </c>
      <c r="J133" s="129">
        <f>ROUND(I133*H133,2)</f>
        <v>13186.8</v>
      </c>
      <c r="K133" s="126" t="s">
        <v>230</v>
      </c>
      <c r="L133" s="29"/>
      <c r="M133" s="130" t="s">
        <v>1</v>
      </c>
      <c r="N133" s="131" t="s">
        <v>38</v>
      </c>
      <c r="O133" s="132">
        <v>5.0999999999999997E-2</v>
      </c>
      <c r="P133" s="132">
        <f>O133*H133</f>
        <v>6.0587999999999997</v>
      </c>
      <c r="Q133" s="132">
        <v>0</v>
      </c>
      <c r="R133" s="132">
        <f>Q133*H133</f>
        <v>0</v>
      </c>
      <c r="S133" s="132">
        <v>0</v>
      </c>
      <c r="T133" s="133">
        <f>S133*H133</f>
        <v>0</v>
      </c>
      <c r="AR133" s="134" t="s">
        <v>106</v>
      </c>
      <c r="AT133" s="134" t="s">
        <v>226</v>
      </c>
      <c r="AU133" s="134" t="s">
        <v>82</v>
      </c>
      <c r="AY133" s="17" t="s">
        <v>224</v>
      </c>
      <c r="BE133" s="135">
        <f>IF(N133="základní",J133,0)</f>
        <v>13186.8</v>
      </c>
      <c r="BF133" s="135">
        <f>IF(N133="snížená",J133,0)</f>
        <v>0</v>
      </c>
      <c r="BG133" s="135">
        <f>IF(N133="zákl. přenesená",J133,0)</f>
        <v>0</v>
      </c>
      <c r="BH133" s="135">
        <f>IF(N133="sníž. přenesená",J133,0)</f>
        <v>0</v>
      </c>
      <c r="BI133" s="135">
        <f>IF(N133="nulová",J133,0)</f>
        <v>0</v>
      </c>
      <c r="BJ133" s="17" t="s">
        <v>78</v>
      </c>
      <c r="BK133" s="135">
        <f>ROUND(I133*H133,2)</f>
        <v>13186.8</v>
      </c>
      <c r="BL133" s="17" t="s">
        <v>106</v>
      </c>
      <c r="BM133" s="134" t="s">
        <v>6314</v>
      </c>
    </row>
    <row r="134" spans="2:65" s="1" customFormat="1" ht="39">
      <c r="B134" s="29"/>
      <c r="D134" s="136" t="s">
        <v>231</v>
      </c>
      <c r="F134" s="137" t="s">
        <v>6010</v>
      </c>
      <c r="L134" s="29"/>
      <c r="M134" s="138"/>
      <c r="T134" s="53"/>
      <c r="AT134" s="17" t="s">
        <v>231</v>
      </c>
      <c r="AU134" s="17" t="s">
        <v>82</v>
      </c>
    </row>
    <row r="135" spans="2:65" s="1" customFormat="1">
      <c r="B135" s="29"/>
      <c r="D135" s="139" t="s">
        <v>232</v>
      </c>
      <c r="F135" s="140" t="s">
        <v>6011</v>
      </c>
      <c r="L135" s="29"/>
      <c r="M135" s="138"/>
      <c r="T135" s="53"/>
      <c r="AT135" s="17" t="s">
        <v>232</v>
      </c>
      <c r="AU135" s="17" t="s">
        <v>82</v>
      </c>
    </row>
    <row r="136" spans="2:65" s="1" customFormat="1" ht="33" customHeight="1">
      <c r="B136" s="123"/>
      <c r="C136" s="124" t="s">
        <v>101</v>
      </c>
      <c r="D136" s="124" t="s">
        <v>226</v>
      </c>
      <c r="E136" s="125" t="s">
        <v>6012</v>
      </c>
      <c r="F136" s="126" t="s">
        <v>6013</v>
      </c>
      <c r="G136" s="127" t="s">
        <v>253</v>
      </c>
      <c r="H136" s="128">
        <v>60</v>
      </c>
      <c r="I136" s="129">
        <v>314</v>
      </c>
      <c r="J136" s="129">
        <f>ROUND(I136*H136,2)</f>
        <v>18840</v>
      </c>
      <c r="K136" s="126" t="s">
        <v>230</v>
      </c>
      <c r="L136" s="29"/>
      <c r="M136" s="130" t="s">
        <v>1</v>
      </c>
      <c r="N136" s="131" t="s">
        <v>38</v>
      </c>
      <c r="O136" s="132">
        <v>0</v>
      </c>
      <c r="P136" s="132">
        <f>O136*H136</f>
        <v>0</v>
      </c>
      <c r="Q136" s="132">
        <v>0</v>
      </c>
      <c r="R136" s="132">
        <f>Q136*H136</f>
        <v>0</v>
      </c>
      <c r="S136" s="132">
        <v>0</v>
      </c>
      <c r="T136" s="133">
        <f>S136*H136</f>
        <v>0</v>
      </c>
      <c r="AR136" s="134" t="s">
        <v>106</v>
      </c>
      <c r="AT136" s="134" t="s">
        <v>226</v>
      </c>
      <c r="AU136" s="134" t="s">
        <v>82</v>
      </c>
      <c r="AY136" s="17" t="s">
        <v>224</v>
      </c>
      <c r="BE136" s="135">
        <f>IF(N136="základní",J136,0)</f>
        <v>18840</v>
      </c>
      <c r="BF136" s="135">
        <f>IF(N136="snížená",J136,0)</f>
        <v>0</v>
      </c>
      <c r="BG136" s="135">
        <f>IF(N136="zákl. přenesená",J136,0)</f>
        <v>0</v>
      </c>
      <c r="BH136" s="135">
        <f>IF(N136="sníž. přenesená",J136,0)</f>
        <v>0</v>
      </c>
      <c r="BI136" s="135">
        <f>IF(N136="nulová",J136,0)</f>
        <v>0</v>
      </c>
      <c r="BJ136" s="17" t="s">
        <v>78</v>
      </c>
      <c r="BK136" s="135">
        <f>ROUND(I136*H136,2)</f>
        <v>18840</v>
      </c>
      <c r="BL136" s="17" t="s">
        <v>106</v>
      </c>
      <c r="BM136" s="134" t="s">
        <v>6315</v>
      </c>
    </row>
    <row r="137" spans="2:65" s="1" customFormat="1" ht="29.25">
      <c r="B137" s="29"/>
      <c r="D137" s="136" t="s">
        <v>231</v>
      </c>
      <c r="F137" s="137" t="s">
        <v>6015</v>
      </c>
      <c r="L137" s="29"/>
      <c r="M137" s="138"/>
      <c r="T137" s="53"/>
      <c r="AT137" s="17" t="s">
        <v>231</v>
      </c>
      <c r="AU137" s="17" t="s">
        <v>82</v>
      </c>
    </row>
    <row r="138" spans="2:65" s="1" customFormat="1">
      <c r="B138" s="29"/>
      <c r="D138" s="139" t="s">
        <v>232</v>
      </c>
      <c r="F138" s="140" t="s">
        <v>6016</v>
      </c>
      <c r="L138" s="29"/>
      <c r="M138" s="138"/>
      <c r="T138" s="53"/>
      <c r="AT138" s="17" t="s">
        <v>232</v>
      </c>
      <c r="AU138" s="17" t="s">
        <v>82</v>
      </c>
    </row>
    <row r="139" spans="2:65" s="13" customFormat="1">
      <c r="B139" s="146"/>
      <c r="D139" s="136" t="s">
        <v>234</v>
      </c>
      <c r="E139" s="147" t="s">
        <v>1</v>
      </c>
      <c r="F139" s="148" t="s">
        <v>6017</v>
      </c>
      <c r="H139" s="149">
        <v>60</v>
      </c>
      <c r="L139" s="146"/>
      <c r="M139" s="150"/>
      <c r="T139" s="151"/>
      <c r="AT139" s="147" t="s">
        <v>234</v>
      </c>
      <c r="AU139" s="147" t="s">
        <v>82</v>
      </c>
      <c r="AV139" s="13" t="s">
        <v>82</v>
      </c>
      <c r="AW139" s="13" t="s">
        <v>29</v>
      </c>
      <c r="AX139" s="13" t="s">
        <v>73</v>
      </c>
      <c r="AY139" s="147" t="s">
        <v>224</v>
      </c>
    </row>
    <row r="140" spans="2:65" s="14" customFormat="1">
      <c r="B140" s="152"/>
      <c r="D140" s="136" t="s">
        <v>234</v>
      </c>
      <c r="E140" s="153" t="s">
        <v>1</v>
      </c>
      <c r="F140" s="154" t="s">
        <v>239</v>
      </c>
      <c r="H140" s="155">
        <v>60</v>
      </c>
      <c r="L140" s="152"/>
      <c r="M140" s="156"/>
      <c r="T140" s="157"/>
      <c r="AT140" s="153" t="s">
        <v>234</v>
      </c>
      <c r="AU140" s="153" t="s">
        <v>82</v>
      </c>
      <c r="AV140" s="14" t="s">
        <v>106</v>
      </c>
      <c r="AW140" s="14" t="s">
        <v>29</v>
      </c>
      <c r="AX140" s="14" t="s">
        <v>78</v>
      </c>
      <c r="AY140" s="153" t="s">
        <v>224</v>
      </c>
    </row>
    <row r="141" spans="2:65" s="1" customFormat="1" ht="16.5" customHeight="1">
      <c r="B141" s="123"/>
      <c r="C141" s="124" t="s">
        <v>106</v>
      </c>
      <c r="D141" s="124" t="s">
        <v>226</v>
      </c>
      <c r="E141" s="125" t="s">
        <v>6018</v>
      </c>
      <c r="F141" s="126" t="s">
        <v>6019</v>
      </c>
      <c r="G141" s="127" t="s">
        <v>229</v>
      </c>
      <c r="H141" s="128">
        <v>40</v>
      </c>
      <c r="I141" s="129">
        <v>21.4</v>
      </c>
      <c r="J141" s="129">
        <f>ROUND(I141*H141,2)</f>
        <v>856</v>
      </c>
      <c r="K141" s="126" t="s">
        <v>230</v>
      </c>
      <c r="L141" s="29"/>
      <c r="M141" s="130" t="s">
        <v>1</v>
      </c>
      <c r="N141" s="131" t="s">
        <v>38</v>
      </c>
      <c r="O141" s="132">
        <v>8.9999999999999993E-3</v>
      </c>
      <c r="P141" s="132">
        <f>O141*H141</f>
        <v>0.36</v>
      </c>
      <c r="Q141" s="132">
        <v>0</v>
      </c>
      <c r="R141" s="132">
        <f>Q141*H141</f>
        <v>0</v>
      </c>
      <c r="S141" s="132">
        <v>0</v>
      </c>
      <c r="T141" s="133">
        <f>S141*H141</f>
        <v>0</v>
      </c>
      <c r="AR141" s="134" t="s">
        <v>106</v>
      </c>
      <c r="AT141" s="134" t="s">
        <v>226</v>
      </c>
      <c r="AU141" s="134" t="s">
        <v>82</v>
      </c>
      <c r="AY141" s="17" t="s">
        <v>224</v>
      </c>
      <c r="BE141" s="135">
        <f>IF(N141="základní",J141,0)</f>
        <v>856</v>
      </c>
      <c r="BF141" s="135">
        <f>IF(N141="snížená",J141,0)</f>
        <v>0</v>
      </c>
      <c r="BG141" s="135">
        <f>IF(N141="zákl. přenesená",J141,0)</f>
        <v>0</v>
      </c>
      <c r="BH141" s="135">
        <f>IF(N141="sníž. přenesená",J141,0)</f>
        <v>0</v>
      </c>
      <c r="BI141" s="135">
        <f>IF(N141="nulová",J141,0)</f>
        <v>0</v>
      </c>
      <c r="BJ141" s="17" t="s">
        <v>78</v>
      </c>
      <c r="BK141" s="135">
        <f>ROUND(I141*H141,2)</f>
        <v>856</v>
      </c>
      <c r="BL141" s="17" t="s">
        <v>106</v>
      </c>
      <c r="BM141" s="134" t="s">
        <v>6316</v>
      </c>
    </row>
    <row r="142" spans="2:65" s="1" customFormat="1" ht="19.5">
      <c r="B142" s="29"/>
      <c r="D142" s="136" t="s">
        <v>231</v>
      </c>
      <c r="F142" s="137" t="s">
        <v>6021</v>
      </c>
      <c r="L142" s="29"/>
      <c r="M142" s="138"/>
      <c r="T142" s="53"/>
      <c r="AT142" s="17" t="s">
        <v>231</v>
      </c>
      <c r="AU142" s="17" t="s">
        <v>82</v>
      </c>
    </row>
    <row r="143" spans="2:65" s="1" customFormat="1">
      <c r="B143" s="29"/>
      <c r="D143" s="139" t="s">
        <v>232</v>
      </c>
      <c r="F143" s="140" t="s">
        <v>6022</v>
      </c>
      <c r="L143" s="29"/>
      <c r="M143" s="138"/>
      <c r="T143" s="53"/>
      <c r="AT143" s="17" t="s">
        <v>232</v>
      </c>
      <c r="AU143" s="17" t="s">
        <v>82</v>
      </c>
    </row>
    <row r="144" spans="2:65" s="1" customFormat="1" ht="24.2" customHeight="1">
      <c r="B144" s="123"/>
      <c r="C144" s="124" t="s">
        <v>109</v>
      </c>
      <c r="D144" s="124" t="s">
        <v>226</v>
      </c>
      <c r="E144" s="125" t="s">
        <v>6023</v>
      </c>
      <c r="F144" s="126" t="s">
        <v>6024</v>
      </c>
      <c r="G144" s="127" t="s">
        <v>229</v>
      </c>
      <c r="H144" s="128">
        <v>118.8</v>
      </c>
      <c r="I144" s="129">
        <v>230</v>
      </c>
      <c r="J144" s="129">
        <f>ROUND(I144*H144,2)</f>
        <v>27324</v>
      </c>
      <c r="K144" s="126" t="s">
        <v>230</v>
      </c>
      <c r="L144" s="29"/>
      <c r="M144" s="130" t="s">
        <v>1</v>
      </c>
      <c r="N144" s="131" t="s">
        <v>38</v>
      </c>
      <c r="O144" s="132">
        <v>0.435</v>
      </c>
      <c r="P144" s="132">
        <f>O144*H144</f>
        <v>51.677999999999997</v>
      </c>
      <c r="Q144" s="132">
        <v>0</v>
      </c>
      <c r="R144" s="132">
        <f>Q144*H144</f>
        <v>0</v>
      </c>
      <c r="S144" s="132">
        <v>0</v>
      </c>
      <c r="T144" s="133">
        <f>S144*H144</f>
        <v>0</v>
      </c>
      <c r="AR144" s="134" t="s">
        <v>106</v>
      </c>
      <c r="AT144" s="134" t="s">
        <v>226</v>
      </c>
      <c r="AU144" s="134" t="s">
        <v>82</v>
      </c>
      <c r="AY144" s="17" t="s">
        <v>224</v>
      </c>
      <c r="BE144" s="135">
        <f>IF(N144="základní",J144,0)</f>
        <v>27324</v>
      </c>
      <c r="BF144" s="135">
        <f>IF(N144="snížená",J144,0)</f>
        <v>0</v>
      </c>
      <c r="BG144" s="135">
        <f>IF(N144="zákl. přenesená",J144,0)</f>
        <v>0</v>
      </c>
      <c r="BH144" s="135">
        <f>IF(N144="sníž. přenesená",J144,0)</f>
        <v>0</v>
      </c>
      <c r="BI144" s="135">
        <f>IF(N144="nulová",J144,0)</f>
        <v>0</v>
      </c>
      <c r="BJ144" s="17" t="s">
        <v>78</v>
      </c>
      <c r="BK144" s="135">
        <f>ROUND(I144*H144,2)</f>
        <v>27324</v>
      </c>
      <c r="BL144" s="17" t="s">
        <v>106</v>
      </c>
      <c r="BM144" s="134" t="s">
        <v>6317</v>
      </c>
    </row>
    <row r="145" spans="2:65" s="1" customFormat="1" ht="39">
      <c r="B145" s="29"/>
      <c r="D145" s="136" t="s">
        <v>231</v>
      </c>
      <c r="F145" s="137" t="s">
        <v>6026</v>
      </c>
      <c r="L145" s="29"/>
      <c r="M145" s="138"/>
      <c r="T145" s="53"/>
      <c r="AT145" s="17" t="s">
        <v>231</v>
      </c>
      <c r="AU145" s="17" t="s">
        <v>82</v>
      </c>
    </row>
    <row r="146" spans="2:65" s="1" customFormat="1">
      <c r="B146" s="29"/>
      <c r="D146" s="139" t="s">
        <v>232</v>
      </c>
      <c r="F146" s="140" t="s">
        <v>6027</v>
      </c>
      <c r="L146" s="29"/>
      <c r="M146" s="138"/>
      <c r="T146" s="53"/>
      <c r="AT146" s="17" t="s">
        <v>232</v>
      </c>
      <c r="AU146" s="17" t="s">
        <v>82</v>
      </c>
    </row>
    <row r="147" spans="2:65" s="1" customFormat="1" ht="16.5" customHeight="1">
      <c r="B147" s="123"/>
      <c r="C147" s="164" t="s">
        <v>112</v>
      </c>
      <c r="D147" s="164" t="s">
        <v>1008</v>
      </c>
      <c r="E147" s="165" t="s">
        <v>6028</v>
      </c>
      <c r="F147" s="166" t="s">
        <v>6029</v>
      </c>
      <c r="G147" s="167" t="s">
        <v>253</v>
      </c>
      <c r="H147" s="168">
        <v>80</v>
      </c>
      <c r="I147" s="169">
        <v>532</v>
      </c>
      <c r="J147" s="169">
        <f>ROUND(I147*H147,2)</f>
        <v>42560</v>
      </c>
      <c r="K147" s="166" t="s">
        <v>230</v>
      </c>
      <c r="L147" s="170"/>
      <c r="M147" s="171" t="s">
        <v>1</v>
      </c>
      <c r="N147" s="172" t="s">
        <v>38</v>
      </c>
      <c r="O147" s="132">
        <v>0</v>
      </c>
      <c r="P147" s="132">
        <f>O147*H147</f>
        <v>0</v>
      </c>
      <c r="Q147" s="132">
        <v>1</v>
      </c>
      <c r="R147" s="132">
        <f>Q147*H147</f>
        <v>80</v>
      </c>
      <c r="S147" s="132">
        <v>0</v>
      </c>
      <c r="T147" s="133">
        <f>S147*H147</f>
        <v>0</v>
      </c>
      <c r="AR147" s="134" t="s">
        <v>118</v>
      </c>
      <c r="AT147" s="134" t="s">
        <v>1008</v>
      </c>
      <c r="AU147" s="134" t="s">
        <v>82</v>
      </c>
      <c r="AY147" s="17" t="s">
        <v>224</v>
      </c>
      <c r="BE147" s="135">
        <f>IF(N147="základní",J147,0)</f>
        <v>42560</v>
      </c>
      <c r="BF147" s="135">
        <f>IF(N147="snížená",J147,0)</f>
        <v>0</v>
      </c>
      <c r="BG147" s="135">
        <f>IF(N147="zákl. přenesená",J147,0)</f>
        <v>0</v>
      </c>
      <c r="BH147" s="135">
        <f>IF(N147="sníž. přenesená",J147,0)</f>
        <v>0</v>
      </c>
      <c r="BI147" s="135">
        <f>IF(N147="nulová",J147,0)</f>
        <v>0</v>
      </c>
      <c r="BJ147" s="17" t="s">
        <v>78</v>
      </c>
      <c r="BK147" s="135">
        <f>ROUND(I147*H147,2)</f>
        <v>42560</v>
      </c>
      <c r="BL147" s="17" t="s">
        <v>106</v>
      </c>
      <c r="BM147" s="134" t="s">
        <v>6318</v>
      </c>
    </row>
    <row r="148" spans="2:65" s="1" customFormat="1">
      <c r="B148" s="29"/>
      <c r="D148" s="136" t="s">
        <v>231</v>
      </c>
      <c r="F148" s="137" t="s">
        <v>6029</v>
      </c>
      <c r="L148" s="29"/>
      <c r="M148" s="138"/>
      <c r="T148" s="53"/>
      <c r="AT148" s="17" t="s">
        <v>231</v>
      </c>
      <c r="AU148" s="17" t="s">
        <v>82</v>
      </c>
    </row>
    <row r="149" spans="2:65" s="13" customFormat="1">
      <c r="B149" s="146"/>
      <c r="D149" s="136" t="s">
        <v>234</v>
      </c>
      <c r="F149" s="148" t="s">
        <v>6319</v>
      </c>
      <c r="H149" s="149">
        <v>80</v>
      </c>
      <c r="L149" s="146"/>
      <c r="M149" s="150"/>
      <c r="T149" s="151"/>
      <c r="AT149" s="147" t="s">
        <v>234</v>
      </c>
      <c r="AU149" s="147" t="s">
        <v>82</v>
      </c>
      <c r="AV149" s="13" t="s">
        <v>82</v>
      </c>
      <c r="AW149" s="13" t="s">
        <v>3</v>
      </c>
      <c r="AX149" s="13" t="s">
        <v>78</v>
      </c>
      <c r="AY149" s="147" t="s">
        <v>224</v>
      </c>
    </row>
    <row r="150" spans="2:65" s="11" customFormat="1" ht="22.9" customHeight="1">
      <c r="B150" s="112"/>
      <c r="D150" s="113" t="s">
        <v>72</v>
      </c>
      <c r="E150" s="121" t="s">
        <v>118</v>
      </c>
      <c r="F150" s="121" t="s">
        <v>5767</v>
      </c>
      <c r="J150" s="122">
        <f>BK150</f>
        <v>46334.71</v>
      </c>
      <c r="L150" s="112"/>
      <c r="M150" s="116"/>
      <c r="P150" s="117">
        <f>SUM(P151:P185)</f>
        <v>24.560999999999996</v>
      </c>
      <c r="R150" s="117">
        <f>SUM(R151:R185)</f>
        <v>0.70000980000000002</v>
      </c>
      <c r="T150" s="118">
        <f>SUM(T151:T185)</f>
        <v>0</v>
      </c>
      <c r="AR150" s="113" t="s">
        <v>78</v>
      </c>
      <c r="AT150" s="119" t="s">
        <v>72</v>
      </c>
      <c r="AU150" s="119" t="s">
        <v>78</v>
      </c>
      <c r="AY150" s="113" t="s">
        <v>224</v>
      </c>
      <c r="BK150" s="120">
        <f>SUM(BK151:BK185)</f>
        <v>46334.71</v>
      </c>
    </row>
    <row r="151" spans="2:65" s="1" customFormat="1" ht="24.2" customHeight="1">
      <c r="B151" s="123"/>
      <c r="C151" s="124" t="s">
        <v>115</v>
      </c>
      <c r="D151" s="124" t="s">
        <v>226</v>
      </c>
      <c r="E151" s="125" t="s">
        <v>6320</v>
      </c>
      <c r="F151" s="126" t="s">
        <v>6321</v>
      </c>
      <c r="G151" s="127" t="s">
        <v>272</v>
      </c>
      <c r="H151" s="128">
        <v>33</v>
      </c>
      <c r="I151" s="129">
        <v>60.5</v>
      </c>
      <c r="J151" s="129">
        <f>ROUND(I151*H151,2)</f>
        <v>1996.5</v>
      </c>
      <c r="K151" s="126" t="s">
        <v>230</v>
      </c>
      <c r="L151" s="29"/>
      <c r="M151" s="130" t="s">
        <v>1</v>
      </c>
      <c r="N151" s="131" t="s">
        <v>38</v>
      </c>
      <c r="O151" s="132">
        <v>0.124</v>
      </c>
      <c r="P151" s="132">
        <f>O151*H151</f>
        <v>4.0919999999999996</v>
      </c>
      <c r="Q151" s="132">
        <v>0</v>
      </c>
      <c r="R151" s="132">
        <f>Q151*H151</f>
        <v>0</v>
      </c>
      <c r="S151" s="132">
        <v>0</v>
      </c>
      <c r="T151" s="133">
        <f>S151*H151</f>
        <v>0</v>
      </c>
      <c r="AR151" s="134" t="s">
        <v>106</v>
      </c>
      <c r="AT151" s="134" t="s">
        <v>226</v>
      </c>
      <c r="AU151" s="134" t="s">
        <v>82</v>
      </c>
      <c r="AY151" s="17" t="s">
        <v>224</v>
      </c>
      <c r="BE151" s="135">
        <f>IF(N151="základní",J151,0)</f>
        <v>1996.5</v>
      </c>
      <c r="BF151" s="135">
        <f>IF(N151="snížená",J151,0)</f>
        <v>0</v>
      </c>
      <c r="BG151" s="135">
        <f>IF(N151="zákl. přenesená",J151,0)</f>
        <v>0</v>
      </c>
      <c r="BH151" s="135">
        <f>IF(N151="sníž. přenesená",J151,0)</f>
        <v>0</v>
      </c>
      <c r="BI151" s="135">
        <f>IF(N151="nulová",J151,0)</f>
        <v>0</v>
      </c>
      <c r="BJ151" s="17" t="s">
        <v>78</v>
      </c>
      <c r="BK151" s="135">
        <f>ROUND(I151*H151,2)</f>
        <v>1996.5</v>
      </c>
      <c r="BL151" s="17" t="s">
        <v>106</v>
      </c>
      <c r="BM151" s="134" t="s">
        <v>6322</v>
      </c>
    </row>
    <row r="152" spans="2:65" s="1" customFormat="1" ht="19.5">
      <c r="B152" s="29"/>
      <c r="D152" s="136" t="s">
        <v>231</v>
      </c>
      <c r="F152" s="137" t="s">
        <v>6323</v>
      </c>
      <c r="L152" s="29"/>
      <c r="M152" s="138"/>
      <c r="T152" s="53"/>
      <c r="AT152" s="17" t="s">
        <v>231</v>
      </c>
      <c r="AU152" s="17" t="s">
        <v>82</v>
      </c>
    </row>
    <row r="153" spans="2:65" s="1" customFormat="1">
      <c r="B153" s="29"/>
      <c r="D153" s="139" t="s">
        <v>232</v>
      </c>
      <c r="F153" s="140" t="s">
        <v>6324</v>
      </c>
      <c r="L153" s="29"/>
      <c r="M153" s="138"/>
      <c r="T153" s="53"/>
      <c r="AT153" s="17" t="s">
        <v>232</v>
      </c>
      <c r="AU153" s="17" t="s">
        <v>82</v>
      </c>
    </row>
    <row r="154" spans="2:65" s="1" customFormat="1" ht="24.2" customHeight="1">
      <c r="B154" s="123"/>
      <c r="C154" s="164" t="s">
        <v>118</v>
      </c>
      <c r="D154" s="164" t="s">
        <v>1008</v>
      </c>
      <c r="E154" s="165" t="s">
        <v>6110</v>
      </c>
      <c r="F154" s="166" t="s">
        <v>6111</v>
      </c>
      <c r="G154" s="167" t="s">
        <v>272</v>
      </c>
      <c r="H154" s="168">
        <v>33.494999999999997</v>
      </c>
      <c r="I154" s="169">
        <v>65.099999999999994</v>
      </c>
      <c r="J154" s="169">
        <f>ROUND(I154*H154,2)</f>
        <v>2180.52</v>
      </c>
      <c r="K154" s="166" t="s">
        <v>230</v>
      </c>
      <c r="L154" s="170"/>
      <c r="M154" s="171" t="s">
        <v>1</v>
      </c>
      <c r="N154" s="172" t="s">
        <v>38</v>
      </c>
      <c r="O154" s="132">
        <v>0</v>
      </c>
      <c r="P154" s="132">
        <f>O154*H154</f>
        <v>0</v>
      </c>
      <c r="Q154" s="132">
        <v>2.7999999999999998E-4</v>
      </c>
      <c r="R154" s="132">
        <f>Q154*H154</f>
        <v>9.3785999999999991E-3</v>
      </c>
      <c r="S154" s="132">
        <v>0</v>
      </c>
      <c r="T154" s="133">
        <f>S154*H154</f>
        <v>0</v>
      </c>
      <c r="AR154" s="134" t="s">
        <v>118</v>
      </c>
      <c r="AT154" s="134" t="s">
        <v>1008</v>
      </c>
      <c r="AU154" s="134" t="s">
        <v>82</v>
      </c>
      <c r="AY154" s="17" t="s">
        <v>224</v>
      </c>
      <c r="BE154" s="135">
        <f>IF(N154="základní",J154,0)</f>
        <v>2180.52</v>
      </c>
      <c r="BF154" s="135">
        <f>IF(N154="snížená",J154,0)</f>
        <v>0</v>
      </c>
      <c r="BG154" s="135">
        <f>IF(N154="zákl. přenesená",J154,0)</f>
        <v>0</v>
      </c>
      <c r="BH154" s="135">
        <f>IF(N154="sníž. přenesená",J154,0)</f>
        <v>0</v>
      </c>
      <c r="BI154" s="135">
        <f>IF(N154="nulová",J154,0)</f>
        <v>0</v>
      </c>
      <c r="BJ154" s="17" t="s">
        <v>78</v>
      </c>
      <c r="BK154" s="135">
        <f>ROUND(I154*H154,2)</f>
        <v>2180.52</v>
      </c>
      <c r="BL154" s="17" t="s">
        <v>106</v>
      </c>
      <c r="BM154" s="134" t="s">
        <v>6325</v>
      </c>
    </row>
    <row r="155" spans="2:65" s="1" customFormat="1">
      <c r="B155" s="29"/>
      <c r="D155" s="136" t="s">
        <v>231</v>
      </c>
      <c r="F155" s="137" t="s">
        <v>6111</v>
      </c>
      <c r="L155" s="29"/>
      <c r="M155" s="138"/>
      <c r="T155" s="53"/>
      <c r="AT155" s="17" t="s">
        <v>231</v>
      </c>
      <c r="AU155" s="17" t="s">
        <v>82</v>
      </c>
    </row>
    <row r="156" spans="2:65" s="13" customFormat="1">
      <c r="B156" s="146"/>
      <c r="D156" s="136" t="s">
        <v>234</v>
      </c>
      <c r="F156" s="148" t="s">
        <v>6326</v>
      </c>
      <c r="H156" s="149">
        <v>33.494999999999997</v>
      </c>
      <c r="L156" s="146"/>
      <c r="M156" s="150"/>
      <c r="T156" s="151"/>
      <c r="AT156" s="147" t="s">
        <v>234</v>
      </c>
      <c r="AU156" s="147" t="s">
        <v>82</v>
      </c>
      <c r="AV156" s="13" t="s">
        <v>82</v>
      </c>
      <c r="AW156" s="13" t="s">
        <v>3</v>
      </c>
      <c r="AX156" s="13" t="s">
        <v>78</v>
      </c>
      <c r="AY156" s="147" t="s">
        <v>224</v>
      </c>
    </row>
    <row r="157" spans="2:65" s="1" customFormat="1" ht="24.2" customHeight="1">
      <c r="B157" s="123"/>
      <c r="C157" s="124" t="s">
        <v>280</v>
      </c>
      <c r="D157" s="124" t="s">
        <v>226</v>
      </c>
      <c r="E157" s="125" t="s">
        <v>6327</v>
      </c>
      <c r="F157" s="126" t="s">
        <v>6328</v>
      </c>
      <c r="G157" s="127" t="s">
        <v>272</v>
      </c>
      <c r="H157" s="128">
        <v>56</v>
      </c>
      <c r="I157" s="129">
        <v>75.400000000000006</v>
      </c>
      <c r="J157" s="129">
        <f>ROUND(I157*H157,2)</f>
        <v>4222.3999999999996</v>
      </c>
      <c r="K157" s="126" t="s">
        <v>230</v>
      </c>
      <c r="L157" s="29"/>
      <c r="M157" s="130" t="s">
        <v>1</v>
      </c>
      <c r="N157" s="131" t="s">
        <v>38</v>
      </c>
      <c r="O157" s="132">
        <v>0.155</v>
      </c>
      <c r="P157" s="132">
        <f>O157*H157</f>
        <v>8.68</v>
      </c>
      <c r="Q157" s="132">
        <v>0</v>
      </c>
      <c r="R157" s="132">
        <f>Q157*H157</f>
        <v>0</v>
      </c>
      <c r="S157" s="132">
        <v>0</v>
      </c>
      <c r="T157" s="133">
        <f>S157*H157</f>
        <v>0</v>
      </c>
      <c r="AR157" s="134" t="s">
        <v>106</v>
      </c>
      <c r="AT157" s="134" t="s">
        <v>226</v>
      </c>
      <c r="AU157" s="134" t="s">
        <v>82</v>
      </c>
      <c r="AY157" s="17" t="s">
        <v>224</v>
      </c>
      <c r="BE157" s="135">
        <f>IF(N157="základní",J157,0)</f>
        <v>4222.3999999999996</v>
      </c>
      <c r="BF157" s="135">
        <f>IF(N157="snížená",J157,0)</f>
        <v>0</v>
      </c>
      <c r="BG157" s="135">
        <f>IF(N157="zákl. přenesená",J157,0)</f>
        <v>0</v>
      </c>
      <c r="BH157" s="135">
        <f>IF(N157="sníž. přenesená",J157,0)</f>
        <v>0</v>
      </c>
      <c r="BI157" s="135">
        <f>IF(N157="nulová",J157,0)</f>
        <v>0</v>
      </c>
      <c r="BJ157" s="17" t="s">
        <v>78</v>
      </c>
      <c r="BK157" s="135">
        <f>ROUND(I157*H157,2)</f>
        <v>4222.3999999999996</v>
      </c>
      <c r="BL157" s="17" t="s">
        <v>106</v>
      </c>
      <c r="BM157" s="134" t="s">
        <v>6329</v>
      </c>
    </row>
    <row r="158" spans="2:65" s="1" customFormat="1" ht="19.5">
      <c r="B158" s="29"/>
      <c r="D158" s="136" t="s">
        <v>231</v>
      </c>
      <c r="F158" s="137" t="s">
        <v>6330</v>
      </c>
      <c r="L158" s="29"/>
      <c r="M158" s="138"/>
      <c r="T158" s="53"/>
      <c r="AT158" s="17" t="s">
        <v>231</v>
      </c>
      <c r="AU158" s="17" t="s">
        <v>82</v>
      </c>
    </row>
    <row r="159" spans="2:65" s="1" customFormat="1">
      <c r="B159" s="29"/>
      <c r="D159" s="139" t="s">
        <v>232</v>
      </c>
      <c r="F159" s="140" t="s">
        <v>6331</v>
      </c>
      <c r="L159" s="29"/>
      <c r="M159" s="138"/>
      <c r="T159" s="53"/>
      <c r="AT159" s="17" t="s">
        <v>232</v>
      </c>
      <c r="AU159" s="17" t="s">
        <v>82</v>
      </c>
    </row>
    <row r="160" spans="2:65" s="1" customFormat="1" ht="24.2" customHeight="1">
      <c r="B160" s="123"/>
      <c r="C160" s="164" t="s">
        <v>258</v>
      </c>
      <c r="D160" s="164" t="s">
        <v>1008</v>
      </c>
      <c r="E160" s="165" t="s">
        <v>6332</v>
      </c>
      <c r="F160" s="166" t="s">
        <v>6333</v>
      </c>
      <c r="G160" s="167" t="s">
        <v>272</v>
      </c>
      <c r="H160" s="168">
        <v>56.84</v>
      </c>
      <c r="I160" s="169">
        <v>95.7</v>
      </c>
      <c r="J160" s="169">
        <f>ROUND(I160*H160,2)</f>
        <v>5439.59</v>
      </c>
      <c r="K160" s="166" t="s">
        <v>230</v>
      </c>
      <c r="L160" s="170"/>
      <c r="M160" s="171" t="s">
        <v>1</v>
      </c>
      <c r="N160" s="172" t="s">
        <v>38</v>
      </c>
      <c r="O160" s="132">
        <v>0</v>
      </c>
      <c r="P160" s="132">
        <f>O160*H160</f>
        <v>0</v>
      </c>
      <c r="Q160" s="132">
        <v>4.2999999999999999E-4</v>
      </c>
      <c r="R160" s="132">
        <f>Q160*H160</f>
        <v>2.44412E-2</v>
      </c>
      <c r="S160" s="132">
        <v>0</v>
      </c>
      <c r="T160" s="133">
        <f>S160*H160</f>
        <v>0</v>
      </c>
      <c r="AR160" s="134" t="s">
        <v>118</v>
      </c>
      <c r="AT160" s="134" t="s">
        <v>1008</v>
      </c>
      <c r="AU160" s="134" t="s">
        <v>82</v>
      </c>
      <c r="AY160" s="17" t="s">
        <v>224</v>
      </c>
      <c r="BE160" s="135">
        <f>IF(N160="základní",J160,0)</f>
        <v>5439.59</v>
      </c>
      <c r="BF160" s="135">
        <f>IF(N160="snížená",J160,0)</f>
        <v>0</v>
      </c>
      <c r="BG160" s="135">
        <f>IF(N160="zákl. přenesená",J160,0)</f>
        <v>0</v>
      </c>
      <c r="BH160" s="135">
        <f>IF(N160="sníž. přenesená",J160,0)</f>
        <v>0</v>
      </c>
      <c r="BI160" s="135">
        <f>IF(N160="nulová",J160,0)</f>
        <v>0</v>
      </c>
      <c r="BJ160" s="17" t="s">
        <v>78</v>
      </c>
      <c r="BK160" s="135">
        <f>ROUND(I160*H160,2)</f>
        <v>5439.59</v>
      </c>
      <c r="BL160" s="17" t="s">
        <v>106</v>
      </c>
      <c r="BM160" s="134" t="s">
        <v>6334</v>
      </c>
    </row>
    <row r="161" spans="2:65" s="1" customFormat="1">
      <c r="B161" s="29"/>
      <c r="D161" s="136" t="s">
        <v>231</v>
      </c>
      <c r="F161" s="137" t="s">
        <v>6333</v>
      </c>
      <c r="L161" s="29"/>
      <c r="M161" s="138"/>
      <c r="T161" s="53"/>
      <c r="AT161" s="17" t="s">
        <v>231</v>
      </c>
      <c r="AU161" s="17" t="s">
        <v>82</v>
      </c>
    </row>
    <row r="162" spans="2:65" s="13" customFormat="1">
      <c r="B162" s="146"/>
      <c r="D162" s="136" t="s">
        <v>234</v>
      </c>
      <c r="F162" s="148" t="s">
        <v>6335</v>
      </c>
      <c r="H162" s="149">
        <v>56.84</v>
      </c>
      <c r="L162" s="146"/>
      <c r="M162" s="150"/>
      <c r="T162" s="151"/>
      <c r="AT162" s="147" t="s">
        <v>234</v>
      </c>
      <c r="AU162" s="147" t="s">
        <v>82</v>
      </c>
      <c r="AV162" s="13" t="s">
        <v>82</v>
      </c>
      <c r="AW162" s="13" t="s">
        <v>3</v>
      </c>
      <c r="AX162" s="13" t="s">
        <v>78</v>
      </c>
      <c r="AY162" s="147" t="s">
        <v>224</v>
      </c>
    </row>
    <row r="163" spans="2:65" s="1" customFormat="1" ht="16.5" customHeight="1">
      <c r="B163" s="123"/>
      <c r="C163" s="124" t="s">
        <v>297</v>
      </c>
      <c r="D163" s="124" t="s">
        <v>226</v>
      </c>
      <c r="E163" s="125" t="s">
        <v>6336</v>
      </c>
      <c r="F163" s="126" t="s">
        <v>6337</v>
      </c>
      <c r="G163" s="127" t="s">
        <v>639</v>
      </c>
      <c r="H163" s="128">
        <v>1</v>
      </c>
      <c r="I163" s="129">
        <v>895</v>
      </c>
      <c r="J163" s="129">
        <f>ROUND(I163*H163,2)</f>
        <v>895</v>
      </c>
      <c r="K163" s="126" t="s">
        <v>230</v>
      </c>
      <c r="L163" s="29"/>
      <c r="M163" s="130" t="s">
        <v>1</v>
      </c>
      <c r="N163" s="131" t="s">
        <v>38</v>
      </c>
      <c r="O163" s="132">
        <v>0.57999999999999996</v>
      </c>
      <c r="P163" s="132">
        <f>O163*H163</f>
        <v>0.57999999999999996</v>
      </c>
      <c r="Q163" s="132">
        <v>6.7000000000000002E-4</v>
      </c>
      <c r="R163" s="132">
        <f>Q163*H163</f>
        <v>6.7000000000000002E-4</v>
      </c>
      <c r="S163" s="132">
        <v>0</v>
      </c>
      <c r="T163" s="133">
        <f>S163*H163</f>
        <v>0</v>
      </c>
      <c r="AR163" s="134" t="s">
        <v>106</v>
      </c>
      <c r="AT163" s="134" t="s">
        <v>226</v>
      </c>
      <c r="AU163" s="134" t="s">
        <v>82</v>
      </c>
      <c r="AY163" s="17" t="s">
        <v>224</v>
      </c>
      <c r="BE163" s="135">
        <f>IF(N163="základní",J163,0)</f>
        <v>895</v>
      </c>
      <c r="BF163" s="135">
        <f>IF(N163="snížená",J163,0)</f>
        <v>0</v>
      </c>
      <c r="BG163" s="135">
        <f>IF(N163="zákl. přenesená",J163,0)</f>
        <v>0</v>
      </c>
      <c r="BH163" s="135">
        <f>IF(N163="sníž. přenesená",J163,0)</f>
        <v>0</v>
      </c>
      <c r="BI163" s="135">
        <f>IF(N163="nulová",J163,0)</f>
        <v>0</v>
      </c>
      <c r="BJ163" s="17" t="s">
        <v>78</v>
      </c>
      <c r="BK163" s="135">
        <f>ROUND(I163*H163,2)</f>
        <v>895</v>
      </c>
      <c r="BL163" s="17" t="s">
        <v>106</v>
      </c>
      <c r="BM163" s="134" t="s">
        <v>6338</v>
      </c>
    </row>
    <row r="164" spans="2:65" s="1" customFormat="1">
      <c r="B164" s="29"/>
      <c r="D164" s="136" t="s">
        <v>231</v>
      </c>
      <c r="F164" s="137" t="s">
        <v>6339</v>
      </c>
      <c r="L164" s="29"/>
      <c r="M164" s="138"/>
      <c r="T164" s="53"/>
      <c r="AT164" s="17" t="s">
        <v>231</v>
      </c>
      <c r="AU164" s="17" t="s">
        <v>82</v>
      </c>
    </row>
    <row r="165" spans="2:65" s="1" customFormat="1">
      <c r="B165" s="29"/>
      <c r="D165" s="139" t="s">
        <v>232</v>
      </c>
      <c r="F165" s="140" t="s">
        <v>6340</v>
      </c>
      <c r="L165" s="29"/>
      <c r="M165" s="138"/>
      <c r="T165" s="53"/>
      <c r="AT165" s="17" t="s">
        <v>232</v>
      </c>
      <c r="AU165" s="17" t="s">
        <v>82</v>
      </c>
    </row>
    <row r="166" spans="2:65" s="1" customFormat="1" ht="33" customHeight="1">
      <c r="B166" s="123"/>
      <c r="C166" s="124" t="s">
        <v>8</v>
      </c>
      <c r="D166" s="124" t="s">
        <v>226</v>
      </c>
      <c r="E166" s="125" t="s">
        <v>6341</v>
      </c>
      <c r="F166" s="126" t="s">
        <v>6342</v>
      </c>
      <c r="G166" s="127" t="s">
        <v>639</v>
      </c>
      <c r="H166" s="128">
        <v>1</v>
      </c>
      <c r="I166" s="129">
        <v>1260</v>
      </c>
      <c r="J166" s="129">
        <f>ROUND(I166*H166,2)</f>
        <v>1260</v>
      </c>
      <c r="K166" s="126" t="s">
        <v>230</v>
      </c>
      <c r="L166" s="29"/>
      <c r="M166" s="130" t="s">
        <v>1</v>
      </c>
      <c r="N166" s="131" t="s">
        <v>38</v>
      </c>
      <c r="O166" s="132">
        <v>1.5</v>
      </c>
      <c r="P166" s="132">
        <f>O166*H166</f>
        <v>1.5</v>
      </c>
      <c r="Q166" s="132">
        <v>0.43786000000000003</v>
      </c>
      <c r="R166" s="132">
        <f>Q166*H166</f>
        <v>0.43786000000000003</v>
      </c>
      <c r="S166" s="132">
        <v>0</v>
      </c>
      <c r="T166" s="133">
        <f>S166*H166</f>
        <v>0</v>
      </c>
      <c r="AR166" s="134" t="s">
        <v>106</v>
      </c>
      <c r="AT166" s="134" t="s">
        <v>226</v>
      </c>
      <c r="AU166" s="134" t="s">
        <v>82</v>
      </c>
      <c r="AY166" s="17" t="s">
        <v>224</v>
      </c>
      <c r="BE166" s="135">
        <f>IF(N166="základní",J166,0)</f>
        <v>1260</v>
      </c>
      <c r="BF166" s="135">
        <f>IF(N166="snížená",J166,0)</f>
        <v>0</v>
      </c>
      <c r="BG166" s="135">
        <f>IF(N166="zákl. přenesená",J166,0)</f>
        <v>0</v>
      </c>
      <c r="BH166" s="135">
        <f>IF(N166="sníž. přenesená",J166,0)</f>
        <v>0</v>
      </c>
      <c r="BI166" s="135">
        <f>IF(N166="nulová",J166,0)</f>
        <v>0</v>
      </c>
      <c r="BJ166" s="17" t="s">
        <v>78</v>
      </c>
      <c r="BK166" s="135">
        <f>ROUND(I166*H166,2)</f>
        <v>1260</v>
      </c>
      <c r="BL166" s="17" t="s">
        <v>106</v>
      </c>
      <c r="BM166" s="134" t="s">
        <v>6343</v>
      </c>
    </row>
    <row r="167" spans="2:65" s="1" customFormat="1" ht="29.25">
      <c r="B167" s="29"/>
      <c r="D167" s="136" t="s">
        <v>231</v>
      </c>
      <c r="F167" s="137" t="s">
        <v>6344</v>
      </c>
      <c r="L167" s="29"/>
      <c r="M167" s="138"/>
      <c r="T167" s="53"/>
      <c r="AT167" s="17" t="s">
        <v>231</v>
      </c>
      <c r="AU167" s="17" t="s">
        <v>82</v>
      </c>
    </row>
    <row r="168" spans="2:65" s="1" customFormat="1">
      <c r="B168" s="29"/>
      <c r="D168" s="139" t="s">
        <v>232</v>
      </c>
      <c r="F168" s="140" t="s">
        <v>6345</v>
      </c>
      <c r="L168" s="29"/>
      <c r="M168" s="138"/>
      <c r="T168" s="53"/>
      <c r="AT168" s="17" t="s">
        <v>232</v>
      </c>
      <c r="AU168" s="17" t="s">
        <v>82</v>
      </c>
    </row>
    <row r="169" spans="2:65" s="1" customFormat="1" ht="33" customHeight="1">
      <c r="B169" s="123"/>
      <c r="C169" s="164" t="s">
        <v>310</v>
      </c>
      <c r="D169" s="164" t="s">
        <v>1008</v>
      </c>
      <c r="E169" s="165" t="s">
        <v>6346</v>
      </c>
      <c r="F169" s="166" t="s">
        <v>6347</v>
      </c>
      <c r="G169" s="167" t="s">
        <v>639</v>
      </c>
      <c r="H169" s="168">
        <v>2</v>
      </c>
      <c r="I169" s="169">
        <v>916</v>
      </c>
      <c r="J169" s="169">
        <f>ROUND(I169*H169,2)</f>
        <v>1832</v>
      </c>
      <c r="K169" s="166" t="s">
        <v>230</v>
      </c>
      <c r="L169" s="170"/>
      <c r="M169" s="171" t="s">
        <v>1</v>
      </c>
      <c r="N169" s="172" t="s">
        <v>38</v>
      </c>
      <c r="O169" s="132">
        <v>0</v>
      </c>
      <c r="P169" s="132">
        <f>O169*H169</f>
        <v>0</v>
      </c>
      <c r="Q169" s="132">
        <v>6.0999999999999997E-4</v>
      </c>
      <c r="R169" s="132">
        <f>Q169*H169</f>
        <v>1.2199999999999999E-3</v>
      </c>
      <c r="S169" s="132">
        <v>0</v>
      </c>
      <c r="T169" s="133">
        <f>S169*H169</f>
        <v>0</v>
      </c>
      <c r="AR169" s="134" t="s">
        <v>118</v>
      </c>
      <c r="AT169" s="134" t="s">
        <v>1008</v>
      </c>
      <c r="AU169" s="134" t="s">
        <v>82</v>
      </c>
      <c r="AY169" s="17" t="s">
        <v>224</v>
      </c>
      <c r="BE169" s="135">
        <f>IF(N169="základní",J169,0)</f>
        <v>1832</v>
      </c>
      <c r="BF169" s="135">
        <f>IF(N169="snížená",J169,0)</f>
        <v>0</v>
      </c>
      <c r="BG169" s="135">
        <f>IF(N169="zákl. přenesená",J169,0)</f>
        <v>0</v>
      </c>
      <c r="BH169" s="135">
        <f>IF(N169="sníž. přenesená",J169,0)</f>
        <v>0</v>
      </c>
      <c r="BI169" s="135">
        <f>IF(N169="nulová",J169,0)</f>
        <v>0</v>
      </c>
      <c r="BJ169" s="17" t="s">
        <v>78</v>
      </c>
      <c r="BK169" s="135">
        <f>ROUND(I169*H169,2)</f>
        <v>1832</v>
      </c>
      <c r="BL169" s="17" t="s">
        <v>106</v>
      </c>
      <c r="BM169" s="134" t="s">
        <v>6348</v>
      </c>
    </row>
    <row r="170" spans="2:65" s="1" customFormat="1" ht="19.5">
      <c r="B170" s="29"/>
      <c r="D170" s="136" t="s">
        <v>231</v>
      </c>
      <c r="F170" s="137" t="s">
        <v>6347</v>
      </c>
      <c r="L170" s="29"/>
      <c r="M170" s="138"/>
      <c r="T170" s="53"/>
      <c r="AT170" s="17" t="s">
        <v>231</v>
      </c>
      <c r="AU170" s="17" t="s">
        <v>82</v>
      </c>
    </row>
    <row r="171" spans="2:65" s="1" customFormat="1" ht="33" customHeight="1">
      <c r="B171" s="123"/>
      <c r="C171" s="164" t="s">
        <v>273</v>
      </c>
      <c r="D171" s="164" t="s">
        <v>1008</v>
      </c>
      <c r="E171" s="165" t="s">
        <v>6349</v>
      </c>
      <c r="F171" s="166" t="s">
        <v>6350</v>
      </c>
      <c r="G171" s="167" t="s">
        <v>639</v>
      </c>
      <c r="H171" s="168">
        <v>2</v>
      </c>
      <c r="I171" s="169">
        <v>645</v>
      </c>
      <c r="J171" s="169">
        <f>ROUND(I171*H171,2)</f>
        <v>1290</v>
      </c>
      <c r="K171" s="166" t="s">
        <v>230</v>
      </c>
      <c r="L171" s="170"/>
      <c r="M171" s="171" t="s">
        <v>1</v>
      </c>
      <c r="N171" s="172" t="s">
        <v>38</v>
      </c>
      <c r="O171" s="132">
        <v>0</v>
      </c>
      <c r="P171" s="132">
        <f>O171*H171</f>
        <v>0</v>
      </c>
      <c r="Q171" s="132">
        <v>3.5E-4</v>
      </c>
      <c r="R171" s="132">
        <f>Q171*H171</f>
        <v>6.9999999999999999E-4</v>
      </c>
      <c r="S171" s="132">
        <v>0</v>
      </c>
      <c r="T171" s="133">
        <f>S171*H171</f>
        <v>0</v>
      </c>
      <c r="AR171" s="134" t="s">
        <v>118</v>
      </c>
      <c r="AT171" s="134" t="s">
        <v>1008</v>
      </c>
      <c r="AU171" s="134" t="s">
        <v>82</v>
      </c>
      <c r="AY171" s="17" t="s">
        <v>224</v>
      </c>
      <c r="BE171" s="135">
        <f>IF(N171="základní",J171,0)</f>
        <v>1290</v>
      </c>
      <c r="BF171" s="135">
        <f>IF(N171="snížená",J171,0)</f>
        <v>0</v>
      </c>
      <c r="BG171" s="135">
        <f>IF(N171="zákl. přenesená",J171,0)</f>
        <v>0</v>
      </c>
      <c r="BH171" s="135">
        <f>IF(N171="sníž. přenesená",J171,0)</f>
        <v>0</v>
      </c>
      <c r="BI171" s="135">
        <f>IF(N171="nulová",J171,0)</f>
        <v>0</v>
      </c>
      <c r="BJ171" s="17" t="s">
        <v>78</v>
      </c>
      <c r="BK171" s="135">
        <f>ROUND(I171*H171,2)</f>
        <v>1290</v>
      </c>
      <c r="BL171" s="17" t="s">
        <v>106</v>
      </c>
      <c r="BM171" s="134" t="s">
        <v>6351</v>
      </c>
    </row>
    <row r="172" spans="2:65" s="1" customFormat="1" ht="19.5">
      <c r="B172" s="29"/>
      <c r="D172" s="136" t="s">
        <v>231</v>
      </c>
      <c r="F172" s="137" t="s">
        <v>6350</v>
      </c>
      <c r="L172" s="29"/>
      <c r="M172" s="138"/>
      <c r="T172" s="53"/>
      <c r="AT172" s="17" t="s">
        <v>231</v>
      </c>
      <c r="AU172" s="17" t="s">
        <v>82</v>
      </c>
    </row>
    <row r="173" spans="2:65" s="1" customFormat="1" ht="24.2" customHeight="1">
      <c r="B173" s="123"/>
      <c r="C173" s="164" t="s">
        <v>325</v>
      </c>
      <c r="D173" s="164" t="s">
        <v>1008</v>
      </c>
      <c r="E173" s="165" t="s">
        <v>6352</v>
      </c>
      <c r="F173" s="166" t="s">
        <v>6353</v>
      </c>
      <c r="G173" s="167" t="s">
        <v>639</v>
      </c>
      <c r="H173" s="168">
        <v>1</v>
      </c>
      <c r="I173" s="169">
        <v>14300</v>
      </c>
      <c r="J173" s="169">
        <f>ROUND(I173*H173,2)</f>
        <v>14300</v>
      </c>
      <c r="K173" s="166" t="s">
        <v>230</v>
      </c>
      <c r="L173" s="170"/>
      <c r="M173" s="171" t="s">
        <v>1</v>
      </c>
      <c r="N173" s="172" t="s">
        <v>38</v>
      </c>
      <c r="O173" s="132">
        <v>0</v>
      </c>
      <c r="P173" s="132">
        <f>O173*H173</f>
        <v>0</v>
      </c>
      <c r="Q173" s="132">
        <v>8.4000000000000005E-2</v>
      </c>
      <c r="R173" s="132">
        <f>Q173*H173</f>
        <v>8.4000000000000005E-2</v>
      </c>
      <c r="S173" s="132">
        <v>0</v>
      </c>
      <c r="T173" s="133">
        <f>S173*H173</f>
        <v>0</v>
      </c>
      <c r="AR173" s="134" t="s">
        <v>118</v>
      </c>
      <c r="AT173" s="134" t="s">
        <v>1008</v>
      </c>
      <c r="AU173" s="134" t="s">
        <v>82</v>
      </c>
      <c r="AY173" s="17" t="s">
        <v>224</v>
      </c>
      <c r="BE173" s="135">
        <f>IF(N173="základní",J173,0)</f>
        <v>14300</v>
      </c>
      <c r="BF173" s="135">
        <f>IF(N173="snížená",J173,0)</f>
        <v>0</v>
      </c>
      <c r="BG173" s="135">
        <f>IF(N173="zákl. přenesená",J173,0)</f>
        <v>0</v>
      </c>
      <c r="BH173" s="135">
        <f>IF(N173="sníž. přenesená",J173,0)</f>
        <v>0</v>
      </c>
      <c r="BI173" s="135">
        <f>IF(N173="nulová",J173,0)</f>
        <v>0</v>
      </c>
      <c r="BJ173" s="17" t="s">
        <v>78</v>
      </c>
      <c r="BK173" s="135">
        <f>ROUND(I173*H173,2)</f>
        <v>14300</v>
      </c>
      <c r="BL173" s="17" t="s">
        <v>106</v>
      </c>
      <c r="BM173" s="134" t="s">
        <v>6354</v>
      </c>
    </row>
    <row r="174" spans="2:65" s="1" customFormat="1">
      <c r="B174" s="29"/>
      <c r="D174" s="136" t="s">
        <v>231</v>
      </c>
      <c r="F174" s="137" t="s">
        <v>6353</v>
      </c>
      <c r="L174" s="29"/>
      <c r="M174" s="138"/>
      <c r="T174" s="53"/>
      <c r="AT174" s="17" t="s">
        <v>231</v>
      </c>
      <c r="AU174" s="17" t="s">
        <v>82</v>
      </c>
    </row>
    <row r="175" spans="2:65" s="1" customFormat="1" ht="37.9" customHeight="1">
      <c r="B175" s="123"/>
      <c r="C175" s="124" t="s">
        <v>277</v>
      </c>
      <c r="D175" s="124" t="s">
        <v>226</v>
      </c>
      <c r="E175" s="125" t="s">
        <v>6246</v>
      </c>
      <c r="F175" s="126" t="s">
        <v>6247</v>
      </c>
      <c r="G175" s="127" t="s">
        <v>639</v>
      </c>
      <c r="H175" s="128">
        <v>1</v>
      </c>
      <c r="I175" s="129">
        <v>3670</v>
      </c>
      <c r="J175" s="129">
        <f>ROUND(I175*H175,2)</f>
        <v>3670</v>
      </c>
      <c r="K175" s="126" t="s">
        <v>230</v>
      </c>
      <c r="L175" s="29"/>
      <c r="M175" s="130" t="s">
        <v>1</v>
      </c>
      <c r="N175" s="131" t="s">
        <v>38</v>
      </c>
      <c r="O175" s="132">
        <v>1.492</v>
      </c>
      <c r="P175" s="132">
        <f>O175*H175</f>
        <v>1.492</v>
      </c>
      <c r="Q175" s="132">
        <v>0.09</v>
      </c>
      <c r="R175" s="132">
        <f>Q175*H175</f>
        <v>0.09</v>
      </c>
      <c r="S175" s="132">
        <v>0</v>
      </c>
      <c r="T175" s="133">
        <f>S175*H175</f>
        <v>0</v>
      </c>
      <c r="AR175" s="134" t="s">
        <v>106</v>
      </c>
      <c r="AT175" s="134" t="s">
        <v>226</v>
      </c>
      <c r="AU175" s="134" t="s">
        <v>82</v>
      </c>
      <c r="AY175" s="17" t="s">
        <v>224</v>
      </c>
      <c r="BE175" s="135">
        <f>IF(N175="základní",J175,0)</f>
        <v>3670</v>
      </c>
      <c r="BF175" s="135">
        <f>IF(N175="snížená",J175,0)</f>
        <v>0</v>
      </c>
      <c r="BG175" s="135">
        <f>IF(N175="zákl. přenesená",J175,0)</f>
        <v>0</v>
      </c>
      <c r="BH175" s="135">
        <f>IF(N175="sníž. přenesená",J175,0)</f>
        <v>0</v>
      </c>
      <c r="BI175" s="135">
        <f>IF(N175="nulová",J175,0)</f>
        <v>0</v>
      </c>
      <c r="BJ175" s="17" t="s">
        <v>78</v>
      </c>
      <c r="BK175" s="135">
        <f>ROUND(I175*H175,2)</f>
        <v>3670</v>
      </c>
      <c r="BL175" s="17" t="s">
        <v>106</v>
      </c>
      <c r="BM175" s="134" t="s">
        <v>6355</v>
      </c>
    </row>
    <row r="176" spans="2:65" s="1" customFormat="1" ht="19.5">
      <c r="B176" s="29"/>
      <c r="D176" s="136" t="s">
        <v>231</v>
      </c>
      <c r="F176" s="137" t="s">
        <v>6247</v>
      </c>
      <c r="L176" s="29"/>
      <c r="M176" s="138"/>
      <c r="T176" s="53"/>
      <c r="AT176" s="17" t="s">
        <v>231</v>
      </c>
      <c r="AU176" s="17" t="s">
        <v>82</v>
      </c>
    </row>
    <row r="177" spans="2:65" s="1" customFormat="1">
      <c r="B177" s="29"/>
      <c r="D177" s="139" t="s">
        <v>232</v>
      </c>
      <c r="F177" s="140" t="s">
        <v>6249</v>
      </c>
      <c r="L177" s="29"/>
      <c r="M177" s="138"/>
      <c r="T177" s="53"/>
      <c r="AT177" s="17" t="s">
        <v>232</v>
      </c>
      <c r="AU177" s="17" t="s">
        <v>82</v>
      </c>
    </row>
    <row r="178" spans="2:65" s="1" customFormat="1" ht="24.2" customHeight="1">
      <c r="B178" s="123"/>
      <c r="C178" s="164" t="s">
        <v>337</v>
      </c>
      <c r="D178" s="164" t="s">
        <v>1008</v>
      </c>
      <c r="E178" s="165" t="s">
        <v>6356</v>
      </c>
      <c r="F178" s="166" t="s">
        <v>6357</v>
      </c>
      <c r="G178" s="167" t="s">
        <v>639</v>
      </c>
      <c r="H178" s="168">
        <v>1</v>
      </c>
      <c r="I178" s="169">
        <v>2190</v>
      </c>
      <c r="J178" s="169">
        <f>ROUND(I178*H178,2)</f>
        <v>2190</v>
      </c>
      <c r="K178" s="166" t="s">
        <v>230</v>
      </c>
      <c r="L178" s="170"/>
      <c r="M178" s="171" t="s">
        <v>1</v>
      </c>
      <c r="N178" s="172" t="s">
        <v>38</v>
      </c>
      <c r="O178" s="132">
        <v>0</v>
      </c>
      <c r="P178" s="132">
        <f>O178*H178</f>
        <v>0</v>
      </c>
      <c r="Q178" s="132">
        <v>2.5999999999999999E-2</v>
      </c>
      <c r="R178" s="132">
        <f>Q178*H178</f>
        <v>2.5999999999999999E-2</v>
      </c>
      <c r="S178" s="132">
        <v>0</v>
      </c>
      <c r="T178" s="133">
        <f>S178*H178</f>
        <v>0</v>
      </c>
      <c r="AR178" s="134" t="s">
        <v>118</v>
      </c>
      <c r="AT178" s="134" t="s">
        <v>1008</v>
      </c>
      <c r="AU178" s="134" t="s">
        <v>82</v>
      </c>
      <c r="AY178" s="17" t="s">
        <v>224</v>
      </c>
      <c r="BE178" s="135">
        <f>IF(N178="základní",J178,0)</f>
        <v>2190</v>
      </c>
      <c r="BF178" s="135">
        <f>IF(N178="snížená",J178,0)</f>
        <v>0</v>
      </c>
      <c r="BG178" s="135">
        <f>IF(N178="zákl. přenesená",J178,0)</f>
        <v>0</v>
      </c>
      <c r="BH178" s="135">
        <f>IF(N178="sníž. přenesená",J178,0)</f>
        <v>0</v>
      </c>
      <c r="BI178" s="135">
        <f>IF(N178="nulová",J178,0)</f>
        <v>0</v>
      </c>
      <c r="BJ178" s="17" t="s">
        <v>78</v>
      </c>
      <c r="BK178" s="135">
        <f>ROUND(I178*H178,2)</f>
        <v>2190</v>
      </c>
      <c r="BL178" s="17" t="s">
        <v>106</v>
      </c>
      <c r="BM178" s="134" t="s">
        <v>6358</v>
      </c>
    </row>
    <row r="179" spans="2:65" s="1" customFormat="1" ht="19.5">
      <c r="B179" s="29"/>
      <c r="D179" s="136" t="s">
        <v>231</v>
      </c>
      <c r="F179" s="137" t="s">
        <v>6357</v>
      </c>
      <c r="L179" s="29"/>
      <c r="M179" s="138"/>
      <c r="T179" s="53"/>
      <c r="AT179" s="17" t="s">
        <v>231</v>
      </c>
      <c r="AU179" s="17" t="s">
        <v>82</v>
      </c>
    </row>
    <row r="180" spans="2:65" s="1" customFormat="1" ht="16.5" customHeight="1">
      <c r="B180" s="123"/>
      <c r="C180" s="124" t="s">
        <v>283</v>
      </c>
      <c r="D180" s="124" t="s">
        <v>226</v>
      </c>
      <c r="E180" s="125" t="s">
        <v>6047</v>
      </c>
      <c r="F180" s="126" t="s">
        <v>6048</v>
      </c>
      <c r="G180" s="127" t="s">
        <v>272</v>
      </c>
      <c r="H180" s="128">
        <v>99</v>
      </c>
      <c r="I180" s="129">
        <v>56.9</v>
      </c>
      <c r="J180" s="129">
        <f>ROUND(I180*H180,2)</f>
        <v>5633.1</v>
      </c>
      <c r="K180" s="126" t="s">
        <v>230</v>
      </c>
      <c r="L180" s="29"/>
      <c r="M180" s="130" t="s">
        <v>1</v>
      </c>
      <c r="N180" s="131" t="s">
        <v>38</v>
      </c>
      <c r="O180" s="132">
        <v>6.0999999999999999E-2</v>
      </c>
      <c r="P180" s="132">
        <f>O180*H180</f>
        <v>6.0389999999999997</v>
      </c>
      <c r="Q180" s="132">
        <v>2.0000000000000001E-4</v>
      </c>
      <c r="R180" s="132">
        <f>Q180*H180</f>
        <v>1.9800000000000002E-2</v>
      </c>
      <c r="S180" s="132">
        <v>0</v>
      </c>
      <c r="T180" s="133">
        <f>S180*H180</f>
        <v>0</v>
      </c>
      <c r="AR180" s="134" t="s">
        <v>106</v>
      </c>
      <c r="AT180" s="134" t="s">
        <v>226</v>
      </c>
      <c r="AU180" s="134" t="s">
        <v>82</v>
      </c>
      <c r="AY180" s="17" t="s">
        <v>224</v>
      </c>
      <c r="BE180" s="135">
        <f>IF(N180="základní",J180,0)</f>
        <v>5633.1</v>
      </c>
      <c r="BF180" s="135">
        <f>IF(N180="snížená",J180,0)</f>
        <v>0</v>
      </c>
      <c r="BG180" s="135">
        <f>IF(N180="zákl. přenesená",J180,0)</f>
        <v>0</v>
      </c>
      <c r="BH180" s="135">
        <f>IF(N180="sníž. přenesená",J180,0)</f>
        <v>0</v>
      </c>
      <c r="BI180" s="135">
        <f>IF(N180="nulová",J180,0)</f>
        <v>0</v>
      </c>
      <c r="BJ180" s="17" t="s">
        <v>78</v>
      </c>
      <c r="BK180" s="135">
        <f>ROUND(I180*H180,2)</f>
        <v>5633.1</v>
      </c>
      <c r="BL180" s="17" t="s">
        <v>106</v>
      </c>
      <c r="BM180" s="134" t="s">
        <v>6359</v>
      </c>
    </row>
    <row r="181" spans="2:65" s="1" customFormat="1">
      <c r="B181" s="29"/>
      <c r="D181" s="136" t="s">
        <v>231</v>
      </c>
      <c r="F181" s="137" t="s">
        <v>6050</v>
      </c>
      <c r="L181" s="29"/>
      <c r="M181" s="138"/>
      <c r="T181" s="53"/>
      <c r="AT181" s="17" t="s">
        <v>231</v>
      </c>
      <c r="AU181" s="17" t="s">
        <v>82</v>
      </c>
    </row>
    <row r="182" spans="2:65" s="1" customFormat="1">
      <c r="B182" s="29"/>
      <c r="D182" s="139" t="s">
        <v>232</v>
      </c>
      <c r="F182" s="140" t="s">
        <v>6051</v>
      </c>
      <c r="L182" s="29"/>
      <c r="M182" s="138"/>
      <c r="T182" s="53"/>
      <c r="AT182" s="17" t="s">
        <v>232</v>
      </c>
      <c r="AU182" s="17" t="s">
        <v>82</v>
      </c>
    </row>
    <row r="183" spans="2:65" s="1" customFormat="1" ht="21.75" customHeight="1">
      <c r="B183" s="123"/>
      <c r="C183" s="124" t="s">
        <v>347</v>
      </c>
      <c r="D183" s="124" t="s">
        <v>226</v>
      </c>
      <c r="E183" s="125" t="s">
        <v>6052</v>
      </c>
      <c r="F183" s="126" t="s">
        <v>6053</v>
      </c>
      <c r="G183" s="127" t="s">
        <v>272</v>
      </c>
      <c r="H183" s="128">
        <v>99</v>
      </c>
      <c r="I183" s="129">
        <v>14.4</v>
      </c>
      <c r="J183" s="129">
        <f>ROUND(I183*H183,2)</f>
        <v>1425.6</v>
      </c>
      <c r="K183" s="126" t="s">
        <v>230</v>
      </c>
      <c r="L183" s="29"/>
      <c r="M183" s="130" t="s">
        <v>1</v>
      </c>
      <c r="N183" s="131" t="s">
        <v>38</v>
      </c>
      <c r="O183" s="132">
        <v>2.1999999999999999E-2</v>
      </c>
      <c r="P183" s="132">
        <f>O183*H183</f>
        <v>2.1779999999999999</v>
      </c>
      <c r="Q183" s="132">
        <v>6.0000000000000002E-5</v>
      </c>
      <c r="R183" s="132">
        <f>Q183*H183</f>
        <v>5.94E-3</v>
      </c>
      <c r="S183" s="132">
        <v>0</v>
      </c>
      <c r="T183" s="133">
        <f>S183*H183</f>
        <v>0</v>
      </c>
      <c r="AR183" s="134" t="s">
        <v>106</v>
      </c>
      <c r="AT183" s="134" t="s">
        <v>226</v>
      </c>
      <c r="AU183" s="134" t="s">
        <v>82</v>
      </c>
      <c r="AY183" s="17" t="s">
        <v>224</v>
      </c>
      <c r="BE183" s="135">
        <f>IF(N183="základní",J183,0)</f>
        <v>1425.6</v>
      </c>
      <c r="BF183" s="135">
        <f>IF(N183="snížená",J183,0)</f>
        <v>0</v>
      </c>
      <c r="BG183" s="135">
        <f>IF(N183="zákl. přenesená",J183,0)</f>
        <v>0</v>
      </c>
      <c r="BH183" s="135">
        <f>IF(N183="sníž. přenesená",J183,0)</f>
        <v>0</v>
      </c>
      <c r="BI183" s="135">
        <f>IF(N183="nulová",J183,0)</f>
        <v>0</v>
      </c>
      <c r="BJ183" s="17" t="s">
        <v>78</v>
      </c>
      <c r="BK183" s="135">
        <f>ROUND(I183*H183,2)</f>
        <v>1425.6</v>
      </c>
      <c r="BL183" s="17" t="s">
        <v>106</v>
      </c>
      <c r="BM183" s="134" t="s">
        <v>6360</v>
      </c>
    </row>
    <row r="184" spans="2:65" s="1" customFormat="1">
      <c r="B184" s="29"/>
      <c r="D184" s="136" t="s">
        <v>231</v>
      </c>
      <c r="F184" s="137" t="s">
        <v>6055</v>
      </c>
      <c r="L184" s="29"/>
      <c r="M184" s="138"/>
      <c r="T184" s="53"/>
      <c r="AT184" s="17" t="s">
        <v>231</v>
      </c>
      <c r="AU184" s="17" t="s">
        <v>82</v>
      </c>
    </row>
    <row r="185" spans="2:65" s="1" customFormat="1">
      <c r="B185" s="29"/>
      <c r="D185" s="139" t="s">
        <v>232</v>
      </c>
      <c r="F185" s="140" t="s">
        <v>6056</v>
      </c>
      <c r="L185" s="29"/>
      <c r="M185" s="138"/>
      <c r="T185" s="53"/>
      <c r="AT185" s="17" t="s">
        <v>232</v>
      </c>
      <c r="AU185" s="17" t="s">
        <v>82</v>
      </c>
    </row>
    <row r="186" spans="2:65" s="11" customFormat="1" ht="22.9" customHeight="1">
      <c r="B186" s="112"/>
      <c r="D186" s="113" t="s">
        <v>72</v>
      </c>
      <c r="E186" s="121" t="s">
        <v>1104</v>
      </c>
      <c r="F186" s="121" t="s">
        <v>1105</v>
      </c>
      <c r="J186" s="122">
        <f>BK186</f>
        <v>111446.7</v>
      </c>
      <c r="L186" s="112"/>
      <c r="M186" s="116"/>
      <c r="P186" s="117">
        <f>SUM(P187:P192)</f>
        <v>178.9119</v>
      </c>
      <c r="R186" s="117">
        <f>SUM(R187:R192)</f>
        <v>0</v>
      </c>
      <c r="T186" s="118">
        <f>SUM(T187:T192)</f>
        <v>0</v>
      </c>
      <c r="AR186" s="113" t="s">
        <v>78</v>
      </c>
      <c r="AT186" s="119" t="s">
        <v>72</v>
      </c>
      <c r="AU186" s="119" t="s">
        <v>78</v>
      </c>
      <c r="AY186" s="113" t="s">
        <v>224</v>
      </c>
      <c r="BK186" s="120">
        <f>SUM(BK187:BK192)</f>
        <v>111446.7</v>
      </c>
    </row>
    <row r="187" spans="2:65" s="1" customFormat="1" ht="24.2" customHeight="1">
      <c r="B187" s="123"/>
      <c r="C187" s="124" t="s">
        <v>293</v>
      </c>
      <c r="D187" s="124" t="s">
        <v>226</v>
      </c>
      <c r="E187" s="125" t="s">
        <v>6361</v>
      </c>
      <c r="F187" s="126" t="s">
        <v>6362</v>
      </c>
      <c r="G187" s="127" t="s">
        <v>253</v>
      </c>
      <c r="H187" s="128">
        <v>80.7</v>
      </c>
      <c r="I187" s="129">
        <v>748</v>
      </c>
      <c r="J187" s="129">
        <f>ROUND(I187*H187,2)</f>
        <v>60363.6</v>
      </c>
      <c r="K187" s="126" t="s">
        <v>230</v>
      </c>
      <c r="L187" s="29"/>
      <c r="M187" s="130" t="s">
        <v>1</v>
      </c>
      <c r="N187" s="131" t="s">
        <v>38</v>
      </c>
      <c r="O187" s="132">
        <v>1.5940000000000001</v>
      </c>
      <c r="P187" s="132">
        <f>O187*H187</f>
        <v>128.63580000000002</v>
      </c>
      <c r="Q187" s="132">
        <v>0</v>
      </c>
      <c r="R187" s="132">
        <f>Q187*H187</f>
        <v>0</v>
      </c>
      <c r="S187" s="132">
        <v>0</v>
      </c>
      <c r="T187" s="133">
        <f>S187*H187</f>
        <v>0</v>
      </c>
      <c r="AR187" s="134" t="s">
        <v>106</v>
      </c>
      <c r="AT187" s="134" t="s">
        <v>226</v>
      </c>
      <c r="AU187" s="134" t="s">
        <v>82</v>
      </c>
      <c r="AY187" s="17" t="s">
        <v>224</v>
      </c>
      <c r="BE187" s="135">
        <f>IF(N187="základní",J187,0)</f>
        <v>60363.6</v>
      </c>
      <c r="BF187" s="135">
        <f>IF(N187="snížená",J187,0)</f>
        <v>0</v>
      </c>
      <c r="BG187" s="135">
        <f>IF(N187="zákl. přenesená",J187,0)</f>
        <v>0</v>
      </c>
      <c r="BH187" s="135">
        <f>IF(N187="sníž. přenesená",J187,0)</f>
        <v>0</v>
      </c>
      <c r="BI187" s="135">
        <f>IF(N187="nulová",J187,0)</f>
        <v>0</v>
      </c>
      <c r="BJ187" s="17" t="s">
        <v>78</v>
      </c>
      <c r="BK187" s="135">
        <f>ROUND(I187*H187,2)</f>
        <v>60363.6</v>
      </c>
      <c r="BL187" s="17" t="s">
        <v>106</v>
      </c>
      <c r="BM187" s="134" t="s">
        <v>6363</v>
      </c>
    </row>
    <row r="188" spans="2:65" s="1" customFormat="1" ht="19.5">
      <c r="B188" s="29"/>
      <c r="D188" s="136" t="s">
        <v>231</v>
      </c>
      <c r="F188" s="137" t="s">
        <v>6364</v>
      </c>
      <c r="L188" s="29"/>
      <c r="M188" s="138"/>
      <c r="T188" s="53"/>
      <c r="AT188" s="17" t="s">
        <v>231</v>
      </c>
      <c r="AU188" s="17" t="s">
        <v>82</v>
      </c>
    </row>
    <row r="189" spans="2:65" s="1" customFormat="1">
      <c r="B189" s="29"/>
      <c r="D189" s="139" t="s">
        <v>232</v>
      </c>
      <c r="F189" s="140" t="s">
        <v>6365</v>
      </c>
      <c r="L189" s="29"/>
      <c r="M189" s="138"/>
      <c r="T189" s="53"/>
      <c r="AT189" s="17" t="s">
        <v>232</v>
      </c>
      <c r="AU189" s="17" t="s">
        <v>82</v>
      </c>
    </row>
    <row r="190" spans="2:65" s="1" customFormat="1" ht="33" customHeight="1">
      <c r="B190" s="123"/>
      <c r="C190" s="124" t="s">
        <v>7</v>
      </c>
      <c r="D190" s="124" t="s">
        <v>226</v>
      </c>
      <c r="E190" s="125" t="s">
        <v>6057</v>
      </c>
      <c r="F190" s="126" t="s">
        <v>6058</v>
      </c>
      <c r="G190" s="127" t="s">
        <v>253</v>
      </c>
      <c r="H190" s="128">
        <v>80.7</v>
      </c>
      <c r="I190" s="129">
        <v>633</v>
      </c>
      <c r="J190" s="129">
        <f>ROUND(I190*H190,2)</f>
        <v>51083.1</v>
      </c>
      <c r="K190" s="126" t="s">
        <v>230</v>
      </c>
      <c r="L190" s="29"/>
      <c r="M190" s="130" t="s">
        <v>1</v>
      </c>
      <c r="N190" s="131" t="s">
        <v>38</v>
      </c>
      <c r="O190" s="132">
        <v>0.623</v>
      </c>
      <c r="P190" s="132">
        <f>O190*H190</f>
        <v>50.2761</v>
      </c>
      <c r="Q190" s="132">
        <v>0</v>
      </c>
      <c r="R190" s="132">
        <f>Q190*H190</f>
        <v>0</v>
      </c>
      <c r="S190" s="132">
        <v>0</v>
      </c>
      <c r="T190" s="133">
        <f>S190*H190</f>
        <v>0</v>
      </c>
      <c r="AR190" s="134" t="s">
        <v>106</v>
      </c>
      <c r="AT190" s="134" t="s">
        <v>226</v>
      </c>
      <c r="AU190" s="134" t="s">
        <v>82</v>
      </c>
      <c r="AY190" s="17" t="s">
        <v>224</v>
      </c>
      <c r="BE190" s="135">
        <f>IF(N190="základní",J190,0)</f>
        <v>51083.1</v>
      </c>
      <c r="BF190" s="135">
        <f>IF(N190="snížená",J190,0)</f>
        <v>0</v>
      </c>
      <c r="BG190" s="135">
        <f>IF(N190="zákl. přenesená",J190,0)</f>
        <v>0</v>
      </c>
      <c r="BH190" s="135">
        <f>IF(N190="sníž. přenesená",J190,0)</f>
        <v>0</v>
      </c>
      <c r="BI190" s="135">
        <f>IF(N190="nulová",J190,0)</f>
        <v>0</v>
      </c>
      <c r="BJ190" s="17" t="s">
        <v>78</v>
      </c>
      <c r="BK190" s="135">
        <f>ROUND(I190*H190,2)</f>
        <v>51083.1</v>
      </c>
      <c r="BL190" s="17" t="s">
        <v>106</v>
      </c>
      <c r="BM190" s="134" t="s">
        <v>6366</v>
      </c>
    </row>
    <row r="191" spans="2:65" s="1" customFormat="1" ht="29.25">
      <c r="B191" s="29"/>
      <c r="D191" s="136" t="s">
        <v>231</v>
      </c>
      <c r="F191" s="137" t="s">
        <v>6060</v>
      </c>
      <c r="L191" s="29"/>
      <c r="M191" s="138"/>
      <c r="T191" s="53"/>
      <c r="AT191" s="17" t="s">
        <v>231</v>
      </c>
      <c r="AU191" s="17" t="s">
        <v>82</v>
      </c>
    </row>
    <row r="192" spans="2:65" s="1" customFormat="1">
      <c r="B192" s="29"/>
      <c r="D192" s="139" t="s">
        <v>232</v>
      </c>
      <c r="F192" s="140" t="s">
        <v>6061</v>
      </c>
      <c r="L192" s="29"/>
      <c r="M192" s="138"/>
      <c r="T192" s="53"/>
      <c r="AT192" s="17" t="s">
        <v>232</v>
      </c>
      <c r="AU192" s="17" t="s">
        <v>82</v>
      </c>
    </row>
    <row r="193" spans="2:65" s="11" customFormat="1" ht="25.9" customHeight="1">
      <c r="B193" s="112"/>
      <c r="D193" s="113" t="s">
        <v>72</v>
      </c>
      <c r="E193" s="114" t="s">
        <v>1110</v>
      </c>
      <c r="F193" s="114" t="s">
        <v>1111</v>
      </c>
      <c r="J193" s="115">
        <f>BK193</f>
        <v>38779.599999999999</v>
      </c>
      <c r="L193" s="112"/>
      <c r="M193" s="116"/>
      <c r="P193" s="117">
        <f>P194+P222</f>
        <v>17.84</v>
      </c>
      <c r="R193" s="117">
        <f>R194+R222</f>
        <v>2.7189999999999999E-2</v>
      </c>
      <c r="T193" s="118">
        <f>T194+T222</f>
        <v>0</v>
      </c>
      <c r="AR193" s="113" t="s">
        <v>82</v>
      </c>
      <c r="AT193" s="119" t="s">
        <v>72</v>
      </c>
      <c r="AU193" s="119" t="s">
        <v>73</v>
      </c>
      <c r="AY193" s="113" t="s">
        <v>224</v>
      </c>
      <c r="BK193" s="120">
        <f>BK194+BK222</f>
        <v>38779.599999999999</v>
      </c>
    </row>
    <row r="194" spans="2:65" s="11" customFormat="1" ht="22.9" customHeight="1">
      <c r="B194" s="112"/>
      <c r="D194" s="113" t="s">
        <v>72</v>
      </c>
      <c r="E194" s="121" t="s">
        <v>2000</v>
      </c>
      <c r="F194" s="121" t="s">
        <v>2513</v>
      </c>
      <c r="J194" s="122">
        <f>BK194</f>
        <v>27979.599999999999</v>
      </c>
      <c r="L194" s="112"/>
      <c r="M194" s="116"/>
      <c r="P194" s="117">
        <f>SUM(P195:P221)</f>
        <v>17.536000000000001</v>
      </c>
      <c r="R194" s="117">
        <f>SUM(R195:R221)</f>
        <v>1.1449999999999998E-2</v>
      </c>
      <c r="T194" s="118">
        <f>SUM(T195:T221)</f>
        <v>0</v>
      </c>
      <c r="AR194" s="113" t="s">
        <v>82</v>
      </c>
      <c r="AT194" s="119" t="s">
        <v>72</v>
      </c>
      <c r="AU194" s="119" t="s">
        <v>78</v>
      </c>
      <c r="AY194" s="113" t="s">
        <v>224</v>
      </c>
      <c r="BK194" s="120">
        <f>SUM(BK195:BK221)</f>
        <v>27979.599999999999</v>
      </c>
    </row>
    <row r="195" spans="2:65" s="1" customFormat="1" ht="24.2" customHeight="1">
      <c r="B195" s="123"/>
      <c r="C195" s="124" t="s">
        <v>300</v>
      </c>
      <c r="D195" s="124" t="s">
        <v>226</v>
      </c>
      <c r="E195" s="125" t="s">
        <v>2596</v>
      </c>
      <c r="F195" s="126" t="s">
        <v>2597</v>
      </c>
      <c r="G195" s="127" t="s">
        <v>639</v>
      </c>
      <c r="H195" s="128">
        <v>3</v>
      </c>
      <c r="I195" s="129">
        <v>399</v>
      </c>
      <c r="J195" s="129">
        <f>ROUND(I195*H195,2)</f>
        <v>1197</v>
      </c>
      <c r="K195" s="126" t="s">
        <v>230</v>
      </c>
      <c r="L195" s="29"/>
      <c r="M195" s="130" t="s">
        <v>1</v>
      </c>
      <c r="N195" s="131" t="s">
        <v>38</v>
      </c>
      <c r="O195" s="132">
        <v>0.114</v>
      </c>
      <c r="P195" s="132">
        <f>O195*H195</f>
        <v>0.34200000000000003</v>
      </c>
      <c r="Q195" s="132">
        <v>2.7E-4</v>
      </c>
      <c r="R195" s="132">
        <f>Q195*H195</f>
        <v>8.0999999999999996E-4</v>
      </c>
      <c r="S195" s="132">
        <v>0</v>
      </c>
      <c r="T195" s="133">
        <f>S195*H195</f>
        <v>0</v>
      </c>
      <c r="AR195" s="134" t="s">
        <v>277</v>
      </c>
      <c r="AT195" s="134" t="s">
        <v>226</v>
      </c>
      <c r="AU195" s="134" t="s">
        <v>82</v>
      </c>
      <c r="AY195" s="17" t="s">
        <v>224</v>
      </c>
      <c r="BE195" s="135">
        <f>IF(N195="základní",J195,0)</f>
        <v>1197</v>
      </c>
      <c r="BF195" s="135">
        <f>IF(N195="snížená",J195,0)</f>
        <v>0</v>
      </c>
      <c r="BG195" s="135">
        <f>IF(N195="zákl. přenesená",J195,0)</f>
        <v>0</v>
      </c>
      <c r="BH195" s="135">
        <f>IF(N195="sníž. přenesená",J195,0)</f>
        <v>0</v>
      </c>
      <c r="BI195" s="135">
        <f>IF(N195="nulová",J195,0)</f>
        <v>0</v>
      </c>
      <c r="BJ195" s="17" t="s">
        <v>78</v>
      </c>
      <c r="BK195" s="135">
        <f>ROUND(I195*H195,2)</f>
        <v>1197</v>
      </c>
      <c r="BL195" s="17" t="s">
        <v>277</v>
      </c>
      <c r="BM195" s="134" t="s">
        <v>6367</v>
      </c>
    </row>
    <row r="196" spans="2:65" s="1" customFormat="1" ht="19.5">
      <c r="B196" s="29"/>
      <c r="D196" s="136" t="s">
        <v>231</v>
      </c>
      <c r="F196" s="137" t="s">
        <v>2599</v>
      </c>
      <c r="L196" s="29"/>
      <c r="M196" s="138"/>
      <c r="T196" s="53"/>
      <c r="AT196" s="17" t="s">
        <v>231</v>
      </c>
      <c r="AU196" s="17" t="s">
        <v>82</v>
      </c>
    </row>
    <row r="197" spans="2:65" s="1" customFormat="1">
      <c r="B197" s="29"/>
      <c r="D197" s="139" t="s">
        <v>232</v>
      </c>
      <c r="F197" s="140" t="s">
        <v>2600</v>
      </c>
      <c r="L197" s="29"/>
      <c r="M197" s="138"/>
      <c r="T197" s="53"/>
      <c r="AT197" s="17" t="s">
        <v>232</v>
      </c>
      <c r="AU197" s="17" t="s">
        <v>82</v>
      </c>
    </row>
    <row r="198" spans="2:65" s="1" customFormat="1" ht="24.2" customHeight="1">
      <c r="B198" s="123"/>
      <c r="C198" s="124" t="s">
        <v>366</v>
      </c>
      <c r="D198" s="124" t="s">
        <v>226</v>
      </c>
      <c r="E198" s="125" t="s">
        <v>2607</v>
      </c>
      <c r="F198" s="126" t="s">
        <v>2608</v>
      </c>
      <c r="G198" s="127" t="s">
        <v>639</v>
      </c>
      <c r="H198" s="128">
        <v>1</v>
      </c>
      <c r="I198" s="129">
        <v>730</v>
      </c>
      <c r="J198" s="129">
        <f>ROUND(I198*H198,2)</f>
        <v>730</v>
      </c>
      <c r="K198" s="126" t="s">
        <v>230</v>
      </c>
      <c r="L198" s="29"/>
      <c r="M198" s="130" t="s">
        <v>1</v>
      </c>
      <c r="N198" s="131" t="s">
        <v>38</v>
      </c>
      <c r="O198" s="132">
        <v>0.26900000000000002</v>
      </c>
      <c r="P198" s="132">
        <f>O198*H198</f>
        <v>0.26900000000000002</v>
      </c>
      <c r="Q198" s="132">
        <v>8.1999999999999998E-4</v>
      </c>
      <c r="R198" s="132">
        <f>Q198*H198</f>
        <v>8.1999999999999998E-4</v>
      </c>
      <c r="S198" s="132">
        <v>0</v>
      </c>
      <c r="T198" s="133">
        <f>S198*H198</f>
        <v>0</v>
      </c>
      <c r="AR198" s="134" t="s">
        <v>277</v>
      </c>
      <c r="AT198" s="134" t="s">
        <v>226</v>
      </c>
      <c r="AU198" s="134" t="s">
        <v>82</v>
      </c>
      <c r="AY198" s="17" t="s">
        <v>224</v>
      </c>
      <c r="BE198" s="135">
        <f>IF(N198="základní",J198,0)</f>
        <v>730</v>
      </c>
      <c r="BF198" s="135">
        <f>IF(N198="snížená",J198,0)</f>
        <v>0</v>
      </c>
      <c r="BG198" s="135">
        <f>IF(N198="zákl. přenesená",J198,0)</f>
        <v>0</v>
      </c>
      <c r="BH198" s="135">
        <f>IF(N198="sníž. přenesená",J198,0)</f>
        <v>0</v>
      </c>
      <c r="BI198" s="135">
        <f>IF(N198="nulová",J198,0)</f>
        <v>0</v>
      </c>
      <c r="BJ198" s="17" t="s">
        <v>78</v>
      </c>
      <c r="BK198" s="135">
        <f>ROUND(I198*H198,2)</f>
        <v>730</v>
      </c>
      <c r="BL198" s="17" t="s">
        <v>277</v>
      </c>
      <c r="BM198" s="134" t="s">
        <v>6368</v>
      </c>
    </row>
    <row r="199" spans="2:65" s="1" customFormat="1" ht="19.5">
      <c r="B199" s="29"/>
      <c r="D199" s="136" t="s">
        <v>231</v>
      </c>
      <c r="F199" s="137" t="s">
        <v>2610</v>
      </c>
      <c r="L199" s="29"/>
      <c r="M199" s="138"/>
      <c r="T199" s="53"/>
      <c r="AT199" s="17" t="s">
        <v>231</v>
      </c>
      <c r="AU199" s="17" t="s">
        <v>82</v>
      </c>
    </row>
    <row r="200" spans="2:65" s="1" customFormat="1">
      <c r="B200" s="29"/>
      <c r="D200" s="139" t="s">
        <v>232</v>
      </c>
      <c r="F200" s="140" t="s">
        <v>2611</v>
      </c>
      <c r="L200" s="29"/>
      <c r="M200" s="138"/>
      <c r="T200" s="53"/>
      <c r="AT200" s="17" t="s">
        <v>232</v>
      </c>
      <c r="AU200" s="17" t="s">
        <v>82</v>
      </c>
    </row>
    <row r="201" spans="2:65" s="1" customFormat="1" ht="24.2" customHeight="1">
      <c r="B201" s="123"/>
      <c r="C201" s="124" t="s">
        <v>304</v>
      </c>
      <c r="D201" s="124" t="s">
        <v>226</v>
      </c>
      <c r="E201" s="125" t="s">
        <v>6369</v>
      </c>
      <c r="F201" s="126" t="s">
        <v>6370</v>
      </c>
      <c r="G201" s="127" t="s">
        <v>639</v>
      </c>
      <c r="H201" s="128">
        <v>2</v>
      </c>
      <c r="I201" s="129">
        <v>3420</v>
      </c>
      <c r="J201" s="129">
        <f>ROUND(I201*H201,2)</f>
        <v>6840</v>
      </c>
      <c r="K201" s="126" t="s">
        <v>230</v>
      </c>
      <c r="L201" s="29"/>
      <c r="M201" s="130" t="s">
        <v>1</v>
      </c>
      <c r="N201" s="131" t="s">
        <v>38</v>
      </c>
      <c r="O201" s="132">
        <v>0.22700000000000001</v>
      </c>
      <c r="P201" s="132">
        <f>O201*H201</f>
        <v>0.45400000000000001</v>
      </c>
      <c r="Q201" s="132">
        <v>1.01E-3</v>
      </c>
      <c r="R201" s="132">
        <f>Q201*H201</f>
        <v>2.0200000000000001E-3</v>
      </c>
      <c r="S201" s="132">
        <v>0</v>
      </c>
      <c r="T201" s="133">
        <f>S201*H201</f>
        <v>0</v>
      </c>
      <c r="AR201" s="134" t="s">
        <v>277</v>
      </c>
      <c r="AT201" s="134" t="s">
        <v>226</v>
      </c>
      <c r="AU201" s="134" t="s">
        <v>82</v>
      </c>
      <c r="AY201" s="17" t="s">
        <v>224</v>
      </c>
      <c r="BE201" s="135">
        <f>IF(N201="základní",J201,0)</f>
        <v>6840</v>
      </c>
      <c r="BF201" s="135">
        <f>IF(N201="snížená",J201,0)</f>
        <v>0</v>
      </c>
      <c r="BG201" s="135">
        <f>IF(N201="zákl. přenesená",J201,0)</f>
        <v>0</v>
      </c>
      <c r="BH201" s="135">
        <f>IF(N201="sníž. přenesená",J201,0)</f>
        <v>0</v>
      </c>
      <c r="BI201" s="135">
        <f>IF(N201="nulová",J201,0)</f>
        <v>0</v>
      </c>
      <c r="BJ201" s="17" t="s">
        <v>78</v>
      </c>
      <c r="BK201" s="135">
        <f>ROUND(I201*H201,2)</f>
        <v>6840</v>
      </c>
      <c r="BL201" s="17" t="s">
        <v>277</v>
      </c>
      <c r="BM201" s="134" t="s">
        <v>6371</v>
      </c>
    </row>
    <row r="202" spans="2:65" s="1" customFormat="1" ht="19.5">
      <c r="B202" s="29"/>
      <c r="D202" s="136" t="s">
        <v>231</v>
      </c>
      <c r="F202" s="137" t="s">
        <v>6372</v>
      </c>
      <c r="L202" s="29"/>
      <c r="M202" s="138"/>
      <c r="T202" s="53"/>
      <c r="AT202" s="17" t="s">
        <v>231</v>
      </c>
      <c r="AU202" s="17" t="s">
        <v>82</v>
      </c>
    </row>
    <row r="203" spans="2:65" s="1" customFormat="1">
      <c r="B203" s="29"/>
      <c r="D203" s="139" t="s">
        <v>232</v>
      </c>
      <c r="F203" s="140" t="s">
        <v>6373</v>
      </c>
      <c r="L203" s="29"/>
      <c r="M203" s="138"/>
      <c r="T203" s="53"/>
      <c r="AT203" s="17" t="s">
        <v>232</v>
      </c>
      <c r="AU203" s="17" t="s">
        <v>82</v>
      </c>
    </row>
    <row r="204" spans="2:65" s="1" customFormat="1" ht="21.75" customHeight="1">
      <c r="B204" s="123"/>
      <c r="C204" s="124" t="s">
        <v>376</v>
      </c>
      <c r="D204" s="124" t="s">
        <v>226</v>
      </c>
      <c r="E204" s="125" t="s">
        <v>5920</v>
      </c>
      <c r="F204" s="126" t="s">
        <v>5921</v>
      </c>
      <c r="G204" s="127" t="s">
        <v>639</v>
      </c>
      <c r="H204" s="128">
        <v>2</v>
      </c>
      <c r="I204" s="129">
        <v>621</v>
      </c>
      <c r="J204" s="129">
        <f>ROUND(I204*H204,2)</f>
        <v>1242</v>
      </c>
      <c r="K204" s="126" t="s">
        <v>230</v>
      </c>
      <c r="L204" s="29"/>
      <c r="M204" s="130" t="s">
        <v>1</v>
      </c>
      <c r="N204" s="131" t="s">
        <v>38</v>
      </c>
      <c r="O204" s="132">
        <v>0.22</v>
      </c>
      <c r="P204" s="132">
        <f>O204*H204</f>
        <v>0.44</v>
      </c>
      <c r="Q204" s="132">
        <v>5.0000000000000001E-4</v>
      </c>
      <c r="R204" s="132">
        <f>Q204*H204</f>
        <v>1E-3</v>
      </c>
      <c r="S204" s="132">
        <v>0</v>
      </c>
      <c r="T204" s="133">
        <f>S204*H204</f>
        <v>0</v>
      </c>
      <c r="AR204" s="134" t="s">
        <v>277</v>
      </c>
      <c r="AT204" s="134" t="s">
        <v>226</v>
      </c>
      <c r="AU204" s="134" t="s">
        <v>82</v>
      </c>
      <c r="AY204" s="17" t="s">
        <v>224</v>
      </c>
      <c r="BE204" s="135">
        <f>IF(N204="základní",J204,0)</f>
        <v>1242</v>
      </c>
      <c r="BF204" s="135">
        <f>IF(N204="snížená",J204,0)</f>
        <v>0</v>
      </c>
      <c r="BG204" s="135">
        <f>IF(N204="zákl. přenesená",J204,0)</f>
        <v>0</v>
      </c>
      <c r="BH204" s="135">
        <f>IF(N204="sníž. přenesená",J204,0)</f>
        <v>0</v>
      </c>
      <c r="BI204" s="135">
        <f>IF(N204="nulová",J204,0)</f>
        <v>0</v>
      </c>
      <c r="BJ204" s="17" t="s">
        <v>78</v>
      </c>
      <c r="BK204" s="135">
        <f>ROUND(I204*H204,2)</f>
        <v>1242</v>
      </c>
      <c r="BL204" s="17" t="s">
        <v>277</v>
      </c>
      <c r="BM204" s="134" t="s">
        <v>6374</v>
      </c>
    </row>
    <row r="205" spans="2:65" s="1" customFormat="1" ht="19.5">
      <c r="B205" s="29"/>
      <c r="D205" s="136" t="s">
        <v>231</v>
      </c>
      <c r="F205" s="137" t="s">
        <v>5923</v>
      </c>
      <c r="L205" s="29"/>
      <c r="M205" s="138"/>
      <c r="T205" s="53"/>
      <c r="AT205" s="17" t="s">
        <v>231</v>
      </c>
      <c r="AU205" s="17" t="s">
        <v>82</v>
      </c>
    </row>
    <row r="206" spans="2:65" s="1" customFormat="1">
      <c r="B206" s="29"/>
      <c r="D206" s="139" t="s">
        <v>232</v>
      </c>
      <c r="F206" s="140" t="s">
        <v>5924</v>
      </c>
      <c r="L206" s="29"/>
      <c r="M206" s="138"/>
      <c r="T206" s="53"/>
      <c r="AT206" s="17" t="s">
        <v>232</v>
      </c>
      <c r="AU206" s="17" t="s">
        <v>82</v>
      </c>
    </row>
    <row r="207" spans="2:65" s="1" customFormat="1" ht="21.75" customHeight="1">
      <c r="B207" s="123"/>
      <c r="C207" s="124" t="s">
        <v>313</v>
      </c>
      <c r="D207" s="124" t="s">
        <v>226</v>
      </c>
      <c r="E207" s="125" t="s">
        <v>2644</v>
      </c>
      <c r="F207" s="126" t="s">
        <v>2645</v>
      </c>
      <c r="G207" s="127" t="s">
        <v>639</v>
      </c>
      <c r="H207" s="128">
        <v>2</v>
      </c>
      <c r="I207" s="129">
        <v>755</v>
      </c>
      <c r="J207" s="129">
        <f>ROUND(I207*H207,2)</f>
        <v>1510</v>
      </c>
      <c r="K207" s="126" t="s">
        <v>230</v>
      </c>
      <c r="L207" s="29"/>
      <c r="M207" s="130" t="s">
        <v>1</v>
      </c>
      <c r="N207" s="131" t="s">
        <v>38</v>
      </c>
      <c r="O207" s="132">
        <v>0.26</v>
      </c>
      <c r="P207" s="132">
        <f>O207*H207</f>
        <v>0.52</v>
      </c>
      <c r="Q207" s="132">
        <v>6.9999999999999999E-4</v>
      </c>
      <c r="R207" s="132">
        <f>Q207*H207</f>
        <v>1.4E-3</v>
      </c>
      <c r="S207" s="132">
        <v>0</v>
      </c>
      <c r="T207" s="133">
        <f>S207*H207</f>
        <v>0</v>
      </c>
      <c r="AR207" s="134" t="s">
        <v>277</v>
      </c>
      <c r="AT207" s="134" t="s">
        <v>226</v>
      </c>
      <c r="AU207" s="134" t="s">
        <v>82</v>
      </c>
      <c r="AY207" s="17" t="s">
        <v>224</v>
      </c>
      <c r="BE207" s="135">
        <f>IF(N207="základní",J207,0)</f>
        <v>1510</v>
      </c>
      <c r="BF207" s="135">
        <f>IF(N207="snížená",J207,0)</f>
        <v>0</v>
      </c>
      <c r="BG207" s="135">
        <f>IF(N207="zákl. přenesená",J207,0)</f>
        <v>0</v>
      </c>
      <c r="BH207" s="135">
        <f>IF(N207="sníž. přenesená",J207,0)</f>
        <v>0</v>
      </c>
      <c r="BI207" s="135">
        <f>IF(N207="nulová",J207,0)</f>
        <v>0</v>
      </c>
      <c r="BJ207" s="17" t="s">
        <v>78</v>
      </c>
      <c r="BK207" s="135">
        <f>ROUND(I207*H207,2)</f>
        <v>1510</v>
      </c>
      <c r="BL207" s="17" t="s">
        <v>277</v>
      </c>
      <c r="BM207" s="134" t="s">
        <v>6375</v>
      </c>
    </row>
    <row r="208" spans="2:65" s="1" customFormat="1" ht="19.5">
      <c r="B208" s="29"/>
      <c r="D208" s="136" t="s">
        <v>231</v>
      </c>
      <c r="F208" s="137" t="s">
        <v>2647</v>
      </c>
      <c r="L208" s="29"/>
      <c r="M208" s="138"/>
      <c r="T208" s="53"/>
      <c r="AT208" s="17" t="s">
        <v>231</v>
      </c>
      <c r="AU208" s="17" t="s">
        <v>82</v>
      </c>
    </row>
    <row r="209" spans="2:65" s="1" customFormat="1">
      <c r="B209" s="29"/>
      <c r="D209" s="139" t="s">
        <v>232</v>
      </c>
      <c r="F209" s="140" t="s">
        <v>2648</v>
      </c>
      <c r="L209" s="29"/>
      <c r="M209" s="138"/>
      <c r="T209" s="53"/>
      <c r="AT209" s="17" t="s">
        <v>232</v>
      </c>
      <c r="AU209" s="17" t="s">
        <v>82</v>
      </c>
    </row>
    <row r="210" spans="2:65" s="1" customFormat="1" ht="24.2" customHeight="1">
      <c r="B210" s="123"/>
      <c r="C210" s="124" t="s">
        <v>393</v>
      </c>
      <c r="D210" s="124" t="s">
        <v>226</v>
      </c>
      <c r="E210" s="125" t="s">
        <v>2681</v>
      </c>
      <c r="F210" s="126" t="s">
        <v>2682</v>
      </c>
      <c r="G210" s="127" t="s">
        <v>639</v>
      </c>
      <c r="H210" s="128">
        <v>1</v>
      </c>
      <c r="I210" s="129">
        <v>654</v>
      </c>
      <c r="J210" s="129">
        <f>ROUND(I210*H210,2)</f>
        <v>654</v>
      </c>
      <c r="K210" s="126" t="s">
        <v>230</v>
      </c>
      <c r="L210" s="29"/>
      <c r="M210" s="130" t="s">
        <v>1</v>
      </c>
      <c r="N210" s="131" t="s">
        <v>38</v>
      </c>
      <c r="O210" s="132">
        <v>0.26</v>
      </c>
      <c r="P210" s="132">
        <f>O210*H210</f>
        <v>0.26</v>
      </c>
      <c r="Q210" s="132">
        <v>4.2999999999999999E-4</v>
      </c>
      <c r="R210" s="132">
        <f>Q210*H210</f>
        <v>4.2999999999999999E-4</v>
      </c>
      <c r="S210" s="132">
        <v>0</v>
      </c>
      <c r="T210" s="133">
        <f>S210*H210</f>
        <v>0</v>
      </c>
      <c r="AR210" s="134" t="s">
        <v>277</v>
      </c>
      <c r="AT210" s="134" t="s">
        <v>226</v>
      </c>
      <c r="AU210" s="134" t="s">
        <v>82</v>
      </c>
      <c r="AY210" s="17" t="s">
        <v>224</v>
      </c>
      <c r="BE210" s="135">
        <f>IF(N210="základní",J210,0)</f>
        <v>654</v>
      </c>
      <c r="BF210" s="135">
        <f>IF(N210="snížená",J210,0)</f>
        <v>0</v>
      </c>
      <c r="BG210" s="135">
        <f>IF(N210="zákl. přenesená",J210,0)</f>
        <v>0</v>
      </c>
      <c r="BH210" s="135">
        <f>IF(N210="sníž. přenesená",J210,0)</f>
        <v>0</v>
      </c>
      <c r="BI210" s="135">
        <f>IF(N210="nulová",J210,0)</f>
        <v>0</v>
      </c>
      <c r="BJ210" s="17" t="s">
        <v>78</v>
      </c>
      <c r="BK210" s="135">
        <f>ROUND(I210*H210,2)</f>
        <v>654</v>
      </c>
      <c r="BL210" s="17" t="s">
        <v>277</v>
      </c>
      <c r="BM210" s="134" t="s">
        <v>6376</v>
      </c>
    </row>
    <row r="211" spans="2:65" s="1" customFormat="1">
      <c r="B211" s="29"/>
      <c r="D211" s="136" t="s">
        <v>231</v>
      </c>
      <c r="F211" s="137" t="s">
        <v>2684</v>
      </c>
      <c r="L211" s="29"/>
      <c r="M211" s="138"/>
      <c r="T211" s="53"/>
      <c r="AT211" s="17" t="s">
        <v>231</v>
      </c>
      <c r="AU211" s="17" t="s">
        <v>82</v>
      </c>
    </row>
    <row r="212" spans="2:65" s="1" customFormat="1">
      <c r="B212" s="29"/>
      <c r="D212" s="139" t="s">
        <v>232</v>
      </c>
      <c r="F212" s="140" t="s">
        <v>2685</v>
      </c>
      <c r="L212" s="29"/>
      <c r="M212" s="138"/>
      <c r="T212" s="53"/>
      <c r="AT212" s="17" t="s">
        <v>232</v>
      </c>
      <c r="AU212" s="17" t="s">
        <v>82</v>
      </c>
    </row>
    <row r="213" spans="2:65" s="1" customFormat="1" ht="16.5" customHeight="1">
      <c r="B213" s="123"/>
      <c r="C213" s="124" t="s">
        <v>321</v>
      </c>
      <c r="D213" s="124" t="s">
        <v>226</v>
      </c>
      <c r="E213" s="125" t="s">
        <v>2696</v>
      </c>
      <c r="F213" s="126" t="s">
        <v>2697</v>
      </c>
      <c r="G213" s="127" t="s">
        <v>369</v>
      </c>
      <c r="H213" s="128">
        <v>1</v>
      </c>
      <c r="I213" s="129">
        <v>4580</v>
      </c>
      <c r="J213" s="129">
        <f>ROUND(I213*H213,2)</f>
        <v>4580</v>
      </c>
      <c r="K213" s="126" t="s">
        <v>230</v>
      </c>
      <c r="L213" s="29"/>
      <c r="M213" s="130" t="s">
        <v>1</v>
      </c>
      <c r="N213" s="131" t="s">
        <v>38</v>
      </c>
      <c r="O213" s="132">
        <v>0.5</v>
      </c>
      <c r="P213" s="132">
        <f>O213*H213</f>
        <v>0.5</v>
      </c>
      <c r="Q213" s="132">
        <v>2E-3</v>
      </c>
      <c r="R213" s="132">
        <f>Q213*H213</f>
        <v>2E-3</v>
      </c>
      <c r="S213" s="132">
        <v>0</v>
      </c>
      <c r="T213" s="133">
        <f>S213*H213</f>
        <v>0</v>
      </c>
      <c r="AR213" s="134" t="s">
        <v>277</v>
      </c>
      <c r="AT213" s="134" t="s">
        <v>226</v>
      </c>
      <c r="AU213" s="134" t="s">
        <v>82</v>
      </c>
      <c r="AY213" s="17" t="s">
        <v>224</v>
      </c>
      <c r="BE213" s="135">
        <f>IF(N213="základní",J213,0)</f>
        <v>4580</v>
      </c>
      <c r="BF213" s="135">
        <f>IF(N213="snížená",J213,0)</f>
        <v>0</v>
      </c>
      <c r="BG213" s="135">
        <f>IF(N213="zákl. přenesená",J213,0)</f>
        <v>0</v>
      </c>
      <c r="BH213" s="135">
        <f>IF(N213="sníž. přenesená",J213,0)</f>
        <v>0</v>
      </c>
      <c r="BI213" s="135">
        <f>IF(N213="nulová",J213,0)</f>
        <v>0</v>
      </c>
      <c r="BJ213" s="17" t="s">
        <v>78</v>
      </c>
      <c r="BK213" s="135">
        <f>ROUND(I213*H213,2)</f>
        <v>4580</v>
      </c>
      <c r="BL213" s="17" t="s">
        <v>277</v>
      </c>
      <c r="BM213" s="134" t="s">
        <v>6377</v>
      </c>
    </row>
    <row r="214" spans="2:65" s="1" customFormat="1">
      <c r="B214" s="29"/>
      <c r="D214" s="136" t="s">
        <v>231</v>
      </c>
      <c r="F214" s="137" t="s">
        <v>2699</v>
      </c>
      <c r="L214" s="29"/>
      <c r="M214" s="138"/>
      <c r="T214" s="53"/>
      <c r="AT214" s="17" t="s">
        <v>231</v>
      </c>
      <c r="AU214" s="17" t="s">
        <v>82</v>
      </c>
    </row>
    <row r="215" spans="2:65" s="1" customFormat="1">
      <c r="B215" s="29"/>
      <c r="D215" s="139" t="s">
        <v>232</v>
      </c>
      <c r="F215" s="140" t="s">
        <v>2700</v>
      </c>
      <c r="L215" s="29"/>
      <c r="M215" s="138"/>
      <c r="T215" s="53"/>
      <c r="AT215" s="17" t="s">
        <v>232</v>
      </c>
      <c r="AU215" s="17" t="s">
        <v>82</v>
      </c>
    </row>
    <row r="216" spans="2:65" s="1" customFormat="1" ht="21.75" customHeight="1">
      <c r="B216" s="123"/>
      <c r="C216" s="124" t="s">
        <v>409</v>
      </c>
      <c r="D216" s="124" t="s">
        <v>226</v>
      </c>
      <c r="E216" s="125" t="s">
        <v>2706</v>
      </c>
      <c r="F216" s="126" t="s">
        <v>2707</v>
      </c>
      <c r="G216" s="127" t="s">
        <v>272</v>
      </c>
      <c r="H216" s="128">
        <v>99</v>
      </c>
      <c r="I216" s="129">
        <v>52.3</v>
      </c>
      <c r="J216" s="129">
        <f>ROUND(I216*H216,2)</f>
        <v>5177.7</v>
      </c>
      <c r="K216" s="126" t="s">
        <v>230</v>
      </c>
      <c r="L216" s="29"/>
      <c r="M216" s="130" t="s">
        <v>1</v>
      </c>
      <c r="N216" s="131" t="s">
        <v>38</v>
      </c>
      <c r="O216" s="132">
        <v>8.2000000000000003E-2</v>
      </c>
      <c r="P216" s="132">
        <f>O216*H216</f>
        <v>8.1180000000000003</v>
      </c>
      <c r="Q216" s="132">
        <v>1.0000000000000001E-5</v>
      </c>
      <c r="R216" s="132">
        <f>Q216*H216</f>
        <v>9.8999999999999999E-4</v>
      </c>
      <c r="S216" s="132">
        <v>0</v>
      </c>
      <c r="T216" s="133">
        <f>S216*H216</f>
        <v>0</v>
      </c>
      <c r="AR216" s="134" t="s">
        <v>277</v>
      </c>
      <c r="AT216" s="134" t="s">
        <v>226</v>
      </c>
      <c r="AU216" s="134" t="s">
        <v>82</v>
      </c>
      <c r="AY216" s="17" t="s">
        <v>224</v>
      </c>
      <c r="BE216" s="135">
        <f>IF(N216="základní",J216,0)</f>
        <v>5177.7</v>
      </c>
      <c r="BF216" s="135">
        <f>IF(N216="snížená",J216,0)</f>
        <v>0</v>
      </c>
      <c r="BG216" s="135">
        <f>IF(N216="zákl. přenesená",J216,0)</f>
        <v>0</v>
      </c>
      <c r="BH216" s="135">
        <f>IF(N216="sníž. přenesená",J216,0)</f>
        <v>0</v>
      </c>
      <c r="BI216" s="135">
        <f>IF(N216="nulová",J216,0)</f>
        <v>0</v>
      </c>
      <c r="BJ216" s="17" t="s">
        <v>78</v>
      </c>
      <c r="BK216" s="135">
        <f>ROUND(I216*H216,2)</f>
        <v>5177.7</v>
      </c>
      <c r="BL216" s="17" t="s">
        <v>277</v>
      </c>
      <c r="BM216" s="134" t="s">
        <v>6378</v>
      </c>
    </row>
    <row r="217" spans="2:65" s="1" customFormat="1" ht="19.5">
      <c r="B217" s="29"/>
      <c r="D217" s="136" t="s">
        <v>231</v>
      </c>
      <c r="F217" s="137" t="s">
        <v>2709</v>
      </c>
      <c r="L217" s="29"/>
      <c r="M217" s="138"/>
      <c r="T217" s="53"/>
      <c r="AT217" s="17" t="s">
        <v>231</v>
      </c>
      <c r="AU217" s="17" t="s">
        <v>82</v>
      </c>
    </row>
    <row r="218" spans="2:65" s="1" customFormat="1">
      <c r="B218" s="29"/>
      <c r="D218" s="139" t="s">
        <v>232</v>
      </c>
      <c r="F218" s="140" t="s">
        <v>2710</v>
      </c>
      <c r="L218" s="29"/>
      <c r="M218" s="138"/>
      <c r="T218" s="53"/>
      <c r="AT218" s="17" t="s">
        <v>232</v>
      </c>
      <c r="AU218" s="17" t="s">
        <v>82</v>
      </c>
    </row>
    <row r="219" spans="2:65" s="1" customFormat="1" ht="24.2" customHeight="1">
      <c r="B219" s="123"/>
      <c r="C219" s="124" t="s">
        <v>328</v>
      </c>
      <c r="D219" s="124" t="s">
        <v>226</v>
      </c>
      <c r="E219" s="125" t="s">
        <v>2711</v>
      </c>
      <c r="F219" s="126" t="s">
        <v>2712</v>
      </c>
      <c r="G219" s="127" t="s">
        <v>272</v>
      </c>
      <c r="H219" s="128">
        <v>99</v>
      </c>
      <c r="I219" s="129">
        <v>61.1</v>
      </c>
      <c r="J219" s="129">
        <f>ROUND(I219*H219,2)</f>
        <v>6048.9</v>
      </c>
      <c r="K219" s="126" t="s">
        <v>230</v>
      </c>
      <c r="L219" s="29"/>
      <c r="M219" s="130" t="s">
        <v>1</v>
      </c>
      <c r="N219" s="131" t="s">
        <v>38</v>
      </c>
      <c r="O219" s="132">
        <v>6.7000000000000004E-2</v>
      </c>
      <c r="P219" s="132">
        <f>O219*H219</f>
        <v>6.633</v>
      </c>
      <c r="Q219" s="132">
        <v>2.0000000000000002E-5</v>
      </c>
      <c r="R219" s="132">
        <f>Q219*H219</f>
        <v>1.98E-3</v>
      </c>
      <c r="S219" s="132">
        <v>0</v>
      </c>
      <c r="T219" s="133">
        <f>S219*H219</f>
        <v>0</v>
      </c>
      <c r="AR219" s="134" t="s">
        <v>277</v>
      </c>
      <c r="AT219" s="134" t="s">
        <v>226</v>
      </c>
      <c r="AU219" s="134" t="s">
        <v>82</v>
      </c>
      <c r="AY219" s="17" t="s">
        <v>224</v>
      </c>
      <c r="BE219" s="135">
        <f>IF(N219="základní",J219,0)</f>
        <v>6048.9</v>
      </c>
      <c r="BF219" s="135">
        <f>IF(N219="snížená",J219,0)</f>
        <v>0</v>
      </c>
      <c r="BG219" s="135">
        <f>IF(N219="zákl. přenesená",J219,0)</f>
        <v>0</v>
      </c>
      <c r="BH219" s="135">
        <f>IF(N219="sníž. přenesená",J219,0)</f>
        <v>0</v>
      </c>
      <c r="BI219" s="135">
        <f>IF(N219="nulová",J219,0)</f>
        <v>0</v>
      </c>
      <c r="BJ219" s="17" t="s">
        <v>78</v>
      </c>
      <c r="BK219" s="135">
        <f>ROUND(I219*H219,2)</f>
        <v>6048.9</v>
      </c>
      <c r="BL219" s="17" t="s">
        <v>277</v>
      </c>
      <c r="BM219" s="134" t="s">
        <v>6379</v>
      </c>
    </row>
    <row r="220" spans="2:65" s="1" customFormat="1" ht="19.5">
      <c r="B220" s="29"/>
      <c r="D220" s="136" t="s">
        <v>231</v>
      </c>
      <c r="F220" s="137" t="s">
        <v>2714</v>
      </c>
      <c r="L220" s="29"/>
      <c r="M220" s="138"/>
      <c r="T220" s="53"/>
      <c r="AT220" s="17" t="s">
        <v>231</v>
      </c>
      <c r="AU220" s="17" t="s">
        <v>82</v>
      </c>
    </row>
    <row r="221" spans="2:65" s="1" customFormat="1">
      <c r="B221" s="29"/>
      <c r="D221" s="139" t="s">
        <v>232</v>
      </c>
      <c r="F221" s="140" t="s">
        <v>2715</v>
      </c>
      <c r="L221" s="29"/>
      <c r="M221" s="138"/>
      <c r="T221" s="53"/>
      <c r="AT221" s="17" t="s">
        <v>232</v>
      </c>
      <c r="AU221" s="17" t="s">
        <v>82</v>
      </c>
    </row>
    <row r="222" spans="2:65" s="11" customFormat="1" ht="22.9" customHeight="1">
      <c r="B222" s="112"/>
      <c r="D222" s="113" t="s">
        <v>72</v>
      </c>
      <c r="E222" s="121" t="s">
        <v>2003</v>
      </c>
      <c r="F222" s="121" t="s">
        <v>2721</v>
      </c>
      <c r="J222" s="122">
        <f>BK222</f>
        <v>10800</v>
      </c>
      <c r="L222" s="112"/>
      <c r="M222" s="116"/>
      <c r="P222" s="117">
        <f>SUM(P223:P225)</f>
        <v>0.30399999999999999</v>
      </c>
      <c r="R222" s="117">
        <f>SUM(R223:R225)</f>
        <v>1.5740000000000001E-2</v>
      </c>
      <c r="T222" s="118">
        <f>SUM(T223:T225)</f>
        <v>0</v>
      </c>
      <c r="AR222" s="113" t="s">
        <v>82</v>
      </c>
      <c r="AT222" s="119" t="s">
        <v>72</v>
      </c>
      <c r="AU222" s="119" t="s">
        <v>78</v>
      </c>
      <c r="AY222" s="113" t="s">
        <v>224</v>
      </c>
      <c r="BK222" s="120">
        <f>SUM(BK223:BK225)</f>
        <v>10800</v>
      </c>
    </row>
    <row r="223" spans="2:65" s="1" customFormat="1" ht="37.9" customHeight="1">
      <c r="B223" s="123"/>
      <c r="C223" s="124" t="s">
        <v>419</v>
      </c>
      <c r="D223" s="124" t="s">
        <v>226</v>
      </c>
      <c r="E223" s="125" t="s">
        <v>6380</v>
      </c>
      <c r="F223" s="126" t="s">
        <v>6381</v>
      </c>
      <c r="G223" s="127" t="s">
        <v>369</v>
      </c>
      <c r="H223" s="128">
        <v>1</v>
      </c>
      <c r="I223" s="129">
        <v>10800</v>
      </c>
      <c r="J223" s="129">
        <f>ROUND(I223*H223,2)</f>
        <v>10800</v>
      </c>
      <c r="K223" s="126" t="s">
        <v>230</v>
      </c>
      <c r="L223" s="29"/>
      <c r="M223" s="130" t="s">
        <v>1</v>
      </c>
      <c r="N223" s="131" t="s">
        <v>38</v>
      </c>
      <c r="O223" s="132">
        <v>0.30399999999999999</v>
      </c>
      <c r="P223" s="132">
        <f>O223*H223</f>
        <v>0.30399999999999999</v>
      </c>
      <c r="Q223" s="132">
        <v>1.5740000000000001E-2</v>
      </c>
      <c r="R223" s="132">
        <f>Q223*H223</f>
        <v>1.5740000000000001E-2</v>
      </c>
      <c r="S223" s="132">
        <v>0</v>
      </c>
      <c r="T223" s="133">
        <f>S223*H223</f>
        <v>0</v>
      </c>
      <c r="AR223" s="134" t="s">
        <v>277</v>
      </c>
      <c r="AT223" s="134" t="s">
        <v>226</v>
      </c>
      <c r="AU223" s="134" t="s">
        <v>82</v>
      </c>
      <c r="AY223" s="17" t="s">
        <v>224</v>
      </c>
      <c r="BE223" s="135">
        <f>IF(N223="základní",J223,0)</f>
        <v>10800</v>
      </c>
      <c r="BF223" s="135">
        <f>IF(N223="snížená",J223,0)</f>
        <v>0</v>
      </c>
      <c r="BG223" s="135">
        <f>IF(N223="zákl. přenesená",J223,0)</f>
        <v>0</v>
      </c>
      <c r="BH223" s="135">
        <f>IF(N223="sníž. přenesená",J223,0)</f>
        <v>0</v>
      </c>
      <c r="BI223" s="135">
        <f>IF(N223="nulová",J223,0)</f>
        <v>0</v>
      </c>
      <c r="BJ223" s="17" t="s">
        <v>78</v>
      </c>
      <c r="BK223" s="135">
        <f>ROUND(I223*H223,2)</f>
        <v>10800</v>
      </c>
      <c r="BL223" s="17" t="s">
        <v>277</v>
      </c>
      <c r="BM223" s="134" t="s">
        <v>6382</v>
      </c>
    </row>
    <row r="224" spans="2:65" s="1" customFormat="1" ht="29.25">
      <c r="B224" s="29"/>
      <c r="D224" s="136" t="s">
        <v>231</v>
      </c>
      <c r="F224" s="137" t="s">
        <v>6383</v>
      </c>
      <c r="L224" s="29"/>
      <c r="M224" s="138"/>
      <c r="T224" s="53"/>
      <c r="AT224" s="17" t="s">
        <v>231</v>
      </c>
      <c r="AU224" s="17" t="s">
        <v>82</v>
      </c>
    </row>
    <row r="225" spans="2:65" s="1" customFormat="1">
      <c r="B225" s="29"/>
      <c r="D225" s="139" t="s">
        <v>232</v>
      </c>
      <c r="F225" s="140" t="s">
        <v>6384</v>
      </c>
      <c r="L225" s="29"/>
      <c r="M225" s="138"/>
      <c r="T225" s="53"/>
      <c r="AT225" s="17" t="s">
        <v>232</v>
      </c>
      <c r="AU225" s="17" t="s">
        <v>82</v>
      </c>
    </row>
    <row r="226" spans="2:65" s="11" customFormat="1" ht="25.9" customHeight="1">
      <c r="B226" s="112"/>
      <c r="D226" s="113" t="s">
        <v>72</v>
      </c>
      <c r="E226" s="114" t="s">
        <v>2877</v>
      </c>
      <c r="F226" s="114" t="s">
        <v>2877</v>
      </c>
      <c r="J226" s="115">
        <f>BK226</f>
        <v>11100</v>
      </c>
      <c r="L226" s="112"/>
      <c r="M226" s="116"/>
      <c r="P226" s="117">
        <f>SUM(P227:P230)</f>
        <v>0</v>
      </c>
      <c r="R226" s="117">
        <f>SUM(R227:R230)</f>
        <v>0</v>
      </c>
      <c r="T226" s="118">
        <f>SUM(T227:T230)</f>
        <v>0</v>
      </c>
      <c r="AR226" s="113" t="s">
        <v>106</v>
      </c>
      <c r="AT226" s="119" t="s">
        <v>72</v>
      </c>
      <c r="AU226" s="119" t="s">
        <v>73</v>
      </c>
      <c r="AY226" s="113" t="s">
        <v>224</v>
      </c>
      <c r="BK226" s="120">
        <f>SUM(BK227:BK230)</f>
        <v>11100</v>
      </c>
    </row>
    <row r="227" spans="2:65" s="1" customFormat="1" ht="33" customHeight="1">
      <c r="B227" s="123"/>
      <c r="C227" s="124" t="s">
        <v>332</v>
      </c>
      <c r="D227" s="124" t="s">
        <v>226</v>
      </c>
      <c r="E227" s="125" t="s">
        <v>2298</v>
      </c>
      <c r="F227" s="126" t="s">
        <v>6385</v>
      </c>
      <c r="G227" s="127" t="s">
        <v>2879</v>
      </c>
      <c r="H227" s="128">
        <v>2</v>
      </c>
      <c r="I227" s="129">
        <v>4300</v>
      </c>
      <c r="J227" s="129">
        <f>ROUND(I227*H227,2)</f>
        <v>8600</v>
      </c>
      <c r="K227" s="126" t="s">
        <v>1</v>
      </c>
      <c r="L227" s="29"/>
      <c r="M227" s="130" t="s">
        <v>1</v>
      </c>
      <c r="N227" s="131" t="s">
        <v>38</v>
      </c>
      <c r="O227" s="132">
        <v>0</v>
      </c>
      <c r="P227" s="132">
        <f>O227*H227</f>
        <v>0</v>
      </c>
      <c r="Q227" s="132">
        <v>0</v>
      </c>
      <c r="R227" s="132">
        <f>Q227*H227</f>
        <v>0</v>
      </c>
      <c r="S227" s="132">
        <v>0</v>
      </c>
      <c r="T227" s="133">
        <f>S227*H227</f>
        <v>0</v>
      </c>
      <c r="AR227" s="134" t="s">
        <v>1564</v>
      </c>
      <c r="AT227" s="134" t="s">
        <v>226</v>
      </c>
      <c r="AU227" s="134" t="s">
        <v>78</v>
      </c>
      <c r="AY227" s="17" t="s">
        <v>224</v>
      </c>
      <c r="BE227" s="135">
        <f>IF(N227="základní",J227,0)</f>
        <v>8600</v>
      </c>
      <c r="BF227" s="135">
        <f>IF(N227="snížená",J227,0)</f>
        <v>0</v>
      </c>
      <c r="BG227" s="135">
        <f>IF(N227="zákl. přenesená",J227,0)</f>
        <v>0</v>
      </c>
      <c r="BH227" s="135">
        <f>IF(N227="sníž. přenesená",J227,0)</f>
        <v>0</v>
      </c>
      <c r="BI227" s="135">
        <f>IF(N227="nulová",J227,0)</f>
        <v>0</v>
      </c>
      <c r="BJ227" s="17" t="s">
        <v>78</v>
      </c>
      <c r="BK227" s="135">
        <f>ROUND(I227*H227,2)</f>
        <v>8600</v>
      </c>
      <c r="BL227" s="17" t="s">
        <v>1564</v>
      </c>
      <c r="BM227" s="134" t="s">
        <v>6386</v>
      </c>
    </row>
    <row r="228" spans="2:65" s="1" customFormat="1" ht="19.5">
      <c r="B228" s="29"/>
      <c r="D228" s="136" t="s">
        <v>231</v>
      </c>
      <c r="F228" s="137" t="s">
        <v>6385</v>
      </c>
      <c r="L228" s="29"/>
      <c r="M228" s="138"/>
      <c r="T228" s="53"/>
      <c r="AT228" s="17" t="s">
        <v>231</v>
      </c>
      <c r="AU228" s="17" t="s">
        <v>78</v>
      </c>
    </row>
    <row r="229" spans="2:65" s="1" customFormat="1" ht="21.75" customHeight="1">
      <c r="B229" s="123"/>
      <c r="C229" s="124" t="s">
        <v>432</v>
      </c>
      <c r="D229" s="124" t="s">
        <v>226</v>
      </c>
      <c r="E229" s="125" t="s">
        <v>2881</v>
      </c>
      <c r="F229" s="126" t="s">
        <v>6387</v>
      </c>
      <c r="G229" s="127" t="s">
        <v>2879</v>
      </c>
      <c r="H229" s="128">
        <v>1</v>
      </c>
      <c r="I229" s="129">
        <v>2500</v>
      </c>
      <c r="J229" s="129">
        <f>ROUND(I229*H229,2)</f>
        <v>2500</v>
      </c>
      <c r="K229" s="126" t="s">
        <v>1</v>
      </c>
      <c r="L229" s="29"/>
      <c r="M229" s="130" t="s">
        <v>1</v>
      </c>
      <c r="N229" s="131" t="s">
        <v>38</v>
      </c>
      <c r="O229" s="132">
        <v>0</v>
      </c>
      <c r="P229" s="132">
        <f>O229*H229</f>
        <v>0</v>
      </c>
      <c r="Q229" s="132">
        <v>0</v>
      </c>
      <c r="R229" s="132">
        <f>Q229*H229</f>
        <v>0</v>
      </c>
      <c r="S229" s="132">
        <v>0</v>
      </c>
      <c r="T229" s="133">
        <f>S229*H229</f>
        <v>0</v>
      </c>
      <c r="AR229" s="134" t="s">
        <v>1564</v>
      </c>
      <c r="AT229" s="134" t="s">
        <v>226</v>
      </c>
      <c r="AU229" s="134" t="s">
        <v>78</v>
      </c>
      <c r="AY229" s="17" t="s">
        <v>224</v>
      </c>
      <c r="BE229" s="135">
        <f>IF(N229="základní",J229,0)</f>
        <v>2500</v>
      </c>
      <c r="BF229" s="135">
        <f>IF(N229="snížená",J229,0)</f>
        <v>0</v>
      </c>
      <c r="BG229" s="135">
        <f>IF(N229="zákl. přenesená",J229,0)</f>
        <v>0</v>
      </c>
      <c r="BH229" s="135">
        <f>IF(N229="sníž. přenesená",J229,0)</f>
        <v>0</v>
      </c>
      <c r="BI229" s="135">
        <f>IF(N229="nulová",J229,0)</f>
        <v>0</v>
      </c>
      <c r="BJ229" s="17" t="s">
        <v>78</v>
      </c>
      <c r="BK229" s="135">
        <f>ROUND(I229*H229,2)</f>
        <v>2500</v>
      </c>
      <c r="BL229" s="17" t="s">
        <v>1564</v>
      </c>
      <c r="BM229" s="134" t="s">
        <v>6388</v>
      </c>
    </row>
    <row r="230" spans="2:65" s="1" customFormat="1">
      <c r="B230" s="29"/>
      <c r="D230" s="136" t="s">
        <v>231</v>
      </c>
      <c r="F230" s="137" t="s">
        <v>6387</v>
      </c>
      <c r="L230" s="29"/>
      <c r="M230" s="173"/>
      <c r="N230" s="174"/>
      <c r="O230" s="174"/>
      <c r="P230" s="174"/>
      <c r="Q230" s="174"/>
      <c r="R230" s="174"/>
      <c r="S230" s="174"/>
      <c r="T230" s="175"/>
      <c r="AT230" s="17" t="s">
        <v>231</v>
      </c>
      <c r="AU230" s="17" t="s">
        <v>78</v>
      </c>
    </row>
    <row r="231" spans="2:65" s="1" customFormat="1" ht="6.95" customHeight="1">
      <c r="B231" s="41"/>
      <c r="C231" s="42"/>
      <c r="D231" s="42"/>
      <c r="E231" s="42"/>
      <c r="F231" s="42"/>
      <c r="G231" s="42"/>
      <c r="H231" s="42"/>
      <c r="I231" s="42"/>
      <c r="J231" s="42"/>
      <c r="K231" s="42"/>
      <c r="L231" s="29"/>
    </row>
  </sheetData>
  <autoFilter ref="C123:K230" xr:uid="{00000000-0009-0000-0000-000025000000}"/>
  <mergeCells count="9">
    <mergeCell ref="E87:H87"/>
    <mergeCell ref="E114:H114"/>
    <mergeCell ref="E116:H116"/>
    <mergeCell ref="L2:V2"/>
    <mergeCell ref="E7:H7"/>
    <mergeCell ref="E9:H9"/>
    <mergeCell ref="E18:H18"/>
    <mergeCell ref="E27:H27"/>
    <mergeCell ref="E85:H85"/>
  </mergeCells>
  <hyperlinks>
    <hyperlink ref="F129" r:id="rId1" xr:uid="{00000000-0004-0000-2500-000000000000}"/>
    <hyperlink ref="F135" r:id="rId2" xr:uid="{00000000-0004-0000-2500-000001000000}"/>
    <hyperlink ref="F138" r:id="rId3" xr:uid="{00000000-0004-0000-2500-000002000000}"/>
    <hyperlink ref="F143" r:id="rId4" xr:uid="{00000000-0004-0000-2500-000003000000}"/>
    <hyperlink ref="F146" r:id="rId5" xr:uid="{00000000-0004-0000-2500-000004000000}"/>
    <hyperlink ref="F153" r:id="rId6" xr:uid="{00000000-0004-0000-2500-000005000000}"/>
    <hyperlink ref="F159" r:id="rId7" xr:uid="{00000000-0004-0000-2500-000006000000}"/>
    <hyperlink ref="F165" r:id="rId8" xr:uid="{00000000-0004-0000-2500-000007000000}"/>
    <hyperlink ref="F168" r:id="rId9" xr:uid="{00000000-0004-0000-2500-000008000000}"/>
    <hyperlink ref="F177" r:id="rId10" xr:uid="{00000000-0004-0000-2500-000009000000}"/>
    <hyperlink ref="F182" r:id="rId11" xr:uid="{00000000-0004-0000-2500-00000A000000}"/>
    <hyperlink ref="F185" r:id="rId12" xr:uid="{00000000-0004-0000-2500-00000B000000}"/>
    <hyperlink ref="F189" r:id="rId13" xr:uid="{00000000-0004-0000-2500-00000C000000}"/>
    <hyperlink ref="F192" r:id="rId14" xr:uid="{00000000-0004-0000-2500-00000D000000}"/>
    <hyperlink ref="F197" r:id="rId15" xr:uid="{00000000-0004-0000-2500-00000E000000}"/>
    <hyperlink ref="F200" r:id="rId16" xr:uid="{00000000-0004-0000-2500-00000F000000}"/>
    <hyperlink ref="F203" r:id="rId17" xr:uid="{00000000-0004-0000-2500-000010000000}"/>
    <hyperlink ref="F206" r:id="rId18" xr:uid="{00000000-0004-0000-2500-000011000000}"/>
    <hyperlink ref="F209" r:id="rId19" xr:uid="{00000000-0004-0000-2500-000012000000}"/>
    <hyperlink ref="F212" r:id="rId20" xr:uid="{00000000-0004-0000-2500-000013000000}"/>
    <hyperlink ref="F215" r:id="rId21" xr:uid="{00000000-0004-0000-2500-000014000000}"/>
    <hyperlink ref="F218" r:id="rId22" xr:uid="{00000000-0004-0000-2500-000015000000}"/>
    <hyperlink ref="F221" r:id="rId23" xr:uid="{00000000-0004-0000-2500-000016000000}"/>
    <hyperlink ref="F225" r:id="rId24" xr:uid="{00000000-0004-0000-2500-00001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31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151</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6389</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ROUND(J125, 2)</f>
        <v>452365.51</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ROUND((SUM(BE125:BE315)),  2)</f>
        <v>452365.51</v>
      </c>
      <c r="I33" s="84">
        <v>0.21</v>
      </c>
      <c r="J33" s="80">
        <f>ROUND(((SUM(BE125:BE315))*I33),  2)</f>
        <v>94996.76</v>
      </c>
      <c r="L33" s="29"/>
    </row>
    <row r="34" spans="2:12" s="1" customFormat="1" ht="14.45" customHeight="1">
      <c r="B34" s="29"/>
      <c r="E34" s="26" t="s">
        <v>39</v>
      </c>
      <c r="F34" s="80">
        <f>ROUND((SUM(BF125:BF315)),  2)</f>
        <v>0</v>
      </c>
      <c r="I34" s="84">
        <v>0.12</v>
      </c>
      <c r="J34" s="80">
        <f>ROUND(((SUM(BF125:BF315))*I34),  2)</f>
        <v>0</v>
      </c>
      <c r="L34" s="29"/>
    </row>
    <row r="35" spans="2:12" s="1" customFormat="1" ht="14.45" hidden="1" customHeight="1">
      <c r="B35" s="29"/>
      <c r="E35" s="26" t="s">
        <v>40</v>
      </c>
      <c r="F35" s="80">
        <f>ROUND((SUM(BG125:BG315)),  2)</f>
        <v>0</v>
      </c>
      <c r="I35" s="84">
        <v>0.21</v>
      </c>
      <c r="J35" s="80">
        <f>0</f>
        <v>0</v>
      </c>
      <c r="L35" s="29"/>
    </row>
    <row r="36" spans="2:12" s="1" customFormat="1" ht="14.45" hidden="1" customHeight="1">
      <c r="B36" s="29"/>
      <c r="E36" s="26" t="s">
        <v>41</v>
      </c>
      <c r="F36" s="80">
        <f>ROUND((SUM(BH125:BH315)),  2)</f>
        <v>0</v>
      </c>
      <c r="I36" s="84">
        <v>0.12</v>
      </c>
      <c r="J36" s="80">
        <f>0</f>
        <v>0</v>
      </c>
      <c r="L36" s="29"/>
    </row>
    <row r="37" spans="2:12" s="1" customFormat="1" ht="14.45" hidden="1" customHeight="1">
      <c r="B37" s="29"/>
      <c r="E37" s="26" t="s">
        <v>42</v>
      </c>
      <c r="F37" s="80">
        <f>ROUND((SUM(BI125:BI315)),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547362.27</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04.6 - Přípojka NN, Altán</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J125</f>
        <v>452365.50999999995</v>
      </c>
      <c r="L96" s="29"/>
      <c r="AU96" s="17" t="s">
        <v>172</v>
      </c>
    </row>
    <row r="97" spans="2:12" s="8" customFormat="1" ht="24.95" customHeight="1">
      <c r="B97" s="96"/>
      <c r="D97" s="97" t="s">
        <v>173</v>
      </c>
      <c r="E97" s="98"/>
      <c r="F97" s="98"/>
      <c r="G97" s="98"/>
      <c r="H97" s="98"/>
      <c r="I97" s="98"/>
      <c r="J97" s="99">
        <f>J126</f>
        <v>313.60000000000002</v>
      </c>
      <c r="L97" s="96"/>
    </row>
    <row r="98" spans="2:12" s="9" customFormat="1" ht="19.899999999999999" customHeight="1">
      <c r="B98" s="100"/>
      <c r="D98" s="101" t="s">
        <v>174</v>
      </c>
      <c r="E98" s="102"/>
      <c r="F98" s="102"/>
      <c r="G98" s="102"/>
      <c r="H98" s="102"/>
      <c r="I98" s="102"/>
      <c r="J98" s="103">
        <f>J127</f>
        <v>313.60000000000002</v>
      </c>
      <c r="L98" s="100"/>
    </row>
    <row r="99" spans="2:12" s="8" customFormat="1" ht="24.95" customHeight="1">
      <c r="B99" s="96"/>
      <c r="D99" s="97" t="s">
        <v>182</v>
      </c>
      <c r="E99" s="98"/>
      <c r="F99" s="98"/>
      <c r="G99" s="98"/>
      <c r="H99" s="98"/>
      <c r="I99" s="98"/>
      <c r="J99" s="99">
        <f>J131</f>
        <v>152336.85999999996</v>
      </c>
      <c r="L99" s="96"/>
    </row>
    <row r="100" spans="2:12" s="9" customFormat="1" ht="19.899999999999999" customHeight="1">
      <c r="B100" s="100"/>
      <c r="D100" s="101" t="s">
        <v>187</v>
      </c>
      <c r="E100" s="102"/>
      <c r="F100" s="102"/>
      <c r="G100" s="102"/>
      <c r="H100" s="102"/>
      <c r="I100" s="102"/>
      <c r="J100" s="103">
        <f>J132</f>
        <v>151802.85999999996</v>
      </c>
      <c r="L100" s="100"/>
    </row>
    <row r="101" spans="2:12" s="9" customFormat="1" ht="19.899999999999999" customHeight="1">
      <c r="B101" s="100"/>
      <c r="D101" s="101" t="s">
        <v>3088</v>
      </c>
      <c r="E101" s="102"/>
      <c r="F101" s="102"/>
      <c r="G101" s="102"/>
      <c r="H101" s="102"/>
      <c r="I101" s="102"/>
      <c r="J101" s="103">
        <f>J242</f>
        <v>534</v>
      </c>
      <c r="L101" s="100"/>
    </row>
    <row r="102" spans="2:12" s="8" customFormat="1" ht="24.95" customHeight="1">
      <c r="B102" s="96"/>
      <c r="D102" s="97" t="s">
        <v>3089</v>
      </c>
      <c r="E102" s="98"/>
      <c r="F102" s="98"/>
      <c r="G102" s="98"/>
      <c r="H102" s="98"/>
      <c r="I102" s="98"/>
      <c r="J102" s="99">
        <f>J248</f>
        <v>113523.05</v>
      </c>
      <c r="L102" s="96"/>
    </row>
    <row r="103" spans="2:12" s="9" customFormat="1" ht="19.899999999999999" customHeight="1">
      <c r="B103" s="100"/>
      <c r="D103" s="101" t="s">
        <v>3092</v>
      </c>
      <c r="E103" s="102"/>
      <c r="F103" s="102"/>
      <c r="G103" s="102"/>
      <c r="H103" s="102"/>
      <c r="I103" s="102"/>
      <c r="J103" s="103">
        <f>J249</f>
        <v>113523.05</v>
      </c>
      <c r="L103" s="100"/>
    </row>
    <row r="104" spans="2:12" s="8" customFormat="1" ht="24.95" customHeight="1">
      <c r="B104" s="96"/>
      <c r="D104" s="97" t="s">
        <v>3093</v>
      </c>
      <c r="E104" s="98"/>
      <c r="F104" s="98"/>
      <c r="G104" s="98"/>
      <c r="H104" s="98"/>
      <c r="I104" s="98"/>
      <c r="J104" s="99">
        <f>J284</f>
        <v>30912</v>
      </c>
      <c r="L104" s="96"/>
    </row>
    <row r="105" spans="2:12" s="8" customFormat="1" ht="24.95" customHeight="1">
      <c r="B105" s="96"/>
      <c r="D105" s="97" t="s">
        <v>2380</v>
      </c>
      <c r="E105" s="98"/>
      <c r="F105" s="98"/>
      <c r="G105" s="98"/>
      <c r="H105" s="98"/>
      <c r="I105" s="98"/>
      <c r="J105" s="99">
        <f>J301</f>
        <v>155280</v>
      </c>
      <c r="L105" s="96"/>
    </row>
    <row r="106" spans="2:12" s="1" customFormat="1" ht="21.75" customHeight="1">
      <c r="B106" s="29"/>
      <c r="L106" s="29"/>
    </row>
    <row r="107" spans="2:12" s="1" customFormat="1" ht="6.95" customHeight="1">
      <c r="B107" s="41"/>
      <c r="C107" s="42"/>
      <c r="D107" s="42"/>
      <c r="E107" s="42"/>
      <c r="F107" s="42"/>
      <c r="G107" s="42"/>
      <c r="H107" s="42"/>
      <c r="I107" s="42"/>
      <c r="J107" s="42"/>
      <c r="K107" s="42"/>
      <c r="L107" s="29"/>
    </row>
    <row r="111" spans="2:12" s="1" customFormat="1" ht="6.95" customHeight="1">
      <c r="B111" s="43"/>
      <c r="C111" s="44"/>
      <c r="D111" s="44"/>
      <c r="E111" s="44"/>
      <c r="F111" s="44"/>
      <c r="G111" s="44"/>
      <c r="H111" s="44"/>
      <c r="I111" s="44"/>
      <c r="J111" s="44"/>
      <c r="K111" s="44"/>
      <c r="L111" s="29"/>
    </row>
    <row r="112" spans="2:12" s="1" customFormat="1" ht="24.95" customHeight="1">
      <c r="B112" s="29"/>
      <c r="C112" s="21" t="s">
        <v>209</v>
      </c>
      <c r="L112" s="29"/>
    </row>
    <row r="113" spans="2:65" s="1" customFormat="1" ht="6.95" customHeight="1">
      <c r="B113" s="29"/>
      <c r="L113" s="29"/>
    </row>
    <row r="114" spans="2:65" s="1" customFormat="1" ht="12" customHeight="1">
      <c r="B114" s="29"/>
      <c r="C114" s="26" t="s">
        <v>14</v>
      </c>
      <c r="L114" s="29"/>
    </row>
    <row r="115" spans="2:65" s="1" customFormat="1" ht="16.5" customHeight="1">
      <c r="B115" s="29"/>
      <c r="E115" s="230" t="str">
        <f>E7</f>
        <v>ODUS Kamenice</v>
      </c>
      <c r="F115" s="231"/>
      <c r="G115" s="231"/>
      <c r="H115" s="231"/>
      <c r="L115" s="29"/>
    </row>
    <row r="116" spans="2:65" s="1" customFormat="1" ht="12" customHeight="1">
      <c r="B116" s="29"/>
      <c r="C116" s="26" t="s">
        <v>165</v>
      </c>
      <c r="L116" s="29"/>
    </row>
    <row r="117" spans="2:65" s="1" customFormat="1" ht="16.5" customHeight="1">
      <c r="B117" s="29"/>
      <c r="E117" s="211" t="str">
        <f>E9</f>
        <v>SO 04.6 - Přípojka NN, Altán</v>
      </c>
      <c r="F117" s="229"/>
      <c r="G117" s="229"/>
      <c r="H117" s="229"/>
      <c r="L117" s="29"/>
    </row>
    <row r="118" spans="2:65" s="1" customFormat="1" ht="6.95" customHeight="1">
      <c r="B118" s="29"/>
      <c r="L118" s="29"/>
    </row>
    <row r="119" spans="2:65" s="1" customFormat="1" ht="12" customHeight="1">
      <c r="B119" s="29"/>
      <c r="C119" s="26" t="s">
        <v>18</v>
      </c>
      <c r="F119" s="24" t="str">
        <f>F12</f>
        <v>Česká Kamenice</v>
      </c>
      <c r="I119" s="26" t="s">
        <v>20</v>
      </c>
      <c r="J119" s="49" t="str">
        <f>IF(J12="","",J12)</f>
        <v>8. 6. 2024</v>
      </c>
      <c r="L119" s="29"/>
    </row>
    <row r="120" spans="2:65" s="1" customFormat="1" ht="6.95" customHeight="1">
      <c r="B120" s="29"/>
      <c r="L120" s="29"/>
    </row>
    <row r="121" spans="2:65" s="1" customFormat="1" ht="40.15" customHeight="1">
      <c r="B121" s="29"/>
      <c r="C121" s="26" t="s">
        <v>22</v>
      </c>
      <c r="F121" s="24" t="str">
        <f>E15</f>
        <v xml:space="preserve"> </v>
      </c>
      <c r="I121" s="26" t="s">
        <v>27</v>
      </c>
      <c r="J121" s="27" t="str">
        <f>E21</f>
        <v>BOD ARCHITEKTI-atelier bod architekti s.r.o.</v>
      </c>
      <c r="L121" s="29"/>
    </row>
    <row r="122" spans="2:65" s="1" customFormat="1" ht="15.2" customHeight="1">
      <c r="B122" s="29"/>
      <c r="C122" s="26" t="s">
        <v>26</v>
      </c>
      <c r="F122" s="24" t="str">
        <f>IF(E18="","",E18)</f>
        <v xml:space="preserve"> </v>
      </c>
      <c r="I122" s="26" t="s">
        <v>30</v>
      </c>
      <c r="J122" s="27" t="str">
        <f>E24</f>
        <v>Krajovský</v>
      </c>
      <c r="L122" s="29"/>
    </row>
    <row r="123" spans="2:65" s="1" customFormat="1" ht="10.35" customHeight="1">
      <c r="B123" s="29"/>
      <c r="L123" s="29"/>
    </row>
    <row r="124" spans="2:65" s="10" customFormat="1" ht="29.25" customHeight="1">
      <c r="B124" s="104"/>
      <c r="C124" s="105" t="s">
        <v>210</v>
      </c>
      <c r="D124" s="106" t="s">
        <v>58</v>
      </c>
      <c r="E124" s="106" t="s">
        <v>54</v>
      </c>
      <c r="F124" s="106" t="s">
        <v>55</v>
      </c>
      <c r="G124" s="106" t="s">
        <v>211</v>
      </c>
      <c r="H124" s="106" t="s">
        <v>212</v>
      </c>
      <c r="I124" s="106" t="s">
        <v>213</v>
      </c>
      <c r="J124" s="106" t="s">
        <v>170</v>
      </c>
      <c r="K124" s="107" t="s">
        <v>214</v>
      </c>
      <c r="L124" s="104"/>
      <c r="M124" s="56" t="s">
        <v>1</v>
      </c>
      <c r="N124" s="57" t="s">
        <v>37</v>
      </c>
      <c r="O124" s="57" t="s">
        <v>215</v>
      </c>
      <c r="P124" s="57" t="s">
        <v>216</v>
      </c>
      <c r="Q124" s="57" t="s">
        <v>217</v>
      </c>
      <c r="R124" s="57" t="s">
        <v>218</v>
      </c>
      <c r="S124" s="57" t="s">
        <v>219</v>
      </c>
      <c r="T124" s="58" t="s">
        <v>220</v>
      </c>
    </row>
    <row r="125" spans="2:65" s="1" customFormat="1" ht="22.9" customHeight="1">
      <c r="B125" s="29"/>
      <c r="C125" s="61" t="s">
        <v>221</v>
      </c>
      <c r="J125" s="108">
        <f>BK125</f>
        <v>452365.50999999995</v>
      </c>
      <c r="L125" s="29"/>
      <c r="M125" s="59"/>
      <c r="N125" s="50"/>
      <c r="O125" s="50"/>
      <c r="P125" s="109">
        <f>P126+P131+P248+P284+P301</f>
        <v>465.85410000000002</v>
      </c>
      <c r="Q125" s="50"/>
      <c r="R125" s="109">
        <f>R126+R131+R248+R284+R301</f>
        <v>0.56193150000000003</v>
      </c>
      <c r="S125" s="50"/>
      <c r="T125" s="110">
        <f>T126+T131+T248+T284+T301</f>
        <v>0</v>
      </c>
      <c r="AT125" s="17" t="s">
        <v>72</v>
      </c>
      <c r="AU125" s="17" t="s">
        <v>172</v>
      </c>
      <c r="BK125" s="111">
        <f>BK126+BK131+BK248+BK284+BK301</f>
        <v>452365.50999999995</v>
      </c>
    </row>
    <row r="126" spans="2:65" s="11" customFormat="1" ht="25.9" customHeight="1">
      <c r="B126" s="112"/>
      <c r="D126" s="113" t="s">
        <v>72</v>
      </c>
      <c r="E126" s="114" t="s">
        <v>222</v>
      </c>
      <c r="F126" s="114" t="s">
        <v>223</v>
      </c>
      <c r="J126" s="115">
        <f>BK126</f>
        <v>313.60000000000002</v>
      </c>
      <c r="L126" s="112"/>
      <c r="M126" s="116"/>
      <c r="P126" s="117">
        <f>P127</f>
        <v>0.2</v>
      </c>
      <c r="R126" s="117">
        <f>R127</f>
        <v>0</v>
      </c>
      <c r="T126" s="118">
        <f>T127</f>
        <v>0</v>
      </c>
      <c r="AR126" s="113" t="s">
        <v>78</v>
      </c>
      <c r="AT126" s="119" t="s">
        <v>72</v>
      </c>
      <c r="AU126" s="119" t="s">
        <v>73</v>
      </c>
      <c r="AY126" s="113" t="s">
        <v>224</v>
      </c>
      <c r="BK126" s="120">
        <f>BK127</f>
        <v>313.60000000000002</v>
      </c>
    </row>
    <row r="127" spans="2:65" s="11" customFormat="1" ht="22.9" customHeight="1">
      <c r="B127" s="112"/>
      <c r="D127" s="113" t="s">
        <v>72</v>
      </c>
      <c r="E127" s="121" t="s">
        <v>78</v>
      </c>
      <c r="F127" s="121" t="s">
        <v>225</v>
      </c>
      <c r="J127" s="122">
        <f>BK127</f>
        <v>313.60000000000002</v>
      </c>
      <c r="L127" s="112"/>
      <c r="M127" s="116"/>
      <c r="P127" s="117">
        <f>SUM(P128:P130)</f>
        <v>0.2</v>
      </c>
      <c r="R127" s="117">
        <f>SUM(R128:R130)</f>
        <v>0</v>
      </c>
      <c r="T127" s="118">
        <f>SUM(T128:T130)</f>
        <v>0</v>
      </c>
      <c r="AR127" s="113" t="s">
        <v>78</v>
      </c>
      <c r="AT127" s="119" t="s">
        <v>72</v>
      </c>
      <c r="AU127" s="119" t="s">
        <v>78</v>
      </c>
      <c r="AY127" s="113" t="s">
        <v>224</v>
      </c>
      <c r="BK127" s="120">
        <f>SUM(BK128:BK130)</f>
        <v>313.60000000000002</v>
      </c>
    </row>
    <row r="128" spans="2:65" s="1" customFormat="1" ht="24.2" customHeight="1">
      <c r="B128" s="123"/>
      <c r="C128" s="124" t="s">
        <v>78</v>
      </c>
      <c r="D128" s="124" t="s">
        <v>226</v>
      </c>
      <c r="E128" s="125" t="s">
        <v>6390</v>
      </c>
      <c r="F128" s="126" t="s">
        <v>6391</v>
      </c>
      <c r="G128" s="127" t="s">
        <v>266</v>
      </c>
      <c r="H128" s="128">
        <v>40</v>
      </c>
      <c r="I128" s="129">
        <v>7.84</v>
      </c>
      <c r="J128" s="129">
        <f>ROUND(I128*H128,2)</f>
        <v>313.60000000000002</v>
      </c>
      <c r="K128" s="126" t="s">
        <v>230</v>
      </c>
      <c r="L128" s="29"/>
      <c r="M128" s="130" t="s">
        <v>1</v>
      </c>
      <c r="N128" s="131" t="s">
        <v>38</v>
      </c>
      <c r="O128" s="132">
        <v>5.0000000000000001E-3</v>
      </c>
      <c r="P128" s="132">
        <f>O128*H128</f>
        <v>0.2</v>
      </c>
      <c r="Q128" s="132">
        <v>0</v>
      </c>
      <c r="R128" s="132">
        <f>Q128*H128</f>
        <v>0</v>
      </c>
      <c r="S128" s="132">
        <v>0</v>
      </c>
      <c r="T128" s="133">
        <f>S128*H128</f>
        <v>0</v>
      </c>
      <c r="AR128" s="134" t="s">
        <v>106</v>
      </c>
      <c r="AT128" s="134" t="s">
        <v>226</v>
      </c>
      <c r="AU128" s="134" t="s">
        <v>82</v>
      </c>
      <c r="AY128" s="17" t="s">
        <v>224</v>
      </c>
      <c r="BE128" s="135">
        <f>IF(N128="základní",J128,0)</f>
        <v>313.60000000000002</v>
      </c>
      <c r="BF128" s="135">
        <f>IF(N128="snížená",J128,0)</f>
        <v>0</v>
      </c>
      <c r="BG128" s="135">
        <f>IF(N128="zákl. přenesená",J128,0)</f>
        <v>0</v>
      </c>
      <c r="BH128" s="135">
        <f>IF(N128="sníž. přenesená",J128,0)</f>
        <v>0</v>
      </c>
      <c r="BI128" s="135">
        <f>IF(N128="nulová",J128,0)</f>
        <v>0</v>
      </c>
      <c r="BJ128" s="17" t="s">
        <v>78</v>
      </c>
      <c r="BK128" s="135">
        <f>ROUND(I128*H128,2)</f>
        <v>313.60000000000002</v>
      </c>
      <c r="BL128" s="17" t="s">
        <v>106</v>
      </c>
      <c r="BM128" s="134" t="s">
        <v>6392</v>
      </c>
    </row>
    <row r="129" spans="2:65" s="1" customFormat="1" ht="19.5">
      <c r="B129" s="29"/>
      <c r="D129" s="136" t="s">
        <v>231</v>
      </c>
      <c r="F129" s="137" t="s">
        <v>6393</v>
      </c>
      <c r="L129" s="29"/>
      <c r="M129" s="138"/>
      <c r="T129" s="53"/>
      <c r="AT129" s="17" t="s">
        <v>231</v>
      </c>
      <c r="AU129" s="17" t="s">
        <v>82</v>
      </c>
    </row>
    <row r="130" spans="2:65" s="1" customFormat="1">
      <c r="B130" s="29"/>
      <c r="D130" s="139" t="s">
        <v>232</v>
      </c>
      <c r="F130" s="140" t="s">
        <v>6394</v>
      </c>
      <c r="L130" s="29"/>
      <c r="M130" s="138"/>
      <c r="T130" s="53"/>
      <c r="AT130" s="17" t="s">
        <v>232</v>
      </c>
      <c r="AU130" s="17" t="s">
        <v>82</v>
      </c>
    </row>
    <row r="131" spans="2:65" s="11" customFormat="1" ht="25.9" customHeight="1">
      <c r="B131" s="112"/>
      <c r="D131" s="113" t="s">
        <v>72</v>
      </c>
      <c r="E131" s="114" t="s">
        <v>1110</v>
      </c>
      <c r="F131" s="114" t="s">
        <v>1111</v>
      </c>
      <c r="J131" s="115">
        <f>BK131</f>
        <v>152336.85999999996</v>
      </c>
      <c r="L131" s="112"/>
      <c r="M131" s="116"/>
      <c r="P131" s="117">
        <f>P132+P242</f>
        <v>120.87299999999998</v>
      </c>
      <c r="R131" s="117">
        <f>R132+R242</f>
        <v>0.41182149999999995</v>
      </c>
      <c r="T131" s="118">
        <f>T132+T242</f>
        <v>0</v>
      </c>
      <c r="AR131" s="113" t="s">
        <v>82</v>
      </c>
      <c r="AT131" s="119" t="s">
        <v>72</v>
      </c>
      <c r="AU131" s="119" t="s">
        <v>73</v>
      </c>
      <c r="AY131" s="113" t="s">
        <v>224</v>
      </c>
      <c r="BK131" s="120">
        <f>BK132+BK242</f>
        <v>152336.85999999996</v>
      </c>
    </row>
    <row r="132" spans="2:65" s="11" customFormat="1" ht="22.9" customHeight="1">
      <c r="B132" s="112"/>
      <c r="D132" s="113" t="s">
        <v>72</v>
      </c>
      <c r="E132" s="121" t="s">
        <v>1443</v>
      </c>
      <c r="F132" s="121" t="s">
        <v>1444</v>
      </c>
      <c r="J132" s="122">
        <f>BK132</f>
        <v>151802.85999999996</v>
      </c>
      <c r="L132" s="112"/>
      <c r="M132" s="116"/>
      <c r="P132" s="117">
        <f>SUM(P133:P241)</f>
        <v>120.27299999999998</v>
      </c>
      <c r="R132" s="117">
        <f>SUM(R133:R241)</f>
        <v>0.41122149999999996</v>
      </c>
      <c r="T132" s="118">
        <f>SUM(T133:T241)</f>
        <v>0</v>
      </c>
      <c r="AR132" s="113" t="s">
        <v>82</v>
      </c>
      <c r="AT132" s="119" t="s">
        <v>72</v>
      </c>
      <c r="AU132" s="119" t="s">
        <v>78</v>
      </c>
      <c r="AY132" s="113" t="s">
        <v>224</v>
      </c>
      <c r="BK132" s="120">
        <f>SUM(BK133:BK241)</f>
        <v>151802.85999999996</v>
      </c>
    </row>
    <row r="133" spans="2:65" s="1" customFormat="1" ht="24.2" customHeight="1">
      <c r="B133" s="123"/>
      <c r="C133" s="124" t="s">
        <v>82</v>
      </c>
      <c r="D133" s="124" t="s">
        <v>226</v>
      </c>
      <c r="E133" s="125" t="s">
        <v>5567</v>
      </c>
      <c r="F133" s="126" t="s">
        <v>5568</v>
      </c>
      <c r="G133" s="127" t="s">
        <v>272</v>
      </c>
      <c r="H133" s="128">
        <v>350</v>
      </c>
      <c r="I133" s="129">
        <v>32.9</v>
      </c>
      <c r="J133" s="129">
        <f>ROUND(I133*H133,2)</f>
        <v>11515</v>
      </c>
      <c r="K133" s="126" t="s">
        <v>230</v>
      </c>
      <c r="L133" s="29"/>
      <c r="M133" s="130" t="s">
        <v>1</v>
      </c>
      <c r="N133" s="131" t="s">
        <v>38</v>
      </c>
      <c r="O133" s="132">
        <v>7.1999999999999995E-2</v>
      </c>
      <c r="P133" s="132">
        <f>O133*H133</f>
        <v>25.2</v>
      </c>
      <c r="Q133" s="132">
        <v>0</v>
      </c>
      <c r="R133" s="132">
        <f>Q133*H133</f>
        <v>0</v>
      </c>
      <c r="S133" s="132">
        <v>0</v>
      </c>
      <c r="T133" s="133">
        <f>S133*H133</f>
        <v>0</v>
      </c>
      <c r="AR133" s="134" t="s">
        <v>277</v>
      </c>
      <c r="AT133" s="134" t="s">
        <v>226</v>
      </c>
      <c r="AU133" s="134" t="s">
        <v>82</v>
      </c>
      <c r="AY133" s="17" t="s">
        <v>224</v>
      </c>
      <c r="BE133" s="135">
        <f>IF(N133="základní",J133,0)</f>
        <v>11515</v>
      </c>
      <c r="BF133" s="135">
        <f>IF(N133="snížená",J133,0)</f>
        <v>0</v>
      </c>
      <c r="BG133" s="135">
        <f>IF(N133="zákl. přenesená",J133,0)</f>
        <v>0</v>
      </c>
      <c r="BH133" s="135">
        <f>IF(N133="sníž. přenesená",J133,0)</f>
        <v>0</v>
      </c>
      <c r="BI133" s="135">
        <f>IF(N133="nulová",J133,0)</f>
        <v>0</v>
      </c>
      <c r="BJ133" s="17" t="s">
        <v>78</v>
      </c>
      <c r="BK133" s="135">
        <f>ROUND(I133*H133,2)</f>
        <v>11515</v>
      </c>
      <c r="BL133" s="17" t="s">
        <v>277</v>
      </c>
      <c r="BM133" s="134" t="s">
        <v>6395</v>
      </c>
    </row>
    <row r="134" spans="2:65" s="1" customFormat="1" ht="29.25">
      <c r="B134" s="29"/>
      <c r="D134" s="136" t="s">
        <v>231</v>
      </c>
      <c r="F134" s="137" t="s">
        <v>5570</v>
      </c>
      <c r="L134" s="29"/>
      <c r="M134" s="138"/>
      <c r="T134" s="53"/>
      <c r="AT134" s="17" t="s">
        <v>231</v>
      </c>
      <c r="AU134" s="17" t="s">
        <v>82</v>
      </c>
    </row>
    <row r="135" spans="2:65" s="1" customFormat="1">
      <c r="B135" s="29"/>
      <c r="D135" s="139" t="s">
        <v>232</v>
      </c>
      <c r="F135" s="140" t="s">
        <v>5571</v>
      </c>
      <c r="L135" s="29"/>
      <c r="M135" s="138"/>
      <c r="T135" s="53"/>
      <c r="AT135" s="17" t="s">
        <v>232</v>
      </c>
      <c r="AU135" s="17" t="s">
        <v>82</v>
      </c>
    </row>
    <row r="136" spans="2:65" s="13" customFormat="1">
      <c r="B136" s="146"/>
      <c r="D136" s="136" t="s">
        <v>234</v>
      </c>
      <c r="E136" s="147" t="s">
        <v>1</v>
      </c>
      <c r="F136" s="148" t="s">
        <v>6396</v>
      </c>
      <c r="H136" s="149">
        <v>350</v>
      </c>
      <c r="L136" s="146"/>
      <c r="M136" s="150"/>
      <c r="T136" s="151"/>
      <c r="AT136" s="147" t="s">
        <v>234</v>
      </c>
      <c r="AU136" s="147" t="s">
        <v>82</v>
      </c>
      <c r="AV136" s="13" t="s">
        <v>82</v>
      </c>
      <c r="AW136" s="13" t="s">
        <v>29</v>
      </c>
      <c r="AX136" s="13" t="s">
        <v>73</v>
      </c>
      <c r="AY136" s="147" t="s">
        <v>224</v>
      </c>
    </row>
    <row r="137" spans="2:65" s="14" customFormat="1">
      <c r="B137" s="152"/>
      <c r="D137" s="136" t="s">
        <v>234</v>
      </c>
      <c r="E137" s="153" t="s">
        <v>1</v>
      </c>
      <c r="F137" s="154" t="s">
        <v>239</v>
      </c>
      <c r="H137" s="155">
        <v>350</v>
      </c>
      <c r="L137" s="152"/>
      <c r="M137" s="156"/>
      <c r="T137" s="157"/>
      <c r="AT137" s="153" t="s">
        <v>234</v>
      </c>
      <c r="AU137" s="153" t="s">
        <v>82</v>
      </c>
      <c r="AV137" s="14" t="s">
        <v>106</v>
      </c>
      <c r="AW137" s="14" t="s">
        <v>29</v>
      </c>
      <c r="AX137" s="14" t="s">
        <v>78</v>
      </c>
      <c r="AY137" s="153" t="s">
        <v>224</v>
      </c>
    </row>
    <row r="138" spans="2:65" s="1" customFormat="1" ht="24.2" customHeight="1">
      <c r="B138" s="123"/>
      <c r="C138" s="164" t="s">
        <v>101</v>
      </c>
      <c r="D138" s="164" t="s">
        <v>1008</v>
      </c>
      <c r="E138" s="165" t="s">
        <v>6397</v>
      </c>
      <c r="F138" s="166" t="s">
        <v>6398</v>
      </c>
      <c r="G138" s="167" t="s">
        <v>272</v>
      </c>
      <c r="H138" s="168">
        <v>186</v>
      </c>
      <c r="I138" s="169">
        <v>30.67</v>
      </c>
      <c r="J138" s="169">
        <f>ROUND(I138*H138,2)</f>
        <v>5704.62</v>
      </c>
      <c r="K138" s="166" t="s">
        <v>1</v>
      </c>
      <c r="L138" s="170"/>
      <c r="M138" s="171" t="s">
        <v>1</v>
      </c>
      <c r="N138" s="172" t="s">
        <v>38</v>
      </c>
      <c r="O138" s="132">
        <v>0</v>
      </c>
      <c r="P138" s="132">
        <f>O138*H138</f>
        <v>0</v>
      </c>
      <c r="Q138" s="132">
        <v>0</v>
      </c>
      <c r="R138" s="132">
        <f>Q138*H138</f>
        <v>0</v>
      </c>
      <c r="S138" s="132">
        <v>0</v>
      </c>
      <c r="T138" s="133">
        <f>S138*H138</f>
        <v>0</v>
      </c>
      <c r="AR138" s="134" t="s">
        <v>332</v>
      </c>
      <c r="AT138" s="134" t="s">
        <v>1008</v>
      </c>
      <c r="AU138" s="134" t="s">
        <v>82</v>
      </c>
      <c r="AY138" s="17" t="s">
        <v>224</v>
      </c>
      <c r="BE138" s="135">
        <f>IF(N138="základní",J138,0)</f>
        <v>5704.62</v>
      </c>
      <c r="BF138" s="135">
        <f>IF(N138="snížená",J138,0)</f>
        <v>0</v>
      </c>
      <c r="BG138" s="135">
        <f>IF(N138="zákl. přenesená",J138,0)</f>
        <v>0</v>
      </c>
      <c r="BH138" s="135">
        <f>IF(N138="sníž. přenesená",J138,0)</f>
        <v>0</v>
      </c>
      <c r="BI138" s="135">
        <f>IF(N138="nulová",J138,0)</f>
        <v>0</v>
      </c>
      <c r="BJ138" s="17" t="s">
        <v>78</v>
      </c>
      <c r="BK138" s="135">
        <f>ROUND(I138*H138,2)</f>
        <v>5704.62</v>
      </c>
      <c r="BL138" s="17" t="s">
        <v>277</v>
      </c>
      <c r="BM138" s="134" t="s">
        <v>6399</v>
      </c>
    </row>
    <row r="139" spans="2:65" s="1" customFormat="1" ht="19.5">
      <c r="B139" s="29"/>
      <c r="D139" s="136" t="s">
        <v>231</v>
      </c>
      <c r="F139" s="137" t="s">
        <v>6400</v>
      </c>
      <c r="L139" s="29"/>
      <c r="M139" s="138"/>
      <c r="T139" s="53"/>
      <c r="AT139" s="17" t="s">
        <v>231</v>
      </c>
      <c r="AU139" s="17" t="s">
        <v>82</v>
      </c>
    </row>
    <row r="140" spans="2:65" s="13" customFormat="1">
      <c r="B140" s="146"/>
      <c r="D140" s="136" t="s">
        <v>234</v>
      </c>
      <c r="F140" s="148" t="s">
        <v>6401</v>
      </c>
      <c r="H140" s="149">
        <v>186</v>
      </c>
      <c r="L140" s="146"/>
      <c r="M140" s="150"/>
      <c r="T140" s="151"/>
      <c r="AT140" s="147" t="s">
        <v>234</v>
      </c>
      <c r="AU140" s="147" t="s">
        <v>82</v>
      </c>
      <c r="AV140" s="13" t="s">
        <v>82</v>
      </c>
      <c r="AW140" s="13" t="s">
        <v>3</v>
      </c>
      <c r="AX140" s="13" t="s">
        <v>78</v>
      </c>
      <c r="AY140" s="147" t="s">
        <v>224</v>
      </c>
    </row>
    <row r="141" spans="2:65" s="1" customFormat="1" ht="24.2" customHeight="1">
      <c r="B141" s="123"/>
      <c r="C141" s="164" t="s">
        <v>106</v>
      </c>
      <c r="D141" s="164" t="s">
        <v>1008</v>
      </c>
      <c r="E141" s="165" t="s">
        <v>6402</v>
      </c>
      <c r="F141" s="166" t="s">
        <v>6403</v>
      </c>
      <c r="G141" s="167" t="s">
        <v>272</v>
      </c>
      <c r="H141" s="168">
        <v>8</v>
      </c>
      <c r="I141" s="169">
        <v>51.08</v>
      </c>
      <c r="J141" s="169">
        <f>ROUND(I141*H141,2)</f>
        <v>408.64</v>
      </c>
      <c r="K141" s="166" t="s">
        <v>1</v>
      </c>
      <c r="L141" s="170"/>
      <c r="M141" s="171" t="s">
        <v>1</v>
      </c>
      <c r="N141" s="172" t="s">
        <v>38</v>
      </c>
      <c r="O141" s="132">
        <v>0</v>
      </c>
      <c r="P141" s="132">
        <f>O141*H141</f>
        <v>0</v>
      </c>
      <c r="Q141" s="132">
        <v>0</v>
      </c>
      <c r="R141" s="132">
        <f>Q141*H141</f>
        <v>0</v>
      </c>
      <c r="S141" s="132">
        <v>0</v>
      </c>
      <c r="T141" s="133">
        <f>S141*H141</f>
        <v>0</v>
      </c>
      <c r="AR141" s="134" t="s">
        <v>332</v>
      </c>
      <c r="AT141" s="134" t="s">
        <v>1008</v>
      </c>
      <c r="AU141" s="134" t="s">
        <v>82</v>
      </c>
      <c r="AY141" s="17" t="s">
        <v>224</v>
      </c>
      <c r="BE141" s="135">
        <f>IF(N141="základní",J141,0)</f>
        <v>408.64</v>
      </c>
      <c r="BF141" s="135">
        <f>IF(N141="snížená",J141,0)</f>
        <v>0</v>
      </c>
      <c r="BG141" s="135">
        <f>IF(N141="zákl. přenesená",J141,0)</f>
        <v>0</v>
      </c>
      <c r="BH141" s="135">
        <f>IF(N141="sníž. přenesená",J141,0)</f>
        <v>0</v>
      </c>
      <c r="BI141" s="135">
        <f>IF(N141="nulová",J141,0)</f>
        <v>0</v>
      </c>
      <c r="BJ141" s="17" t="s">
        <v>78</v>
      </c>
      <c r="BK141" s="135">
        <f>ROUND(I141*H141,2)</f>
        <v>408.64</v>
      </c>
      <c r="BL141" s="17" t="s">
        <v>277</v>
      </c>
      <c r="BM141" s="134" t="s">
        <v>6404</v>
      </c>
    </row>
    <row r="142" spans="2:65" s="1" customFormat="1" ht="19.5">
      <c r="B142" s="29"/>
      <c r="D142" s="136" t="s">
        <v>231</v>
      </c>
      <c r="F142" s="137" t="s">
        <v>6405</v>
      </c>
      <c r="L142" s="29"/>
      <c r="M142" s="138"/>
      <c r="T142" s="53"/>
      <c r="AT142" s="17" t="s">
        <v>231</v>
      </c>
      <c r="AU142" s="17" t="s">
        <v>82</v>
      </c>
    </row>
    <row r="143" spans="2:65" s="1" customFormat="1" ht="24.2" customHeight="1">
      <c r="B143" s="123"/>
      <c r="C143" s="164" t="s">
        <v>109</v>
      </c>
      <c r="D143" s="164" t="s">
        <v>1008</v>
      </c>
      <c r="E143" s="165" t="s">
        <v>6406</v>
      </c>
      <c r="F143" s="166" t="s">
        <v>6407</v>
      </c>
      <c r="G143" s="167" t="s">
        <v>272</v>
      </c>
      <c r="H143" s="168">
        <v>156</v>
      </c>
      <c r="I143" s="169">
        <v>17.25</v>
      </c>
      <c r="J143" s="169">
        <f>ROUND(I143*H143,2)</f>
        <v>2691</v>
      </c>
      <c r="K143" s="166" t="s">
        <v>1</v>
      </c>
      <c r="L143" s="170"/>
      <c r="M143" s="171" t="s">
        <v>1</v>
      </c>
      <c r="N143" s="172" t="s">
        <v>38</v>
      </c>
      <c r="O143" s="132">
        <v>0</v>
      </c>
      <c r="P143" s="132">
        <f>O143*H143</f>
        <v>0</v>
      </c>
      <c r="Q143" s="132">
        <v>0</v>
      </c>
      <c r="R143" s="132">
        <f>Q143*H143</f>
        <v>0</v>
      </c>
      <c r="S143" s="132">
        <v>0</v>
      </c>
      <c r="T143" s="133">
        <f>S143*H143</f>
        <v>0</v>
      </c>
      <c r="AR143" s="134" t="s">
        <v>332</v>
      </c>
      <c r="AT143" s="134" t="s">
        <v>1008</v>
      </c>
      <c r="AU143" s="134" t="s">
        <v>82</v>
      </c>
      <c r="AY143" s="17" t="s">
        <v>224</v>
      </c>
      <c r="BE143" s="135">
        <f>IF(N143="základní",J143,0)</f>
        <v>2691</v>
      </c>
      <c r="BF143" s="135">
        <f>IF(N143="snížená",J143,0)</f>
        <v>0</v>
      </c>
      <c r="BG143" s="135">
        <f>IF(N143="zákl. přenesená",J143,0)</f>
        <v>0</v>
      </c>
      <c r="BH143" s="135">
        <f>IF(N143="sníž. přenesená",J143,0)</f>
        <v>0</v>
      </c>
      <c r="BI143" s="135">
        <f>IF(N143="nulová",J143,0)</f>
        <v>0</v>
      </c>
      <c r="BJ143" s="17" t="s">
        <v>78</v>
      </c>
      <c r="BK143" s="135">
        <f>ROUND(I143*H143,2)</f>
        <v>2691</v>
      </c>
      <c r="BL143" s="17" t="s">
        <v>277</v>
      </c>
      <c r="BM143" s="134" t="s">
        <v>6408</v>
      </c>
    </row>
    <row r="144" spans="2:65" s="1" customFormat="1" ht="19.5">
      <c r="B144" s="29"/>
      <c r="D144" s="136" t="s">
        <v>231</v>
      </c>
      <c r="F144" s="137" t="s">
        <v>6407</v>
      </c>
      <c r="L144" s="29"/>
      <c r="M144" s="138"/>
      <c r="T144" s="53"/>
      <c r="AT144" s="17" t="s">
        <v>231</v>
      </c>
      <c r="AU144" s="17" t="s">
        <v>82</v>
      </c>
    </row>
    <row r="145" spans="2:65" s="1" customFormat="1" ht="24.2" customHeight="1">
      <c r="B145" s="123"/>
      <c r="C145" s="124" t="s">
        <v>112</v>
      </c>
      <c r="D145" s="124" t="s">
        <v>226</v>
      </c>
      <c r="E145" s="125" t="s">
        <v>6409</v>
      </c>
      <c r="F145" s="126" t="s">
        <v>6410</v>
      </c>
      <c r="G145" s="127" t="s">
        <v>272</v>
      </c>
      <c r="H145" s="128">
        <v>8</v>
      </c>
      <c r="I145" s="129">
        <v>80.7</v>
      </c>
      <c r="J145" s="129">
        <f>ROUND(I145*H145,2)</f>
        <v>645.6</v>
      </c>
      <c r="K145" s="126" t="s">
        <v>230</v>
      </c>
      <c r="L145" s="29"/>
      <c r="M145" s="130" t="s">
        <v>1</v>
      </c>
      <c r="N145" s="131" t="s">
        <v>38</v>
      </c>
      <c r="O145" s="132">
        <v>0.13900000000000001</v>
      </c>
      <c r="P145" s="132">
        <f>O145*H145</f>
        <v>1.1120000000000001</v>
      </c>
      <c r="Q145" s="132">
        <v>0</v>
      </c>
      <c r="R145" s="132">
        <f>Q145*H145</f>
        <v>0</v>
      </c>
      <c r="S145" s="132">
        <v>0</v>
      </c>
      <c r="T145" s="133">
        <f>S145*H145</f>
        <v>0</v>
      </c>
      <c r="AR145" s="134" t="s">
        <v>277</v>
      </c>
      <c r="AT145" s="134" t="s">
        <v>226</v>
      </c>
      <c r="AU145" s="134" t="s">
        <v>82</v>
      </c>
      <c r="AY145" s="17" t="s">
        <v>224</v>
      </c>
      <c r="BE145" s="135">
        <f>IF(N145="základní",J145,0)</f>
        <v>645.6</v>
      </c>
      <c r="BF145" s="135">
        <f>IF(N145="snížená",J145,0)</f>
        <v>0</v>
      </c>
      <c r="BG145" s="135">
        <f>IF(N145="zákl. přenesená",J145,0)</f>
        <v>0</v>
      </c>
      <c r="BH145" s="135">
        <f>IF(N145="sníž. přenesená",J145,0)</f>
        <v>0</v>
      </c>
      <c r="BI145" s="135">
        <f>IF(N145="nulová",J145,0)</f>
        <v>0</v>
      </c>
      <c r="BJ145" s="17" t="s">
        <v>78</v>
      </c>
      <c r="BK145" s="135">
        <f>ROUND(I145*H145,2)</f>
        <v>645.6</v>
      </c>
      <c r="BL145" s="17" t="s">
        <v>277</v>
      </c>
      <c r="BM145" s="134" t="s">
        <v>6411</v>
      </c>
    </row>
    <row r="146" spans="2:65" s="1" customFormat="1" ht="29.25">
      <c r="B146" s="29"/>
      <c r="D146" s="136" t="s">
        <v>231</v>
      </c>
      <c r="F146" s="137" t="s">
        <v>6412</v>
      </c>
      <c r="L146" s="29"/>
      <c r="M146" s="138"/>
      <c r="T146" s="53"/>
      <c r="AT146" s="17" t="s">
        <v>231</v>
      </c>
      <c r="AU146" s="17" t="s">
        <v>82</v>
      </c>
    </row>
    <row r="147" spans="2:65" s="1" customFormat="1">
      <c r="B147" s="29"/>
      <c r="D147" s="139" t="s">
        <v>232</v>
      </c>
      <c r="F147" s="140" t="s">
        <v>6413</v>
      </c>
      <c r="L147" s="29"/>
      <c r="M147" s="138"/>
      <c r="T147" s="53"/>
      <c r="AT147" s="17" t="s">
        <v>232</v>
      </c>
      <c r="AU147" s="17" t="s">
        <v>82</v>
      </c>
    </row>
    <row r="148" spans="2:65" s="1" customFormat="1" ht="24.2" customHeight="1">
      <c r="B148" s="123"/>
      <c r="C148" s="124" t="s">
        <v>115</v>
      </c>
      <c r="D148" s="124" t="s">
        <v>226</v>
      </c>
      <c r="E148" s="125" t="s">
        <v>3196</v>
      </c>
      <c r="F148" s="126" t="s">
        <v>5954</v>
      </c>
      <c r="G148" s="127" t="s">
        <v>272</v>
      </c>
      <c r="H148" s="128">
        <v>36</v>
      </c>
      <c r="I148" s="129">
        <v>39.700000000000003</v>
      </c>
      <c r="J148" s="129">
        <f>ROUND(I148*H148,2)</f>
        <v>1429.2</v>
      </c>
      <c r="K148" s="126" t="s">
        <v>230</v>
      </c>
      <c r="L148" s="29"/>
      <c r="M148" s="130" t="s">
        <v>1</v>
      </c>
      <c r="N148" s="131" t="s">
        <v>38</v>
      </c>
      <c r="O148" s="132">
        <v>8.2000000000000003E-2</v>
      </c>
      <c r="P148" s="132">
        <f>O148*H148</f>
        <v>2.952</v>
      </c>
      <c r="Q148" s="132">
        <v>0</v>
      </c>
      <c r="R148" s="132">
        <f>Q148*H148</f>
        <v>0</v>
      </c>
      <c r="S148" s="132">
        <v>0</v>
      </c>
      <c r="T148" s="133">
        <f>S148*H148</f>
        <v>0</v>
      </c>
      <c r="AR148" s="134" t="s">
        <v>277</v>
      </c>
      <c r="AT148" s="134" t="s">
        <v>226</v>
      </c>
      <c r="AU148" s="134" t="s">
        <v>82</v>
      </c>
      <c r="AY148" s="17" t="s">
        <v>224</v>
      </c>
      <c r="BE148" s="135">
        <f>IF(N148="základní",J148,0)</f>
        <v>1429.2</v>
      </c>
      <c r="BF148" s="135">
        <f>IF(N148="snížená",J148,0)</f>
        <v>0</v>
      </c>
      <c r="BG148" s="135">
        <f>IF(N148="zákl. přenesená",J148,0)</f>
        <v>0</v>
      </c>
      <c r="BH148" s="135">
        <f>IF(N148="sníž. přenesená",J148,0)</f>
        <v>0</v>
      </c>
      <c r="BI148" s="135">
        <f>IF(N148="nulová",J148,0)</f>
        <v>0</v>
      </c>
      <c r="BJ148" s="17" t="s">
        <v>78</v>
      </c>
      <c r="BK148" s="135">
        <f>ROUND(I148*H148,2)</f>
        <v>1429.2</v>
      </c>
      <c r="BL148" s="17" t="s">
        <v>277</v>
      </c>
      <c r="BM148" s="134" t="s">
        <v>6414</v>
      </c>
    </row>
    <row r="149" spans="2:65" s="1" customFormat="1" ht="19.5">
      <c r="B149" s="29"/>
      <c r="D149" s="136" t="s">
        <v>231</v>
      </c>
      <c r="F149" s="137" t="s">
        <v>5956</v>
      </c>
      <c r="L149" s="29"/>
      <c r="M149" s="138"/>
      <c r="T149" s="53"/>
      <c r="AT149" s="17" t="s">
        <v>231</v>
      </c>
      <c r="AU149" s="17" t="s">
        <v>82</v>
      </c>
    </row>
    <row r="150" spans="2:65" s="1" customFormat="1">
      <c r="B150" s="29"/>
      <c r="D150" s="139" t="s">
        <v>232</v>
      </c>
      <c r="F150" s="140" t="s">
        <v>5957</v>
      </c>
      <c r="L150" s="29"/>
      <c r="M150" s="138"/>
      <c r="T150" s="53"/>
      <c r="AT150" s="17" t="s">
        <v>232</v>
      </c>
      <c r="AU150" s="17" t="s">
        <v>82</v>
      </c>
    </row>
    <row r="151" spans="2:65" s="1" customFormat="1" ht="24.2" customHeight="1">
      <c r="B151" s="123"/>
      <c r="C151" s="164" t="s">
        <v>118</v>
      </c>
      <c r="D151" s="164" t="s">
        <v>1008</v>
      </c>
      <c r="E151" s="165" t="s">
        <v>3201</v>
      </c>
      <c r="F151" s="166" t="s">
        <v>3507</v>
      </c>
      <c r="G151" s="167" t="s">
        <v>272</v>
      </c>
      <c r="H151" s="168">
        <v>41.4</v>
      </c>
      <c r="I151" s="169">
        <v>16.100000000000001</v>
      </c>
      <c r="J151" s="169">
        <f>ROUND(I151*H151,2)</f>
        <v>666.54</v>
      </c>
      <c r="K151" s="166" t="s">
        <v>230</v>
      </c>
      <c r="L151" s="170"/>
      <c r="M151" s="171" t="s">
        <v>1</v>
      </c>
      <c r="N151" s="172" t="s">
        <v>38</v>
      </c>
      <c r="O151" s="132">
        <v>0</v>
      </c>
      <c r="P151" s="132">
        <f>O151*H151</f>
        <v>0</v>
      </c>
      <c r="Q151" s="132">
        <v>1.2E-4</v>
      </c>
      <c r="R151" s="132">
        <f>Q151*H151</f>
        <v>4.9680000000000002E-3</v>
      </c>
      <c r="S151" s="132">
        <v>0</v>
      </c>
      <c r="T151" s="133">
        <f>S151*H151</f>
        <v>0</v>
      </c>
      <c r="AR151" s="134" t="s">
        <v>332</v>
      </c>
      <c r="AT151" s="134" t="s">
        <v>1008</v>
      </c>
      <c r="AU151" s="134" t="s">
        <v>82</v>
      </c>
      <c r="AY151" s="17" t="s">
        <v>224</v>
      </c>
      <c r="BE151" s="135">
        <f>IF(N151="základní",J151,0)</f>
        <v>666.54</v>
      </c>
      <c r="BF151" s="135">
        <f>IF(N151="snížená",J151,0)</f>
        <v>0</v>
      </c>
      <c r="BG151" s="135">
        <f>IF(N151="zákl. přenesená",J151,0)</f>
        <v>0</v>
      </c>
      <c r="BH151" s="135">
        <f>IF(N151="sníž. přenesená",J151,0)</f>
        <v>0</v>
      </c>
      <c r="BI151" s="135">
        <f>IF(N151="nulová",J151,0)</f>
        <v>0</v>
      </c>
      <c r="BJ151" s="17" t="s">
        <v>78</v>
      </c>
      <c r="BK151" s="135">
        <f>ROUND(I151*H151,2)</f>
        <v>666.54</v>
      </c>
      <c r="BL151" s="17" t="s">
        <v>277</v>
      </c>
      <c r="BM151" s="134" t="s">
        <v>6415</v>
      </c>
    </row>
    <row r="152" spans="2:65" s="1" customFormat="1" ht="19.5">
      <c r="B152" s="29"/>
      <c r="D152" s="136" t="s">
        <v>231</v>
      </c>
      <c r="F152" s="137" t="s">
        <v>3507</v>
      </c>
      <c r="L152" s="29"/>
      <c r="M152" s="138"/>
      <c r="T152" s="53"/>
      <c r="AT152" s="17" t="s">
        <v>231</v>
      </c>
      <c r="AU152" s="17" t="s">
        <v>82</v>
      </c>
    </row>
    <row r="153" spans="2:65" s="13" customFormat="1">
      <c r="B153" s="146"/>
      <c r="D153" s="136" t="s">
        <v>234</v>
      </c>
      <c r="F153" s="148" t="s">
        <v>6416</v>
      </c>
      <c r="H153" s="149">
        <v>41.4</v>
      </c>
      <c r="L153" s="146"/>
      <c r="M153" s="150"/>
      <c r="T153" s="151"/>
      <c r="AT153" s="147" t="s">
        <v>234</v>
      </c>
      <c r="AU153" s="147" t="s">
        <v>82</v>
      </c>
      <c r="AV153" s="13" t="s">
        <v>82</v>
      </c>
      <c r="AW153" s="13" t="s">
        <v>3</v>
      </c>
      <c r="AX153" s="13" t="s">
        <v>78</v>
      </c>
      <c r="AY153" s="147" t="s">
        <v>224</v>
      </c>
    </row>
    <row r="154" spans="2:65" s="1" customFormat="1" ht="33" customHeight="1">
      <c r="B154" s="123"/>
      <c r="C154" s="124" t="s">
        <v>280</v>
      </c>
      <c r="D154" s="124" t="s">
        <v>226</v>
      </c>
      <c r="E154" s="125" t="s">
        <v>3208</v>
      </c>
      <c r="F154" s="126" t="s">
        <v>6417</v>
      </c>
      <c r="G154" s="127" t="s">
        <v>272</v>
      </c>
      <c r="H154" s="128">
        <v>36</v>
      </c>
      <c r="I154" s="129">
        <v>41.6</v>
      </c>
      <c r="J154" s="129">
        <f>ROUND(I154*H154,2)</f>
        <v>1497.6</v>
      </c>
      <c r="K154" s="126" t="s">
        <v>230</v>
      </c>
      <c r="L154" s="29"/>
      <c r="M154" s="130" t="s">
        <v>1</v>
      </c>
      <c r="N154" s="131" t="s">
        <v>38</v>
      </c>
      <c r="O154" s="132">
        <v>8.5999999999999993E-2</v>
      </c>
      <c r="P154" s="132">
        <f>O154*H154</f>
        <v>3.0959999999999996</v>
      </c>
      <c r="Q154" s="132">
        <v>0</v>
      </c>
      <c r="R154" s="132">
        <f>Q154*H154</f>
        <v>0</v>
      </c>
      <c r="S154" s="132">
        <v>0</v>
      </c>
      <c r="T154" s="133">
        <f>S154*H154</f>
        <v>0</v>
      </c>
      <c r="AR154" s="134" t="s">
        <v>277</v>
      </c>
      <c r="AT154" s="134" t="s">
        <v>226</v>
      </c>
      <c r="AU154" s="134" t="s">
        <v>82</v>
      </c>
      <c r="AY154" s="17" t="s">
        <v>224</v>
      </c>
      <c r="BE154" s="135">
        <f>IF(N154="základní",J154,0)</f>
        <v>1497.6</v>
      </c>
      <c r="BF154" s="135">
        <f>IF(N154="snížená",J154,0)</f>
        <v>0</v>
      </c>
      <c r="BG154" s="135">
        <f>IF(N154="zákl. přenesená",J154,0)</f>
        <v>0</v>
      </c>
      <c r="BH154" s="135">
        <f>IF(N154="sníž. přenesená",J154,0)</f>
        <v>0</v>
      </c>
      <c r="BI154" s="135">
        <f>IF(N154="nulová",J154,0)</f>
        <v>0</v>
      </c>
      <c r="BJ154" s="17" t="s">
        <v>78</v>
      </c>
      <c r="BK154" s="135">
        <f>ROUND(I154*H154,2)</f>
        <v>1497.6</v>
      </c>
      <c r="BL154" s="17" t="s">
        <v>277</v>
      </c>
      <c r="BM154" s="134" t="s">
        <v>6418</v>
      </c>
    </row>
    <row r="155" spans="2:65" s="1" customFormat="1" ht="19.5">
      <c r="B155" s="29"/>
      <c r="D155" s="136" t="s">
        <v>231</v>
      </c>
      <c r="F155" s="137" t="s">
        <v>6419</v>
      </c>
      <c r="L155" s="29"/>
      <c r="M155" s="138"/>
      <c r="T155" s="53"/>
      <c r="AT155" s="17" t="s">
        <v>231</v>
      </c>
      <c r="AU155" s="17" t="s">
        <v>82</v>
      </c>
    </row>
    <row r="156" spans="2:65" s="1" customFormat="1">
      <c r="B156" s="29"/>
      <c r="D156" s="139" t="s">
        <v>232</v>
      </c>
      <c r="F156" s="140" t="s">
        <v>6420</v>
      </c>
      <c r="L156" s="29"/>
      <c r="M156" s="138"/>
      <c r="T156" s="53"/>
      <c r="AT156" s="17" t="s">
        <v>232</v>
      </c>
      <c r="AU156" s="17" t="s">
        <v>82</v>
      </c>
    </row>
    <row r="157" spans="2:65" s="1" customFormat="1" ht="24.2" customHeight="1">
      <c r="B157" s="123"/>
      <c r="C157" s="164" t="s">
        <v>258</v>
      </c>
      <c r="D157" s="164" t="s">
        <v>1008</v>
      </c>
      <c r="E157" s="165" t="s">
        <v>3213</v>
      </c>
      <c r="F157" s="166" t="s">
        <v>3510</v>
      </c>
      <c r="G157" s="167" t="s">
        <v>272</v>
      </c>
      <c r="H157" s="168">
        <v>41.4</v>
      </c>
      <c r="I157" s="169">
        <v>25.6</v>
      </c>
      <c r="J157" s="169">
        <f>ROUND(I157*H157,2)</f>
        <v>1059.8399999999999</v>
      </c>
      <c r="K157" s="166" t="s">
        <v>230</v>
      </c>
      <c r="L157" s="170"/>
      <c r="M157" s="171" t="s">
        <v>1</v>
      </c>
      <c r="N157" s="172" t="s">
        <v>38</v>
      </c>
      <c r="O157" s="132">
        <v>0</v>
      </c>
      <c r="P157" s="132">
        <f>O157*H157</f>
        <v>0</v>
      </c>
      <c r="Q157" s="132">
        <v>1.7000000000000001E-4</v>
      </c>
      <c r="R157" s="132">
        <f>Q157*H157</f>
        <v>7.038E-3</v>
      </c>
      <c r="S157" s="132">
        <v>0</v>
      </c>
      <c r="T157" s="133">
        <f>S157*H157</f>
        <v>0</v>
      </c>
      <c r="AR157" s="134" t="s">
        <v>332</v>
      </c>
      <c r="AT157" s="134" t="s">
        <v>1008</v>
      </c>
      <c r="AU157" s="134" t="s">
        <v>82</v>
      </c>
      <c r="AY157" s="17" t="s">
        <v>224</v>
      </c>
      <c r="BE157" s="135">
        <f>IF(N157="základní",J157,0)</f>
        <v>1059.8399999999999</v>
      </c>
      <c r="BF157" s="135">
        <f>IF(N157="snížená",J157,0)</f>
        <v>0</v>
      </c>
      <c r="BG157" s="135">
        <f>IF(N157="zákl. přenesená",J157,0)</f>
        <v>0</v>
      </c>
      <c r="BH157" s="135">
        <f>IF(N157="sníž. přenesená",J157,0)</f>
        <v>0</v>
      </c>
      <c r="BI157" s="135">
        <f>IF(N157="nulová",J157,0)</f>
        <v>0</v>
      </c>
      <c r="BJ157" s="17" t="s">
        <v>78</v>
      </c>
      <c r="BK157" s="135">
        <f>ROUND(I157*H157,2)</f>
        <v>1059.8399999999999</v>
      </c>
      <c r="BL157" s="17" t="s">
        <v>277</v>
      </c>
      <c r="BM157" s="134" t="s">
        <v>6421</v>
      </c>
    </row>
    <row r="158" spans="2:65" s="1" customFormat="1" ht="19.5">
      <c r="B158" s="29"/>
      <c r="D158" s="136" t="s">
        <v>231</v>
      </c>
      <c r="F158" s="137" t="s">
        <v>3510</v>
      </c>
      <c r="L158" s="29"/>
      <c r="M158" s="138"/>
      <c r="T158" s="53"/>
      <c r="AT158" s="17" t="s">
        <v>231</v>
      </c>
      <c r="AU158" s="17" t="s">
        <v>82</v>
      </c>
    </row>
    <row r="159" spans="2:65" s="13" customFormat="1">
      <c r="B159" s="146"/>
      <c r="D159" s="136" t="s">
        <v>234</v>
      </c>
      <c r="F159" s="148" t="s">
        <v>6416</v>
      </c>
      <c r="H159" s="149">
        <v>41.4</v>
      </c>
      <c r="L159" s="146"/>
      <c r="M159" s="150"/>
      <c r="T159" s="151"/>
      <c r="AT159" s="147" t="s">
        <v>234</v>
      </c>
      <c r="AU159" s="147" t="s">
        <v>82</v>
      </c>
      <c r="AV159" s="13" t="s">
        <v>82</v>
      </c>
      <c r="AW159" s="13" t="s">
        <v>3</v>
      </c>
      <c r="AX159" s="13" t="s">
        <v>78</v>
      </c>
      <c r="AY159" s="147" t="s">
        <v>224</v>
      </c>
    </row>
    <row r="160" spans="2:65" s="1" customFormat="1" ht="33" customHeight="1">
      <c r="B160" s="123"/>
      <c r="C160" s="124" t="s">
        <v>297</v>
      </c>
      <c r="D160" s="124" t="s">
        <v>226</v>
      </c>
      <c r="E160" s="125" t="s">
        <v>6422</v>
      </c>
      <c r="F160" s="126" t="s">
        <v>6423</v>
      </c>
      <c r="G160" s="127" t="s">
        <v>272</v>
      </c>
      <c r="H160" s="128">
        <v>140</v>
      </c>
      <c r="I160" s="129">
        <v>51.3</v>
      </c>
      <c r="J160" s="129">
        <f>ROUND(I160*H160,2)</f>
        <v>7182</v>
      </c>
      <c r="K160" s="126" t="s">
        <v>230</v>
      </c>
      <c r="L160" s="29"/>
      <c r="M160" s="130" t="s">
        <v>1</v>
      </c>
      <c r="N160" s="131" t="s">
        <v>38</v>
      </c>
      <c r="O160" s="132">
        <v>0.106</v>
      </c>
      <c r="P160" s="132">
        <f>O160*H160</f>
        <v>14.84</v>
      </c>
      <c r="Q160" s="132">
        <v>0</v>
      </c>
      <c r="R160" s="132">
        <f>Q160*H160</f>
        <v>0</v>
      </c>
      <c r="S160" s="132">
        <v>0</v>
      </c>
      <c r="T160" s="133">
        <f>S160*H160</f>
        <v>0</v>
      </c>
      <c r="AR160" s="134" t="s">
        <v>277</v>
      </c>
      <c r="AT160" s="134" t="s">
        <v>226</v>
      </c>
      <c r="AU160" s="134" t="s">
        <v>82</v>
      </c>
      <c r="AY160" s="17" t="s">
        <v>224</v>
      </c>
      <c r="BE160" s="135">
        <f>IF(N160="základní",J160,0)</f>
        <v>7182</v>
      </c>
      <c r="BF160" s="135">
        <f>IF(N160="snížená",J160,0)</f>
        <v>0</v>
      </c>
      <c r="BG160" s="135">
        <f>IF(N160="zákl. přenesená",J160,0)</f>
        <v>0</v>
      </c>
      <c r="BH160" s="135">
        <f>IF(N160="sníž. přenesená",J160,0)</f>
        <v>0</v>
      </c>
      <c r="BI160" s="135">
        <f>IF(N160="nulová",J160,0)</f>
        <v>0</v>
      </c>
      <c r="BJ160" s="17" t="s">
        <v>78</v>
      </c>
      <c r="BK160" s="135">
        <f>ROUND(I160*H160,2)</f>
        <v>7182</v>
      </c>
      <c r="BL160" s="17" t="s">
        <v>277</v>
      </c>
      <c r="BM160" s="134" t="s">
        <v>6424</v>
      </c>
    </row>
    <row r="161" spans="2:65" s="1" customFormat="1" ht="19.5">
      <c r="B161" s="29"/>
      <c r="D161" s="136" t="s">
        <v>231</v>
      </c>
      <c r="F161" s="137" t="s">
        <v>6425</v>
      </c>
      <c r="L161" s="29"/>
      <c r="M161" s="138"/>
      <c r="T161" s="53"/>
      <c r="AT161" s="17" t="s">
        <v>231</v>
      </c>
      <c r="AU161" s="17" t="s">
        <v>82</v>
      </c>
    </row>
    <row r="162" spans="2:65" s="1" customFormat="1">
      <c r="B162" s="29"/>
      <c r="D162" s="139" t="s">
        <v>232</v>
      </c>
      <c r="F162" s="140" t="s">
        <v>6426</v>
      </c>
      <c r="L162" s="29"/>
      <c r="M162" s="138"/>
      <c r="T162" s="53"/>
      <c r="AT162" s="17" t="s">
        <v>232</v>
      </c>
      <c r="AU162" s="17" t="s">
        <v>82</v>
      </c>
    </row>
    <row r="163" spans="2:65" s="1" customFormat="1" ht="24.2" customHeight="1">
      <c r="B163" s="123"/>
      <c r="C163" s="164" t="s">
        <v>8</v>
      </c>
      <c r="D163" s="164" t="s">
        <v>1008</v>
      </c>
      <c r="E163" s="165" t="s">
        <v>6427</v>
      </c>
      <c r="F163" s="166" t="s">
        <v>6428</v>
      </c>
      <c r="G163" s="167" t="s">
        <v>272</v>
      </c>
      <c r="H163" s="168">
        <v>161</v>
      </c>
      <c r="I163" s="169">
        <v>342</v>
      </c>
      <c r="J163" s="169">
        <f>ROUND(I163*H163,2)</f>
        <v>55062</v>
      </c>
      <c r="K163" s="166" t="s">
        <v>230</v>
      </c>
      <c r="L163" s="170"/>
      <c r="M163" s="171" t="s">
        <v>1</v>
      </c>
      <c r="N163" s="172" t="s">
        <v>38</v>
      </c>
      <c r="O163" s="132">
        <v>0</v>
      </c>
      <c r="P163" s="132">
        <f>O163*H163</f>
        <v>0</v>
      </c>
      <c r="Q163" s="132">
        <v>1.47E-3</v>
      </c>
      <c r="R163" s="132">
        <f>Q163*H163</f>
        <v>0.23666999999999999</v>
      </c>
      <c r="S163" s="132">
        <v>0</v>
      </c>
      <c r="T163" s="133">
        <f>S163*H163</f>
        <v>0</v>
      </c>
      <c r="AR163" s="134" t="s">
        <v>332</v>
      </c>
      <c r="AT163" s="134" t="s">
        <v>1008</v>
      </c>
      <c r="AU163" s="134" t="s">
        <v>82</v>
      </c>
      <c r="AY163" s="17" t="s">
        <v>224</v>
      </c>
      <c r="BE163" s="135">
        <f>IF(N163="základní",J163,0)</f>
        <v>55062</v>
      </c>
      <c r="BF163" s="135">
        <f>IF(N163="snížená",J163,0)</f>
        <v>0</v>
      </c>
      <c r="BG163" s="135">
        <f>IF(N163="zákl. přenesená",J163,0)</f>
        <v>0</v>
      </c>
      <c r="BH163" s="135">
        <f>IF(N163="sníž. přenesená",J163,0)</f>
        <v>0</v>
      </c>
      <c r="BI163" s="135">
        <f>IF(N163="nulová",J163,0)</f>
        <v>0</v>
      </c>
      <c r="BJ163" s="17" t="s">
        <v>78</v>
      </c>
      <c r="BK163" s="135">
        <f>ROUND(I163*H163,2)</f>
        <v>55062</v>
      </c>
      <c r="BL163" s="17" t="s">
        <v>277</v>
      </c>
      <c r="BM163" s="134" t="s">
        <v>6429</v>
      </c>
    </row>
    <row r="164" spans="2:65" s="1" customFormat="1" ht="19.5">
      <c r="B164" s="29"/>
      <c r="D164" s="136" t="s">
        <v>231</v>
      </c>
      <c r="F164" s="137" t="s">
        <v>6428</v>
      </c>
      <c r="L164" s="29"/>
      <c r="M164" s="138"/>
      <c r="T164" s="53"/>
      <c r="AT164" s="17" t="s">
        <v>231</v>
      </c>
      <c r="AU164" s="17" t="s">
        <v>82</v>
      </c>
    </row>
    <row r="165" spans="2:65" s="13" customFormat="1">
      <c r="B165" s="146"/>
      <c r="D165" s="136" t="s">
        <v>234</v>
      </c>
      <c r="F165" s="148" t="s">
        <v>6430</v>
      </c>
      <c r="H165" s="149">
        <v>161</v>
      </c>
      <c r="L165" s="146"/>
      <c r="M165" s="150"/>
      <c r="T165" s="151"/>
      <c r="AT165" s="147" t="s">
        <v>234</v>
      </c>
      <c r="AU165" s="147" t="s">
        <v>82</v>
      </c>
      <c r="AV165" s="13" t="s">
        <v>82</v>
      </c>
      <c r="AW165" s="13" t="s">
        <v>3</v>
      </c>
      <c r="AX165" s="13" t="s">
        <v>78</v>
      </c>
      <c r="AY165" s="147" t="s">
        <v>224</v>
      </c>
    </row>
    <row r="166" spans="2:65" s="1" customFormat="1" ht="24.2" customHeight="1">
      <c r="B166" s="123"/>
      <c r="C166" s="124" t="s">
        <v>310</v>
      </c>
      <c r="D166" s="124" t="s">
        <v>226</v>
      </c>
      <c r="E166" s="125" t="s">
        <v>6431</v>
      </c>
      <c r="F166" s="126" t="s">
        <v>6432</v>
      </c>
      <c r="G166" s="127" t="s">
        <v>272</v>
      </c>
      <c r="H166" s="128">
        <v>3</v>
      </c>
      <c r="I166" s="129">
        <v>51.3</v>
      </c>
      <c r="J166" s="129">
        <f>ROUND(I166*H166,2)</f>
        <v>153.9</v>
      </c>
      <c r="K166" s="126" t="s">
        <v>1</v>
      </c>
      <c r="L166" s="29"/>
      <c r="M166" s="130" t="s">
        <v>1</v>
      </c>
      <c r="N166" s="131" t="s">
        <v>38</v>
      </c>
      <c r="O166" s="132">
        <v>0.106</v>
      </c>
      <c r="P166" s="132">
        <f>O166*H166</f>
        <v>0.318</v>
      </c>
      <c r="Q166" s="132">
        <v>0</v>
      </c>
      <c r="R166" s="132">
        <f>Q166*H166</f>
        <v>0</v>
      </c>
      <c r="S166" s="132">
        <v>0</v>
      </c>
      <c r="T166" s="133">
        <f>S166*H166</f>
        <v>0</v>
      </c>
      <c r="AR166" s="134" t="s">
        <v>277</v>
      </c>
      <c r="AT166" s="134" t="s">
        <v>226</v>
      </c>
      <c r="AU166" s="134" t="s">
        <v>82</v>
      </c>
      <c r="AY166" s="17" t="s">
        <v>224</v>
      </c>
      <c r="BE166" s="135">
        <f>IF(N166="základní",J166,0)</f>
        <v>153.9</v>
      </c>
      <c r="BF166" s="135">
        <f>IF(N166="snížená",J166,0)</f>
        <v>0</v>
      </c>
      <c r="BG166" s="135">
        <f>IF(N166="zákl. přenesená",J166,0)</f>
        <v>0</v>
      </c>
      <c r="BH166" s="135">
        <f>IF(N166="sníž. přenesená",J166,0)</f>
        <v>0</v>
      </c>
      <c r="BI166" s="135">
        <f>IF(N166="nulová",J166,0)</f>
        <v>0</v>
      </c>
      <c r="BJ166" s="17" t="s">
        <v>78</v>
      </c>
      <c r="BK166" s="135">
        <f>ROUND(I166*H166,2)</f>
        <v>153.9</v>
      </c>
      <c r="BL166" s="17" t="s">
        <v>277</v>
      </c>
      <c r="BM166" s="134" t="s">
        <v>6433</v>
      </c>
    </row>
    <row r="167" spans="2:65" s="1" customFormat="1" ht="19.5">
      <c r="B167" s="29"/>
      <c r="D167" s="136" t="s">
        <v>231</v>
      </c>
      <c r="F167" s="137" t="s">
        <v>6434</v>
      </c>
      <c r="L167" s="29"/>
      <c r="M167" s="138"/>
      <c r="T167" s="53"/>
      <c r="AT167" s="17" t="s">
        <v>231</v>
      </c>
      <c r="AU167" s="17" t="s">
        <v>82</v>
      </c>
    </row>
    <row r="168" spans="2:65" s="13" customFormat="1">
      <c r="B168" s="146"/>
      <c r="D168" s="136" t="s">
        <v>234</v>
      </c>
      <c r="E168" s="147" t="s">
        <v>1</v>
      </c>
      <c r="F168" s="148" t="s">
        <v>101</v>
      </c>
      <c r="H168" s="149">
        <v>3</v>
      </c>
      <c r="L168" s="146"/>
      <c r="M168" s="150"/>
      <c r="T168" s="151"/>
      <c r="AT168" s="147" t="s">
        <v>234</v>
      </c>
      <c r="AU168" s="147" t="s">
        <v>82</v>
      </c>
      <c r="AV168" s="13" t="s">
        <v>82</v>
      </c>
      <c r="AW168" s="13" t="s">
        <v>29</v>
      </c>
      <c r="AX168" s="13" t="s">
        <v>73</v>
      </c>
      <c r="AY168" s="147" t="s">
        <v>224</v>
      </c>
    </row>
    <row r="169" spans="2:65" s="14" customFormat="1">
      <c r="B169" s="152"/>
      <c r="D169" s="136" t="s">
        <v>234</v>
      </c>
      <c r="E169" s="153" t="s">
        <v>1</v>
      </c>
      <c r="F169" s="154" t="s">
        <v>239</v>
      </c>
      <c r="H169" s="155">
        <v>3</v>
      </c>
      <c r="L169" s="152"/>
      <c r="M169" s="156"/>
      <c r="T169" s="157"/>
      <c r="AT169" s="153" t="s">
        <v>234</v>
      </c>
      <c r="AU169" s="153" t="s">
        <v>82</v>
      </c>
      <c r="AV169" s="14" t="s">
        <v>106</v>
      </c>
      <c r="AW169" s="14" t="s">
        <v>29</v>
      </c>
      <c r="AX169" s="14" t="s">
        <v>78</v>
      </c>
      <c r="AY169" s="153" t="s">
        <v>224</v>
      </c>
    </row>
    <row r="170" spans="2:65" s="1" customFormat="1" ht="24.2" customHeight="1">
      <c r="B170" s="123"/>
      <c r="C170" s="164" t="s">
        <v>273</v>
      </c>
      <c r="D170" s="164" t="s">
        <v>1008</v>
      </c>
      <c r="E170" s="165" t="s">
        <v>6435</v>
      </c>
      <c r="F170" s="166" t="s">
        <v>6436</v>
      </c>
      <c r="G170" s="167" t="s">
        <v>272</v>
      </c>
      <c r="H170" s="168">
        <v>3.45</v>
      </c>
      <c r="I170" s="169">
        <v>632</v>
      </c>
      <c r="J170" s="169">
        <f>ROUND(I170*H170,2)</f>
        <v>2180.4</v>
      </c>
      <c r="K170" s="166" t="s">
        <v>230</v>
      </c>
      <c r="L170" s="170"/>
      <c r="M170" s="171" t="s">
        <v>1</v>
      </c>
      <c r="N170" s="172" t="s">
        <v>38</v>
      </c>
      <c r="O170" s="132">
        <v>0</v>
      </c>
      <c r="P170" s="132">
        <f>O170*H170</f>
        <v>0</v>
      </c>
      <c r="Q170" s="132">
        <v>2.33E-3</v>
      </c>
      <c r="R170" s="132">
        <f>Q170*H170</f>
        <v>8.0385000000000005E-3</v>
      </c>
      <c r="S170" s="132">
        <v>0</v>
      </c>
      <c r="T170" s="133">
        <f>S170*H170</f>
        <v>0</v>
      </c>
      <c r="AR170" s="134" t="s">
        <v>332</v>
      </c>
      <c r="AT170" s="134" t="s">
        <v>1008</v>
      </c>
      <c r="AU170" s="134" t="s">
        <v>82</v>
      </c>
      <c r="AY170" s="17" t="s">
        <v>224</v>
      </c>
      <c r="BE170" s="135">
        <f>IF(N170="základní",J170,0)</f>
        <v>2180.4</v>
      </c>
      <c r="BF170" s="135">
        <f>IF(N170="snížená",J170,0)</f>
        <v>0</v>
      </c>
      <c r="BG170" s="135">
        <f>IF(N170="zákl. přenesená",J170,0)</f>
        <v>0</v>
      </c>
      <c r="BH170" s="135">
        <f>IF(N170="sníž. přenesená",J170,0)</f>
        <v>0</v>
      </c>
      <c r="BI170" s="135">
        <f>IF(N170="nulová",J170,0)</f>
        <v>0</v>
      </c>
      <c r="BJ170" s="17" t="s">
        <v>78</v>
      </c>
      <c r="BK170" s="135">
        <f>ROUND(I170*H170,2)</f>
        <v>2180.4</v>
      </c>
      <c r="BL170" s="17" t="s">
        <v>277</v>
      </c>
      <c r="BM170" s="134" t="s">
        <v>6437</v>
      </c>
    </row>
    <row r="171" spans="2:65" s="1" customFormat="1" ht="19.5">
      <c r="B171" s="29"/>
      <c r="D171" s="136" t="s">
        <v>231</v>
      </c>
      <c r="F171" s="137" t="s">
        <v>6436</v>
      </c>
      <c r="L171" s="29"/>
      <c r="M171" s="138"/>
      <c r="T171" s="53"/>
      <c r="AT171" s="17" t="s">
        <v>231</v>
      </c>
      <c r="AU171" s="17" t="s">
        <v>82</v>
      </c>
    </row>
    <row r="172" spans="2:65" s="13" customFormat="1">
      <c r="B172" s="146"/>
      <c r="D172" s="136" t="s">
        <v>234</v>
      </c>
      <c r="F172" s="148" t="s">
        <v>6438</v>
      </c>
      <c r="H172" s="149">
        <v>3.45</v>
      </c>
      <c r="L172" s="146"/>
      <c r="M172" s="150"/>
      <c r="T172" s="151"/>
      <c r="AT172" s="147" t="s">
        <v>234</v>
      </c>
      <c r="AU172" s="147" t="s">
        <v>82</v>
      </c>
      <c r="AV172" s="13" t="s">
        <v>82</v>
      </c>
      <c r="AW172" s="13" t="s">
        <v>3</v>
      </c>
      <c r="AX172" s="13" t="s">
        <v>78</v>
      </c>
      <c r="AY172" s="147" t="s">
        <v>224</v>
      </c>
    </row>
    <row r="173" spans="2:65" s="1" customFormat="1" ht="33" customHeight="1">
      <c r="B173" s="123"/>
      <c r="C173" s="124" t="s">
        <v>325</v>
      </c>
      <c r="D173" s="124" t="s">
        <v>226</v>
      </c>
      <c r="E173" s="125" t="s">
        <v>3217</v>
      </c>
      <c r="F173" s="126" t="s">
        <v>5969</v>
      </c>
      <c r="G173" s="127" t="s">
        <v>272</v>
      </c>
      <c r="H173" s="128">
        <v>192</v>
      </c>
      <c r="I173" s="129">
        <v>53.2</v>
      </c>
      <c r="J173" s="129">
        <f>ROUND(I173*H173,2)</f>
        <v>10214.4</v>
      </c>
      <c r="K173" s="126" t="s">
        <v>230</v>
      </c>
      <c r="L173" s="29"/>
      <c r="M173" s="130" t="s">
        <v>1</v>
      </c>
      <c r="N173" s="131" t="s">
        <v>38</v>
      </c>
      <c r="O173" s="132">
        <v>0.11</v>
      </c>
      <c r="P173" s="132">
        <f>O173*H173</f>
        <v>21.12</v>
      </c>
      <c r="Q173" s="132">
        <v>0</v>
      </c>
      <c r="R173" s="132">
        <f>Q173*H173</f>
        <v>0</v>
      </c>
      <c r="S173" s="132">
        <v>0</v>
      </c>
      <c r="T173" s="133">
        <f>S173*H173</f>
        <v>0</v>
      </c>
      <c r="AR173" s="134" t="s">
        <v>277</v>
      </c>
      <c r="AT173" s="134" t="s">
        <v>226</v>
      </c>
      <c r="AU173" s="134" t="s">
        <v>82</v>
      </c>
      <c r="AY173" s="17" t="s">
        <v>224</v>
      </c>
      <c r="BE173" s="135">
        <f>IF(N173="základní",J173,0)</f>
        <v>10214.4</v>
      </c>
      <c r="BF173" s="135">
        <f>IF(N173="snížená",J173,0)</f>
        <v>0</v>
      </c>
      <c r="BG173" s="135">
        <f>IF(N173="zákl. přenesená",J173,0)</f>
        <v>0</v>
      </c>
      <c r="BH173" s="135">
        <f>IF(N173="sníž. přenesená",J173,0)</f>
        <v>0</v>
      </c>
      <c r="BI173" s="135">
        <f>IF(N173="nulová",J173,0)</f>
        <v>0</v>
      </c>
      <c r="BJ173" s="17" t="s">
        <v>78</v>
      </c>
      <c r="BK173" s="135">
        <f>ROUND(I173*H173,2)</f>
        <v>10214.4</v>
      </c>
      <c r="BL173" s="17" t="s">
        <v>277</v>
      </c>
      <c r="BM173" s="134" t="s">
        <v>6439</v>
      </c>
    </row>
    <row r="174" spans="2:65" s="1" customFormat="1" ht="19.5">
      <c r="B174" s="29"/>
      <c r="D174" s="136" t="s">
        <v>231</v>
      </c>
      <c r="F174" s="137" t="s">
        <v>5971</v>
      </c>
      <c r="L174" s="29"/>
      <c r="M174" s="138"/>
      <c r="T174" s="53"/>
      <c r="AT174" s="17" t="s">
        <v>231</v>
      </c>
      <c r="AU174" s="17" t="s">
        <v>82</v>
      </c>
    </row>
    <row r="175" spans="2:65" s="1" customFormat="1">
      <c r="B175" s="29"/>
      <c r="D175" s="139" t="s">
        <v>232</v>
      </c>
      <c r="F175" s="140" t="s">
        <v>5972</v>
      </c>
      <c r="L175" s="29"/>
      <c r="M175" s="138"/>
      <c r="T175" s="53"/>
      <c r="AT175" s="17" t="s">
        <v>232</v>
      </c>
      <c r="AU175" s="17" t="s">
        <v>82</v>
      </c>
    </row>
    <row r="176" spans="2:65" s="13" customFormat="1">
      <c r="B176" s="146"/>
      <c r="D176" s="136" t="s">
        <v>234</v>
      </c>
      <c r="E176" s="147" t="s">
        <v>1</v>
      </c>
      <c r="F176" s="148" t="s">
        <v>6440</v>
      </c>
      <c r="H176" s="149">
        <v>192</v>
      </c>
      <c r="L176" s="146"/>
      <c r="M176" s="150"/>
      <c r="T176" s="151"/>
      <c r="AT176" s="147" t="s">
        <v>234</v>
      </c>
      <c r="AU176" s="147" t="s">
        <v>82</v>
      </c>
      <c r="AV176" s="13" t="s">
        <v>82</v>
      </c>
      <c r="AW176" s="13" t="s">
        <v>29</v>
      </c>
      <c r="AX176" s="13" t="s">
        <v>73</v>
      </c>
      <c r="AY176" s="147" t="s">
        <v>224</v>
      </c>
    </row>
    <row r="177" spans="2:65" s="14" customFormat="1">
      <c r="B177" s="152"/>
      <c r="D177" s="136" t="s">
        <v>234</v>
      </c>
      <c r="E177" s="153" t="s">
        <v>1</v>
      </c>
      <c r="F177" s="154" t="s">
        <v>239</v>
      </c>
      <c r="H177" s="155">
        <v>192</v>
      </c>
      <c r="L177" s="152"/>
      <c r="M177" s="156"/>
      <c r="T177" s="157"/>
      <c r="AT177" s="153" t="s">
        <v>234</v>
      </c>
      <c r="AU177" s="153" t="s">
        <v>82</v>
      </c>
      <c r="AV177" s="14" t="s">
        <v>106</v>
      </c>
      <c r="AW177" s="14" t="s">
        <v>29</v>
      </c>
      <c r="AX177" s="14" t="s">
        <v>78</v>
      </c>
      <c r="AY177" s="153" t="s">
        <v>224</v>
      </c>
    </row>
    <row r="178" spans="2:65" s="1" customFormat="1" ht="24.2" customHeight="1">
      <c r="B178" s="123"/>
      <c r="C178" s="164" t="s">
        <v>277</v>
      </c>
      <c r="D178" s="164" t="s">
        <v>1008</v>
      </c>
      <c r="E178" s="165" t="s">
        <v>3222</v>
      </c>
      <c r="F178" s="166" t="s">
        <v>6441</v>
      </c>
      <c r="G178" s="167" t="s">
        <v>272</v>
      </c>
      <c r="H178" s="168">
        <v>220.8</v>
      </c>
      <c r="I178" s="169">
        <v>42.4</v>
      </c>
      <c r="J178" s="169">
        <f>ROUND(I178*H178,2)</f>
        <v>9361.92</v>
      </c>
      <c r="K178" s="166" t="s">
        <v>230</v>
      </c>
      <c r="L178" s="170"/>
      <c r="M178" s="171" t="s">
        <v>1</v>
      </c>
      <c r="N178" s="172" t="s">
        <v>38</v>
      </c>
      <c r="O178" s="132">
        <v>0</v>
      </c>
      <c r="P178" s="132">
        <f>O178*H178</f>
        <v>0</v>
      </c>
      <c r="Q178" s="132">
        <v>2.5000000000000001E-4</v>
      </c>
      <c r="R178" s="132">
        <f>Q178*H178</f>
        <v>5.5200000000000006E-2</v>
      </c>
      <c r="S178" s="132">
        <v>0</v>
      </c>
      <c r="T178" s="133">
        <f>S178*H178</f>
        <v>0</v>
      </c>
      <c r="AR178" s="134" t="s">
        <v>332</v>
      </c>
      <c r="AT178" s="134" t="s">
        <v>1008</v>
      </c>
      <c r="AU178" s="134" t="s">
        <v>82</v>
      </c>
      <c r="AY178" s="17" t="s">
        <v>224</v>
      </c>
      <c r="BE178" s="135">
        <f>IF(N178="základní",J178,0)</f>
        <v>9361.92</v>
      </c>
      <c r="BF178" s="135">
        <f>IF(N178="snížená",J178,0)</f>
        <v>0</v>
      </c>
      <c r="BG178" s="135">
        <f>IF(N178="zákl. přenesená",J178,0)</f>
        <v>0</v>
      </c>
      <c r="BH178" s="135">
        <f>IF(N178="sníž. přenesená",J178,0)</f>
        <v>0</v>
      </c>
      <c r="BI178" s="135">
        <f>IF(N178="nulová",J178,0)</f>
        <v>0</v>
      </c>
      <c r="BJ178" s="17" t="s">
        <v>78</v>
      </c>
      <c r="BK178" s="135">
        <f>ROUND(I178*H178,2)</f>
        <v>9361.92</v>
      </c>
      <c r="BL178" s="17" t="s">
        <v>277</v>
      </c>
      <c r="BM178" s="134" t="s">
        <v>6442</v>
      </c>
    </row>
    <row r="179" spans="2:65" s="1" customFormat="1" ht="19.5">
      <c r="B179" s="29"/>
      <c r="D179" s="136" t="s">
        <v>231</v>
      </c>
      <c r="F179" s="137" t="s">
        <v>6441</v>
      </c>
      <c r="L179" s="29"/>
      <c r="M179" s="138"/>
      <c r="T179" s="53"/>
      <c r="AT179" s="17" t="s">
        <v>231</v>
      </c>
      <c r="AU179" s="17" t="s">
        <v>82</v>
      </c>
    </row>
    <row r="180" spans="2:65" s="13" customFormat="1">
      <c r="B180" s="146"/>
      <c r="D180" s="136" t="s">
        <v>234</v>
      </c>
      <c r="F180" s="148" t="s">
        <v>6443</v>
      </c>
      <c r="H180" s="149">
        <v>220.8</v>
      </c>
      <c r="L180" s="146"/>
      <c r="M180" s="150"/>
      <c r="T180" s="151"/>
      <c r="AT180" s="147" t="s">
        <v>234</v>
      </c>
      <c r="AU180" s="147" t="s">
        <v>82</v>
      </c>
      <c r="AV180" s="13" t="s">
        <v>82</v>
      </c>
      <c r="AW180" s="13" t="s">
        <v>3</v>
      </c>
      <c r="AX180" s="13" t="s">
        <v>78</v>
      </c>
      <c r="AY180" s="147" t="s">
        <v>224</v>
      </c>
    </row>
    <row r="181" spans="2:65" s="1" customFormat="1" ht="24.2" customHeight="1">
      <c r="B181" s="123"/>
      <c r="C181" s="124" t="s">
        <v>337</v>
      </c>
      <c r="D181" s="124" t="s">
        <v>226</v>
      </c>
      <c r="E181" s="125" t="s">
        <v>3229</v>
      </c>
      <c r="F181" s="126" t="s">
        <v>6444</v>
      </c>
      <c r="G181" s="127" t="s">
        <v>272</v>
      </c>
      <c r="H181" s="128">
        <v>72</v>
      </c>
      <c r="I181" s="129">
        <v>55.1</v>
      </c>
      <c r="J181" s="129">
        <f>ROUND(I181*H181,2)</f>
        <v>3967.2</v>
      </c>
      <c r="K181" s="126" t="s">
        <v>230</v>
      </c>
      <c r="L181" s="29"/>
      <c r="M181" s="130" t="s">
        <v>1</v>
      </c>
      <c r="N181" s="131" t="s">
        <v>38</v>
      </c>
      <c r="O181" s="132">
        <v>0.114</v>
      </c>
      <c r="P181" s="132">
        <f>O181*H181</f>
        <v>8.2080000000000002</v>
      </c>
      <c r="Q181" s="132">
        <v>0</v>
      </c>
      <c r="R181" s="132">
        <f>Q181*H181</f>
        <v>0</v>
      </c>
      <c r="S181" s="132">
        <v>0</v>
      </c>
      <c r="T181" s="133">
        <f>S181*H181</f>
        <v>0</v>
      </c>
      <c r="AR181" s="134" t="s">
        <v>277</v>
      </c>
      <c r="AT181" s="134" t="s">
        <v>226</v>
      </c>
      <c r="AU181" s="134" t="s">
        <v>82</v>
      </c>
      <c r="AY181" s="17" t="s">
        <v>224</v>
      </c>
      <c r="BE181" s="135">
        <f>IF(N181="základní",J181,0)</f>
        <v>3967.2</v>
      </c>
      <c r="BF181" s="135">
        <f>IF(N181="snížená",J181,0)</f>
        <v>0</v>
      </c>
      <c r="BG181" s="135">
        <f>IF(N181="zákl. přenesená",J181,0)</f>
        <v>0</v>
      </c>
      <c r="BH181" s="135">
        <f>IF(N181="sníž. přenesená",J181,0)</f>
        <v>0</v>
      </c>
      <c r="BI181" s="135">
        <f>IF(N181="nulová",J181,0)</f>
        <v>0</v>
      </c>
      <c r="BJ181" s="17" t="s">
        <v>78</v>
      </c>
      <c r="BK181" s="135">
        <f>ROUND(I181*H181,2)</f>
        <v>3967.2</v>
      </c>
      <c r="BL181" s="17" t="s">
        <v>277</v>
      </c>
      <c r="BM181" s="134" t="s">
        <v>6445</v>
      </c>
    </row>
    <row r="182" spans="2:65" s="1" customFormat="1" ht="19.5">
      <c r="B182" s="29"/>
      <c r="D182" s="136" t="s">
        <v>231</v>
      </c>
      <c r="F182" s="137" t="s">
        <v>6446</v>
      </c>
      <c r="L182" s="29"/>
      <c r="M182" s="138"/>
      <c r="T182" s="53"/>
      <c r="AT182" s="17" t="s">
        <v>231</v>
      </c>
      <c r="AU182" s="17" t="s">
        <v>82</v>
      </c>
    </row>
    <row r="183" spans="2:65" s="1" customFormat="1">
      <c r="B183" s="29"/>
      <c r="D183" s="139" t="s">
        <v>232</v>
      </c>
      <c r="F183" s="140" t="s">
        <v>6447</v>
      </c>
      <c r="L183" s="29"/>
      <c r="M183" s="138"/>
      <c r="T183" s="53"/>
      <c r="AT183" s="17" t="s">
        <v>232</v>
      </c>
      <c r="AU183" s="17" t="s">
        <v>82</v>
      </c>
    </row>
    <row r="184" spans="2:65" s="13" customFormat="1">
      <c r="B184" s="146"/>
      <c r="D184" s="136" t="s">
        <v>234</v>
      </c>
      <c r="E184" s="147" t="s">
        <v>1</v>
      </c>
      <c r="F184" s="148" t="s">
        <v>6448</v>
      </c>
      <c r="H184" s="149">
        <v>72</v>
      </c>
      <c r="L184" s="146"/>
      <c r="M184" s="150"/>
      <c r="T184" s="151"/>
      <c r="AT184" s="147" t="s">
        <v>234</v>
      </c>
      <c r="AU184" s="147" t="s">
        <v>82</v>
      </c>
      <c r="AV184" s="13" t="s">
        <v>82</v>
      </c>
      <c r="AW184" s="13" t="s">
        <v>29</v>
      </c>
      <c r="AX184" s="13" t="s">
        <v>73</v>
      </c>
      <c r="AY184" s="147" t="s">
        <v>224</v>
      </c>
    </row>
    <row r="185" spans="2:65" s="14" customFormat="1">
      <c r="B185" s="152"/>
      <c r="D185" s="136" t="s">
        <v>234</v>
      </c>
      <c r="E185" s="153" t="s">
        <v>1</v>
      </c>
      <c r="F185" s="154" t="s">
        <v>239</v>
      </c>
      <c r="H185" s="155">
        <v>72</v>
      </c>
      <c r="L185" s="152"/>
      <c r="M185" s="156"/>
      <c r="T185" s="157"/>
      <c r="AT185" s="153" t="s">
        <v>234</v>
      </c>
      <c r="AU185" s="153" t="s">
        <v>82</v>
      </c>
      <c r="AV185" s="14" t="s">
        <v>106</v>
      </c>
      <c r="AW185" s="14" t="s">
        <v>29</v>
      </c>
      <c r="AX185" s="14" t="s">
        <v>78</v>
      </c>
      <c r="AY185" s="153" t="s">
        <v>224</v>
      </c>
    </row>
    <row r="186" spans="2:65" s="1" customFormat="1" ht="24.2" customHeight="1">
      <c r="B186" s="123"/>
      <c r="C186" s="164" t="s">
        <v>283</v>
      </c>
      <c r="D186" s="164" t="s">
        <v>1008</v>
      </c>
      <c r="E186" s="165" t="s">
        <v>3238</v>
      </c>
      <c r="F186" s="166" t="s">
        <v>3239</v>
      </c>
      <c r="G186" s="167" t="s">
        <v>272</v>
      </c>
      <c r="H186" s="168">
        <v>41.4</v>
      </c>
      <c r="I186" s="169">
        <v>101</v>
      </c>
      <c r="J186" s="169">
        <f>ROUND(I186*H186,2)</f>
        <v>4181.3999999999996</v>
      </c>
      <c r="K186" s="166" t="s">
        <v>230</v>
      </c>
      <c r="L186" s="170"/>
      <c r="M186" s="171" t="s">
        <v>1</v>
      </c>
      <c r="N186" s="172" t="s">
        <v>38</v>
      </c>
      <c r="O186" s="132">
        <v>0</v>
      </c>
      <c r="P186" s="132">
        <f>O186*H186</f>
        <v>0</v>
      </c>
      <c r="Q186" s="132">
        <v>5.2999999999999998E-4</v>
      </c>
      <c r="R186" s="132">
        <f>Q186*H186</f>
        <v>2.1942E-2</v>
      </c>
      <c r="S186" s="132">
        <v>0</v>
      </c>
      <c r="T186" s="133">
        <f>S186*H186</f>
        <v>0</v>
      </c>
      <c r="AR186" s="134" t="s">
        <v>332</v>
      </c>
      <c r="AT186" s="134" t="s">
        <v>1008</v>
      </c>
      <c r="AU186" s="134" t="s">
        <v>82</v>
      </c>
      <c r="AY186" s="17" t="s">
        <v>224</v>
      </c>
      <c r="BE186" s="135">
        <f>IF(N186="základní",J186,0)</f>
        <v>4181.3999999999996</v>
      </c>
      <c r="BF186" s="135">
        <f>IF(N186="snížená",J186,0)</f>
        <v>0</v>
      </c>
      <c r="BG186" s="135">
        <f>IF(N186="zákl. přenesená",J186,0)</f>
        <v>0</v>
      </c>
      <c r="BH186" s="135">
        <f>IF(N186="sníž. přenesená",J186,0)</f>
        <v>0</v>
      </c>
      <c r="BI186" s="135">
        <f>IF(N186="nulová",J186,0)</f>
        <v>0</v>
      </c>
      <c r="BJ186" s="17" t="s">
        <v>78</v>
      </c>
      <c r="BK186" s="135">
        <f>ROUND(I186*H186,2)</f>
        <v>4181.3999999999996</v>
      </c>
      <c r="BL186" s="17" t="s">
        <v>277</v>
      </c>
      <c r="BM186" s="134" t="s">
        <v>6449</v>
      </c>
    </row>
    <row r="187" spans="2:65" s="1" customFormat="1" ht="19.5">
      <c r="B187" s="29"/>
      <c r="D187" s="136" t="s">
        <v>231</v>
      </c>
      <c r="F187" s="137" t="s">
        <v>3239</v>
      </c>
      <c r="L187" s="29"/>
      <c r="M187" s="138"/>
      <c r="T187" s="53"/>
      <c r="AT187" s="17" t="s">
        <v>231</v>
      </c>
      <c r="AU187" s="17" t="s">
        <v>82</v>
      </c>
    </row>
    <row r="188" spans="2:65" s="13" customFormat="1">
      <c r="B188" s="146"/>
      <c r="D188" s="136" t="s">
        <v>234</v>
      </c>
      <c r="F188" s="148" t="s">
        <v>6416</v>
      </c>
      <c r="H188" s="149">
        <v>41.4</v>
      </c>
      <c r="L188" s="146"/>
      <c r="M188" s="150"/>
      <c r="T188" s="151"/>
      <c r="AT188" s="147" t="s">
        <v>234</v>
      </c>
      <c r="AU188" s="147" t="s">
        <v>82</v>
      </c>
      <c r="AV188" s="13" t="s">
        <v>82</v>
      </c>
      <c r="AW188" s="13" t="s">
        <v>3</v>
      </c>
      <c r="AX188" s="13" t="s">
        <v>78</v>
      </c>
      <c r="AY188" s="147" t="s">
        <v>224</v>
      </c>
    </row>
    <row r="189" spans="2:65" s="1" customFormat="1" ht="24.2" customHeight="1">
      <c r="B189" s="123"/>
      <c r="C189" s="164" t="s">
        <v>347</v>
      </c>
      <c r="D189" s="164" t="s">
        <v>1008</v>
      </c>
      <c r="E189" s="165" t="s">
        <v>3234</v>
      </c>
      <c r="F189" s="166" t="s">
        <v>3517</v>
      </c>
      <c r="G189" s="167" t="s">
        <v>272</v>
      </c>
      <c r="H189" s="168">
        <v>41</v>
      </c>
      <c r="I189" s="169">
        <v>70</v>
      </c>
      <c r="J189" s="169">
        <f>ROUND(I189*H189,2)</f>
        <v>2870</v>
      </c>
      <c r="K189" s="166" t="s">
        <v>230</v>
      </c>
      <c r="L189" s="170"/>
      <c r="M189" s="171" t="s">
        <v>1</v>
      </c>
      <c r="N189" s="172" t="s">
        <v>38</v>
      </c>
      <c r="O189" s="132">
        <v>0</v>
      </c>
      <c r="P189" s="132">
        <f>O189*H189</f>
        <v>0</v>
      </c>
      <c r="Q189" s="132">
        <v>3.4000000000000002E-4</v>
      </c>
      <c r="R189" s="132">
        <f>Q189*H189</f>
        <v>1.3940000000000001E-2</v>
      </c>
      <c r="S189" s="132">
        <v>0</v>
      </c>
      <c r="T189" s="133">
        <f>S189*H189</f>
        <v>0</v>
      </c>
      <c r="AR189" s="134" t="s">
        <v>332</v>
      </c>
      <c r="AT189" s="134" t="s">
        <v>1008</v>
      </c>
      <c r="AU189" s="134" t="s">
        <v>82</v>
      </c>
      <c r="AY189" s="17" t="s">
        <v>224</v>
      </c>
      <c r="BE189" s="135">
        <f>IF(N189="základní",J189,0)</f>
        <v>2870</v>
      </c>
      <c r="BF189" s="135">
        <f>IF(N189="snížená",J189,0)</f>
        <v>0</v>
      </c>
      <c r="BG189" s="135">
        <f>IF(N189="zákl. přenesená",J189,0)</f>
        <v>0</v>
      </c>
      <c r="BH189" s="135">
        <f>IF(N189="sníž. přenesená",J189,0)</f>
        <v>0</v>
      </c>
      <c r="BI189" s="135">
        <f>IF(N189="nulová",J189,0)</f>
        <v>0</v>
      </c>
      <c r="BJ189" s="17" t="s">
        <v>78</v>
      </c>
      <c r="BK189" s="135">
        <f>ROUND(I189*H189,2)</f>
        <v>2870</v>
      </c>
      <c r="BL189" s="17" t="s">
        <v>277</v>
      </c>
      <c r="BM189" s="134" t="s">
        <v>6450</v>
      </c>
    </row>
    <row r="190" spans="2:65" s="1" customFormat="1" ht="19.5">
      <c r="B190" s="29"/>
      <c r="D190" s="136" t="s">
        <v>231</v>
      </c>
      <c r="F190" s="137" t="s">
        <v>3517</v>
      </c>
      <c r="L190" s="29"/>
      <c r="M190" s="138"/>
      <c r="T190" s="53"/>
      <c r="AT190" s="17" t="s">
        <v>231</v>
      </c>
      <c r="AU190" s="17" t="s">
        <v>82</v>
      </c>
    </row>
    <row r="191" spans="2:65" s="1" customFormat="1" ht="24.2" customHeight="1">
      <c r="B191" s="123"/>
      <c r="C191" s="124" t="s">
        <v>293</v>
      </c>
      <c r="D191" s="124" t="s">
        <v>226</v>
      </c>
      <c r="E191" s="125" t="s">
        <v>3244</v>
      </c>
      <c r="F191" s="126" t="s">
        <v>6451</v>
      </c>
      <c r="G191" s="127" t="s">
        <v>272</v>
      </c>
      <c r="H191" s="128">
        <v>10</v>
      </c>
      <c r="I191" s="129">
        <v>57.1</v>
      </c>
      <c r="J191" s="129">
        <f>ROUND(I191*H191,2)</f>
        <v>571</v>
      </c>
      <c r="K191" s="126" t="s">
        <v>230</v>
      </c>
      <c r="L191" s="29"/>
      <c r="M191" s="130" t="s">
        <v>1</v>
      </c>
      <c r="N191" s="131" t="s">
        <v>38</v>
      </c>
      <c r="O191" s="132">
        <v>0.11799999999999999</v>
      </c>
      <c r="P191" s="132">
        <f>O191*H191</f>
        <v>1.18</v>
      </c>
      <c r="Q191" s="132">
        <v>0</v>
      </c>
      <c r="R191" s="132">
        <f>Q191*H191</f>
        <v>0</v>
      </c>
      <c r="S191" s="132">
        <v>0</v>
      </c>
      <c r="T191" s="133">
        <f>S191*H191</f>
        <v>0</v>
      </c>
      <c r="AR191" s="134" t="s">
        <v>277</v>
      </c>
      <c r="AT191" s="134" t="s">
        <v>226</v>
      </c>
      <c r="AU191" s="134" t="s">
        <v>82</v>
      </c>
      <c r="AY191" s="17" t="s">
        <v>224</v>
      </c>
      <c r="BE191" s="135">
        <f>IF(N191="základní",J191,0)</f>
        <v>571</v>
      </c>
      <c r="BF191" s="135">
        <f>IF(N191="snížená",J191,0)</f>
        <v>0</v>
      </c>
      <c r="BG191" s="135">
        <f>IF(N191="zákl. přenesená",J191,0)</f>
        <v>0</v>
      </c>
      <c r="BH191" s="135">
        <f>IF(N191="sníž. přenesená",J191,0)</f>
        <v>0</v>
      </c>
      <c r="BI191" s="135">
        <f>IF(N191="nulová",J191,0)</f>
        <v>0</v>
      </c>
      <c r="BJ191" s="17" t="s">
        <v>78</v>
      </c>
      <c r="BK191" s="135">
        <f>ROUND(I191*H191,2)</f>
        <v>571</v>
      </c>
      <c r="BL191" s="17" t="s">
        <v>277</v>
      </c>
      <c r="BM191" s="134" t="s">
        <v>6452</v>
      </c>
    </row>
    <row r="192" spans="2:65" s="1" customFormat="1" ht="19.5">
      <c r="B192" s="29"/>
      <c r="D192" s="136" t="s">
        <v>231</v>
      </c>
      <c r="F192" s="137" t="s">
        <v>6453</v>
      </c>
      <c r="L192" s="29"/>
      <c r="M192" s="138"/>
      <c r="T192" s="53"/>
      <c r="AT192" s="17" t="s">
        <v>231</v>
      </c>
      <c r="AU192" s="17" t="s">
        <v>82</v>
      </c>
    </row>
    <row r="193" spans="2:65" s="1" customFormat="1">
      <c r="B193" s="29"/>
      <c r="D193" s="139" t="s">
        <v>232</v>
      </c>
      <c r="F193" s="140" t="s">
        <v>6454</v>
      </c>
      <c r="L193" s="29"/>
      <c r="M193" s="138"/>
      <c r="T193" s="53"/>
      <c r="AT193" s="17" t="s">
        <v>232</v>
      </c>
      <c r="AU193" s="17" t="s">
        <v>82</v>
      </c>
    </row>
    <row r="194" spans="2:65" s="1" customFormat="1" ht="24.2" customHeight="1">
      <c r="B194" s="123"/>
      <c r="C194" s="164" t="s">
        <v>7</v>
      </c>
      <c r="D194" s="164" t="s">
        <v>1008</v>
      </c>
      <c r="E194" s="165" t="s">
        <v>3241</v>
      </c>
      <c r="F194" s="166" t="s">
        <v>3242</v>
      </c>
      <c r="G194" s="167" t="s">
        <v>272</v>
      </c>
      <c r="H194" s="168">
        <v>11.5</v>
      </c>
      <c r="I194" s="169">
        <v>165</v>
      </c>
      <c r="J194" s="169">
        <f>ROUND(I194*H194,2)</f>
        <v>1897.5</v>
      </c>
      <c r="K194" s="166" t="s">
        <v>230</v>
      </c>
      <c r="L194" s="170"/>
      <c r="M194" s="171" t="s">
        <v>1</v>
      </c>
      <c r="N194" s="172" t="s">
        <v>38</v>
      </c>
      <c r="O194" s="132">
        <v>0</v>
      </c>
      <c r="P194" s="132">
        <f>O194*H194</f>
        <v>0</v>
      </c>
      <c r="Q194" s="132">
        <v>7.6999999999999996E-4</v>
      </c>
      <c r="R194" s="132">
        <f>Q194*H194</f>
        <v>8.855E-3</v>
      </c>
      <c r="S194" s="132">
        <v>0</v>
      </c>
      <c r="T194" s="133">
        <f>S194*H194</f>
        <v>0</v>
      </c>
      <c r="AR194" s="134" t="s">
        <v>332</v>
      </c>
      <c r="AT194" s="134" t="s">
        <v>1008</v>
      </c>
      <c r="AU194" s="134" t="s">
        <v>82</v>
      </c>
      <c r="AY194" s="17" t="s">
        <v>224</v>
      </c>
      <c r="BE194" s="135">
        <f>IF(N194="základní",J194,0)</f>
        <v>1897.5</v>
      </c>
      <c r="BF194" s="135">
        <f>IF(N194="snížená",J194,0)</f>
        <v>0</v>
      </c>
      <c r="BG194" s="135">
        <f>IF(N194="zákl. přenesená",J194,0)</f>
        <v>0</v>
      </c>
      <c r="BH194" s="135">
        <f>IF(N194="sníž. přenesená",J194,0)</f>
        <v>0</v>
      </c>
      <c r="BI194" s="135">
        <f>IF(N194="nulová",J194,0)</f>
        <v>0</v>
      </c>
      <c r="BJ194" s="17" t="s">
        <v>78</v>
      </c>
      <c r="BK194" s="135">
        <f>ROUND(I194*H194,2)</f>
        <v>1897.5</v>
      </c>
      <c r="BL194" s="17" t="s">
        <v>277</v>
      </c>
      <c r="BM194" s="134" t="s">
        <v>6455</v>
      </c>
    </row>
    <row r="195" spans="2:65" s="1" customFormat="1" ht="19.5">
      <c r="B195" s="29"/>
      <c r="D195" s="136" t="s">
        <v>231</v>
      </c>
      <c r="F195" s="137" t="s">
        <v>3242</v>
      </c>
      <c r="L195" s="29"/>
      <c r="M195" s="138"/>
      <c r="T195" s="53"/>
      <c r="AT195" s="17" t="s">
        <v>231</v>
      </c>
      <c r="AU195" s="17" t="s">
        <v>82</v>
      </c>
    </row>
    <row r="196" spans="2:65" s="13" customFormat="1">
      <c r="B196" s="146"/>
      <c r="D196" s="136" t="s">
        <v>234</v>
      </c>
      <c r="F196" s="148" t="s">
        <v>6456</v>
      </c>
      <c r="H196" s="149">
        <v>11.5</v>
      </c>
      <c r="L196" s="146"/>
      <c r="M196" s="150"/>
      <c r="T196" s="151"/>
      <c r="AT196" s="147" t="s">
        <v>234</v>
      </c>
      <c r="AU196" s="147" t="s">
        <v>82</v>
      </c>
      <c r="AV196" s="13" t="s">
        <v>82</v>
      </c>
      <c r="AW196" s="13" t="s">
        <v>3</v>
      </c>
      <c r="AX196" s="13" t="s">
        <v>78</v>
      </c>
      <c r="AY196" s="147" t="s">
        <v>224</v>
      </c>
    </row>
    <row r="197" spans="2:65" s="1" customFormat="1" ht="24.2" customHeight="1">
      <c r="B197" s="123"/>
      <c r="C197" s="124" t="s">
        <v>300</v>
      </c>
      <c r="D197" s="124" t="s">
        <v>226</v>
      </c>
      <c r="E197" s="125" t="s">
        <v>3248</v>
      </c>
      <c r="F197" s="126" t="s">
        <v>3249</v>
      </c>
      <c r="G197" s="127" t="s">
        <v>639</v>
      </c>
      <c r="H197" s="128">
        <v>68</v>
      </c>
      <c r="I197" s="129">
        <v>29.1</v>
      </c>
      <c r="J197" s="129">
        <f>ROUND(I197*H197,2)</f>
        <v>1978.8</v>
      </c>
      <c r="K197" s="126" t="s">
        <v>230</v>
      </c>
      <c r="L197" s="29"/>
      <c r="M197" s="130" t="s">
        <v>1</v>
      </c>
      <c r="N197" s="131" t="s">
        <v>38</v>
      </c>
      <c r="O197" s="132">
        <v>5.7000000000000002E-2</v>
      </c>
      <c r="P197" s="132">
        <f>O197*H197</f>
        <v>3.8760000000000003</v>
      </c>
      <c r="Q197" s="132">
        <v>0</v>
      </c>
      <c r="R197" s="132">
        <f>Q197*H197</f>
        <v>0</v>
      </c>
      <c r="S197" s="132">
        <v>0</v>
      </c>
      <c r="T197" s="133">
        <f>S197*H197</f>
        <v>0</v>
      </c>
      <c r="AR197" s="134" t="s">
        <v>277</v>
      </c>
      <c r="AT197" s="134" t="s">
        <v>226</v>
      </c>
      <c r="AU197" s="134" t="s">
        <v>82</v>
      </c>
      <c r="AY197" s="17" t="s">
        <v>224</v>
      </c>
      <c r="BE197" s="135">
        <f>IF(N197="základní",J197,0)</f>
        <v>1978.8</v>
      </c>
      <c r="BF197" s="135">
        <f>IF(N197="snížená",J197,0)</f>
        <v>0</v>
      </c>
      <c r="BG197" s="135">
        <f>IF(N197="zákl. přenesená",J197,0)</f>
        <v>0</v>
      </c>
      <c r="BH197" s="135">
        <f>IF(N197="sníž. přenesená",J197,0)</f>
        <v>0</v>
      </c>
      <c r="BI197" s="135">
        <f>IF(N197="nulová",J197,0)</f>
        <v>0</v>
      </c>
      <c r="BJ197" s="17" t="s">
        <v>78</v>
      </c>
      <c r="BK197" s="135">
        <f>ROUND(I197*H197,2)</f>
        <v>1978.8</v>
      </c>
      <c r="BL197" s="17" t="s">
        <v>277</v>
      </c>
      <c r="BM197" s="134" t="s">
        <v>6457</v>
      </c>
    </row>
    <row r="198" spans="2:65" s="1" customFormat="1" ht="19.5">
      <c r="B198" s="29"/>
      <c r="D198" s="136" t="s">
        <v>231</v>
      </c>
      <c r="F198" s="137" t="s">
        <v>6458</v>
      </c>
      <c r="L198" s="29"/>
      <c r="M198" s="138"/>
      <c r="T198" s="53"/>
      <c r="AT198" s="17" t="s">
        <v>231</v>
      </c>
      <c r="AU198" s="17" t="s">
        <v>82</v>
      </c>
    </row>
    <row r="199" spans="2:65" s="1" customFormat="1">
      <c r="B199" s="29"/>
      <c r="D199" s="139" t="s">
        <v>232</v>
      </c>
      <c r="F199" s="140" t="s">
        <v>6459</v>
      </c>
      <c r="L199" s="29"/>
      <c r="M199" s="138"/>
      <c r="T199" s="53"/>
      <c r="AT199" s="17" t="s">
        <v>232</v>
      </c>
      <c r="AU199" s="17" t="s">
        <v>82</v>
      </c>
    </row>
    <row r="200" spans="2:65" s="1" customFormat="1" ht="24.2" customHeight="1">
      <c r="B200" s="123"/>
      <c r="C200" s="124" t="s">
        <v>366</v>
      </c>
      <c r="D200" s="124" t="s">
        <v>226</v>
      </c>
      <c r="E200" s="125" t="s">
        <v>3248</v>
      </c>
      <c r="F200" s="126" t="s">
        <v>3249</v>
      </c>
      <c r="G200" s="127" t="s">
        <v>639</v>
      </c>
      <c r="H200" s="128">
        <v>56</v>
      </c>
      <c r="I200" s="129">
        <v>29.1</v>
      </c>
      <c r="J200" s="129">
        <f>ROUND(I200*H200,2)</f>
        <v>1629.6</v>
      </c>
      <c r="K200" s="126" t="s">
        <v>230</v>
      </c>
      <c r="L200" s="29"/>
      <c r="M200" s="130" t="s">
        <v>1</v>
      </c>
      <c r="N200" s="131" t="s">
        <v>38</v>
      </c>
      <c r="O200" s="132">
        <v>5.7000000000000002E-2</v>
      </c>
      <c r="P200" s="132">
        <f>O200*H200</f>
        <v>3.1920000000000002</v>
      </c>
      <c r="Q200" s="132">
        <v>0</v>
      </c>
      <c r="R200" s="132">
        <f>Q200*H200</f>
        <v>0</v>
      </c>
      <c r="S200" s="132">
        <v>0</v>
      </c>
      <c r="T200" s="133">
        <f>S200*H200</f>
        <v>0</v>
      </c>
      <c r="AR200" s="134" t="s">
        <v>277</v>
      </c>
      <c r="AT200" s="134" t="s">
        <v>226</v>
      </c>
      <c r="AU200" s="134" t="s">
        <v>82</v>
      </c>
      <c r="AY200" s="17" t="s">
        <v>224</v>
      </c>
      <c r="BE200" s="135">
        <f>IF(N200="základní",J200,0)</f>
        <v>1629.6</v>
      </c>
      <c r="BF200" s="135">
        <f>IF(N200="snížená",J200,0)</f>
        <v>0</v>
      </c>
      <c r="BG200" s="135">
        <f>IF(N200="zákl. přenesená",J200,0)</f>
        <v>0</v>
      </c>
      <c r="BH200" s="135">
        <f>IF(N200="sníž. přenesená",J200,0)</f>
        <v>0</v>
      </c>
      <c r="BI200" s="135">
        <f>IF(N200="nulová",J200,0)</f>
        <v>0</v>
      </c>
      <c r="BJ200" s="17" t="s">
        <v>78</v>
      </c>
      <c r="BK200" s="135">
        <f>ROUND(I200*H200,2)</f>
        <v>1629.6</v>
      </c>
      <c r="BL200" s="17" t="s">
        <v>277</v>
      </c>
      <c r="BM200" s="134" t="s">
        <v>6460</v>
      </c>
    </row>
    <row r="201" spans="2:65" s="1" customFormat="1" ht="19.5">
      <c r="B201" s="29"/>
      <c r="D201" s="136" t="s">
        <v>231</v>
      </c>
      <c r="F201" s="137" t="s">
        <v>6458</v>
      </c>
      <c r="L201" s="29"/>
      <c r="M201" s="138"/>
      <c r="T201" s="53"/>
      <c r="AT201" s="17" t="s">
        <v>231</v>
      </c>
      <c r="AU201" s="17" t="s">
        <v>82</v>
      </c>
    </row>
    <row r="202" spans="2:65" s="1" customFormat="1">
      <c r="B202" s="29"/>
      <c r="D202" s="139" t="s">
        <v>232</v>
      </c>
      <c r="F202" s="140" t="s">
        <v>6459</v>
      </c>
      <c r="L202" s="29"/>
      <c r="M202" s="138"/>
      <c r="T202" s="53"/>
      <c r="AT202" s="17" t="s">
        <v>232</v>
      </c>
      <c r="AU202" s="17" t="s">
        <v>82</v>
      </c>
    </row>
    <row r="203" spans="2:65" s="1" customFormat="1" ht="24.2" customHeight="1">
      <c r="B203" s="123"/>
      <c r="C203" s="124" t="s">
        <v>304</v>
      </c>
      <c r="D203" s="124" t="s">
        <v>226</v>
      </c>
      <c r="E203" s="125" t="s">
        <v>3252</v>
      </c>
      <c r="F203" s="126" t="s">
        <v>3253</v>
      </c>
      <c r="G203" s="127" t="s">
        <v>639</v>
      </c>
      <c r="H203" s="128">
        <v>56</v>
      </c>
      <c r="I203" s="129">
        <v>64.8</v>
      </c>
      <c r="J203" s="129">
        <f>ROUND(I203*H203,2)</f>
        <v>3628.8</v>
      </c>
      <c r="K203" s="126" t="s">
        <v>230</v>
      </c>
      <c r="L203" s="29"/>
      <c r="M203" s="130" t="s">
        <v>1</v>
      </c>
      <c r="N203" s="131" t="s">
        <v>38</v>
      </c>
      <c r="O203" s="132">
        <v>0.127</v>
      </c>
      <c r="P203" s="132">
        <f>O203*H203</f>
        <v>7.1120000000000001</v>
      </c>
      <c r="Q203" s="132">
        <v>0</v>
      </c>
      <c r="R203" s="132">
        <f>Q203*H203</f>
        <v>0</v>
      </c>
      <c r="S203" s="132">
        <v>0</v>
      </c>
      <c r="T203" s="133">
        <f>S203*H203</f>
        <v>0</v>
      </c>
      <c r="AR203" s="134" t="s">
        <v>277</v>
      </c>
      <c r="AT203" s="134" t="s">
        <v>226</v>
      </c>
      <c r="AU203" s="134" t="s">
        <v>82</v>
      </c>
      <c r="AY203" s="17" t="s">
        <v>224</v>
      </c>
      <c r="BE203" s="135">
        <f>IF(N203="základní",J203,0)</f>
        <v>3628.8</v>
      </c>
      <c r="BF203" s="135">
        <f>IF(N203="snížená",J203,0)</f>
        <v>0</v>
      </c>
      <c r="BG203" s="135">
        <f>IF(N203="zákl. přenesená",J203,0)</f>
        <v>0</v>
      </c>
      <c r="BH203" s="135">
        <f>IF(N203="sníž. přenesená",J203,0)</f>
        <v>0</v>
      </c>
      <c r="BI203" s="135">
        <f>IF(N203="nulová",J203,0)</f>
        <v>0</v>
      </c>
      <c r="BJ203" s="17" t="s">
        <v>78</v>
      </c>
      <c r="BK203" s="135">
        <f>ROUND(I203*H203,2)</f>
        <v>3628.8</v>
      </c>
      <c r="BL203" s="17" t="s">
        <v>277</v>
      </c>
      <c r="BM203" s="134" t="s">
        <v>6461</v>
      </c>
    </row>
    <row r="204" spans="2:65" s="1" customFormat="1" ht="19.5">
      <c r="B204" s="29"/>
      <c r="D204" s="136" t="s">
        <v>231</v>
      </c>
      <c r="F204" s="137" t="s">
        <v>3255</v>
      </c>
      <c r="L204" s="29"/>
      <c r="M204" s="138"/>
      <c r="T204" s="53"/>
      <c r="AT204" s="17" t="s">
        <v>231</v>
      </c>
      <c r="AU204" s="17" t="s">
        <v>82</v>
      </c>
    </row>
    <row r="205" spans="2:65" s="1" customFormat="1">
      <c r="B205" s="29"/>
      <c r="D205" s="139" t="s">
        <v>232</v>
      </c>
      <c r="F205" s="140" t="s">
        <v>3256</v>
      </c>
      <c r="L205" s="29"/>
      <c r="M205" s="138"/>
      <c r="T205" s="53"/>
      <c r="AT205" s="17" t="s">
        <v>232</v>
      </c>
      <c r="AU205" s="17" t="s">
        <v>82</v>
      </c>
    </row>
    <row r="206" spans="2:65" s="1" customFormat="1" ht="24.2" customHeight="1">
      <c r="B206" s="123"/>
      <c r="C206" s="124" t="s">
        <v>376</v>
      </c>
      <c r="D206" s="124" t="s">
        <v>226</v>
      </c>
      <c r="E206" s="125" t="s">
        <v>3252</v>
      </c>
      <c r="F206" s="126" t="s">
        <v>3253</v>
      </c>
      <c r="G206" s="127" t="s">
        <v>639</v>
      </c>
      <c r="H206" s="128">
        <v>40</v>
      </c>
      <c r="I206" s="129">
        <v>64.8</v>
      </c>
      <c r="J206" s="129">
        <f>ROUND(I206*H206,2)</f>
        <v>2592</v>
      </c>
      <c r="K206" s="126" t="s">
        <v>230</v>
      </c>
      <c r="L206" s="29"/>
      <c r="M206" s="130" t="s">
        <v>1</v>
      </c>
      <c r="N206" s="131" t="s">
        <v>38</v>
      </c>
      <c r="O206" s="132">
        <v>0.127</v>
      </c>
      <c r="P206" s="132">
        <f>O206*H206</f>
        <v>5.08</v>
      </c>
      <c r="Q206" s="132">
        <v>0</v>
      </c>
      <c r="R206" s="132">
        <f>Q206*H206</f>
        <v>0</v>
      </c>
      <c r="S206" s="132">
        <v>0</v>
      </c>
      <c r="T206" s="133">
        <f>S206*H206</f>
        <v>0</v>
      </c>
      <c r="AR206" s="134" t="s">
        <v>277</v>
      </c>
      <c r="AT206" s="134" t="s">
        <v>226</v>
      </c>
      <c r="AU206" s="134" t="s">
        <v>82</v>
      </c>
      <c r="AY206" s="17" t="s">
        <v>224</v>
      </c>
      <c r="BE206" s="135">
        <f>IF(N206="základní",J206,0)</f>
        <v>2592</v>
      </c>
      <c r="BF206" s="135">
        <f>IF(N206="snížená",J206,0)</f>
        <v>0</v>
      </c>
      <c r="BG206" s="135">
        <f>IF(N206="zákl. přenesená",J206,0)</f>
        <v>0</v>
      </c>
      <c r="BH206" s="135">
        <f>IF(N206="sníž. přenesená",J206,0)</f>
        <v>0</v>
      </c>
      <c r="BI206" s="135">
        <f>IF(N206="nulová",J206,0)</f>
        <v>0</v>
      </c>
      <c r="BJ206" s="17" t="s">
        <v>78</v>
      </c>
      <c r="BK206" s="135">
        <f>ROUND(I206*H206,2)</f>
        <v>2592</v>
      </c>
      <c r="BL206" s="17" t="s">
        <v>277</v>
      </c>
      <c r="BM206" s="134" t="s">
        <v>6462</v>
      </c>
    </row>
    <row r="207" spans="2:65" s="1" customFormat="1" ht="19.5">
      <c r="B207" s="29"/>
      <c r="D207" s="136" t="s">
        <v>231</v>
      </c>
      <c r="F207" s="137" t="s">
        <v>3255</v>
      </c>
      <c r="L207" s="29"/>
      <c r="M207" s="138"/>
      <c r="T207" s="53"/>
      <c r="AT207" s="17" t="s">
        <v>231</v>
      </c>
      <c r="AU207" s="17" t="s">
        <v>82</v>
      </c>
    </row>
    <row r="208" spans="2:65" s="1" customFormat="1">
      <c r="B208" s="29"/>
      <c r="D208" s="139" t="s">
        <v>232</v>
      </c>
      <c r="F208" s="140" t="s">
        <v>3256</v>
      </c>
      <c r="L208" s="29"/>
      <c r="M208" s="138"/>
      <c r="T208" s="53"/>
      <c r="AT208" s="17" t="s">
        <v>232</v>
      </c>
      <c r="AU208" s="17" t="s">
        <v>82</v>
      </c>
    </row>
    <row r="209" spans="2:65" s="1" customFormat="1" ht="24.2" customHeight="1">
      <c r="B209" s="123"/>
      <c r="C209" s="124" t="s">
        <v>313</v>
      </c>
      <c r="D209" s="124" t="s">
        <v>226</v>
      </c>
      <c r="E209" s="125" t="s">
        <v>6463</v>
      </c>
      <c r="F209" s="126" t="s">
        <v>6464</v>
      </c>
      <c r="G209" s="127" t="s">
        <v>639</v>
      </c>
      <c r="H209" s="128">
        <v>48</v>
      </c>
      <c r="I209" s="129">
        <v>91.3</v>
      </c>
      <c r="J209" s="129">
        <f>ROUND(I209*H209,2)</f>
        <v>4382.3999999999996</v>
      </c>
      <c r="K209" s="126" t="s">
        <v>230</v>
      </c>
      <c r="L209" s="29"/>
      <c r="M209" s="130" t="s">
        <v>1</v>
      </c>
      <c r="N209" s="131" t="s">
        <v>38</v>
      </c>
      <c r="O209" s="132">
        <v>0.17899999999999999</v>
      </c>
      <c r="P209" s="132">
        <f>O209*H209</f>
        <v>8.5919999999999987</v>
      </c>
      <c r="Q209" s="132">
        <v>0</v>
      </c>
      <c r="R209" s="132">
        <f>Q209*H209</f>
        <v>0</v>
      </c>
      <c r="S209" s="132">
        <v>0</v>
      </c>
      <c r="T209" s="133">
        <f>S209*H209</f>
        <v>0</v>
      </c>
      <c r="AR209" s="134" t="s">
        <v>277</v>
      </c>
      <c r="AT209" s="134" t="s">
        <v>226</v>
      </c>
      <c r="AU209" s="134" t="s">
        <v>82</v>
      </c>
      <c r="AY209" s="17" t="s">
        <v>224</v>
      </c>
      <c r="BE209" s="135">
        <f>IF(N209="základní",J209,0)</f>
        <v>4382.3999999999996</v>
      </c>
      <c r="BF209" s="135">
        <f>IF(N209="snížená",J209,0)</f>
        <v>0</v>
      </c>
      <c r="BG209" s="135">
        <f>IF(N209="zákl. přenesená",J209,0)</f>
        <v>0</v>
      </c>
      <c r="BH209" s="135">
        <f>IF(N209="sníž. přenesená",J209,0)</f>
        <v>0</v>
      </c>
      <c r="BI209" s="135">
        <f>IF(N209="nulová",J209,0)</f>
        <v>0</v>
      </c>
      <c r="BJ209" s="17" t="s">
        <v>78</v>
      </c>
      <c r="BK209" s="135">
        <f>ROUND(I209*H209,2)</f>
        <v>4382.3999999999996</v>
      </c>
      <c r="BL209" s="17" t="s">
        <v>277</v>
      </c>
      <c r="BM209" s="134" t="s">
        <v>6465</v>
      </c>
    </row>
    <row r="210" spans="2:65" s="1" customFormat="1" ht="19.5">
      <c r="B210" s="29"/>
      <c r="D210" s="136" t="s">
        <v>231</v>
      </c>
      <c r="F210" s="137" t="s">
        <v>6466</v>
      </c>
      <c r="L210" s="29"/>
      <c r="M210" s="138"/>
      <c r="T210" s="53"/>
      <c r="AT210" s="17" t="s">
        <v>231</v>
      </c>
      <c r="AU210" s="17" t="s">
        <v>82</v>
      </c>
    </row>
    <row r="211" spans="2:65" s="1" customFormat="1">
      <c r="B211" s="29"/>
      <c r="D211" s="139" t="s">
        <v>232</v>
      </c>
      <c r="F211" s="140" t="s">
        <v>6467</v>
      </c>
      <c r="L211" s="29"/>
      <c r="M211" s="138"/>
      <c r="T211" s="53"/>
      <c r="AT211" s="17" t="s">
        <v>232</v>
      </c>
      <c r="AU211" s="17" t="s">
        <v>82</v>
      </c>
    </row>
    <row r="212" spans="2:65" s="1" customFormat="1" ht="24.2" customHeight="1">
      <c r="B212" s="123"/>
      <c r="C212" s="124" t="s">
        <v>393</v>
      </c>
      <c r="D212" s="124" t="s">
        <v>226</v>
      </c>
      <c r="E212" s="125" t="s">
        <v>3257</v>
      </c>
      <c r="F212" s="126" t="s">
        <v>3258</v>
      </c>
      <c r="G212" s="127" t="s">
        <v>639</v>
      </c>
      <c r="H212" s="128">
        <v>12</v>
      </c>
      <c r="I212" s="129">
        <v>118</v>
      </c>
      <c r="J212" s="129">
        <f>ROUND(I212*H212,2)</f>
        <v>1416</v>
      </c>
      <c r="K212" s="126" t="s">
        <v>230</v>
      </c>
      <c r="L212" s="29"/>
      <c r="M212" s="130" t="s">
        <v>1</v>
      </c>
      <c r="N212" s="131" t="s">
        <v>38</v>
      </c>
      <c r="O212" s="132">
        <v>0.23200000000000001</v>
      </c>
      <c r="P212" s="132">
        <f>O212*H212</f>
        <v>2.7840000000000003</v>
      </c>
      <c r="Q212" s="132">
        <v>0</v>
      </c>
      <c r="R212" s="132">
        <f>Q212*H212</f>
        <v>0</v>
      </c>
      <c r="S212" s="132">
        <v>0</v>
      </c>
      <c r="T212" s="133">
        <f>S212*H212</f>
        <v>0</v>
      </c>
      <c r="AR212" s="134" t="s">
        <v>277</v>
      </c>
      <c r="AT212" s="134" t="s">
        <v>226</v>
      </c>
      <c r="AU212" s="134" t="s">
        <v>82</v>
      </c>
      <c r="AY212" s="17" t="s">
        <v>224</v>
      </c>
      <c r="BE212" s="135">
        <f>IF(N212="základní",J212,0)</f>
        <v>1416</v>
      </c>
      <c r="BF212" s="135">
        <f>IF(N212="snížená",J212,0)</f>
        <v>0</v>
      </c>
      <c r="BG212" s="135">
        <f>IF(N212="zákl. přenesená",J212,0)</f>
        <v>0</v>
      </c>
      <c r="BH212" s="135">
        <f>IF(N212="sníž. přenesená",J212,0)</f>
        <v>0</v>
      </c>
      <c r="BI212" s="135">
        <f>IF(N212="nulová",J212,0)</f>
        <v>0</v>
      </c>
      <c r="BJ212" s="17" t="s">
        <v>78</v>
      </c>
      <c r="BK212" s="135">
        <f>ROUND(I212*H212,2)</f>
        <v>1416</v>
      </c>
      <c r="BL212" s="17" t="s">
        <v>277</v>
      </c>
      <c r="BM212" s="134" t="s">
        <v>6468</v>
      </c>
    </row>
    <row r="213" spans="2:65" s="1" customFormat="1" ht="19.5">
      <c r="B213" s="29"/>
      <c r="D213" s="136" t="s">
        <v>231</v>
      </c>
      <c r="F213" s="137" t="s">
        <v>3260</v>
      </c>
      <c r="L213" s="29"/>
      <c r="M213" s="138"/>
      <c r="T213" s="53"/>
      <c r="AT213" s="17" t="s">
        <v>231</v>
      </c>
      <c r="AU213" s="17" t="s">
        <v>82</v>
      </c>
    </row>
    <row r="214" spans="2:65" s="1" customFormat="1">
      <c r="B214" s="29"/>
      <c r="D214" s="139" t="s">
        <v>232</v>
      </c>
      <c r="F214" s="140" t="s">
        <v>3261</v>
      </c>
      <c r="L214" s="29"/>
      <c r="M214" s="138"/>
      <c r="T214" s="53"/>
      <c r="AT214" s="17" t="s">
        <v>232</v>
      </c>
      <c r="AU214" s="17" t="s">
        <v>82</v>
      </c>
    </row>
    <row r="215" spans="2:65" s="1" customFormat="1" ht="24.2" customHeight="1">
      <c r="B215" s="123"/>
      <c r="C215" s="124" t="s">
        <v>321</v>
      </c>
      <c r="D215" s="124" t="s">
        <v>226</v>
      </c>
      <c r="E215" s="125" t="s">
        <v>6469</v>
      </c>
      <c r="F215" s="126" t="s">
        <v>6470</v>
      </c>
      <c r="G215" s="127" t="s">
        <v>639</v>
      </c>
      <c r="H215" s="128">
        <v>2</v>
      </c>
      <c r="I215" s="129">
        <v>178</v>
      </c>
      <c r="J215" s="129">
        <f>ROUND(I215*H215,2)</f>
        <v>356</v>
      </c>
      <c r="K215" s="126" t="s">
        <v>230</v>
      </c>
      <c r="L215" s="29"/>
      <c r="M215" s="130" t="s">
        <v>1</v>
      </c>
      <c r="N215" s="131" t="s">
        <v>38</v>
      </c>
      <c r="O215" s="132">
        <v>0.39</v>
      </c>
      <c r="P215" s="132">
        <f>O215*H215</f>
        <v>0.78</v>
      </c>
      <c r="Q215" s="132">
        <v>0</v>
      </c>
      <c r="R215" s="132">
        <f>Q215*H215</f>
        <v>0</v>
      </c>
      <c r="S215" s="132">
        <v>0</v>
      </c>
      <c r="T215" s="133">
        <f>S215*H215</f>
        <v>0</v>
      </c>
      <c r="AR215" s="134" t="s">
        <v>277</v>
      </c>
      <c r="AT215" s="134" t="s">
        <v>226</v>
      </c>
      <c r="AU215" s="134" t="s">
        <v>82</v>
      </c>
      <c r="AY215" s="17" t="s">
        <v>224</v>
      </c>
      <c r="BE215" s="135">
        <f>IF(N215="základní",J215,0)</f>
        <v>356</v>
      </c>
      <c r="BF215" s="135">
        <f>IF(N215="snížená",J215,0)</f>
        <v>0</v>
      </c>
      <c r="BG215" s="135">
        <f>IF(N215="zákl. přenesená",J215,0)</f>
        <v>0</v>
      </c>
      <c r="BH215" s="135">
        <f>IF(N215="sníž. přenesená",J215,0)</f>
        <v>0</v>
      </c>
      <c r="BI215" s="135">
        <f>IF(N215="nulová",J215,0)</f>
        <v>0</v>
      </c>
      <c r="BJ215" s="17" t="s">
        <v>78</v>
      </c>
      <c r="BK215" s="135">
        <f>ROUND(I215*H215,2)</f>
        <v>356</v>
      </c>
      <c r="BL215" s="17" t="s">
        <v>277</v>
      </c>
      <c r="BM215" s="134" t="s">
        <v>6471</v>
      </c>
    </row>
    <row r="216" spans="2:65" s="1" customFormat="1" ht="29.25">
      <c r="B216" s="29"/>
      <c r="D216" s="136" t="s">
        <v>231</v>
      </c>
      <c r="F216" s="137" t="s">
        <v>6472</v>
      </c>
      <c r="L216" s="29"/>
      <c r="M216" s="138"/>
      <c r="T216" s="53"/>
      <c r="AT216" s="17" t="s">
        <v>231</v>
      </c>
      <c r="AU216" s="17" t="s">
        <v>82</v>
      </c>
    </row>
    <row r="217" spans="2:65" s="1" customFormat="1">
      <c r="B217" s="29"/>
      <c r="D217" s="139" t="s">
        <v>232</v>
      </c>
      <c r="F217" s="140" t="s">
        <v>6473</v>
      </c>
      <c r="L217" s="29"/>
      <c r="M217" s="138"/>
      <c r="T217" s="53"/>
      <c r="AT217" s="17" t="s">
        <v>232</v>
      </c>
      <c r="AU217" s="17" t="s">
        <v>82</v>
      </c>
    </row>
    <row r="218" spans="2:65" s="1" customFormat="1" ht="24.2" customHeight="1">
      <c r="B218" s="123"/>
      <c r="C218" s="164" t="s">
        <v>409</v>
      </c>
      <c r="D218" s="164" t="s">
        <v>1008</v>
      </c>
      <c r="E218" s="165" t="s">
        <v>6474</v>
      </c>
      <c r="F218" s="166" t="s">
        <v>6475</v>
      </c>
      <c r="G218" s="167" t="s">
        <v>639</v>
      </c>
      <c r="H218" s="168">
        <v>2</v>
      </c>
      <c r="I218" s="169">
        <v>490</v>
      </c>
      <c r="J218" s="169">
        <f>ROUND(I218*H218,2)</f>
        <v>980</v>
      </c>
      <c r="K218" s="166" t="s">
        <v>230</v>
      </c>
      <c r="L218" s="170"/>
      <c r="M218" s="171" t="s">
        <v>1</v>
      </c>
      <c r="N218" s="172" t="s">
        <v>38</v>
      </c>
      <c r="O218" s="132">
        <v>0</v>
      </c>
      <c r="P218" s="132">
        <f>O218*H218</f>
        <v>0</v>
      </c>
      <c r="Q218" s="132">
        <v>2.9999999999999997E-4</v>
      </c>
      <c r="R218" s="132">
        <f>Q218*H218</f>
        <v>5.9999999999999995E-4</v>
      </c>
      <c r="S218" s="132">
        <v>0</v>
      </c>
      <c r="T218" s="133">
        <f>S218*H218</f>
        <v>0</v>
      </c>
      <c r="AR218" s="134" t="s">
        <v>332</v>
      </c>
      <c r="AT218" s="134" t="s">
        <v>1008</v>
      </c>
      <c r="AU218" s="134" t="s">
        <v>82</v>
      </c>
      <c r="AY218" s="17" t="s">
        <v>224</v>
      </c>
      <c r="BE218" s="135">
        <f>IF(N218="základní",J218,0)</f>
        <v>980</v>
      </c>
      <c r="BF218" s="135">
        <f>IF(N218="snížená",J218,0)</f>
        <v>0</v>
      </c>
      <c r="BG218" s="135">
        <f>IF(N218="zákl. přenesená",J218,0)</f>
        <v>0</v>
      </c>
      <c r="BH218" s="135">
        <f>IF(N218="sníž. přenesená",J218,0)</f>
        <v>0</v>
      </c>
      <c r="BI218" s="135">
        <f>IF(N218="nulová",J218,0)</f>
        <v>0</v>
      </c>
      <c r="BJ218" s="17" t="s">
        <v>78</v>
      </c>
      <c r="BK218" s="135">
        <f>ROUND(I218*H218,2)</f>
        <v>980</v>
      </c>
      <c r="BL218" s="17" t="s">
        <v>277</v>
      </c>
      <c r="BM218" s="134" t="s">
        <v>6476</v>
      </c>
    </row>
    <row r="219" spans="2:65" s="1" customFormat="1">
      <c r="B219" s="29"/>
      <c r="D219" s="136" t="s">
        <v>231</v>
      </c>
      <c r="F219" s="137" t="s">
        <v>6475</v>
      </c>
      <c r="L219" s="29"/>
      <c r="M219" s="138"/>
      <c r="T219" s="53"/>
      <c r="AT219" s="17" t="s">
        <v>231</v>
      </c>
      <c r="AU219" s="17" t="s">
        <v>82</v>
      </c>
    </row>
    <row r="220" spans="2:65" s="1" customFormat="1" ht="33" customHeight="1">
      <c r="B220" s="123"/>
      <c r="C220" s="124" t="s">
        <v>328</v>
      </c>
      <c r="D220" s="124" t="s">
        <v>226</v>
      </c>
      <c r="E220" s="125" t="s">
        <v>6477</v>
      </c>
      <c r="F220" s="126" t="s">
        <v>6478</v>
      </c>
      <c r="G220" s="127" t="s">
        <v>639</v>
      </c>
      <c r="H220" s="128">
        <v>2</v>
      </c>
      <c r="I220" s="129">
        <v>212</v>
      </c>
      <c r="J220" s="129">
        <f>ROUND(I220*H220,2)</f>
        <v>424</v>
      </c>
      <c r="K220" s="126" t="s">
        <v>230</v>
      </c>
      <c r="L220" s="29"/>
      <c r="M220" s="130" t="s">
        <v>1</v>
      </c>
      <c r="N220" s="131" t="s">
        <v>38</v>
      </c>
      <c r="O220" s="132">
        <v>0.46400000000000002</v>
      </c>
      <c r="P220" s="132">
        <f>O220*H220</f>
        <v>0.92800000000000005</v>
      </c>
      <c r="Q220" s="132">
        <v>0</v>
      </c>
      <c r="R220" s="132">
        <f>Q220*H220</f>
        <v>0</v>
      </c>
      <c r="S220" s="132">
        <v>0</v>
      </c>
      <c r="T220" s="133">
        <f>S220*H220</f>
        <v>0</v>
      </c>
      <c r="AR220" s="134" t="s">
        <v>277</v>
      </c>
      <c r="AT220" s="134" t="s">
        <v>226</v>
      </c>
      <c r="AU220" s="134" t="s">
        <v>82</v>
      </c>
      <c r="AY220" s="17" t="s">
        <v>224</v>
      </c>
      <c r="BE220" s="135">
        <f>IF(N220="základní",J220,0)</f>
        <v>424</v>
      </c>
      <c r="BF220" s="135">
        <f>IF(N220="snížená",J220,0)</f>
        <v>0</v>
      </c>
      <c r="BG220" s="135">
        <f>IF(N220="zákl. přenesená",J220,0)</f>
        <v>0</v>
      </c>
      <c r="BH220" s="135">
        <f>IF(N220="sníž. přenesená",J220,0)</f>
        <v>0</v>
      </c>
      <c r="BI220" s="135">
        <f>IF(N220="nulová",J220,0)</f>
        <v>0</v>
      </c>
      <c r="BJ220" s="17" t="s">
        <v>78</v>
      </c>
      <c r="BK220" s="135">
        <f>ROUND(I220*H220,2)</f>
        <v>424</v>
      </c>
      <c r="BL220" s="17" t="s">
        <v>277</v>
      </c>
      <c r="BM220" s="134" t="s">
        <v>6479</v>
      </c>
    </row>
    <row r="221" spans="2:65" s="1" customFormat="1" ht="19.5">
      <c r="B221" s="29"/>
      <c r="D221" s="136" t="s">
        <v>231</v>
      </c>
      <c r="F221" s="137" t="s">
        <v>6480</v>
      </c>
      <c r="L221" s="29"/>
      <c r="M221" s="138"/>
      <c r="T221" s="53"/>
      <c r="AT221" s="17" t="s">
        <v>231</v>
      </c>
      <c r="AU221" s="17" t="s">
        <v>82</v>
      </c>
    </row>
    <row r="222" spans="2:65" s="1" customFormat="1">
      <c r="B222" s="29"/>
      <c r="D222" s="139" t="s">
        <v>232</v>
      </c>
      <c r="F222" s="140" t="s">
        <v>6481</v>
      </c>
      <c r="L222" s="29"/>
      <c r="M222" s="138"/>
      <c r="T222" s="53"/>
      <c r="AT222" s="17" t="s">
        <v>232</v>
      </c>
      <c r="AU222" s="17" t="s">
        <v>82</v>
      </c>
    </row>
    <row r="223" spans="2:65" s="1" customFormat="1" ht="33" customHeight="1">
      <c r="B223" s="123"/>
      <c r="C223" s="164" t="s">
        <v>419</v>
      </c>
      <c r="D223" s="164" t="s">
        <v>1008</v>
      </c>
      <c r="E223" s="165" t="s">
        <v>6482</v>
      </c>
      <c r="F223" s="166" t="s">
        <v>6483</v>
      </c>
      <c r="G223" s="167" t="s">
        <v>639</v>
      </c>
      <c r="H223" s="168">
        <v>2</v>
      </c>
      <c r="I223" s="169">
        <v>898</v>
      </c>
      <c r="J223" s="169">
        <f>ROUND(I223*H223,2)</f>
        <v>1796</v>
      </c>
      <c r="K223" s="166" t="s">
        <v>230</v>
      </c>
      <c r="L223" s="170"/>
      <c r="M223" s="171" t="s">
        <v>1</v>
      </c>
      <c r="N223" s="172" t="s">
        <v>38</v>
      </c>
      <c r="O223" s="132">
        <v>0</v>
      </c>
      <c r="P223" s="132">
        <f>O223*H223</f>
        <v>0</v>
      </c>
      <c r="Q223" s="132">
        <v>3.8000000000000002E-4</v>
      </c>
      <c r="R223" s="132">
        <f>Q223*H223</f>
        <v>7.6000000000000004E-4</v>
      </c>
      <c r="S223" s="132">
        <v>0</v>
      </c>
      <c r="T223" s="133">
        <f>S223*H223</f>
        <v>0</v>
      </c>
      <c r="AR223" s="134" t="s">
        <v>332</v>
      </c>
      <c r="AT223" s="134" t="s">
        <v>1008</v>
      </c>
      <c r="AU223" s="134" t="s">
        <v>82</v>
      </c>
      <c r="AY223" s="17" t="s">
        <v>224</v>
      </c>
      <c r="BE223" s="135">
        <f>IF(N223="základní",J223,0)</f>
        <v>1796</v>
      </c>
      <c r="BF223" s="135">
        <f>IF(N223="snížená",J223,0)</f>
        <v>0</v>
      </c>
      <c r="BG223" s="135">
        <f>IF(N223="zákl. přenesená",J223,0)</f>
        <v>0</v>
      </c>
      <c r="BH223" s="135">
        <f>IF(N223="sníž. přenesená",J223,0)</f>
        <v>0</v>
      </c>
      <c r="BI223" s="135">
        <f>IF(N223="nulová",J223,0)</f>
        <v>0</v>
      </c>
      <c r="BJ223" s="17" t="s">
        <v>78</v>
      </c>
      <c r="BK223" s="135">
        <f>ROUND(I223*H223,2)</f>
        <v>1796</v>
      </c>
      <c r="BL223" s="17" t="s">
        <v>277</v>
      </c>
      <c r="BM223" s="134" t="s">
        <v>6484</v>
      </c>
    </row>
    <row r="224" spans="2:65" s="1" customFormat="1" ht="19.5">
      <c r="B224" s="29"/>
      <c r="D224" s="136" t="s">
        <v>231</v>
      </c>
      <c r="F224" s="137" t="s">
        <v>6483</v>
      </c>
      <c r="L224" s="29"/>
      <c r="M224" s="138"/>
      <c r="T224" s="53"/>
      <c r="AT224" s="17" t="s">
        <v>231</v>
      </c>
      <c r="AU224" s="17" t="s">
        <v>82</v>
      </c>
    </row>
    <row r="225" spans="2:65" s="1" customFormat="1" ht="37.9" customHeight="1">
      <c r="B225" s="123"/>
      <c r="C225" s="124" t="s">
        <v>332</v>
      </c>
      <c r="D225" s="124" t="s">
        <v>226</v>
      </c>
      <c r="E225" s="125" t="s">
        <v>6485</v>
      </c>
      <c r="F225" s="126" t="s">
        <v>6486</v>
      </c>
      <c r="G225" s="127" t="s">
        <v>639</v>
      </c>
      <c r="H225" s="128">
        <v>2</v>
      </c>
      <c r="I225" s="129">
        <v>511</v>
      </c>
      <c r="J225" s="129">
        <f>ROUND(I225*H225,2)</f>
        <v>1022</v>
      </c>
      <c r="K225" s="126" t="s">
        <v>230</v>
      </c>
      <c r="L225" s="29"/>
      <c r="M225" s="130" t="s">
        <v>1</v>
      </c>
      <c r="N225" s="131" t="s">
        <v>38</v>
      </c>
      <c r="O225" s="132">
        <v>1.056</v>
      </c>
      <c r="P225" s="132">
        <f>O225*H225</f>
        <v>2.1120000000000001</v>
      </c>
      <c r="Q225" s="132">
        <v>0</v>
      </c>
      <c r="R225" s="132">
        <f>Q225*H225</f>
        <v>0</v>
      </c>
      <c r="S225" s="132">
        <v>0</v>
      </c>
      <c r="T225" s="133">
        <f>S225*H225</f>
        <v>0</v>
      </c>
      <c r="AR225" s="134" t="s">
        <v>277</v>
      </c>
      <c r="AT225" s="134" t="s">
        <v>226</v>
      </c>
      <c r="AU225" s="134" t="s">
        <v>82</v>
      </c>
      <c r="AY225" s="17" t="s">
        <v>224</v>
      </c>
      <c r="BE225" s="135">
        <f>IF(N225="základní",J225,0)</f>
        <v>1022</v>
      </c>
      <c r="BF225" s="135">
        <f>IF(N225="snížená",J225,0)</f>
        <v>0</v>
      </c>
      <c r="BG225" s="135">
        <f>IF(N225="zákl. přenesená",J225,0)</f>
        <v>0</v>
      </c>
      <c r="BH225" s="135">
        <f>IF(N225="sníž. přenesená",J225,0)</f>
        <v>0</v>
      </c>
      <c r="BI225" s="135">
        <f>IF(N225="nulová",J225,0)</f>
        <v>0</v>
      </c>
      <c r="BJ225" s="17" t="s">
        <v>78</v>
      </c>
      <c r="BK225" s="135">
        <f>ROUND(I225*H225,2)</f>
        <v>1022</v>
      </c>
      <c r="BL225" s="17" t="s">
        <v>277</v>
      </c>
      <c r="BM225" s="134" t="s">
        <v>6487</v>
      </c>
    </row>
    <row r="226" spans="2:65" s="1" customFormat="1" ht="29.25">
      <c r="B226" s="29"/>
      <c r="D226" s="136" t="s">
        <v>231</v>
      </c>
      <c r="F226" s="137" t="s">
        <v>6488</v>
      </c>
      <c r="L226" s="29"/>
      <c r="M226" s="138"/>
      <c r="T226" s="53"/>
      <c r="AT226" s="17" t="s">
        <v>231</v>
      </c>
      <c r="AU226" s="17" t="s">
        <v>82</v>
      </c>
    </row>
    <row r="227" spans="2:65" s="1" customFormat="1">
      <c r="B227" s="29"/>
      <c r="D227" s="139" t="s">
        <v>232</v>
      </c>
      <c r="F227" s="140" t="s">
        <v>6489</v>
      </c>
      <c r="L227" s="29"/>
      <c r="M227" s="138"/>
      <c r="T227" s="53"/>
      <c r="AT227" s="17" t="s">
        <v>232</v>
      </c>
      <c r="AU227" s="17" t="s">
        <v>82</v>
      </c>
    </row>
    <row r="228" spans="2:65" s="1" customFormat="1" ht="24.2" customHeight="1">
      <c r="B228" s="123"/>
      <c r="C228" s="164" t="s">
        <v>432</v>
      </c>
      <c r="D228" s="164" t="s">
        <v>1008</v>
      </c>
      <c r="E228" s="165" t="s">
        <v>6490</v>
      </c>
      <c r="F228" s="166" t="s">
        <v>6491</v>
      </c>
      <c r="G228" s="167" t="s">
        <v>639</v>
      </c>
      <c r="H228" s="168">
        <v>2</v>
      </c>
      <c r="I228" s="169">
        <v>1080</v>
      </c>
      <c r="J228" s="169">
        <f>ROUND(I228*H228,2)</f>
        <v>2160</v>
      </c>
      <c r="K228" s="166" t="s">
        <v>230</v>
      </c>
      <c r="L228" s="170"/>
      <c r="M228" s="171" t="s">
        <v>1</v>
      </c>
      <c r="N228" s="172" t="s">
        <v>38</v>
      </c>
      <c r="O228" s="132">
        <v>0</v>
      </c>
      <c r="P228" s="132">
        <f>O228*H228</f>
        <v>0</v>
      </c>
      <c r="Q228" s="132">
        <v>1.2999999999999999E-3</v>
      </c>
      <c r="R228" s="132">
        <f>Q228*H228</f>
        <v>2.5999999999999999E-3</v>
      </c>
      <c r="S228" s="132">
        <v>0</v>
      </c>
      <c r="T228" s="133">
        <f>S228*H228</f>
        <v>0</v>
      </c>
      <c r="AR228" s="134" t="s">
        <v>332</v>
      </c>
      <c r="AT228" s="134" t="s">
        <v>1008</v>
      </c>
      <c r="AU228" s="134" t="s">
        <v>82</v>
      </c>
      <c r="AY228" s="17" t="s">
        <v>224</v>
      </c>
      <c r="BE228" s="135">
        <f>IF(N228="základní",J228,0)</f>
        <v>2160</v>
      </c>
      <c r="BF228" s="135">
        <f>IF(N228="snížená",J228,0)</f>
        <v>0</v>
      </c>
      <c r="BG228" s="135">
        <f>IF(N228="zákl. přenesená",J228,0)</f>
        <v>0</v>
      </c>
      <c r="BH228" s="135">
        <f>IF(N228="sníž. přenesená",J228,0)</f>
        <v>0</v>
      </c>
      <c r="BI228" s="135">
        <f>IF(N228="nulová",J228,0)</f>
        <v>0</v>
      </c>
      <c r="BJ228" s="17" t="s">
        <v>78</v>
      </c>
      <c r="BK228" s="135">
        <f>ROUND(I228*H228,2)</f>
        <v>2160</v>
      </c>
      <c r="BL228" s="17" t="s">
        <v>277</v>
      </c>
      <c r="BM228" s="134" t="s">
        <v>6492</v>
      </c>
    </row>
    <row r="229" spans="2:65" s="1" customFormat="1" ht="19.5">
      <c r="B229" s="29"/>
      <c r="D229" s="136" t="s">
        <v>231</v>
      </c>
      <c r="F229" s="137" t="s">
        <v>6491</v>
      </c>
      <c r="L229" s="29"/>
      <c r="M229" s="138"/>
      <c r="T229" s="53"/>
      <c r="AT229" s="17" t="s">
        <v>231</v>
      </c>
      <c r="AU229" s="17" t="s">
        <v>82</v>
      </c>
    </row>
    <row r="230" spans="2:65" s="1" customFormat="1" ht="24.2" customHeight="1">
      <c r="B230" s="123"/>
      <c r="C230" s="124" t="s">
        <v>340</v>
      </c>
      <c r="D230" s="124" t="s">
        <v>226</v>
      </c>
      <c r="E230" s="125" t="s">
        <v>6493</v>
      </c>
      <c r="F230" s="126" t="s">
        <v>6494</v>
      </c>
      <c r="G230" s="127" t="s">
        <v>272</v>
      </c>
      <c r="H230" s="128">
        <v>49</v>
      </c>
      <c r="I230" s="129">
        <v>56.2</v>
      </c>
      <c r="J230" s="129">
        <f>ROUND(I230*H230,2)</f>
        <v>2753.8</v>
      </c>
      <c r="K230" s="126" t="s">
        <v>230</v>
      </c>
      <c r="L230" s="29"/>
      <c r="M230" s="130" t="s">
        <v>1</v>
      </c>
      <c r="N230" s="131" t="s">
        <v>38</v>
      </c>
      <c r="O230" s="132">
        <v>0.123</v>
      </c>
      <c r="P230" s="132">
        <f>O230*H230</f>
        <v>6.0270000000000001</v>
      </c>
      <c r="Q230" s="132">
        <v>0</v>
      </c>
      <c r="R230" s="132">
        <f>Q230*H230</f>
        <v>0</v>
      </c>
      <c r="S230" s="132">
        <v>0</v>
      </c>
      <c r="T230" s="133">
        <f>S230*H230</f>
        <v>0</v>
      </c>
      <c r="AR230" s="134" t="s">
        <v>277</v>
      </c>
      <c r="AT230" s="134" t="s">
        <v>226</v>
      </c>
      <c r="AU230" s="134" t="s">
        <v>82</v>
      </c>
      <c r="AY230" s="17" t="s">
        <v>224</v>
      </c>
      <c r="BE230" s="135">
        <f>IF(N230="základní",J230,0)</f>
        <v>2753.8</v>
      </c>
      <c r="BF230" s="135">
        <f>IF(N230="snížená",J230,0)</f>
        <v>0</v>
      </c>
      <c r="BG230" s="135">
        <f>IF(N230="zákl. přenesená",J230,0)</f>
        <v>0</v>
      </c>
      <c r="BH230" s="135">
        <f>IF(N230="sníž. přenesená",J230,0)</f>
        <v>0</v>
      </c>
      <c r="BI230" s="135">
        <f>IF(N230="nulová",J230,0)</f>
        <v>0</v>
      </c>
      <c r="BJ230" s="17" t="s">
        <v>78</v>
      </c>
      <c r="BK230" s="135">
        <f>ROUND(I230*H230,2)</f>
        <v>2753.8</v>
      </c>
      <c r="BL230" s="17" t="s">
        <v>277</v>
      </c>
      <c r="BM230" s="134" t="s">
        <v>6495</v>
      </c>
    </row>
    <row r="231" spans="2:65" s="1" customFormat="1" ht="29.25">
      <c r="B231" s="29"/>
      <c r="D231" s="136" t="s">
        <v>231</v>
      </c>
      <c r="F231" s="137" t="s">
        <v>6496</v>
      </c>
      <c r="L231" s="29"/>
      <c r="M231" s="138"/>
      <c r="T231" s="53"/>
      <c r="AT231" s="17" t="s">
        <v>231</v>
      </c>
      <c r="AU231" s="17" t="s">
        <v>82</v>
      </c>
    </row>
    <row r="232" spans="2:65" s="1" customFormat="1">
      <c r="B232" s="29"/>
      <c r="D232" s="139" t="s">
        <v>232</v>
      </c>
      <c r="F232" s="140" t="s">
        <v>6497</v>
      </c>
      <c r="L232" s="29"/>
      <c r="M232" s="138"/>
      <c r="T232" s="53"/>
      <c r="AT232" s="17" t="s">
        <v>232</v>
      </c>
      <c r="AU232" s="17" t="s">
        <v>82</v>
      </c>
    </row>
    <row r="233" spans="2:65" s="13" customFormat="1">
      <c r="B233" s="146"/>
      <c r="D233" s="136" t="s">
        <v>234</v>
      </c>
      <c r="E233" s="147" t="s">
        <v>1</v>
      </c>
      <c r="F233" s="148" t="s">
        <v>6498</v>
      </c>
      <c r="H233" s="149">
        <v>49</v>
      </c>
      <c r="L233" s="146"/>
      <c r="M233" s="150"/>
      <c r="T233" s="151"/>
      <c r="AT233" s="147" t="s">
        <v>234</v>
      </c>
      <c r="AU233" s="147" t="s">
        <v>82</v>
      </c>
      <c r="AV233" s="13" t="s">
        <v>82</v>
      </c>
      <c r="AW233" s="13" t="s">
        <v>29</v>
      </c>
      <c r="AX233" s="13" t="s">
        <v>73</v>
      </c>
      <c r="AY233" s="147" t="s">
        <v>224</v>
      </c>
    </row>
    <row r="234" spans="2:65" s="14" customFormat="1">
      <c r="B234" s="152"/>
      <c r="D234" s="136" t="s">
        <v>234</v>
      </c>
      <c r="E234" s="153" t="s">
        <v>1</v>
      </c>
      <c r="F234" s="154" t="s">
        <v>239</v>
      </c>
      <c r="H234" s="155">
        <v>49</v>
      </c>
      <c r="L234" s="152"/>
      <c r="M234" s="156"/>
      <c r="T234" s="157"/>
      <c r="AT234" s="153" t="s">
        <v>234</v>
      </c>
      <c r="AU234" s="153" t="s">
        <v>82</v>
      </c>
      <c r="AV234" s="14" t="s">
        <v>106</v>
      </c>
      <c r="AW234" s="14" t="s">
        <v>29</v>
      </c>
      <c r="AX234" s="14" t="s">
        <v>78</v>
      </c>
      <c r="AY234" s="153" t="s">
        <v>224</v>
      </c>
    </row>
    <row r="235" spans="2:65" s="1" customFormat="1" ht="16.5" customHeight="1">
      <c r="B235" s="123"/>
      <c r="C235" s="164" t="s">
        <v>441</v>
      </c>
      <c r="D235" s="164" t="s">
        <v>1008</v>
      </c>
      <c r="E235" s="165" t="s">
        <v>5655</v>
      </c>
      <c r="F235" s="166" t="s">
        <v>5656</v>
      </c>
      <c r="G235" s="167" t="s">
        <v>3567</v>
      </c>
      <c r="H235" s="168">
        <v>49</v>
      </c>
      <c r="I235" s="169">
        <v>51.5</v>
      </c>
      <c r="J235" s="169">
        <f>ROUND(I235*H235,2)</f>
        <v>2523.5</v>
      </c>
      <c r="K235" s="166" t="s">
        <v>230</v>
      </c>
      <c r="L235" s="170"/>
      <c r="M235" s="171" t="s">
        <v>1</v>
      </c>
      <c r="N235" s="172" t="s">
        <v>38</v>
      </c>
      <c r="O235" s="132">
        <v>0</v>
      </c>
      <c r="P235" s="132">
        <f>O235*H235</f>
        <v>0</v>
      </c>
      <c r="Q235" s="132">
        <v>1E-3</v>
      </c>
      <c r="R235" s="132">
        <f>Q235*H235</f>
        <v>4.9000000000000002E-2</v>
      </c>
      <c r="S235" s="132">
        <v>0</v>
      </c>
      <c r="T235" s="133">
        <f>S235*H235</f>
        <v>0</v>
      </c>
      <c r="AR235" s="134" t="s">
        <v>332</v>
      </c>
      <c r="AT235" s="134" t="s">
        <v>1008</v>
      </c>
      <c r="AU235" s="134" t="s">
        <v>82</v>
      </c>
      <c r="AY235" s="17" t="s">
        <v>224</v>
      </c>
      <c r="BE235" s="135">
        <f>IF(N235="základní",J235,0)</f>
        <v>2523.5</v>
      </c>
      <c r="BF235" s="135">
        <f>IF(N235="snížená",J235,0)</f>
        <v>0</v>
      </c>
      <c r="BG235" s="135">
        <f>IF(N235="zákl. přenesená",J235,0)</f>
        <v>0</v>
      </c>
      <c r="BH235" s="135">
        <f>IF(N235="sníž. přenesená",J235,0)</f>
        <v>0</v>
      </c>
      <c r="BI235" s="135">
        <f>IF(N235="nulová",J235,0)</f>
        <v>0</v>
      </c>
      <c r="BJ235" s="17" t="s">
        <v>78</v>
      </c>
      <c r="BK235" s="135">
        <f>ROUND(I235*H235,2)</f>
        <v>2523.5</v>
      </c>
      <c r="BL235" s="17" t="s">
        <v>277</v>
      </c>
      <c r="BM235" s="134" t="s">
        <v>6499</v>
      </c>
    </row>
    <row r="236" spans="2:65" s="1" customFormat="1">
      <c r="B236" s="29"/>
      <c r="D236" s="136" t="s">
        <v>231</v>
      </c>
      <c r="F236" s="137" t="s">
        <v>5656</v>
      </c>
      <c r="L236" s="29"/>
      <c r="M236" s="138"/>
      <c r="T236" s="53"/>
      <c r="AT236" s="17" t="s">
        <v>231</v>
      </c>
      <c r="AU236" s="17" t="s">
        <v>82</v>
      </c>
    </row>
    <row r="237" spans="2:65" s="1" customFormat="1" ht="16.5" customHeight="1">
      <c r="B237" s="123"/>
      <c r="C237" s="124" t="s">
        <v>345</v>
      </c>
      <c r="D237" s="124" t="s">
        <v>226</v>
      </c>
      <c r="E237" s="125" t="s">
        <v>6500</v>
      </c>
      <c r="F237" s="126" t="s">
        <v>6501</v>
      </c>
      <c r="G237" s="127" t="s">
        <v>639</v>
      </c>
      <c r="H237" s="128">
        <v>7</v>
      </c>
      <c r="I237" s="129">
        <v>115</v>
      </c>
      <c r="J237" s="129">
        <f>ROUND(I237*H237,2)</f>
        <v>805</v>
      </c>
      <c r="K237" s="126" t="s">
        <v>230</v>
      </c>
      <c r="L237" s="29"/>
      <c r="M237" s="130" t="s">
        <v>1</v>
      </c>
      <c r="N237" s="131" t="s">
        <v>38</v>
      </c>
      <c r="O237" s="132">
        <v>0.252</v>
      </c>
      <c r="P237" s="132">
        <f>O237*H237</f>
        <v>1.764</v>
      </c>
      <c r="Q237" s="132">
        <v>0</v>
      </c>
      <c r="R237" s="132">
        <f>Q237*H237</f>
        <v>0</v>
      </c>
      <c r="S237" s="132">
        <v>0</v>
      </c>
      <c r="T237" s="133">
        <f>S237*H237</f>
        <v>0</v>
      </c>
      <c r="AR237" s="134" t="s">
        <v>277</v>
      </c>
      <c r="AT237" s="134" t="s">
        <v>226</v>
      </c>
      <c r="AU237" s="134" t="s">
        <v>82</v>
      </c>
      <c r="AY237" s="17" t="s">
        <v>224</v>
      </c>
      <c r="BE237" s="135">
        <f>IF(N237="základní",J237,0)</f>
        <v>805</v>
      </c>
      <c r="BF237" s="135">
        <f>IF(N237="snížená",J237,0)</f>
        <v>0</v>
      </c>
      <c r="BG237" s="135">
        <f>IF(N237="zákl. přenesená",J237,0)</f>
        <v>0</v>
      </c>
      <c r="BH237" s="135">
        <f>IF(N237="sníž. přenesená",J237,0)</f>
        <v>0</v>
      </c>
      <c r="BI237" s="135">
        <f>IF(N237="nulová",J237,0)</f>
        <v>0</v>
      </c>
      <c r="BJ237" s="17" t="s">
        <v>78</v>
      </c>
      <c r="BK237" s="135">
        <f>ROUND(I237*H237,2)</f>
        <v>805</v>
      </c>
      <c r="BL237" s="17" t="s">
        <v>277</v>
      </c>
      <c r="BM237" s="134" t="s">
        <v>6502</v>
      </c>
    </row>
    <row r="238" spans="2:65" s="1" customFormat="1">
      <c r="B238" s="29"/>
      <c r="D238" s="136" t="s">
        <v>231</v>
      </c>
      <c r="F238" s="137" t="s">
        <v>6503</v>
      </c>
      <c r="L238" s="29"/>
      <c r="M238" s="138"/>
      <c r="T238" s="53"/>
      <c r="AT238" s="17" t="s">
        <v>231</v>
      </c>
      <c r="AU238" s="17" t="s">
        <v>82</v>
      </c>
    </row>
    <row r="239" spans="2:65" s="1" customFormat="1">
      <c r="B239" s="29"/>
      <c r="D239" s="139" t="s">
        <v>232</v>
      </c>
      <c r="F239" s="140" t="s">
        <v>6504</v>
      </c>
      <c r="L239" s="29"/>
      <c r="M239" s="138"/>
      <c r="T239" s="53"/>
      <c r="AT239" s="17" t="s">
        <v>232</v>
      </c>
      <c r="AU239" s="17" t="s">
        <v>82</v>
      </c>
    </row>
    <row r="240" spans="2:65" s="1" customFormat="1" ht="16.5" customHeight="1">
      <c r="B240" s="123"/>
      <c r="C240" s="164" t="s">
        <v>453</v>
      </c>
      <c r="D240" s="164" t="s">
        <v>1008</v>
      </c>
      <c r="E240" s="165" t="s">
        <v>3577</v>
      </c>
      <c r="F240" s="166" t="s">
        <v>3578</v>
      </c>
      <c r="G240" s="167" t="s">
        <v>639</v>
      </c>
      <c r="H240" s="168">
        <v>7</v>
      </c>
      <c r="I240" s="169">
        <v>13.6</v>
      </c>
      <c r="J240" s="169">
        <f>ROUND(I240*H240,2)</f>
        <v>95.2</v>
      </c>
      <c r="K240" s="166" t="s">
        <v>230</v>
      </c>
      <c r="L240" s="170"/>
      <c r="M240" s="171" t="s">
        <v>1</v>
      </c>
      <c r="N240" s="172" t="s">
        <v>38</v>
      </c>
      <c r="O240" s="132">
        <v>0</v>
      </c>
      <c r="P240" s="132">
        <f>O240*H240</f>
        <v>0</v>
      </c>
      <c r="Q240" s="132">
        <v>2.3000000000000001E-4</v>
      </c>
      <c r="R240" s="132">
        <f>Q240*H240</f>
        <v>1.6100000000000001E-3</v>
      </c>
      <c r="S240" s="132">
        <v>0</v>
      </c>
      <c r="T240" s="133">
        <f>S240*H240</f>
        <v>0</v>
      </c>
      <c r="AR240" s="134" t="s">
        <v>332</v>
      </c>
      <c r="AT240" s="134" t="s">
        <v>1008</v>
      </c>
      <c r="AU240" s="134" t="s">
        <v>82</v>
      </c>
      <c r="AY240" s="17" t="s">
        <v>224</v>
      </c>
      <c r="BE240" s="135">
        <f>IF(N240="základní",J240,0)</f>
        <v>95.2</v>
      </c>
      <c r="BF240" s="135">
        <f>IF(N240="snížená",J240,0)</f>
        <v>0</v>
      </c>
      <c r="BG240" s="135">
        <f>IF(N240="zákl. přenesená",J240,0)</f>
        <v>0</v>
      </c>
      <c r="BH240" s="135">
        <f>IF(N240="sníž. přenesená",J240,0)</f>
        <v>0</v>
      </c>
      <c r="BI240" s="135">
        <f>IF(N240="nulová",J240,0)</f>
        <v>0</v>
      </c>
      <c r="BJ240" s="17" t="s">
        <v>78</v>
      </c>
      <c r="BK240" s="135">
        <f>ROUND(I240*H240,2)</f>
        <v>95.2</v>
      </c>
      <c r="BL240" s="17" t="s">
        <v>277</v>
      </c>
      <c r="BM240" s="134" t="s">
        <v>6505</v>
      </c>
    </row>
    <row r="241" spans="2:65" s="1" customFormat="1">
      <c r="B241" s="29"/>
      <c r="D241" s="136" t="s">
        <v>231</v>
      </c>
      <c r="F241" s="137" t="s">
        <v>3578</v>
      </c>
      <c r="L241" s="29"/>
      <c r="M241" s="138"/>
      <c r="T241" s="53"/>
      <c r="AT241" s="17" t="s">
        <v>231</v>
      </c>
      <c r="AU241" s="17" t="s">
        <v>82</v>
      </c>
    </row>
    <row r="242" spans="2:65" s="11" customFormat="1" ht="22.9" customHeight="1">
      <c r="B242" s="112"/>
      <c r="D242" s="113" t="s">
        <v>72</v>
      </c>
      <c r="E242" s="121" t="s">
        <v>2039</v>
      </c>
      <c r="F242" s="121" t="s">
        <v>3378</v>
      </c>
      <c r="J242" s="122">
        <f>BK242</f>
        <v>534</v>
      </c>
      <c r="L242" s="112"/>
      <c r="M242" s="116"/>
      <c r="P242" s="117">
        <f>SUM(P243:P247)</f>
        <v>0.6</v>
      </c>
      <c r="R242" s="117">
        <f>SUM(R243:R247)</f>
        <v>6.0000000000000006E-4</v>
      </c>
      <c r="T242" s="118">
        <f>SUM(T243:T247)</f>
        <v>0</v>
      </c>
      <c r="AR242" s="113" t="s">
        <v>82</v>
      </c>
      <c r="AT242" s="119" t="s">
        <v>72</v>
      </c>
      <c r="AU242" s="119" t="s">
        <v>78</v>
      </c>
      <c r="AY242" s="113" t="s">
        <v>224</v>
      </c>
      <c r="BK242" s="120">
        <f>SUM(BK243:BK247)</f>
        <v>534</v>
      </c>
    </row>
    <row r="243" spans="2:65" s="1" customFormat="1" ht="21.75" customHeight="1">
      <c r="B243" s="123"/>
      <c r="C243" s="124" t="s">
        <v>350</v>
      </c>
      <c r="D243" s="124" t="s">
        <v>226</v>
      </c>
      <c r="E243" s="125" t="s">
        <v>3711</v>
      </c>
      <c r="F243" s="126" t="s">
        <v>3712</v>
      </c>
      <c r="G243" s="127" t="s">
        <v>272</v>
      </c>
      <c r="H243" s="128">
        <v>15</v>
      </c>
      <c r="I243" s="129">
        <v>23.2</v>
      </c>
      <c r="J243" s="129">
        <f>ROUND(I243*H243,2)</f>
        <v>348</v>
      </c>
      <c r="K243" s="126" t="s">
        <v>230</v>
      </c>
      <c r="L243" s="29"/>
      <c r="M243" s="130" t="s">
        <v>1</v>
      </c>
      <c r="N243" s="131" t="s">
        <v>38</v>
      </c>
      <c r="O243" s="132">
        <v>0.04</v>
      </c>
      <c r="P243" s="132">
        <f>O243*H243</f>
        <v>0.6</v>
      </c>
      <c r="Q243" s="132">
        <v>0</v>
      </c>
      <c r="R243" s="132">
        <f>Q243*H243</f>
        <v>0</v>
      </c>
      <c r="S243" s="132">
        <v>0</v>
      </c>
      <c r="T243" s="133">
        <f>S243*H243</f>
        <v>0</v>
      </c>
      <c r="AR243" s="134" t="s">
        <v>277</v>
      </c>
      <c r="AT243" s="134" t="s">
        <v>226</v>
      </c>
      <c r="AU243" s="134" t="s">
        <v>82</v>
      </c>
      <c r="AY243" s="17" t="s">
        <v>224</v>
      </c>
      <c r="BE243" s="135">
        <f>IF(N243="základní",J243,0)</f>
        <v>348</v>
      </c>
      <c r="BF243" s="135">
        <f>IF(N243="snížená",J243,0)</f>
        <v>0</v>
      </c>
      <c r="BG243" s="135">
        <f>IF(N243="zákl. přenesená",J243,0)</f>
        <v>0</v>
      </c>
      <c r="BH243" s="135">
        <f>IF(N243="sníž. přenesená",J243,0)</f>
        <v>0</v>
      </c>
      <c r="BI243" s="135">
        <f>IF(N243="nulová",J243,0)</f>
        <v>0</v>
      </c>
      <c r="BJ243" s="17" t="s">
        <v>78</v>
      </c>
      <c r="BK243" s="135">
        <f>ROUND(I243*H243,2)</f>
        <v>348</v>
      </c>
      <c r="BL243" s="17" t="s">
        <v>277</v>
      </c>
      <c r="BM243" s="134" t="s">
        <v>6506</v>
      </c>
    </row>
    <row r="244" spans="2:65" s="1" customFormat="1">
      <c r="B244" s="29"/>
      <c r="D244" s="136" t="s">
        <v>231</v>
      </c>
      <c r="F244" s="137" t="s">
        <v>3714</v>
      </c>
      <c r="L244" s="29"/>
      <c r="M244" s="138"/>
      <c r="T244" s="53"/>
      <c r="AT244" s="17" t="s">
        <v>231</v>
      </c>
      <c r="AU244" s="17" t="s">
        <v>82</v>
      </c>
    </row>
    <row r="245" spans="2:65" s="1" customFormat="1">
      <c r="B245" s="29"/>
      <c r="D245" s="139" t="s">
        <v>232</v>
      </c>
      <c r="F245" s="140" t="s">
        <v>6507</v>
      </c>
      <c r="L245" s="29"/>
      <c r="M245" s="138"/>
      <c r="T245" s="53"/>
      <c r="AT245" s="17" t="s">
        <v>232</v>
      </c>
      <c r="AU245" s="17" t="s">
        <v>82</v>
      </c>
    </row>
    <row r="246" spans="2:65" s="1" customFormat="1" ht="24.2" customHeight="1">
      <c r="B246" s="123"/>
      <c r="C246" s="164" t="s">
        <v>464</v>
      </c>
      <c r="D246" s="164" t="s">
        <v>1008</v>
      </c>
      <c r="E246" s="165" t="s">
        <v>6508</v>
      </c>
      <c r="F246" s="166" t="s">
        <v>6509</v>
      </c>
      <c r="G246" s="167" t="s">
        <v>272</v>
      </c>
      <c r="H246" s="168">
        <v>15</v>
      </c>
      <c r="I246" s="169">
        <v>12.4</v>
      </c>
      <c r="J246" s="169">
        <f>ROUND(I246*H246,2)</f>
        <v>186</v>
      </c>
      <c r="K246" s="166" t="s">
        <v>230</v>
      </c>
      <c r="L246" s="170"/>
      <c r="M246" s="171" t="s">
        <v>1</v>
      </c>
      <c r="N246" s="172" t="s">
        <v>38</v>
      </c>
      <c r="O246" s="132">
        <v>0</v>
      </c>
      <c r="P246" s="132">
        <f>O246*H246</f>
        <v>0</v>
      </c>
      <c r="Q246" s="132">
        <v>4.0000000000000003E-5</v>
      </c>
      <c r="R246" s="132">
        <f>Q246*H246</f>
        <v>6.0000000000000006E-4</v>
      </c>
      <c r="S246" s="132">
        <v>0</v>
      </c>
      <c r="T246" s="133">
        <f>S246*H246</f>
        <v>0</v>
      </c>
      <c r="AR246" s="134" t="s">
        <v>332</v>
      </c>
      <c r="AT246" s="134" t="s">
        <v>1008</v>
      </c>
      <c r="AU246" s="134" t="s">
        <v>82</v>
      </c>
      <c r="AY246" s="17" t="s">
        <v>224</v>
      </c>
      <c r="BE246" s="135">
        <f>IF(N246="základní",J246,0)</f>
        <v>186</v>
      </c>
      <c r="BF246" s="135">
        <f>IF(N246="snížená",J246,0)</f>
        <v>0</v>
      </c>
      <c r="BG246" s="135">
        <f>IF(N246="zákl. přenesená",J246,0)</f>
        <v>0</v>
      </c>
      <c r="BH246" s="135">
        <f>IF(N246="sníž. přenesená",J246,0)</f>
        <v>0</v>
      </c>
      <c r="BI246" s="135">
        <f>IF(N246="nulová",J246,0)</f>
        <v>0</v>
      </c>
      <c r="BJ246" s="17" t="s">
        <v>78</v>
      </c>
      <c r="BK246" s="135">
        <f>ROUND(I246*H246,2)</f>
        <v>186</v>
      </c>
      <c r="BL246" s="17" t="s">
        <v>277</v>
      </c>
      <c r="BM246" s="134" t="s">
        <v>6510</v>
      </c>
    </row>
    <row r="247" spans="2:65" s="1" customFormat="1">
      <c r="B247" s="29"/>
      <c r="D247" s="136" t="s">
        <v>231</v>
      </c>
      <c r="F247" s="137" t="s">
        <v>6509</v>
      </c>
      <c r="L247" s="29"/>
      <c r="M247" s="138"/>
      <c r="T247" s="53"/>
      <c r="AT247" s="17" t="s">
        <v>231</v>
      </c>
      <c r="AU247" s="17" t="s">
        <v>82</v>
      </c>
    </row>
    <row r="248" spans="2:65" s="11" customFormat="1" ht="25.9" customHeight="1">
      <c r="B248" s="112"/>
      <c r="D248" s="113" t="s">
        <v>72</v>
      </c>
      <c r="E248" s="114" t="s">
        <v>1008</v>
      </c>
      <c r="F248" s="114" t="s">
        <v>3402</v>
      </c>
      <c r="J248" s="115">
        <f>BK248</f>
        <v>113523.05</v>
      </c>
      <c r="L248" s="112"/>
      <c r="M248" s="116"/>
      <c r="P248" s="117">
        <f>P249</f>
        <v>288.78110000000004</v>
      </c>
      <c r="R248" s="117">
        <f>R249</f>
        <v>0.15011000000000002</v>
      </c>
      <c r="T248" s="118">
        <f>T249</f>
        <v>0</v>
      </c>
      <c r="AR248" s="113" t="s">
        <v>101</v>
      </c>
      <c r="AT248" s="119" t="s">
        <v>72</v>
      </c>
      <c r="AU248" s="119" t="s">
        <v>73</v>
      </c>
      <c r="AY248" s="113" t="s">
        <v>224</v>
      </c>
      <c r="BK248" s="120">
        <f>BK249</f>
        <v>113523.05</v>
      </c>
    </row>
    <row r="249" spans="2:65" s="11" customFormat="1" ht="22.9" customHeight="1">
      <c r="B249" s="112"/>
      <c r="D249" s="113" t="s">
        <v>72</v>
      </c>
      <c r="E249" s="121" t="s">
        <v>2296</v>
      </c>
      <c r="F249" s="121" t="s">
        <v>3426</v>
      </c>
      <c r="J249" s="122">
        <f>BK249</f>
        <v>113523.05</v>
      </c>
      <c r="L249" s="112"/>
      <c r="M249" s="116"/>
      <c r="P249" s="117">
        <f>SUM(P250:P283)</f>
        <v>288.78110000000004</v>
      </c>
      <c r="R249" s="117">
        <f>SUM(R250:R283)</f>
        <v>0.15011000000000002</v>
      </c>
      <c r="T249" s="118">
        <f>SUM(T250:T283)</f>
        <v>0</v>
      </c>
      <c r="AR249" s="113" t="s">
        <v>101</v>
      </c>
      <c r="AT249" s="119" t="s">
        <v>72</v>
      </c>
      <c r="AU249" s="119" t="s">
        <v>78</v>
      </c>
      <c r="AY249" s="113" t="s">
        <v>224</v>
      </c>
      <c r="BK249" s="120">
        <f>SUM(BK250:BK283)</f>
        <v>113523.05</v>
      </c>
    </row>
    <row r="250" spans="2:65" s="1" customFormat="1" ht="24.2" customHeight="1">
      <c r="B250" s="123"/>
      <c r="C250" s="124" t="s">
        <v>355</v>
      </c>
      <c r="D250" s="124" t="s">
        <v>226</v>
      </c>
      <c r="E250" s="125" t="s">
        <v>6511</v>
      </c>
      <c r="F250" s="126" t="s">
        <v>6512</v>
      </c>
      <c r="G250" s="127" t="s">
        <v>5691</v>
      </c>
      <c r="H250" s="128">
        <v>0.5</v>
      </c>
      <c r="I250" s="129">
        <v>2440</v>
      </c>
      <c r="J250" s="129">
        <f>ROUND(I250*H250,2)</f>
        <v>1220</v>
      </c>
      <c r="K250" s="126" t="s">
        <v>230</v>
      </c>
      <c r="L250" s="29"/>
      <c r="M250" s="130" t="s">
        <v>1</v>
      </c>
      <c r="N250" s="131" t="s">
        <v>38</v>
      </c>
      <c r="O250" s="132">
        <v>6.391</v>
      </c>
      <c r="P250" s="132">
        <f>O250*H250</f>
        <v>3.1955</v>
      </c>
      <c r="Q250" s="132">
        <v>0</v>
      </c>
      <c r="R250" s="132">
        <f>Q250*H250</f>
        <v>0</v>
      </c>
      <c r="S250" s="132">
        <v>0</v>
      </c>
      <c r="T250" s="133">
        <f>S250*H250</f>
        <v>0</v>
      </c>
      <c r="AR250" s="134" t="s">
        <v>429</v>
      </c>
      <c r="AT250" s="134" t="s">
        <v>226</v>
      </c>
      <c r="AU250" s="134" t="s">
        <v>82</v>
      </c>
      <c r="AY250" s="17" t="s">
        <v>224</v>
      </c>
      <c r="BE250" s="135">
        <f>IF(N250="základní",J250,0)</f>
        <v>1220</v>
      </c>
      <c r="BF250" s="135">
        <f>IF(N250="snížená",J250,0)</f>
        <v>0</v>
      </c>
      <c r="BG250" s="135">
        <f>IF(N250="zákl. přenesená",J250,0)</f>
        <v>0</v>
      </c>
      <c r="BH250" s="135">
        <f>IF(N250="sníž. přenesená",J250,0)</f>
        <v>0</v>
      </c>
      <c r="BI250" s="135">
        <f>IF(N250="nulová",J250,0)</f>
        <v>0</v>
      </c>
      <c r="BJ250" s="17" t="s">
        <v>78</v>
      </c>
      <c r="BK250" s="135">
        <f>ROUND(I250*H250,2)</f>
        <v>1220</v>
      </c>
      <c r="BL250" s="17" t="s">
        <v>429</v>
      </c>
      <c r="BM250" s="134" t="s">
        <v>6513</v>
      </c>
    </row>
    <row r="251" spans="2:65" s="1" customFormat="1" ht="19.5">
      <c r="B251" s="29"/>
      <c r="D251" s="136" t="s">
        <v>231</v>
      </c>
      <c r="F251" s="137" t="s">
        <v>6514</v>
      </c>
      <c r="L251" s="29"/>
      <c r="M251" s="138"/>
      <c r="T251" s="53"/>
      <c r="AT251" s="17" t="s">
        <v>231</v>
      </c>
      <c r="AU251" s="17" t="s">
        <v>82</v>
      </c>
    </row>
    <row r="252" spans="2:65" s="1" customFormat="1">
      <c r="B252" s="29"/>
      <c r="D252" s="139" t="s">
        <v>232</v>
      </c>
      <c r="F252" s="140" t="s">
        <v>6515</v>
      </c>
      <c r="L252" s="29"/>
      <c r="M252" s="138"/>
      <c r="T252" s="53"/>
      <c r="AT252" s="17" t="s">
        <v>232</v>
      </c>
      <c r="AU252" s="17" t="s">
        <v>82</v>
      </c>
    </row>
    <row r="253" spans="2:65" s="1" customFormat="1" ht="24.2" customHeight="1">
      <c r="B253" s="123"/>
      <c r="C253" s="124" t="s">
        <v>472</v>
      </c>
      <c r="D253" s="124" t="s">
        <v>226</v>
      </c>
      <c r="E253" s="125" t="s">
        <v>5700</v>
      </c>
      <c r="F253" s="126" t="s">
        <v>5701</v>
      </c>
      <c r="G253" s="127" t="s">
        <v>272</v>
      </c>
      <c r="H253" s="128">
        <v>116</v>
      </c>
      <c r="I253" s="129">
        <v>330</v>
      </c>
      <c r="J253" s="129">
        <f>ROUND(I253*H253,2)</f>
        <v>38280</v>
      </c>
      <c r="K253" s="126" t="s">
        <v>230</v>
      </c>
      <c r="L253" s="29"/>
      <c r="M253" s="130" t="s">
        <v>1</v>
      </c>
      <c r="N253" s="131" t="s">
        <v>38</v>
      </c>
      <c r="O253" s="132">
        <v>0.88700000000000001</v>
      </c>
      <c r="P253" s="132">
        <f>O253*H253</f>
        <v>102.892</v>
      </c>
      <c r="Q253" s="132">
        <v>0</v>
      </c>
      <c r="R253" s="132">
        <f>Q253*H253</f>
        <v>0</v>
      </c>
      <c r="S253" s="132">
        <v>0</v>
      </c>
      <c r="T253" s="133">
        <f>S253*H253</f>
        <v>0</v>
      </c>
      <c r="AR253" s="134" t="s">
        <v>429</v>
      </c>
      <c r="AT253" s="134" t="s">
        <v>226</v>
      </c>
      <c r="AU253" s="134" t="s">
        <v>82</v>
      </c>
      <c r="AY253" s="17" t="s">
        <v>224</v>
      </c>
      <c r="BE253" s="135">
        <f>IF(N253="základní",J253,0)</f>
        <v>38280</v>
      </c>
      <c r="BF253" s="135">
        <f>IF(N253="snížená",J253,0)</f>
        <v>0</v>
      </c>
      <c r="BG253" s="135">
        <f>IF(N253="zákl. přenesená",J253,0)</f>
        <v>0</v>
      </c>
      <c r="BH253" s="135">
        <f>IF(N253="sníž. přenesená",J253,0)</f>
        <v>0</v>
      </c>
      <c r="BI253" s="135">
        <f>IF(N253="nulová",J253,0)</f>
        <v>0</v>
      </c>
      <c r="BJ253" s="17" t="s">
        <v>78</v>
      </c>
      <c r="BK253" s="135">
        <f>ROUND(I253*H253,2)</f>
        <v>38280</v>
      </c>
      <c r="BL253" s="17" t="s">
        <v>429</v>
      </c>
      <c r="BM253" s="134" t="s">
        <v>6516</v>
      </c>
    </row>
    <row r="254" spans="2:65" s="1" customFormat="1" ht="39">
      <c r="B254" s="29"/>
      <c r="D254" s="136" t="s">
        <v>231</v>
      </c>
      <c r="F254" s="137" t="s">
        <v>5703</v>
      </c>
      <c r="L254" s="29"/>
      <c r="M254" s="138"/>
      <c r="T254" s="53"/>
      <c r="AT254" s="17" t="s">
        <v>231</v>
      </c>
      <c r="AU254" s="17" t="s">
        <v>82</v>
      </c>
    </row>
    <row r="255" spans="2:65" s="1" customFormat="1">
      <c r="B255" s="29"/>
      <c r="D255" s="139" t="s">
        <v>232</v>
      </c>
      <c r="F255" s="140" t="s">
        <v>5704</v>
      </c>
      <c r="L255" s="29"/>
      <c r="M255" s="138"/>
      <c r="T255" s="53"/>
      <c r="AT255" s="17" t="s">
        <v>232</v>
      </c>
      <c r="AU255" s="17" t="s">
        <v>82</v>
      </c>
    </row>
    <row r="256" spans="2:65" s="1" customFormat="1" ht="24.2" customHeight="1">
      <c r="B256" s="123"/>
      <c r="C256" s="124" t="s">
        <v>359</v>
      </c>
      <c r="D256" s="124" t="s">
        <v>226</v>
      </c>
      <c r="E256" s="125" t="s">
        <v>5705</v>
      </c>
      <c r="F256" s="126" t="s">
        <v>5706</v>
      </c>
      <c r="G256" s="127" t="s">
        <v>272</v>
      </c>
      <c r="H256" s="128">
        <v>60</v>
      </c>
      <c r="I256" s="129">
        <v>472</v>
      </c>
      <c r="J256" s="129">
        <f>ROUND(I256*H256,2)</f>
        <v>28320</v>
      </c>
      <c r="K256" s="126" t="s">
        <v>230</v>
      </c>
      <c r="L256" s="29"/>
      <c r="M256" s="130" t="s">
        <v>1</v>
      </c>
      <c r="N256" s="131" t="s">
        <v>38</v>
      </c>
      <c r="O256" s="132">
        <v>1.2490000000000001</v>
      </c>
      <c r="P256" s="132">
        <f>O256*H256</f>
        <v>74.940000000000012</v>
      </c>
      <c r="Q256" s="132">
        <v>0</v>
      </c>
      <c r="R256" s="132">
        <f>Q256*H256</f>
        <v>0</v>
      </c>
      <c r="S256" s="132">
        <v>0</v>
      </c>
      <c r="T256" s="133">
        <f>S256*H256</f>
        <v>0</v>
      </c>
      <c r="AR256" s="134" t="s">
        <v>429</v>
      </c>
      <c r="AT256" s="134" t="s">
        <v>226</v>
      </c>
      <c r="AU256" s="134" t="s">
        <v>82</v>
      </c>
      <c r="AY256" s="17" t="s">
        <v>224</v>
      </c>
      <c r="BE256" s="135">
        <f>IF(N256="základní",J256,0)</f>
        <v>28320</v>
      </c>
      <c r="BF256" s="135">
        <f>IF(N256="snížená",J256,0)</f>
        <v>0</v>
      </c>
      <c r="BG256" s="135">
        <f>IF(N256="zákl. přenesená",J256,0)</f>
        <v>0</v>
      </c>
      <c r="BH256" s="135">
        <f>IF(N256="sníž. přenesená",J256,0)</f>
        <v>0</v>
      </c>
      <c r="BI256" s="135">
        <f>IF(N256="nulová",J256,0)</f>
        <v>0</v>
      </c>
      <c r="BJ256" s="17" t="s">
        <v>78</v>
      </c>
      <c r="BK256" s="135">
        <f>ROUND(I256*H256,2)</f>
        <v>28320</v>
      </c>
      <c r="BL256" s="17" t="s">
        <v>429</v>
      </c>
      <c r="BM256" s="134" t="s">
        <v>6517</v>
      </c>
    </row>
    <row r="257" spans="2:65" s="1" customFormat="1" ht="39">
      <c r="B257" s="29"/>
      <c r="D257" s="136" t="s">
        <v>231</v>
      </c>
      <c r="F257" s="137" t="s">
        <v>5708</v>
      </c>
      <c r="L257" s="29"/>
      <c r="M257" s="138"/>
      <c r="T257" s="53"/>
      <c r="AT257" s="17" t="s">
        <v>231</v>
      </c>
      <c r="AU257" s="17" t="s">
        <v>82</v>
      </c>
    </row>
    <row r="258" spans="2:65" s="1" customFormat="1">
      <c r="B258" s="29"/>
      <c r="D258" s="139" t="s">
        <v>232</v>
      </c>
      <c r="F258" s="140" t="s">
        <v>5709</v>
      </c>
      <c r="L258" s="29"/>
      <c r="M258" s="138"/>
      <c r="T258" s="53"/>
      <c r="AT258" s="17" t="s">
        <v>232</v>
      </c>
      <c r="AU258" s="17" t="s">
        <v>82</v>
      </c>
    </row>
    <row r="259" spans="2:65" s="1" customFormat="1" ht="24.2" customHeight="1">
      <c r="B259" s="123"/>
      <c r="C259" s="124" t="s">
        <v>479</v>
      </c>
      <c r="D259" s="124" t="s">
        <v>226</v>
      </c>
      <c r="E259" s="125" t="s">
        <v>6518</v>
      </c>
      <c r="F259" s="126" t="s">
        <v>6519</v>
      </c>
      <c r="G259" s="127" t="s">
        <v>272</v>
      </c>
      <c r="H259" s="128">
        <v>20</v>
      </c>
      <c r="I259" s="129">
        <v>1120</v>
      </c>
      <c r="J259" s="129">
        <f>ROUND(I259*H259,2)</f>
        <v>22400</v>
      </c>
      <c r="K259" s="126" t="s">
        <v>230</v>
      </c>
      <c r="L259" s="29"/>
      <c r="M259" s="130" t="s">
        <v>1</v>
      </c>
      <c r="N259" s="131" t="s">
        <v>38</v>
      </c>
      <c r="O259" s="132">
        <v>2.9750000000000001</v>
      </c>
      <c r="P259" s="132">
        <f>O259*H259</f>
        <v>59.5</v>
      </c>
      <c r="Q259" s="132">
        <v>0</v>
      </c>
      <c r="R259" s="132">
        <f>Q259*H259</f>
        <v>0</v>
      </c>
      <c r="S259" s="132">
        <v>0</v>
      </c>
      <c r="T259" s="133">
        <f>S259*H259</f>
        <v>0</v>
      </c>
      <c r="AR259" s="134" t="s">
        <v>429</v>
      </c>
      <c r="AT259" s="134" t="s">
        <v>226</v>
      </c>
      <c r="AU259" s="134" t="s">
        <v>82</v>
      </c>
      <c r="AY259" s="17" t="s">
        <v>224</v>
      </c>
      <c r="BE259" s="135">
        <f>IF(N259="základní",J259,0)</f>
        <v>22400</v>
      </c>
      <c r="BF259" s="135">
        <f>IF(N259="snížená",J259,0)</f>
        <v>0</v>
      </c>
      <c r="BG259" s="135">
        <f>IF(N259="zákl. přenesená",J259,0)</f>
        <v>0</v>
      </c>
      <c r="BH259" s="135">
        <f>IF(N259="sníž. přenesená",J259,0)</f>
        <v>0</v>
      </c>
      <c r="BI259" s="135">
        <f>IF(N259="nulová",J259,0)</f>
        <v>0</v>
      </c>
      <c r="BJ259" s="17" t="s">
        <v>78</v>
      </c>
      <c r="BK259" s="135">
        <f>ROUND(I259*H259,2)</f>
        <v>22400</v>
      </c>
      <c r="BL259" s="17" t="s">
        <v>429</v>
      </c>
      <c r="BM259" s="134" t="s">
        <v>6520</v>
      </c>
    </row>
    <row r="260" spans="2:65" s="1" customFormat="1" ht="39">
      <c r="B260" s="29"/>
      <c r="D260" s="136" t="s">
        <v>231</v>
      </c>
      <c r="F260" s="137" t="s">
        <v>6521</v>
      </c>
      <c r="L260" s="29"/>
      <c r="M260" s="138"/>
      <c r="T260" s="53"/>
      <c r="AT260" s="17" t="s">
        <v>231</v>
      </c>
      <c r="AU260" s="17" t="s">
        <v>82</v>
      </c>
    </row>
    <row r="261" spans="2:65" s="1" customFormat="1">
      <c r="B261" s="29"/>
      <c r="D261" s="139" t="s">
        <v>232</v>
      </c>
      <c r="F261" s="140" t="s">
        <v>6522</v>
      </c>
      <c r="L261" s="29"/>
      <c r="M261" s="138"/>
      <c r="T261" s="53"/>
      <c r="AT261" s="17" t="s">
        <v>232</v>
      </c>
      <c r="AU261" s="17" t="s">
        <v>82</v>
      </c>
    </row>
    <row r="262" spans="2:65" s="1" customFormat="1" ht="24.2" customHeight="1">
      <c r="B262" s="123"/>
      <c r="C262" s="124" t="s">
        <v>365</v>
      </c>
      <c r="D262" s="124" t="s">
        <v>226</v>
      </c>
      <c r="E262" s="125" t="s">
        <v>5715</v>
      </c>
      <c r="F262" s="126" t="s">
        <v>5716</v>
      </c>
      <c r="G262" s="127" t="s">
        <v>272</v>
      </c>
      <c r="H262" s="128">
        <v>116</v>
      </c>
      <c r="I262" s="129">
        <v>73</v>
      </c>
      <c r="J262" s="129">
        <f>ROUND(I262*H262,2)</f>
        <v>8468</v>
      </c>
      <c r="K262" s="126" t="s">
        <v>230</v>
      </c>
      <c r="L262" s="29"/>
      <c r="M262" s="130" t="s">
        <v>1</v>
      </c>
      <c r="N262" s="131" t="s">
        <v>38</v>
      </c>
      <c r="O262" s="132">
        <v>0.16400000000000001</v>
      </c>
      <c r="P262" s="132">
        <f>O262*H262</f>
        <v>19.024000000000001</v>
      </c>
      <c r="Q262" s="132">
        <v>0</v>
      </c>
      <c r="R262" s="132">
        <f>Q262*H262</f>
        <v>0</v>
      </c>
      <c r="S262" s="132">
        <v>0</v>
      </c>
      <c r="T262" s="133">
        <f>S262*H262</f>
        <v>0</v>
      </c>
      <c r="AR262" s="134" t="s">
        <v>429</v>
      </c>
      <c r="AT262" s="134" t="s">
        <v>226</v>
      </c>
      <c r="AU262" s="134" t="s">
        <v>82</v>
      </c>
      <c r="AY262" s="17" t="s">
        <v>224</v>
      </c>
      <c r="BE262" s="135">
        <f>IF(N262="základní",J262,0)</f>
        <v>8468</v>
      </c>
      <c r="BF262" s="135">
        <f>IF(N262="snížená",J262,0)</f>
        <v>0</v>
      </c>
      <c r="BG262" s="135">
        <f>IF(N262="zákl. přenesená",J262,0)</f>
        <v>0</v>
      </c>
      <c r="BH262" s="135">
        <f>IF(N262="sníž. přenesená",J262,0)</f>
        <v>0</v>
      </c>
      <c r="BI262" s="135">
        <f>IF(N262="nulová",J262,0)</f>
        <v>0</v>
      </c>
      <c r="BJ262" s="17" t="s">
        <v>78</v>
      </c>
      <c r="BK262" s="135">
        <f>ROUND(I262*H262,2)</f>
        <v>8468</v>
      </c>
      <c r="BL262" s="17" t="s">
        <v>429</v>
      </c>
      <c r="BM262" s="134" t="s">
        <v>6523</v>
      </c>
    </row>
    <row r="263" spans="2:65" s="1" customFormat="1" ht="39">
      <c r="B263" s="29"/>
      <c r="D263" s="136" t="s">
        <v>231</v>
      </c>
      <c r="F263" s="137" t="s">
        <v>5718</v>
      </c>
      <c r="L263" s="29"/>
      <c r="M263" s="138"/>
      <c r="T263" s="53"/>
      <c r="AT263" s="17" t="s">
        <v>231</v>
      </c>
      <c r="AU263" s="17" t="s">
        <v>82</v>
      </c>
    </row>
    <row r="264" spans="2:65" s="1" customFormat="1">
      <c r="B264" s="29"/>
      <c r="D264" s="139" t="s">
        <v>232</v>
      </c>
      <c r="F264" s="140" t="s">
        <v>5719</v>
      </c>
      <c r="L264" s="29"/>
      <c r="M264" s="138"/>
      <c r="T264" s="53"/>
      <c r="AT264" s="17" t="s">
        <v>232</v>
      </c>
      <c r="AU264" s="17" t="s">
        <v>82</v>
      </c>
    </row>
    <row r="265" spans="2:65" s="1" customFormat="1" ht="24.2" customHeight="1">
      <c r="B265" s="123"/>
      <c r="C265" s="124" t="s">
        <v>491</v>
      </c>
      <c r="D265" s="124" t="s">
        <v>226</v>
      </c>
      <c r="E265" s="125" t="s">
        <v>5720</v>
      </c>
      <c r="F265" s="126" t="s">
        <v>5721</v>
      </c>
      <c r="G265" s="127" t="s">
        <v>272</v>
      </c>
      <c r="H265" s="128">
        <v>60</v>
      </c>
      <c r="I265" s="129">
        <v>83.7</v>
      </c>
      <c r="J265" s="129">
        <f>ROUND(I265*H265,2)</f>
        <v>5022</v>
      </c>
      <c r="K265" s="126" t="s">
        <v>230</v>
      </c>
      <c r="L265" s="29"/>
      <c r="M265" s="130" t="s">
        <v>1</v>
      </c>
      <c r="N265" s="131" t="s">
        <v>38</v>
      </c>
      <c r="O265" s="132">
        <v>0.188</v>
      </c>
      <c r="P265" s="132">
        <f>O265*H265</f>
        <v>11.28</v>
      </c>
      <c r="Q265" s="132">
        <v>0</v>
      </c>
      <c r="R265" s="132">
        <f>Q265*H265</f>
        <v>0</v>
      </c>
      <c r="S265" s="132">
        <v>0</v>
      </c>
      <c r="T265" s="133">
        <f>S265*H265</f>
        <v>0</v>
      </c>
      <c r="AR265" s="134" t="s">
        <v>429</v>
      </c>
      <c r="AT265" s="134" t="s">
        <v>226</v>
      </c>
      <c r="AU265" s="134" t="s">
        <v>82</v>
      </c>
      <c r="AY265" s="17" t="s">
        <v>224</v>
      </c>
      <c r="BE265" s="135">
        <f>IF(N265="základní",J265,0)</f>
        <v>5022</v>
      </c>
      <c r="BF265" s="135">
        <f>IF(N265="snížená",J265,0)</f>
        <v>0</v>
      </c>
      <c r="BG265" s="135">
        <f>IF(N265="zákl. přenesená",J265,0)</f>
        <v>0</v>
      </c>
      <c r="BH265" s="135">
        <f>IF(N265="sníž. přenesená",J265,0)</f>
        <v>0</v>
      </c>
      <c r="BI265" s="135">
        <f>IF(N265="nulová",J265,0)</f>
        <v>0</v>
      </c>
      <c r="BJ265" s="17" t="s">
        <v>78</v>
      </c>
      <c r="BK265" s="135">
        <f>ROUND(I265*H265,2)</f>
        <v>5022</v>
      </c>
      <c r="BL265" s="17" t="s">
        <v>429</v>
      </c>
      <c r="BM265" s="134" t="s">
        <v>6524</v>
      </c>
    </row>
    <row r="266" spans="2:65" s="1" customFormat="1" ht="39">
      <c r="B266" s="29"/>
      <c r="D266" s="136" t="s">
        <v>231</v>
      </c>
      <c r="F266" s="137" t="s">
        <v>5723</v>
      </c>
      <c r="L266" s="29"/>
      <c r="M266" s="138"/>
      <c r="T266" s="53"/>
      <c r="AT266" s="17" t="s">
        <v>231</v>
      </c>
      <c r="AU266" s="17" t="s">
        <v>82</v>
      </c>
    </row>
    <row r="267" spans="2:65" s="1" customFormat="1">
      <c r="B267" s="29"/>
      <c r="D267" s="139" t="s">
        <v>232</v>
      </c>
      <c r="F267" s="140" t="s">
        <v>5724</v>
      </c>
      <c r="L267" s="29"/>
      <c r="M267" s="138"/>
      <c r="T267" s="53"/>
      <c r="AT267" s="17" t="s">
        <v>232</v>
      </c>
      <c r="AU267" s="17" t="s">
        <v>82</v>
      </c>
    </row>
    <row r="268" spans="2:65" s="1" customFormat="1" ht="24.2" customHeight="1">
      <c r="B268" s="123"/>
      <c r="C268" s="124" t="s">
        <v>370</v>
      </c>
      <c r="D268" s="124" t="s">
        <v>226</v>
      </c>
      <c r="E268" s="125" t="s">
        <v>6525</v>
      </c>
      <c r="F268" s="126" t="s">
        <v>6526</v>
      </c>
      <c r="G268" s="127" t="s">
        <v>272</v>
      </c>
      <c r="H268" s="128">
        <v>20</v>
      </c>
      <c r="I268" s="129">
        <v>200</v>
      </c>
      <c r="J268" s="129">
        <f>ROUND(I268*H268,2)</f>
        <v>4000</v>
      </c>
      <c r="K268" s="126" t="s">
        <v>230</v>
      </c>
      <c r="L268" s="29"/>
      <c r="M268" s="130" t="s">
        <v>1</v>
      </c>
      <c r="N268" s="131" t="s">
        <v>38</v>
      </c>
      <c r="O268" s="132">
        <v>0.44900000000000001</v>
      </c>
      <c r="P268" s="132">
        <f>O268*H268</f>
        <v>8.98</v>
      </c>
      <c r="Q268" s="132">
        <v>0</v>
      </c>
      <c r="R268" s="132">
        <f>Q268*H268</f>
        <v>0</v>
      </c>
      <c r="S268" s="132">
        <v>0</v>
      </c>
      <c r="T268" s="133">
        <f>S268*H268</f>
        <v>0</v>
      </c>
      <c r="AR268" s="134" t="s">
        <v>429</v>
      </c>
      <c r="AT268" s="134" t="s">
        <v>226</v>
      </c>
      <c r="AU268" s="134" t="s">
        <v>82</v>
      </c>
      <c r="AY268" s="17" t="s">
        <v>224</v>
      </c>
      <c r="BE268" s="135">
        <f>IF(N268="základní",J268,0)</f>
        <v>4000</v>
      </c>
      <c r="BF268" s="135">
        <f>IF(N268="snížená",J268,0)</f>
        <v>0</v>
      </c>
      <c r="BG268" s="135">
        <f>IF(N268="zákl. přenesená",J268,0)</f>
        <v>0</v>
      </c>
      <c r="BH268" s="135">
        <f>IF(N268="sníž. přenesená",J268,0)</f>
        <v>0</v>
      </c>
      <c r="BI268" s="135">
        <f>IF(N268="nulová",J268,0)</f>
        <v>0</v>
      </c>
      <c r="BJ268" s="17" t="s">
        <v>78</v>
      </c>
      <c r="BK268" s="135">
        <f>ROUND(I268*H268,2)</f>
        <v>4000</v>
      </c>
      <c r="BL268" s="17" t="s">
        <v>429</v>
      </c>
      <c r="BM268" s="134" t="s">
        <v>6527</v>
      </c>
    </row>
    <row r="269" spans="2:65" s="1" customFormat="1" ht="39">
      <c r="B269" s="29"/>
      <c r="D269" s="136" t="s">
        <v>231</v>
      </c>
      <c r="F269" s="137" t="s">
        <v>6528</v>
      </c>
      <c r="L269" s="29"/>
      <c r="M269" s="138"/>
      <c r="T269" s="53"/>
      <c r="AT269" s="17" t="s">
        <v>231</v>
      </c>
      <c r="AU269" s="17" t="s">
        <v>82</v>
      </c>
    </row>
    <row r="270" spans="2:65" s="1" customFormat="1">
      <c r="B270" s="29"/>
      <c r="D270" s="139" t="s">
        <v>232</v>
      </c>
      <c r="F270" s="140" t="s">
        <v>6529</v>
      </c>
      <c r="L270" s="29"/>
      <c r="M270" s="138"/>
      <c r="T270" s="53"/>
      <c r="AT270" s="17" t="s">
        <v>232</v>
      </c>
      <c r="AU270" s="17" t="s">
        <v>82</v>
      </c>
    </row>
    <row r="271" spans="2:65" s="1" customFormat="1" ht="21.75" customHeight="1">
      <c r="B271" s="123"/>
      <c r="C271" s="124" t="s">
        <v>503</v>
      </c>
      <c r="D271" s="124" t="s">
        <v>226</v>
      </c>
      <c r="E271" s="125" t="s">
        <v>5730</v>
      </c>
      <c r="F271" s="126" t="s">
        <v>5731</v>
      </c>
      <c r="G271" s="127" t="s">
        <v>272</v>
      </c>
      <c r="H271" s="128">
        <v>156</v>
      </c>
      <c r="I271" s="129">
        <v>14.9</v>
      </c>
      <c r="J271" s="129">
        <f>ROUND(I271*H271,2)</f>
        <v>2324.4</v>
      </c>
      <c r="K271" s="126" t="s">
        <v>230</v>
      </c>
      <c r="L271" s="29"/>
      <c r="M271" s="130" t="s">
        <v>1</v>
      </c>
      <c r="N271" s="131" t="s">
        <v>38</v>
      </c>
      <c r="O271" s="132">
        <v>2.1999999999999999E-2</v>
      </c>
      <c r="P271" s="132">
        <f>O271*H271</f>
        <v>3.4319999999999999</v>
      </c>
      <c r="Q271" s="132">
        <v>6.0000000000000002E-5</v>
      </c>
      <c r="R271" s="132">
        <f>Q271*H271</f>
        <v>9.3600000000000003E-3</v>
      </c>
      <c r="S271" s="132">
        <v>0</v>
      </c>
      <c r="T271" s="133">
        <f>S271*H271</f>
        <v>0</v>
      </c>
      <c r="AR271" s="134" t="s">
        <v>429</v>
      </c>
      <c r="AT271" s="134" t="s">
        <v>226</v>
      </c>
      <c r="AU271" s="134" t="s">
        <v>82</v>
      </c>
      <c r="AY271" s="17" t="s">
        <v>224</v>
      </c>
      <c r="BE271" s="135">
        <f>IF(N271="základní",J271,0)</f>
        <v>2324.4</v>
      </c>
      <c r="BF271" s="135">
        <f>IF(N271="snížená",J271,0)</f>
        <v>0</v>
      </c>
      <c r="BG271" s="135">
        <f>IF(N271="zákl. přenesená",J271,0)</f>
        <v>0</v>
      </c>
      <c r="BH271" s="135">
        <f>IF(N271="sníž. přenesená",J271,0)</f>
        <v>0</v>
      </c>
      <c r="BI271" s="135">
        <f>IF(N271="nulová",J271,0)</f>
        <v>0</v>
      </c>
      <c r="BJ271" s="17" t="s">
        <v>78</v>
      </c>
      <c r="BK271" s="135">
        <f>ROUND(I271*H271,2)</f>
        <v>2324.4</v>
      </c>
      <c r="BL271" s="17" t="s">
        <v>429</v>
      </c>
      <c r="BM271" s="134" t="s">
        <v>6530</v>
      </c>
    </row>
    <row r="272" spans="2:65" s="1" customFormat="1" ht="19.5">
      <c r="B272" s="29"/>
      <c r="D272" s="136" t="s">
        <v>231</v>
      </c>
      <c r="F272" s="137" t="s">
        <v>5733</v>
      </c>
      <c r="L272" s="29"/>
      <c r="M272" s="138"/>
      <c r="T272" s="53"/>
      <c r="AT272" s="17" t="s">
        <v>231</v>
      </c>
      <c r="AU272" s="17" t="s">
        <v>82</v>
      </c>
    </row>
    <row r="273" spans="2:65" s="1" customFormat="1">
      <c r="B273" s="29"/>
      <c r="D273" s="139" t="s">
        <v>232</v>
      </c>
      <c r="F273" s="140" t="s">
        <v>5734</v>
      </c>
      <c r="L273" s="29"/>
      <c r="M273" s="138"/>
      <c r="T273" s="53"/>
      <c r="AT273" s="17" t="s">
        <v>232</v>
      </c>
      <c r="AU273" s="17" t="s">
        <v>82</v>
      </c>
    </row>
    <row r="274" spans="2:65" s="1" customFormat="1" ht="24.2" customHeight="1">
      <c r="B274" s="123"/>
      <c r="C274" s="124" t="s">
        <v>373</v>
      </c>
      <c r="D274" s="124" t="s">
        <v>226</v>
      </c>
      <c r="E274" s="125" t="s">
        <v>5735</v>
      </c>
      <c r="F274" s="126" t="s">
        <v>5736</v>
      </c>
      <c r="G274" s="127" t="s">
        <v>639</v>
      </c>
      <c r="H274" s="128">
        <v>5</v>
      </c>
      <c r="I274" s="129">
        <v>686</v>
      </c>
      <c r="J274" s="129">
        <f>ROUND(I274*H274,2)</f>
        <v>3430</v>
      </c>
      <c r="K274" s="126" t="s">
        <v>230</v>
      </c>
      <c r="L274" s="29"/>
      <c r="M274" s="130" t="s">
        <v>1</v>
      </c>
      <c r="N274" s="131" t="s">
        <v>38</v>
      </c>
      <c r="O274" s="132">
        <v>1.093</v>
      </c>
      <c r="P274" s="132">
        <f>O274*H274</f>
        <v>5.4649999999999999</v>
      </c>
      <c r="Q274" s="132">
        <v>2.8150000000000001E-2</v>
      </c>
      <c r="R274" s="132">
        <f>Q274*H274</f>
        <v>0.14075000000000001</v>
      </c>
      <c r="S274" s="132">
        <v>0</v>
      </c>
      <c r="T274" s="133">
        <f>S274*H274</f>
        <v>0</v>
      </c>
      <c r="AR274" s="134" t="s">
        <v>429</v>
      </c>
      <c r="AT274" s="134" t="s">
        <v>226</v>
      </c>
      <c r="AU274" s="134" t="s">
        <v>82</v>
      </c>
      <c r="AY274" s="17" t="s">
        <v>224</v>
      </c>
      <c r="BE274" s="135">
        <f>IF(N274="základní",J274,0)</f>
        <v>3430</v>
      </c>
      <c r="BF274" s="135">
        <f>IF(N274="snížená",J274,0)</f>
        <v>0</v>
      </c>
      <c r="BG274" s="135">
        <f>IF(N274="zákl. přenesená",J274,0)</f>
        <v>0</v>
      </c>
      <c r="BH274" s="135">
        <f>IF(N274="sníž. přenesená",J274,0)</f>
        <v>0</v>
      </c>
      <c r="BI274" s="135">
        <f>IF(N274="nulová",J274,0)</f>
        <v>0</v>
      </c>
      <c r="BJ274" s="17" t="s">
        <v>78</v>
      </c>
      <c r="BK274" s="135">
        <f>ROUND(I274*H274,2)</f>
        <v>3430</v>
      </c>
      <c r="BL274" s="17" t="s">
        <v>429</v>
      </c>
      <c r="BM274" s="134" t="s">
        <v>6531</v>
      </c>
    </row>
    <row r="275" spans="2:65" s="1" customFormat="1" ht="19.5">
      <c r="B275" s="29"/>
      <c r="D275" s="136" t="s">
        <v>231</v>
      </c>
      <c r="F275" s="137" t="s">
        <v>5738</v>
      </c>
      <c r="L275" s="29"/>
      <c r="M275" s="138"/>
      <c r="T275" s="53"/>
      <c r="AT275" s="17" t="s">
        <v>231</v>
      </c>
      <c r="AU275" s="17" t="s">
        <v>82</v>
      </c>
    </row>
    <row r="276" spans="2:65" s="1" customFormat="1">
      <c r="B276" s="29"/>
      <c r="D276" s="139" t="s">
        <v>232</v>
      </c>
      <c r="F276" s="140" t="s">
        <v>5739</v>
      </c>
      <c r="L276" s="29"/>
      <c r="M276" s="138"/>
      <c r="T276" s="53"/>
      <c r="AT276" s="17" t="s">
        <v>232</v>
      </c>
      <c r="AU276" s="17" t="s">
        <v>82</v>
      </c>
    </row>
    <row r="277" spans="2:65" s="1" customFormat="1" ht="24.2" customHeight="1">
      <c r="B277" s="123"/>
      <c r="C277" s="124" t="s">
        <v>514</v>
      </c>
      <c r="D277" s="124" t="s">
        <v>226</v>
      </c>
      <c r="E277" s="125" t="s">
        <v>6532</v>
      </c>
      <c r="F277" s="126" t="s">
        <v>6533</v>
      </c>
      <c r="G277" s="127" t="s">
        <v>253</v>
      </c>
      <c r="H277" s="128">
        <v>0.15</v>
      </c>
      <c r="I277" s="129">
        <v>269</v>
      </c>
      <c r="J277" s="129">
        <f>ROUND(I277*H277,2)</f>
        <v>40.35</v>
      </c>
      <c r="K277" s="126" t="s">
        <v>230</v>
      </c>
      <c r="L277" s="29"/>
      <c r="M277" s="130" t="s">
        <v>1</v>
      </c>
      <c r="N277" s="131" t="s">
        <v>38</v>
      </c>
      <c r="O277" s="132">
        <v>0.42399999999999999</v>
      </c>
      <c r="P277" s="132">
        <f>O277*H277</f>
        <v>6.359999999999999E-2</v>
      </c>
      <c r="Q277" s="132">
        <v>0</v>
      </c>
      <c r="R277" s="132">
        <f>Q277*H277</f>
        <v>0</v>
      </c>
      <c r="S277" s="132">
        <v>0</v>
      </c>
      <c r="T277" s="133">
        <f>S277*H277</f>
        <v>0</v>
      </c>
      <c r="AR277" s="134" t="s">
        <v>429</v>
      </c>
      <c r="AT277" s="134" t="s">
        <v>226</v>
      </c>
      <c r="AU277" s="134" t="s">
        <v>82</v>
      </c>
      <c r="AY277" s="17" t="s">
        <v>224</v>
      </c>
      <c r="BE277" s="135">
        <f>IF(N277="základní",J277,0)</f>
        <v>40.35</v>
      </c>
      <c r="BF277" s="135">
        <f>IF(N277="snížená",J277,0)</f>
        <v>0</v>
      </c>
      <c r="BG277" s="135">
        <f>IF(N277="zákl. přenesená",J277,0)</f>
        <v>0</v>
      </c>
      <c r="BH277" s="135">
        <f>IF(N277="sníž. přenesená",J277,0)</f>
        <v>0</v>
      </c>
      <c r="BI277" s="135">
        <f>IF(N277="nulová",J277,0)</f>
        <v>0</v>
      </c>
      <c r="BJ277" s="17" t="s">
        <v>78</v>
      </c>
      <c r="BK277" s="135">
        <f>ROUND(I277*H277,2)</f>
        <v>40.35</v>
      </c>
      <c r="BL277" s="17" t="s">
        <v>429</v>
      </c>
      <c r="BM277" s="134" t="s">
        <v>6534</v>
      </c>
    </row>
    <row r="278" spans="2:65" s="1" customFormat="1" ht="19.5">
      <c r="B278" s="29"/>
      <c r="D278" s="136" t="s">
        <v>231</v>
      </c>
      <c r="F278" s="137" t="s">
        <v>6535</v>
      </c>
      <c r="L278" s="29"/>
      <c r="M278" s="138"/>
      <c r="T278" s="53"/>
      <c r="AT278" s="17" t="s">
        <v>231</v>
      </c>
      <c r="AU278" s="17" t="s">
        <v>82</v>
      </c>
    </row>
    <row r="279" spans="2:65" s="1" customFormat="1">
      <c r="B279" s="29"/>
      <c r="D279" s="139" t="s">
        <v>232</v>
      </c>
      <c r="F279" s="140" t="s">
        <v>6536</v>
      </c>
      <c r="L279" s="29"/>
      <c r="M279" s="138"/>
      <c r="T279" s="53"/>
      <c r="AT279" s="17" t="s">
        <v>232</v>
      </c>
      <c r="AU279" s="17" t="s">
        <v>82</v>
      </c>
    </row>
    <row r="280" spans="2:65" s="1" customFormat="1" ht="24.2" customHeight="1">
      <c r="B280" s="123"/>
      <c r="C280" s="124" t="s">
        <v>379</v>
      </c>
      <c r="D280" s="124" t="s">
        <v>226</v>
      </c>
      <c r="E280" s="125" t="s">
        <v>6537</v>
      </c>
      <c r="F280" s="126" t="s">
        <v>6538</v>
      </c>
      <c r="G280" s="127" t="s">
        <v>253</v>
      </c>
      <c r="H280" s="128">
        <v>1.5</v>
      </c>
      <c r="I280" s="129">
        <v>12.2</v>
      </c>
      <c r="J280" s="129">
        <f>ROUND(I280*H280,2)</f>
        <v>18.3</v>
      </c>
      <c r="K280" s="126" t="s">
        <v>230</v>
      </c>
      <c r="L280" s="29"/>
      <c r="M280" s="130" t="s">
        <v>1</v>
      </c>
      <c r="N280" s="131" t="s">
        <v>38</v>
      </c>
      <c r="O280" s="132">
        <v>6.0000000000000001E-3</v>
      </c>
      <c r="P280" s="132">
        <f>O280*H280</f>
        <v>9.0000000000000011E-3</v>
      </c>
      <c r="Q280" s="132">
        <v>0</v>
      </c>
      <c r="R280" s="132">
        <f>Q280*H280</f>
        <v>0</v>
      </c>
      <c r="S280" s="132">
        <v>0</v>
      </c>
      <c r="T280" s="133">
        <f>S280*H280</f>
        <v>0</v>
      </c>
      <c r="AR280" s="134" t="s">
        <v>429</v>
      </c>
      <c r="AT280" s="134" t="s">
        <v>226</v>
      </c>
      <c r="AU280" s="134" t="s">
        <v>82</v>
      </c>
      <c r="AY280" s="17" t="s">
        <v>224</v>
      </c>
      <c r="BE280" s="135">
        <f>IF(N280="základní",J280,0)</f>
        <v>18.3</v>
      </c>
      <c r="BF280" s="135">
        <f>IF(N280="snížená",J280,0)</f>
        <v>0</v>
      </c>
      <c r="BG280" s="135">
        <f>IF(N280="zákl. přenesená",J280,0)</f>
        <v>0</v>
      </c>
      <c r="BH280" s="135">
        <f>IF(N280="sníž. přenesená",J280,0)</f>
        <v>0</v>
      </c>
      <c r="BI280" s="135">
        <f>IF(N280="nulová",J280,0)</f>
        <v>0</v>
      </c>
      <c r="BJ280" s="17" t="s">
        <v>78</v>
      </c>
      <c r="BK280" s="135">
        <f>ROUND(I280*H280,2)</f>
        <v>18.3</v>
      </c>
      <c r="BL280" s="17" t="s">
        <v>429</v>
      </c>
      <c r="BM280" s="134" t="s">
        <v>6539</v>
      </c>
    </row>
    <row r="281" spans="2:65" s="1" customFormat="1" ht="29.25">
      <c r="B281" s="29"/>
      <c r="D281" s="136" t="s">
        <v>231</v>
      </c>
      <c r="F281" s="137" t="s">
        <v>6540</v>
      </c>
      <c r="L281" s="29"/>
      <c r="M281" s="138"/>
      <c r="T281" s="53"/>
      <c r="AT281" s="17" t="s">
        <v>231</v>
      </c>
      <c r="AU281" s="17" t="s">
        <v>82</v>
      </c>
    </row>
    <row r="282" spans="2:65" s="1" customFormat="1">
      <c r="B282" s="29"/>
      <c r="D282" s="139" t="s">
        <v>232</v>
      </c>
      <c r="F282" s="140" t="s">
        <v>6541</v>
      </c>
      <c r="L282" s="29"/>
      <c r="M282" s="138"/>
      <c r="T282" s="53"/>
      <c r="AT282" s="17" t="s">
        <v>232</v>
      </c>
      <c r="AU282" s="17" t="s">
        <v>82</v>
      </c>
    </row>
    <row r="283" spans="2:65" s="13" customFormat="1">
      <c r="B283" s="146"/>
      <c r="D283" s="136" t="s">
        <v>234</v>
      </c>
      <c r="F283" s="148" t="s">
        <v>6542</v>
      </c>
      <c r="H283" s="149">
        <v>1.5</v>
      </c>
      <c r="L283" s="146"/>
      <c r="M283" s="150"/>
      <c r="T283" s="151"/>
      <c r="AT283" s="147" t="s">
        <v>234</v>
      </c>
      <c r="AU283" s="147" t="s">
        <v>82</v>
      </c>
      <c r="AV283" s="13" t="s">
        <v>82</v>
      </c>
      <c r="AW283" s="13" t="s">
        <v>3</v>
      </c>
      <c r="AX283" s="13" t="s">
        <v>78</v>
      </c>
      <c r="AY283" s="147" t="s">
        <v>224</v>
      </c>
    </row>
    <row r="284" spans="2:65" s="11" customFormat="1" ht="25.9" customHeight="1">
      <c r="B284" s="112"/>
      <c r="D284" s="113" t="s">
        <v>72</v>
      </c>
      <c r="E284" s="114" t="s">
        <v>3452</v>
      </c>
      <c r="F284" s="114" t="s">
        <v>3453</v>
      </c>
      <c r="J284" s="115">
        <f>BK284</f>
        <v>30912</v>
      </c>
      <c r="L284" s="112"/>
      <c r="M284" s="116"/>
      <c r="P284" s="117">
        <f>SUM(P285:P300)</f>
        <v>56</v>
      </c>
      <c r="R284" s="117">
        <f>SUM(R285:R300)</f>
        <v>0</v>
      </c>
      <c r="T284" s="118">
        <f>SUM(T285:T300)</f>
        <v>0</v>
      </c>
      <c r="AR284" s="113" t="s">
        <v>106</v>
      </c>
      <c r="AT284" s="119" t="s">
        <v>72</v>
      </c>
      <c r="AU284" s="119" t="s">
        <v>73</v>
      </c>
      <c r="AY284" s="113" t="s">
        <v>224</v>
      </c>
      <c r="BK284" s="120">
        <f>SUM(BK285:BK300)</f>
        <v>30912</v>
      </c>
    </row>
    <row r="285" spans="2:65" s="1" customFormat="1" ht="24.2" customHeight="1">
      <c r="B285" s="123"/>
      <c r="C285" s="124" t="s">
        <v>547</v>
      </c>
      <c r="D285" s="124" t="s">
        <v>226</v>
      </c>
      <c r="E285" s="125" t="s">
        <v>3454</v>
      </c>
      <c r="F285" s="126" t="s">
        <v>3455</v>
      </c>
      <c r="G285" s="127" t="s">
        <v>3456</v>
      </c>
      <c r="H285" s="128">
        <v>56</v>
      </c>
      <c r="I285" s="129">
        <v>552</v>
      </c>
      <c r="J285" s="129">
        <f>ROUND(I285*H285,2)</f>
        <v>30912</v>
      </c>
      <c r="K285" s="126" t="s">
        <v>230</v>
      </c>
      <c r="L285" s="29"/>
      <c r="M285" s="130" t="s">
        <v>1</v>
      </c>
      <c r="N285" s="131" t="s">
        <v>38</v>
      </c>
      <c r="O285" s="132">
        <v>1</v>
      </c>
      <c r="P285" s="132">
        <f>O285*H285</f>
        <v>56</v>
      </c>
      <c r="Q285" s="132">
        <v>0</v>
      </c>
      <c r="R285" s="132">
        <f>Q285*H285</f>
        <v>0</v>
      </c>
      <c r="S285" s="132">
        <v>0</v>
      </c>
      <c r="T285" s="133">
        <f>S285*H285</f>
        <v>0</v>
      </c>
      <c r="AR285" s="134" t="s">
        <v>1564</v>
      </c>
      <c r="AT285" s="134" t="s">
        <v>226</v>
      </c>
      <c r="AU285" s="134" t="s">
        <v>78</v>
      </c>
      <c r="AY285" s="17" t="s">
        <v>224</v>
      </c>
      <c r="BE285" s="135">
        <f>IF(N285="základní",J285,0)</f>
        <v>30912</v>
      </c>
      <c r="BF285" s="135">
        <f>IF(N285="snížená",J285,0)</f>
        <v>0</v>
      </c>
      <c r="BG285" s="135">
        <f>IF(N285="zákl. přenesená",J285,0)</f>
        <v>0</v>
      </c>
      <c r="BH285" s="135">
        <f>IF(N285="sníž. přenesená",J285,0)</f>
        <v>0</v>
      </c>
      <c r="BI285" s="135">
        <f>IF(N285="nulová",J285,0)</f>
        <v>0</v>
      </c>
      <c r="BJ285" s="17" t="s">
        <v>78</v>
      </c>
      <c r="BK285" s="135">
        <f>ROUND(I285*H285,2)</f>
        <v>30912</v>
      </c>
      <c r="BL285" s="17" t="s">
        <v>1564</v>
      </c>
      <c r="BM285" s="134" t="s">
        <v>6543</v>
      </c>
    </row>
    <row r="286" spans="2:65" s="1" customFormat="1" ht="19.5">
      <c r="B286" s="29"/>
      <c r="D286" s="136" t="s">
        <v>231</v>
      </c>
      <c r="F286" s="137" t="s">
        <v>3676</v>
      </c>
      <c r="L286" s="29"/>
      <c r="M286" s="138"/>
      <c r="T286" s="53"/>
      <c r="AT286" s="17" t="s">
        <v>231</v>
      </c>
      <c r="AU286" s="17" t="s">
        <v>78</v>
      </c>
    </row>
    <row r="287" spans="2:65" s="1" customFormat="1">
      <c r="B287" s="29"/>
      <c r="D287" s="139" t="s">
        <v>232</v>
      </c>
      <c r="F287" s="140" t="s">
        <v>3677</v>
      </c>
      <c r="L287" s="29"/>
      <c r="M287" s="138"/>
      <c r="T287" s="53"/>
      <c r="AT287" s="17" t="s">
        <v>232</v>
      </c>
      <c r="AU287" s="17" t="s">
        <v>78</v>
      </c>
    </row>
    <row r="288" spans="2:65" s="12" customFormat="1" ht="22.5">
      <c r="B288" s="141"/>
      <c r="D288" s="136" t="s">
        <v>234</v>
      </c>
      <c r="E288" s="142" t="s">
        <v>1</v>
      </c>
      <c r="F288" s="143" t="s">
        <v>6544</v>
      </c>
      <c r="H288" s="142" t="s">
        <v>1</v>
      </c>
      <c r="L288" s="141"/>
      <c r="M288" s="144"/>
      <c r="T288" s="145"/>
      <c r="AT288" s="142" t="s">
        <v>234</v>
      </c>
      <c r="AU288" s="142" t="s">
        <v>78</v>
      </c>
      <c r="AV288" s="12" t="s">
        <v>78</v>
      </c>
      <c r="AW288" s="12" t="s">
        <v>29</v>
      </c>
      <c r="AX288" s="12" t="s">
        <v>73</v>
      </c>
      <c r="AY288" s="142" t="s">
        <v>224</v>
      </c>
    </row>
    <row r="289" spans="2:65" s="13" customFormat="1">
      <c r="B289" s="146"/>
      <c r="D289" s="136" t="s">
        <v>234</v>
      </c>
      <c r="E289" s="147" t="s">
        <v>1</v>
      </c>
      <c r="F289" s="148" t="s">
        <v>109</v>
      </c>
      <c r="H289" s="149">
        <v>5</v>
      </c>
      <c r="L289" s="146"/>
      <c r="M289" s="150"/>
      <c r="T289" s="151"/>
      <c r="AT289" s="147" t="s">
        <v>234</v>
      </c>
      <c r="AU289" s="147" t="s">
        <v>78</v>
      </c>
      <c r="AV289" s="13" t="s">
        <v>82</v>
      </c>
      <c r="AW289" s="13" t="s">
        <v>29</v>
      </c>
      <c r="AX289" s="13" t="s">
        <v>73</v>
      </c>
      <c r="AY289" s="147" t="s">
        <v>224</v>
      </c>
    </row>
    <row r="290" spans="2:65" s="12" customFormat="1">
      <c r="B290" s="141"/>
      <c r="D290" s="136" t="s">
        <v>234</v>
      </c>
      <c r="E290" s="142" t="s">
        <v>1</v>
      </c>
      <c r="F290" s="143" t="s">
        <v>6545</v>
      </c>
      <c r="H290" s="142" t="s">
        <v>1</v>
      </c>
      <c r="L290" s="141"/>
      <c r="M290" s="144"/>
      <c r="T290" s="145"/>
      <c r="AT290" s="142" t="s">
        <v>234</v>
      </c>
      <c r="AU290" s="142" t="s">
        <v>78</v>
      </c>
      <c r="AV290" s="12" t="s">
        <v>78</v>
      </c>
      <c r="AW290" s="12" t="s">
        <v>29</v>
      </c>
      <c r="AX290" s="12" t="s">
        <v>73</v>
      </c>
      <c r="AY290" s="142" t="s">
        <v>224</v>
      </c>
    </row>
    <row r="291" spans="2:65" s="13" customFormat="1">
      <c r="B291" s="146"/>
      <c r="D291" s="136" t="s">
        <v>234</v>
      </c>
      <c r="E291" s="147" t="s">
        <v>1</v>
      </c>
      <c r="F291" s="148" t="s">
        <v>82</v>
      </c>
      <c r="H291" s="149">
        <v>2</v>
      </c>
      <c r="L291" s="146"/>
      <c r="M291" s="150"/>
      <c r="T291" s="151"/>
      <c r="AT291" s="147" t="s">
        <v>234</v>
      </c>
      <c r="AU291" s="147" t="s">
        <v>78</v>
      </c>
      <c r="AV291" s="13" t="s">
        <v>82</v>
      </c>
      <c r="AW291" s="13" t="s">
        <v>29</v>
      </c>
      <c r="AX291" s="13" t="s">
        <v>73</v>
      </c>
      <c r="AY291" s="147" t="s">
        <v>224</v>
      </c>
    </row>
    <row r="292" spans="2:65" s="12" customFormat="1">
      <c r="B292" s="141"/>
      <c r="D292" s="136" t="s">
        <v>234</v>
      </c>
      <c r="E292" s="142" t="s">
        <v>1</v>
      </c>
      <c r="F292" s="143" t="s">
        <v>6546</v>
      </c>
      <c r="H292" s="142" t="s">
        <v>1</v>
      </c>
      <c r="L292" s="141"/>
      <c r="M292" s="144"/>
      <c r="T292" s="145"/>
      <c r="AT292" s="142" t="s">
        <v>234</v>
      </c>
      <c r="AU292" s="142" t="s">
        <v>78</v>
      </c>
      <c r="AV292" s="12" t="s">
        <v>78</v>
      </c>
      <c r="AW292" s="12" t="s">
        <v>29</v>
      </c>
      <c r="AX292" s="12" t="s">
        <v>73</v>
      </c>
      <c r="AY292" s="142" t="s">
        <v>224</v>
      </c>
    </row>
    <row r="293" spans="2:65" s="13" customFormat="1">
      <c r="B293" s="146"/>
      <c r="D293" s="136" t="s">
        <v>234</v>
      </c>
      <c r="E293" s="147" t="s">
        <v>1</v>
      </c>
      <c r="F293" s="148" t="s">
        <v>118</v>
      </c>
      <c r="H293" s="149">
        <v>8</v>
      </c>
      <c r="L293" s="146"/>
      <c r="M293" s="150"/>
      <c r="T293" s="151"/>
      <c r="AT293" s="147" t="s">
        <v>234</v>
      </c>
      <c r="AU293" s="147" t="s">
        <v>78</v>
      </c>
      <c r="AV293" s="13" t="s">
        <v>82</v>
      </c>
      <c r="AW293" s="13" t="s">
        <v>29</v>
      </c>
      <c r="AX293" s="13" t="s">
        <v>73</v>
      </c>
      <c r="AY293" s="147" t="s">
        <v>224</v>
      </c>
    </row>
    <row r="294" spans="2:65" s="12" customFormat="1">
      <c r="B294" s="141"/>
      <c r="D294" s="136" t="s">
        <v>234</v>
      </c>
      <c r="E294" s="142" t="s">
        <v>1</v>
      </c>
      <c r="F294" s="143" t="s">
        <v>6547</v>
      </c>
      <c r="H294" s="142" t="s">
        <v>1</v>
      </c>
      <c r="L294" s="141"/>
      <c r="M294" s="144"/>
      <c r="T294" s="145"/>
      <c r="AT294" s="142" t="s">
        <v>234</v>
      </c>
      <c r="AU294" s="142" t="s">
        <v>78</v>
      </c>
      <c r="AV294" s="12" t="s">
        <v>78</v>
      </c>
      <c r="AW294" s="12" t="s">
        <v>29</v>
      </c>
      <c r="AX294" s="12" t="s">
        <v>73</v>
      </c>
      <c r="AY294" s="142" t="s">
        <v>224</v>
      </c>
    </row>
    <row r="295" spans="2:65" s="13" customFormat="1">
      <c r="B295" s="146"/>
      <c r="D295" s="136" t="s">
        <v>234</v>
      </c>
      <c r="E295" s="147" t="s">
        <v>1</v>
      </c>
      <c r="F295" s="148" t="s">
        <v>6548</v>
      </c>
      <c r="H295" s="149">
        <v>16</v>
      </c>
      <c r="L295" s="146"/>
      <c r="M295" s="150"/>
      <c r="T295" s="151"/>
      <c r="AT295" s="147" t="s">
        <v>234</v>
      </c>
      <c r="AU295" s="147" t="s">
        <v>78</v>
      </c>
      <c r="AV295" s="13" t="s">
        <v>82</v>
      </c>
      <c r="AW295" s="13" t="s">
        <v>29</v>
      </c>
      <c r="AX295" s="13" t="s">
        <v>73</v>
      </c>
      <c r="AY295" s="147" t="s">
        <v>224</v>
      </c>
    </row>
    <row r="296" spans="2:65" s="12" customFormat="1">
      <c r="B296" s="141"/>
      <c r="D296" s="136" t="s">
        <v>234</v>
      </c>
      <c r="E296" s="142" t="s">
        <v>1</v>
      </c>
      <c r="F296" s="143" t="s">
        <v>3682</v>
      </c>
      <c r="H296" s="142" t="s">
        <v>1</v>
      </c>
      <c r="L296" s="141"/>
      <c r="M296" s="144"/>
      <c r="T296" s="145"/>
      <c r="AT296" s="142" t="s">
        <v>234</v>
      </c>
      <c r="AU296" s="142" t="s">
        <v>78</v>
      </c>
      <c r="AV296" s="12" t="s">
        <v>78</v>
      </c>
      <c r="AW296" s="12" t="s">
        <v>29</v>
      </c>
      <c r="AX296" s="12" t="s">
        <v>73</v>
      </c>
      <c r="AY296" s="142" t="s">
        <v>224</v>
      </c>
    </row>
    <row r="297" spans="2:65" s="13" customFormat="1">
      <c r="B297" s="146"/>
      <c r="D297" s="136" t="s">
        <v>234</v>
      </c>
      <c r="E297" s="147" t="s">
        <v>1</v>
      </c>
      <c r="F297" s="148" t="s">
        <v>293</v>
      </c>
      <c r="H297" s="149">
        <v>20</v>
      </c>
      <c r="L297" s="146"/>
      <c r="M297" s="150"/>
      <c r="T297" s="151"/>
      <c r="AT297" s="147" t="s">
        <v>234</v>
      </c>
      <c r="AU297" s="147" t="s">
        <v>78</v>
      </c>
      <c r="AV297" s="13" t="s">
        <v>82</v>
      </c>
      <c r="AW297" s="13" t="s">
        <v>29</v>
      </c>
      <c r="AX297" s="13" t="s">
        <v>73</v>
      </c>
      <c r="AY297" s="147" t="s">
        <v>224</v>
      </c>
    </row>
    <row r="298" spans="2:65" s="12" customFormat="1">
      <c r="B298" s="141"/>
      <c r="D298" s="136" t="s">
        <v>234</v>
      </c>
      <c r="E298" s="142" t="s">
        <v>1</v>
      </c>
      <c r="F298" s="143" t="s">
        <v>3683</v>
      </c>
      <c r="H298" s="142" t="s">
        <v>1</v>
      </c>
      <c r="L298" s="141"/>
      <c r="M298" s="144"/>
      <c r="T298" s="145"/>
      <c r="AT298" s="142" t="s">
        <v>234</v>
      </c>
      <c r="AU298" s="142" t="s">
        <v>78</v>
      </c>
      <c r="AV298" s="12" t="s">
        <v>78</v>
      </c>
      <c r="AW298" s="12" t="s">
        <v>29</v>
      </c>
      <c r="AX298" s="12" t="s">
        <v>73</v>
      </c>
      <c r="AY298" s="142" t="s">
        <v>224</v>
      </c>
    </row>
    <row r="299" spans="2:65" s="13" customFormat="1">
      <c r="B299" s="146"/>
      <c r="D299" s="136" t="s">
        <v>234</v>
      </c>
      <c r="E299" s="147" t="s">
        <v>1</v>
      </c>
      <c r="F299" s="148" t="s">
        <v>109</v>
      </c>
      <c r="H299" s="149">
        <v>5</v>
      </c>
      <c r="L299" s="146"/>
      <c r="M299" s="150"/>
      <c r="T299" s="151"/>
      <c r="AT299" s="147" t="s">
        <v>234</v>
      </c>
      <c r="AU299" s="147" t="s">
        <v>78</v>
      </c>
      <c r="AV299" s="13" t="s">
        <v>82</v>
      </c>
      <c r="AW299" s="13" t="s">
        <v>29</v>
      </c>
      <c r="AX299" s="13" t="s">
        <v>73</v>
      </c>
      <c r="AY299" s="147" t="s">
        <v>224</v>
      </c>
    </row>
    <row r="300" spans="2:65" s="14" customFormat="1">
      <c r="B300" s="152"/>
      <c r="D300" s="136" t="s">
        <v>234</v>
      </c>
      <c r="E300" s="153" t="s">
        <v>1</v>
      </c>
      <c r="F300" s="154" t="s">
        <v>239</v>
      </c>
      <c r="H300" s="155">
        <v>56</v>
      </c>
      <c r="L300" s="152"/>
      <c r="M300" s="156"/>
      <c r="T300" s="157"/>
      <c r="AT300" s="153" t="s">
        <v>234</v>
      </c>
      <c r="AU300" s="153" t="s">
        <v>78</v>
      </c>
      <c r="AV300" s="14" t="s">
        <v>106</v>
      </c>
      <c r="AW300" s="14" t="s">
        <v>29</v>
      </c>
      <c r="AX300" s="14" t="s">
        <v>78</v>
      </c>
      <c r="AY300" s="153" t="s">
        <v>224</v>
      </c>
    </row>
    <row r="301" spans="2:65" s="11" customFormat="1" ht="25.9" customHeight="1">
      <c r="B301" s="112"/>
      <c r="D301" s="113" t="s">
        <v>72</v>
      </c>
      <c r="E301" s="114" t="s">
        <v>2877</v>
      </c>
      <c r="F301" s="114" t="s">
        <v>2877</v>
      </c>
      <c r="J301" s="115">
        <f>BK301</f>
        <v>155280</v>
      </c>
      <c r="L301" s="112"/>
      <c r="M301" s="116"/>
      <c r="P301" s="117">
        <f>SUM(P302:P315)</f>
        <v>0</v>
      </c>
      <c r="R301" s="117">
        <f>SUM(R302:R315)</f>
        <v>0</v>
      </c>
      <c r="T301" s="118">
        <f>SUM(T302:T315)</f>
        <v>0</v>
      </c>
      <c r="AR301" s="113" t="s">
        <v>106</v>
      </c>
      <c r="AT301" s="119" t="s">
        <v>72</v>
      </c>
      <c r="AU301" s="119" t="s">
        <v>73</v>
      </c>
      <c r="AY301" s="113" t="s">
        <v>224</v>
      </c>
      <c r="BK301" s="120">
        <f>SUM(BK302:BK315)</f>
        <v>155280</v>
      </c>
    </row>
    <row r="302" spans="2:65" s="1" customFormat="1" ht="90" customHeight="1">
      <c r="B302" s="123"/>
      <c r="C302" s="124" t="s">
        <v>385</v>
      </c>
      <c r="D302" s="124" t="s">
        <v>226</v>
      </c>
      <c r="E302" s="125" t="s">
        <v>2298</v>
      </c>
      <c r="F302" s="177" t="s">
        <v>6549</v>
      </c>
      <c r="G302" s="127" t="s">
        <v>2879</v>
      </c>
      <c r="H302" s="128">
        <v>1</v>
      </c>
      <c r="I302" s="129">
        <v>49200</v>
      </c>
      <c r="J302" s="129">
        <f>ROUND(I302*H302,2)</f>
        <v>49200</v>
      </c>
      <c r="K302" s="126" t="s">
        <v>1</v>
      </c>
      <c r="L302" s="29"/>
      <c r="M302" s="130" t="s">
        <v>1</v>
      </c>
      <c r="N302" s="131" t="s">
        <v>38</v>
      </c>
      <c r="O302" s="132">
        <v>0</v>
      </c>
      <c r="P302" s="132">
        <f>O302*H302</f>
        <v>0</v>
      </c>
      <c r="Q302" s="132">
        <v>0</v>
      </c>
      <c r="R302" s="132">
        <f>Q302*H302</f>
        <v>0</v>
      </c>
      <c r="S302" s="132">
        <v>0</v>
      </c>
      <c r="T302" s="133">
        <f>S302*H302</f>
        <v>0</v>
      </c>
      <c r="AR302" s="134" t="s">
        <v>1564</v>
      </c>
      <c r="AT302" s="134" t="s">
        <v>226</v>
      </c>
      <c r="AU302" s="134" t="s">
        <v>78</v>
      </c>
      <c r="AY302" s="17" t="s">
        <v>224</v>
      </c>
      <c r="BE302" s="135">
        <f>IF(N302="základní",J302,0)</f>
        <v>49200</v>
      </c>
      <c r="BF302" s="135">
        <f>IF(N302="snížená",J302,0)</f>
        <v>0</v>
      </c>
      <c r="BG302" s="135">
        <f>IF(N302="zákl. přenesená",J302,0)</f>
        <v>0</v>
      </c>
      <c r="BH302" s="135">
        <f>IF(N302="sníž. přenesená",J302,0)</f>
        <v>0</v>
      </c>
      <c r="BI302" s="135">
        <f>IF(N302="nulová",J302,0)</f>
        <v>0</v>
      </c>
      <c r="BJ302" s="17" t="s">
        <v>78</v>
      </c>
      <c r="BK302" s="135">
        <f>ROUND(I302*H302,2)</f>
        <v>49200</v>
      </c>
      <c r="BL302" s="17" t="s">
        <v>1564</v>
      </c>
      <c r="BM302" s="134" t="s">
        <v>6550</v>
      </c>
    </row>
    <row r="303" spans="2:65" s="1" customFormat="1" ht="117">
      <c r="B303" s="29"/>
      <c r="D303" s="136" t="s">
        <v>231</v>
      </c>
      <c r="F303" s="178" t="s">
        <v>6551</v>
      </c>
      <c r="L303" s="29"/>
      <c r="M303" s="138"/>
      <c r="T303" s="53"/>
      <c r="AT303" s="17" t="s">
        <v>231</v>
      </c>
      <c r="AU303" s="17" t="s">
        <v>78</v>
      </c>
    </row>
    <row r="304" spans="2:65" s="1" customFormat="1" ht="76.349999999999994" customHeight="1">
      <c r="B304" s="123"/>
      <c r="C304" s="124" t="s">
        <v>567</v>
      </c>
      <c r="D304" s="124" t="s">
        <v>226</v>
      </c>
      <c r="E304" s="125" t="s">
        <v>2881</v>
      </c>
      <c r="F304" s="126" t="s">
        <v>6552</v>
      </c>
      <c r="G304" s="127" t="s">
        <v>2879</v>
      </c>
      <c r="H304" s="128">
        <v>1</v>
      </c>
      <c r="I304" s="129">
        <v>37900</v>
      </c>
      <c r="J304" s="129">
        <f>ROUND(I304*H304,2)</f>
        <v>37900</v>
      </c>
      <c r="K304" s="126" t="s">
        <v>1</v>
      </c>
      <c r="L304" s="29"/>
      <c r="M304" s="130" t="s">
        <v>1</v>
      </c>
      <c r="N304" s="131" t="s">
        <v>38</v>
      </c>
      <c r="O304" s="132">
        <v>0</v>
      </c>
      <c r="P304" s="132">
        <f>O304*H304</f>
        <v>0</v>
      </c>
      <c r="Q304" s="132">
        <v>0</v>
      </c>
      <c r="R304" s="132">
        <f>Q304*H304</f>
        <v>0</v>
      </c>
      <c r="S304" s="132">
        <v>0</v>
      </c>
      <c r="T304" s="133">
        <f>S304*H304</f>
        <v>0</v>
      </c>
      <c r="AR304" s="134" t="s">
        <v>1564</v>
      </c>
      <c r="AT304" s="134" t="s">
        <v>226</v>
      </c>
      <c r="AU304" s="134" t="s">
        <v>78</v>
      </c>
      <c r="AY304" s="17" t="s">
        <v>224</v>
      </c>
      <c r="BE304" s="135">
        <f>IF(N304="základní",J304,0)</f>
        <v>37900</v>
      </c>
      <c r="BF304" s="135">
        <f>IF(N304="snížená",J304,0)</f>
        <v>0</v>
      </c>
      <c r="BG304" s="135">
        <f>IF(N304="zákl. přenesená",J304,0)</f>
        <v>0</v>
      </c>
      <c r="BH304" s="135">
        <f>IF(N304="sníž. přenesená",J304,0)</f>
        <v>0</v>
      </c>
      <c r="BI304" s="135">
        <f>IF(N304="nulová",J304,0)</f>
        <v>0</v>
      </c>
      <c r="BJ304" s="17" t="s">
        <v>78</v>
      </c>
      <c r="BK304" s="135">
        <f>ROUND(I304*H304,2)</f>
        <v>37900</v>
      </c>
      <c r="BL304" s="17" t="s">
        <v>1564</v>
      </c>
      <c r="BM304" s="134" t="s">
        <v>6553</v>
      </c>
    </row>
    <row r="305" spans="2:65" s="1" customFormat="1" ht="185.25">
      <c r="B305" s="29"/>
      <c r="D305" s="136" t="s">
        <v>231</v>
      </c>
      <c r="F305" s="178" t="s">
        <v>6554</v>
      </c>
      <c r="L305" s="29"/>
      <c r="M305" s="138"/>
      <c r="T305" s="53"/>
      <c r="AT305" s="17" t="s">
        <v>231</v>
      </c>
      <c r="AU305" s="17" t="s">
        <v>78</v>
      </c>
    </row>
    <row r="306" spans="2:65" s="1" customFormat="1" ht="16.5" customHeight="1">
      <c r="B306" s="123"/>
      <c r="C306" s="124" t="s">
        <v>396</v>
      </c>
      <c r="D306" s="124" t="s">
        <v>226</v>
      </c>
      <c r="E306" s="125" t="s">
        <v>2884</v>
      </c>
      <c r="F306" s="177" t="s">
        <v>6555</v>
      </c>
      <c r="G306" s="127" t="s">
        <v>1</v>
      </c>
      <c r="H306" s="128">
        <v>1</v>
      </c>
      <c r="I306" s="129">
        <v>12500</v>
      </c>
      <c r="J306" s="129">
        <f>ROUND(I306*H306,2)</f>
        <v>12500</v>
      </c>
      <c r="K306" s="126" t="s">
        <v>1</v>
      </c>
      <c r="L306" s="29"/>
      <c r="M306" s="130" t="s">
        <v>1</v>
      </c>
      <c r="N306" s="131" t="s">
        <v>38</v>
      </c>
      <c r="O306" s="132">
        <v>0</v>
      </c>
      <c r="P306" s="132">
        <f>O306*H306</f>
        <v>0</v>
      </c>
      <c r="Q306" s="132">
        <v>0</v>
      </c>
      <c r="R306" s="132">
        <f>Q306*H306</f>
        <v>0</v>
      </c>
      <c r="S306" s="132">
        <v>0</v>
      </c>
      <c r="T306" s="133">
        <f>S306*H306</f>
        <v>0</v>
      </c>
      <c r="AR306" s="134" t="s">
        <v>1564</v>
      </c>
      <c r="AT306" s="134" t="s">
        <v>226</v>
      </c>
      <c r="AU306" s="134" t="s">
        <v>78</v>
      </c>
      <c r="AY306" s="17" t="s">
        <v>224</v>
      </c>
      <c r="BE306" s="135">
        <f>IF(N306="základní",J306,0)</f>
        <v>12500</v>
      </c>
      <c r="BF306" s="135">
        <f>IF(N306="snížená",J306,0)</f>
        <v>0</v>
      </c>
      <c r="BG306" s="135">
        <f>IF(N306="zákl. přenesená",J306,0)</f>
        <v>0</v>
      </c>
      <c r="BH306" s="135">
        <f>IF(N306="sníž. přenesená",J306,0)</f>
        <v>0</v>
      </c>
      <c r="BI306" s="135">
        <f>IF(N306="nulová",J306,0)</f>
        <v>0</v>
      </c>
      <c r="BJ306" s="17" t="s">
        <v>78</v>
      </c>
      <c r="BK306" s="135">
        <f>ROUND(I306*H306,2)</f>
        <v>12500</v>
      </c>
      <c r="BL306" s="17" t="s">
        <v>1564</v>
      </c>
      <c r="BM306" s="134" t="s">
        <v>6556</v>
      </c>
    </row>
    <row r="307" spans="2:65" s="1" customFormat="1" ht="19.5">
      <c r="B307" s="29"/>
      <c r="D307" s="136" t="s">
        <v>231</v>
      </c>
      <c r="F307" s="178" t="s">
        <v>6557</v>
      </c>
      <c r="L307" s="29"/>
      <c r="M307" s="138"/>
      <c r="T307" s="53"/>
      <c r="AT307" s="17" t="s">
        <v>231</v>
      </c>
      <c r="AU307" s="17" t="s">
        <v>78</v>
      </c>
    </row>
    <row r="308" spans="2:65" s="13" customFormat="1">
      <c r="B308" s="146"/>
      <c r="D308" s="136" t="s">
        <v>234</v>
      </c>
      <c r="E308" s="147" t="s">
        <v>1</v>
      </c>
      <c r="F308" s="148" t="s">
        <v>78</v>
      </c>
      <c r="H308" s="149">
        <v>1</v>
      </c>
      <c r="L308" s="146"/>
      <c r="M308" s="150"/>
      <c r="T308" s="151"/>
      <c r="AT308" s="147" t="s">
        <v>234</v>
      </c>
      <c r="AU308" s="147" t="s">
        <v>78</v>
      </c>
      <c r="AV308" s="13" t="s">
        <v>82</v>
      </c>
      <c r="AW308" s="13" t="s">
        <v>29</v>
      </c>
      <c r="AX308" s="13" t="s">
        <v>73</v>
      </c>
      <c r="AY308" s="147" t="s">
        <v>224</v>
      </c>
    </row>
    <row r="309" spans="2:65" s="14" customFormat="1">
      <c r="B309" s="152"/>
      <c r="D309" s="136" t="s">
        <v>234</v>
      </c>
      <c r="E309" s="153" t="s">
        <v>1</v>
      </c>
      <c r="F309" s="154" t="s">
        <v>239</v>
      </c>
      <c r="H309" s="155">
        <v>1</v>
      </c>
      <c r="L309" s="152"/>
      <c r="M309" s="156"/>
      <c r="T309" s="157"/>
      <c r="AT309" s="153" t="s">
        <v>234</v>
      </c>
      <c r="AU309" s="153" t="s">
        <v>78</v>
      </c>
      <c r="AV309" s="14" t="s">
        <v>106</v>
      </c>
      <c r="AW309" s="14" t="s">
        <v>29</v>
      </c>
      <c r="AX309" s="14" t="s">
        <v>78</v>
      </c>
      <c r="AY309" s="153" t="s">
        <v>224</v>
      </c>
    </row>
    <row r="310" spans="2:65" s="1" customFormat="1" ht="16.5" customHeight="1">
      <c r="B310" s="123"/>
      <c r="C310" s="124" t="s">
        <v>576</v>
      </c>
      <c r="D310" s="124" t="s">
        <v>226</v>
      </c>
      <c r="E310" s="125" t="s">
        <v>2888</v>
      </c>
      <c r="F310" s="177" t="s">
        <v>6558</v>
      </c>
      <c r="G310" s="127" t="s">
        <v>2879</v>
      </c>
      <c r="H310" s="128">
        <v>2</v>
      </c>
      <c r="I310" s="129">
        <v>8790</v>
      </c>
      <c r="J310" s="129">
        <f>ROUND(I310*H310,2)</f>
        <v>17580</v>
      </c>
      <c r="K310" s="126" t="s">
        <v>1</v>
      </c>
      <c r="L310" s="29"/>
      <c r="M310" s="130" t="s">
        <v>1</v>
      </c>
      <c r="N310" s="131" t="s">
        <v>38</v>
      </c>
      <c r="O310" s="132">
        <v>0</v>
      </c>
      <c r="P310" s="132">
        <f>O310*H310</f>
        <v>0</v>
      </c>
      <c r="Q310" s="132">
        <v>0</v>
      </c>
      <c r="R310" s="132">
        <f>Q310*H310</f>
        <v>0</v>
      </c>
      <c r="S310" s="132">
        <v>0</v>
      </c>
      <c r="T310" s="133">
        <f>S310*H310</f>
        <v>0</v>
      </c>
      <c r="AR310" s="134" t="s">
        <v>1564</v>
      </c>
      <c r="AT310" s="134" t="s">
        <v>226</v>
      </c>
      <c r="AU310" s="134" t="s">
        <v>78</v>
      </c>
      <c r="AY310" s="17" t="s">
        <v>224</v>
      </c>
      <c r="BE310" s="135">
        <f>IF(N310="základní",J310,0)</f>
        <v>17580</v>
      </c>
      <c r="BF310" s="135">
        <f>IF(N310="snížená",J310,0)</f>
        <v>0</v>
      </c>
      <c r="BG310" s="135">
        <f>IF(N310="zákl. přenesená",J310,0)</f>
        <v>0</v>
      </c>
      <c r="BH310" s="135">
        <f>IF(N310="sníž. přenesená",J310,0)</f>
        <v>0</v>
      </c>
      <c r="BI310" s="135">
        <f>IF(N310="nulová",J310,0)</f>
        <v>0</v>
      </c>
      <c r="BJ310" s="17" t="s">
        <v>78</v>
      </c>
      <c r="BK310" s="135">
        <f>ROUND(I310*H310,2)</f>
        <v>17580</v>
      </c>
      <c r="BL310" s="17" t="s">
        <v>1564</v>
      </c>
      <c r="BM310" s="134" t="s">
        <v>6559</v>
      </c>
    </row>
    <row r="311" spans="2:65" s="1" customFormat="1" ht="19.5">
      <c r="B311" s="29"/>
      <c r="D311" s="136" t="s">
        <v>231</v>
      </c>
      <c r="F311" s="178" t="s">
        <v>6560</v>
      </c>
      <c r="L311" s="29"/>
      <c r="M311" s="138"/>
      <c r="T311" s="53"/>
      <c r="AT311" s="17" t="s">
        <v>231</v>
      </c>
      <c r="AU311" s="17" t="s">
        <v>78</v>
      </c>
    </row>
    <row r="312" spans="2:65" s="1" customFormat="1" ht="24.2" customHeight="1">
      <c r="B312" s="123"/>
      <c r="C312" s="124" t="s">
        <v>406</v>
      </c>
      <c r="D312" s="124" t="s">
        <v>226</v>
      </c>
      <c r="E312" s="125" t="s">
        <v>3752</v>
      </c>
      <c r="F312" s="177" t="s">
        <v>6561</v>
      </c>
      <c r="G312" s="127" t="s">
        <v>2879</v>
      </c>
      <c r="H312" s="128">
        <v>1</v>
      </c>
      <c r="I312" s="129">
        <v>1700</v>
      </c>
      <c r="J312" s="129">
        <f>ROUND(I312*H312,2)</f>
        <v>1700</v>
      </c>
      <c r="K312" s="126" t="s">
        <v>1</v>
      </c>
      <c r="L312" s="29"/>
      <c r="M312" s="130" t="s">
        <v>1</v>
      </c>
      <c r="N312" s="131" t="s">
        <v>38</v>
      </c>
      <c r="O312" s="132">
        <v>0</v>
      </c>
      <c r="P312" s="132">
        <f>O312*H312</f>
        <v>0</v>
      </c>
      <c r="Q312" s="132">
        <v>0</v>
      </c>
      <c r="R312" s="132">
        <f>Q312*H312</f>
        <v>0</v>
      </c>
      <c r="S312" s="132">
        <v>0</v>
      </c>
      <c r="T312" s="133">
        <f>S312*H312</f>
        <v>0</v>
      </c>
      <c r="AR312" s="134" t="s">
        <v>1564</v>
      </c>
      <c r="AT312" s="134" t="s">
        <v>226</v>
      </c>
      <c r="AU312" s="134" t="s">
        <v>78</v>
      </c>
      <c r="AY312" s="17" t="s">
        <v>224</v>
      </c>
      <c r="BE312" s="135">
        <f>IF(N312="základní",J312,0)</f>
        <v>1700</v>
      </c>
      <c r="BF312" s="135">
        <f>IF(N312="snížená",J312,0)</f>
        <v>0</v>
      </c>
      <c r="BG312" s="135">
        <f>IF(N312="zákl. přenesená",J312,0)</f>
        <v>0</v>
      </c>
      <c r="BH312" s="135">
        <f>IF(N312="sníž. přenesená",J312,0)</f>
        <v>0</v>
      </c>
      <c r="BI312" s="135">
        <f>IF(N312="nulová",J312,0)</f>
        <v>0</v>
      </c>
      <c r="BJ312" s="17" t="s">
        <v>78</v>
      </c>
      <c r="BK312" s="135">
        <f>ROUND(I312*H312,2)</f>
        <v>1700</v>
      </c>
      <c r="BL312" s="17" t="s">
        <v>1564</v>
      </c>
      <c r="BM312" s="134" t="s">
        <v>6562</v>
      </c>
    </row>
    <row r="313" spans="2:65" s="1" customFormat="1" ht="29.25">
      <c r="B313" s="29"/>
      <c r="D313" s="136" t="s">
        <v>231</v>
      </c>
      <c r="F313" s="178" t="s">
        <v>6563</v>
      </c>
      <c r="L313" s="29"/>
      <c r="M313" s="138"/>
      <c r="T313" s="53"/>
      <c r="AT313" s="17" t="s">
        <v>231</v>
      </c>
      <c r="AU313" s="17" t="s">
        <v>78</v>
      </c>
    </row>
    <row r="314" spans="2:65" s="1" customFormat="1" ht="62.65" customHeight="1">
      <c r="B314" s="123"/>
      <c r="C314" s="124" t="s">
        <v>593</v>
      </c>
      <c r="D314" s="124" t="s">
        <v>226</v>
      </c>
      <c r="E314" s="125" t="s">
        <v>3467</v>
      </c>
      <c r="F314" s="126" t="s">
        <v>6564</v>
      </c>
      <c r="G314" s="127" t="s">
        <v>2879</v>
      </c>
      <c r="H314" s="128">
        <v>1</v>
      </c>
      <c r="I314" s="129">
        <v>36400</v>
      </c>
      <c r="J314" s="129">
        <f>ROUND(I314*H314,2)</f>
        <v>36400</v>
      </c>
      <c r="K314" s="126" t="s">
        <v>1</v>
      </c>
      <c r="L314" s="29"/>
      <c r="M314" s="130" t="s">
        <v>1</v>
      </c>
      <c r="N314" s="131" t="s">
        <v>38</v>
      </c>
      <c r="O314" s="132">
        <v>0</v>
      </c>
      <c r="P314" s="132">
        <f>O314*H314</f>
        <v>0</v>
      </c>
      <c r="Q314" s="132">
        <v>0</v>
      </c>
      <c r="R314" s="132">
        <f>Q314*H314</f>
        <v>0</v>
      </c>
      <c r="S314" s="132">
        <v>0</v>
      </c>
      <c r="T314" s="133">
        <f>S314*H314</f>
        <v>0</v>
      </c>
      <c r="AR314" s="134" t="s">
        <v>1564</v>
      </c>
      <c r="AT314" s="134" t="s">
        <v>226</v>
      </c>
      <c r="AU314" s="134" t="s">
        <v>78</v>
      </c>
      <c r="AY314" s="17" t="s">
        <v>224</v>
      </c>
      <c r="BE314" s="135">
        <f>IF(N314="základní",J314,0)</f>
        <v>36400</v>
      </c>
      <c r="BF314" s="135">
        <f>IF(N314="snížená",J314,0)</f>
        <v>0</v>
      </c>
      <c r="BG314" s="135">
        <f>IF(N314="zákl. přenesená",J314,0)</f>
        <v>0</v>
      </c>
      <c r="BH314" s="135">
        <f>IF(N314="sníž. přenesená",J314,0)</f>
        <v>0</v>
      </c>
      <c r="BI314" s="135">
        <f>IF(N314="nulová",J314,0)</f>
        <v>0</v>
      </c>
      <c r="BJ314" s="17" t="s">
        <v>78</v>
      </c>
      <c r="BK314" s="135">
        <f>ROUND(I314*H314,2)</f>
        <v>36400</v>
      </c>
      <c r="BL314" s="17" t="s">
        <v>1564</v>
      </c>
      <c r="BM314" s="134" t="s">
        <v>6565</v>
      </c>
    </row>
    <row r="315" spans="2:65" s="1" customFormat="1" ht="39">
      <c r="B315" s="29"/>
      <c r="D315" s="136" t="s">
        <v>231</v>
      </c>
      <c r="F315" s="178" t="s">
        <v>6566</v>
      </c>
      <c r="L315" s="29"/>
      <c r="M315" s="173"/>
      <c r="N315" s="174"/>
      <c r="O315" s="174"/>
      <c r="P315" s="174"/>
      <c r="Q315" s="174"/>
      <c r="R315" s="174"/>
      <c r="S315" s="174"/>
      <c r="T315" s="175"/>
      <c r="AT315" s="17" t="s">
        <v>231</v>
      </c>
      <c r="AU315" s="17" t="s">
        <v>78</v>
      </c>
    </row>
    <row r="316" spans="2:65" s="1" customFormat="1" ht="6.95" customHeight="1">
      <c r="B316" s="41"/>
      <c r="C316" s="42"/>
      <c r="D316" s="42"/>
      <c r="E316" s="42"/>
      <c r="F316" s="42"/>
      <c r="G316" s="42"/>
      <c r="H316" s="42"/>
      <c r="I316" s="42"/>
      <c r="J316" s="42"/>
      <c r="K316" s="42"/>
      <c r="L316" s="29"/>
    </row>
  </sheetData>
  <autoFilter ref="C124:K315" xr:uid="{00000000-0009-0000-0000-000026000000}"/>
  <mergeCells count="9">
    <mergeCell ref="E87:H87"/>
    <mergeCell ref="E115:H115"/>
    <mergeCell ref="E117:H117"/>
    <mergeCell ref="L2:V2"/>
    <mergeCell ref="E7:H7"/>
    <mergeCell ref="E9:H9"/>
    <mergeCell ref="E18:H18"/>
    <mergeCell ref="E27:H27"/>
    <mergeCell ref="E85:H85"/>
  </mergeCells>
  <hyperlinks>
    <hyperlink ref="F130" r:id="rId1" xr:uid="{00000000-0004-0000-2600-000000000000}"/>
    <hyperlink ref="F135" r:id="rId2" xr:uid="{00000000-0004-0000-2600-000001000000}"/>
    <hyperlink ref="F147" r:id="rId3" xr:uid="{00000000-0004-0000-2600-000002000000}"/>
    <hyperlink ref="F150" r:id="rId4" xr:uid="{00000000-0004-0000-2600-000003000000}"/>
    <hyperlink ref="F156" r:id="rId5" xr:uid="{00000000-0004-0000-2600-000004000000}"/>
    <hyperlink ref="F162" r:id="rId6" xr:uid="{00000000-0004-0000-2600-000005000000}"/>
    <hyperlink ref="F175" r:id="rId7" xr:uid="{00000000-0004-0000-2600-000006000000}"/>
    <hyperlink ref="F183" r:id="rId8" xr:uid="{00000000-0004-0000-2600-000007000000}"/>
    <hyperlink ref="F193" r:id="rId9" xr:uid="{00000000-0004-0000-2600-000008000000}"/>
    <hyperlink ref="F199" r:id="rId10" xr:uid="{00000000-0004-0000-2600-000009000000}"/>
    <hyperlink ref="F202" r:id="rId11" xr:uid="{00000000-0004-0000-2600-00000A000000}"/>
    <hyperlink ref="F205" r:id="rId12" xr:uid="{00000000-0004-0000-2600-00000B000000}"/>
    <hyperlink ref="F208" r:id="rId13" xr:uid="{00000000-0004-0000-2600-00000C000000}"/>
    <hyperlink ref="F211" r:id="rId14" xr:uid="{00000000-0004-0000-2600-00000D000000}"/>
    <hyperlink ref="F214" r:id="rId15" xr:uid="{00000000-0004-0000-2600-00000E000000}"/>
    <hyperlink ref="F217" r:id="rId16" xr:uid="{00000000-0004-0000-2600-00000F000000}"/>
    <hyperlink ref="F222" r:id="rId17" xr:uid="{00000000-0004-0000-2600-000010000000}"/>
    <hyperlink ref="F227" r:id="rId18" xr:uid="{00000000-0004-0000-2600-000011000000}"/>
    <hyperlink ref="F232" r:id="rId19" xr:uid="{00000000-0004-0000-2600-000012000000}"/>
    <hyperlink ref="F239" r:id="rId20" xr:uid="{00000000-0004-0000-2600-000013000000}"/>
    <hyperlink ref="F245" r:id="rId21" xr:uid="{00000000-0004-0000-2600-000014000000}"/>
    <hyperlink ref="F252" r:id="rId22" xr:uid="{00000000-0004-0000-2600-000015000000}"/>
    <hyperlink ref="F255" r:id="rId23" xr:uid="{00000000-0004-0000-2600-000016000000}"/>
    <hyperlink ref="F258" r:id="rId24" xr:uid="{00000000-0004-0000-2600-000017000000}"/>
    <hyperlink ref="F261" r:id="rId25" xr:uid="{00000000-0004-0000-2600-000018000000}"/>
    <hyperlink ref="F264" r:id="rId26" xr:uid="{00000000-0004-0000-2600-000019000000}"/>
    <hyperlink ref="F267" r:id="rId27" xr:uid="{00000000-0004-0000-2600-00001A000000}"/>
    <hyperlink ref="F270" r:id="rId28" xr:uid="{00000000-0004-0000-2600-00001B000000}"/>
    <hyperlink ref="F273" r:id="rId29" xr:uid="{00000000-0004-0000-2600-00001C000000}"/>
    <hyperlink ref="F276" r:id="rId30" xr:uid="{00000000-0004-0000-2600-00001D000000}"/>
    <hyperlink ref="F279" r:id="rId31" xr:uid="{00000000-0004-0000-2600-00001E000000}"/>
    <hyperlink ref="F282" r:id="rId32" xr:uid="{00000000-0004-0000-2600-00001F000000}"/>
    <hyperlink ref="F287" r:id="rId33" xr:uid="{00000000-0004-0000-2600-00002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489"/>
  <sheetViews>
    <sheetView showGridLines="0" workbookViewId="0">
      <selection activeCell="G119" sqref="G11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88</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2371</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ROUND(J132, 2)</f>
        <v>2667985.96</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ROUND((SUM(BE132:BE488)),  2)</f>
        <v>0</v>
      </c>
      <c r="I35" s="84">
        <v>0.21</v>
      </c>
      <c r="J35" s="80">
        <f>ROUND(((SUM(BE132:BE488))*I35),  2)</f>
        <v>0</v>
      </c>
      <c r="L35" s="29"/>
    </row>
    <row r="36" spans="2:12" s="1" customFormat="1" ht="14.45" customHeight="1">
      <c r="B36" s="29"/>
      <c r="E36" s="26" t="s">
        <v>39</v>
      </c>
      <c r="F36" s="80">
        <f>ROUND((SUM(BF132:BF488)),  2)</f>
        <v>2667985.96</v>
      </c>
      <c r="I36" s="84">
        <v>0.12</v>
      </c>
      <c r="J36" s="80">
        <f>ROUND(((SUM(BF132:BF488))*I36),  2)</f>
        <v>320158.32</v>
      </c>
      <c r="L36" s="29"/>
    </row>
    <row r="37" spans="2:12" s="1" customFormat="1" ht="14.45" hidden="1" customHeight="1">
      <c r="B37" s="29"/>
      <c r="E37" s="26" t="s">
        <v>40</v>
      </c>
      <c r="F37" s="80">
        <f>ROUND((SUM(BG132:BG488)),  2)</f>
        <v>0</v>
      </c>
      <c r="I37" s="84">
        <v>0.21</v>
      </c>
      <c r="J37" s="80">
        <f>0</f>
        <v>0</v>
      </c>
      <c r="L37" s="29"/>
    </row>
    <row r="38" spans="2:12" s="1" customFormat="1" ht="14.45" hidden="1" customHeight="1">
      <c r="B38" s="29"/>
      <c r="E38" s="26" t="s">
        <v>41</v>
      </c>
      <c r="F38" s="80">
        <f>ROUND((SUM(BH132:BH488)),  2)</f>
        <v>0</v>
      </c>
      <c r="I38" s="84">
        <v>0.12</v>
      </c>
      <c r="J38" s="80">
        <f>0</f>
        <v>0</v>
      </c>
      <c r="L38" s="29"/>
    </row>
    <row r="39" spans="2:12" s="1" customFormat="1" ht="14.45" hidden="1" customHeight="1">
      <c r="B39" s="29"/>
      <c r="E39" s="26" t="s">
        <v>42</v>
      </c>
      <c r="F39" s="80">
        <f>ROUND((SUM(BI132:BI488)),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2988144.28</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b - ZTI</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J132</f>
        <v>2667985.96</v>
      </c>
      <c r="L98" s="29"/>
      <c r="AU98" s="17" t="s">
        <v>172</v>
      </c>
    </row>
    <row r="99" spans="2:47" s="8" customFormat="1" ht="24.95" customHeight="1">
      <c r="B99" s="96"/>
      <c r="D99" s="97" t="s">
        <v>173</v>
      </c>
      <c r="E99" s="98"/>
      <c r="F99" s="98"/>
      <c r="G99" s="98"/>
      <c r="H99" s="98"/>
      <c r="I99" s="98"/>
      <c r="J99" s="99">
        <f>J133</f>
        <v>203946</v>
      </c>
      <c r="L99" s="96"/>
    </row>
    <row r="100" spans="2:47" s="9" customFormat="1" ht="19.899999999999999" customHeight="1">
      <c r="B100" s="100"/>
      <c r="D100" s="101" t="s">
        <v>176</v>
      </c>
      <c r="E100" s="102"/>
      <c r="F100" s="102"/>
      <c r="G100" s="102"/>
      <c r="H100" s="102"/>
      <c r="I100" s="102"/>
      <c r="J100" s="103">
        <f>J134</f>
        <v>203946</v>
      </c>
      <c r="L100" s="100"/>
    </row>
    <row r="101" spans="2:47" s="8" customFormat="1" ht="24.95" customHeight="1">
      <c r="B101" s="96"/>
      <c r="D101" s="97" t="s">
        <v>182</v>
      </c>
      <c r="E101" s="98"/>
      <c r="F101" s="98"/>
      <c r="G101" s="98"/>
      <c r="H101" s="98"/>
      <c r="I101" s="98"/>
      <c r="J101" s="99">
        <f>J153</f>
        <v>2335579.96</v>
      </c>
      <c r="L101" s="96"/>
    </row>
    <row r="102" spans="2:47" s="9" customFormat="1" ht="19.899999999999999" customHeight="1">
      <c r="B102" s="100"/>
      <c r="D102" s="101" t="s">
        <v>2372</v>
      </c>
      <c r="E102" s="102"/>
      <c r="F102" s="102"/>
      <c r="G102" s="102"/>
      <c r="H102" s="102"/>
      <c r="I102" s="102"/>
      <c r="J102" s="103">
        <f>J154</f>
        <v>586940.62</v>
      </c>
      <c r="L102" s="100"/>
    </row>
    <row r="103" spans="2:47" s="9" customFormat="1" ht="19.899999999999999" customHeight="1">
      <c r="B103" s="100"/>
      <c r="D103" s="101" t="s">
        <v>2373</v>
      </c>
      <c r="E103" s="102"/>
      <c r="F103" s="102"/>
      <c r="G103" s="102"/>
      <c r="H103" s="102"/>
      <c r="I103" s="102"/>
      <c r="J103" s="103">
        <f>J234</f>
        <v>757913.34000000008</v>
      </c>
      <c r="L103" s="100"/>
    </row>
    <row r="104" spans="2:47" s="9" customFormat="1" ht="19.899999999999999" customHeight="1">
      <c r="B104" s="100"/>
      <c r="D104" s="101" t="s">
        <v>2374</v>
      </c>
      <c r="E104" s="102"/>
      <c r="F104" s="102"/>
      <c r="G104" s="102"/>
      <c r="H104" s="102"/>
      <c r="I104" s="102"/>
      <c r="J104" s="103">
        <f>J378</f>
        <v>12940</v>
      </c>
      <c r="L104" s="100"/>
    </row>
    <row r="105" spans="2:47" s="9" customFormat="1" ht="19.899999999999999" customHeight="1">
      <c r="B105" s="100"/>
      <c r="D105" s="101" t="s">
        <v>2375</v>
      </c>
      <c r="E105" s="102"/>
      <c r="F105" s="102"/>
      <c r="G105" s="102"/>
      <c r="H105" s="102"/>
      <c r="I105" s="102"/>
      <c r="J105" s="103">
        <f>J385</f>
        <v>660646</v>
      </c>
      <c r="L105" s="100"/>
    </row>
    <row r="106" spans="2:47" s="9" customFormat="1" ht="19.899999999999999" customHeight="1">
      <c r="B106" s="100"/>
      <c r="D106" s="101" t="s">
        <v>2376</v>
      </c>
      <c r="E106" s="102"/>
      <c r="F106" s="102"/>
      <c r="G106" s="102"/>
      <c r="H106" s="102"/>
      <c r="I106" s="102"/>
      <c r="J106" s="103">
        <f>J435</f>
        <v>217800</v>
      </c>
      <c r="L106" s="100"/>
    </row>
    <row r="107" spans="2:47" s="9" customFormat="1" ht="19.899999999999999" customHeight="1">
      <c r="B107" s="100"/>
      <c r="D107" s="101" t="s">
        <v>2377</v>
      </c>
      <c r="E107" s="102"/>
      <c r="F107" s="102"/>
      <c r="G107" s="102"/>
      <c r="H107" s="102"/>
      <c r="I107" s="102"/>
      <c r="J107" s="103">
        <f>J442</f>
        <v>21274</v>
      </c>
      <c r="L107" s="100"/>
    </row>
    <row r="108" spans="2:47" s="9" customFormat="1" ht="19.899999999999999" customHeight="1">
      <c r="B108" s="100"/>
      <c r="D108" s="101" t="s">
        <v>2378</v>
      </c>
      <c r="E108" s="102"/>
      <c r="F108" s="102"/>
      <c r="G108" s="102"/>
      <c r="H108" s="102"/>
      <c r="I108" s="102"/>
      <c r="J108" s="103">
        <f>J455</f>
        <v>67746</v>
      </c>
      <c r="L108" s="100"/>
    </row>
    <row r="109" spans="2:47" s="9" customFormat="1" ht="19.899999999999999" customHeight="1">
      <c r="B109" s="100"/>
      <c r="D109" s="101" t="s">
        <v>2379</v>
      </c>
      <c r="E109" s="102"/>
      <c r="F109" s="102"/>
      <c r="G109" s="102"/>
      <c r="H109" s="102"/>
      <c r="I109" s="102"/>
      <c r="J109" s="103">
        <f>J470</f>
        <v>10320</v>
      </c>
      <c r="L109" s="100"/>
    </row>
    <row r="110" spans="2:47" s="8" customFormat="1" ht="24.95" customHeight="1">
      <c r="B110" s="96"/>
      <c r="D110" s="97" t="s">
        <v>2380</v>
      </c>
      <c r="E110" s="98"/>
      <c r="F110" s="98"/>
      <c r="G110" s="98"/>
      <c r="H110" s="98"/>
      <c r="I110" s="98"/>
      <c r="J110" s="99">
        <f>J480</f>
        <v>128460</v>
      </c>
      <c r="L110" s="96"/>
    </row>
    <row r="111" spans="2:47" s="1" customFormat="1" ht="21.75" customHeight="1">
      <c r="B111" s="29"/>
      <c r="L111" s="29"/>
    </row>
    <row r="112" spans="2:47" s="1" customFormat="1" ht="6.95" customHeight="1">
      <c r="B112" s="41"/>
      <c r="C112" s="42"/>
      <c r="D112" s="42"/>
      <c r="E112" s="42"/>
      <c r="F112" s="42"/>
      <c r="G112" s="42"/>
      <c r="H112" s="42"/>
      <c r="I112" s="42"/>
      <c r="J112" s="42"/>
      <c r="K112" s="42"/>
      <c r="L112" s="29"/>
    </row>
    <row r="116" spans="2:12" s="1" customFormat="1" ht="6.95" customHeight="1">
      <c r="B116" s="43"/>
      <c r="C116" s="44"/>
      <c r="D116" s="44"/>
      <c r="E116" s="44"/>
      <c r="F116" s="44"/>
      <c r="G116" s="44"/>
      <c r="H116" s="44"/>
      <c r="I116" s="44"/>
      <c r="J116" s="44"/>
      <c r="K116" s="44"/>
      <c r="L116" s="29"/>
    </row>
    <row r="117" spans="2:12" s="1" customFormat="1" ht="24.95" customHeight="1">
      <c r="B117" s="29"/>
      <c r="C117" s="21" t="s">
        <v>209</v>
      </c>
      <c r="L117" s="29"/>
    </row>
    <row r="118" spans="2:12" s="1" customFormat="1" ht="6.95" customHeight="1">
      <c r="B118" s="29"/>
      <c r="L118" s="29"/>
    </row>
    <row r="119" spans="2:12" s="1" customFormat="1" ht="12" customHeight="1">
      <c r="B119" s="29"/>
      <c r="C119" s="26" t="s">
        <v>14</v>
      </c>
      <c r="L119" s="29"/>
    </row>
    <row r="120" spans="2:12" s="1" customFormat="1" ht="16.5" customHeight="1">
      <c r="B120" s="29"/>
      <c r="E120" s="230" t="str">
        <f>E7</f>
        <v>ODUS Kamenice</v>
      </c>
      <c r="F120" s="231"/>
      <c r="G120" s="231"/>
      <c r="H120" s="231"/>
      <c r="L120" s="29"/>
    </row>
    <row r="121" spans="2:12" ht="12" customHeight="1">
      <c r="B121" s="20"/>
      <c r="C121" s="26" t="s">
        <v>165</v>
      </c>
      <c r="L121" s="20"/>
    </row>
    <row r="122" spans="2:12" s="1" customFormat="1" ht="16.5" customHeight="1">
      <c r="B122" s="29"/>
      <c r="E122" s="230" t="s">
        <v>7784</v>
      </c>
      <c r="F122" s="229"/>
      <c r="G122" s="229"/>
      <c r="H122" s="229"/>
      <c r="L122" s="29"/>
    </row>
    <row r="123" spans="2:12" s="1" customFormat="1" ht="12" customHeight="1">
      <c r="B123" s="29"/>
      <c r="C123" s="26" t="s">
        <v>167</v>
      </c>
      <c r="L123" s="29"/>
    </row>
    <row r="124" spans="2:12" s="1" customFormat="1" ht="16.5" customHeight="1">
      <c r="B124" s="29"/>
      <c r="E124" s="211" t="str">
        <f>E11</f>
        <v>b - ZTI</v>
      </c>
      <c r="F124" s="229"/>
      <c r="G124" s="229"/>
      <c r="H124" s="229"/>
      <c r="L124" s="29"/>
    </row>
    <row r="125" spans="2:12" s="1" customFormat="1" ht="6.95" customHeight="1">
      <c r="B125" s="29"/>
      <c r="L125" s="29"/>
    </row>
    <row r="126" spans="2:12" s="1" customFormat="1" ht="12" customHeight="1">
      <c r="B126" s="29"/>
      <c r="C126" s="26" t="s">
        <v>18</v>
      </c>
      <c r="F126" s="24" t="str">
        <f>F14</f>
        <v>Česká Kamenice</v>
      </c>
      <c r="I126" s="26" t="s">
        <v>20</v>
      </c>
      <c r="J126" s="49" t="str">
        <f>IF(J14="","",J14)</f>
        <v>8. 6. 2024</v>
      </c>
      <c r="L126" s="29"/>
    </row>
    <row r="127" spans="2:12" s="1" customFormat="1" ht="6.95" customHeight="1">
      <c r="B127" s="29"/>
      <c r="L127" s="29"/>
    </row>
    <row r="128" spans="2:12" s="1" customFormat="1" ht="40.15" customHeight="1">
      <c r="B128" s="29"/>
      <c r="C128" s="26" t="s">
        <v>22</v>
      </c>
      <c r="F128" s="24" t="str">
        <f>E17</f>
        <v xml:space="preserve"> </v>
      </c>
      <c r="I128" s="26" t="s">
        <v>27</v>
      </c>
      <c r="J128" s="27" t="str">
        <f>E23</f>
        <v>BOD ARCHITEKTI-atelier bod architekti s.r.o.</v>
      </c>
      <c r="L128" s="29"/>
    </row>
    <row r="129" spans="2:65" s="1" customFormat="1" ht="15.2" customHeight="1">
      <c r="B129" s="29"/>
      <c r="C129" s="26" t="s">
        <v>26</v>
      </c>
      <c r="F129" s="24" t="str">
        <f>IF(E20="","",E20)</f>
        <v xml:space="preserve"> </v>
      </c>
      <c r="I129" s="26" t="s">
        <v>30</v>
      </c>
      <c r="J129" s="27" t="str">
        <f>E26</f>
        <v>Krajovský</v>
      </c>
      <c r="L129" s="29"/>
    </row>
    <row r="130" spans="2:65" s="1" customFormat="1" ht="10.35" customHeight="1">
      <c r="B130" s="29"/>
      <c r="L130" s="29"/>
    </row>
    <row r="131" spans="2:65" s="10" customFormat="1" ht="29.25" customHeight="1">
      <c r="B131" s="104"/>
      <c r="C131" s="105" t="s">
        <v>210</v>
      </c>
      <c r="D131" s="106" t="s">
        <v>58</v>
      </c>
      <c r="E131" s="106" t="s">
        <v>54</v>
      </c>
      <c r="F131" s="106" t="s">
        <v>55</v>
      </c>
      <c r="G131" s="106" t="s">
        <v>211</v>
      </c>
      <c r="H131" s="106" t="s">
        <v>212</v>
      </c>
      <c r="I131" s="106" t="s">
        <v>213</v>
      </c>
      <c r="J131" s="106" t="s">
        <v>170</v>
      </c>
      <c r="K131" s="107" t="s">
        <v>214</v>
      </c>
      <c r="L131" s="104"/>
      <c r="M131" s="56" t="s">
        <v>1</v>
      </c>
      <c r="N131" s="57" t="s">
        <v>37</v>
      </c>
      <c r="O131" s="57" t="s">
        <v>215</v>
      </c>
      <c r="P131" s="57" t="s">
        <v>216</v>
      </c>
      <c r="Q131" s="57" t="s">
        <v>217</v>
      </c>
      <c r="R131" s="57" t="s">
        <v>218</v>
      </c>
      <c r="S131" s="57" t="s">
        <v>219</v>
      </c>
      <c r="T131" s="58" t="s">
        <v>220</v>
      </c>
    </row>
    <row r="132" spans="2:65" s="1" customFormat="1" ht="22.9" customHeight="1">
      <c r="B132" s="29"/>
      <c r="C132" s="61" t="s">
        <v>221</v>
      </c>
      <c r="J132" s="108">
        <f>BK132</f>
        <v>2667985.96</v>
      </c>
      <c r="L132" s="29"/>
      <c r="M132" s="59"/>
      <c r="N132" s="50"/>
      <c r="O132" s="50"/>
      <c r="P132" s="109">
        <f>P133+P153+P480</f>
        <v>1326.0597779999998</v>
      </c>
      <c r="Q132" s="50"/>
      <c r="R132" s="109">
        <f>R133+R153+R480</f>
        <v>4.4098766999999981</v>
      </c>
      <c r="S132" s="50"/>
      <c r="T132" s="110">
        <f>T133+T153+T480</f>
        <v>0</v>
      </c>
      <c r="AT132" s="17" t="s">
        <v>72</v>
      </c>
      <c r="AU132" s="17" t="s">
        <v>172</v>
      </c>
      <c r="BK132" s="111">
        <f>BK133+BK153+BK480</f>
        <v>2667985.96</v>
      </c>
    </row>
    <row r="133" spans="2:65" s="11" customFormat="1" ht="25.9" customHeight="1">
      <c r="B133" s="112"/>
      <c r="D133" s="113" t="s">
        <v>72</v>
      </c>
      <c r="E133" s="114" t="s">
        <v>222</v>
      </c>
      <c r="F133" s="114" t="s">
        <v>223</v>
      </c>
      <c r="J133" s="115">
        <f>BK133</f>
        <v>203946</v>
      </c>
      <c r="L133" s="112"/>
      <c r="M133" s="116"/>
      <c r="P133" s="117">
        <f>P134</f>
        <v>29.697000000000003</v>
      </c>
      <c r="R133" s="117">
        <f>R134</f>
        <v>0.1790427</v>
      </c>
      <c r="T133" s="118">
        <f>T134</f>
        <v>0</v>
      </c>
      <c r="AR133" s="113" t="s">
        <v>78</v>
      </c>
      <c r="AT133" s="119" t="s">
        <v>72</v>
      </c>
      <c r="AU133" s="119" t="s">
        <v>73</v>
      </c>
      <c r="AY133" s="113" t="s">
        <v>224</v>
      </c>
      <c r="BK133" s="120">
        <f>BK134</f>
        <v>203946</v>
      </c>
    </row>
    <row r="134" spans="2:65" s="11" customFormat="1" ht="22.9" customHeight="1">
      <c r="B134" s="112"/>
      <c r="D134" s="113" t="s">
        <v>72</v>
      </c>
      <c r="E134" s="121" t="s">
        <v>101</v>
      </c>
      <c r="F134" s="121" t="s">
        <v>362</v>
      </c>
      <c r="J134" s="122">
        <f>BK134</f>
        <v>203946</v>
      </c>
      <c r="L134" s="112"/>
      <c r="M134" s="116"/>
      <c r="P134" s="117">
        <f>SUM(P135:P152)</f>
        <v>29.697000000000003</v>
      </c>
      <c r="R134" s="117">
        <f>SUM(R135:R152)</f>
        <v>0.1790427</v>
      </c>
      <c r="T134" s="118">
        <f>SUM(T135:T152)</f>
        <v>0</v>
      </c>
      <c r="AR134" s="113" t="s">
        <v>78</v>
      </c>
      <c r="AT134" s="119" t="s">
        <v>72</v>
      </c>
      <c r="AU134" s="119" t="s">
        <v>78</v>
      </c>
      <c r="AY134" s="113" t="s">
        <v>224</v>
      </c>
      <c r="BK134" s="120">
        <f>SUM(BK135:BK152)</f>
        <v>203946</v>
      </c>
    </row>
    <row r="135" spans="2:65" s="1" customFormat="1" ht="33" customHeight="1">
      <c r="B135" s="123"/>
      <c r="C135" s="124" t="s">
        <v>78</v>
      </c>
      <c r="D135" s="124" t="s">
        <v>226</v>
      </c>
      <c r="E135" s="125" t="s">
        <v>2381</v>
      </c>
      <c r="F135" s="126" t="s">
        <v>2382</v>
      </c>
      <c r="G135" s="127" t="s">
        <v>272</v>
      </c>
      <c r="H135" s="128">
        <v>57</v>
      </c>
      <c r="I135" s="129">
        <v>245</v>
      </c>
      <c r="J135" s="129">
        <f>ROUND(I135*H135,2)</f>
        <v>13965</v>
      </c>
      <c r="K135" s="126" t="s">
        <v>230</v>
      </c>
      <c r="L135" s="29"/>
      <c r="M135" s="130" t="s">
        <v>1</v>
      </c>
      <c r="N135" s="131" t="s">
        <v>39</v>
      </c>
      <c r="O135" s="132">
        <v>0.52100000000000002</v>
      </c>
      <c r="P135" s="132">
        <f>O135*H135</f>
        <v>29.697000000000003</v>
      </c>
      <c r="Q135" s="132">
        <v>0</v>
      </c>
      <c r="R135" s="132">
        <f>Q135*H135</f>
        <v>0</v>
      </c>
      <c r="S135" s="132">
        <v>0</v>
      </c>
      <c r="T135" s="133">
        <f>S135*H135</f>
        <v>0</v>
      </c>
      <c r="AR135" s="134" t="s">
        <v>106</v>
      </c>
      <c r="AT135" s="134" t="s">
        <v>226</v>
      </c>
      <c r="AU135" s="134" t="s">
        <v>82</v>
      </c>
      <c r="AY135" s="17" t="s">
        <v>224</v>
      </c>
      <c r="BE135" s="135">
        <f>IF(N135="základní",J135,0)</f>
        <v>0</v>
      </c>
      <c r="BF135" s="135">
        <f>IF(N135="snížená",J135,0)</f>
        <v>13965</v>
      </c>
      <c r="BG135" s="135">
        <f>IF(N135="zákl. přenesená",J135,0)</f>
        <v>0</v>
      </c>
      <c r="BH135" s="135">
        <f>IF(N135="sníž. přenesená",J135,0)</f>
        <v>0</v>
      </c>
      <c r="BI135" s="135">
        <f>IF(N135="nulová",J135,0)</f>
        <v>0</v>
      </c>
      <c r="BJ135" s="17" t="s">
        <v>82</v>
      </c>
      <c r="BK135" s="135">
        <f>ROUND(I135*H135,2)</f>
        <v>13965</v>
      </c>
      <c r="BL135" s="17" t="s">
        <v>106</v>
      </c>
      <c r="BM135" s="134" t="s">
        <v>2383</v>
      </c>
    </row>
    <row r="136" spans="2:65" s="1" customFormat="1" ht="58.5">
      <c r="B136" s="29"/>
      <c r="D136" s="136" t="s">
        <v>231</v>
      </c>
      <c r="F136" s="137" t="s">
        <v>2384</v>
      </c>
      <c r="L136" s="29"/>
      <c r="M136" s="138"/>
      <c r="T136" s="53"/>
      <c r="AT136" s="17" t="s">
        <v>231</v>
      </c>
      <c r="AU136" s="17" t="s">
        <v>82</v>
      </c>
    </row>
    <row r="137" spans="2:65" s="1" customFormat="1">
      <c r="B137" s="29"/>
      <c r="D137" s="139" t="s">
        <v>232</v>
      </c>
      <c r="F137" s="140" t="s">
        <v>2385</v>
      </c>
      <c r="L137" s="29"/>
      <c r="M137" s="138"/>
      <c r="T137" s="53"/>
      <c r="AT137" s="17" t="s">
        <v>232</v>
      </c>
      <c r="AU137" s="17" t="s">
        <v>82</v>
      </c>
    </row>
    <row r="138" spans="2:65" s="12" customFormat="1">
      <c r="B138" s="141"/>
      <c r="D138" s="136" t="s">
        <v>234</v>
      </c>
      <c r="E138" s="142" t="s">
        <v>1</v>
      </c>
      <c r="F138" s="143" t="s">
        <v>2386</v>
      </c>
      <c r="H138" s="142" t="s">
        <v>1</v>
      </c>
      <c r="L138" s="141"/>
      <c r="M138" s="144"/>
      <c r="T138" s="145"/>
      <c r="AT138" s="142" t="s">
        <v>234</v>
      </c>
      <c r="AU138" s="142" t="s">
        <v>82</v>
      </c>
      <c r="AV138" s="12" t="s">
        <v>78</v>
      </c>
      <c r="AW138" s="12" t="s">
        <v>29</v>
      </c>
      <c r="AX138" s="12" t="s">
        <v>73</v>
      </c>
      <c r="AY138" s="142" t="s">
        <v>224</v>
      </c>
    </row>
    <row r="139" spans="2:65" s="13" customFormat="1">
      <c r="B139" s="146"/>
      <c r="D139" s="136" t="s">
        <v>234</v>
      </c>
      <c r="E139" s="147" t="s">
        <v>1</v>
      </c>
      <c r="F139" s="148" t="s">
        <v>2387</v>
      </c>
      <c r="H139" s="149">
        <v>4.8</v>
      </c>
      <c r="L139" s="146"/>
      <c r="M139" s="150"/>
      <c r="T139" s="151"/>
      <c r="AT139" s="147" t="s">
        <v>234</v>
      </c>
      <c r="AU139" s="147" t="s">
        <v>82</v>
      </c>
      <c r="AV139" s="13" t="s">
        <v>82</v>
      </c>
      <c r="AW139" s="13" t="s">
        <v>29</v>
      </c>
      <c r="AX139" s="13" t="s">
        <v>73</v>
      </c>
      <c r="AY139" s="147" t="s">
        <v>224</v>
      </c>
    </row>
    <row r="140" spans="2:65" s="12" customFormat="1">
      <c r="B140" s="141"/>
      <c r="D140" s="136" t="s">
        <v>234</v>
      </c>
      <c r="E140" s="142" t="s">
        <v>1</v>
      </c>
      <c r="F140" s="143" t="s">
        <v>2388</v>
      </c>
      <c r="H140" s="142" t="s">
        <v>1</v>
      </c>
      <c r="L140" s="141"/>
      <c r="M140" s="144"/>
      <c r="T140" s="145"/>
      <c r="AT140" s="142" t="s">
        <v>234</v>
      </c>
      <c r="AU140" s="142" t="s">
        <v>82</v>
      </c>
      <c r="AV140" s="12" t="s">
        <v>78</v>
      </c>
      <c r="AW140" s="12" t="s">
        <v>29</v>
      </c>
      <c r="AX140" s="12" t="s">
        <v>73</v>
      </c>
      <c r="AY140" s="142" t="s">
        <v>224</v>
      </c>
    </row>
    <row r="141" spans="2:65" s="13" customFormat="1">
      <c r="B141" s="146"/>
      <c r="D141" s="136" t="s">
        <v>234</v>
      </c>
      <c r="E141" s="147" t="s">
        <v>1</v>
      </c>
      <c r="F141" s="148" t="s">
        <v>2387</v>
      </c>
      <c r="H141" s="149">
        <v>4.8</v>
      </c>
      <c r="L141" s="146"/>
      <c r="M141" s="150"/>
      <c r="T141" s="151"/>
      <c r="AT141" s="147" t="s">
        <v>234</v>
      </c>
      <c r="AU141" s="147" t="s">
        <v>82</v>
      </c>
      <c r="AV141" s="13" t="s">
        <v>82</v>
      </c>
      <c r="AW141" s="13" t="s">
        <v>29</v>
      </c>
      <c r="AX141" s="13" t="s">
        <v>73</v>
      </c>
      <c r="AY141" s="147" t="s">
        <v>224</v>
      </c>
    </row>
    <row r="142" spans="2:65" s="12" customFormat="1">
      <c r="B142" s="141"/>
      <c r="D142" s="136" t="s">
        <v>234</v>
      </c>
      <c r="E142" s="142" t="s">
        <v>1</v>
      </c>
      <c r="F142" s="143" t="s">
        <v>2389</v>
      </c>
      <c r="H142" s="142" t="s">
        <v>1</v>
      </c>
      <c r="L142" s="141"/>
      <c r="M142" s="144"/>
      <c r="T142" s="145"/>
      <c r="AT142" s="142" t="s">
        <v>234</v>
      </c>
      <c r="AU142" s="142" t="s">
        <v>82</v>
      </c>
      <c r="AV142" s="12" t="s">
        <v>78</v>
      </c>
      <c r="AW142" s="12" t="s">
        <v>29</v>
      </c>
      <c r="AX142" s="12" t="s">
        <v>73</v>
      </c>
      <c r="AY142" s="142" t="s">
        <v>224</v>
      </c>
    </row>
    <row r="143" spans="2:65" s="13" customFormat="1">
      <c r="B143" s="146"/>
      <c r="D143" s="136" t="s">
        <v>234</v>
      </c>
      <c r="E143" s="147" t="s">
        <v>1</v>
      </c>
      <c r="F143" s="148" t="s">
        <v>2390</v>
      </c>
      <c r="H143" s="149">
        <v>21</v>
      </c>
      <c r="L143" s="146"/>
      <c r="M143" s="150"/>
      <c r="T143" s="151"/>
      <c r="AT143" s="147" t="s">
        <v>234</v>
      </c>
      <c r="AU143" s="147" t="s">
        <v>82</v>
      </c>
      <c r="AV143" s="13" t="s">
        <v>82</v>
      </c>
      <c r="AW143" s="13" t="s">
        <v>29</v>
      </c>
      <c r="AX143" s="13" t="s">
        <v>73</v>
      </c>
      <c r="AY143" s="147" t="s">
        <v>224</v>
      </c>
    </row>
    <row r="144" spans="2:65" s="13" customFormat="1">
      <c r="B144" s="146"/>
      <c r="D144" s="136" t="s">
        <v>234</v>
      </c>
      <c r="E144" s="147" t="s">
        <v>1</v>
      </c>
      <c r="F144" s="148" t="s">
        <v>2391</v>
      </c>
      <c r="H144" s="149">
        <v>2.4</v>
      </c>
      <c r="L144" s="146"/>
      <c r="M144" s="150"/>
      <c r="T144" s="151"/>
      <c r="AT144" s="147" t="s">
        <v>234</v>
      </c>
      <c r="AU144" s="147" t="s">
        <v>82</v>
      </c>
      <c r="AV144" s="13" t="s">
        <v>82</v>
      </c>
      <c r="AW144" s="13" t="s">
        <v>29</v>
      </c>
      <c r="AX144" s="13" t="s">
        <v>73</v>
      </c>
      <c r="AY144" s="147" t="s">
        <v>224</v>
      </c>
    </row>
    <row r="145" spans="2:65" s="13" customFormat="1">
      <c r="B145" s="146"/>
      <c r="D145" s="136" t="s">
        <v>234</v>
      </c>
      <c r="E145" s="147" t="s">
        <v>1</v>
      </c>
      <c r="F145" s="148" t="s">
        <v>2392</v>
      </c>
      <c r="H145" s="149">
        <v>3.6</v>
      </c>
      <c r="L145" s="146"/>
      <c r="M145" s="150"/>
      <c r="T145" s="151"/>
      <c r="AT145" s="147" t="s">
        <v>234</v>
      </c>
      <c r="AU145" s="147" t="s">
        <v>82</v>
      </c>
      <c r="AV145" s="13" t="s">
        <v>82</v>
      </c>
      <c r="AW145" s="13" t="s">
        <v>29</v>
      </c>
      <c r="AX145" s="13" t="s">
        <v>73</v>
      </c>
      <c r="AY145" s="147" t="s">
        <v>224</v>
      </c>
    </row>
    <row r="146" spans="2:65" s="13" customFormat="1">
      <c r="B146" s="146"/>
      <c r="D146" s="136" t="s">
        <v>234</v>
      </c>
      <c r="E146" s="147" t="s">
        <v>1</v>
      </c>
      <c r="F146" s="148" t="s">
        <v>2393</v>
      </c>
      <c r="H146" s="149">
        <v>5.4</v>
      </c>
      <c r="L146" s="146"/>
      <c r="M146" s="150"/>
      <c r="T146" s="151"/>
      <c r="AT146" s="147" t="s">
        <v>234</v>
      </c>
      <c r="AU146" s="147" t="s">
        <v>82</v>
      </c>
      <c r="AV146" s="13" t="s">
        <v>82</v>
      </c>
      <c r="AW146" s="13" t="s">
        <v>29</v>
      </c>
      <c r="AX146" s="13" t="s">
        <v>73</v>
      </c>
      <c r="AY146" s="147" t="s">
        <v>224</v>
      </c>
    </row>
    <row r="147" spans="2:65" s="12" customFormat="1">
      <c r="B147" s="141"/>
      <c r="D147" s="136" t="s">
        <v>234</v>
      </c>
      <c r="E147" s="142" t="s">
        <v>1</v>
      </c>
      <c r="F147" s="143" t="s">
        <v>2394</v>
      </c>
      <c r="H147" s="142" t="s">
        <v>1</v>
      </c>
      <c r="L147" s="141"/>
      <c r="M147" s="144"/>
      <c r="T147" s="145"/>
      <c r="AT147" s="142" t="s">
        <v>234</v>
      </c>
      <c r="AU147" s="142" t="s">
        <v>82</v>
      </c>
      <c r="AV147" s="12" t="s">
        <v>78</v>
      </c>
      <c r="AW147" s="12" t="s">
        <v>29</v>
      </c>
      <c r="AX147" s="12" t="s">
        <v>73</v>
      </c>
      <c r="AY147" s="142" t="s">
        <v>224</v>
      </c>
    </row>
    <row r="148" spans="2:65" s="13" customFormat="1">
      <c r="B148" s="146"/>
      <c r="D148" s="136" t="s">
        <v>234</v>
      </c>
      <c r="E148" s="147" t="s">
        <v>1</v>
      </c>
      <c r="F148" s="148" t="s">
        <v>2395</v>
      </c>
      <c r="H148" s="149">
        <v>15</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57</v>
      </c>
      <c r="L149" s="152"/>
      <c r="M149" s="156"/>
      <c r="T149" s="157"/>
      <c r="AT149" s="153" t="s">
        <v>234</v>
      </c>
      <c r="AU149" s="153" t="s">
        <v>82</v>
      </c>
      <c r="AV149" s="14" t="s">
        <v>106</v>
      </c>
      <c r="AW149" s="14" t="s">
        <v>29</v>
      </c>
      <c r="AX149" s="14" t="s">
        <v>78</v>
      </c>
      <c r="AY149" s="153" t="s">
        <v>224</v>
      </c>
    </row>
    <row r="150" spans="2:65" s="1" customFormat="1" ht="24.2" customHeight="1">
      <c r="B150" s="123"/>
      <c r="C150" s="164" t="s">
        <v>82</v>
      </c>
      <c r="D150" s="164" t="s">
        <v>1008</v>
      </c>
      <c r="E150" s="165" t="s">
        <v>2396</v>
      </c>
      <c r="F150" s="166" t="s">
        <v>2397</v>
      </c>
      <c r="G150" s="167" t="s">
        <v>272</v>
      </c>
      <c r="H150" s="168">
        <v>57.57</v>
      </c>
      <c r="I150" s="169">
        <v>3300</v>
      </c>
      <c r="J150" s="169">
        <f>ROUND(I150*H150,2)</f>
        <v>189981</v>
      </c>
      <c r="K150" s="166" t="s">
        <v>230</v>
      </c>
      <c r="L150" s="170"/>
      <c r="M150" s="171" t="s">
        <v>1</v>
      </c>
      <c r="N150" s="172" t="s">
        <v>39</v>
      </c>
      <c r="O150" s="132">
        <v>0</v>
      </c>
      <c r="P150" s="132">
        <f>O150*H150</f>
        <v>0</v>
      </c>
      <c r="Q150" s="132">
        <v>3.1099999999999999E-3</v>
      </c>
      <c r="R150" s="132">
        <f>Q150*H150</f>
        <v>0.1790427</v>
      </c>
      <c r="S150" s="132">
        <v>0</v>
      </c>
      <c r="T150" s="133">
        <f>S150*H150</f>
        <v>0</v>
      </c>
      <c r="AR150" s="134" t="s">
        <v>118</v>
      </c>
      <c r="AT150" s="134" t="s">
        <v>1008</v>
      </c>
      <c r="AU150" s="134" t="s">
        <v>82</v>
      </c>
      <c r="AY150" s="17" t="s">
        <v>224</v>
      </c>
      <c r="BE150" s="135">
        <f>IF(N150="základní",J150,0)</f>
        <v>0</v>
      </c>
      <c r="BF150" s="135">
        <f>IF(N150="snížená",J150,0)</f>
        <v>189981</v>
      </c>
      <c r="BG150" s="135">
        <f>IF(N150="zákl. přenesená",J150,0)</f>
        <v>0</v>
      </c>
      <c r="BH150" s="135">
        <f>IF(N150="sníž. přenesená",J150,0)</f>
        <v>0</v>
      </c>
      <c r="BI150" s="135">
        <f>IF(N150="nulová",J150,0)</f>
        <v>0</v>
      </c>
      <c r="BJ150" s="17" t="s">
        <v>82</v>
      </c>
      <c r="BK150" s="135">
        <f>ROUND(I150*H150,2)</f>
        <v>189981</v>
      </c>
      <c r="BL150" s="17" t="s">
        <v>106</v>
      </c>
      <c r="BM150" s="134" t="s">
        <v>2398</v>
      </c>
    </row>
    <row r="151" spans="2:65" s="1" customFormat="1">
      <c r="B151" s="29"/>
      <c r="D151" s="136" t="s">
        <v>231</v>
      </c>
      <c r="F151" s="137" t="s">
        <v>2397</v>
      </c>
      <c r="L151" s="29"/>
      <c r="M151" s="138"/>
      <c r="T151" s="53"/>
      <c r="AT151" s="17" t="s">
        <v>231</v>
      </c>
      <c r="AU151" s="17" t="s">
        <v>82</v>
      </c>
    </row>
    <row r="152" spans="2:65" s="13" customFormat="1">
      <c r="B152" s="146"/>
      <c r="D152" s="136" t="s">
        <v>234</v>
      </c>
      <c r="F152" s="148" t="s">
        <v>2399</v>
      </c>
      <c r="H152" s="149">
        <v>57.57</v>
      </c>
      <c r="L152" s="146"/>
      <c r="M152" s="150"/>
      <c r="T152" s="151"/>
      <c r="AT152" s="147" t="s">
        <v>234</v>
      </c>
      <c r="AU152" s="147" t="s">
        <v>82</v>
      </c>
      <c r="AV152" s="13" t="s">
        <v>82</v>
      </c>
      <c r="AW152" s="13" t="s">
        <v>3</v>
      </c>
      <c r="AX152" s="13" t="s">
        <v>78</v>
      </c>
      <c r="AY152" s="147" t="s">
        <v>224</v>
      </c>
    </row>
    <row r="153" spans="2:65" s="11" customFormat="1" ht="25.9" customHeight="1">
      <c r="B153" s="112"/>
      <c r="D153" s="113" t="s">
        <v>72</v>
      </c>
      <c r="E153" s="114" t="s">
        <v>1110</v>
      </c>
      <c r="F153" s="114" t="s">
        <v>1111</v>
      </c>
      <c r="J153" s="115">
        <f>BK153</f>
        <v>2335579.96</v>
      </c>
      <c r="L153" s="112"/>
      <c r="M153" s="116"/>
      <c r="P153" s="117">
        <f>P154+P234+P378+P385+P435+P442+P455+P470</f>
        <v>1296.3627779999999</v>
      </c>
      <c r="R153" s="117">
        <f>R154+R234+R378+R385+R435+R442+R455+R470</f>
        <v>4.230833999999998</v>
      </c>
      <c r="T153" s="118">
        <f>T154+T234+T378+T385+T435+T442+T455+T470</f>
        <v>0</v>
      </c>
      <c r="AR153" s="113" t="s">
        <v>82</v>
      </c>
      <c r="AT153" s="119" t="s">
        <v>72</v>
      </c>
      <c r="AU153" s="119" t="s">
        <v>73</v>
      </c>
      <c r="AY153" s="113" t="s">
        <v>224</v>
      </c>
      <c r="BK153" s="120">
        <f>BK154+BK234+BK378+BK385+BK435+BK442+BK455+BK470</f>
        <v>2335579.96</v>
      </c>
    </row>
    <row r="154" spans="2:65" s="11" customFormat="1" ht="22.9" customHeight="1">
      <c r="B154" s="112"/>
      <c r="D154" s="113" t="s">
        <v>72</v>
      </c>
      <c r="E154" s="121" t="s">
        <v>2400</v>
      </c>
      <c r="F154" s="121" t="s">
        <v>2401</v>
      </c>
      <c r="J154" s="122">
        <f>BK154</f>
        <v>586940.62</v>
      </c>
      <c r="L154" s="112"/>
      <c r="M154" s="116"/>
      <c r="P154" s="117">
        <f>SUM(P155:P233)</f>
        <v>410.74907800000005</v>
      </c>
      <c r="R154" s="117">
        <f>SUM(R155:R233)</f>
        <v>1.2528549999999996</v>
      </c>
      <c r="T154" s="118">
        <f>SUM(T155:T233)</f>
        <v>0</v>
      </c>
      <c r="AR154" s="113" t="s">
        <v>82</v>
      </c>
      <c r="AT154" s="119" t="s">
        <v>72</v>
      </c>
      <c r="AU154" s="119" t="s">
        <v>78</v>
      </c>
      <c r="AY154" s="113" t="s">
        <v>224</v>
      </c>
      <c r="BK154" s="120">
        <f>SUM(BK155:BK233)</f>
        <v>586940.62</v>
      </c>
    </row>
    <row r="155" spans="2:65" s="1" customFormat="1" ht="21.75" customHeight="1">
      <c r="B155" s="123"/>
      <c r="C155" s="124" t="s">
        <v>101</v>
      </c>
      <c r="D155" s="124" t="s">
        <v>226</v>
      </c>
      <c r="E155" s="125" t="s">
        <v>2402</v>
      </c>
      <c r="F155" s="126" t="s">
        <v>2403</v>
      </c>
      <c r="G155" s="127" t="s">
        <v>272</v>
      </c>
      <c r="H155" s="128">
        <v>54</v>
      </c>
      <c r="I155" s="129">
        <v>427</v>
      </c>
      <c r="J155" s="129">
        <f>ROUND(I155*H155,2)</f>
        <v>23058</v>
      </c>
      <c r="K155" s="126" t="s">
        <v>230</v>
      </c>
      <c r="L155" s="29"/>
      <c r="M155" s="130" t="s">
        <v>1</v>
      </c>
      <c r="N155" s="131" t="s">
        <v>39</v>
      </c>
      <c r="O155" s="132">
        <v>0.36299999999999999</v>
      </c>
      <c r="P155" s="132">
        <f>O155*H155</f>
        <v>19.602</v>
      </c>
      <c r="Q155" s="132">
        <v>1.42E-3</v>
      </c>
      <c r="R155" s="132">
        <f>Q155*H155</f>
        <v>7.6679999999999998E-2</v>
      </c>
      <c r="S155" s="132">
        <v>0</v>
      </c>
      <c r="T155" s="133">
        <f>S155*H155</f>
        <v>0</v>
      </c>
      <c r="AR155" s="134" t="s">
        <v>277</v>
      </c>
      <c r="AT155" s="134" t="s">
        <v>226</v>
      </c>
      <c r="AU155" s="134" t="s">
        <v>82</v>
      </c>
      <c r="AY155" s="17" t="s">
        <v>224</v>
      </c>
      <c r="BE155" s="135">
        <f>IF(N155="základní",J155,0)</f>
        <v>0</v>
      </c>
      <c r="BF155" s="135">
        <f>IF(N155="snížená",J155,0)</f>
        <v>23058</v>
      </c>
      <c r="BG155" s="135">
        <f>IF(N155="zákl. přenesená",J155,0)</f>
        <v>0</v>
      </c>
      <c r="BH155" s="135">
        <f>IF(N155="sníž. přenesená",J155,0)</f>
        <v>0</v>
      </c>
      <c r="BI155" s="135">
        <f>IF(N155="nulová",J155,0)</f>
        <v>0</v>
      </c>
      <c r="BJ155" s="17" t="s">
        <v>82</v>
      </c>
      <c r="BK155" s="135">
        <f>ROUND(I155*H155,2)</f>
        <v>23058</v>
      </c>
      <c r="BL155" s="17" t="s">
        <v>277</v>
      </c>
      <c r="BM155" s="134" t="s">
        <v>2404</v>
      </c>
    </row>
    <row r="156" spans="2:65" s="1" customFormat="1">
      <c r="B156" s="29"/>
      <c r="D156" s="136" t="s">
        <v>231</v>
      </c>
      <c r="F156" s="137" t="s">
        <v>2405</v>
      </c>
      <c r="L156" s="29"/>
      <c r="M156" s="138"/>
      <c r="T156" s="53"/>
      <c r="AT156" s="17" t="s">
        <v>231</v>
      </c>
      <c r="AU156" s="17" t="s">
        <v>82</v>
      </c>
    </row>
    <row r="157" spans="2:65" s="1" customFormat="1">
      <c r="B157" s="29"/>
      <c r="D157" s="139" t="s">
        <v>232</v>
      </c>
      <c r="F157" s="140" t="s">
        <v>2406</v>
      </c>
      <c r="L157" s="29"/>
      <c r="M157" s="138"/>
      <c r="T157" s="53"/>
      <c r="AT157" s="17" t="s">
        <v>232</v>
      </c>
      <c r="AU157" s="17" t="s">
        <v>82</v>
      </c>
    </row>
    <row r="158" spans="2:65" s="1" customFormat="1" ht="21.75" customHeight="1">
      <c r="B158" s="123"/>
      <c r="C158" s="124" t="s">
        <v>106</v>
      </c>
      <c r="D158" s="124" t="s">
        <v>226</v>
      </c>
      <c r="E158" s="125" t="s">
        <v>2407</v>
      </c>
      <c r="F158" s="126" t="s">
        <v>2408</v>
      </c>
      <c r="G158" s="127" t="s">
        <v>272</v>
      </c>
      <c r="H158" s="128">
        <v>96.5</v>
      </c>
      <c r="I158" s="129">
        <v>559</v>
      </c>
      <c r="J158" s="129">
        <f>ROUND(I158*H158,2)</f>
        <v>53943.5</v>
      </c>
      <c r="K158" s="126" t="s">
        <v>230</v>
      </c>
      <c r="L158" s="29"/>
      <c r="M158" s="130" t="s">
        <v>1</v>
      </c>
      <c r="N158" s="131" t="s">
        <v>39</v>
      </c>
      <c r="O158" s="132">
        <v>0.38300000000000001</v>
      </c>
      <c r="P158" s="132">
        <f>O158*H158</f>
        <v>36.959499999999998</v>
      </c>
      <c r="Q158" s="132">
        <v>1.97E-3</v>
      </c>
      <c r="R158" s="132">
        <f>Q158*H158</f>
        <v>0.190105</v>
      </c>
      <c r="S158" s="132">
        <v>0</v>
      </c>
      <c r="T158" s="133">
        <f>S158*H158</f>
        <v>0</v>
      </c>
      <c r="AR158" s="134" t="s">
        <v>277</v>
      </c>
      <c r="AT158" s="134" t="s">
        <v>226</v>
      </c>
      <c r="AU158" s="134" t="s">
        <v>82</v>
      </c>
      <c r="AY158" s="17" t="s">
        <v>224</v>
      </c>
      <c r="BE158" s="135">
        <f>IF(N158="základní",J158,0)</f>
        <v>0</v>
      </c>
      <c r="BF158" s="135">
        <f>IF(N158="snížená",J158,0)</f>
        <v>53943.5</v>
      </c>
      <c r="BG158" s="135">
        <f>IF(N158="zákl. přenesená",J158,0)</f>
        <v>0</v>
      </c>
      <c r="BH158" s="135">
        <f>IF(N158="sníž. přenesená",J158,0)</f>
        <v>0</v>
      </c>
      <c r="BI158" s="135">
        <f>IF(N158="nulová",J158,0)</f>
        <v>0</v>
      </c>
      <c r="BJ158" s="17" t="s">
        <v>82</v>
      </c>
      <c r="BK158" s="135">
        <f>ROUND(I158*H158,2)</f>
        <v>53943.5</v>
      </c>
      <c r="BL158" s="17" t="s">
        <v>277</v>
      </c>
      <c r="BM158" s="134" t="s">
        <v>2409</v>
      </c>
    </row>
    <row r="159" spans="2:65" s="1" customFormat="1">
      <c r="B159" s="29"/>
      <c r="D159" s="136" t="s">
        <v>231</v>
      </c>
      <c r="F159" s="137" t="s">
        <v>2410</v>
      </c>
      <c r="L159" s="29"/>
      <c r="M159" s="138"/>
      <c r="T159" s="53"/>
      <c r="AT159" s="17" t="s">
        <v>231</v>
      </c>
      <c r="AU159" s="17" t="s">
        <v>82</v>
      </c>
    </row>
    <row r="160" spans="2:65" s="1" customFormat="1">
      <c r="B160" s="29"/>
      <c r="D160" s="139" t="s">
        <v>232</v>
      </c>
      <c r="F160" s="140" t="s">
        <v>2411</v>
      </c>
      <c r="L160" s="29"/>
      <c r="M160" s="138"/>
      <c r="T160" s="53"/>
      <c r="AT160" s="17" t="s">
        <v>232</v>
      </c>
      <c r="AU160" s="17" t="s">
        <v>82</v>
      </c>
    </row>
    <row r="161" spans="2:65" s="13" customFormat="1">
      <c r="B161" s="146"/>
      <c r="D161" s="136" t="s">
        <v>234</v>
      </c>
      <c r="E161" s="147" t="s">
        <v>1</v>
      </c>
      <c r="F161" s="148" t="s">
        <v>2412</v>
      </c>
      <c r="H161" s="149">
        <v>96.5</v>
      </c>
      <c r="L161" s="146"/>
      <c r="M161" s="150"/>
      <c r="T161" s="151"/>
      <c r="AT161" s="147" t="s">
        <v>234</v>
      </c>
      <c r="AU161" s="147" t="s">
        <v>82</v>
      </c>
      <c r="AV161" s="13" t="s">
        <v>82</v>
      </c>
      <c r="AW161" s="13" t="s">
        <v>29</v>
      </c>
      <c r="AX161" s="13" t="s">
        <v>73</v>
      </c>
      <c r="AY161" s="147" t="s">
        <v>224</v>
      </c>
    </row>
    <row r="162" spans="2:65" s="14" customFormat="1">
      <c r="B162" s="152"/>
      <c r="D162" s="136" t="s">
        <v>234</v>
      </c>
      <c r="E162" s="153" t="s">
        <v>1</v>
      </c>
      <c r="F162" s="154" t="s">
        <v>239</v>
      </c>
      <c r="H162" s="155">
        <v>96.5</v>
      </c>
      <c r="L162" s="152"/>
      <c r="M162" s="156"/>
      <c r="T162" s="157"/>
      <c r="AT162" s="153" t="s">
        <v>234</v>
      </c>
      <c r="AU162" s="153" t="s">
        <v>82</v>
      </c>
      <c r="AV162" s="14" t="s">
        <v>106</v>
      </c>
      <c r="AW162" s="14" t="s">
        <v>29</v>
      </c>
      <c r="AX162" s="14" t="s">
        <v>78</v>
      </c>
      <c r="AY162" s="153" t="s">
        <v>224</v>
      </c>
    </row>
    <row r="163" spans="2:65" s="1" customFormat="1" ht="21.75" customHeight="1">
      <c r="B163" s="123"/>
      <c r="C163" s="124" t="s">
        <v>109</v>
      </c>
      <c r="D163" s="124" t="s">
        <v>226</v>
      </c>
      <c r="E163" s="125" t="s">
        <v>2413</v>
      </c>
      <c r="F163" s="126" t="s">
        <v>2414</v>
      </c>
      <c r="G163" s="127" t="s">
        <v>272</v>
      </c>
      <c r="H163" s="128">
        <v>26</v>
      </c>
      <c r="I163" s="129">
        <v>638</v>
      </c>
      <c r="J163" s="129">
        <f>ROUND(I163*H163,2)</f>
        <v>16588</v>
      </c>
      <c r="K163" s="126" t="s">
        <v>230</v>
      </c>
      <c r="L163" s="29"/>
      <c r="M163" s="130" t="s">
        <v>1</v>
      </c>
      <c r="N163" s="131" t="s">
        <v>39</v>
      </c>
      <c r="O163" s="132">
        <v>0.40400000000000003</v>
      </c>
      <c r="P163" s="132">
        <f>O163*H163</f>
        <v>10.504000000000001</v>
      </c>
      <c r="Q163" s="132">
        <v>3.0400000000000002E-3</v>
      </c>
      <c r="R163" s="132">
        <f>Q163*H163</f>
        <v>7.9039999999999999E-2</v>
      </c>
      <c r="S163" s="132">
        <v>0</v>
      </c>
      <c r="T163" s="133">
        <f>S163*H163</f>
        <v>0</v>
      </c>
      <c r="AR163" s="134" t="s">
        <v>277</v>
      </c>
      <c r="AT163" s="134" t="s">
        <v>226</v>
      </c>
      <c r="AU163" s="134" t="s">
        <v>82</v>
      </c>
      <c r="AY163" s="17" t="s">
        <v>224</v>
      </c>
      <c r="BE163" s="135">
        <f>IF(N163="základní",J163,0)</f>
        <v>0</v>
      </c>
      <c r="BF163" s="135">
        <f>IF(N163="snížená",J163,0)</f>
        <v>16588</v>
      </c>
      <c r="BG163" s="135">
        <f>IF(N163="zákl. přenesená",J163,0)</f>
        <v>0</v>
      </c>
      <c r="BH163" s="135">
        <f>IF(N163="sníž. přenesená",J163,0)</f>
        <v>0</v>
      </c>
      <c r="BI163" s="135">
        <f>IF(N163="nulová",J163,0)</f>
        <v>0</v>
      </c>
      <c r="BJ163" s="17" t="s">
        <v>82</v>
      </c>
      <c r="BK163" s="135">
        <f>ROUND(I163*H163,2)</f>
        <v>16588</v>
      </c>
      <c r="BL163" s="17" t="s">
        <v>277</v>
      </c>
      <c r="BM163" s="134" t="s">
        <v>2415</v>
      </c>
    </row>
    <row r="164" spans="2:65" s="1" customFormat="1">
      <c r="B164" s="29"/>
      <c r="D164" s="136" t="s">
        <v>231</v>
      </c>
      <c r="F164" s="137" t="s">
        <v>2416</v>
      </c>
      <c r="L164" s="29"/>
      <c r="M164" s="138"/>
      <c r="T164" s="53"/>
      <c r="AT164" s="17" t="s">
        <v>231</v>
      </c>
      <c r="AU164" s="17" t="s">
        <v>82</v>
      </c>
    </row>
    <row r="165" spans="2:65" s="1" customFormat="1">
      <c r="B165" s="29"/>
      <c r="D165" s="139" t="s">
        <v>232</v>
      </c>
      <c r="F165" s="140" t="s">
        <v>2417</v>
      </c>
      <c r="L165" s="29"/>
      <c r="M165" s="138"/>
      <c r="T165" s="53"/>
      <c r="AT165" s="17" t="s">
        <v>232</v>
      </c>
      <c r="AU165" s="17" t="s">
        <v>82</v>
      </c>
    </row>
    <row r="166" spans="2:65" s="1" customFormat="1" ht="21.75" customHeight="1">
      <c r="B166" s="123"/>
      <c r="C166" s="124" t="s">
        <v>112</v>
      </c>
      <c r="D166" s="124" t="s">
        <v>226</v>
      </c>
      <c r="E166" s="125" t="s">
        <v>2418</v>
      </c>
      <c r="F166" s="126" t="s">
        <v>2419</v>
      </c>
      <c r="G166" s="127" t="s">
        <v>272</v>
      </c>
      <c r="H166" s="128">
        <v>45</v>
      </c>
      <c r="I166" s="129">
        <v>953</v>
      </c>
      <c r="J166" s="129">
        <f>ROUND(I166*H166,2)</f>
        <v>42885</v>
      </c>
      <c r="K166" s="126" t="s">
        <v>230</v>
      </c>
      <c r="L166" s="29"/>
      <c r="M166" s="130" t="s">
        <v>1</v>
      </c>
      <c r="N166" s="131" t="s">
        <v>39</v>
      </c>
      <c r="O166" s="132">
        <v>0.42499999999999999</v>
      </c>
      <c r="P166" s="132">
        <f>O166*H166</f>
        <v>19.125</v>
      </c>
      <c r="Q166" s="132">
        <v>4.9199999999999999E-3</v>
      </c>
      <c r="R166" s="132">
        <f>Q166*H166</f>
        <v>0.22139999999999999</v>
      </c>
      <c r="S166" s="132">
        <v>0</v>
      </c>
      <c r="T166" s="133">
        <f>S166*H166</f>
        <v>0</v>
      </c>
      <c r="AR166" s="134" t="s">
        <v>277</v>
      </c>
      <c r="AT166" s="134" t="s">
        <v>226</v>
      </c>
      <c r="AU166" s="134" t="s">
        <v>82</v>
      </c>
      <c r="AY166" s="17" t="s">
        <v>224</v>
      </c>
      <c r="BE166" s="135">
        <f>IF(N166="základní",J166,0)</f>
        <v>0</v>
      </c>
      <c r="BF166" s="135">
        <f>IF(N166="snížená",J166,0)</f>
        <v>42885</v>
      </c>
      <c r="BG166" s="135">
        <f>IF(N166="zákl. přenesená",J166,0)</f>
        <v>0</v>
      </c>
      <c r="BH166" s="135">
        <f>IF(N166="sníž. přenesená",J166,0)</f>
        <v>0</v>
      </c>
      <c r="BI166" s="135">
        <f>IF(N166="nulová",J166,0)</f>
        <v>0</v>
      </c>
      <c r="BJ166" s="17" t="s">
        <v>82</v>
      </c>
      <c r="BK166" s="135">
        <f>ROUND(I166*H166,2)</f>
        <v>42885</v>
      </c>
      <c r="BL166" s="17" t="s">
        <v>277</v>
      </c>
      <c r="BM166" s="134" t="s">
        <v>2420</v>
      </c>
    </row>
    <row r="167" spans="2:65" s="1" customFormat="1">
      <c r="B167" s="29"/>
      <c r="D167" s="136" t="s">
        <v>231</v>
      </c>
      <c r="F167" s="137" t="s">
        <v>2421</v>
      </c>
      <c r="L167" s="29"/>
      <c r="M167" s="138"/>
      <c r="T167" s="53"/>
      <c r="AT167" s="17" t="s">
        <v>231</v>
      </c>
      <c r="AU167" s="17" t="s">
        <v>82</v>
      </c>
    </row>
    <row r="168" spans="2:65" s="1" customFormat="1">
      <c r="B168" s="29"/>
      <c r="D168" s="139" t="s">
        <v>232</v>
      </c>
      <c r="F168" s="140" t="s">
        <v>2422</v>
      </c>
      <c r="L168" s="29"/>
      <c r="M168" s="138"/>
      <c r="T168" s="53"/>
      <c r="AT168" s="17" t="s">
        <v>232</v>
      </c>
      <c r="AU168" s="17" t="s">
        <v>82</v>
      </c>
    </row>
    <row r="169" spans="2:65" s="1" customFormat="1" ht="21.75" customHeight="1">
      <c r="B169" s="123"/>
      <c r="C169" s="124" t="s">
        <v>115</v>
      </c>
      <c r="D169" s="124" t="s">
        <v>226</v>
      </c>
      <c r="E169" s="125" t="s">
        <v>2423</v>
      </c>
      <c r="F169" s="126" t="s">
        <v>2424</v>
      </c>
      <c r="G169" s="127" t="s">
        <v>272</v>
      </c>
      <c r="H169" s="128">
        <v>18.5</v>
      </c>
      <c r="I169" s="129">
        <v>1180</v>
      </c>
      <c r="J169" s="129">
        <f>ROUND(I169*H169,2)</f>
        <v>21830</v>
      </c>
      <c r="K169" s="126" t="s">
        <v>230</v>
      </c>
      <c r="L169" s="29"/>
      <c r="M169" s="130" t="s">
        <v>1</v>
      </c>
      <c r="N169" s="131" t="s">
        <v>39</v>
      </c>
      <c r="O169" s="132">
        <v>0.46600000000000003</v>
      </c>
      <c r="P169" s="132">
        <f>O169*H169</f>
        <v>8.6210000000000004</v>
      </c>
      <c r="Q169" s="132">
        <v>8.5599999999999999E-3</v>
      </c>
      <c r="R169" s="132">
        <f>Q169*H169</f>
        <v>0.15836</v>
      </c>
      <c r="S169" s="132">
        <v>0</v>
      </c>
      <c r="T169" s="133">
        <f>S169*H169</f>
        <v>0</v>
      </c>
      <c r="AR169" s="134" t="s">
        <v>277</v>
      </c>
      <c r="AT169" s="134" t="s">
        <v>226</v>
      </c>
      <c r="AU169" s="134" t="s">
        <v>82</v>
      </c>
      <c r="AY169" s="17" t="s">
        <v>224</v>
      </c>
      <c r="BE169" s="135">
        <f>IF(N169="základní",J169,0)</f>
        <v>0</v>
      </c>
      <c r="BF169" s="135">
        <f>IF(N169="snížená",J169,0)</f>
        <v>21830</v>
      </c>
      <c r="BG169" s="135">
        <f>IF(N169="zákl. přenesená",J169,0)</f>
        <v>0</v>
      </c>
      <c r="BH169" s="135">
        <f>IF(N169="sníž. přenesená",J169,0)</f>
        <v>0</v>
      </c>
      <c r="BI169" s="135">
        <f>IF(N169="nulová",J169,0)</f>
        <v>0</v>
      </c>
      <c r="BJ169" s="17" t="s">
        <v>82</v>
      </c>
      <c r="BK169" s="135">
        <f>ROUND(I169*H169,2)</f>
        <v>21830</v>
      </c>
      <c r="BL169" s="17" t="s">
        <v>277</v>
      </c>
      <c r="BM169" s="134" t="s">
        <v>2425</v>
      </c>
    </row>
    <row r="170" spans="2:65" s="1" customFormat="1">
      <c r="B170" s="29"/>
      <c r="D170" s="136" t="s">
        <v>231</v>
      </c>
      <c r="F170" s="137" t="s">
        <v>2426</v>
      </c>
      <c r="L170" s="29"/>
      <c r="M170" s="138"/>
      <c r="T170" s="53"/>
      <c r="AT170" s="17" t="s">
        <v>231</v>
      </c>
      <c r="AU170" s="17" t="s">
        <v>82</v>
      </c>
    </row>
    <row r="171" spans="2:65" s="1" customFormat="1">
      <c r="B171" s="29"/>
      <c r="D171" s="139" t="s">
        <v>232</v>
      </c>
      <c r="F171" s="140" t="s">
        <v>2427</v>
      </c>
      <c r="L171" s="29"/>
      <c r="M171" s="138"/>
      <c r="T171" s="53"/>
      <c r="AT171" s="17" t="s">
        <v>232</v>
      </c>
      <c r="AU171" s="17" t="s">
        <v>82</v>
      </c>
    </row>
    <row r="172" spans="2:65" s="12" customFormat="1">
      <c r="B172" s="141"/>
      <c r="D172" s="136" t="s">
        <v>234</v>
      </c>
      <c r="E172" s="142" t="s">
        <v>1</v>
      </c>
      <c r="F172" s="143" t="s">
        <v>2428</v>
      </c>
      <c r="H172" s="142" t="s">
        <v>1</v>
      </c>
      <c r="L172" s="141"/>
      <c r="M172" s="144"/>
      <c r="T172" s="145"/>
      <c r="AT172" s="142" t="s">
        <v>234</v>
      </c>
      <c r="AU172" s="142" t="s">
        <v>82</v>
      </c>
      <c r="AV172" s="12" t="s">
        <v>78</v>
      </c>
      <c r="AW172" s="12" t="s">
        <v>29</v>
      </c>
      <c r="AX172" s="12" t="s">
        <v>73</v>
      </c>
      <c r="AY172" s="142" t="s">
        <v>224</v>
      </c>
    </row>
    <row r="173" spans="2:65" s="13" customFormat="1">
      <c r="B173" s="146"/>
      <c r="D173" s="136" t="s">
        <v>234</v>
      </c>
      <c r="E173" s="147" t="s">
        <v>1</v>
      </c>
      <c r="F173" s="148" t="s">
        <v>280</v>
      </c>
      <c r="H173" s="149">
        <v>9</v>
      </c>
      <c r="L173" s="146"/>
      <c r="M173" s="150"/>
      <c r="T173" s="151"/>
      <c r="AT173" s="147" t="s">
        <v>234</v>
      </c>
      <c r="AU173" s="147" t="s">
        <v>82</v>
      </c>
      <c r="AV173" s="13" t="s">
        <v>82</v>
      </c>
      <c r="AW173" s="13" t="s">
        <v>29</v>
      </c>
      <c r="AX173" s="13" t="s">
        <v>73</v>
      </c>
      <c r="AY173" s="147" t="s">
        <v>224</v>
      </c>
    </row>
    <row r="174" spans="2:65" s="13" customFormat="1">
      <c r="B174" s="146"/>
      <c r="D174" s="136" t="s">
        <v>234</v>
      </c>
      <c r="E174" s="147" t="s">
        <v>1</v>
      </c>
      <c r="F174" s="148" t="s">
        <v>2429</v>
      </c>
      <c r="H174" s="149">
        <v>1.4</v>
      </c>
      <c r="L174" s="146"/>
      <c r="M174" s="150"/>
      <c r="T174" s="151"/>
      <c r="AT174" s="147" t="s">
        <v>234</v>
      </c>
      <c r="AU174" s="147" t="s">
        <v>82</v>
      </c>
      <c r="AV174" s="13" t="s">
        <v>82</v>
      </c>
      <c r="AW174" s="13" t="s">
        <v>29</v>
      </c>
      <c r="AX174" s="13" t="s">
        <v>73</v>
      </c>
      <c r="AY174" s="147" t="s">
        <v>224</v>
      </c>
    </row>
    <row r="175" spans="2:65" s="13" customFormat="1">
      <c r="B175" s="146"/>
      <c r="D175" s="136" t="s">
        <v>234</v>
      </c>
      <c r="E175" s="147" t="s">
        <v>1</v>
      </c>
      <c r="F175" s="148" t="s">
        <v>2430</v>
      </c>
      <c r="H175" s="149">
        <v>8.1</v>
      </c>
      <c r="L175" s="146"/>
      <c r="M175" s="150"/>
      <c r="T175" s="151"/>
      <c r="AT175" s="147" t="s">
        <v>234</v>
      </c>
      <c r="AU175" s="147" t="s">
        <v>82</v>
      </c>
      <c r="AV175" s="13" t="s">
        <v>82</v>
      </c>
      <c r="AW175" s="13" t="s">
        <v>29</v>
      </c>
      <c r="AX175" s="13" t="s">
        <v>73</v>
      </c>
      <c r="AY175" s="147" t="s">
        <v>224</v>
      </c>
    </row>
    <row r="176" spans="2:65" s="14" customFormat="1">
      <c r="B176" s="152"/>
      <c r="D176" s="136" t="s">
        <v>234</v>
      </c>
      <c r="E176" s="153" t="s">
        <v>1</v>
      </c>
      <c r="F176" s="154" t="s">
        <v>239</v>
      </c>
      <c r="H176" s="155">
        <v>18.5</v>
      </c>
      <c r="L176" s="152"/>
      <c r="M176" s="156"/>
      <c r="T176" s="157"/>
      <c r="AT176" s="153" t="s">
        <v>234</v>
      </c>
      <c r="AU176" s="153" t="s">
        <v>82</v>
      </c>
      <c r="AV176" s="14" t="s">
        <v>106</v>
      </c>
      <c r="AW176" s="14" t="s">
        <v>29</v>
      </c>
      <c r="AX176" s="14" t="s">
        <v>78</v>
      </c>
      <c r="AY176" s="153" t="s">
        <v>224</v>
      </c>
    </row>
    <row r="177" spans="2:65" s="1" customFormat="1" ht="16.5" customHeight="1">
      <c r="B177" s="123"/>
      <c r="C177" s="124" t="s">
        <v>118</v>
      </c>
      <c r="D177" s="124" t="s">
        <v>226</v>
      </c>
      <c r="E177" s="125" t="s">
        <v>2431</v>
      </c>
      <c r="F177" s="126" t="s">
        <v>2432</v>
      </c>
      <c r="G177" s="127" t="s">
        <v>272</v>
      </c>
      <c r="H177" s="128">
        <v>5.5</v>
      </c>
      <c r="I177" s="129">
        <v>595</v>
      </c>
      <c r="J177" s="129">
        <f>ROUND(I177*H177,2)</f>
        <v>3272.5</v>
      </c>
      <c r="K177" s="126" t="s">
        <v>230</v>
      </c>
      <c r="L177" s="29"/>
      <c r="M177" s="130" t="s">
        <v>1</v>
      </c>
      <c r="N177" s="131" t="s">
        <v>39</v>
      </c>
      <c r="O177" s="132">
        <v>0.78</v>
      </c>
      <c r="P177" s="132">
        <f>O177*H177</f>
        <v>4.29</v>
      </c>
      <c r="Q177" s="132">
        <v>5.9000000000000003E-4</v>
      </c>
      <c r="R177" s="132">
        <f>Q177*H177</f>
        <v>3.2450000000000001E-3</v>
      </c>
      <c r="S177" s="132">
        <v>0</v>
      </c>
      <c r="T177" s="133">
        <f>S177*H177</f>
        <v>0</v>
      </c>
      <c r="AR177" s="134" t="s">
        <v>277</v>
      </c>
      <c r="AT177" s="134" t="s">
        <v>226</v>
      </c>
      <c r="AU177" s="134" t="s">
        <v>82</v>
      </c>
      <c r="AY177" s="17" t="s">
        <v>224</v>
      </c>
      <c r="BE177" s="135">
        <f>IF(N177="základní",J177,0)</f>
        <v>0</v>
      </c>
      <c r="BF177" s="135">
        <f>IF(N177="snížená",J177,0)</f>
        <v>3272.5</v>
      </c>
      <c r="BG177" s="135">
        <f>IF(N177="zákl. přenesená",J177,0)</f>
        <v>0</v>
      </c>
      <c r="BH177" s="135">
        <f>IF(N177="sníž. přenesená",J177,0)</f>
        <v>0</v>
      </c>
      <c r="BI177" s="135">
        <f>IF(N177="nulová",J177,0)</f>
        <v>0</v>
      </c>
      <c r="BJ177" s="17" t="s">
        <v>82</v>
      </c>
      <c r="BK177" s="135">
        <f>ROUND(I177*H177,2)</f>
        <v>3272.5</v>
      </c>
      <c r="BL177" s="17" t="s">
        <v>277</v>
      </c>
      <c r="BM177" s="134" t="s">
        <v>2433</v>
      </c>
    </row>
    <row r="178" spans="2:65" s="1" customFormat="1">
      <c r="B178" s="29"/>
      <c r="D178" s="136" t="s">
        <v>231</v>
      </c>
      <c r="F178" s="137" t="s">
        <v>2434</v>
      </c>
      <c r="L178" s="29"/>
      <c r="M178" s="138"/>
      <c r="T178" s="53"/>
      <c r="AT178" s="17" t="s">
        <v>231</v>
      </c>
      <c r="AU178" s="17" t="s">
        <v>82</v>
      </c>
    </row>
    <row r="179" spans="2:65" s="1" customFormat="1">
      <c r="B179" s="29"/>
      <c r="D179" s="139" t="s">
        <v>232</v>
      </c>
      <c r="F179" s="140" t="s">
        <v>2435</v>
      </c>
      <c r="L179" s="29"/>
      <c r="M179" s="138"/>
      <c r="T179" s="53"/>
      <c r="AT179" s="17" t="s">
        <v>232</v>
      </c>
      <c r="AU179" s="17" t="s">
        <v>82</v>
      </c>
    </row>
    <row r="180" spans="2:65" s="13" customFormat="1">
      <c r="B180" s="146"/>
      <c r="D180" s="136" t="s">
        <v>234</v>
      </c>
      <c r="E180" s="147" t="s">
        <v>1</v>
      </c>
      <c r="F180" s="148" t="s">
        <v>2436</v>
      </c>
      <c r="H180" s="149">
        <v>5.5</v>
      </c>
      <c r="L180" s="146"/>
      <c r="M180" s="150"/>
      <c r="T180" s="151"/>
      <c r="AT180" s="147" t="s">
        <v>234</v>
      </c>
      <c r="AU180" s="147" t="s">
        <v>82</v>
      </c>
      <c r="AV180" s="13" t="s">
        <v>82</v>
      </c>
      <c r="AW180" s="13" t="s">
        <v>29</v>
      </c>
      <c r="AX180" s="13" t="s">
        <v>73</v>
      </c>
      <c r="AY180" s="147" t="s">
        <v>224</v>
      </c>
    </row>
    <row r="181" spans="2:65" s="14" customFormat="1">
      <c r="B181" s="152"/>
      <c r="D181" s="136" t="s">
        <v>234</v>
      </c>
      <c r="E181" s="153" t="s">
        <v>1</v>
      </c>
      <c r="F181" s="154" t="s">
        <v>239</v>
      </c>
      <c r="H181" s="155">
        <v>5.5</v>
      </c>
      <c r="L181" s="152"/>
      <c r="M181" s="156"/>
      <c r="T181" s="157"/>
      <c r="AT181" s="153" t="s">
        <v>234</v>
      </c>
      <c r="AU181" s="153" t="s">
        <v>82</v>
      </c>
      <c r="AV181" s="14" t="s">
        <v>106</v>
      </c>
      <c r="AW181" s="14" t="s">
        <v>29</v>
      </c>
      <c r="AX181" s="14" t="s">
        <v>78</v>
      </c>
      <c r="AY181" s="153" t="s">
        <v>224</v>
      </c>
    </row>
    <row r="182" spans="2:65" s="1" customFormat="1" ht="16.5" customHeight="1">
      <c r="B182" s="123"/>
      <c r="C182" s="124" t="s">
        <v>280</v>
      </c>
      <c r="D182" s="124" t="s">
        <v>226</v>
      </c>
      <c r="E182" s="125" t="s">
        <v>2437</v>
      </c>
      <c r="F182" s="126" t="s">
        <v>2438</v>
      </c>
      <c r="G182" s="127" t="s">
        <v>272</v>
      </c>
      <c r="H182" s="128">
        <v>80</v>
      </c>
      <c r="I182" s="129">
        <v>733</v>
      </c>
      <c r="J182" s="129">
        <f>ROUND(I182*H182,2)</f>
        <v>58640</v>
      </c>
      <c r="K182" s="126" t="s">
        <v>230</v>
      </c>
      <c r="L182" s="29"/>
      <c r="M182" s="130" t="s">
        <v>1</v>
      </c>
      <c r="N182" s="131" t="s">
        <v>39</v>
      </c>
      <c r="O182" s="132">
        <v>0.82699999999999996</v>
      </c>
      <c r="P182" s="132">
        <f>O182*H182</f>
        <v>66.16</v>
      </c>
      <c r="Q182" s="132">
        <v>2.0100000000000001E-3</v>
      </c>
      <c r="R182" s="132">
        <f>Q182*H182</f>
        <v>0.1608</v>
      </c>
      <c r="S182" s="132">
        <v>0</v>
      </c>
      <c r="T182" s="133">
        <f>S182*H182</f>
        <v>0</v>
      </c>
      <c r="AR182" s="134" t="s">
        <v>277</v>
      </c>
      <c r="AT182" s="134" t="s">
        <v>226</v>
      </c>
      <c r="AU182" s="134" t="s">
        <v>82</v>
      </c>
      <c r="AY182" s="17" t="s">
        <v>224</v>
      </c>
      <c r="BE182" s="135">
        <f>IF(N182="základní",J182,0)</f>
        <v>0</v>
      </c>
      <c r="BF182" s="135">
        <f>IF(N182="snížená",J182,0)</f>
        <v>58640</v>
      </c>
      <c r="BG182" s="135">
        <f>IF(N182="zákl. přenesená",J182,0)</f>
        <v>0</v>
      </c>
      <c r="BH182" s="135">
        <f>IF(N182="sníž. přenesená",J182,0)</f>
        <v>0</v>
      </c>
      <c r="BI182" s="135">
        <f>IF(N182="nulová",J182,0)</f>
        <v>0</v>
      </c>
      <c r="BJ182" s="17" t="s">
        <v>82</v>
      </c>
      <c r="BK182" s="135">
        <f>ROUND(I182*H182,2)</f>
        <v>58640</v>
      </c>
      <c r="BL182" s="17" t="s">
        <v>277</v>
      </c>
      <c r="BM182" s="134" t="s">
        <v>2439</v>
      </c>
    </row>
    <row r="183" spans="2:65" s="1" customFormat="1">
      <c r="B183" s="29"/>
      <c r="D183" s="136" t="s">
        <v>231</v>
      </c>
      <c r="F183" s="137" t="s">
        <v>2440</v>
      </c>
      <c r="L183" s="29"/>
      <c r="M183" s="138"/>
      <c r="T183" s="53"/>
      <c r="AT183" s="17" t="s">
        <v>231</v>
      </c>
      <c r="AU183" s="17" t="s">
        <v>82</v>
      </c>
    </row>
    <row r="184" spans="2:65" s="1" customFormat="1">
      <c r="B184" s="29"/>
      <c r="D184" s="139" t="s">
        <v>232</v>
      </c>
      <c r="F184" s="140" t="s">
        <v>2441</v>
      </c>
      <c r="L184" s="29"/>
      <c r="M184" s="138"/>
      <c r="T184" s="53"/>
      <c r="AT184" s="17" t="s">
        <v>232</v>
      </c>
      <c r="AU184" s="17" t="s">
        <v>82</v>
      </c>
    </row>
    <row r="185" spans="2:65" s="13" customFormat="1">
      <c r="B185" s="146"/>
      <c r="D185" s="136" t="s">
        <v>234</v>
      </c>
      <c r="E185" s="147" t="s">
        <v>1</v>
      </c>
      <c r="F185" s="148" t="s">
        <v>2442</v>
      </c>
      <c r="H185" s="149">
        <v>80</v>
      </c>
      <c r="L185" s="146"/>
      <c r="M185" s="150"/>
      <c r="T185" s="151"/>
      <c r="AT185" s="147" t="s">
        <v>234</v>
      </c>
      <c r="AU185" s="147" t="s">
        <v>82</v>
      </c>
      <c r="AV185" s="13" t="s">
        <v>82</v>
      </c>
      <c r="AW185" s="13" t="s">
        <v>29</v>
      </c>
      <c r="AX185" s="13" t="s">
        <v>73</v>
      </c>
      <c r="AY185" s="147" t="s">
        <v>224</v>
      </c>
    </row>
    <row r="186" spans="2:65" s="14" customFormat="1">
      <c r="B186" s="152"/>
      <c r="D186" s="136" t="s">
        <v>234</v>
      </c>
      <c r="E186" s="153" t="s">
        <v>1</v>
      </c>
      <c r="F186" s="154" t="s">
        <v>239</v>
      </c>
      <c r="H186" s="155">
        <v>80</v>
      </c>
      <c r="L186" s="152"/>
      <c r="M186" s="156"/>
      <c r="T186" s="157"/>
      <c r="AT186" s="153" t="s">
        <v>234</v>
      </c>
      <c r="AU186" s="153" t="s">
        <v>82</v>
      </c>
      <c r="AV186" s="14" t="s">
        <v>106</v>
      </c>
      <c r="AW186" s="14" t="s">
        <v>29</v>
      </c>
      <c r="AX186" s="14" t="s">
        <v>78</v>
      </c>
      <c r="AY186" s="153" t="s">
        <v>224</v>
      </c>
    </row>
    <row r="187" spans="2:65" s="1" customFormat="1" ht="16.5" customHeight="1">
      <c r="B187" s="123"/>
      <c r="C187" s="124" t="s">
        <v>258</v>
      </c>
      <c r="D187" s="124" t="s">
        <v>226</v>
      </c>
      <c r="E187" s="125" t="s">
        <v>2443</v>
      </c>
      <c r="F187" s="126" t="s">
        <v>2444</v>
      </c>
      <c r="G187" s="127" t="s">
        <v>272</v>
      </c>
      <c r="H187" s="128">
        <v>65</v>
      </c>
      <c r="I187" s="129">
        <v>515</v>
      </c>
      <c r="J187" s="129">
        <f>ROUND(I187*H187,2)</f>
        <v>33475</v>
      </c>
      <c r="K187" s="126" t="s">
        <v>230</v>
      </c>
      <c r="L187" s="29"/>
      <c r="M187" s="130" t="s">
        <v>1</v>
      </c>
      <c r="N187" s="131" t="s">
        <v>39</v>
      </c>
      <c r="O187" s="132">
        <v>0.65900000000000003</v>
      </c>
      <c r="P187" s="132">
        <f>O187*H187</f>
        <v>42.835000000000001</v>
      </c>
      <c r="Q187" s="132">
        <v>4.0000000000000002E-4</v>
      </c>
      <c r="R187" s="132">
        <f>Q187*H187</f>
        <v>2.6000000000000002E-2</v>
      </c>
      <c r="S187" s="132">
        <v>0</v>
      </c>
      <c r="T187" s="133">
        <f>S187*H187</f>
        <v>0</v>
      </c>
      <c r="AR187" s="134" t="s">
        <v>277</v>
      </c>
      <c r="AT187" s="134" t="s">
        <v>226</v>
      </c>
      <c r="AU187" s="134" t="s">
        <v>82</v>
      </c>
      <c r="AY187" s="17" t="s">
        <v>224</v>
      </c>
      <c r="BE187" s="135">
        <f>IF(N187="základní",J187,0)</f>
        <v>0</v>
      </c>
      <c r="BF187" s="135">
        <f>IF(N187="snížená",J187,0)</f>
        <v>33475</v>
      </c>
      <c r="BG187" s="135">
        <f>IF(N187="zákl. přenesená",J187,0)</f>
        <v>0</v>
      </c>
      <c r="BH187" s="135">
        <f>IF(N187="sníž. přenesená",J187,0)</f>
        <v>0</v>
      </c>
      <c r="BI187" s="135">
        <f>IF(N187="nulová",J187,0)</f>
        <v>0</v>
      </c>
      <c r="BJ187" s="17" t="s">
        <v>82</v>
      </c>
      <c r="BK187" s="135">
        <f>ROUND(I187*H187,2)</f>
        <v>33475</v>
      </c>
      <c r="BL187" s="17" t="s">
        <v>277</v>
      </c>
      <c r="BM187" s="134" t="s">
        <v>2445</v>
      </c>
    </row>
    <row r="188" spans="2:65" s="1" customFormat="1">
      <c r="B188" s="29"/>
      <c r="D188" s="136" t="s">
        <v>231</v>
      </c>
      <c r="F188" s="137" t="s">
        <v>2446</v>
      </c>
      <c r="L188" s="29"/>
      <c r="M188" s="138"/>
      <c r="T188" s="53"/>
      <c r="AT188" s="17" t="s">
        <v>231</v>
      </c>
      <c r="AU188" s="17" t="s">
        <v>82</v>
      </c>
    </row>
    <row r="189" spans="2:65" s="1" customFormat="1">
      <c r="B189" s="29"/>
      <c r="D189" s="139" t="s">
        <v>232</v>
      </c>
      <c r="F189" s="140" t="s">
        <v>2447</v>
      </c>
      <c r="L189" s="29"/>
      <c r="M189" s="138"/>
      <c r="T189" s="53"/>
      <c r="AT189" s="17" t="s">
        <v>232</v>
      </c>
      <c r="AU189" s="17" t="s">
        <v>82</v>
      </c>
    </row>
    <row r="190" spans="2:65" s="1" customFormat="1" ht="16.5" customHeight="1">
      <c r="B190" s="123"/>
      <c r="C190" s="124" t="s">
        <v>297</v>
      </c>
      <c r="D190" s="124" t="s">
        <v>226</v>
      </c>
      <c r="E190" s="125" t="s">
        <v>2448</v>
      </c>
      <c r="F190" s="126" t="s">
        <v>2449</v>
      </c>
      <c r="G190" s="127" t="s">
        <v>272</v>
      </c>
      <c r="H190" s="128">
        <v>92</v>
      </c>
      <c r="I190" s="129">
        <v>552</v>
      </c>
      <c r="J190" s="129">
        <f>ROUND(I190*H190,2)</f>
        <v>50784</v>
      </c>
      <c r="K190" s="126" t="s">
        <v>230</v>
      </c>
      <c r="L190" s="29"/>
      <c r="M190" s="130" t="s">
        <v>1</v>
      </c>
      <c r="N190" s="131" t="s">
        <v>39</v>
      </c>
      <c r="O190" s="132">
        <v>0.72799999999999998</v>
      </c>
      <c r="P190" s="132">
        <f>O190*H190</f>
        <v>66.975999999999999</v>
      </c>
      <c r="Q190" s="132">
        <v>4.8000000000000001E-4</v>
      </c>
      <c r="R190" s="132">
        <f>Q190*H190</f>
        <v>4.4159999999999998E-2</v>
      </c>
      <c r="S190" s="132">
        <v>0</v>
      </c>
      <c r="T190" s="133">
        <f>S190*H190</f>
        <v>0</v>
      </c>
      <c r="AR190" s="134" t="s">
        <v>277</v>
      </c>
      <c r="AT190" s="134" t="s">
        <v>226</v>
      </c>
      <c r="AU190" s="134" t="s">
        <v>82</v>
      </c>
      <c r="AY190" s="17" t="s">
        <v>224</v>
      </c>
      <c r="BE190" s="135">
        <f>IF(N190="základní",J190,0)</f>
        <v>0</v>
      </c>
      <c r="BF190" s="135">
        <f>IF(N190="snížená",J190,0)</f>
        <v>50784</v>
      </c>
      <c r="BG190" s="135">
        <f>IF(N190="zákl. přenesená",J190,0)</f>
        <v>0</v>
      </c>
      <c r="BH190" s="135">
        <f>IF(N190="sníž. přenesená",J190,0)</f>
        <v>0</v>
      </c>
      <c r="BI190" s="135">
        <f>IF(N190="nulová",J190,0)</f>
        <v>0</v>
      </c>
      <c r="BJ190" s="17" t="s">
        <v>82</v>
      </c>
      <c r="BK190" s="135">
        <f>ROUND(I190*H190,2)</f>
        <v>50784</v>
      </c>
      <c r="BL190" s="17" t="s">
        <v>277</v>
      </c>
      <c r="BM190" s="134" t="s">
        <v>2450</v>
      </c>
    </row>
    <row r="191" spans="2:65" s="1" customFormat="1">
      <c r="B191" s="29"/>
      <c r="D191" s="136" t="s">
        <v>231</v>
      </c>
      <c r="F191" s="137" t="s">
        <v>2451</v>
      </c>
      <c r="L191" s="29"/>
      <c r="M191" s="138"/>
      <c r="T191" s="53"/>
      <c r="AT191" s="17" t="s">
        <v>231</v>
      </c>
      <c r="AU191" s="17" t="s">
        <v>82</v>
      </c>
    </row>
    <row r="192" spans="2:65" s="1" customFormat="1">
      <c r="B192" s="29"/>
      <c r="D192" s="139" t="s">
        <v>232</v>
      </c>
      <c r="F192" s="140" t="s">
        <v>2452</v>
      </c>
      <c r="L192" s="29"/>
      <c r="M192" s="138"/>
      <c r="T192" s="53"/>
      <c r="AT192" s="17" t="s">
        <v>232</v>
      </c>
      <c r="AU192" s="17" t="s">
        <v>82</v>
      </c>
    </row>
    <row r="193" spans="2:65" s="13" customFormat="1">
      <c r="B193" s="146"/>
      <c r="D193" s="136" t="s">
        <v>234</v>
      </c>
      <c r="E193" s="147" t="s">
        <v>1</v>
      </c>
      <c r="F193" s="148" t="s">
        <v>2453</v>
      </c>
      <c r="H193" s="149">
        <v>92</v>
      </c>
      <c r="L193" s="146"/>
      <c r="M193" s="150"/>
      <c r="T193" s="151"/>
      <c r="AT193" s="147" t="s">
        <v>234</v>
      </c>
      <c r="AU193" s="147" t="s">
        <v>82</v>
      </c>
      <c r="AV193" s="13" t="s">
        <v>82</v>
      </c>
      <c r="AW193" s="13" t="s">
        <v>29</v>
      </c>
      <c r="AX193" s="13" t="s">
        <v>73</v>
      </c>
      <c r="AY193" s="147" t="s">
        <v>224</v>
      </c>
    </row>
    <row r="194" spans="2:65" s="14" customFormat="1">
      <c r="B194" s="152"/>
      <c r="D194" s="136" t="s">
        <v>234</v>
      </c>
      <c r="E194" s="153" t="s">
        <v>1</v>
      </c>
      <c r="F194" s="154" t="s">
        <v>239</v>
      </c>
      <c r="H194" s="155">
        <v>92</v>
      </c>
      <c r="L194" s="152"/>
      <c r="M194" s="156"/>
      <c r="T194" s="157"/>
      <c r="AT194" s="153" t="s">
        <v>234</v>
      </c>
      <c r="AU194" s="153" t="s">
        <v>82</v>
      </c>
      <c r="AV194" s="14" t="s">
        <v>106</v>
      </c>
      <c r="AW194" s="14" t="s">
        <v>29</v>
      </c>
      <c r="AX194" s="14" t="s">
        <v>78</v>
      </c>
      <c r="AY194" s="153" t="s">
        <v>224</v>
      </c>
    </row>
    <row r="195" spans="2:65" s="1" customFormat="1" ht="16.5" customHeight="1">
      <c r="B195" s="123"/>
      <c r="C195" s="124" t="s">
        <v>8</v>
      </c>
      <c r="D195" s="124" t="s">
        <v>226</v>
      </c>
      <c r="E195" s="125" t="s">
        <v>2454</v>
      </c>
      <c r="F195" s="126" t="s">
        <v>2455</v>
      </c>
      <c r="G195" s="127" t="s">
        <v>272</v>
      </c>
      <c r="H195" s="128">
        <v>2</v>
      </c>
      <c r="I195" s="129">
        <v>633</v>
      </c>
      <c r="J195" s="129">
        <f>ROUND(I195*H195,2)</f>
        <v>1266</v>
      </c>
      <c r="K195" s="126" t="s">
        <v>230</v>
      </c>
      <c r="L195" s="29"/>
      <c r="M195" s="130" t="s">
        <v>1</v>
      </c>
      <c r="N195" s="131" t="s">
        <v>39</v>
      </c>
      <c r="O195" s="132">
        <v>0.79700000000000004</v>
      </c>
      <c r="P195" s="132">
        <f>O195*H195</f>
        <v>1.5940000000000001</v>
      </c>
      <c r="Q195" s="132">
        <v>7.1000000000000002E-4</v>
      </c>
      <c r="R195" s="132">
        <f>Q195*H195</f>
        <v>1.42E-3</v>
      </c>
      <c r="S195" s="132">
        <v>0</v>
      </c>
      <c r="T195" s="133">
        <f>S195*H195</f>
        <v>0</v>
      </c>
      <c r="AR195" s="134" t="s">
        <v>277</v>
      </c>
      <c r="AT195" s="134" t="s">
        <v>226</v>
      </c>
      <c r="AU195" s="134" t="s">
        <v>82</v>
      </c>
      <c r="AY195" s="17" t="s">
        <v>224</v>
      </c>
      <c r="BE195" s="135">
        <f>IF(N195="základní",J195,0)</f>
        <v>0</v>
      </c>
      <c r="BF195" s="135">
        <f>IF(N195="snížená",J195,0)</f>
        <v>1266</v>
      </c>
      <c r="BG195" s="135">
        <f>IF(N195="zákl. přenesená",J195,0)</f>
        <v>0</v>
      </c>
      <c r="BH195" s="135">
        <f>IF(N195="sníž. přenesená",J195,0)</f>
        <v>0</v>
      </c>
      <c r="BI195" s="135">
        <f>IF(N195="nulová",J195,0)</f>
        <v>0</v>
      </c>
      <c r="BJ195" s="17" t="s">
        <v>82</v>
      </c>
      <c r="BK195" s="135">
        <f>ROUND(I195*H195,2)</f>
        <v>1266</v>
      </c>
      <c r="BL195" s="17" t="s">
        <v>277</v>
      </c>
      <c r="BM195" s="134" t="s">
        <v>2456</v>
      </c>
    </row>
    <row r="196" spans="2:65" s="1" customFormat="1">
      <c r="B196" s="29"/>
      <c r="D196" s="136" t="s">
        <v>231</v>
      </c>
      <c r="F196" s="137" t="s">
        <v>2457</v>
      </c>
      <c r="L196" s="29"/>
      <c r="M196" s="138"/>
      <c r="T196" s="53"/>
      <c r="AT196" s="17" t="s">
        <v>231</v>
      </c>
      <c r="AU196" s="17" t="s">
        <v>82</v>
      </c>
    </row>
    <row r="197" spans="2:65" s="1" customFormat="1">
      <c r="B197" s="29"/>
      <c r="D197" s="139" t="s">
        <v>232</v>
      </c>
      <c r="F197" s="140" t="s">
        <v>2458</v>
      </c>
      <c r="L197" s="29"/>
      <c r="M197" s="138"/>
      <c r="T197" s="53"/>
      <c r="AT197" s="17" t="s">
        <v>232</v>
      </c>
      <c r="AU197" s="17" t="s">
        <v>82</v>
      </c>
    </row>
    <row r="198" spans="2:65" s="1" customFormat="1" ht="16.5" customHeight="1">
      <c r="B198" s="123"/>
      <c r="C198" s="124" t="s">
        <v>310</v>
      </c>
      <c r="D198" s="124" t="s">
        <v>226</v>
      </c>
      <c r="E198" s="125" t="s">
        <v>2459</v>
      </c>
      <c r="F198" s="126" t="s">
        <v>2460</v>
      </c>
      <c r="G198" s="127" t="s">
        <v>272</v>
      </c>
      <c r="H198" s="128">
        <v>35</v>
      </c>
      <c r="I198" s="129">
        <v>806</v>
      </c>
      <c r="J198" s="129">
        <f>ROUND(I198*H198,2)</f>
        <v>28210</v>
      </c>
      <c r="K198" s="126" t="s">
        <v>230</v>
      </c>
      <c r="L198" s="29"/>
      <c r="M198" s="130" t="s">
        <v>1</v>
      </c>
      <c r="N198" s="131" t="s">
        <v>39</v>
      </c>
      <c r="O198" s="132">
        <v>0.83199999999999996</v>
      </c>
      <c r="P198" s="132">
        <f>O198*H198</f>
        <v>29.119999999999997</v>
      </c>
      <c r="Q198" s="132">
        <v>2.2399999999999998E-3</v>
      </c>
      <c r="R198" s="132">
        <f>Q198*H198</f>
        <v>7.8399999999999997E-2</v>
      </c>
      <c r="S198" s="132">
        <v>0</v>
      </c>
      <c r="T198" s="133">
        <f>S198*H198</f>
        <v>0</v>
      </c>
      <c r="AR198" s="134" t="s">
        <v>277</v>
      </c>
      <c r="AT198" s="134" t="s">
        <v>226</v>
      </c>
      <c r="AU198" s="134" t="s">
        <v>82</v>
      </c>
      <c r="AY198" s="17" t="s">
        <v>224</v>
      </c>
      <c r="BE198" s="135">
        <f>IF(N198="základní",J198,0)</f>
        <v>0</v>
      </c>
      <c r="BF198" s="135">
        <f>IF(N198="snížená",J198,0)</f>
        <v>28210</v>
      </c>
      <c r="BG198" s="135">
        <f>IF(N198="zákl. přenesená",J198,0)</f>
        <v>0</v>
      </c>
      <c r="BH198" s="135">
        <f>IF(N198="sníž. přenesená",J198,0)</f>
        <v>0</v>
      </c>
      <c r="BI198" s="135">
        <f>IF(N198="nulová",J198,0)</f>
        <v>0</v>
      </c>
      <c r="BJ198" s="17" t="s">
        <v>82</v>
      </c>
      <c r="BK198" s="135">
        <f>ROUND(I198*H198,2)</f>
        <v>28210</v>
      </c>
      <c r="BL198" s="17" t="s">
        <v>277</v>
      </c>
      <c r="BM198" s="134" t="s">
        <v>2461</v>
      </c>
    </row>
    <row r="199" spans="2:65" s="1" customFormat="1">
      <c r="B199" s="29"/>
      <c r="D199" s="136" t="s">
        <v>231</v>
      </c>
      <c r="F199" s="137" t="s">
        <v>2462</v>
      </c>
      <c r="L199" s="29"/>
      <c r="M199" s="138"/>
      <c r="T199" s="53"/>
      <c r="AT199" s="17" t="s">
        <v>231</v>
      </c>
      <c r="AU199" s="17" t="s">
        <v>82</v>
      </c>
    </row>
    <row r="200" spans="2:65" s="1" customFormat="1">
      <c r="B200" s="29"/>
      <c r="D200" s="139" t="s">
        <v>232</v>
      </c>
      <c r="F200" s="140" t="s">
        <v>2463</v>
      </c>
      <c r="L200" s="29"/>
      <c r="M200" s="138"/>
      <c r="T200" s="53"/>
      <c r="AT200" s="17" t="s">
        <v>232</v>
      </c>
      <c r="AU200" s="17" t="s">
        <v>82</v>
      </c>
    </row>
    <row r="201" spans="2:65" s="1" customFormat="1" ht="24.2" customHeight="1">
      <c r="B201" s="123"/>
      <c r="C201" s="164" t="s">
        <v>273</v>
      </c>
      <c r="D201" s="164" t="s">
        <v>1008</v>
      </c>
      <c r="E201" s="165" t="s">
        <v>2464</v>
      </c>
      <c r="F201" s="166" t="s">
        <v>2465</v>
      </c>
      <c r="G201" s="167" t="s">
        <v>639</v>
      </c>
      <c r="H201" s="168">
        <v>17</v>
      </c>
      <c r="I201" s="169">
        <v>138</v>
      </c>
      <c r="J201" s="169">
        <f>ROUND(I201*H201,2)</f>
        <v>2346</v>
      </c>
      <c r="K201" s="166" t="s">
        <v>230</v>
      </c>
      <c r="L201" s="170"/>
      <c r="M201" s="171" t="s">
        <v>1</v>
      </c>
      <c r="N201" s="172" t="s">
        <v>39</v>
      </c>
      <c r="O201" s="132">
        <v>0</v>
      </c>
      <c r="P201" s="132">
        <f>O201*H201</f>
        <v>0</v>
      </c>
      <c r="Q201" s="132">
        <v>3.3E-4</v>
      </c>
      <c r="R201" s="132">
        <f>Q201*H201</f>
        <v>5.6100000000000004E-3</v>
      </c>
      <c r="S201" s="132">
        <v>0</v>
      </c>
      <c r="T201" s="133">
        <f>S201*H201</f>
        <v>0</v>
      </c>
      <c r="AR201" s="134" t="s">
        <v>332</v>
      </c>
      <c r="AT201" s="134" t="s">
        <v>1008</v>
      </c>
      <c r="AU201" s="134" t="s">
        <v>82</v>
      </c>
      <c r="AY201" s="17" t="s">
        <v>224</v>
      </c>
      <c r="BE201" s="135">
        <f>IF(N201="základní",J201,0)</f>
        <v>0</v>
      </c>
      <c r="BF201" s="135">
        <f>IF(N201="snížená",J201,0)</f>
        <v>2346</v>
      </c>
      <c r="BG201" s="135">
        <f>IF(N201="zákl. přenesená",J201,0)</f>
        <v>0</v>
      </c>
      <c r="BH201" s="135">
        <f>IF(N201="sníž. přenesená",J201,0)</f>
        <v>0</v>
      </c>
      <c r="BI201" s="135">
        <f>IF(N201="nulová",J201,0)</f>
        <v>0</v>
      </c>
      <c r="BJ201" s="17" t="s">
        <v>82</v>
      </c>
      <c r="BK201" s="135">
        <f>ROUND(I201*H201,2)</f>
        <v>2346</v>
      </c>
      <c r="BL201" s="17" t="s">
        <v>277</v>
      </c>
      <c r="BM201" s="134" t="s">
        <v>2466</v>
      </c>
    </row>
    <row r="202" spans="2:65" s="1" customFormat="1">
      <c r="B202" s="29"/>
      <c r="D202" s="136" t="s">
        <v>231</v>
      </c>
      <c r="F202" s="137" t="s">
        <v>2465</v>
      </c>
      <c r="L202" s="29"/>
      <c r="M202" s="138"/>
      <c r="T202" s="53"/>
      <c r="AT202" s="17" t="s">
        <v>231</v>
      </c>
      <c r="AU202" s="17" t="s">
        <v>82</v>
      </c>
    </row>
    <row r="203" spans="2:65" s="1" customFormat="1" ht="21.75" customHeight="1">
      <c r="B203" s="123"/>
      <c r="C203" s="164" t="s">
        <v>325</v>
      </c>
      <c r="D203" s="164" t="s">
        <v>1008</v>
      </c>
      <c r="E203" s="165" t="s">
        <v>2467</v>
      </c>
      <c r="F203" s="166" t="s">
        <v>2468</v>
      </c>
      <c r="G203" s="167" t="s">
        <v>639</v>
      </c>
      <c r="H203" s="168">
        <v>3</v>
      </c>
      <c r="I203" s="169">
        <v>131</v>
      </c>
      <c r="J203" s="169">
        <f>ROUND(I203*H203,2)</f>
        <v>393</v>
      </c>
      <c r="K203" s="166" t="s">
        <v>230</v>
      </c>
      <c r="L203" s="170"/>
      <c r="M203" s="171" t="s">
        <v>1</v>
      </c>
      <c r="N203" s="172" t="s">
        <v>39</v>
      </c>
      <c r="O203" s="132">
        <v>0</v>
      </c>
      <c r="P203" s="132">
        <f>O203*H203</f>
        <v>0</v>
      </c>
      <c r="Q203" s="132">
        <v>1.3999999999999999E-4</v>
      </c>
      <c r="R203" s="132">
        <f>Q203*H203</f>
        <v>4.1999999999999996E-4</v>
      </c>
      <c r="S203" s="132">
        <v>0</v>
      </c>
      <c r="T203" s="133">
        <f>S203*H203</f>
        <v>0</v>
      </c>
      <c r="AR203" s="134" t="s">
        <v>332</v>
      </c>
      <c r="AT203" s="134" t="s">
        <v>1008</v>
      </c>
      <c r="AU203" s="134" t="s">
        <v>82</v>
      </c>
      <c r="AY203" s="17" t="s">
        <v>224</v>
      </c>
      <c r="BE203" s="135">
        <f>IF(N203="základní",J203,0)</f>
        <v>0</v>
      </c>
      <c r="BF203" s="135">
        <f>IF(N203="snížená",J203,0)</f>
        <v>393</v>
      </c>
      <c r="BG203" s="135">
        <f>IF(N203="zákl. přenesená",J203,0)</f>
        <v>0</v>
      </c>
      <c r="BH203" s="135">
        <f>IF(N203="sníž. přenesená",J203,0)</f>
        <v>0</v>
      </c>
      <c r="BI203" s="135">
        <f>IF(N203="nulová",J203,0)</f>
        <v>0</v>
      </c>
      <c r="BJ203" s="17" t="s">
        <v>82</v>
      </c>
      <c r="BK203" s="135">
        <f>ROUND(I203*H203,2)</f>
        <v>393</v>
      </c>
      <c r="BL203" s="17" t="s">
        <v>277</v>
      </c>
      <c r="BM203" s="134" t="s">
        <v>2469</v>
      </c>
    </row>
    <row r="204" spans="2:65" s="1" customFormat="1">
      <c r="B204" s="29"/>
      <c r="D204" s="136" t="s">
        <v>231</v>
      </c>
      <c r="F204" s="137" t="s">
        <v>2468</v>
      </c>
      <c r="L204" s="29"/>
      <c r="M204" s="138"/>
      <c r="T204" s="53"/>
      <c r="AT204" s="17" t="s">
        <v>231</v>
      </c>
      <c r="AU204" s="17" t="s">
        <v>82</v>
      </c>
    </row>
    <row r="205" spans="2:65" s="1" customFormat="1" ht="33" customHeight="1">
      <c r="B205" s="123"/>
      <c r="C205" s="164" t="s">
        <v>277</v>
      </c>
      <c r="D205" s="164" t="s">
        <v>1008</v>
      </c>
      <c r="E205" s="165" t="s">
        <v>2470</v>
      </c>
      <c r="F205" s="166" t="s">
        <v>2471</v>
      </c>
      <c r="G205" s="167" t="s">
        <v>639</v>
      </c>
      <c r="H205" s="168">
        <v>16</v>
      </c>
      <c r="I205" s="169">
        <v>1926</v>
      </c>
      <c r="J205" s="169">
        <f>ROUND(I205*H205,2)</f>
        <v>30816</v>
      </c>
      <c r="K205" s="166" t="s">
        <v>1</v>
      </c>
      <c r="L205" s="170"/>
      <c r="M205" s="171" t="s">
        <v>1</v>
      </c>
      <c r="N205" s="172" t="s">
        <v>39</v>
      </c>
      <c r="O205" s="132">
        <v>0</v>
      </c>
      <c r="P205" s="132">
        <f>O205*H205</f>
        <v>0</v>
      </c>
      <c r="Q205" s="132">
        <v>3.7000000000000002E-3</v>
      </c>
      <c r="R205" s="132">
        <f>Q205*H205</f>
        <v>5.9200000000000003E-2</v>
      </c>
      <c r="S205" s="132">
        <v>0</v>
      </c>
      <c r="T205" s="133">
        <f>S205*H205</f>
        <v>0</v>
      </c>
      <c r="AR205" s="134" t="s">
        <v>332</v>
      </c>
      <c r="AT205" s="134" t="s">
        <v>1008</v>
      </c>
      <c r="AU205" s="134" t="s">
        <v>82</v>
      </c>
      <c r="AY205" s="17" t="s">
        <v>224</v>
      </c>
      <c r="BE205" s="135">
        <f>IF(N205="základní",J205,0)</f>
        <v>0</v>
      </c>
      <c r="BF205" s="135">
        <f>IF(N205="snížená",J205,0)</f>
        <v>30816</v>
      </c>
      <c r="BG205" s="135">
        <f>IF(N205="zákl. přenesená",J205,0)</f>
        <v>0</v>
      </c>
      <c r="BH205" s="135">
        <f>IF(N205="sníž. přenesená",J205,0)</f>
        <v>0</v>
      </c>
      <c r="BI205" s="135">
        <f>IF(N205="nulová",J205,0)</f>
        <v>0</v>
      </c>
      <c r="BJ205" s="17" t="s">
        <v>82</v>
      </c>
      <c r="BK205" s="135">
        <f>ROUND(I205*H205,2)</f>
        <v>30816</v>
      </c>
      <c r="BL205" s="17" t="s">
        <v>277</v>
      </c>
      <c r="BM205" s="134" t="s">
        <v>2472</v>
      </c>
    </row>
    <row r="206" spans="2:65" s="1" customFormat="1" ht="19.5">
      <c r="B206" s="29"/>
      <c r="D206" s="136" t="s">
        <v>231</v>
      </c>
      <c r="F206" s="137" t="s">
        <v>2471</v>
      </c>
      <c r="L206" s="29"/>
      <c r="M206" s="138"/>
      <c r="T206" s="53"/>
      <c r="AT206" s="17" t="s">
        <v>231</v>
      </c>
      <c r="AU206" s="17" t="s">
        <v>82</v>
      </c>
    </row>
    <row r="207" spans="2:65" s="13" customFormat="1">
      <c r="B207" s="146"/>
      <c r="D207" s="136" t="s">
        <v>234</v>
      </c>
      <c r="E207" s="147" t="s">
        <v>1</v>
      </c>
      <c r="F207" s="148" t="s">
        <v>2473</v>
      </c>
      <c r="H207" s="149">
        <v>16</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16</v>
      </c>
      <c r="L208" s="152"/>
      <c r="M208" s="156"/>
      <c r="T208" s="157"/>
      <c r="AT208" s="153" t="s">
        <v>234</v>
      </c>
      <c r="AU208" s="153" t="s">
        <v>82</v>
      </c>
      <c r="AV208" s="14" t="s">
        <v>106</v>
      </c>
      <c r="AW208" s="14" t="s">
        <v>29</v>
      </c>
      <c r="AX208" s="14" t="s">
        <v>78</v>
      </c>
      <c r="AY208" s="153" t="s">
        <v>224</v>
      </c>
    </row>
    <row r="209" spans="2:65" s="1" customFormat="1" ht="24.2" customHeight="1">
      <c r="B209" s="123"/>
      <c r="C209" s="124" t="s">
        <v>337</v>
      </c>
      <c r="D209" s="124" t="s">
        <v>226</v>
      </c>
      <c r="E209" s="125" t="s">
        <v>2474</v>
      </c>
      <c r="F209" s="126" t="s">
        <v>2475</v>
      </c>
      <c r="G209" s="127" t="s">
        <v>272</v>
      </c>
      <c r="H209" s="128">
        <v>43.5</v>
      </c>
      <c r="I209" s="129">
        <v>1220</v>
      </c>
      <c r="J209" s="129">
        <f>ROUND(I209*H209,2)</f>
        <v>53070</v>
      </c>
      <c r="K209" s="126" t="s">
        <v>230</v>
      </c>
      <c r="L209" s="29"/>
      <c r="M209" s="130" t="s">
        <v>1</v>
      </c>
      <c r="N209" s="131" t="s">
        <v>39</v>
      </c>
      <c r="O209" s="132">
        <v>0.79</v>
      </c>
      <c r="P209" s="132">
        <f>O209*H209</f>
        <v>34.365000000000002</v>
      </c>
      <c r="Q209" s="132">
        <v>1.7700000000000001E-3</v>
      </c>
      <c r="R209" s="132">
        <f>Q209*H209</f>
        <v>7.6995000000000008E-2</v>
      </c>
      <c r="S209" s="132">
        <v>0</v>
      </c>
      <c r="T209" s="133">
        <f>S209*H209</f>
        <v>0</v>
      </c>
      <c r="AR209" s="134" t="s">
        <v>277</v>
      </c>
      <c r="AT209" s="134" t="s">
        <v>226</v>
      </c>
      <c r="AU209" s="134" t="s">
        <v>82</v>
      </c>
      <c r="AY209" s="17" t="s">
        <v>224</v>
      </c>
      <c r="BE209" s="135">
        <f>IF(N209="základní",J209,0)</f>
        <v>0</v>
      </c>
      <c r="BF209" s="135">
        <f>IF(N209="snížená",J209,0)</f>
        <v>53070</v>
      </c>
      <c r="BG209" s="135">
        <f>IF(N209="zákl. přenesená",J209,0)</f>
        <v>0</v>
      </c>
      <c r="BH209" s="135">
        <f>IF(N209="sníž. přenesená",J209,0)</f>
        <v>0</v>
      </c>
      <c r="BI209" s="135">
        <f>IF(N209="nulová",J209,0)</f>
        <v>0</v>
      </c>
      <c r="BJ209" s="17" t="s">
        <v>82</v>
      </c>
      <c r="BK209" s="135">
        <f>ROUND(I209*H209,2)</f>
        <v>53070</v>
      </c>
      <c r="BL209" s="17" t="s">
        <v>277</v>
      </c>
      <c r="BM209" s="134" t="s">
        <v>2476</v>
      </c>
    </row>
    <row r="210" spans="2:65" s="1" customFormat="1">
      <c r="B210" s="29"/>
      <c r="D210" s="136" t="s">
        <v>231</v>
      </c>
      <c r="F210" s="137" t="s">
        <v>2477</v>
      </c>
      <c r="L210" s="29"/>
      <c r="M210" s="138"/>
      <c r="T210" s="53"/>
      <c r="AT210" s="17" t="s">
        <v>231</v>
      </c>
      <c r="AU210" s="17" t="s">
        <v>82</v>
      </c>
    </row>
    <row r="211" spans="2:65" s="1" customFormat="1">
      <c r="B211" s="29"/>
      <c r="D211" s="139" t="s">
        <v>232</v>
      </c>
      <c r="F211" s="140" t="s">
        <v>2478</v>
      </c>
      <c r="L211" s="29"/>
      <c r="M211" s="138"/>
      <c r="T211" s="53"/>
      <c r="AT211" s="17" t="s">
        <v>232</v>
      </c>
      <c r="AU211" s="17" t="s">
        <v>82</v>
      </c>
    </row>
    <row r="212" spans="2:65" s="1" customFormat="1" ht="37.9" customHeight="1">
      <c r="B212" s="123"/>
      <c r="C212" s="124" t="s">
        <v>283</v>
      </c>
      <c r="D212" s="124" t="s">
        <v>226</v>
      </c>
      <c r="E212" s="125" t="s">
        <v>2479</v>
      </c>
      <c r="F212" s="126" t="s">
        <v>2480</v>
      </c>
      <c r="G212" s="127" t="s">
        <v>639</v>
      </c>
      <c r="H212" s="128">
        <v>1</v>
      </c>
      <c r="I212" s="129">
        <v>2660</v>
      </c>
      <c r="J212" s="129">
        <f>ROUND(I212*H212,2)</f>
        <v>2660</v>
      </c>
      <c r="K212" s="126" t="s">
        <v>230</v>
      </c>
      <c r="L212" s="29"/>
      <c r="M212" s="130" t="s">
        <v>1</v>
      </c>
      <c r="N212" s="131" t="s">
        <v>39</v>
      </c>
      <c r="O212" s="132">
        <v>0.38</v>
      </c>
      <c r="P212" s="132">
        <f>O212*H212</f>
        <v>0.38</v>
      </c>
      <c r="Q212" s="132">
        <v>1.5200000000000001E-3</v>
      </c>
      <c r="R212" s="132">
        <f>Q212*H212</f>
        <v>1.5200000000000001E-3</v>
      </c>
      <c r="S212" s="132">
        <v>0</v>
      </c>
      <c r="T212" s="133">
        <f>S212*H212</f>
        <v>0</v>
      </c>
      <c r="AR212" s="134" t="s">
        <v>277</v>
      </c>
      <c r="AT212" s="134" t="s">
        <v>226</v>
      </c>
      <c r="AU212" s="134" t="s">
        <v>82</v>
      </c>
      <c r="AY212" s="17" t="s">
        <v>224</v>
      </c>
      <c r="BE212" s="135">
        <f>IF(N212="základní",J212,0)</f>
        <v>0</v>
      </c>
      <c r="BF212" s="135">
        <f>IF(N212="snížená",J212,0)</f>
        <v>2660</v>
      </c>
      <c r="BG212" s="135">
        <f>IF(N212="zákl. přenesená",J212,0)</f>
        <v>0</v>
      </c>
      <c r="BH212" s="135">
        <f>IF(N212="sníž. přenesená",J212,0)</f>
        <v>0</v>
      </c>
      <c r="BI212" s="135">
        <f>IF(N212="nulová",J212,0)</f>
        <v>0</v>
      </c>
      <c r="BJ212" s="17" t="s">
        <v>82</v>
      </c>
      <c r="BK212" s="135">
        <f>ROUND(I212*H212,2)</f>
        <v>2660</v>
      </c>
      <c r="BL212" s="17" t="s">
        <v>277</v>
      </c>
      <c r="BM212" s="134" t="s">
        <v>2481</v>
      </c>
    </row>
    <row r="213" spans="2:65" s="1" customFormat="1" ht="19.5">
      <c r="B213" s="29"/>
      <c r="D213" s="136" t="s">
        <v>231</v>
      </c>
      <c r="F213" s="137" t="s">
        <v>2482</v>
      </c>
      <c r="L213" s="29"/>
      <c r="M213" s="138"/>
      <c r="T213" s="53"/>
      <c r="AT213" s="17" t="s">
        <v>231</v>
      </c>
      <c r="AU213" s="17" t="s">
        <v>82</v>
      </c>
    </row>
    <row r="214" spans="2:65" s="1" customFormat="1">
      <c r="B214" s="29"/>
      <c r="D214" s="139" t="s">
        <v>232</v>
      </c>
      <c r="F214" s="140" t="s">
        <v>2483</v>
      </c>
      <c r="L214" s="29"/>
      <c r="M214" s="138"/>
      <c r="T214" s="53"/>
      <c r="AT214" s="17" t="s">
        <v>232</v>
      </c>
      <c r="AU214" s="17" t="s">
        <v>82</v>
      </c>
    </row>
    <row r="215" spans="2:65" s="1" customFormat="1" ht="24.2" customHeight="1">
      <c r="B215" s="123"/>
      <c r="C215" s="124" t="s">
        <v>347</v>
      </c>
      <c r="D215" s="124" t="s">
        <v>226</v>
      </c>
      <c r="E215" s="125" t="s">
        <v>2484</v>
      </c>
      <c r="F215" s="126" t="s">
        <v>2485</v>
      </c>
      <c r="G215" s="127" t="s">
        <v>639</v>
      </c>
      <c r="H215" s="128">
        <v>14</v>
      </c>
      <c r="I215" s="129">
        <v>1530</v>
      </c>
      <c r="J215" s="129">
        <f>ROUND(I215*H215,2)</f>
        <v>21420</v>
      </c>
      <c r="K215" s="126" t="s">
        <v>230</v>
      </c>
      <c r="L215" s="29"/>
      <c r="M215" s="130" t="s">
        <v>1</v>
      </c>
      <c r="N215" s="131" t="s">
        <v>39</v>
      </c>
      <c r="O215" s="132">
        <v>2.54</v>
      </c>
      <c r="P215" s="132">
        <f>O215*H215</f>
        <v>35.56</v>
      </c>
      <c r="Q215" s="132">
        <v>1.4999999999999999E-4</v>
      </c>
      <c r="R215" s="132">
        <f>Q215*H215</f>
        <v>2.0999999999999999E-3</v>
      </c>
      <c r="S215" s="132">
        <v>0</v>
      </c>
      <c r="T215" s="133">
        <f>S215*H215</f>
        <v>0</v>
      </c>
      <c r="AR215" s="134" t="s">
        <v>277</v>
      </c>
      <c r="AT215" s="134" t="s">
        <v>226</v>
      </c>
      <c r="AU215" s="134" t="s">
        <v>82</v>
      </c>
      <c r="AY215" s="17" t="s">
        <v>224</v>
      </c>
      <c r="BE215" s="135">
        <f>IF(N215="základní",J215,0)</f>
        <v>0</v>
      </c>
      <c r="BF215" s="135">
        <f>IF(N215="snížená",J215,0)</f>
        <v>21420</v>
      </c>
      <c r="BG215" s="135">
        <f>IF(N215="zákl. přenesená",J215,0)</f>
        <v>0</v>
      </c>
      <c r="BH215" s="135">
        <f>IF(N215="sníž. přenesená",J215,0)</f>
        <v>0</v>
      </c>
      <c r="BI215" s="135">
        <f>IF(N215="nulová",J215,0)</f>
        <v>0</v>
      </c>
      <c r="BJ215" s="17" t="s">
        <v>82</v>
      </c>
      <c r="BK215" s="135">
        <f>ROUND(I215*H215,2)</f>
        <v>21420</v>
      </c>
      <c r="BL215" s="17" t="s">
        <v>277</v>
      </c>
      <c r="BM215" s="134" t="s">
        <v>2486</v>
      </c>
    </row>
    <row r="216" spans="2:65" s="1" customFormat="1" ht="19.5">
      <c r="B216" s="29"/>
      <c r="D216" s="136" t="s">
        <v>231</v>
      </c>
      <c r="F216" s="137" t="s">
        <v>2487</v>
      </c>
      <c r="L216" s="29"/>
      <c r="M216" s="138"/>
      <c r="T216" s="53"/>
      <c r="AT216" s="17" t="s">
        <v>231</v>
      </c>
      <c r="AU216" s="17" t="s">
        <v>82</v>
      </c>
    </row>
    <row r="217" spans="2:65" s="1" customFormat="1">
      <c r="B217" s="29"/>
      <c r="D217" s="139" t="s">
        <v>232</v>
      </c>
      <c r="F217" s="140" t="s">
        <v>2488</v>
      </c>
      <c r="L217" s="29"/>
      <c r="M217" s="138"/>
      <c r="T217" s="53"/>
      <c r="AT217" s="17" t="s">
        <v>232</v>
      </c>
      <c r="AU217" s="17" t="s">
        <v>82</v>
      </c>
    </row>
    <row r="218" spans="2:65" s="1" customFormat="1" ht="24.2" customHeight="1">
      <c r="B218" s="123"/>
      <c r="C218" s="164" t="s">
        <v>293</v>
      </c>
      <c r="D218" s="164" t="s">
        <v>1008</v>
      </c>
      <c r="E218" s="165" t="s">
        <v>2489</v>
      </c>
      <c r="F218" s="166" t="s">
        <v>2490</v>
      </c>
      <c r="G218" s="167" t="s">
        <v>639</v>
      </c>
      <c r="H218" s="168">
        <v>14</v>
      </c>
      <c r="I218" s="169">
        <v>7950</v>
      </c>
      <c r="J218" s="169">
        <f>ROUND(I218*H218,2)</f>
        <v>111300</v>
      </c>
      <c r="K218" s="166" t="s">
        <v>230</v>
      </c>
      <c r="L218" s="170"/>
      <c r="M218" s="171" t="s">
        <v>1</v>
      </c>
      <c r="N218" s="172" t="s">
        <v>39</v>
      </c>
      <c r="O218" s="132">
        <v>0</v>
      </c>
      <c r="P218" s="132">
        <f>O218*H218</f>
        <v>0</v>
      </c>
      <c r="Q218" s="132">
        <v>3.5000000000000001E-3</v>
      </c>
      <c r="R218" s="132">
        <f>Q218*H218</f>
        <v>4.9000000000000002E-2</v>
      </c>
      <c r="S218" s="132">
        <v>0</v>
      </c>
      <c r="T218" s="133">
        <f>S218*H218</f>
        <v>0</v>
      </c>
      <c r="AR218" s="134" t="s">
        <v>332</v>
      </c>
      <c r="AT218" s="134" t="s">
        <v>1008</v>
      </c>
      <c r="AU218" s="134" t="s">
        <v>82</v>
      </c>
      <c r="AY218" s="17" t="s">
        <v>224</v>
      </c>
      <c r="BE218" s="135">
        <f>IF(N218="základní",J218,0)</f>
        <v>0</v>
      </c>
      <c r="BF218" s="135">
        <f>IF(N218="snížená",J218,0)</f>
        <v>111300</v>
      </c>
      <c r="BG218" s="135">
        <f>IF(N218="zákl. přenesená",J218,0)</f>
        <v>0</v>
      </c>
      <c r="BH218" s="135">
        <f>IF(N218="sníž. přenesená",J218,0)</f>
        <v>0</v>
      </c>
      <c r="BI218" s="135">
        <f>IF(N218="nulová",J218,0)</f>
        <v>0</v>
      </c>
      <c r="BJ218" s="17" t="s">
        <v>82</v>
      </c>
      <c r="BK218" s="135">
        <f>ROUND(I218*H218,2)</f>
        <v>111300</v>
      </c>
      <c r="BL218" s="17" t="s">
        <v>277</v>
      </c>
      <c r="BM218" s="134" t="s">
        <v>2491</v>
      </c>
    </row>
    <row r="219" spans="2:65" s="1" customFormat="1">
      <c r="B219" s="29"/>
      <c r="D219" s="136" t="s">
        <v>231</v>
      </c>
      <c r="F219" s="137" t="s">
        <v>2492</v>
      </c>
      <c r="L219" s="29"/>
      <c r="M219" s="138"/>
      <c r="T219" s="53"/>
      <c r="AT219" s="17" t="s">
        <v>231</v>
      </c>
      <c r="AU219" s="17" t="s">
        <v>82</v>
      </c>
    </row>
    <row r="220" spans="2:65" s="1" customFormat="1" ht="24.2" customHeight="1">
      <c r="B220" s="123"/>
      <c r="C220" s="124" t="s">
        <v>7</v>
      </c>
      <c r="D220" s="124" t="s">
        <v>226</v>
      </c>
      <c r="E220" s="125" t="s">
        <v>2493</v>
      </c>
      <c r="F220" s="126" t="s">
        <v>2494</v>
      </c>
      <c r="G220" s="127" t="s">
        <v>639</v>
      </c>
      <c r="H220" s="128">
        <v>16</v>
      </c>
      <c r="I220" s="129">
        <v>930</v>
      </c>
      <c r="J220" s="129">
        <f>ROUND(I220*H220,2)</f>
        <v>14880</v>
      </c>
      <c r="K220" s="126" t="s">
        <v>230</v>
      </c>
      <c r="L220" s="29"/>
      <c r="M220" s="130" t="s">
        <v>1</v>
      </c>
      <c r="N220" s="131" t="s">
        <v>39</v>
      </c>
      <c r="O220" s="132">
        <v>0.42499999999999999</v>
      </c>
      <c r="P220" s="132">
        <f>O220*H220</f>
        <v>6.8</v>
      </c>
      <c r="Q220" s="132">
        <v>1.15E-3</v>
      </c>
      <c r="R220" s="132">
        <f>Q220*H220</f>
        <v>1.84E-2</v>
      </c>
      <c r="S220" s="132">
        <v>0</v>
      </c>
      <c r="T220" s="133">
        <f>S220*H220</f>
        <v>0</v>
      </c>
      <c r="AR220" s="134" t="s">
        <v>277</v>
      </c>
      <c r="AT220" s="134" t="s">
        <v>226</v>
      </c>
      <c r="AU220" s="134" t="s">
        <v>82</v>
      </c>
      <c r="AY220" s="17" t="s">
        <v>224</v>
      </c>
      <c r="BE220" s="135">
        <f>IF(N220="základní",J220,0)</f>
        <v>0</v>
      </c>
      <c r="BF220" s="135">
        <f>IF(N220="snížená",J220,0)</f>
        <v>14880</v>
      </c>
      <c r="BG220" s="135">
        <f>IF(N220="zákl. přenesená",J220,0)</f>
        <v>0</v>
      </c>
      <c r="BH220" s="135">
        <f>IF(N220="sníž. přenesená",J220,0)</f>
        <v>0</v>
      </c>
      <c r="BI220" s="135">
        <f>IF(N220="nulová",J220,0)</f>
        <v>0</v>
      </c>
      <c r="BJ220" s="17" t="s">
        <v>82</v>
      </c>
      <c r="BK220" s="135">
        <f>ROUND(I220*H220,2)</f>
        <v>14880</v>
      </c>
      <c r="BL220" s="17" t="s">
        <v>277</v>
      </c>
      <c r="BM220" s="134" t="s">
        <v>2495</v>
      </c>
    </row>
    <row r="221" spans="2:65" s="1" customFormat="1" ht="19.5">
      <c r="B221" s="29"/>
      <c r="D221" s="136" t="s">
        <v>231</v>
      </c>
      <c r="F221" s="137" t="s">
        <v>2496</v>
      </c>
      <c r="L221" s="29"/>
      <c r="M221" s="138"/>
      <c r="T221" s="53"/>
      <c r="AT221" s="17" t="s">
        <v>231</v>
      </c>
      <c r="AU221" s="17" t="s">
        <v>82</v>
      </c>
    </row>
    <row r="222" spans="2:65" s="1" customFormat="1">
      <c r="B222" s="29"/>
      <c r="D222" s="139" t="s">
        <v>232</v>
      </c>
      <c r="F222" s="140" t="s">
        <v>2497</v>
      </c>
      <c r="L222" s="29"/>
      <c r="M222" s="138"/>
      <c r="T222" s="53"/>
      <c r="AT222" s="17" t="s">
        <v>232</v>
      </c>
      <c r="AU222" s="17" t="s">
        <v>82</v>
      </c>
    </row>
    <row r="223" spans="2:65" s="13" customFormat="1">
      <c r="B223" s="146"/>
      <c r="D223" s="136" t="s">
        <v>234</v>
      </c>
      <c r="E223" s="147" t="s">
        <v>1</v>
      </c>
      <c r="F223" s="148" t="s">
        <v>2473</v>
      </c>
      <c r="H223" s="149">
        <v>16</v>
      </c>
      <c r="L223" s="146"/>
      <c r="M223" s="150"/>
      <c r="T223" s="151"/>
      <c r="AT223" s="147" t="s">
        <v>234</v>
      </c>
      <c r="AU223" s="147" t="s">
        <v>82</v>
      </c>
      <c r="AV223" s="13" t="s">
        <v>82</v>
      </c>
      <c r="AW223" s="13" t="s">
        <v>29</v>
      </c>
      <c r="AX223" s="13" t="s">
        <v>73</v>
      </c>
      <c r="AY223" s="147" t="s">
        <v>224</v>
      </c>
    </row>
    <row r="224" spans="2:65" s="14" customFormat="1">
      <c r="B224" s="152"/>
      <c r="D224" s="136" t="s">
        <v>234</v>
      </c>
      <c r="E224" s="153" t="s">
        <v>1</v>
      </c>
      <c r="F224" s="154" t="s">
        <v>239</v>
      </c>
      <c r="H224" s="155">
        <v>16</v>
      </c>
      <c r="L224" s="152"/>
      <c r="M224" s="156"/>
      <c r="T224" s="157"/>
      <c r="AT224" s="153" t="s">
        <v>234</v>
      </c>
      <c r="AU224" s="153" t="s">
        <v>82</v>
      </c>
      <c r="AV224" s="14" t="s">
        <v>106</v>
      </c>
      <c r="AW224" s="14" t="s">
        <v>29</v>
      </c>
      <c r="AX224" s="14" t="s">
        <v>78</v>
      </c>
      <c r="AY224" s="153" t="s">
        <v>224</v>
      </c>
    </row>
    <row r="225" spans="2:65" s="1" customFormat="1" ht="21.75" customHeight="1">
      <c r="B225" s="123"/>
      <c r="C225" s="124" t="s">
        <v>300</v>
      </c>
      <c r="D225" s="124" t="s">
        <v>226</v>
      </c>
      <c r="E225" s="125" t="s">
        <v>2498</v>
      </c>
      <c r="F225" s="126" t="s">
        <v>2499</v>
      </c>
      <c r="G225" s="127" t="s">
        <v>272</v>
      </c>
      <c r="H225" s="128">
        <v>388</v>
      </c>
      <c r="I225" s="129">
        <v>28.7</v>
      </c>
      <c r="J225" s="129">
        <f>ROUND(I225*H225,2)</f>
        <v>11135.6</v>
      </c>
      <c r="K225" s="126" t="s">
        <v>230</v>
      </c>
      <c r="L225" s="29"/>
      <c r="M225" s="130" t="s">
        <v>1</v>
      </c>
      <c r="N225" s="131" t="s">
        <v>39</v>
      </c>
      <c r="O225" s="132">
        <v>4.8000000000000001E-2</v>
      </c>
      <c r="P225" s="132">
        <f>O225*H225</f>
        <v>18.623999999999999</v>
      </c>
      <c r="Q225" s="132">
        <v>0</v>
      </c>
      <c r="R225" s="132">
        <f>Q225*H225</f>
        <v>0</v>
      </c>
      <c r="S225" s="132">
        <v>0</v>
      </c>
      <c r="T225" s="133">
        <f>S225*H225</f>
        <v>0</v>
      </c>
      <c r="AR225" s="134" t="s">
        <v>277</v>
      </c>
      <c r="AT225" s="134" t="s">
        <v>226</v>
      </c>
      <c r="AU225" s="134" t="s">
        <v>82</v>
      </c>
      <c r="AY225" s="17" t="s">
        <v>224</v>
      </c>
      <c r="BE225" s="135">
        <f>IF(N225="základní",J225,0)</f>
        <v>0</v>
      </c>
      <c r="BF225" s="135">
        <f>IF(N225="snížená",J225,0)</f>
        <v>11135.6</v>
      </c>
      <c r="BG225" s="135">
        <f>IF(N225="zákl. přenesená",J225,0)</f>
        <v>0</v>
      </c>
      <c r="BH225" s="135">
        <f>IF(N225="sníž. přenesená",J225,0)</f>
        <v>0</v>
      </c>
      <c r="BI225" s="135">
        <f>IF(N225="nulová",J225,0)</f>
        <v>0</v>
      </c>
      <c r="BJ225" s="17" t="s">
        <v>82</v>
      </c>
      <c r="BK225" s="135">
        <f>ROUND(I225*H225,2)</f>
        <v>11135.6</v>
      </c>
      <c r="BL225" s="17" t="s">
        <v>277</v>
      </c>
      <c r="BM225" s="134" t="s">
        <v>2500</v>
      </c>
    </row>
    <row r="226" spans="2:65" s="1" customFormat="1">
      <c r="B226" s="29"/>
      <c r="D226" s="136" t="s">
        <v>231</v>
      </c>
      <c r="F226" s="137" t="s">
        <v>2501</v>
      </c>
      <c r="L226" s="29"/>
      <c r="M226" s="138"/>
      <c r="T226" s="53"/>
      <c r="AT226" s="17" t="s">
        <v>231</v>
      </c>
      <c r="AU226" s="17" t="s">
        <v>82</v>
      </c>
    </row>
    <row r="227" spans="2:65" s="1" customFormat="1">
      <c r="B227" s="29"/>
      <c r="D227" s="139" t="s">
        <v>232</v>
      </c>
      <c r="F227" s="140" t="s">
        <v>2502</v>
      </c>
      <c r="L227" s="29"/>
      <c r="M227" s="138"/>
      <c r="T227" s="53"/>
      <c r="AT227" s="17" t="s">
        <v>232</v>
      </c>
      <c r="AU227" s="17" t="s">
        <v>82</v>
      </c>
    </row>
    <row r="228" spans="2:65" s="1" customFormat="1" ht="24.2" customHeight="1">
      <c r="B228" s="123"/>
      <c r="C228" s="124" t="s">
        <v>366</v>
      </c>
      <c r="D228" s="124" t="s">
        <v>226</v>
      </c>
      <c r="E228" s="125" t="s">
        <v>2503</v>
      </c>
      <c r="F228" s="126" t="s">
        <v>2504</v>
      </c>
      <c r="G228" s="127" t="s">
        <v>272</v>
      </c>
      <c r="H228" s="128">
        <v>71</v>
      </c>
      <c r="I228" s="129">
        <v>37.5</v>
      </c>
      <c r="J228" s="129">
        <f>ROUND(I228*H228,2)</f>
        <v>2662.5</v>
      </c>
      <c r="K228" s="126" t="s">
        <v>230</v>
      </c>
      <c r="L228" s="29"/>
      <c r="M228" s="130" t="s">
        <v>1</v>
      </c>
      <c r="N228" s="131" t="s">
        <v>39</v>
      </c>
      <c r="O228" s="132">
        <v>5.8999999999999997E-2</v>
      </c>
      <c r="P228" s="132">
        <f>O228*H228</f>
        <v>4.1890000000000001</v>
      </c>
      <c r="Q228" s="132">
        <v>0</v>
      </c>
      <c r="R228" s="132">
        <f>Q228*H228</f>
        <v>0</v>
      </c>
      <c r="S228" s="132">
        <v>0</v>
      </c>
      <c r="T228" s="133">
        <f>S228*H228</f>
        <v>0</v>
      </c>
      <c r="AR228" s="134" t="s">
        <v>277</v>
      </c>
      <c r="AT228" s="134" t="s">
        <v>226</v>
      </c>
      <c r="AU228" s="134" t="s">
        <v>82</v>
      </c>
      <c r="AY228" s="17" t="s">
        <v>224</v>
      </c>
      <c r="BE228" s="135">
        <f>IF(N228="základní",J228,0)</f>
        <v>0</v>
      </c>
      <c r="BF228" s="135">
        <f>IF(N228="snížená",J228,0)</f>
        <v>2662.5</v>
      </c>
      <c r="BG228" s="135">
        <f>IF(N228="zákl. přenesená",J228,0)</f>
        <v>0</v>
      </c>
      <c r="BH228" s="135">
        <f>IF(N228="sníž. přenesená",J228,0)</f>
        <v>0</v>
      </c>
      <c r="BI228" s="135">
        <f>IF(N228="nulová",J228,0)</f>
        <v>0</v>
      </c>
      <c r="BJ228" s="17" t="s">
        <v>82</v>
      </c>
      <c r="BK228" s="135">
        <f>ROUND(I228*H228,2)</f>
        <v>2662.5</v>
      </c>
      <c r="BL228" s="17" t="s">
        <v>277</v>
      </c>
      <c r="BM228" s="134" t="s">
        <v>2505</v>
      </c>
    </row>
    <row r="229" spans="2:65" s="1" customFormat="1" ht="19.5">
      <c r="B229" s="29"/>
      <c r="D229" s="136" t="s">
        <v>231</v>
      </c>
      <c r="F229" s="137" t="s">
        <v>2506</v>
      </c>
      <c r="L229" s="29"/>
      <c r="M229" s="138"/>
      <c r="T229" s="53"/>
      <c r="AT229" s="17" t="s">
        <v>231</v>
      </c>
      <c r="AU229" s="17" t="s">
        <v>82</v>
      </c>
    </row>
    <row r="230" spans="2:65" s="1" customFormat="1">
      <c r="B230" s="29"/>
      <c r="D230" s="139" t="s">
        <v>232</v>
      </c>
      <c r="F230" s="140" t="s">
        <v>2507</v>
      </c>
      <c r="L230" s="29"/>
      <c r="M230" s="138"/>
      <c r="T230" s="53"/>
      <c r="AT230" s="17" t="s">
        <v>232</v>
      </c>
      <c r="AU230" s="17" t="s">
        <v>82</v>
      </c>
    </row>
    <row r="231" spans="2:65" s="1" customFormat="1" ht="24.2" customHeight="1">
      <c r="B231" s="123"/>
      <c r="C231" s="124" t="s">
        <v>304</v>
      </c>
      <c r="D231" s="124" t="s">
        <v>226</v>
      </c>
      <c r="E231" s="125" t="s">
        <v>2508</v>
      </c>
      <c r="F231" s="126" t="s">
        <v>2509</v>
      </c>
      <c r="G231" s="127" t="s">
        <v>253</v>
      </c>
      <c r="H231" s="128">
        <v>1.2529999999999999</v>
      </c>
      <c r="I231" s="129">
        <v>1840</v>
      </c>
      <c r="J231" s="129">
        <f>ROUND(I231*H231,2)</f>
        <v>2305.52</v>
      </c>
      <c r="K231" s="126" t="s">
        <v>230</v>
      </c>
      <c r="L231" s="29"/>
      <c r="M231" s="130" t="s">
        <v>1</v>
      </c>
      <c r="N231" s="131" t="s">
        <v>39</v>
      </c>
      <c r="O231" s="132">
        <v>4.0259999999999998</v>
      </c>
      <c r="P231" s="132">
        <f>O231*H231</f>
        <v>5.0445779999999996</v>
      </c>
      <c r="Q231" s="132">
        <v>0</v>
      </c>
      <c r="R231" s="132">
        <f>Q231*H231</f>
        <v>0</v>
      </c>
      <c r="S231" s="132">
        <v>0</v>
      </c>
      <c r="T231" s="133">
        <f>S231*H231</f>
        <v>0</v>
      </c>
      <c r="AR231" s="134" t="s">
        <v>277</v>
      </c>
      <c r="AT231" s="134" t="s">
        <v>226</v>
      </c>
      <c r="AU231" s="134" t="s">
        <v>82</v>
      </c>
      <c r="AY231" s="17" t="s">
        <v>224</v>
      </c>
      <c r="BE231" s="135">
        <f>IF(N231="základní",J231,0)</f>
        <v>0</v>
      </c>
      <c r="BF231" s="135">
        <f>IF(N231="snížená",J231,0)</f>
        <v>2305.52</v>
      </c>
      <c r="BG231" s="135">
        <f>IF(N231="zákl. přenesená",J231,0)</f>
        <v>0</v>
      </c>
      <c r="BH231" s="135">
        <f>IF(N231="sníž. přenesená",J231,0)</f>
        <v>0</v>
      </c>
      <c r="BI231" s="135">
        <f>IF(N231="nulová",J231,0)</f>
        <v>0</v>
      </c>
      <c r="BJ231" s="17" t="s">
        <v>82</v>
      </c>
      <c r="BK231" s="135">
        <f>ROUND(I231*H231,2)</f>
        <v>2305.52</v>
      </c>
      <c r="BL231" s="17" t="s">
        <v>277</v>
      </c>
      <c r="BM231" s="134" t="s">
        <v>2510</v>
      </c>
    </row>
    <row r="232" spans="2:65" s="1" customFormat="1" ht="29.25">
      <c r="B232" s="29"/>
      <c r="D232" s="136" t="s">
        <v>231</v>
      </c>
      <c r="F232" s="137" t="s">
        <v>2511</v>
      </c>
      <c r="L232" s="29"/>
      <c r="M232" s="138"/>
      <c r="T232" s="53"/>
      <c r="AT232" s="17" t="s">
        <v>231</v>
      </c>
      <c r="AU232" s="17" t="s">
        <v>82</v>
      </c>
    </row>
    <row r="233" spans="2:65" s="1" customFormat="1">
      <c r="B233" s="29"/>
      <c r="D233" s="139" t="s">
        <v>232</v>
      </c>
      <c r="F233" s="140" t="s">
        <v>2512</v>
      </c>
      <c r="L233" s="29"/>
      <c r="M233" s="138"/>
      <c r="T233" s="53"/>
      <c r="AT233" s="17" t="s">
        <v>232</v>
      </c>
      <c r="AU233" s="17" t="s">
        <v>82</v>
      </c>
    </row>
    <row r="234" spans="2:65" s="11" customFormat="1" ht="22.9" customHeight="1">
      <c r="B234" s="112"/>
      <c r="D234" s="113" t="s">
        <v>72</v>
      </c>
      <c r="E234" s="121" t="s">
        <v>2000</v>
      </c>
      <c r="F234" s="121" t="s">
        <v>2513</v>
      </c>
      <c r="J234" s="122">
        <f>BK234</f>
        <v>757913.34000000008</v>
      </c>
      <c r="L234" s="112"/>
      <c r="M234" s="116"/>
      <c r="P234" s="117">
        <f>SUM(P235:P377)</f>
        <v>709.60919999999987</v>
      </c>
      <c r="R234" s="117">
        <f>SUM(R235:R377)</f>
        <v>1.2718699999999994</v>
      </c>
      <c r="T234" s="118">
        <f>SUM(T235:T377)</f>
        <v>0</v>
      </c>
      <c r="AR234" s="113" t="s">
        <v>82</v>
      </c>
      <c r="AT234" s="119" t="s">
        <v>72</v>
      </c>
      <c r="AU234" s="119" t="s">
        <v>78</v>
      </c>
      <c r="AY234" s="113" t="s">
        <v>224</v>
      </c>
      <c r="BK234" s="120">
        <f>SUM(BK235:BK377)</f>
        <v>757913.34000000008</v>
      </c>
    </row>
    <row r="235" spans="2:65" s="1" customFormat="1" ht="24.2" customHeight="1">
      <c r="B235" s="123"/>
      <c r="C235" s="124" t="s">
        <v>376</v>
      </c>
      <c r="D235" s="124" t="s">
        <v>226</v>
      </c>
      <c r="E235" s="125" t="s">
        <v>2514</v>
      </c>
      <c r="F235" s="126" t="s">
        <v>2515</v>
      </c>
      <c r="G235" s="127" t="s">
        <v>272</v>
      </c>
      <c r="H235" s="128">
        <v>4</v>
      </c>
      <c r="I235" s="129">
        <v>1450</v>
      </c>
      <c r="J235" s="129">
        <f>ROUND(I235*H235,2)</f>
        <v>5800</v>
      </c>
      <c r="K235" s="126" t="s">
        <v>230</v>
      </c>
      <c r="L235" s="29"/>
      <c r="M235" s="130" t="s">
        <v>1</v>
      </c>
      <c r="N235" s="131" t="s">
        <v>39</v>
      </c>
      <c r="O235" s="132">
        <v>0.222</v>
      </c>
      <c r="P235" s="132">
        <f>O235*H235</f>
        <v>0.88800000000000001</v>
      </c>
      <c r="Q235" s="132">
        <v>1.5E-3</v>
      </c>
      <c r="R235" s="132">
        <f>Q235*H235</f>
        <v>6.0000000000000001E-3</v>
      </c>
      <c r="S235" s="132">
        <v>0</v>
      </c>
      <c r="T235" s="133">
        <f>S235*H235</f>
        <v>0</v>
      </c>
      <c r="AR235" s="134" t="s">
        <v>277</v>
      </c>
      <c r="AT235" s="134" t="s">
        <v>226</v>
      </c>
      <c r="AU235" s="134" t="s">
        <v>82</v>
      </c>
      <c r="AY235" s="17" t="s">
        <v>224</v>
      </c>
      <c r="BE235" s="135">
        <f>IF(N235="základní",J235,0)</f>
        <v>0</v>
      </c>
      <c r="BF235" s="135">
        <f>IF(N235="snížená",J235,0)</f>
        <v>5800</v>
      </c>
      <c r="BG235" s="135">
        <f>IF(N235="zákl. přenesená",J235,0)</f>
        <v>0</v>
      </c>
      <c r="BH235" s="135">
        <f>IF(N235="sníž. přenesená",J235,0)</f>
        <v>0</v>
      </c>
      <c r="BI235" s="135">
        <f>IF(N235="nulová",J235,0)</f>
        <v>0</v>
      </c>
      <c r="BJ235" s="17" t="s">
        <v>82</v>
      </c>
      <c r="BK235" s="135">
        <f>ROUND(I235*H235,2)</f>
        <v>5800</v>
      </c>
      <c r="BL235" s="17" t="s">
        <v>277</v>
      </c>
      <c r="BM235" s="134" t="s">
        <v>2516</v>
      </c>
    </row>
    <row r="236" spans="2:65" s="1" customFormat="1" ht="19.5">
      <c r="B236" s="29"/>
      <c r="D236" s="136" t="s">
        <v>231</v>
      </c>
      <c r="F236" s="137" t="s">
        <v>2517</v>
      </c>
      <c r="L236" s="29"/>
      <c r="M236" s="138"/>
      <c r="T236" s="53"/>
      <c r="AT236" s="17" t="s">
        <v>231</v>
      </c>
      <c r="AU236" s="17" t="s">
        <v>82</v>
      </c>
    </row>
    <row r="237" spans="2:65" s="1" customFormat="1">
      <c r="B237" s="29"/>
      <c r="D237" s="139" t="s">
        <v>232</v>
      </c>
      <c r="F237" s="140" t="s">
        <v>2518</v>
      </c>
      <c r="L237" s="29"/>
      <c r="M237" s="138"/>
      <c r="T237" s="53"/>
      <c r="AT237" s="17" t="s">
        <v>232</v>
      </c>
      <c r="AU237" s="17" t="s">
        <v>82</v>
      </c>
    </row>
    <row r="238" spans="2:65" s="1" customFormat="1" ht="24.2" customHeight="1">
      <c r="B238" s="123"/>
      <c r="C238" s="124" t="s">
        <v>313</v>
      </c>
      <c r="D238" s="124" t="s">
        <v>226</v>
      </c>
      <c r="E238" s="125" t="s">
        <v>2519</v>
      </c>
      <c r="F238" s="126" t="s">
        <v>2520</v>
      </c>
      <c r="G238" s="127" t="s">
        <v>272</v>
      </c>
      <c r="H238" s="128">
        <v>30</v>
      </c>
      <c r="I238" s="129">
        <v>2370</v>
      </c>
      <c r="J238" s="129">
        <f>ROUND(I238*H238,2)</f>
        <v>71100</v>
      </c>
      <c r="K238" s="126" t="s">
        <v>230</v>
      </c>
      <c r="L238" s="29"/>
      <c r="M238" s="130" t="s">
        <v>1</v>
      </c>
      <c r="N238" s="131" t="s">
        <v>39</v>
      </c>
      <c r="O238" s="132">
        <v>0.255</v>
      </c>
      <c r="P238" s="132">
        <f>O238*H238</f>
        <v>7.65</v>
      </c>
      <c r="Q238" s="132">
        <v>2.6099999999999999E-3</v>
      </c>
      <c r="R238" s="132">
        <f>Q238*H238</f>
        <v>7.8299999999999995E-2</v>
      </c>
      <c r="S238" s="132">
        <v>0</v>
      </c>
      <c r="T238" s="133">
        <f>S238*H238</f>
        <v>0</v>
      </c>
      <c r="AR238" s="134" t="s">
        <v>277</v>
      </c>
      <c r="AT238" s="134" t="s">
        <v>226</v>
      </c>
      <c r="AU238" s="134" t="s">
        <v>82</v>
      </c>
      <c r="AY238" s="17" t="s">
        <v>224</v>
      </c>
      <c r="BE238" s="135">
        <f>IF(N238="základní",J238,0)</f>
        <v>0</v>
      </c>
      <c r="BF238" s="135">
        <f>IF(N238="snížená",J238,0)</f>
        <v>71100</v>
      </c>
      <c r="BG238" s="135">
        <f>IF(N238="zákl. přenesená",J238,0)</f>
        <v>0</v>
      </c>
      <c r="BH238" s="135">
        <f>IF(N238="sníž. přenesená",J238,0)</f>
        <v>0</v>
      </c>
      <c r="BI238" s="135">
        <f>IF(N238="nulová",J238,0)</f>
        <v>0</v>
      </c>
      <c r="BJ238" s="17" t="s">
        <v>82</v>
      </c>
      <c r="BK238" s="135">
        <f>ROUND(I238*H238,2)</f>
        <v>71100</v>
      </c>
      <c r="BL238" s="17" t="s">
        <v>277</v>
      </c>
      <c r="BM238" s="134" t="s">
        <v>2521</v>
      </c>
    </row>
    <row r="239" spans="2:65" s="1" customFormat="1" ht="19.5">
      <c r="B239" s="29"/>
      <c r="D239" s="136" t="s">
        <v>231</v>
      </c>
      <c r="F239" s="137" t="s">
        <v>2522</v>
      </c>
      <c r="L239" s="29"/>
      <c r="M239" s="138"/>
      <c r="T239" s="53"/>
      <c r="AT239" s="17" t="s">
        <v>231</v>
      </c>
      <c r="AU239" s="17" t="s">
        <v>82</v>
      </c>
    </row>
    <row r="240" spans="2:65" s="1" customFormat="1">
      <c r="B240" s="29"/>
      <c r="D240" s="139" t="s">
        <v>232</v>
      </c>
      <c r="F240" s="140" t="s">
        <v>2523</v>
      </c>
      <c r="L240" s="29"/>
      <c r="M240" s="138"/>
      <c r="T240" s="53"/>
      <c r="AT240" s="17" t="s">
        <v>232</v>
      </c>
      <c r="AU240" s="17" t="s">
        <v>82</v>
      </c>
    </row>
    <row r="241" spans="2:65" s="1" customFormat="1" ht="24.2" customHeight="1">
      <c r="B241" s="123"/>
      <c r="C241" s="124" t="s">
        <v>393</v>
      </c>
      <c r="D241" s="124" t="s">
        <v>226</v>
      </c>
      <c r="E241" s="125" t="s">
        <v>2524</v>
      </c>
      <c r="F241" s="126" t="s">
        <v>2525</v>
      </c>
      <c r="G241" s="127" t="s">
        <v>272</v>
      </c>
      <c r="H241" s="128">
        <v>188</v>
      </c>
      <c r="I241" s="129">
        <v>416</v>
      </c>
      <c r="J241" s="129">
        <f>ROUND(I241*H241,2)</f>
        <v>78208</v>
      </c>
      <c r="K241" s="126" t="s">
        <v>230</v>
      </c>
      <c r="L241" s="29"/>
      <c r="M241" s="130" t="s">
        <v>1</v>
      </c>
      <c r="N241" s="131" t="s">
        <v>39</v>
      </c>
      <c r="O241" s="132">
        <v>0.52900000000000003</v>
      </c>
      <c r="P241" s="132">
        <f>O241*H241</f>
        <v>99.451999999999998</v>
      </c>
      <c r="Q241" s="132">
        <v>7.2999999999999996E-4</v>
      </c>
      <c r="R241" s="132">
        <f>Q241*H241</f>
        <v>0.13724</v>
      </c>
      <c r="S241" s="132">
        <v>0</v>
      </c>
      <c r="T241" s="133">
        <f>S241*H241</f>
        <v>0</v>
      </c>
      <c r="AR241" s="134" t="s">
        <v>277</v>
      </c>
      <c r="AT241" s="134" t="s">
        <v>226</v>
      </c>
      <c r="AU241" s="134" t="s">
        <v>82</v>
      </c>
      <c r="AY241" s="17" t="s">
        <v>224</v>
      </c>
      <c r="BE241" s="135">
        <f>IF(N241="základní",J241,0)</f>
        <v>0</v>
      </c>
      <c r="BF241" s="135">
        <f>IF(N241="snížená",J241,0)</f>
        <v>78208</v>
      </c>
      <c r="BG241" s="135">
        <f>IF(N241="zákl. přenesená",J241,0)</f>
        <v>0</v>
      </c>
      <c r="BH241" s="135">
        <f>IF(N241="sníž. přenesená",J241,0)</f>
        <v>0</v>
      </c>
      <c r="BI241" s="135">
        <f>IF(N241="nulová",J241,0)</f>
        <v>0</v>
      </c>
      <c r="BJ241" s="17" t="s">
        <v>82</v>
      </c>
      <c r="BK241" s="135">
        <f>ROUND(I241*H241,2)</f>
        <v>78208</v>
      </c>
      <c r="BL241" s="17" t="s">
        <v>277</v>
      </c>
      <c r="BM241" s="134" t="s">
        <v>2526</v>
      </c>
    </row>
    <row r="242" spans="2:65" s="1" customFormat="1" ht="19.5">
      <c r="B242" s="29"/>
      <c r="D242" s="136" t="s">
        <v>231</v>
      </c>
      <c r="F242" s="137" t="s">
        <v>2527</v>
      </c>
      <c r="L242" s="29"/>
      <c r="M242" s="138"/>
      <c r="T242" s="53"/>
      <c r="AT242" s="17" t="s">
        <v>231</v>
      </c>
      <c r="AU242" s="17" t="s">
        <v>82</v>
      </c>
    </row>
    <row r="243" spans="2:65" s="1" customFormat="1">
      <c r="B243" s="29"/>
      <c r="D243" s="139" t="s">
        <v>232</v>
      </c>
      <c r="F243" s="140" t="s">
        <v>2528</v>
      </c>
      <c r="L243" s="29"/>
      <c r="M243" s="138"/>
      <c r="T243" s="53"/>
      <c r="AT243" s="17" t="s">
        <v>232</v>
      </c>
      <c r="AU243" s="17" t="s">
        <v>82</v>
      </c>
    </row>
    <row r="244" spans="2:65" s="13" customFormat="1">
      <c r="B244" s="146"/>
      <c r="D244" s="136" t="s">
        <v>234</v>
      </c>
      <c r="E244" s="147" t="s">
        <v>1</v>
      </c>
      <c r="F244" s="148" t="s">
        <v>2529</v>
      </c>
      <c r="H244" s="149">
        <v>188</v>
      </c>
      <c r="L244" s="146"/>
      <c r="M244" s="150"/>
      <c r="T244" s="151"/>
      <c r="AT244" s="147" t="s">
        <v>234</v>
      </c>
      <c r="AU244" s="147" t="s">
        <v>82</v>
      </c>
      <c r="AV244" s="13" t="s">
        <v>82</v>
      </c>
      <c r="AW244" s="13" t="s">
        <v>29</v>
      </c>
      <c r="AX244" s="13" t="s">
        <v>73</v>
      </c>
      <c r="AY244" s="147" t="s">
        <v>224</v>
      </c>
    </row>
    <row r="245" spans="2:65" s="14" customFormat="1">
      <c r="B245" s="152"/>
      <c r="D245" s="136" t="s">
        <v>234</v>
      </c>
      <c r="E245" s="153" t="s">
        <v>1</v>
      </c>
      <c r="F245" s="154" t="s">
        <v>239</v>
      </c>
      <c r="H245" s="155">
        <v>188</v>
      </c>
      <c r="L245" s="152"/>
      <c r="M245" s="156"/>
      <c r="T245" s="157"/>
      <c r="AT245" s="153" t="s">
        <v>234</v>
      </c>
      <c r="AU245" s="153" t="s">
        <v>82</v>
      </c>
      <c r="AV245" s="14" t="s">
        <v>106</v>
      </c>
      <c r="AW245" s="14" t="s">
        <v>29</v>
      </c>
      <c r="AX245" s="14" t="s">
        <v>78</v>
      </c>
      <c r="AY245" s="153" t="s">
        <v>224</v>
      </c>
    </row>
    <row r="246" spans="2:65" s="1" customFormat="1" ht="24.2" customHeight="1">
      <c r="B246" s="123"/>
      <c r="C246" s="124" t="s">
        <v>321</v>
      </c>
      <c r="D246" s="124" t="s">
        <v>226</v>
      </c>
      <c r="E246" s="125" t="s">
        <v>2530</v>
      </c>
      <c r="F246" s="126" t="s">
        <v>2531</v>
      </c>
      <c r="G246" s="127" t="s">
        <v>272</v>
      </c>
      <c r="H246" s="128">
        <v>220</v>
      </c>
      <c r="I246" s="129">
        <v>512</v>
      </c>
      <c r="J246" s="129">
        <f>ROUND(I246*H246,2)</f>
        <v>112640</v>
      </c>
      <c r="K246" s="126" t="s">
        <v>230</v>
      </c>
      <c r="L246" s="29"/>
      <c r="M246" s="130" t="s">
        <v>1</v>
      </c>
      <c r="N246" s="131" t="s">
        <v>39</v>
      </c>
      <c r="O246" s="132">
        <v>0.61599999999999999</v>
      </c>
      <c r="P246" s="132">
        <f>O246*H246</f>
        <v>135.52000000000001</v>
      </c>
      <c r="Q246" s="132">
        <v>9.7999999999999997E-4</v>
      </c>
      <c r="R246" s="132">
        <f>Q246*H246</f>
        <v>0.21559999999999999</v>
      </c>
      <c r="S246" s="132">
        <v>0</v>
      </c>
      <c r="T246" s="133">
        <f>S246*H246</f>
        <v>0</v>
      </c>
      <c r="AR246" s="134" t="s">
        <v>277</v>
      </c>
      <c r="AT246" s="134" t="s">
        <v>226</v>
      </c>
      <c r="AU246" s="134" t="s">
        <v>82</v>
      </c>
      <c r="AY246" s="17" t="s">
        <v>224</v>
      </c>
      <c r="BE246" s="135">
        <f>IF(N246="základní",J246,0)</f>
        <v>0</v>
      </c>
      <c r="BF246" s="135">
        <f>IF(N246="snížená",J246,0)</f>
        <v>112640</v>
      </c>
      <c r="BG246" s="135">
        <f>IF(N246="zákl. přenesená",J246,0)</f>
        <v>0</v>
      </c>
      <c r="BH246" s="135">
        <f>IF(N246="sníž. přenesená",J246,0)</f>
        <v>0</v>
      </c>
      <c r="BI246" s="135">
        <f>IF(N246="nulová",J246,0)</f>
        <v>0</v>
      </c>
      <c r="BJ246" s="17" t="s">
        <v>82</v>
      </c>
      <c r="BK246" s="135">
        <f>ROUND(I246*H246,2)</f>
        <v>112640</v>
      </c>
      <c r="BL246" s="17" t="s">
        <v>277</v>
      </c>
      <c r="BM246" s="134" t="s">
        <v>2532</v>
      </c>
    </row>
    <row r="247" spans="2:65" s="1" customFormat="1" ht="19.5">
      <c r="B247" s="29"/>
      <c r="D247" s="136" t="s">
        <v>231</v>
      </c>
      <c r="F247" s="137" t="s">
        <v>2533</v>
      </c>
      <c r="L247" s="29"/>
      <c r="M247" s="138"/>
      <c r="T247" s="53"/>
      <c r="AT247" s="17" t="s">
        <v>231</v>
      </c>
      <c r="AU247" s="17" t="s">
        <v>82</v>
      </c>
    </row>
    <row r="248" spans="2:65" s="1" customFormat="1">
      <c r="B248" s="29"/>
      <c r="D248" s="139" t="s">
        <v>232</v>
      </c>
      <c r="F248" s="140" t="s">
        <v>2534</v>
      </c>
      <c r="L248" s="29"/>
      <c r="M248" s="138"/>
      <c r="T248" s="53"/>
      <c r="AT248" s="17" t="s">
        <v>232</v>
      </c>
      <c r="AU248" s="17" t="s">
        <v>82</v>
      </c>
    </row>
    <row r="249" spans="2:65" s="13" customFormat="1">
      <c r="B249" s="146"/>
      <c r="D249" s="136" t="s">
        <v>234</v>
      </c>
      <c r="E249" s="147" t="s">
        <v>1</v>
      </c>
      <c r="F249" s="148" t="s">
        <v>2535</v>
      </c>
      <c r="H249" s="149">
        <v>220</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220</v>
      </c>
      <c r="L250" s="152"/>
      <c r="M250" s="156"/>
      <c r="T250" s="157"/>
      <c r="AT250" s="153" t="s">
        <v>234</v>
      </c>
      <c r="AU250" s="153" t="s">
        <v>82</v>
      </c>
      <c r="AV250" s="14" t="s">
        <v>106</v>
      </c>
      <c r="AW250" s="14" t="s">
        <v>29</v>
      </c>
      <c r="AX250" s="14" t="s">
        <v>78</v>
      </c>
      <c r="AY250" s="153" t="s">
        <v>224</v>
      </c>
    </row>
    <row r="251" spans="2:65" s="1" customFormat="1" ht="24.2" customHeight="1">
      <c r="B251" s="123"/>
      <c r="C251" s="124" t="s">
        <v>409</v>
      </c>
      <c r="D251" s="124" t="s">
        <v>226</v>
      </c>
      <c r="E251" s="125" t="s">
        <v>2536</v>
      </c>
      <c r="F251" s="126" t="s">
        <v>2537</v>
      </c>
      <c r="G251" s="127" t="s">
        <v>272</v>
      </c>
      <c r="H251" s="128">
        <v>138</v>
      </c>
      <c r="I251" s="129">
        <v>618</v>
      </c>
      <c r="J251" s="129">
        <f>ROUND(I251*H251,2)</f>
        <v>85284</v>
      </c>
      <c r="K251" s="126" t="s">
        <v>230</v>
      </c>
      <c r="L251" s="29"/>
      <c r="M251" s="130" t="s">
        <v>1</v>
      </c>
      <c r="N251" s="131" t="s">
        <v>39</v>
      </c>
      <c r="O251" s="132">
        <v>0.69599999999999995</v>
      </c>
      <c r="P251" s="132">
        <f>O251*H251</f>
        <v>96.047999999999988</v>
      </c>
      <c r="Q251" s="132">
        <v>1.2999999999999999E-3</v>
      </c>
      <c r="R251" s="132">
        <f>Q251*H251</f>
        <v>0.1794</v>
      </c>
      <c r="S251" s="132">
        <v>0</v>
      </c>
      <c r="T251" s="133">
        <f>S251*H251</f>
        <v>0</v>
      </c>
      <c r="AR251" s="134" t="s">
        <v>277</v>
      </c>
      <c r="AT251" s="134" t="s">
        <v>226</v>
      </c>
      <c r="AU251" s="134" t="s">
        <v>82</v>
      </c>
      <c r="AY251" s="17" t="s">
        <v>224</v>
      </c>
      <c r="BE251" s="135">
        <f>IF(N251="základní",J251,0)</f>
        <v>0</v>
      </c>
      <c r="BF251" s="135">
        <f>IF(N251="snížená",J251,0)</f>
        <v>85284</v>
      </c>
      <c r="BG251" s="135">
        <f>IF(N251="zákl. přenesená",J251,0)</f>
        <v>0</v>
      </c>
      <c r="BH251" s="135">
        <f>IF(N251="sníž. přenesená",J251,0)</f>
        <v>0</v>
      </c>
      <c r="BI251" s="135">
        <f>IF(N251="nulová",J251,0)</f>
        <v>0</v>
      </c>
      <c r="BJ251" s="17" t="s">
        <v>82</v>
      </c>
      <c r="BK251" s="135">
        <f>ROUND(I251*H251,2)</f>
        <v>85284</v>
      </c>
      <c r="BL251" s="17" t="s">
        <v>277</v>
      </c>
      <c r="BM251" s="134" t="s">
        <v>2538</v>
      </c>
    </row>
    <row r="252" spans="2:65" s="1" customFormat="1" ht="19.5">
      <c r="B252" s="29"/>
      <c r="D252" s="136" t="s">
        <v>231</v>
      </c>
      <c r="F252" s="137" t="s">
        <v>2539</v>
      </c>
      <c r="L252" s="29"/>
      <c r="M252" s="138"/>
      <c r="T252" s="53"/>
      <c r="AT252" s="17" t="s">
        <v>231</v>
      </c>
      <c r="AU252" s="17" t="s">
        <v>82</v>
      </c>
    </row>
    <row r="253" spans="2:65" s="1" customFormat="1">
      <c r="B253" s="29"/>
      <c r="D253" s="139" t="s">
        <v>232</v>
      </c>
      <c r="F253" s="140" t="s">
        <v>2540</v>
      </c>
      <c r="L253" s="29"/>
      <c r="M253" s="138"/>
      <c r="T253" s="53"/>
      <c r="AT253" s="17" t="s">
        <v>232</v>
      </c>
      <c r="AU253" s="17" t="s">
        <v>82</v>
      </c>
    </row>
    <row r="254" spans="2:65" s="13" customFormat="1">
      <c r="B254" s="146"/>
      <c r="D254" s="136" t="s">
        <v>234</v>
      </c>
      <c r="E254" s="147" t="s">
        <v>1</v>
      </c>
      <c r="F254" s="148" t="s">
        <v>2541</v>
      </c>
      <c r="H254" s="149">
        <v>138</v>
      </c>
      <c r="L254" s="146"/>
      <c r="M254" s="150"/>
      <c r="T254" s="151"/>
      <c r="AT254" s="147" t="s">
        <v>234</v>
      </c>
      <c r="AU254" s="147" t="s">
        <v>82</v>
      </c>
      <c r="AV254" s="13" t="s">
        <v>82</v>
      </c>
      <c r="AW254" s="13" t="s">
        <v>29</v>
      </c>
      <c r="AX254" s="13" t="s">
        <v>73</v>
      </c>
      <c r="AY254" s="147" t="s">
        <v>224</v>
      </c>
    </row>
    <row r="255" spans="2:65" s="14" customFormat="1">
      <c r="B255" s="152"/>
      <c r="D255" s="136" t="s">
        <v>234</v>
      </c>
      <c r="E255" s="153" t="s">
        <v>1</v>
      </c>
      <c r="F255" s="154" t="s">
        <v>239</v>
      </c>
      <c r="H255" s="155">
        <v>138</v>
      </c>
      <c r="L255" s="152"/>
      <c r="M255" s="156"/>
      <c r="T255" s="157"/>
      <c r="AT255" s="153" t="s">
        <v>234</v>
      </c>
      <c r="AU255" s="153" t="s">
        <v>82</v>
      </c>
      <c r="AV255" s="14" t="s">
        <v>106</v>
      </c>
      <c r="AW255" s="14" t="s">
        <v>29</v>
      </c>
      <c r="AX255" s="14" t="s">
        <v>78</v>
      </c>
      <c r="AY255" s="153" t="s">
        <v>224</v>
      </c>
    </row>
    <row r="256" spans="2:65" s="1" customFormat="1" ht="24.2" customHeight="1">
      <c r="B256" s="123"/>
      <c r="C256" s="124" t="s">
        <v>328</v>
      </c>
      <c r="D256" s="124" t="s">
        <v>226</v>
      </c>
      <c r="E256" s="125" t="s">
        <v>2542</v>
      </c>
      <c r="F256" s="126" t="s">
        <v>2543</v>
      </c>
      <c r="G256" s="127" t="s">
        <v>272</v>
      </c>
      <c r="H256" s="128">
        <v>125</v>
      </c>
      <c r="I256" s="129">
        <v>754</v>
      </c>
      <c r="J256" s="129">
        <f>ROUND(I256*H256,2)</f>
        <v>94250</v>
      </c>
      <c r="K256" s="126" t="s">
        <v>230</v>
      </c>
      <c r="L256" s="29"/>
      <c r="M256" s="130" t="s">
        <v>1</v>
      </c>
      <c r="N256" s="131" t="s">
        <v>39</v>
      </c>
      <c r="O256" s="132">
        <v>0.74299999999999999</v>
      </c>
      <c r="P256" s="132">
        <f>O256*H256</f>
        <v>92.875</v>
      </c>
      <c r="Q256" s="132">
        <v>2.63E-3</v>
      </c>
      <c r="R256" s="132">
        <f>Q256*H256</f>
        <v>0.32874999999999999</v>
      </c>
      <c r="S256" s="132">
        <v>0</v>
      </c>
      <c r="T256" s="133">
        <f>S256*H256</f>
        <v>0</v>
      </c>
      <c r="AR256" s="134" t="s">
        <v>277</v>
      </c>
      <c r="AT256" s="134" t="s">
        <v>226</v>
      </c>
      <c r="AU256" s="134" t="s">
        <v>82</v>
      </c>
      <c r="AY256" s="17" t="s">
        <v>224</v>
      </c>
      <c r="BE256" s="135">
        <f>IF(N256="základní",J256,0)</f>
        <v>0</v>
      </c>
      <c r="BF256" s="135">
        <f>IF(N256="snížená",J256,0)</f>
        <v>94250</v>
      </c>
      <c r="BG256" s="135">
        <f>IF(N256="zákl. přenesená",J256,0)</f>
        <v>0</v>
      </c>
      <c r="BH256" s="135">
        <f>IF(N256="sníž. přenesená",J256,0)</f>
        <v>0</v>
      </c>
      <c r="BI256" s="135">
        <f>IF(N256="nulová",J256,0)</f>
        <v>0</v>
      </c>
      <c r="BJ256" s="17" t="s">
        <v>82</v>
      </c>
      <c r="BK256" s="135">
        <f>ROUND(I256*H256,2)</f>
        <v>94250</v>
      </c>
      <c r="BL256" s="17" t="s">
        <v>277</v>
      </c>
      <c r="BM256" s="134" t="s">
        <v>2544</v>
      </c>
    </row>
    <row r="257" spans="2:65" s="1" customFormat="1" ht="19.5">
      <c r="B257" s="29"/>
      <c r="D257" s="136" t="s">
        <v>231</v>
      </c>
      <c r="F257" s="137" t="s">
        <v>2545</v>
      </c>
      <c r="L257" s="29"/>
      <c r="M257" s="138"/>
      <c r="T257" s="53"/>
      <c r="AT257" s="17" t="s">
        <v>231</v>
      </c>
      <c r="AU257" s="17" t="s">
        <v>82</v>
      </c>
    </row>
    <row r="258" spans="2:65" s="1" customFormat="1">
      <c r="B258" s="29"/>
      <c r="D258" s="139" t="s">
        <v>232</v>
      </c>
      <c r="F258" s="140" t="s">
        <v>2546</v>
      </c>
      <c r="L258" s="29"/>
      <c r="M258" s="138"/>
      <c r="T258" s="53"/>
      <c r="AT258" s="17" t="s">
        <v>232</v>
      </c>
      <c r="AU258" s="17" t="s">
        <v>82</v>
      </c>
    </row>
    <row r="259" spans="2:65" s="13" customFormat="1">
      <c r="B259" s="146"/>
      <c r="D259" s="136" t="s">
        <v>234</v>
      </c>
      <c r="E259" s="147" t="s">
        <v>1</v>
      </c>
      <c r="F259" s="148" t="s">
        <v>2547</v>
      </c>
      <c r="H259" s="149">
        <v>125</v>
      </c>
      <c r="L259" s="146"/>
      <c r="M259" s="150"/>
      <c r="T259" s="151"/>
      <c r="AT259" s="147" t="s">
        <v>234</v>
      </c>
      <c r="AU259" s="147" t="s">
        <v>82</v>
      </c>
      <c r="AV259" s="13" t="s">
        <v>82</v>
      </c>
      <c r="AW259" s="13" t="s">
        <v>29</v>
      </c>
      <c r="AX259" s="13" t="s">
        <v>73</v>
      </c>
      <c r="AY259" s="147" t="s">
        <v>224</v>
      </c>
    </row>
    <row r="260" spans="2:65" s="14" customFormat="1">
      <c r="B260" s="152"/>
      <c r="D260" s="136" t="s">
        <v>234</v>
      </c>
      <c r="E260" s="153" t="s">
        <v>1</v>
      </c>
      <c r="F260" s="154" t="s">
        <v>239</v>
      </c>
      <c r="H260" s="155">
        <v>125</v>
      </c>
      <c r="L260" s="152"/>
      <c r="M260" s="156"/>
      <c r="T260" s="157"/>
      <c r="AT260" s="153" t="s">
        <v>234</v>
      </c>
      <c r="AU260" s="153" t="s">
        <v>82</v>
      </c>
      <c r="AV260" s="14" t="s">
        <v>106</v>
      </c>
      <c r="AW260" s="14" t="s">
        <v>29</v>
      </c>
      <c r="AX260" s="14" t="s">
        <v>78</v>
      </c>
      <c r="AY260" s="153" t="s">
        <v>224</v>
      </c>
    </row>
    <row r="261" spans="2:65" s="1" customFormat="1" ht="24.2" customHeight="1">
      <c r="B261" s="123"/>
      <c r="C261" s="124" t="s">
        <v>419</v>
      </c>
      <c r="D261" s="124" t="s">
        <v>226</v>
      </c>
      <c r="E261" s="125" t="s">
        <v>2548</v>
      </c>
      <c r="F261" s="126" t="s">
        <v>2549</v>
      </c>
      <c r="G261" s="127" t="s">
        <v>272</v>
      </c>
      <c r="H261" s="128">
        <v>12</v>
      </c>
      <c r="I261" s="129">
        <v>1010</v>
      </c>
      <c r="J261" s="129">
        <f>ROUND(I261*H261,2)</f>
        <v>12120</v>
      </c>
      <c r="K261" s="126" t="s">
        <v>230</v>
      </c>
      <c r="L261" s="29"/>
      <c r="M261" s="130" t="s">
        <v>1</v>
      </c>
      <c r="N261" s="131" t="s">
        <v>39</v>
      </c>
      <c r="O261" s="132">
        <v>0.78900000000000003</v>
      </c>
      <c r="P261" s="132">
        <f>O261*H261</f>
        <v>9.468</v>
      </c>
      <c r="Q261" s="132">
        <v>3.64E-3</v>
      </c>
      <c r="R261" s="132">
        <f>Q261*H261</f>
        <v>4.3679999999999997E-2</v>
      </c>
      <c r="S261" s="132">
        <v>0</v>
      </c>
      <c r="T261" s="133">
        <f>S261*H261</f>
        <v>0</v>
      </c>
      <c r="AR261" s="134" t="s">
        <v>277</v>
      </c>
      <c r="AT261" s="134" t="s">
        <v>226</v>
      </c>
      <c r="AU261" s="134" t="s">
        <v>82</v>
      </c>
      <c r="AY261" s="17" t="s">
        <v>224</v>
      </c>
      <c r="BE261" s="135">
        <f>IF(N261="základní",J261,0)</f>
        <v>0</v>
      </c>
      <c r="BF261" s="135">
        <f>IF(N261="snížená",J261,0)</f>
        <v>12120</v>
      </c>
      <c r="BG261" s="135">
        <f>IF(N261="zákl. přenesená",J261,0)</f>
        <v>0</v>
      </c>
      <c r="BH261" s="135">
        <f>IF(N261="sníž. přenesená",J261,0)</f>
        <v>0</v>
      </c>
      <c r="BI261" s="135">
        <f>IF(N261="nulová",J261,0)</f>
        <v>0</v>
      </c>
      <c r="BJ261" s="17" t="s">
        <v>82</v>
      </c>
      <c r="BK261" s="135">
        <f>ROUND(I261*H261,2)</f>
        <v>12120</v>
      </c>
      <c r="BL261" s="17" t="s">
        <v>277</v>
      </c>
      <c r="BM261" s="134" t="s">
        <v>2550</v>
      </c>
    </row>
    <row r="262" spans="2:65" s="1" customFormat="1" ht="19.5">
      <c r="B262" s="29"/>
      <c r="D262" s="136" t="s">
        <v>231</v>
      </c>
      <c r="F262" s="137" t="s">
        <v>2551</v>
      </c>
      <c r="L262" s="29"/>
      <c r="M262" s="138"/>
      <c r="T262" s="53"/>
      <c r="AT262" s="17" t="s">
        <v>231</v>
      </c>
      <c r="AU262" s="17" t="s">
        <v>82</v>
      </c>
    </row>
    <row r="263" spans="2:65" s="1" customFormat="1">
      <c r="B263" s="29"/>
      <c r="D263" s="139" t="s">
        <v>232</v>
      </c>
      <c r="F263" s="140" t="s">
        <v>2552</v>
      </c>
      <c r="L263" s="29"/>
      <c r="M263" s="138"/>
      <c r="T263" s="53"/>
      <c r="AT263" s="17" t="s">
        <v>232</v>
      </c>
      <c r="AU263" s="17" t="s">
        <v>82</v>
      </c>
    </row>
    <row r="264" spans="2:65" s="13" customFormat="1">
      <c r="B264" s="146"/>
      <c r="D264" s="136" t="s">
        <v>234</v>
      </c>
      <c r="E264" s="147" t="s">
        <v>1</v>
      </c>
      <c r="F264" s="148" t="s">
        <v>2553</v>
      </c>
      <c r="H264" s="149">
        <v>12</v>
      </c>
      <c r="L264" s="146"/>
      <c r="M264" s="150"/>
      <c r="T264" s="151"/>
      <c r="AT264" s="147" t="s">
        <v>234</v>
      </c>
      <c r="AU264" s="147" t="s">
        <v>82</v>
      </c>
      <c r="AV264" s="13" t="s">
        <v>82</v>
      </c>
      <c r="AW264" s="13" t="s">
        <v>29</v>
      </c>
      <c r="AX264" s="13" t="s">
        <v>73</v>
      </c>
      <c r="AY264" s="147" t="s">
        <v>224</v>
      </c>
    </row>
    <row r="265" spans="2:65" s="14" customFormat="1">
      <c r="B265" s="152"/>
      <c r="D265" s="136" t="s">
        <v>234</v>
      </c>
      <c r="E265" s="153" t="s">
        <v>1</v>
      </c>
      <c r="F265" s="154" t="s">
        <v>239</v>
      </c>
      <c r="H265" s="155">
        <v>12</v>
      </c>
      <c r="L265" s="152"/>
      <c r="M265" s="156"/>
      <c r="T265" s="157"/>
      <c r="AT265" s="153" t="s">
        <v>234</v>
      </c>
      <c r="AU265" s="153" t="s">
        <v>82</v>
      </c>
      <c r="AV265" s="14" t="s">
        <v>106</v>
      </c>
      <c r="AW265" s="14" t="s">
        <v>29</v>
      </c>
      <c r="AX265" s="14" t="s">
        <v>78</v>
      </c>
      <c r="AY265" s="153" t="s">
        <v>224</v>
      </c>
    </row>
    <row r="266" spans="2:65" s="1" customFormat="1" ht="24.2" customHeight="1">
      <c r="B266" s="123"/>
      <c r="C266" s="124" t="s">
        <v>332</v>
      </c>
      <c r="D266" s="124" t="s">
        <v>226</v>
      </c>
      <c r="E266" s="125" t="s">
        <v>2554</v>
      </c>
      <c r="F266" s="126" t="s">
        <v>2555</v>
      </c>
      <c r="G266" s="127" t="s">
        <v>272</v>
      </c>
      <c r="H266" s="128">
        <v>11</v>
      </c>
      <c r="I266" s="129">
        <v>1270</v>
      </c>
      <c r="J266" s="129">
        <f>ROUND(I266*H266,2)</f>
        <v>13970</v>
      </c>
      <c r="K266" s="126" t="s">
        <v>230</v>
      </c>
      <c r="L266" s="29"/>
      <c r="M266" s="130" t="s">
        <v>1</v>
      </c>
      <c r="N266" s="131" t="s">
        <v>39</v>
      </c>
      <c r="O266" s="132">
        <v>0.81399999999999995</v>
      </c>
      <c r="P266" s="132">
        <f>O266*H266</f>
        <v>8.9539999999999988</v>
      </c>
      <c r="Q266" s="132">
        <v>6.0099999999999997E-3</v>
      </c>
      <c r="R266" s="132">
        <f>Q266*H266</f>
        <v>6.6110000000000002E-2</v>
      </c>
      <c r="S266" s="132">
        <v>0</v>
      </c>
      <c r="T266" s="133">
        <f>S266*H266</f>
        <v>0</v>
      </c>
      <c r="AR266" s="134" t="s">
        <v>277</v>
      </c>
      <c r="AT266" s="134" t="s">
        <v>226</v>
      </c>
      <c r="AU266" s="134" t="s">
        <v>82</v>
      </c>
      <c r="AY266" s="17" t="s">
        <v>224</v>
      </c>
      <c r="BE266" s="135">
        <f>IF(N266="základní",J266,0)</f>
        <v>0</v>
      </c>
      <c r="BF266" s="135">
        <f>IF(N266="snížená",J266,0)</f>
        <v>13970</v>
      </c>
      <c r="BG266" s="135">
        <f>IF(N266="zákl. přenesená",J266,0)</f>
        <v>0</v>
      </c>
      <c r="BH266" s="135">
        <f>IF(N266="sníž. přenesená",J266,0)</f>
        <v>0</v>
      </c>
      <c r="BI266" s="135">
        <f>IF(N266="nulová",J266,0)</f>
        <v>0</v>
      </c>
      <c r="BJ266" s="17" t="s">
        <v>82</v>
      </c>
      <c r="BK266" s="135">
        <f>ROUND(I266*H266,2)</f>
        <v>13970</v>
      </c>
      <c r="BL266" s="17" t="s">
        <v>277</v>
      </c>
      <c r="BM266" s="134" t="s">
        <v>2556</v>
      </c>
    </row>
    <row r="267" spans="2:65" s="1" customFormat="1" ht="19.5">
      <c r="B267" s="29"/>
      <c r="D267" s="136" t="s">
        <v>231</v>
      </c>
      <c r="F267" s="137" t="s">
        <v>2557</v>
      </c>
      <c r="L267" s="29"/>
      <c r="M267" s="138"/>
      <c r="T267" s="53"/>
      <c r="AT267" s="17" t="s">
        <v>231</v>
      </c>
      <c r="AU267" s="17" t="s">
        <v>82</v>
      </c>
    </row>
    <row r="268" spans="2:65" s="1" customFormat="1">
      <c r="B268" s="29"/>
      <c r="D268" s="139" t="s">
        <v>232</v>
      </c>
      <c r="F268" s="140" t="s">
        <v>2558</v>
      </c>
      <c r="L268" s="29"/>
      <c r="M268" s="138"/>
      <c r="T268" s="53"/>
      <c r="AT268" s="17" t="s">
        <v>232</v>
      </c>
      <c r="AU268" s="17" t="s">
        <v>82</v>
      </c>
    </row>
    <row r="269" spans="2:65" s="13" customFormat="1">
      <c r="B269" s="146"/>
      <c r="D269" s="136" t="s">
        <v>234</v>
      </c>
      <c r="E269" s="147" t="s">
        <v>1</v>
      </c>
      <c r="F269" s="148" t="s">
        <v>2559</v>
      </c>
      <c r="H269" s="149">
        <v>11</v>
      </c>
      <c r="L269" s="146"/>
      <c r="M269" s="150"/>
      <c r="T269" s="151"/>
      <c r="AT269" s="147" t="s">
        <v>234</v>
      </c>
      <c r="AU269" s="147" t="s">
        <v>82</v>
      </c>
      <c r="AV269" s="13" t="s">
        <v>82</v>
      </c>
      <c r="AW269" s="13" t="s">
        <v>29</v>
      </c>
      <c r="AX269" s="13" t="s">
        <v>73</v>
      </c>
      <c r="AY269" s="147" t="s">
        <v>224</v>
      </c>
    </row>
    <row r="270" spans="2:65" s="14" customFormat="1">
      <c r="B270" s="152"/>
      <c r="D270" s="136" t="s">
        <v>234</v>
      </c>
      <c r="E270" s="153" t="s">
        <v>1</v>
      </c>
      <c r="F270" s="154" t="s">
        <v>239</v>
      </c>
      <c r="H270" s="155">
        <v>11</v>
      </c>
      <c r="L270" s="152"/>
      <c r="M270" s="156"/>
      <c r="T270" s="157"/>
      <c r="AT270" s="153" t="s">
        <v>234</v>
      </c>
      <c r="AU270" s="153" t="s">
        <v>82</v>
      </c>
      <c r="AV270" s="14" t="s">
        <v>106</v>
      </c>
      <c r="AW270" s="14" t="s">
        <v>29</v>
      </c>
      <c r="AX270" s="14" t="s">
        <v>78</v>
      </c>
      <c r="AY270" s="153" t="s">
        <v>224</v>
      </c>
    </row>
    <row r="271" spans="2:65" s="1" customFormat="1" ht="24.2" customHeight="1">
      <c r="B271" s="123"/>
      <c r="C271" s="124" t="s">
        <v>432</v>
      </c>
      <c r="D271" s="124" t="s">
        <v>226</v>
      </c>
      <c r="E271" s="125" t="s">
        <v>2560</v>
      </c>
      <c r="F271" s="126" t="s">
        <v>2561</v>
      </c>
      <c r="G271" s="127" t="s">
        <v>272</v>
      </c>
      <c r="H271" s="128">
        <v>3.6</v>
      </c>
      <c r="I271" s="129">
        <v>328</v>
      </c>
      <c r="J271" s="129">
        <f>ROUND(I271*H271,2)</f>
        <v>1180.8</v>
      </c>
      <c r="K271" s="126" t="s">
        <v>230</v>
      </c>
      <c r="L271" s="29"/>
      <c r="M271" s="130" t="s">
        <v>1</v>
      </c>
      <c r="N271" s="131" t="s">
        <v>39</v>
      </c>
      <c r="O271" s="132">
        <v>0.53400000000000003</v>
      </c>
      <c r="P271" s="132">
        <f>O271*H271</f>
        <v>1.9224000000000001</v>
      </c>
      <c r="Q271" s="132">
        <v>6.6E-4</v>
      </c>
      <c r="R271" s="132">
        <f>Q271*H271</f>
        <v>2.3760000000000001E-3</v>
      </c>
      <c r="S271" s="132">
        <v>0</v>
      </c>
      <c r="T271" s="133">
        <f>S271*H271</f>
        <v>0</v>
      </c>
      <c r="AR271" s="134" t="s">
        <v>277</v>
      </c>
      <c r="AT271" s="134" t="s">
        <v>226</v>
      </c>
      <c r="AU271" s="134" t="s">
        <v>82</v>
      </c>
      <c r="AY271" s="17" t="s">
        <v>224</v>
      </c>
      <c r="BE271" s="135">
        <f>IF(N271="základní",J271,0)</f>
        <v>0</v>
      </c>
      <c r="BF271" s="135">
        <f>IF(N271="snížená",J271,0)</f>
        <v>1180.8</v>
      </c>
      <c r="BG271" s="135">
        <f>IF(N271="zákl. přenesená",J271,0)</f>
        <v>0</v>
      </c>
      <c r="BH271" s="135">
        <f>IF(N271="sníž. přenesená",J271,0)</f>
        <v>0</v>
      </c>
      <c r="BI271" s="135">
        <f>IF(N271="nulová",J271,0)</f>
        <v>0</v>
      </c>
      <c r="BJ271" s="17" t="s">
        <v>82</v>
      </c>
      <c r="BK271" s="135">
        <f>ROUND(I271*H271,2)</f>
        <v>1180.8</v>
      </c>
      <c r="BL271" s="17" t="s">
        <v>277</v>
      </c>
      <c r="BM271" s="134" t="s">
        <v>2562</v>
      </c>
    </row>
    <row r="272" spans="2:65" s="1" customFormat="1" ht="19.5">
      <c r="B272" s="29"/>
      <c r="D272" s="136" t="s">
        <v>231</v>
      </c>
      <c r="F272" s="137" t="s">
        <v>2563</v>
      </c>
      <c r="L272" s="29"/>
      <c r="M272" s="138"/>
      <c r="T272" s="53"/>
      <c r="AT272" s="17" t="s">
        <v>231</v>
      </c>
      <c r="AU272" s="17" t="s">
        <v>82</v>
      </c>
    </row>
    <row r="273" spans="2:65" s="1" customFormat="1">
      <c r="B273" s="29"/>
      <c r="D273" s="139" t="s">
        <v>232</v>
      </c>
      <c r="F273" s="140" t="s">
        <v>2564</v>
      </c>
      <c r="L273" s="29"/>
      <c r="M273" s="138"/>
      <c r="T273" s="53"/>
      <c r="AT273" s="17" t="s">
        <v>232</v>
      </c>
      <c r="AU273" s="17" t="s">
        <v>82</v>
      </c>
    </row>
    <row r="274" spans="2:65" s="1" customFormat="1" ht="24.2" customHeight="1">
      <c r="B274" s="123"/>
      <c r="C274" s="164" t="s">
        <v>340</v>
      </c>
      <c r="D274" s="164" t="s">
        <v>1008</v>
      </c>
      <c r="E274" s="165" t="s">
        <v>2565</v>
      </c>
      <c r="F274" s="166" t="s">
        <v>2566</v>
      </c>
      <c r="G274" s="167" t="s">
        <v>272</v>
      </c>
      <c r="H274" s="168">
        <v>3.6</v>
      </c>
      <c r="I274" s="169">
        <v>34.9</v>
      </c>
      <c r="J274" s="169">
        <f>ROUND(I274*H274,2)</f>
        <v>125.64</v>
      </c>
      <c r="K274" s="166" t="s">
        <v>230</v>
      </c>
      <c r="L274" s="170"/>
      <c r="M274" s="171" t="s">
        <v>1</v>
      </c>
      <c r="N274" s="172" t="s">
        <v>39</v>
      </c>
      <c r="O274" s="132">
        <v>0</v>
      </c>
      <c r="P274" s="132">
        <f>O274*H274</f>
        <v>0</v>
      </c>
      <c r="Q274" s="132">
        <v>2.9E-4</v>
      </c>
      <c r="R274" s="132">
        <f>Q274*H274</f>
        <v>1.044E-3</v>
      </c>
      <c r="S274" s="132">
        <v>0</v>
      </c>
      <c r="T274" s="133">
        <f>S274*H274</f>
        <v>0</v>
      </c>
      <c r="AR274" s="134" t="s">
        <v>332</v>
      </c>
      <c r="AT274" s="134" t="s">
        <v>1008</v>
      </c>
      <c r="AU274" s="134" t="s">
        <v>82</v>
      </c>
      <c r="AY274" s="17" t="s">
        <v>224</v>
      </c>
      <c r="BE274" s="135">
        <f>IF(N274="základní",J274,0)</f>
        <v>0</v>
      </c>
      <c r="BF274" s="135">
        <f>IF(N274="snížená",J274,0)</f>
        <v>125.64</v>
      </c>
      <c r="BG274" s="135">
        <f>IF(N274="zákl. přenesená",J274,0)</f>
        <v>0</v>
      </c>
      <c r="BH274" s="135">
        <f>IF(N274="sníž. přenesená",J274,0)</f>
        <v>0</v>
      </c>
      <c r="BI274" s="135">
        <f>IF(N274="nulová",J274,0)</f>
        <v>0</v>
      </c>
      <c r="BJ274" s="17" t="s">
        <v>82</v>
      </c>
      <c r="BK274" s="135">
        <f>ROUND(I274*H274,2)</f>
        <v>125.64</v>
      </c>
      <c r="BL274" s="17" t="s">
        <v>277</v>
      </c>
      <c r="BM274" s="134" t="s">
        <v>2567</v>
      </c>
    </row>
    <row r="275" spans="2:65" s="1" customFormat="1">
      <c r="B275" s="29"/>
      <c r="D275" s="136" t="s">
        <v>231</v>
      </c>
      <c r="F275" s="137" t="s">
        <v>2566</v>
      </c>
      <c r="L275" s="29"/>
      <c r="M275" s="138"/>
      <c r="T275" s="53"/>
      <c r="AT275" s="17" t="s">
        <v>231</v>
      </c>
      <c r="AU275" s="17" t="s">
        <v>82</v>
      </c>
    </row>
    <row r="276" spans="2:65" s="1" customFormat="1" ht="24.2" customHeight="1">
      <c r="B276" s="123"/>
      <c r="C276" s="124" t="s">
        <v>441</v>
      </c>
      <c r="D276" s="124" t="s">
        <v>226</v>
      </c>
      <c r="E276" s="125" t="s">
        <v>2568</v>
      </c>
      <c r="F276" s="126" t="s">
        <v>2569</v>
      </c>
      <c r="G276" s="127" t="s">
        <v>272</v>
      </c>
      <c r="H276" s="128">
        <v>3.6</v>
      </c>
      <c r="I276" s="129">
        <v>440</v>
      </c>
      <c r="J276" s="129">
        <f>ROUND(I276*H276,2)</f>
        <v>1584</v>
      </c>
      <c r="K276" s="126" t="s">
        <v>230</v>
      </c>
      <c r="L276" s="29"/>
      <c r="M276" s="130" t="s">
        <v>1</v>
      </c>
      <c r="N276" s="131" t="s">
        <v>39</v>
      </c>
      <c r="O276" s="132">
        <v>0.66200000000000003</v>
      </c>
      <c r="P276" s="132">
        <f>O276*H276</f>
        <v>2.3832</v>
      </c>
      <c r="Q276" s="132">
        <v>1.01E-3</v>
      </c>
      <c r="R276" s="132">
        <f>Q276*H276</f>
        <v>3.6360000000000003E-3</v>
      </c>
      <c r="S276" s="132">
        <v>0</v>
      </c>
      <c r="T276" s="133">
        <f>S276*H276</f>
        <v>0</v>
      </c>
      <c r="AR276" s="134" t="s">
        <v>277</v>
      </c>
      <c r="AT276" s="134" t="s">
        <v>226</v>
      </c>
      <c r="AU276" s="134" t="s">
        <v>82</v>
      </c>
      <c r="AY276" s="17" t="s">
        <v>224</v>
      </c>
      <c r="BE276" s="135">
        <f>IF(N276="základní",J276,0)</f>
        <v>0</v>
      </c>
      <c r="BF276" s="135">
        <f>IF(N276="snížená",J276,0)</f>
        <v>1584</v>
      </c>
      <c r="BG276" s="135">
        <f>IF(N276="zákl. přenesená",J276,0)</f>
        <v>0</v>
      </c>
      <c r="BH276" s="135">
        <f>IF(N276="sníž. přenesená",J276,0)</f>
        <v>0</v>
      </c>
      <c r="BI276" s="135">
        <f>IF(N276="nulová",J276,0)</f>
        <v>0</v>
      </c>
      <c r="BJ276" s="17" t="s">
        <v>82</v>
      </c>
      <c r="BK276" s="135">
        <f>ROUND(I276*H276,2)</f>
        <v>1584</v>
      </c>
      <c r="BL276" s="17" t="s">
        <v>277</v>
      </c>
      <c r="BM276" s="134" t="s">
        <v>2570</v>
      </c>
    </row>
    <row r="277" spans="2:65" s="1" customFormat="1" ht="19.5">
      <c r="B277" s="29"/>
      <c r="D277" s="136" t="s">
        <v>231</v>
      </c>
      <c r="F277" s="137" t="s">
        <v>2571</v>
      </c>
      <c r="L277" s="29"/>
      <c r="M277" s="138"/>
      <c r="T277" s="53"/>
      <c r="AT277" s="17" t="s">
        <v>231</v>
      </c>
      <c r="AU277" s="17" t="s">
        <v>82</v>
      </c>
    </row>
    <row r="278" spans="2:65" s="1" customFormat="1">
      <c r="B278" s="29"/>
      <c r="D278" s="139" t="s">
        <v>232</v>
      </c>
      <c r="F278" s="140" t="s">
        <v>2572</v>
      </c>
      <c r="L278" s="29"/>
      <c r="M278" s="138"/>
      <c r="T278" s="53"/>
      <c r="AT278" s="17" t="s">
        <v>232</v>
      </c>
      <c r="AU278" s="17" t="s">
        <v>82</v>
      </c>
    </row>
    <row r="279" spans="2:65" s="1" customFormat="1" ht="24.2" customHeight="1">
      <c r="B279" s="123"/>
      <c r="C279" s="164" t="s">
        <v>345</v>
      </c>
      <c r="D279" s="164" t="s">
        <v>1008</v>
      </c>
      <c r="E279" s="165" t="s">
        <v>2573</v>
      </c>
      <c r="F279" s="166" t="s">
        <v>2574</v>
      </c>
      <c r="G279" s="167" t="s">
        <v>272</v>
      </c>
      <c r="H279" s="168">
        <v>3.6</v>
      </c>
      <c r="I279" s="169">
        <v>89.4</v>
      </c>
      <c r="J279" s="169">
        <f>ROUND(I279*H279,2)</f>
        <v>321.83999999999997</v>
      </c>
      <c r="K279" s="166" t="s">
        <v>230</v>
      </c>
      <c r="L279" s="170"/>
      <c r="M279" s="171" t="s">
        <v>1</v>
      </c>
      <c r="N279" s="172" t="s">
        <v>39</v>
      </c>
      <c r="O279" s="132">
        <v>0</v>
      </c>
      <c r="P279" s="132">
        <f>O279*H279</f>
        <v>0</v>
      </c>
      <c r="Q279" s="132">
        <v>7.1000000000000002E-4</v>
      </c>
      <c r="R279" s="132">
        <f>Q279*H279</f>
        <v>2.5560000000000001E-3</v>
      </c>
      <c r="S279" s="132">
        <v>0</v>
      </c>
      <c r="T279" s="133">
        <f>S279*H279</f>
        <v>0</v>
      </c>
      <c r="AR279" s="134" t="s">
        <v>332</v>
      </c>
      <c r="AT279" s="134" t="s">
        <v>1008</v>
      </c>
      <c r="AU279" s="134" t="s">
        <v>82</v>
      </c>
      <c r="AY279" s="17" t="s">
        <v>224</v>
      </c>
      <c r="BE279" s="135">
        <f>IF(N279="základní",J279,0)</f>
        <v>0</v>
      </c>
      <c r="BF279" s="135">
        <f>IF(N279="snížená",J279,0)</f>
        <v>321.83999999999997</v>
      </c>
      <c r="BG279" s="135">
        <f>IF(N279="zákl. přenesená",J279,0)</f>
        <v>0</v>
      </c>
      <c r="BH279" s="135">
        <f>IF(N279="sníž. přenesená",J279,0)</f>
        <v>0</v>
      </c>
      <c r="BI279" s="135">
        <f>IF(N279="nulová",J279,0)</f>
        <v>0</v>
      </c>
      <c r="BJ279" s="17" t="s">
        <v>82</v>
      </c>
      <c r="BK279" s="135">
        <f>ROUND(I279*H279,2)</f>
        <v>321.83999999999997</v>
      </c>
      <c r="BL279" s="17" t="s">
        <v>277</v>
      </c>
      <c r="BM279" s="134" t="s">
        <v>2575</v>
      </c>
    </row>
    <row r="280" spans="2:65" s="1" customFormat="1">
      <c r="B280" s="29"/>
      <c r="D280" s="136" t="s">
        <v>231</v>
      </c>
      <c r="F280" s="137" t="s">
        <v>2574</v>
      </c>
      <c r="L280" s="29"/>
      <c r="M280" s="138"/>
      <c r="T280" s="53"/>
      <c r="AT280" s="17" t="s">
        <v>231</v>
      </c>
      <c r="AU280" s="17" t="s">
        <v>82</v>
      </c>
    </row>
    <row r="281" spans="2:65" s="1" customFormat="1" ht="37.9" customHeight="1">
      <c r="B281" s="123"/>
      <c r="C281" s="124" t="s">
        <v>453</v>
      </c>
      <c r="D281" s="124" t="s">
        <v>226</v>
      </c>
      <c r="E281" s="125" t="s">
        <v>2576</v>
      </c>
      <c r="F281" s="126" t="s">
        <v>2577</v>
      </c>
      <c r="G281" s="127" t="s">
        <v>272</v>
      </c>
      <c r="H281" s="128">
        <v>188</v>
      </c>
      <c r="I281" s="129">
        <v>86.6</v>
      </c>
      <c r="J281" s="129">
        <f>ROUND(I281*H281,2)</f>
        <v>16280.8</v>
      </c>
      <c r="K281" s="126" t="s">
        <v>230</v>
      </c>
      <c r="L281" s="29"/>
      <c r="M281" s="130" t="s">
        <v>1</v>
      </c>
      <c r="N281" s="131" t="s">
        <v>39</v>
      </c>
      <c r="O281" s="132">
        <v>0.106</v>
      </c>
      <c r="P281" s="132">
        <f>O281*H281</f>
        <v>19.928000000000001</v>
      </c>
      <c r="Q281" s="132">
        <v>6.9999999999999994E-5</v>
      </c>
      <c r="R281" s="132">
        <f>Q281*H281</f>
        <v>1.3159999999999998E-2</v>
      </c>
      <c r="S281" s="132">
        <v>0</v>
      </c>
      <c r="T281" s="133">
        <f>S281*H281</f>
        <v>0</v>
      </c>
      <c r="AR281" s="134" t="s">
        <v>277</v>
      </c>
      <c r="AT281" s="134" t="s">
        <v>226</v>
      </c>
      <c r="AU281" s="134" t="s">
        <v>82</v>
      </c>
      <c r="AY281" s="17" t="s">
        <v>224</v>
      </c>
      <c r="BE281" s="135">
        <f>IF(N281="základní",J281,0)</f>
        <v>0</v>
      </c>
      <c r="BF281" s="135">
        <f>IF(N281="snížená",J281,0)</f>
        <v>16280.8</v>
      </c>
      <c r="BG281" s="135">
        <f>IF(N281="zákl. přenesená",J281,0)</f>
        <v>0</v>
      </c>
      <c r="BH281" s="135">
        <f>IF(N281="sníž. přenesená",J281,0)</f>
        <v>0</v>
      </c>
      <c r="BI281" s="135">
        <f>IF(N281="nulová",J281,0)</f>
        <v>0</v>
      </c>
      <c r="BJ281" s="17" t="s">
        <v>82</v>
      </c>
      <c r="BK281" s="135">
        <f>ROUND(I281*H281,2)</f>
        <v>16280.8</v>
      </c>
      <c r="BL281" s="17" t="s">
        <v>277</v>
      </c>
      <c r="BM281" s="134" t="s">
        <v>2578</v>
      </c>
    </row>
    <row r="282" spans="2:65" s="1" customFormat="1" ht="29.25">
      <c r="B282" s="29"/>
      <c r="D282" s="136" t="s">
        <v>231</v>
      </c>
      <c r="F282" s="137" t="s">
        <v>2579</v>
      </c>
      <c r="L282" s="29"/>
      <c r="M282" s="138"/>
      <c r="T282" s="53"/>
      <c r="AT282" s="17" t="s">
        <v>231</v>
      </c>
      <c r="AU282" s="17" t="s">
        <v>82</v>
      </c>
    </row>
    <row r="283" spans="2:65" s="1" customFormat="1">
      <c r="B283" s="29"/>
      <c r="D283" s="139" t="s">
        <v>232</v>
      </c>
      <c r="F283" s="140" t="s">
        <v>2580</v>
      </c>
      <c r="L283" s="29"/>
      <c r="M283" s="138"/>
      <c r="T283" s="53"/>
      <c r="AT283" s="17" t="s">
        <v>232</v>
      </c>
      <c r="AU283" s="17" t="s">
        <v>82</v>
      </c>
    </row>
    <row r="284" spans="2:65" s="1" customFormat="1" ht="37.9" customHeight="1">
      <c r="B284" s="123"/>
      <c r="C284" s="124" t="s">
        <v>350</v>
      </c>
      <c r="D284" s="124" t="s">
        <v>226</v>
      </c>
      <c r="E284" s="125" t="s">
        <v>2581</v>
      </c>
      <c r="F284" s="126" t="s">
        <v>2582</v>
      </c>
      <c r="G284" s="127" t="s">
        <v>272</v>
      </c>
      <c r="H284" s="128">
        <v>483</v>
      </c>
      <c r="I284" s="129">
        <v>103</v>
      </c>
      <c r="J284" s="129">
        <f>ROUND(I284*H284,2)</f>
        <v>49749</v>
      </c>
      <c r="K284" s="126" t="s">
        <v>230</v>
      </c>
      <c r="L284" s="29"/>
      <c r="M284" s="130" t="s">
        <v>1</v>
      </c>
      <c r="N284" s="131" t="s">
        <v>39</v>
      </c>
      <c r="O284" s="132">
        <v>0.106</v>
      </c>
      <c r="P284" s="132">
        <f>O284*H284</f>
        <v>51.198</v>
      </c>
      <c r="Q284" s="132">
        <v>9.0000000000000006E-5</v>
      </c>
      <c r="R284" s="132">
        <f>Q284*H284</f>
        <v>4.3470000000000002E-2</v>
      </c>
      <c r="S284" s="132">
        <v>0</v>
      </c>
      <c r="T284" s="133">
        <f>S284*H284</f>
        <v>0</v>
      </c>
      <c r="AR284" s="134" t="s">
        <v>277</v>
      </c>
      <c r="AT284" s="134" t="s">
        <v>226</v>
      </c>
      <c r="AU284" s="134" t="s">
        <v>82</v>
      </c>
      <c r="AY284" s="17" t="s">
        <v>224</v>
      </c>
      <c r="BE284" s="135">
        <f>IF(N284="základní",J284,0)</f>
        <v>0</v>
      </c>
      <c r="BF284" s="135">
        <f>IF(N284="snížená",J284,0)</f>
        <v>49749</v>
      </c>
      <c r="BG284" s="135">
        <f>IF(N284="zákl. přenesená",J284,0)</f>
        <v>0</v>
      </c>
      <c r="BH284" s="135">
        <f>IF(N284="sníž. přenesená",J284,0)</f>
        <v>0</v>
      </c>
      <c r="BI284" s="135">
        <f>IF(N284="nulová",J284,0)</f>
        <v>0</v>
      </c>
      <c r="BJ284" s="17" t="s">
        <v>82</v>
      </c>
      <c r="BK284" s="135">
        <f>ROUND(I284*H284,2)</f>
        <v>49749</v>
      </c>
      <c r="BL284" s="17" t="s">
        <v>277</v>
      </c>
      <c r="BM284" s="134" t="s">
        <v>2583</v>
      </c>
    </row>
    <row r="285" spans="2:65" s="1" customFormat="1" ht="29.25">
      <c r="B285" s="29"/>
      <c r="D285" s="136" t="s">
        <v>231</v>
      </c>
      <c r="F285" s="137" t="s">
        <v>2584</v>
      </c>
      <c r="L285" s="29"/>
      <c r="M285" s="138"/>
      <c r="T285" s="53"/>
      <c r="AT285" s="17" t="s">
        <v>231</v>
      </c>
      <c r="AU285" s="17" t="s">
        <v>82</v>
      </c>
    </row>
    <row r="286" spans="2:65" s="1" customFormat="1">
      <c r="B286" s="29"/>
      <c r="D286" s="139" t="s">
        <v>232</v>
      </c>
      <c r="F286" s="140" t="s">
        <v>2585</v>
      </c>
      <c r="L286" s="29"/>
      <c r="M286" s="138"/>
      <c r="T286" s="53"/>
      <c r="AT286" s="17" t="s">
        <v>232</v>
      </c>
      <c r="AU286" s="17" t="s">
        <v>82</v>
      </c>
    </row>
    <row r="287" spans="2:65" s="1" customFormat="1" ht="37.9" customHeight="1">
      <c r="B287" s="123"/>
      <c r="C287" s="124" t="s">
        <v>464</v>
      </c>
      <c r="D287" s="124" t="s">
        <v>226</v>
      </c>
      <c r="E287" s="125" t="s">
        <v>2586</v>
      </c>
      <c r="F287" s="126" t="s">
        <v>2587</v>
      </c>
      <c r="G287" s="127" t="s">
        <v>272</v>
      </c>
      <c r="H287" s="128">
        <v>23</v>
      </c>
      <c r="I287" s="129">
        <v>110</v>
      </c>
      <c r="J287" s="129">
        <f>ROUND(I287*H287,2)</f>
        <v>2530</v>
      </c>
      <c r="K287" s="126" t="s">
        <v>230</v>
      </c>
      <c r="L287" s="29"/>
      <c r="M287" s="130" t="s">
        <v>1</v>
      </c>
      <c r="N287" s="131" t="s">
        <v>39</v>
      </c>
      <c r="O287" s="132">
        <v>0.106</v>
      </c>
      <c r="P287" s="132">
        <f>O287*H287</f>
        <v>2.4379999999999997</v>
      </c>
      <c r="Q287" s="132">
        <v>1.2E-4</v>
      </c>
      <c r="R287" s="132">
        <f>Q287*H287</f>
        <v>2.7599999999999999E-3</v>
      </c>
      <c r="S287" s="132">
        <v>0</v>
      </c>
      <c r="T287" s="133">
        <f>S287*H287</f>
        <v>0</v>
      </c>
      <c r="AR287" s="134" t="s">
        <v>277</v>
      </c>
      <c r="AT287" s="134" t="s">
        <v>226</v>
      </c>
      <c r="AU287" s="134" t="s">
        <v>82</v>
      </c>
      <c r="AY287" s="17" t="s">
        <v>224</v>
      </c>
      <c r="BE287" s="135">
        <f>IF(N287="základní",J287,0)</f>
        <v>0</v>
      </c>
      <c r="BF287" s="135">
        <f>IF(N287="snížená",J287,0)</f>
        <v>2530</v>
      </c>
      <c r="BG287" s="135">
        <f>IF(N287="zákl. přenesená",J287,0)</f>
        <v>0</v>
      </c>
      <c r="BH287" s="135">
        <f>IF(N287="sníž. přenesená",J287,0)</f>
        <v>0</v>
      </c>
      <c r="BI287" s="135">
        <f>IF(N287="nulová",J287,0)</f>
        <v>0</v>
      </c>
      <c r="BJ287" s="17" t="s">
        <v>82</v>
      </c>
      <c r="BK287" s="135">
        <f>ROUND(I287*H287,2)</f>
        <v>2530</v>
      </c>
      <c r="BL287" s="17" t="s">
        <v>277</v>
      </c>
      <c r="BM287" s="134" t="s">
        <v>2588</v>
      </c>
    </row>
    <row r="288" spans="2:65" s="1" customFormat="1" ht="29.25">
      <c r="B288" s="29"/>
      <c r="D288" s="136" t="s">
        <v>231</v>
      </c>
      <c r="F288" s="137" t="s">
        <v>2589</v>
      </c>
      <c r="L288" s="29"/>
      <c r="M288" s="138"/>
      <c r="T288" s="53"/>
      <c r="AT288" s="17" t="s">
        <v>231</v>
      </c>
      <c r="AU288" s="17" t="s">
        <v>82</v>
      </c>
    </row>
    <row r="289" spans="2:65" s="1" customFormat="1">
      <c r="B289" s="29"/>
      <c r="D289" s="139" t="s">
        <v>232</v>
      </c>
      <c r="F289" s="140" t="s">
        <v>2590</v>
      </c>
      <c r="L289" s="29"/>
      <c r="M289" s="138"/>
      <c r="T289" s="53"/>
      <c r="AT289" s="17" t="s">
        <v>232</v>
      </c>
      <c r="AU289" s="17" t="s">
        <v>82</v>
      </c>
    </row>
    <row r="290" spans="2:65" s="1" customFormat="1" ht="16.5" customHeight="1">
      <c r="B290" s="123"/>
      <c r="C290" s="124" t="s">
        <v>355</v>
      </c>
      <c r="D290" s="124" t="s">
        <v>226</v>
      </c>
      <c r="E290" s="125" t="s">
        <v>2591</v>
      </c>
      <c r="F290" s="126" t="s">
        <v>2592</v>
      </c>
      <c r="G290" s="127" t="s">
        <v>639</v>
      </c>
      <c r="H290" s="128">
        <v>95</v>
      </c>
      <c r="I290" s="129">
        <v>247</v>
      </c>
      <c r="J290" s="129">
        <f>ROUND(I290*H290,2)</f>
        <v>23465</v>
      </c>
      <c r="K290" s="126" t="s">
        <v>230</v>
      </c>
      <c r="L290" s="29"/>
      <c r="M290" s="130" t="s">
        <v>1</v>
      </c>
      <c r="N290" s="131" t="s">
        <v>39</v>
      </c>
      <c r="O290" s="132">
        <v>0.42499999999999999</v>
      </c>
      <c r="P290" s="132">
        <f>O290*H290</f>
        <v>40.375</v>
      </c>
      <c r="Q290" s="132">
        <v>0</v>
      </c>
      <c r="R290" s="132">
        <f>Q290*H290</f>
        <v>0</v>
      </c>
      <c r="S290" s="132">
        <v>0</v>
      </c>
      <c r="T290" s="133">
        <f>S290*H290</f>
        <v>0</v>
      </c>
      <c r="AR290" s="134" t="s">
        <v>277</v>
      </c>
      <c r="AT290" s="134" t="s">
        <v>226</v>
      </c>
      <c r="AU290" s="134" t="s">
        <v>82</v>
      </c>
      <c r="AY290" s="17" t="s">
        <v>224</v>
      </c>
      <c r="BE290" s="135">
        <f>IF(N290="základní",J290,0)</f>
        <v>0</v>
      </c>
      <c r="BF290" s="135">
        <f>IF(N290="snížená",J290,0)</f>
        <v>23465</v>
      </c>
      <c r="BG290" s="135">
        <f>IF(N290="zákl. přenesená",J290,0)</f>
        <v>0</v>
      </c>
      <c r="BH290" s="135">
        <f>IF(N290="sníž. přenesená",J290,0)</f>
        <v>0</v>
      </c>
      <c r="BI290" s="135">
        <f>IF(N290="nulová",J290,0)</f>
        <v>0</v>
      </c>
      <c r="BJ290" s="17" t="s">
        <v>82</v>
      </c>
      <c r="BK290" s="135">
        <f>ROUND(I290*H290,2)</f>
        <v>23465</v>
      </c>
      <c r="BL290" s="17" t="s">
        <v>277</v>
      </c>
      <c r="BM290" s="134" t="s">
        <v>2593</v>
      </c>
    </row>
    <row r="291" spans="2:65" s="1" customFormat="1" ht="19.5">
      <c r="B291" s="29"/>
      <c r="D291" s="136" t="s">
        <v>231</v>
      </c>
      <c r="F291" s="137" t="s">
        <v>2594</v>
      </c>
      <c r="L291" s="29"/>
      <c r="M291" s="138"/>
      <c r="T291" s="53"/>
      <c r="AT291" s="17" t="s">
        <v>231</v>
      </c>
      <c r="AU291" s="17" t="s">
        <v>82</v>
      </c>
    </row>
    <row r="292" spans="2:65" s="1" customFormat="1">
      <c r="B292" s="29"/>
      <c r="D292" s="139" t="s">
        <v>232</v>
      </c>
      <c r="F292" s="140" t="s">
        <v>2595</v>
      </c>
      <c r="L292" s="29"/>
      <c r="M292" s="138"/>
      <c r="T292" s="53"/>
      <c r="AT292" s="17" t="s">
        <v>232</v>
      </c>
      <c r="AU292" s="17" t="s">
        <v>82</v>
      </c>
    </row>
    <row r="293" spans="2:65" s="1" customFormat="1" ht="24.2" customHeight="1">
      <c r="B293" s="123"/>
      <c r="C293" s="124" t="s">
        <v>472</v>
      </c>
      <c r="D293" s="124" t="s">
        <v>226</v>
      </c>
      <c r="E293" s="125" t="s">
        <v>2596</v>
      </c>
      <c r="F293" s="126" t="s">
        <v>2597</v>
      </c>
      <c r="G293" s="127" t="s">
        <v>639</v>
      </c>
      <c r="H293" s="128">
        <v>13</v>
      </c>
      <c r="I293" s="129">
        <v>399</v>
      </c>
      <c r="J293" s="129">
        <f>ROUND(I293*H293,2)</f>
        <v>5187</v>
      </c>
      <c r="K293" s="126" t="s">
        <v>230</v>
      </c>
      <c r="L293" s="29"/>
      <c r="M293" s="130" t="s">
        <v>1</v>
      </c>
      <c r="N293" s="131" t="s">
        <v>39</v>
      </c>
      <c r="O293" s="132">
        <v>0.114</v>
      </c>
      <c r="P293" s="132">
        <f>O293*H293</f>
        <v>1.482</v>
      </c>
      <c r="Q293" s="132">
        <v>2.7E-4</v>
      </c>
      <c r="R293" s="132">
        <f>Q293*H293</f>
        <v>3.5100000000000001E-3</v>
      </c>
      <c r="S293" s="132">
        <v>0</v>
      </c>
      <c r="T293" s="133">
        <f>S293*H293</f>
        <v>0</v>
      </c>
      <c r="AR293" s="134" t="s">
        <v>277</v>
      </c>
      <c r="AT293" s="134" t="s">
        <v>226</v>
      </c>
      <c r="AU293" s="134" t="s">
        <v>82</v>
      </c>
      <c r="AY293" s="17" t="s">
        <v>224</v>
      </c>
      <c r="BE293" s="135">
        <f>IF(N293="základní",J293,0)</f>
        <v>0</v>
      </c>
      <c r="BF293" s="135">
        <f>IF(N293="snížená",J293,0)</f>
        <v>5187</v>
      </c>
      <c r="BG293" s="135">
        <f>IF(N293="zákl. přenesená",J293,0)</f>
        <v>0</v>
      </c>
      <c r="BH293" s="135">
        <f>IF(N293="sníž. přenesená",J293,0)</f>
        <v>0</v>
      </c>
      <c r="BI293" s="135">
        <f>IF(N293="nulová",J293,0)</f>
        <v>0</v>
      </c>
      <c r="BJ293" s="17" t="s">
        <v>82</v>
      </c>
      <c r="BK293" s="135">
        <f>ROUND(I293*H293,2)</f>
        <v>5187</v>
      </c>
      <c r="BL293" s="17" t="s">
        <v>277</v>
      </c>
      <c r="BM293" s="134" t="s">
        <v>2598</v>
      </c>
    </row>
    <row r="294" spans="2:65" s="1" customFormat="1" ht="19.5">
      <c r="B294" s="29"/>
      <c r="D294" s="136" t="s">
        <v>231</v>
      </c>
      <c r="F294" s="137" t="s">
        <v>2599</v>
      </c>
      <c r="L294" s="29"/>
      <c r="M294" s="138"/>
      <c r="T294" s="53"/>
      <c r="AT294" s="17" t="s">
        <v>231</v>
      </c>
      <c r="AU294" s="17" t="s">
        <v>82</v>
      </c>
    </row>
    <row r="295" spans="2:65" s="1" customFormat="1">
      <c r="B295" s="29"/>
      <c r="D295" s="139" t="s">
        <v>232</v>
      </c>
      <c r="F295" s="140" t="s">
        <v>2600</v>
      </c>
      <c r="L295" s="29"/>
      <c r="M295" s="138"/>
      <c r="T295" s="53"/>
      <c r="AT295" s="17" t="s">
        <v>232</v>
      </c>
      <c r="AU295" s="17" t="s">
        <v>82</v>
      </c>
    </row>
    <row r="296" spans="2:65" s="13" customFormat="1">
      <c r="B296" s="146"/>
      <c r="D296" s="136" t="s">
        <v>234</v>
      </c>
      <c r="E296" s="147" t="s">
        <v>1</v>
      </c>
      <c r="F296" s="148" t="s">
        <v>2601</v>
      </c>
      <c r="H296" s="149">
        <v>13</v>
      </c>
      <c r="L296" s="146"/>
      <c r="M296" s="150"/>
      <c r="T296" s="151"/>
      <c r="AT296" s="147" t="s">
        <v>234</v>
      </c>
      <c r="AU296" s="147" t="s">
        <v>82</v>
      </c>
      <c r="AV296" s="13" t="s">
        <v>82</v>
      </c>
      <c r="AW296" s="13" t="s">
        <v>29</v>
      </c>
      <c r="AX296" s="13" t="s">
        <v>73</v>
      </c>
      <c r="AY296" s="147" t="s">
        <v>224</v>
      </c>
    </row>
    <row r="297" spans="2:65" s="14" customFormat="1">
      <c r="B297" s="152"/>
      <c r="D297" s="136" t="s">
        <v>234</v>
      </c>
      <c r="E297" s="153" t="s">
        <v>1</v>
      </c>
      <c r="F297" s="154" t="s">
        <v>239</v>
      </c>
      <c r="H297" s="155">
        <v>13</v>
      </c>
      <c r="L297" s="152"/>
      <c r="M297" s="156"/>
      <c r="T297" s="157"/>
      <c r="AT297" s="153" t="s">
        <v>234</v>
      </c>
      <c r="AU297" s="153" t="s">
        <v>82</v>
      </c>
      <c r="AV297" s="14" t="s">
        <v>106</v>
      </c>
      <c r="AW297" s="14" t="s">
        <v>29</v>
      </c>
      <c r="AX297" s="14" t="s">
        <v>78</v>
      </c>
      <c r="AY297" s="153" t="s">
        <v>224</v>
      </c>
    </row>
    <row r="298" spans="2:65" s="1" customFormat="1" ht="24.2" customHeight="1">
      <c r="B298" s="123"/>
      <c r="C298" s="124" t="s">
        <v>359</v>
      </c>
      <c r="D298" s="124" t="s">
        <v>226</v>
      </c>
      <c r="E298" s="125" t="s">
        <v>2602</v>
      </c>
      <c r="F298" s="126" t="s">
        <v>2603</v>
      </c>
      <c r="G298" s="127" t="s">
        <v>639</v>
      </c>
      <c r="H298" s="128">
        <v>1</v>
      </c>
      <c r="I298" s="129">
        <v>306</v>
      </c>
      <c r="J298" s="129">
        <f>ROUND(I298*H298,2)</f>
        <v>306</v>
      </c>
      <c r="K298" s="126" t="s">
        <v>230</v>
      </c>
      <c r="L298" s="29"/>
      <c r="M298" s="130" t="s">
        <v>1</v>
      </c>
      <c r="N298" s="131" t="s">
        <v>39</v>
      </c>
      <c r="O298" s="132">
        <v>0.16500000000000001</v>
      </c>
      <c r="P298" s="132">
        <f>O298*H298</f>
        <v>0.16500000000000001</v>
      </c>
      <c r="Q298" s="132">
        <v>1.2E-4</v>
      </c>
      <c r="R298" s="132">
        <f>Q298*H298</f>
        <v>1.2E-4</v>
      </c>
      <c r="S298" s="132">
        <v>0</v>
      </c>
      <c r="T298" s="133">
        <f>S298*H298</f>
        <v>0</v>
      </c>
      <c r="AR298" s="134" t="s">
        <v>277</v>
      </c>
      <c r="AT298" s="134" t="s">
        <v>226</v>
      </c>
      <c r="AU298" s="134" t="s">
        <v>82</v>
      </c>
      <c r="AY298" s="17" t="s">
        <v>224</v>
      </c>
      <c r="BE298" s="135">
        <f>IF(N298="základní",J298,0)</f>
        <v>0</v>
      </c>
      <c r="BF298" s="135">
        <f>IF(N298="snížená",J298,0)</f>
        <v>306</v>
      </c>
      <c r="BG298" s="135">
        <f>IF(N298="zákl. přenesená",J298,0)</f>
        <v>0</v>
      </c>
      <c r="BH298" s="135">
        <f>IF(N298="sníž. přenesená",J298,0)</f>
        <v>0</v>
      </c>
      <c r="BI298" s="135">
        <f>IF(N298="nulová",J298,0)</f>
        <v>0</v>
      </c>
      <c r="BJ298" s="17" t="s">
        <v>82</v>
      </c>
      <c r="BK298" s="135">
        <f>ROUND(I298*H298,2)</f>
        <v>306</v>
      </c>
      <c r="BL298" s="17" t="s">
        <v>277</v>
      </c>
      <c r="BM298" s="134" t="s">
        <v>2604</v>
      </c>
    </row>
    <row r="299" spans="2:65" s="1" customFormat="1" ht="19.5">
      <c r="B299" s="29"/>
      <c r="D299" s="136" t="s">
        <v>231</v>
      </c>
      <c r="F299" s="137" t="s">
        <v>2605</v>
      </c>
      <c r="L299" s="29"/>
      <c r="M299" s="138"/>
      <c r="T299" s="53"/>
      <c r="AT299" s="17" t="s">
        <v>231</v>
      </c>
      <c r="AU299" s="17" t="s">
        <v>82</v>
      </c>
    </row>
    <row r="300" spans="2:65" s="1" customFormat="1">
      <c r="B300" s="29"/>
      <c r="D300" s="139" t="s">
        <v>232</v>
      </c>
      <c r="F300" s="140" t="s">
        <v>2606</v>
      </c>
      <c r="L300" s="29"/>
      <c r="M300" s="138"/>
      <c r="T300" s="53"/>
      <c r="AT300" s="17" t="s">
        <v>232</v>
      </c>
      <c r="AU300" s="17" t="s">
        <v>82</v>
      </c>
    </row>
    <row r="301" spans="2:65" s="1" customFormat="1" ht="24.2" customHeight="1">
      <c r="B301" s="123"/>
      <c r="C301" s="124" t="s">
        <v>479</v>
      </c>
      <c r="D301" s="124" t="s">
        <v>226</v>
      </c>
      <c r="E301" s="125" t="s">
        <v>2607</v>
      </c>
      <c r="F301" s="126" t="s">
        <v>2608</v>
      </c>
      <c r="G301" s="127" t="s">
        <v>639</v>
      </c>
      <c r="H301" s="128">
        <v>1</v>
      </c>
      <c r="I301" s="129">
        <v>730</v>
      </c>
      <c r="J301" s="129">
        <f>ROUND(I301*H301,2)</f>
        <v>730</v>
      </c>
      <c r="K301" s="126" t="s">
        <v>230</v>
      </c>
      <c r="L301" s="29"/>
      <c r="M301" s="130" t="s">
        <v>1</v>
      </c>
      <c r="N301" s="131" t="s">
        <v>39</v>
      </c>
      <c r="O301" s="132">
        <v>0.26900000000000002</v>
      </c>
      <c r="P301" s="132">
        <f>O301*H301</f>
        <v>0.26900000000000002</v>
      </c>
      <c r="Q301" s="132">
        <v>8.1999999999999998E-4</v>
      </c>
      <c r="R301" s="132">
        <f>Q301*H301</f>
        <v>8.1999999999999998E-4</v>
      </c>
      <c r="S301" s="132">
        <v>0</v>
      </c>
      <c r="T301" s="133">
        <f>S301*H301</f>
        <v>0</v>
      </c>
      <c r="AR301" s="134" t="s">
        <v>277</v>
      </c>
      <c r="AT301" s="134" t="s">
        <v>226</v>
      </c>
      <c r="AU301" s="134" t="s">
        <v>82</v>
      </c>
      <c r="AY301" s="17" t="s">
        <v>224</v>
      </c>
      <c r="BE301" s="135">
        <f>IF(N301="základní",J301,0)</f>
        <v>0</v>
      </c>
      <c r="BF301" s="135">
        <f>IF(N301="snížená",J301,0)</f>
        <v>730</v>
      </c>
      <c r="BG301" s="135">
        <f>IF(N301="zákl. přenesená",J301,0)</f>
        <v>0</v>
      </c>
      <c r="BH301" s="135">
        <f>IF(N301="sníž. přenesená",J301,0)</f>
        <v>0</v>
      </c>
      <c r="BI301" s="135">
        <f>IF(N301="nulová",J301,0)</f>
        <v>0</v>
      </c>
      <c r="BJ301" s="17" t="s">
        <v>82</v>
      </c>
      <c r="BK301" s="135">
        <f>ROUND(I301*H301,2)</f>
        <v>730</v>
      </c>
      <c r="BL301" s="17" t="s">
        <v>277</v>
      </c>
      <c r="BM301" s="134" t="s">
        <v>2609</v>
      </c>
    </row>
    <row r="302" spans="2:65" s="1" customFormat="1" ht="19.5">
      <c r="B302" s="29"/>
      <c r="D302" s="136" t="s">
        <v>231</v>
      </c>
      <c r="F302" s="137" t="s">
        <v>2610</v>
      </c>
      <c r="L302" s="29"/>
      <c r="M302" s="138"/>
      <c r="T302" s="53"/>
      <c r="AT302" s="17" t="s">
        <v>231</v>
      </c>
      <c r="AU302" s="17" t="s">
        <v>82</v>
      </c>
    </row>
    <row r="303" spans="2:65" s="1" customFormat="1">
      <c r="B303" s="29"/>
      <c r="D303" s="139" t="s">
        <v>232</v>
      </c>
      <c r="F303" s="140" t="s">
        <v>2611</v>
      </c>
      <c r="L303" s="29"/>
      <c r="M303" s="138"/>
      <c r="T303" s="53"/>
      <c r="AT303" s="17" t="s">
        <v>232</v>
      </c>
      <c r="AU303" s="17" t="s">
        <v>82</v>
      </c>
    </row>
    <row r="304" spans="2:65" s="1" customFormat="1" ht="24.2" customHeight="1">
      <c r="B304" s="123"/>
      <c r="C304" s="124" t="s">
        <v>365</v>
      </c>
      <c r="D304" s="124" t="s">
        <v>226</v>
      </c>
      <c r="E304" s="125" t="s">
        <v>2612</v>
      </c>
      <c r="F304" s="126" t="s">
        <v>2613</v>
      </c>
      <c r="G304" s="127" t="s">
        <v>639</v>
      </c>
      <c r="H304" s="128">
        <v>1</v>
      </c>
      <c r="I304" s="129">
        <v>1330</v>
      </c>
      <c r="J304" s="129">
        <f>ROUND(I304*H304,2)</f>
        <v>1330</v>
      </c>
      <c r="K304" s="126" t="s">
        <v>230</v>
      </c>
      <c r="L304" s="29"/>
      <c r="M304" s="130" t="s">
        <v>1</v>
      </c>
      <c r="N304" s="131" t="s">
        <v>39</v>
      </c>
      <c r="O304" s="132">
        <v>0.42399999999999999</v>
      </c>
      <c r="P304" s="132">
        <f>O304*H304</f>
        <v>0.42399999999999999</v>
      </c>
      <c r="Q304" s="132">
        <v>7.6000000000000004E-4</v>
      </c>
      <c r="R304" s="132">
        <f>Q304*H304</f>
        <v>7.6000000000000004E-4</v>
      </c>
      <c r="S304" s="132">
        <v>0</v>
      </c>
      <c r="T304" s="133">
        <f>S304*H304</f>
        <v>0</v>
      </c>
      <c r="AR304" s="134" t="s">
        <v>277</v>
      </c>
      <c r="AT304" s="134" t="s">
        <v>226</v>
      </c>
      <c r="AU304" s="134" t="s">
        <v>82</v>
      </c>
      <c r="AY304" s="17" t="s">
        <v>224</v>
      </c>
      <c r="BE304" s="135">
        <f>IF(N304="základní",J304,0)</f>
        <v>0</v>
      </c>
      <c r="BF304" s="135">
        <f>IF(N304="snížená",J304,0)</f>
        <v>1330</v>
      </c>
      <c r="BG304" s="135">
        <f>IF(N304="zákl. přenesená",J304,0)</f>
        <v>0</v>
      </c>
      <c r="BH304" s="135">
        <f>IF(N304="sníž. přenesená",J304,0)</f>
        <v>0</v>
      </c>
      <c r="BI304" s="135">
        <f>IF(N304="nulová",J304,0)</f>
        <v>0</v>
      </c>
      <c r="BJ304" s="17" t="s">
        <v>82</v>
      </c>
      <c r="BK304" s="135">
        <f>ROUND(I304*H304,2)</f>
        <v>1330</v>
      </c>
      <c r="BL304" s="17" t="s">
        <v>277</v>
      </c>
      <c r="BM304" s="134" t="s">
        <v>2614</v>
      </c>
    </row>
    <row r="305" spans="2:65" s="1" customFormat="1" ht="19.5">
      <c r="B305" s="29"/>
      <c r="D305" s="136" t="s">
        <v>231</v>
      </c>
      <c r="F305" s="137" t="s">
        <v>2615</v>
      </c>
      <c r="L305" s="29"/>
      <c r="M305" s="138"/>
      <c r="T305" s="53"/>
      <c r="AT305" s="17" t="s">
        <v>231</v>
      </c>
      <c r="AU305" s="17" t="s">
        <v>82</v>
      </c>
    </row>
    <row r="306" spans="2:65" s="1" customFormat="1">
      <c r="B306" s="29"/>
      <c r="D306" s="139" t="s">
        <v>232</v>
      </c>
      <c r="F306" s="140" t="s">
        <v>2616</v>
      </c>
      <c r="L306" s="29"/>
      <c r="M306" s="138"/>
      <c r="T306" s="53"/>
      <c r="AT306" s="17" t="s">
        <v>232</v>
      </c>
      <c r="AU306" s="17" t="s">
        <v>82</v>
      </c>
    </row>
    <row r="307" spans="2:65" s="1" customFormat="1" ht="16.5" customHeight="1">
      <c r="B307" s="123"/>
      <c r="C307" s="124" t="s">
        <v>491</v>
      </c>
      <c r="D307" s="124" t="s">
        <v>226</v>
      </c>
      <c r="E307" s="125" t="s">
        <v>2617</v>
      </c>
      <c r="F307" s="126" t="s">
        <v>2618</v>
      </c>
      <c r="G307" s="127" t="s">
        <v>639</v>
      </c>
      <c r="H307" s="128">
        <v>2</v>
      </c>
      <c r="I307" s="129">
        <v>564</v>
      </c>
      <c r="J307" s="129">
        <f>ROUND(I307*H307,2)</f>
        <v>1128</v>
      </c>
      <c r="K307" s="126" t="s">
        <v>230</v>
      </c>
      <c r="L307" s="29"/>
      <c r="M307" s="130" t="s">
        <v>1</v>
      </c>
      <c r="N307" s="131" t="s">
        <v>39</v>
      </c>
      <c r="O307" s="132">
        <v>0.16500000000000001</v>
      </c>
      <c r="P307" s="132">
        <f>O307*H307</f>
        <v>0.33</v>
      </c>
      <c r="Q307" s="132">
        <v>2.9E-4</v>
      </c>
      <c r="R307" s="132">
        <f>Q307*H307</f>
        <v>5.8E-4</v>
      </c>
      <c r="S307" s="132">
        <v>0</v>
      </c>
      <c r="T307" s="133">
        <f>S307*H307</f>
        <v>0</v>
      </c>
      <c r="AR307" s="134" t="s">
        <v>277</v>
      </c>
      <c r="AT307" s="134" t="s">
        <v>226</v>
      </c>
      <c r="AU307" s="134" t="s">
        <v>82</v>
      </c>
      <c r="AY307" s="17" t="s">
        <v>224</v>
      </c>
      <c r="BE307" s="135">
        <f>IF(N307="základní",J307,0)</f>
        <v>0</v>
      </c>
      <c r="BF307" s="135">
        <f>IF(N307="snížená",J307,0)</f>
        <v>1128</v>
      </c>
      <c r="BG307" s="135">
        <f>IF(N307="zákl. přenesená",J307,0)</f>
        <v>0</v>
      </c>
      <c r="BH307" s="135">
        <f>IF(N307="sníž. přenesená",J307,0)</f>
        <v>0</v>
      </c>
      <c r="BI307" s="135">
        <f>IF(N307="nulová",J307,0)</f>
        <v>0</v>
      </c>
      <c r="BJ307" s="17" t="s">
        <v>82</v>
      </c>
      <c r="BK307" s="135">
        <f>ROUND(I307*H307,2)</f>
        <v>1128</v>
      </c>
      <c r="BL307" s="17" t="s">
        <v>277</v>
      </c>
      <c r="BM307" s="134" t="s">
        <v>2619</v>
      </c>
    </row>
    <row r="308" spans="2:65" s="1" customFormat="1">
      <c r="B308" s="29"/>
      <c r="D308" s="136" t="s">
        <v>231</v>
      </c>
      <c r="F308" s="137" t="s">
        <v>2620</v>
      </c>
      <c r="L308" s="29"/>
      <c r="M308" s="138"/>
      <c r="T308" s="53"/>
      <c r="AT308" s="17" t="s">
        <v>231</v>
      </c>
      <c r="AU308" s="17" t="s">
        <v>82</v>
      </c>
    </row>
    <row r="309" spans="2:65" s="1" customFormat="1">
      <c r="B309" s="29"/>
      <c r="D309" s="139" t="s">
        <v>232</v>
      </c>
      <c r="F309" s="140" t="s">
        <v>2621</v>
      </c>
      <c r="L309" s="29"/>
      <c r="M309" s="138"/>
      <c r="T309" s="53"/>
      <c r="AT309" s="17" t="s">
        <v>232</v>
      </c>
      <c r="AU309" s="17" t="s">
        <v>82</v>
      </c>
    </row>
    <row r="310" spans="2:65" s="1" customFormat="1" ht="24.2" customHeight="1">
      <c r="B310" s="123"/>
      <c r="C310" s="124" t="s">
        <v>370</v>
      </c>
      <c r="D310" s="124" t="s">
        <v>226</v>
      </c>
      <c r="E310" s="125" t="s">
        <v>2622</v>
      </c>
      <c r="F310" s="126" t="s">
        <v>2623</v>
      </c>
      <c r="G310" s="127" t="s">
        <v>639</v>
      </c>
      <c r="H310" s="128">
        <v>1</v>
      </c>
      <c r="I310" s="129">
        <v>2730</v>
      </c>
      <c r="J310" s="129">
        <f>ROUND(I310*H310,2)</f>
        <v>2730</v>
      </c>
      <c r="K310" s="126" t="s">
        <v>230</v>
      </c>
      <c r="L310" s="29"/>
      <c r="M310" s="130" t="s">
        <v>1</v>
      </c>
      <c r="N310" s="131" t="s">
        <v>39</v>
      </c>
      <c r="O310" s="132">
        <v>0.16500000000000001</v>
      </c>
      <c r="P310" s="132">
        <f>O310*H310</f>
        <v>0.16500000000000001</v>
      </c>
      <c r="Q310" s="132">
        <v>7.5000000000000002E-4</v>
      </c>
      <c r="R310" s="132">
        <f>Q310*H310</f>
        <v>7.5000000000000002E-4</v>
      </c>
      <c r="S310" s="132">
        <v>0</v>
      </c>
      <c r="T310" s="133">
        <f>S310*H310</f>
        <v>0</v>
      </c>
      <c r="AR310" s="134" t="s">
        <v>277</v>
      </c>
      <c r="AT310" s="134" t="s">
        <v>226</v>
      </c>
      <c r="AU310" s="134" t="s">
        <v>82</v>
      </c>
      <c r="AY310" s="17" t="s">
        <v>224</v>
      </c>
      <c r="BE310" s="135">
        <f>IF(N310="základní",J310,0)</f>
        <v>0</v>
      </c>
      <c r="BF310" s="135">
        <f>IF(N310="snížená",J310,0)</f>
        <v>2730</v>
      </c>
      <c r="BG310" s="135">
        <f>IF(N310="zákl. přenesená",J310,0)</f>
        <v>0</v>
      </c>
      <c r="BH310" s="135">
        <f>IF(N310="sníž. přenesená",J310,0)</f>
        <v>0</v>
      </c>
      <c r="BI310" s="135">
        <f>IF(N310="nulová",J310,0)</f>
        <v>0</v>
      </c>
      <c r="BJ310" s="17" t="s">
        <v>82</v>
      </c>
      <c r="BK310" s="135">
        <f>ROUND(I310*H310,2)</f>
        <v>2730</v>
      </c>
      <c r="BL310" s="17" t="s">
        <v>277</v>
      </c>
      <c r="BM310" s="134" t="s">
        <v>2624</v>
      </c>
    </row>
    <row r="311" spans="2:65" s="1" customFormat="1" ht="19.5">
      <c r="B311" s="29"/>
      <c r="D311" s="136" t="s">
        <v>231</v>
      </c>
      <c r="F311" s="137" t="s">
        <v>2625</v>
      </c>
      <c r="L311" s="29"/>
      <c r="M311" s="138"/>
      <c r="T311" s="53"/>
      <c r="AT311" s="17" t="s">
        <v>231</v>
      </c>
      <c r="AU311" s="17" t="s">
        <v>82</v>
      </c>
    </row>
    <row r="312" spans="2:65" s="1" customFormat="1">
      <c r="B312" s="29"/>
      <c r="D312" s="139" t="s">
        <v>232</v>
      </c>
      <c r="F312" s="140" t="s">
        <v>2626</v>
      </c>
      <c r="L312" s="29"/>
      <c r="M312" s="138"/>
      <c r="T312" s="53"/>
      <c r="AT312" s="17" t="s">
        <v>232</v>
      </c>
      <c r="AU312" s="17" t="s">
        <v>82</v>
      </c>
    </row>
    <row r="313" spans="2:65" s="12" customFormat="1">
      <c r="B313" s="141"/>
      <c r="D313" s="136" t="s">
        <v>234</v>
      </c>
      <c r="E313" s="142" t="s">
        <v>1</v>
      </c>
      <c r="F313" s="143" t="s">
        <v>2627</v>
      </c>
      <c r="H313" s="142" t="s">
        <v>1</v>
      </c>
      <c r="L313" s="141"/>
      <c r="M313" s="144"/>
      <c r="T313" s="145"/>
      <c r="AT313" s="142" t="s">
        <v>234</v>
      </c>
      <c r="AU313" s="142" t="s">
        <v>82</v>
      </c>
      <c r="AV313" s="12" t="s">
        <v>78</v>
      </c>
      <c r="AW313" s="12" t="s">
        <v>29</v>
      </c>
      <c r="AX313" s="12" t="s">
        <v>73</v>
      </c>
      <c r="AY313" s="142" t="s">
        <v>224</v>
      </c>
    </row>
    <row r="314" spans="2:65" s="13" customFormat="1">
      <c r="B314" s="146"/>
      <c r="D314" s="136" t="s">
        <v>234</v>
      </c>
      <c r="E314" s="147" t="s">
        <v>1</v>
      </c>
      <c r="F314" s="148" t="s">
        <v>78</v>
      </c>
      <c r="H314" s="149">
        <v>1</v>
      </c>
      <c r="L314" s="146"/>
      <c r="M314" s="150"/>
      <c r="T314" s="151"/>
      <c r="AT314" s="147" t="s">
        <v>234</v>
      </c>
      <c r="AU314" s="147" t="s">
        <v>82</v>
      </c>
      <c r="AV314" s="13" t="s">
        <v>82</v>
      </c>
      <c r="AW314" s="13" t="s">
        <v>29</v>
      </c>
      <c r="AX314" s="13" t="s">
        <v>73</v>
      </c>
      <c r="AY314" s="147" t="s">
        <v>224</v>
      </c>
    </row>
    <row r="315" spans="2:65" s="14" customFormat="1">
      <c r="B315" s="152"/>
      <c r="D315" s="136" t="s">
        <v>234</v>
      </c>
      <c r="E315" s="153" t="s">
        <v>1</v>
      </c>
      <c r="F315" s="154" t="s">
        <v>239</v>
      </c>
      <c r="H315" s="155">
        <v>1</v>
      </c>
      <c r="L315" s="152"/>
      <c r="M315" s="156"/>
      <c r="T315" s="157"/>
      <c r="AT315" s="153" t="s">
        <v>234</v>
      </c>
      <c r="AU315" s="153" t="s">
        <v>82</v>
      </c>
      <c r="AV315" s="14" t="s">
        <v>106</v>
      </c>
      <c r="AW315" s="14" t="s">
        <v>29</v>
      </c>
      <c r="AX315" s="14" t="s">
        <v>78</v>
      </c>
      <c r="AY315" s="153" t="s">
        <v>224</v>
      </c>
    </row>
    <row r="316" spans="2:65" s="1" customFormat="1" ht="24.2" customHeight="1">
      <c r="B316" s="123"/>
      <c r="C316" s="124" t="s">
        <v>503</v>
      </c>
      <c r="D316" s="124" t="s">
        <v>226</v>
      </c>
      <c r="E316" s="125" t="s">
        <v>2628</v>
      </c>
      <c r="F316" s="126" t="s">
        <v>2629</v>
      </c>
      <c r="G316" s="127" t="s">
        <v>639</v>
      </c>
      <c r="H316" s="128">
        <v>1</v>
      </c>
      <c r="I316" s="129">
        <v>4580</v>
      </c>
      <c r="J316" s="129">
        <f>ROUND(I316*H316,2)</f>
        <v>4580</v>
      </c>
      <c r="K316" s="126" t="s">
        <v>230</v>
      </c>
      <c r="L316" s="29"/>
      <c r="M316" s="130" t="s">
        <v>1</v>
      </c>
      <c r="N316" s="131" t="s">
        <v>39</v>
      </c>
      <c r="O316" s="132">
        <v>0.26900000000000002</v>
      </c>
      <c r="P316" s="132">
        <f>O316*H316</f>
        <v>0.26900000000000002</v>
      </c>
      <c r="Q316" s="132">
        <v>2.6700000000000001E-3</v>
      </c>
      <c r="R316" s="132">
        <f>Q316*H316</f>
        <v>2.6700000000000001E-3</v>
      </c>
      <c r="S316" s="132">
        <v>0</v>
      </c>
      <c r="T316" s="133">
        <f>S316*H316</f>
        <v>0</v>
      </c>
      <c r="AR316" s="134" t="s">
        <v>277</v>
      </c>
      <c r="AT316" s="134" t="s">
        <v>226</v>
      </c>
      <c r="AU316" s="134" t="s">
        <v>82</v>
      </c>
      <c r="AY316" s="17" t="s">
        <v>224</v>
      </c>
      <c r="BE316" s="135">
        <f>IF(N316="základní",J316,0)</f>
        <v>0</v>
      </c>
      <c r="BF316" s="135">
        <f>IF(N316="snížená",J316,0)</f>
        <v>4580</v>
      </c>
      <c r="BG316" s="135">
        <f>IF(N316="zákl. přenesená",J316,0)</f>
        <v>0</v>
      </c>
      <c r="BH316" s="135">
        <f>IF(N316="sníž. přenesená",J316,0)</f>
        <v>0</v>
      </c>
      <c r="BI316" s="135">
        <f>IF(N316="nulová",J316,0)</f>
        <v>0</v>
      </c>
      <c r="BJ316" s="17" t="s">
        <v>82</v>
      </c>
      <c r="BK316" s="135">
        <f>ROUND(I316*H316,2)</f>
        <v>4580</v>
      </c>
      <c r="BL316" s="17" t="s">
        <v>277</v>
      </c>
      <c r="BM316" s="134" t="s">
        <v>2630</v>
      </c>
    </row>
    <row r="317" spans="2:65" s="1" customFormat="1" ht="19.5">
      <c r="B317" s="29"/>
      <c r="D317" s="136" t="s">
        <v>231</v>
      </c>
      <c r="F317" s="137" t="s">
        <v>2631</v>
      </c>
      <c r="L317" s="29"/>
      <c r="M317" s="138"/>
      <c r="T317" s="53"/>
      <c r="AT317" s="17" t="s">
        <v>231</v>
      </c>
      <c r="AU317" s="17" t="s">
        <v>82</v>
      </c>
    </row>
    <row r="318" spans="2:65" s="1" customFormat="1">
      <c r="B318" s="29"/>
      <c r="D318" s="139" t="s">
        <v>232</v>
      </c>
      <c r="F318" s="140" t="s">
        <v>2632</v>
      </c>
      <c r="L318" s="29"/>
      <c r="M318" s="138"/>
      <c r="T318" s="53"/>
      <c r="AT318" s="17" t="s">
        <v>232</v>
      </c>
      <c r="AU318" s="17" t="s">
        <v>82</v>
      </c>
    </row>
    <row r="319" spans="2:65" s="1" customFormat="1" ht="21.75" customHeight="1">
      <c r="B319" s="123"/>
      <c r="C319" s="124" t="s">
        <v>373</v>
      </c>
      <c r="D319" s="124" t="s">
        <v>226</v>
      </c>
      <c r="E319" s="125" t="s">
        <v>2633</v>
      </c>
      <c r="F319" s="126" t="s">
        <v>2634</v>
      </c>
      <c r="G319" s="127" t="s">
        <v>639</v>
      </c>
      <c r="H319" s="128">
        <v>40</v>
      </c>
      <c r="I319" s="129">
        <v>298</v>
      </c>
      <c r="J319" s="129">
        <f>ROUND(I319*H319,2)</f>
        <v>11920</v>
      </c>
      <c r="K319" s="126" t="s">
        <v>230</v>
      </c>
      <c r="L319" s="29"/>
      <c r="M319" s="130" t="s">
        <v>1</v>
      </c>
      <c r="N319" s="131" t="s">
        <v>39</v>
      </c>
      <c r="O319" s="132">
        <v>0.16</v>
      </c>
      <c r="P319" s="132">
        <f>O319*H319</f>
        <v>6.4</v>
      </c>
      <c r="Q319" s="132">
        <v>2.1000000000000001E-4</v>
      </c>
      <c r="R319" s="132">
        <f>Q319*H319</f>
        <v>8.4000000000000012E-3</v>
      </c>
      <c r="S319" s="132">
        <v>0</v>
      </c>
      <c r="T319" s="133">
        <f>S319*H319</f>
        <v>0</v>
      </c>
      <c r="AR319" s="134" t="s">
        <v>277</v>
      </c>
      <c r="AT319" s="134" t="s">
        <v>226</v>
      </c>
      <c r="AU319" s="134" t="s">
        <v>82</v>
      </c>
      <c r="AY319" s="17" t="s">
        <v>224</v>
      </c>
      <c r="BE319" s="135">
        <f>IF(N319="základní",J319,0)</f>
        <v>0</v>
      </c>
      <c r="BF319" s="135">
        <f>IF(N319="snížená",J319,0)</f>
        <v>11920</v>
      </c>
      <c r="BG319" s="135">
        <f>IF(N319="zákl. přenesená",J319,0)</f>
        <v>0</v>
      </c>
      <c r="BH319" s="135">
        <f>IF(N319="sníž. přenesená",J319,0)</f>
        <v>0</v>
      </c>
      <c r="BI319" s="135">
        <f>IF(N319="nulová",J319,0)</f>
        <v>0</v>
      </c>
      <c r="BJ319" s="17" t="s">
        <v>82</v>
      </c>
      <c r="BK319" s="135">
        <f>ROUND(I319*H319,2)</f>
        <v>11920</v>
      </c>
      <c r="BL319" s="17" t="s">
        <v>277</v>
      </c>
      <c r="BM319" s="134" t="s">
        <v>2635</v>
      </c>
    </row>
    <row r="320" spans="2:65" s="1" customFormat="1" ht="19.5">
      <c r="B320" s="29"/>
      <c r="D320" s="136" t="s">
        <v>231</v>
      </c>
      <c r="F320" s="137" t="s">
        <v>2636</v>
      </c>
      <c r="L320" s="29"/>
      <c r="M320" s="138"/>
      <c r="T320" s="53"/>
      <c r="AT320" s="17" t="s">
        <v>231</v>
      </c>
      <c r="AU320" s="17" t="s">
        <v>82</v>
      </c>
    </row>
    <row r="321" spans="2:65" s="1" customFormat="1">
      <c r="B321" s="29"/>
      <c r="D321" s="139" t="s">
        <v>232</v>
      </c>
      <c r="F321" s="140" t="s">
        <v>2637</v>
      </c>
      <c r="L321" s="29"/>
      <c r="M321" s="138"/>
      <c r="T321" s="53"/>
      <c r="AT321" s="17" t="s">
        <v>232</v>
      </c>
      <c r="AU321" s="17" t="s">
        <v>82</v>
      </c>
    </row>
    <row r="322" spans="2:65" s="1" customFormat="1" ht="21.75" customHeight="1">
      <c r="B322" s="123"/>
      <c r="C322" s="124" t="s">
        <v>514</v>
      </c>
      <c r="D322" s="124" t="s">
        <v>226</v>
      </c>
      <c r="E322" s="125" t="s">
        <v>2638</v>
      </c>
      <c r="F322" s="126" t="s">
        <v>2639</v>
      </c>
      <c r="G322" s="127" t="s">
        <v>639</v>
      </c>
      <c r="H322" s="128">
        <v>45</v>
      </c>
      <c r="I322" s="129">
        <v>434</v>
      </c>
      <c r="J322" s="129">
        <f>ROUND(I322*H322,2)</f>
        <v>19530</v>
      </c>
      <c r="K322" s="126" t="s">
        <v>230</v>
      </c>
      <c r="L322" s="29"/>
      <c r="M322" s="130" t="s">
        <v>1</v>
      </c>
      <c r="N322" s="131" t="s">
        <v>39</v>
      </c>
      <c r="O322" s="132">
        <v>0.2</v>
      </c>
      <c r="P322" s="132">
        <f>O322*H322</f>
        <v>9</v>
      </c>
      <c r="Q322" s="132">
        <v>3.4000000000000002E-4</v>
      </c>
      <c r="R322" s="132">
        <f>Q322*H322</f>
        <v>1.5300000000000001E-2</v>
      </c>
      <c r="S322" s="132">
        <v>0</v>
      </c>
      <c r="T322" s="133">
        <f>S322*H322</f>
        <v>0</v>
      </c>
      <c r="AR322" s="134" t="s">
        <v>277</v>
      </c>
      <c r="AT322" s="134" t="s">
        <v>226</v>
      </c>
      <c r="AU322" s="134" t="s">
        <v>82</v>
      </c>
      <c r="AY322" s="17" t="s">
        <v>224</v>
      </c>
      <c r="BE322" s="135">
        <f>IF(N322="základní",J322,0)</f>
        <v>0</v>
      </c>
      <c r="BF322" s="135">
        <f>IF(N322="snížená",J322,0)</f>
        <v>19530</v>
      </c>
      <c r="BG322" s="135">
        <f>IF(N322="zákl. přenesená",J322,0)</f>
        <v>0</v>
      </c>
      <c r="BH322" s="135">
        <f>IF(N322="sníž. přenesená",J322,0)</f>
        <v>0</v>
      </c>
      <c r="BI322" s="135">
        <f>IF(N322="nulová",J322,0)</f>
        <v>0</v>
      </c>
      <c r="BJ322" s="17" t="s">
        <v>82</v>
      </c>
      <c r="BK322" s="135">
        <f>ROUND(I322*H322,2)</f>
        <v>19530</v>
      </c>
      <c r="BL322" s="17" t="s">
        <v>277</v>
      </c>
      <c r="BM322" s="134" t="s">
        <v>2640</v>
      </c>
    </row>
    <row r="323" spans="2:65" s="1" customFormat="1" ht="19.5">
      <c r="B323" s="29"/>
      <c r="D323" s="136" t="s">
        <v>231</v>
      </c>
      <c r="F323" s="137" t="s">
        <v>2641</v>
      </c>
      <c r="L323" s="29"/>
      <c r="M323" s="138"/>
      <c r="T323" s="53"/>
      <c r="AT323" s="17" t="s">
        <v>231</v>
      </c>
      <c r="AU323" s="17" t="s">
        <v>82</v>
      </c>
    </row>
    <row r="324" spans="2:65" s="1" customFormat="1">
      <c r="B324" s="29"/>
      <c r="D324" s="139" t="s">
        <v>232</v>
      </c>
      <c r="F324" s="140" t="s">
        <v>2642</v>
      </c>
      <c r="L324" s="29"/>
      <c r="M324" s="138"/>
      <c r="T324" s="53"/>
      <c r="AT324" s="17" t="s">
        <v>232</v>
      </c>
      <c r="AU324" s="17" t="s">
        <v>82</v>
      </c>
    </row>
    <row r="325" spans="2:65" s="13" customFormat="1">
      <c r="B325" s="146"/>
      <c r="D325" s="136" t="s">
        <v>234</v>
      </c>
      <c r="E325" s="147" t="s">
        <v>1</v>
      </c>
      <c r="F325" s="148" t="s">
        <v>2643</v>
      </c>
      <c r="H325" s="149">
        <v>45</v>
      </c>
      <c r="L325" s="146"/>
      <c r="M325" s="150"/>
      <c r="T325" s="151"/>
      <c r="AT325" s="147" t="s">
        <v>234</v>
      </c>
      <c r="AU325" s="147" t="s">
        <v>82</v>
      </c>
      <c r="AV325" s="13" t="s">
        <v>82</v>
      </c>
      <c r="AW325" s="13" t="s">
        <v>29</v>
      </c>
      <c r="AX325" s="13" t="s">
        <v>73</v>
      </c>
      <c r="AY325" s="147" t="s">
        <v>224</v>
      </c>
    </row>
    <row r="326" spans="2:65" s="14" customFormat="1">
      <c r="B326" s="152"/>
      <c r="D326" s="136" t="s">
        <v>234</v>
      </c>
      <c r="E326" s="153" t="s">
        <v>1</v>
      </c>
      <c r="F326" s="154" t="s">
        <v>239</v>
      </c>
      <c r="H326" s="155">
        <v>45</v>
      </c>
      <c r="L326" s="152"/>
      <c r="M326" s="156"/>
      <c r="T326" s="157"/>
      <c r="AT326" s="153" t="s">
        <v>234</v>
      </c>
      <c r="AU326" s="153" t="s">
        <v>82</v>
      </c>
      <c r="AV326" s="14" t="s">
        <v>106</v>
      </c>
      <c r="AW326" s="14" t="s">
        <v>29</v>
      </c>
      <c r="AX326" s="14" t="s">
        <v>78</v>
      </c>
      <c r="AY326" s="153" t="s">
        <v>224</v>
      </c>
    </row>
    <row r="327" spans="2:65" s="1" customFormat="1" ht="21.75" customHeight="1">
      <c r="B327" s="123"/>
      <c r="C327" s="124" t="s">
        <v>379</v>
      </c>
      <c r="D327" s="124" t="s">
        <v>226</v>
      </c>
      <c r="E327" s="125" t="s">
        <v>2644</v>
      </c>
      <c r="F327" s="126" t="s">
        <v>2645</v>
      </c>
      <c r="G327" s="127" t="s">
        <v>639</v>
      </c>
      <c r="H327" s="128">
        <v>5</v>
      </c>
      <c r="I327" s="129">
        <v>755</v>
      </c>
      <c r="J327" s="129">
        <f>ROUND(I327*H327,2)</f>
        <v>3775</v>
      </c>
      <c r="K327" s="126" t="s">
        <v>230</v>
      </c>
      <c r="L327" s="29"/>
      <c r="M327" s="130" t="s">
        <v>1</v>
      </c>
      <c r="N327" s="131" t="s">
        <v>39</v>
      </c>
      <c r="O327" s="132">
        <v>0.26</v>
      </c>
      <c r="P327" s="132">
        <f>O327*H327</f>
        <v>1.3</v>
      </c>
      <c r="Q327" s="132">
        <v>6.9999999999999999E-4</v>
      </c>
      <c r="R327" s="132">
        <f>Q327*H327</f>
        <v>3.5000000000000001E-3</v>
      </c>
      <c r="S327" s="132">
        <v>0</v>
      </c>
      <c r="T327" s="133">
        <f>S327*H327</f>
        <v>0</v>
      </c>
      <c r="AR327" s="134" t="s">
        <v>277</v>
      </c>
      <c r="AT327" s="134" t="s">
        <v>226</v>
      </c>
      <c r="AU327" s="134" t="s">
        <v>82</v>
      </c>
      <c r="AY327" s="17" t="s">
        <v>224</v>
      </c>
      <c r="BE327" s="135">
        <f>IF(N327="základní",J327,0)</f>
        <v>0</v>
      </c>
      <c r="BF327" s="135">
        <f>IF(N327="snížená",J327,0)</f>
        <v>3775</v>
      </c>
      <c r="BG327" s="135">
        <f>IF(N327="zákl. přenesená",J327,0)</f>
        <v>0</v>
      </c>
      <c r="BH327" s="135">
        <f>IF(N327="sníž. přenesená",J327,0)</f>
        <v>0</v>
      </c>
      <c r="BI327" s="135">
        <f>IF(N327="nulová",J327,0)</f>
        <v>0</v>
      </c>
      <c r="BJ327" s="17" t="s">
        <v>82</v>
      </c>
      <c r="BK327" s="135">
        <f>ROUND(I327*H327,2)</f>
        <v>3775</v>
      </c>
      <c r="BL327" s="17" t="s">
        <v>277</v>
      </c>
      <c r="BM327" s="134" t="s">
        <v>2646</v>
      </c>
    </row>
    <row r="328" spans="2:65" s="1" customFormat="1" ht="19.5">
      <c r="B328" s="29"/>
      <c r="D328" s="136" t="s">
        <v>231</v>
      </c>
      <c r="F328" s="137" t="s">
        <v>2647</v>
      </c>
      <c r="L328" s="29"/>
      <c r="M328" s="138"/>
      <c r="T328" s="53"/>
      <c r="AT328" s="17" t="s">
        <v>231</v>
      </c>
      <c r="AU328" s="17" t="s">
        <v>82</v>
      </c>
    </row>
    <row r="329" spans="2:65" s="1" customFormat="1">
      <c r="B329" s="29"/>
      <c r="D329" s="139" t="s">
        <v>232</v>
      </c>
      <c r="F329" s="140" t="s">
        <v>2648</v>
      </c>
      <c r="L329" s="29"/>
      <c r="M329" s="138"/>
      <c r="T329" s="53"/>
      <c r="AT329" s="17" t="s">
        <v>232</v>
      </c>
      <c r="AU329" s="17" t="s">
        <v>82</v>
      </c>
    </row>
    <row r="330" spans="2:65" s="13" customFormat="1">
      <c r="B330" s="146"/>
      <c r="D330" s="136" t="s">
        <v>234</v>
      </c>
      <c r="E330" s="147" t="s">
        <v>1</v>
      </c>
      <c r="F330" s="148" t="s">
        <v>2649</v>
      </c>
      <c r="H330" s="149">
        <v>5</v>
      </c>
      <c r="L330" s="146"/>
      <c r="M330" s="150"/>
      <c r="T330" s="151"/>
      <c r="AT330" s="147" t="s">
        <v>234</v>
      </c>
      <c r="AU330" s="147" t="s">
        <v>82</v>
      </c>
      <c r="AV330" s="13" t="s">
        <v>82</v>
      </c>
      <c r="AW330" s="13" t="s">
        <v>29</v>
      </c>
      <c r="AX330" s="13" t="s">
        <v>73</v>
      </c>
      <c r="AY330" s="147" t="s">
        <v>224</v>
      </c>
    </row>
    <row r="331" spans="2:65" s="14" customFormat="1">
      <c r="B331" s="152"/>
      <c r="D331" s="136" t="s">
        <v>234</v>
      </c>
      <c r="E331" s="153" t="s">
        <v>1</v>
      </c>
      <c r="F331" s="154" t="s">
        <v>239</v>
      </c>
      <c r="H331" s="155">
        <v>5</v>
      </c>
      <c r="L331" s="152"/>
      <c r="M331" s="156"/>
      <c r="T331" s="157"/>
      <c r="AT331" s="153" t="s">
        <v>234</v>
      </c>
      <c r="AU331" s="153" t="s">
        <v>82</v>
      </c>
      <c r="AV331" s="14" t="s">
        <v>106</v>
      </c>
      <c r="AW331" s="14" t="s">
        <v>29</v>
      </c>
      <c r="AX331" s="14" t="s">
        <v>78</v>
      </c>
      <c r="AY331" s="153" t="s">
        <v>224</v>
      </c>
    </row>
    <row r="332" spans="2:65" s="1" customFormat="1" ht="21.75" customHeight="1">
      <c r="B332" s="123"/>
      <c r="C332" s="124" t="s">
        <v>547</v>
      </c>
      <c r="D332" s="124" t="s">
        <v>226</v>
      </c>
      <c r="E332" s="125" t="s">
        <v>2650</v>
      </c>
      <c r="F332" s="126" t="s">
        <v>2651</v>
      </c>
      <c r="G332" s="127" t="s">
        <v>639</v>
      </c>
      <c r="H332" s="128">
        <v>5</v>
      </c>
      <c r="I332" s="129">
        <v>1530</v>
      </c>
      <c r="J332" s="129">
        <f>ROUND(I332*H332,2)</f>
        <v>7650</v>
      </c>
      <c r="K332" s="126" t="s">
        <v>230</v>
      </c>
      <c r="L332" s="29"/>
      <c r="M332" s="130" t="s">
        <v>1</v>
      </c>
      <c r="N332" s="131" t="s">
        <v>39</v>
      </c>
      <c r="O332" s="132">
        <v>0.41</v>
      </c>
      <c r="P332" s="132">
        <f>O332*H332</f>
        <v>2.0499999999999998</v>
      </c>
      <c r="Q332" s="132">
        <v>1.6800000000000001E-3</v>
      </c>
      <c r="R332" s="132">
        <f>Q332*H332</f>
        <v>8.4000000000000012E-3</v>
      </c>
      <c r="S332" s="132">
        <v>0</v>
      </c>
      <c r="T332" s="133">
        <f>S332*H332</f>
        <v>0</v>
      </c>
      <c r="AR332" s="134" t="s">
        <v>277</v>
      </c>
      <c r="AT332" s="134" t="s">
        <v>226</v>
      </c>
      <c r="AU332" s="134" t="s">
        <v>82</v>
      </c>
      <c r="AY332" s="17" t="s">
        <v>224</v>
      </c>
      <c r="BE332" s="135">
        <f>IF(N332="základní",J332,0)</f>
        <v>0</v>
      </c>
      <c r="BF332" s="135">
        <f>IF(N332="snížená",J332,0)</f>
        <v>7650</v>
      </c>
      <c r="BG332" s="135">
        <f>IF(N332="zákl. přenesená",J332,0)</f>
        <v>0</v>
      </c>
      <c r="BH332" s="135">
        <f>IF(N332="sníž. přenesená",J332,0)</f>
        <v>0</v>
      </c>
      <c r="BI332" s="135">
        <f>IF(N332="nulová",J332,0)</f>
        <v>0</v>
      </c>
      <c r="BJ332" s="17" t="s">
        <v>82</v>
      </c>
      <c r="BK332" s="135">
        <f>ROUND(I332*H332,2)</f>
        <v>7650</v>
      </c>
      <c r="BL332" s="17" t="s">
        <v>277</v>
      </c>
      <c r="BM332" s="134" t="s">
        <v>2652</v>
      </c>
    </row>
    <row r="333" spans="2:65" s="1" customFormat="1" ht="19.5">
      <c r="B333" s="29"/>
      <c r="D333" s="136" t="s">
        <v>231</v>
      </c>
      <c r="F333" s="137" t="s">
        <v>2653</v>
      </c>
      <c r="L333" s="29"/>
      <c r="M333" s="138"/>
      <c r="T333" s="53"/>
      <c r="AT333" s="17" t="s">
        <v>231</v>
      </c>
      <c r="AU333" s="17" t="s">
        <v>82</v>
      </c>
    </row>
    <row r="334" spans="2:65" s="1" customFormat="1">
      <c r="B334" s="29"/>
      <c r="D334" s="139" t="s">
        <v>232</v>
      </c>
      <c r="F334" s="140" t="s">
        <v>2654</v>
      </c>
      <c r="L334" s="29"/>
      <c r="M334" s="138"/>
      <c r="T334" s="53"/>
      <c r="AT334" s="17" t="s">
        <v>232</v>
      </c>
      <c r="AU334" s="17" t="s">
        <v>82</v>
      </c>
    </row>
    <row r="335" spans="2:65" s="13" customFormat="1">
      <c r="B335" s="146"/>
      <c r="D335" s="136" t="s">
        <v>234</v>
      </c>
      <c r="E335" s="147" t="s">
        <v>1</v>
      </c>
      <c r="F335" s="148" t="s">
        <v>2655</v>
      </c>
      <c r="H335" s="149">
        <v>5</v>
      </c>
      <c r="L335" s="146"/>
      <c r="M335" s="150"/>
      <c r="T335" s="151"/>
      <c r="AT335" s="147" t="s">
        <v>234</v>
      </c>
      <c r="AU335" s="147" t="s">
        <v>82</v>
      </c>
      <c r="AV335" s="13" t="s">
        <v>82</v>
      </c>
      <c r="AW335" s="13" t="s">
        <v>29</v>
      </c>
      <c r="AX335" s="13" t="s">
        <v>73</v>
      </c>
      <c r="AY335" s="147" t="s">
        <v>224</v>
      </c>
    </row>
    <row r="336" spans="2:65" s="14" customFormat="1">
      <c r="B336" s="152"/>
      <c r="D336" s="136" t="s">
        <v>234</v>
      </c>
      <c r="E336" s="153" t="s">
        <v>1</v>
      </c>
      <c r="F336" s="154" t="s">
        <v>239</v>
      </c>
      <c r="H336" s="155">
        <v>5</v>
      </c>
      <c r="L336" s="152"/>
      <c r="M336" s="156"/>
      <c r="T336" s="157"/>
      <c r="AT336" s="153" t="s">
        <v>234</v>
      </c>
      <c r="AU336" s="153" t="s">
        <v>82</v>
      </c>
      <c r="AV336" s="14" t="s">
        <v>106</v>
      </c>
      <c r="AW336" s="14" t="s">
        <v>29</v>
      </c>
      <c r="AX336" s="14" t="s">
        <v>78</v>
      </c>
      <c r="AY336" s="153" t="s">
        <v>224</v>
      </c>
    </row>
    <row r="337" spans="2:65" s="1" customFormat="1" ht="24.2" customHeight="1">
      <c r="B337" s="123"/>
      <c r="C337" s="124" t="s">
        <v>385</v>
      </c>
      <c r="D337" s="124" t="s">
        <v>226</v>
      </c>
      <c r="E337" s="125" t="s">
        <v>2656</v>
      </c>
      <c r="F337" s="126" t="s">
        <v>2657</v>
      </c>
      <c r="G337" s="127" t="s">
        <v>639</v>
      </c>
      <c r="H337" s="128">
        <v>1</v>
      </c>
      <c r="I337" s="129">
        <v>765</v>
      </c>
      <c r="J337" s="129">
        <f>ROUND(I337*H337,2)</f>
        <v>765</v>
      </c>
      <c r="K337" s="126" t="s">
        <v>230</v>
      </c>
      <c r="L337" s="29"/>
      <c r="M337" s="130" t="s">
        <v>1</v>
      </c>
      <c r="N337" s="131" t="s">
        <v>39</v>
      </c>
      <c r="O337" s="132">
        <v>0.22</v>
      </c>
      <c r="P337" s="132">
        <f>O337*H337</f>
        <v>0.22</v>
      </c>
      <c r="Q337" s="132">
        <v>5.6999999999999998E-4</v>
      </c>
      <c r="R337" s="132">
        <f>Q337*H337</f>
        <v>5.6999999999999998E-4</v>
      </c>
      <c r="S337" s="132">
        <v>0</v>
      </c>
      <c r="T337" s="133">
        <f>S337*H337</f>
        <v>0</v>
      </c>
      <c r="AR337" s="134" t="s">
        <v>277</v>
      </c>
      <c r="AT337" s="134" t="s">
        <v>226</v>
      </c>
      <c r="AU337" s="134" t="s">
        <v>82</v>
      </c>
      <c r="AY337" s="17" t="s">
        <v>224</v>
      </c>
      <c r="BE337" s="135">
        <f>IF(N337="základní",J337,0)</f>
        <v>0</v>
      </c>
      <c r="BF337" s="135">
        <f>IF(N337="snížená",J337,0)</f>
        <v>765</v>
      </c>
      <c r="BG337" s="135">
        <f>IF(N337="zákl. přenesená",J337,0)</f>
        <v>0</v>
      </c>
      <c r="BH337" s="135">
        <f>IF(N337="sníž. přenesená",J337,0)</f>
        <v>0</v>
      </c>
      <c r="BI337" s="135">
        <f>IF(N337="nulová",J337,0)</f>
        <v>0</v>
      </c>
      <c r="BJ337" s="17" t="s">
        <v>82</v>
      </c>
      <c r="BK337" s="135">
        <f>ROUND(I337*H337,2)</f>
        <v>765</v>
      </c>
      <c r="BL337" s="17" t="s">
        <v>277</v>
      </c>
      <c r="BM337" s="134" t="s">
        <v>2658</v>
      </c>
    </row>
    <row r="338" spans="2:65" s="1" customFormat="1" ht="19.5">
      <c r="B338" s="29"/>
      <c r="D338" s="136" t="s">
        <v>231</v>
      </c>
      <c r="F338" s="137" t="s">
        <v>2659</v>
      </c>
      <c r="L338" s="29"/>
      <c r="M338" s="138"/>
      <c r="T338" s="53"/>
      <c r="AT338" s="17" t="s">
        <v>231</v>
      </c>
      <c r="AU338" s="17" t="s">
        <v>82</v>
      </c>
    </row>
    <row r="339" spans="2:65" s="1" customFormat="1">
      <c r="B339" s="29"/>
      <c r="D339" s="139" t="s">
        <v>232</v>
      </c>
      <c r="F339" s="140" t="s">
        <v>2660</v>
      </c>
      <c r="L339" s="29"/>
      <c r="M339" s="138"/>
      <c r="T339" s="53"/>
      <c r="AT339" s="17" t="s">
        <v>232</v>
      </c>
      <c r="AU339" s="17" t="s">
        <v>82</v>
      </c>
    </row>
    <row r="340" spans="2:65" s="1" customFormat="1" ht="24.2" customHeight="1">
      <c r="B340" s="123"/>
      <c r="C340" s="124" t="s">
        <v>567</v>
      </c>
      <c r="D340" s="124" t="s">
        <v>226</v>
      </c>
      <c r="E340" s="125" t="s">
        <v>2661</v>
      </c>
      <c r="F340" s="126" t="s">
        <v>2662</v>
      </c>
      <c r="G340" s="127" t="s">
        <v>639</v>
      </c>
      <c r="H340" s="128">
        <v>2</v>
      </c>
      <c r="I340" s="129">
        <v>1440</v>
      </c>
      <c r="J340" s="129">
        <f>ROUND(I340*H340,2)</f>
        <v>2880</v>
      </c>
      <c r="K340" s="126" t="s">
        <v>230</v>
      </c>
      <c r="L340" s="29"/>
      <c r="M340" s="130" t="s">
        <v>1</v>
      </c>
      <c r="N340" s="131" t="s">
        <v>39</v>
      </c>
      <c r="O340" s="132">
        <v>0.26</v>
      </c>
      <c r="P340" s="132">
        <f>O340*H340</f>
        <v>0.52</v>
      </c>
      <c r="Q340" s="132">
        <v>8.0000000000000004E-4</v>
      </c>
      <c r="R340" s="132">
        <f>Q340*H340</f>
        <v>1.6000000000000001E-3</v>
      </c>
      <c r="S340" s="132">
        <v>0</v>
      </c>
      <c r="T340" s="133">
        <f>S340*H340</f>
        <v>0</v>
      </c>
      <c r="AR340" s="134" t="s">
        <v>277</v>
      </c>
      <c r="AT340" s="134" t="s">
        <v>226</v>
      </c>
      <c r="AU340" s="134" t="s">
        <v>82</v>
      </c>
      <c r="AY340" s="17" t="s">
        <v>224</v>
      </c>
      <c r="BE340" s="135">
        <f>IF(N340="základní",J340,0)</f>
        <v>0</v>
      </c>
      <c r="BF340" s="135">
        <f>IF(N340="snížená",J340,0)</f>
        <v>2880</v>
      </c>
      <c r="BG340" s="135">
        <f>IF(N340="zákl. přenesená",J340,0)</f>
        <v>0</v>
      </c>
      <c r="BH340" s="135">
        <f>IF(N340="sníž. přenesená",J340,0)</f>
        <v>0</v>
      </c>
      <c r="BI340" s="135">
        <f>IF(N340="nulová",J340,0)</f>
        <v>0</v>
      </c>
      <c r="BJ340" s="17" t="s">
        <v>82</v>
      </c>
      <c r="BK340" s="135">
        <f>ROUND(I340*H340,2)</f>
        <v>2880</v>
      </c>
      <c r="BL340" s="17" t="s">
        <v>277</v>
      </c>
      <c r="BM340" s="134" t="s">
        <v>2663</v>
      </c>
    </row>
    <row r="341" spans="2:65" s="1" customFormat="1" ht="19.5">
      <c r="B341" s="29"/>
      <c r="D341" s="136" t="s">
        <v>231</v>
      </c>
      <c r="F341" s="137" t="s">
        <v>2664</v>
      </c>
      <c r="L341" s="29"/>
      <c r="M341" s="138"/>
      <c r="T341" s="53"/>
      <c r="AT341" s="17" t="s">
        <v>231</v>
      </c>
      <c r="AU341" s="17" t="s">
        <v>82</v>
      </c>
    </row>
    <row r="342" spans="2:65" s="1" customFormat="1">
      <c r="B342" s="29"/>
      <c r="D342" s="139" t="s">
        <v>232</v>
      </c>
      <c r="F342" s="140" t="s">
        <v>2665</v>
      </c>
      <c r="L342" s="29"/>
      <c r="M342" s="138"/>
      <c r="T342" s="53"/>
      <c r="AT342" s="17" t="s">
        <v>232</v>
      </c>
      <c r="AU342" s="17" t="s">
        <v>82</v>
      </c>
    </row>
    <row r="343" spans="2:65" s="1" customFormat="1" ht="24.2" customHeight="1">
      <c r="B343" s="123"/>
      <c r="C343" s="124" t="s">
        <v>396</v>
      </c>
      <c r="D343" s="124" t="s">
        <v>226</v>
      </c>
      <c r="E343" s="125" t="s">
        <v>2666</v>
      </c>
      <c r="F343" s="126" t="s">
        <v>2667</v>
      </c>
      <c r="G343" s="127" t="s">
        <v>639</v>
      </c>
      <c r="H343" s="128">
        <v>1</v>
      </c>
      <c r="I343" s="129">
        <v>1090</v>
      </c>
      <c r="J343" s="129">
        <f>ROUND(I343*H343,2)</f>
        <v>1090</v>
      </c>
      <c r="K343" s="126" t="s">
        <v>230</v>
      </c>
      <c r="L343" s="29"/>
      <c r="M343" s="130" t="s">
        <v>1</v>
      </c>
      <c r="N343" s="131" t="s">
        <v>39</v>
      </c>
      <c r="O343" s="132">
        <v>0.34</v>
      </c>
      <c r="P343" s="132">
        <f>O343*H343</f>
        <v>0.34</v>
      </c>
      <c r="Q343" s="132">
        <v>1.1999999999999999E-3</v>
      </c>
      <c r="R343" s="132">
        <f>Q343*H343</f>
        <v>1.1999999999999999E-3</v>
      </c>
      <c r="S343" s="132">
        <v>0</v>
      </c>
      <c r="T343" s="133">
        <f>S343*H343</f>
        <v>0</v>
      </c>
      <c r="AR343" s="134" t="s">
        <v>277</v>
      </c>
      <c r="AT343" s="134" t="s">
        <v>226</v>
      </c>
      <c r="AU343" s="134" t="s">
        <v>82</v>
      </c>
      <c r="AY343" s="17" t="s">
        <v>224</v>
      </c>
      <c r="BE343" s="135">
        <f>IF(N343="základní",J343,0)</f>
        <v>0</v>
      </c>
      <c r="BF343" s="135">
        <f>IF(N343="snížená",J343,0)</f>
        <v>1090</v>
      </c>
      <c r="BG343" s="135">
        <f>IF(N343="zákl. přenesená",J343,0)</f>
        <v>0</v>
      </c>
      <c r="BH343" s="135">
        <f>IF(N343="sníž. přenesená",J343,0)</f>
        <v>0</v>
      </c>
      <c r="BI343" s="135">
        <f>IF(N343="nulová",J343,0)</f>
        <v>0</v>
      </c>
      <c r="BJ343" s="17" t="s">
        <v>82</v>
      </c>
      <c r="BK343" s="135">
        <f>ROUND(I343*H343,2)</f>
        <v>1090</v>
      </c>
      <c r="BL343" s="17" t="s">
        <v>277</v>
      </c>
      <c r="BM343" s="134" t="s">
        <v>2668</v>
      </c>
    </row>
    <row r="344" spans="2:65" s="1" customFormat="1" ht="19.5">
      <c r="B344" s="29"/>
      <c r="D344" s="136" t="s">
        <v>231</v>
      </c>
      <c r="F344" s="137" t="s">
        <v>2669</v>
      </c>
      <c r="L344" s="29"/>
      <c r="M344" s="138"/>
      <c r="T344" s="53"/>
      <c r="AT344" s="17" t="s">
        <v>231</v>
      </c>
      <c r="AU344" s="17" t="s">
        <v>82</v>
      </c>
    </row>
    <row r="345" spans="2:65" s="1" customFormat="1">
      <c r="B345" s="29"/>
      <c r="D345" s="139" t="s">
        <v>232</v>
      </c>
      <c r="F345" s="140" t="s">
        <v>2670</v>
      </c>
      <c r="L345" s="29"/>
      <c r="M345" s="138"/>
      <c r="T345" s="53"/>
      <c r="AT345" s="17" t="s">
        <v>232</v>
      </c>
      <c r="AU345" s="17" t="s">
        <v>82</v>
      </c>
    </row>
    <row r="346" spans="2:65" s="1" customFormat="1" ht="24.2" customHeight="1">
      <c r="B346" s="123"/>
      <c r="C346" s="124" t="s">
        <v>576</v>
      </c>
      <c r="D346" s="124" t="s">
        <v>226</v>
      </c>
      <c r="E346" s="125" t="s">
        <v>2671</v>
      </c>
      <c r="F346" s="126" t="s">
        <v>2672</v>
      </c>
      <c r="G346" s="127" t="s">
        <v>639</v>
      </c>
      <c r="H346" s="128">
        <v>4</v>
      </c>
      <c r="I346" s="129">
        <v>2090</v>
      </c>
      <c r="J346" s="129">
        <f>ROUND(I346*H346,2)</f>
        <v>8360</v>
      </c>
      <c r="K346" s="126" t="s">
        <v>230</v>
      </c>
      <c r="L346" s="29"/>
      <c r="M346" s="130" t="s">
        <v>1</v>
      </c>
      <c r="N346" s="131" t="s">
        <v>39</v>
      </c>
      <c r="O346" s="132">
        <v>0.41</v>
      </c>
      <c r="P346" s="132">
        <f>O346*H346</f>
        <v>1.64</v>
      </c>
      <c r="Q346" s="132">
        <v>1.82E-3</v>
      </c>
      <c r="R346" s="132">
        <f>Q346*H346</f>
        <v>7.28E-3</v>
      </c>
      <c r="S346" s="132">
        <v>0</v>
      </c>
      <c r="T346" s="133">
        <f>S346*H346</f>
        <v>0</v>
      </c>
      <c r="AR346" s="134" t="s">
        <v>277</v>
      </c>
      <c r="AT346" s="134" t="s">
        <v>226</v>
      </c>
      <c r="AU346" s="134" t="s">
        <v>82</v>
      </c>
      <c r="AY346" s="17" t="s">
        <v>224</v>
      </c>
      <c r="BE346" s="135">
        <f>IF(N346="základní",J346,0)</f>
        <v>0</v>
      </c>
      <c r="BF346" s="135">
        <f>IF(N346="snížená",J346,0)</f>
        <v>8360</v>
      </c>
      <c r="BG346" s="135">
        <f>IF(N346="zákl. přenesená",J346,0)</f>
        <v>0</v>
      </c>
      <c r="BH346" s="135">
        <f>IF(N346="sníž. přenesená",J346,0)</f>
        <v>0</v>
      </c>
      <c r="BI346" s="135">
        <f>IF(N346="nulová",J346,0)</f>
        <v>0</v>
      </c>
      <c r="BJ346" s="17" t="s">
        <v>82</v>
      </c>
      <c r="BK346" s="135">
        <f>ROUND(I346*H346,2)</f>
        <v>8360</v>
      </c>
      <c r="BL346" s="17" t="s">
        <v>277</v>
      </c>
      <c r="BM346" s="134" t="s">
        <v>2673</v>
      </c>
    </row>
    <row r="347" spans="2:65" s="1" customFormat="1" ht="19.5">
      <c r="B347" s="29"/>
      <c r="D347" s="136" t="s">
        <v>231</v>
      </c>
      <c r="F347" s="137" t="s">
        <v>2674</v>
      </c>
      <c r="L347" s="29"/>
      <c r="M347" s="138"/>
      <c r="T347" s="53"/>
      <c r="AT347" s="17" t="s">
        <v>231</v>
      </c>
      <c r="AU347" s="17" t="s">
        <v>82</v>
      </c>
    </row>
    <row r="348" spans="2:65" s="1" customFormat="1">
      <c r="B348" s="29"/>
      <c r="D348" s="139" t="s">
        <v>232</v>
      </c>
      <c r="F348" s="140" t="s">
        <v>2675</v>
      </c>
      <c r="L348" s="29"/>
      <c r="M348" s="138"/>
      <c r="T348" s="53"/>
      <c r="AT348" s="17" t="s">
        <v>232</v>
      </c>
      <c r="AU348" s="17" t="s">
        <v>82</v>
      </c>
    </row>
    <row r="349" spans="2:65" s="1" customFormat="1" ht="24.2" customHeight="1">
      <c r="B349" s="123"/>
      <c r="C349" s="124" t="s">
        <v>406</v>
      </c>
      <c r="D349" s="124" t="s">
        <v>226</v>
      </c>
      <c r="E349" s="125" t="s">
        <v>2676</v>
      </c>
      <c r="F349" s="126" t="s">
        <v>2677</v>
      </c>
      <c r="G349" s="127" t="s">
        <v>639</v>
      </c>
      <c r="H349" s="128">
        <v>1</v>
      </c>
      <c r="I349" s="129">
        <v>1350</v>
      </c>
      <c r="J349" s="129">
        <f>ROUND(I349*H349,2)</f>
        <v>1350</v>
      </c>
      <c r="K349" s="126" t="s">
        <v>230</v>
      </c>
      <c r="L349" s="29"/>
      <c r="M349" s="130" t="s">
        <v>1</v>
      </c>
      <c r="N349" s="131" t="s">
        <v>39</v>
      </c>
      <c r="O349" s="132">
        <v>0.20699999999999999</v>
      </c>
      <c r="P349" s="132">
        <f>O349*H349</f>
        <v>0.20699999999999999</v>
      </c>
      <c r="Q349" s="132">
        <v>4.2999999999999999E-4</v>
      </c>
      <c r="R349" s="132">
        <f>Q349*H349</f>
        <v>4.2999999999999999E-4</v>
      </c>
      <c r="S349" s="132">
        <v>0</v>
      </c>
      <c r="T349" s="133">
        <f>S349*H349</f>
        <v>0</v>
      </c>
      <c r="AR349" s="134" t="s">
        <v>277</v>
      </c>
      <c r="AT349" s="134" t="s">
        <v>226</v>
      </c>
      <c r="AU349" s="134" t="s">
        <v>82</v>
      </c>
      <c r="AY349" s="17" t="s">
        <v>224</v>
      </c>
      <c r="BE349" s="135">
        <f>IF(N349="základní",J349,0)</f>
        <v>0</v>
      </c>
      <c r="BF349" s="135">
        <f>IF(N349="snížená",J349,0)</f>
        <v>1350</v>
      </c>
      <c r="BG349" s="135">
        <f>IF(N349="zákl. přenesená",J349,0)</f>
        <v>0</v>
      </c>
      <c r="BH349" s="135">
        <f>IF(N349="sníž. přenesená",J349,0)</f>
        <v>0</v>
      </c>
      <c r="BI349" s="135">
        <f>IF(N349="nulová",J349,0)</f>
        <v>0</v>
      </c>
      <c r="BJ349" s="17" t="s">
        <v>82</v>
      </c>
      <c r="BK349" s="135">
        <f>ROUND(I349*H349,2)</f>
        <v>1350</v>
      </c>
      <c r="BL349" s="17" t="s">
        <v>277</v>
      </c>
      <c r="BM349" s="134" t="s">
        <v>2678</v>
      </c>
    </row>
    <row r="350" spans="2:65" s="1" customFormat="1" ht="19.5">
      <c r="B350" s="29"/>
      <c r="D350" s="136" t="s">
        <v>231</v>
      </c>
      <c r="F350" s="137" t="s">
        <v>2679</v>
      </c>
      <c r="L350" s="29"/>
      <c r="M350" s="138"/>
      <c r="T350" s="53"/>
      <c r="AT350" s="17" t="s">
        <v>231</v>
      </c>
      <c r="AU350" s="17" t="s">
        <v>82</v>
      </c>
    </row>
    <row r="351" spans="2:65" s="1" customFormat="1">
      <c r="B351" s="29"/>
      <c r="D351" s="139" t="s">
        <v>232</v>
      </c>
      <c r="F351" s="140" t="s">
        <v>2680</v>
      </c>
      <c r="L351" s="29"/>
      <c r="M351" s="138"/>
      <c r="T351" s="53"/>
      <c r="AT351" s="17" t="s">
        <v>232</v>
      </c>
      <c r="AU351" s="17" t="s">
        <v>82</v>
      </c>
    </row>
    <row r="352" spans="2:65" s="1" customFormat="1" ht="24.2" customHeight="1">
      <c r="B352" s="123"/>
      <c r="C352" s="124" t="s">
        <v>593</v>
      </c>
      <c r="D352" s="124" t="s">
        <v>226</v>
      </c>
      <c r="E352" s="125" t="s">
        <v>2681</v>
      </c>
      <c r="F352" s="126" t="s">
        <v>2682</v>
      </c>
      <c r="G352" s="127" t="s">
        <v>639</v>
      </c>
      <c r="H352" s="128">
        <v>1</v>
      </c>
      <c r="I352" s="129">
        <v>654</v>
      </c>
      <c r="J352" s="129">
        <f>ROUND(I352*H352,2)</f>
        <v>654</v>
      </c>
      <c r="K352" s="126" t="s">
        <v>230</v>
      </c>
      <c r="L352" s="29"/>
      <c r="M352" s="130" t="s">
        <v>1</v>
      </c>
      <c r="N352" s="131" t="s">
        <v>39</v>
      </c>
      <c r="O352" s="132">
        <v>0.26</v>
      </c>
      <c r="P352" s="132">
        <f>O352*H352</f>
        <v>0.26</v>
      </c>
      <c r="Q352" s="132">
        <v>4.2999999999999999E-4</v>
      </c>
      <c r="R352" s="132">
        <f>Q352*H352</f>
        <v>4.2999999999999999E-4</v>
      </c>
      <c r="S352" s="132">
        <v>0</v>
      </c>
      <c r="T352" s="133">
        <f>S352*H352</f>
        <v>0</v>
      </c>
      <c r="AR352" s="134" t="s">
        <v>277</v>
      </c>
      <c r="AT352" s="134" t="s">
        <v>226</v>
      </c>
      <c r="AU352" s="134" t="s">
        <v>82</v>
      </c>
      <c r="AY352" s="17" t="s">
        <v>224</v>
      </c>
      <c r="BE352" s="135">
        <f>IF(N352="základní",J352,0)</f>
        <v>0</v>
      </c>
      <c r="BF352" s="135">
        <f>IF(N352="snížená",J352,0)</f>
        <v>654</v>
      </c>
      <c r="BG352" s="135">
        <f>IF(N352="zákl. přenesená",J352,0)</f>
        <v>0</v>
      </c>
      <c r="BH352" s="135">
        <f>IF(N352="sníž. přenesená",J352,0)</f>
        <v>0</v>
      </c>
      <c r="BI352" s="135">
        <f>IF(N352="nulová",J352,0)</f>
        <v>0</v>
      </c>
      <c r="BJ352" s="17" t="s">
        <v>82</v>
      </c>
      <c r="BK352" s="135">
        <f>ROUND(I352*H352,2)</f>
        <v>654</v>
      </c>
      <c r="BL352" s="17" t="s">
        <v>277</v>
      </c>
      <c r="BM352" s="134" t="s">
        <v>2683</v>
      </c>
    </row>
    <row r="353" spans="2:65" s="1" customFormat="1">
      <c r="B353" s="29"/>
      <c r="D353" s="136" t="s">
        <v>231</v>
      </c>
      <c r="F353" s="137" t="s">
        <v>2684</v>
      </c>
      <c r="L353" s="29"/>
      <c r="M353" s="138"/>
      <c r="T353" s="53"/>
      <c r="AT353" s="17" t="s">
        <v>231</v>
      </c>
      <c r="AU353" s="17" t="s">
        <v>82</v>
      </c>
    </row>
    <row r="354" spans="2:65" s="1" customFormat="1">
      <c r="B354" s="29"/>
      <c r="D354" s="139" t="s">
        <v>232</v>
      </c>
      <c r="F354" s="140" t="s">
        <v>2685</v>
      </c>
      <c r="L354" s="29"/>
      <c r="M354" s="138"/>
      <c r="T354" s="53"/>
      <c r="AT354" s="17" t="s">
        <v>232</v>
      </c>
      <c r="AU354" s="17" t="s">
        <v>82</v>
      </c>
    </row>
    <row r="355" spans="2:65" s="1" customFormat="1" ht="24.2" customHeight="1">
      <c r="B355" s="123"/>
      <c r="C355" s="124" t="s">
        <v>412</v>
      </c>
      <c r="D355" s="124" t="s">
        <v>226</v>
      </c>
      <c r="E355" s="125" t="s">
        <v>2686</v>
      </c>
      <c r="F355" s="126" t="s">
        <v>2687</v>
      </c>
      <c r="G355" s="127" t="s">
        <v>369</v>
      </c>
      <c r="H355" s="128">
        <v>2</v>
      </c>
      <c r="I355" s="129">
        <v>10900</v>
      </c>
      <c r="J355" s="129">
        <f>ROUND(I355*H355,2)</f>
        <v>21800</v>
      </c>
      <c r="K355" s="126" t="s">
        <v>230</v>
      </c>
      <c r="L355" s="29"/>
      <c r="M355" s="130" t="s">
        <v>1</v>
      </c>
      <c r="N355" s="131" t="s">
        <v>39</v>
      </c>
      <c r="O355" s="132">
        <v>1.03</v>
      </c>
      <c r="P355" s="132">
        <f>O355*H355</f>
        <v>2.06</v>
      </c>
      <c r="Q355" s="132">
        <v>2.92E-2</v>
      </c>
      <c r="R355" s="132">
        <f>Q355*H355</f>
        <v>5.8400000000000001E-2</v>
      </c>
      <c r="S355" s="132">
        <v>0</v>
      </c>
      <c r="T355" s="133">
        <f>S355*H355</f>
        <v>0</v>
      </c>
      <c r="AR355" s="134" t="s">
        <v>277</v>
      </c>
      <c r="AT355" s="134" t="s">
        <v>226</v>
      </c>
      <c r="AU355" s="134" t="s">
        <v>82</v>
      </c>
      <c r="AY355" s="17" t="s">
        <v>224</v>
      </c>
      <c r="BE355" s="135">
        <f>IF(N355="základní",J355,0)</f>
        <v>0</v>
      </c>
      <c r="BF355" s="135">
        <f>IF(N355="snížená",J355,0)</f>
        <v>21800</v>
      </c>
      <c r="BG355" s="135">
        <f>IF(N355="zákl. přenesená",J355,0)</f>
        <v>0</v>
      </c>
      <c r="BH355" s="135">
        <f>IF(N355="sníž. přenesená",J355,0)</f>
        <v>0</v>
      </c>
      <c r="BI355" s="135">
        <f>IF(N355="nulová",J355,0)</f>
        <v>0</v>
      </c>
      <c r="BJ355" s="17" t="s">
        <v>82</v>
      </c>
      <c r="BK355" s="135">
        <f>ROUND(I355*H355,2)</f>
        <v>21800</v>
      </c>
      <c r="BL355" s="17" t="s">
        <v>277</v>
      </c>
      <c r="BM355" s="134" t="s">
        <v>2688</v>
      </c>
    </row>
    <row r="356" spans="2:65" s="1" customFormat="1" ht="19.5">
      <c r="B356" s="29"/>
      <c r="D356" s="136" t="s">
        <v>231</v>
      </c>
      <c r="F356" s="137" t="s">
        <v>2689</v>
      </c>
      <c r="L356" s="29"/>
      <c r="M356" s="138"/>
      <c r="T356" s="53"/>
      <c r="AT356" s="17" t="s">
        <v>231</v>
      </c>
      <c r="AU356" s="17" t="s">
        <v>82</v>
      </c>
    </row>
    <row r="357" spans="2:65" s="1" customFormat="1">
      <c r="B357" s="29"/>
      <c r="D357" s="139" t="s">
        <v>232</v>
      </c>
      <c r="F357" s="140" t="s">
        <v>2690</v>
      </c>
      <c r="L357" s="29"/>
      <c r="M357" s="138"/>
      <c r="T357" s="53"/>
      <c r="AT357" s="17" t="s">
        <v>232</v>
      </c>
      <c r="AU357" s="17" t="s">
        <v>82</v>
      </c>
    </row>
    <row r="358" spans="2:65" s="1" customFormat="1" ht="16.5" customHeight="1">
      <c r="B358" s="123"/>
      <c r="C358" s="124" t="s">
        <v>602</v>
      </c>
      <c r="D358" s="124" t="s">
        <v>226</v>
      </c>
      <c r="E358" s="125" t="s">
        <v>2691</v>
      </c>
      <c r="F358" s="126" t="s">
        <v>2692</v>
      </c>
      <c r="G358" s="127" t="s">
        <v>369</v>
      </c>
      <c r="H358" s="128">
        <v>1</v>
      </c>
      <c r="I358" s="129">
        <v>3150</v>
      </c>
      <c r="J358" s="129">
        <f>ROUND(I358*H358,2)</f>
        <v>3150</v>
      </c>
      <c r="K358" s="126" t="s">
        <v>1</v>
      </c>
      <c r="L358" s="29"/>
      <c r="M358" s="130" t="s">
        <v>1</v>
      </c>
      <c r="N358" s="131" t="s">
        <v>39</v>
      </c>
      <c r="O358" s="132">
        <v>0.5</v>
      </c>
      <c r="P358" s="132">
        <f>O358*H358</f>
        <v>0.5</v>
      </c>
      <c r="Q358" s="132">
        <v>2E-3</v>
      </c>
      <c r="R358" s="132">
        <f>Q358*H358</f>
        <v>2E-3</v>
      </c>
      <c r="S358" s="132">
        <v>0</v>
      </c>
      <c r="T358" s="133">
        <f>S358*H358</f>
        <v>0</v>
      </c>
      <c r="AR358" s="134" t="s">
        <v>277</v>
      </c>
      <c r="AT358" s="134" t="s">
        <v>226</v>
      </c>
      <c r="AU358" s="134" t="s">
        <v>82</v>
      </c>
      <c r="AY358" s="17" t="s">
        <v>224</v>
      </c>
      <c r="BE358" s="135">
        <f>IF(N358="základní",J358,0)</f>
        <v>0</v>
      </c>
      <c r="BF358" s="135">
        <f>IF(N358="snížená",J358,0)</f>
        <v>3150</v>
      </c>
      <c r="BG358" s="135">
        <f>IF(N358="zákl. přenesená",J358,0)</f>
        <v>0</v>
      </c>
      <c r="BH358" s="135">
        <f>IF(N358="sníž. přenesená",J358,0)</f>
        <v>0</v>
      </c>
      <c r="BI358" s="135">
        <f>IF(N358="nulová",J358,0)</f>
        <v>0</v>
      </c>
      <c r="BJ358" s="17" t="s">
        <v>82</v>
      </c>
      <c r="BK358" s="135">
        <f>ROUND(I358*H358,2)</f>
        <v>3150</v>
      </c>
      <c r="BL358" s="17" t="s">
        <v>277</v>
      </c>
      <c r="BM358" s="134" t="s">
        <v>2693</v>
      </c>
    </row>
    <row r="359" spans="2:65" s="1" customFormat="1">
      <c r="B359" s="29"/>
      <c r="D359" s="136" t="s">
        <v>231</v>
      </c>
      <c r="F359" s="137" t="s">
        <v>2694</v>
      </c>
      <c r="L359" s="29"/>
      <c r="M359" s="138"/>
      <c r="T359" s="53"/>
      <c r="AT359" s="17" t="s">
        <v>231</v>
      </c>
      <c r="AU359" s="17" t="s">
        <v>82</v>
      </c>
    </row>
    <row r="360" spans="2:65" s="12" customFormat="1">
      <c r="B360" s="141"/>
      <c r="D360" s="136" t="s">
        <v>234</v>
      </c>
      <c r="E360" s="142" t="s">
        <v>1</v>
      </c>
      <c r="F360" s="143" t="s">
        <v>2695</v>
      </c>
      <c r="H360" s="142" t="s">
        <v>1</v>
      </c>
      <c r="L360" s="141"/>
      <c r="M360" s="144"/>
      <c r="T360" s="145"/>
      <c r="AT360" s="142" t="s">
        <v>234</v>
      </c>
      <c r="AU360" s="142" t="s">
        <v>82</v>
      </c>
      <c r="AV360" s="12" t="s">
        <v>78</v>
      </c>
      <c r="AW360" s="12" t="s">
        <v>29</v>
      </c>
      <c r="AX360" s="12" t="s">
        <v>73</v>
      </c>
      <c r="AY360" s="142" t="s">
        <v>224</v>
      </c>
    </row>
    <row r="361" spans="2:65" s="13" customFormat="1">
      <c r="B361" s="146"/>
      <c r="D361" s="136" t="s">
        <v>234</v>
      </c>
      <c r="E361" s="147" t="s">
        <v>1</v>
      </c>
      <c r="F361" s="148" t="s">
        <v>78</v>
      </c>
      <c r="H361" s="149">
        <v>1</v>
      </c>
      <c r="L361" s="146"/>
      <c r="M361" s="150"/>
      <c r="T361" s="151"/>
      <c r="AT361" s="147" t="s">
        <v>234</v>
      </c>
      <c r="AU361" s="147" t="s">
        <v>82</v>
      </c>
      <c r="AV361" s="13" t="s">
        <v>82</v>
      </c>
      <c r="AW361" s="13" t="s">
        <v>29</v>
      </c>
      <c r="AX361" s="13" t="s">
        <v>73</v>
      </c>
      <c r="AY361" s="147" t="s">
        <v>224</v>
      </c>
    </row>
    <row r="362" spans="2:65" s="14" customFormat="1">
      <c r="B362" s="152"/>
      <c r="D362" s="136" t="s">
        <v>234</v>
      </c>
      <c r="E362" s="153" t="s">
        <v>1</v>
      </c>
      <c r="F362" s="154" t="s">
        <v>239</v>
      </c>
      <c r="H362" s="155">
        <v>1</v>
      </c>
      <c r="L362" s="152"/>
      <c r="M362" s="156"/>
      <c r="T362" s="157"/>
      <c r="AT362" s="153" t="s">
        <v>234</v>
      </c>
      <c r="AU362" s="153" t="s">
        <v>82</v>
      </c>
      <c r="AV362" s="14" t="s">
        <v>106</v>
      </c>
      <c r="AW362" s="14" t="s">
        <v>29</v>
      </c>
      <c r="AX362" s="14" t="s">
        <v>78</v>
      </c>
      <c r="AY362" s="153" t="s">
        <v>224</v>
      </c>
    </row>
    <row r="363" spans="2:65" s="1" customFormat="1" ht="16.5" customHeight="1">
      <c r="B363" s="123"/>
      <c r="C363" s="124" t="s">
        <v>417</v>
      </c>
      <c r="D363" s="124" t="s">
        <v>226</v>
      </c>
      <c r="E363" s="125" t="s">
        <v>2696</v>
      </c>
      <c r="F363" s="126" t="s">
        <v>2697</v>
      </c>
      <c r="G363" s="127" t="s">
        <v>369</v>
      </c>
      <c r="H363" s="128">
        <v>1</v>
      </c>
      <c r="I363" s="129">
        <v>4580</v>
      </c>
      <c r="J363" s="129">
        <f>ROUND(I363*H363,2)</f>
        <v>4580</v>
      </c>
      <c r="K363" s="126" t="s">
        <v>230</v>
      </c>
      <c r="L363" s="29"/>
      <c r="M363" s="130" t="s">
        <v>1</v>
      </c>
      <c r="N363" s="131" t="s">
        <v>39</v>
      </c>
      <c r="O363" s="132">
        <v>0.5</v>
      </c>
      <c r="P363" s="132">
        <f>O363*H363</f>
        <v>0.5</v>
      </c>
      <c r="Q363" s="132">
        <v>2E-3</v>
      </c>
      <c r="R363" s="132">
        <f>Q363*H363</f>
        <v>2E-3</v>
      </c>
      <c r="S363" s="132">
        <v>0</v>
      </c>
      <c r="T363" s="133">
        <f>S363*H363</f>
        <v>0</v>
      </c>
      <c r="AR363" s="134" t="s">
        <v>277</v>
      </c>
      <c r="AT363" s="134" t="s">
        <v>226</v>
      </c>
      <c r="AU363" s="134" t="s">
        <v>82</v>
      </c>
      <c r="AY363" s="17" t="s">
        <v>224</v>
      </c>
      <c r="BE363" s="135">
        <f>IF(N363="základní",J363,0)</f>
        <v>0</v>
      </c>
      <c r="BF363" s="135">
        <f>IF(N363="snížená",J363,0)</f>
        <v>4580</v>
      </c>
      <c r="BG363" s="135">
        <f>IF(N363="zákl. přenesená",J363,0)</f>
        <v>0</v>
      </c>
      <c r="BH363" s="135">
        <f>IF(N363="sníž. přenesená",J363,0)</f>
        <v>0</v>
      </c>
      <c r="BI363" s="135">
        <f>IF(N363="nulová",J363,0)</f>
        <v>0</v>
      </c>
      <c r="BJ363" s="17" t="s">
        <v>82</v>
      </c>
      <c r="BK363" s="135">
        <f>ROUND(I363*H363,2)</f>
        <v>4580</v>
      </c>
      <c r="BL363" s="17" t="s">
        <v>277</v>
      </c>
      <c r="BM363" s="134" t="s">
        <v>2698</v>
      </c>
    </row>
    <row r="364" spans="2:65" s="1" customFormat="1">
      <c r="B364" s="29"/>
      <c r="D364" s="136" t="s">
        <v>231</v>
      </c>
      <c r="F364" s="137" t="s">
        <v>2699</v>
      </c>
      <c r="L364" s="29"/>
      <c r="M364" s="138"/>
      <c r="T364" s="53"/>
      <c r="AT364" s="17" t="s">
        <v>231</v>
      </c>
      <c r="AU364" s="17" t="s">
        <v>82</v>
      </c>
    </row>
    <row r="365" spans="2:65" s="1" customFormat="1">
      <c r="B365" s="29"/>
      <c r="D365" s="139" t="s">
        <v>232</v>
      </c>
      <c r="F365" s="140" t="s">
        <v>2700</v>
      </c>
      <c r="L365" s="29"/>
      <c r="M365" s="138"/>
      <c r="T365" s="53"/>
      <c r="AT365" s="17" t="s">
        <v>232</v>
      </c>
      <c r="AU365" s="17" t="s">
        <v>82</v>
      </c>
    </row>
    <row r="366" spans="2:65" s="1" customFormat="1" ht="24.2" customHeight="1">
      <c r="B366" s="123"/>
      <c r="C366" s="124" t="s">
        <v>610</v>
      </c>
      <c r="D366" s="124" t="s">
        <v>226</v>
      </c>
      <c r="E366" s="125" t="s">
        <v>2701</v>
      </c>
      <c r="F366" s="126" t="s">
        <v>2702</v>
      </c>
      <c r="G366" s="127" t="s">
        <v>272</v>
      </c>
      <c r="H366" s="128">
        <v>34</v>
      </c>
      <c r="I366" s="129">
        <v>60</v>
      </c>
      <c r="J366" s="129">
        <f>ROUND(I366*H366,2)</f>
        <v>2040</v>
      </c>
      <c r="K366" s="126" t="s">
        <v>230</v>
      </c>
      <c r="L366" s="29"/>
      <c r="M366" s="130" t="s">
        <v>1</v>
      </c>
      <c r="N366" s="131" t="s">
        <v>39</v>
      </c>
      <c r="O366" s="132">
        <v>6.7000000000000004E-2</v>
      </c>
      <c r="P366" s="132">
        <f>O366*H366</f>
        <v>2.278</v>
      </c>
      <c r="Q366" s="132">
        <v>1.9000000000000001E-4</v>
      </c>
      <c r="R366" s="132">
        <f>Q366*H366</f>
        <v>6.4600000000000005E-3</v>
      </c>
      <c r="S366" s="132">
        <v>0</v>
      </c>
      <c r="T366" s="133">
        <f>S366*H366</f>
        <v>0</v>
      </c>
      <c r="AR366" s="134" t="s">
        <v>277</v>
      </c>
      <c r="AT366" s="134" t="s">
        <v>226</v>
      </c>
      <c r="AU366" s="134" t="s">
        <v>82</v>
      </c>
      <c r="AY366" s="17" t="s">
        <v>224</v>
      </c>
      <c r="BE366" s="135">
        <f>IF(N366="základní",J366,0)</f>
        <v>0</v>
      </c>
      <c r="BF366" s="135">
        <f>IF(N366="snížená",J366,0)</f>
        <v>2040</v>
      </c>
      <c r="BG366" s="135">
        <f>IF(N366="zákl. přenesená",J366,0)</f>
        <v>0</v>
      </c>
      <c r="BH366" s="135">
        <f>IF(N366="sníž. přenesená",J366,0)</f>
        <v>0</v>
      </c>
      <c r="BI366" s="135">
        <f>IF(N366="nulová",J366,0)</f>
        <v>0</v>
      </c>
      <c r="BJ366" s="17" t="s">
        <v>82</v>
      </c>
      <c r="BK366" s="135">
        <f>ROUND(I366*H366,2)</f>
        <v>2040</v>
      </c>
      <c r="BL366" s="17" t="s">
        <v>277</v>
      </c>
      <c r="BM366" s="134" t="s">
        <v>2703</v>
      </c>
    </row>
    <row r="367" spans="2:65" s="1" customFormat="1" ht="19.5">
      <c r="B367" s="29"/>
      <c r="D367" s="136" t="s">
        <v>231</v>
      </c>
      <c r="F367" s="137" t="s">
        <v>2704</v>
      </c>
      <c r="L367" s="29"/>
      <c r="M367" s="138"/>
      <c r="T367" s="53"/>
      <c r="AT367" s="17" t="s">
        <v>231</v>
      </c>
      <c r="AU367" s="17" t="s">
        <v>82</v>
      </c>
    </row>
    <row r="368" spans="2:65" s="1" customFormat="1">
      <c r="B368" s="29"/>
      <c r="D368" s="139" t="s">
        <v>232</v>
      </c>
      <c r="F368" s="140" t="s">
        <v>2705</v>
      </c>
      <c r="L368" s="29"/>
      <c r="M368" s="138"/>
      <c r="T368" s="53"/>
      <c r="AT368" s="17" t="s">
        <v>232</v>
      </c>
      <c r="AU368" s="17" t="s">
        <v>82</v>
      </c>
    </row>
    <row r="369" spans="2:65" s="1" customFormat="1" ht="21.75" customHeight="1">
      <c r="B369" s="123"/>
      <c r="C369" s="124" t="s">
        <v>422</v>
      </c>
      <c r="D369" s="124" t="s">
        <v>226</v>
      </c>
      <c r="E369" s="125" t="s">
        <v>2706</v>
      </c>
      <c r="F369" s="126" t="s">
        <v>2707</v>
      </c>
      <c r="G369" s="127" t="s">
        <v>272</v>
      </c>
      <c r="H369" s="128">
        <v>744.8</v>
      </c>
      <c r="I369" s="129">
        <v>52.3</v>
      </c>
      <c r="J369" s="129">
        <f>ROUND(I369*H369,2)</f>
        <v>38953.040000000001</v>
      </c>
      <c r="K369" s="126" t="s">
        <v>230</v>
      </c>
      <c r="L369" s="29"/>
      <c r="M369" s="130" t="s">
        <v>1</v>
      </c>
      <c r="N369" s="131" t="s">
        <v>39</v>
      </c>
      <c r="O369" s="132">
        <v>8.2000000000000003E-2</v>
      </c>
      <c r="P369" s="132">
        <f>O369*H369</f>
        <v>61.073599999999999</v>
      </c>
      <c r="Q369" s="132">
        <v>1.0000000000000001E-5</v>
      </c>
      <c r="R369" s="132">
        <f>Q369*H369</f>
        <v>7.4479999999999998E-3</v>
      </c>
      <c r="S369" s="132">
        <v>0</v>
      </c>
      <c r="T369" s="133">
        <f>S369*H369</f>
        <v>0</v>
      </c>
      <c r="AR369" s="134" t="s">
        <v>277</v>
      </c>
      <c r="AT369" s="134" t="s">
        <v>226</v>
      </c>
      <c r="AU369" s="134" t="s">
        <v>82</v>
      </c>
      <c r="AY369" s="17" t="s">
        <v>224</v>
      </c>
      <c r="BE369" s="135">
        <f>IF(N369="základní",J369,0)</f>
        <v>0</v>
      </c>
      <c r="BF369" s="135">
        <f>IF(N369="snížená",J369,0)</f>
        <v>38953.040000000001</v>
      </c>
      <c r="BG369" s="135">
        <f>IF(N369="zákl. přenesená",J369,0)</f>
        <v>0</v>
      </c>
      <c r="BH369" s="135">
        <f>IF(N369="sníž. přenesená",J369,0)</f>
        <v>0</v>
      </c>
      <c r="BI369" s="135">
        <f>IF(N369="nulová",J369,0)</f>
        <v>0</v>
      </c>
      <c r="BJ369" s="17" t="s">
        <v>82</v>
      </c>
      <c r="BK369" s="135">
        <f>ROUND(I369*H369,2)</f>
        <v>38953.040000000001</v>
      </c>
      <c r="BL369" s="17" t="s">
        <v>277</v>
      </c>
      <c r="BM369" s="134" t="s">
        <v>2708</v>
      </c>
    </row>
    <row r="370" spans="2:65" s="1" customFormat="1" ht="19.5">
      <c r="B370" s="29"/>
      <c r="D370" s="136" t="s">
        <v>231</v>
      </c>
      <c r="F370" s="137" t="s">
        <v>2709</v>
      </c>
      <c r="L370" s="29"/>
      <c r="M370" s="138"/>
      <c r="T370" s="53"/>
      <c r="AT370" s="17" t="s">
        <v>231</v>
      </c>
      <c r="AU370" s="17" t="s">
        <v>82</v>
      </c>
    </row>
    <row r="371" spans="2:65" s="1" customFormat="1">
      <c r="B371" s="29"/>
      <c r="D371" s="139" t="s">
        <v>232</v>
      </c>
      <c r="F371" s="140" t="s">
        <v>2710</v>
      </c>
      <c r="L371" s="29"/>
      <c r="M371" s="138"/>
      <c r="T371" s="53"/>
      <c r="AT371" s="17" t="s">
        <v>232</v>
      </c>
      <c r="AU371" s="17" t="s">
        <v>82</v>
      </c>
    </row>
    <row r="372" spans="2:65" s="1" customFormat="1" ht="24.2" customHeight="1">
      <c r="B372" s="123"/>
      <c r="C372" s="124" t="s">
        <v>617</v>
      </c>
      <c r="D372" s="124" t="s">
        <v>226</v>
      </c>
      <c r="E372" s="125" t="s">
        <v>2711</v>
      </c>
      <c r="F372" s="126" t="s">
        <v>2712</v>
      </c>
      <c r="G372" s="127" t="s">
        <v>272</v>
      </c>
      <c r="H372" s="128">
        <v>678.2</v>
      </c>
      <c r="I372" s="129">
        <v>61.1</v>
      </c>
      <c r="J372" s="129">
        <f>ROUND(I372*H372,2)</f>
        <v>41438.019999999997</v>
      </c>
      <c r="K372" s="126" t="s">
        <v>230</v>
      </c>
      <c r="L372" s="29"/>
      <c r="M372" s="130" t="s">
        <v>1</v>
      </c>
      <c r="N372" s="131" t="s">
        <v>39</v>
      </c>
      <c r="O372" s="132">
        <v>6.7000000000000004E-2</v>
      </c>
      <c r="P372" s="132">
        <f>O372*H372</f>
        <v>45.439400000000006</v>
      </c>
      <c r="Q372" s="132">
        <v>2.0000000000000002E-5</v>
      </c>
      <c r="R372" s="132">
        <f>Q372*H372</f>
        <v>1.3564000000000001E-2</v>
      </c>
      <c r="S372" s="132">
        <v>0</v>
      </c>
      <c r="T372" s="133">
        <f>S372*H372</f>
        <v>0</v>
      </c>
      <c r="AR372" s="134" t="s">
        <v>277</v>
      </c>
      <c r="AT372" s="134" t="s">
        <v>226</v>
      </c>
      <c r="AU372" s="134" t="s">
        <v>82</v>
      </c>
      <c r="AY372" s="17" t="s">
        <v>224</v>
      </c>
      <c r="BE372" s="135">
        <f>IF(N372="základní",J372,0)</f>
        <v>0</v>
      </c>
      <c r="BF372" s="135">
        <f>IF(N372="snížená",J372,0)</f>
        <v>41438.019999999997</v>
      </c>
      <c r="BG372" s="135">
        <f>IF(N372="zákl. přenesená",J372,0)</f>
        <v>0</v>
      </c>
      <c r="BH372" s="135">
        <f>IF(N372="sníž. přenesená",J372,0)</f>
        <v>0</v>
      </c>
      <c r="BI372" s="135">
        <f>IF(N372="nulová",J372,0)</f>
        <v>0</v>
      </c>
      <c r="BJ372" s="17" t="s">
        <v>82</v>
      </c>
      <c r="BK372" s="135">
        <f>ROUND(I372*H372,2)</f>
        <v>41438.019999999997</v>
      </c>
      <c r="BL372" s="17" t="s">
        <v>277</v>
      </c>
      <c r="BM372" s="134" t="s">
        <v>2713</v>
      </c>
    </row>
    <row r="373" spans="2:65" s="1" customFormat="1" ht="19.5">
      <c r="B373" s="29"/>
      <c r="D373" s="136" t="s">
        <v>231</v>
      </c>
      <c r="F373" s="137" t="s">
        <v>2714</v>
      </c>
      <c r="L373" s="29"/>
      <c r="M373" s="138"/>
      <c r="T373" s="53"/>
      <c r="AT373" s="17" t="s">
        <v>231</v>
      </c>
      <c r="AU373" s="17" t="s">
        <v>82</v>
      </c>
    </row>
    <row r="374" spans="2:65" s="1" customFormat="1">
      <c r="B374" s="29"/>
      <c r="D374" s="139" t="s">
        <v>232</v>
      </c>
      <c r="F374" s="140" t="s">
        <v>2715</v>
      </c>
      <c r="L374" s="29"/>
      <c r="M374" s="138"/>
      <c r="T374" s="53"/>
      <c r="AT374" s="17" t="s">
        <v>232</v>
      </c>
      <c r="AU374" s="17" t="s">
        <v>82</v>
      </c>
    </row>
    <row r="375" spans="2:65" s="1" customFormat="1" ht="24.2" customHeight="1">
      <c r="B375" s="123"/>
      <c r="C375" s="124" t="s">
        <v>429</v>
      </c>
      <c r="D375" s="124" t="s">
        <v>226</v>
      </c>
      <c r="E375" s="125" t="s">
        <v>2716</v>
      </c>
      <c r="F375" s="126" t="s">
        <v>2717</v>
      </c>
      <c r="G375" s="127" t="s">
        <v>272</v>
      </c>
      <c r="H375" s="128">
        <v>26.6</v>
      </c>
      <c r="I375" s="129">
        <v>127</v>
      </c>
      <c r="J375" s="129">
        <f>ROUND(I375*H375,2)</f>
        <v>3378.2</v>
      </c>
      <c r="K375" s="126" t="s">
        <v>230</v>
      </c>
      <c r="L375" s="29"/>
      <c r="M375" s="130" t="s">
        <v>1</v>
      </c>
      <c r="N375" s="131" t="s">
        <v>39</v>
      </c>
      <c r="O375" s="132">
        <v>0.13600000000000001</v>
      </c>
      <c r="P375" s="132">
        <f>O375*H375</f>
        <v>3.6176000000000004</v>
      </c>
      <c r="Q375" s="132">
        <v>6.0000000000000002E-5</v>
      </c>
      <c r="R375" s="132">
        <f>Q375*H375</f>
        <v>1.5960000000000002E-3</v>
      </c>
      <c r="S375" s="132">
        <v>0</v>
      </c>
      <c r="T375" s="133">
        <f>S375*H375</f>
        <v>0</v>
      </c>
      <c r="AR375" s="134" t="s">
        <v>277</v>
      </c>
      <c r="AT375" s="134" t="s">
        <v>226</v>
      </c>
      <c r="AU375" s="134" t="s">
        <v>82</v>
      </c>
      <c r="AY375" s="17" t="s">
        <v>224</v>
      </c>
      <c r="BE375" s="135">
        <f>IF(N375="základní",J375,0)</f>
        <v>0</v>
      </c>
      <c r="BF375" s="135">
        <f>IF(N375="snížená",J375,0)</f>
        <v>3378.2</v>
      </c>
      <c r="BG375" s="135">
        <f>IF(N375="zákl. přenesená",J375,0)</f>
        <v>0</v>
      </c>
      <c r="BH375" s="135">
        <f>IF(N375="sníž. přenesená",J375,0)</f>
        <v>0</v>
      </c>
      <c r="BI375" s="135">
        <f>IF(N375="nulová",J375,0)</f>
        <v>0</v>
      </c>
      <c r="BJ375" s="17" t="s">
        <v>82</v>
      </c>
      <c r="BK375" s="135">
        <f>ROUND(I375*H375,2)</f>
        <v>3378.2</v>
      </c>
      <c r="BL375" s="17" t="s">
        <v>277</v>
      </c>
      <c r="BM375" s="134" t="s">
        <v>2718</v>
      </c>
    </row>
    <row r="376" spans="2:65" s="1" customFormat="1" ht="19.5">
      <c r="B376" s="29"/>
      <c r="D376" s="136" t="s">
        <v>231</v>
      </c>
      <c r="F376" s="137" t="s">
        <v>2719</v>
      </c>
      <c r="L376" s="29"/>
      <c r="M376" s="138"/>
      <c r="T376" s="53"/>
      <c r="AT376" s="17" t="s">
        <v>231</v>
      </c>
      <c r="AU376" s="17" t="s">
        <v>82</v>
      </c>
    </row>
    <row r="377" spans="2:65" s="1" customFormat="1">
      <c r="B377" s="29"/>
      <c r="D377" s="139" t="s">
        <v>232</v>
      </c>
      <c r="F377" s="140" t="s">
        <v>2720</v>
      </c>
      <c r="L377" s="29"/>
      <c r="M377" s="138"/>
      <c r="T377" s="53"/>
      <c r="AT377" s="17" t="s">
        <v>232</v>
      </c>
      <c r="AU377" s="17" t="s">
        <v>82</v>
      </c>
    </row>
    <row r="378" spans="2:65" s="11" customFormat="1" ht="22.9" customHeight="1">
      <c r="B378" s="112"/>
      <c r="D378" s="113" t="s">
        <v>72</v>
      </c>
      <c r="E378" s="121" t="s">
        <v>2003</v>
      </c>
      <c r="F378" s="121" t="s">
        <v>2721</v>
      </c>
      <c r="J378" s="122">
        <f>BK378</f>
        <v>12940</v>
      </c>
      <c r="L378" s="112"/>
      <c r="M378" s="116"/>
      <c r="P378" s="117">
        <f>SUM(P379:P384)</f>
        <v>2.8570000000000002</v>
      </c>
      <c r="R378" s="117">
        <f>SUM(R379:R384)</f>
        <v>9.6100000000000005E-3</v>
      </c>
      <c r="T378" s="118">
        <f>SUM(T379:T384)</f>
        <v>0</v>
      </c>
      <c r="AR378" s="113" t="s">
        <v>82</v>
      </c>
      <c r="AT378" s="119" t="s">
        <v>72</v>
      </c>
      <c r="AU378" s="119" t="s">
        <v>78</v>
      </c>
      <c r="AY378" s="113" t="s">
        <v>224</v>
      </c>
      <c r="BK378" s="120">
        <f>SUM(BK379:BK384)</f>
        <v>12940</v>
      </c>
    </row>
    <row r="379" spans="2:65" s="1" customFormat="1" ht="37.9" customHeight="1">
      <c r="B379" s="123"/>
      <c r="C379" s="124" t="s">
        <v>624</v>
      </c>
      <c r="D379" s="124" t="s">
        <v>226</v>
      </c>
      <c r="E379" s="125" t="s">
        <v>2722</v>
      </c>
      <c r="F379" s="126" t="s">
        <v>2723</v>
      </c>
      <c r="G379" s="127" t="s">
        <v>369</v>
      </c>
      <c r="H379" s="128">
        <v>1</v>
      </c>
      <c r="I379" s="129">
        <v>7820</v>
      </c>
      <c r="J379" s="129">
        <f>ROUND(I379*H379,2)</f>
        <v>7820</v>
      </c>
      <c r="K379" s="126" t="s">
        <v>230</v>
      </c>
      <c r="L379" s="29"/>
      <c r="M379" s="130" t="s">
        <v>1</v>
      </c>
      <c r="N379" s="131" t="s">
        <v>39</v>
      </c>
      <c r="O379" s="132">
        <v>0.5</v>
      </c>
      <c r="P379" s="132">
        <f>O379*H379</f>
        <v>0.5</v>
      </c>
      <c r="Q379" s="132">
        <v>7.4799999999999997E-3</v>
      </c>
      <c r="R379" s="132">
        <f>Q379*H379</f>
        <v>7.4799999999999997E-3</v>
      </c>
      <c r="S379" s="132">
        <v>0</v>
      </c>
      <c r="T379" s="133">
        <f>S379*H379</f>
        <v>0</v>
      </c>
      <c r="AR379" s="134" t="s">
        <v>277</v>
      </c>
      <c r="AT379" s="134" t="s">
        <v>226</v>
      </c>
      <c r="AU379" s="134" t="s">
        <v>82</v>
      </c>
      <c r="AY379" s="17" t="s">
        <v>224</v>
      </c>
      <c r="BE379" s="135">
        <f>IF(N379="základní",J379,0)</f>
        <v>0</v>
      </c>
      <c r="BF379" s="135">
        <f>IF(N379="snížená",J379,0)</f>
        <v>7820</v>
      </c>
      <c r="BG379" s="135">
        <f>IF(N379="zákl. přenesená",J379,0)</f>
        <v>0</v>
      </c>
      <c r="BH379" s="135">
        <f>IF(N379="sníž. přenesená",J379,0)</f>
        <v>0</v>
      </c>
      <c r="BI379" s="135">
        <f>IF(N379="nulová",J379,0)</f>
        <v>0</v>
      </c>
      <c r="BJ379" s="17" t="s">
        <v>82</v>
      </c>
      <c r="BK379" s="135">
        <f>ROUND(I379*H379,2)</f>
        <v>7820</v>
      </c>
      <c r="BL379" s="17" t="s">
        <v>277</v>
      </c>
      <c r="BM379" s="134" t="s">
        <v>2724</v>
      </c>
    </row>
    <row r="380" spans="2:65" s="1" customFormat="1" ht="29.25">
      <c r="B380" s="29"/>
      <c r="D380" s="136" t="s">
        <v>231</v>
      </c>
      <c r="F380" s="137" t="s">
        <v>2725</v>
      </c>
      <c r="L380" s="29"/>
      <c r="M380" s="138"/>
      <c r="T380" s="53"/>
      <c r="AT380" s="17" t="s">
        <v>231</v>
      </c>
      <c r="AU380" s="17" t="s">
        <v>82</v>
      </c>
    </row>
    <row r="381" spans="2:65" s="1" customFormat="1">
      <c r="B381" s="29"/>
      <c r="D381" s="139" t="s">
        <v>232</v>
      </c>
      <c r="F381" s="140" t="s">
        <v>2726</v>
      </c>
      <c r="L381" s="29"/>
      <c r="M381" s="138"/>
      <c r="T381" s="53"/>
      <c r="AT381" s="17" t="s">
        <v>232</v>
      </c>
      <c r="AU381" s="17" t="s">
        <v>82</v>
      </c>
    </row>
    <row r="382" spans="2:65" s="1" customFormat="1" ht="24.2" customHeight="1">
      <c r="B382" s="123"/>
      <c r="C382" s="124" t="s">
        <v>435</v>
      </c>
      <c r="D382" s="124" t="s">
        <v>226</v>
      </c>
      <c r="E382" s="125" t="s">
        <v>2727</v>
      </c>
      <c r="F382" s="126" t="s">
        <v>2728</v>
      </c>
      <c r="G382" s="127" t="s">
        <v>369</v>
      </c>
      <c r="H382" s="128">
        <v>1</v>
      </c>
      <c r="I382" s="129">
        <v>5120</v>
      </c>
      <c r="J382" s="129">
        <f>ROUND(I382*H382,2)</f>
        <v>5120</v>
      </c>
      <c r="K382" s="126" t="s">
        <v>230</v>
      </c>
      <c r="L382" s="29"/>
      <c r="M382" s="130" t="s">
        <v>1</v>
      </c>
      <c r="N382" s="131" t="s">
        <v>39</v>
      </c>
      <c r="O382" s="132">
        <v>2.3570000000000002</v>
      </c>
      <c r="P382" s="132">
        <f>O382*H382</f>
        <v>2.3570000000000002</v>
      </c>
      <c r="Q382" s="132">
        <v>2.1299999999999999E-3</v>
      </c>
      <c r="R382" s="132">
        <f>Q382*H382</f>
        <v>2.1299999999999999E-3</v>
      </c>
      <c r="S382" s="132">
        <v>0</v>
      </c>
      <c r="T382" s="133">
        <f>S382*H382</f>
        <v>0</v>
      </c>
      <c r="AR382" s="134" t="s">
        <v>277</v>
      </c>
      <c r="AT382" s="134" t="s">
        <v>226</v>
      </c>
      <c r="AU382" s="134" t="s">
        <v>82</v>
      </c>
      <c r="AY382" s="17" t="s">
        <v>224</v>
      </c>
      <c r="BE382" s="135">
        <f>IF(N382="základní",J382,0)</f>
        <v>0</v>
      </c>
      <c r="BF382" s="135">
        <f>IF(N382="snížená",J382,0)</f>
        <v>5120</v>
      </c>
      <c r="BG382" s="135">
        <f>IF(N382="zákl. přenesená",J382,0)</f>
        <v>0</v>
      </c>
      <c r="BH382" s="135">
        <f>IF(N382="sníž. přenesená",J382,0)</f>
        <v>0</v>
      </c>
      <c r="BI382" s="135">
        <f>IF(N382="nulová",J382,0)</f>
        <v>0</v>
      </c>
      <c r="BJ382" s="17" t="s">
        <v>82</v>
      </c>
      <c r="BK382" s="135">
        <f>ROUND(I382*H382,2)</f>
        <v>5120</v>
      </c>
      <c r="BL382" s="17" t="s">
        <v>277</v>
      </c>
      <c r="BM382" s="134" t="s">
        <v>2729</v>
      </c>
    </row>
    <row r="383" spans="2:65" s="1" customFormat="1" ht="19.5">
      <c r="B383" s="29"/>
      <c r="D383" s="136" t="s">
        <v>231</v>
      </c>
      <c r="F383" s="137" t="s">
        <v>2730</v>
      </c>
      <c r="L383" s="29"/>
      <c r="M383" s="138"/>
      <c r="T383" s="53"/>
      <c r="AT383" s="17" t="s">
        <v>231</v>
      </c>
      <c r="AU383" s="17" t="s">
        <v>82</v>
      </c>
    </row>
    <row r="384" spans="2:65" s="1" customFormat="1">
      <c r="B384" s="29"/>
      <c r="D384" s="139" t="s">
        <v>232</v>
      </c>
      <c r="F384" s="140" t="s">
        <v>2731</v>
      </c>
      <c r="L384" s="29"/>
      <c r="M384" s="138"/>
      <c r="T384" s="53"/>
      <c r="AT384" s="17" t="s">
        <v>232</v>
      </c>
      <c r="AU384" s="17" t="s">
        <v>82</v>
      </c>
    </row>
    <row r="385" spans="2:65" s="11" customFormat="1" ht="22.9" customHeight="1">
      <c r="B385" s="112"/>
      <c r="D385" s="113" t="s">
        <v>72</v>
      </c>
      <c r="E385" s="121" t="s">
        <v>2732</v>
      </c>
      <c r="F385" s="121" t="s">
        <v>2733</v>
      </c>
      <c r="J385" s="122">
        <f>BK385</f>
        <v>660646</v>
      </c>
      <c r="L385" s="112"/>
      <c r="M385" s="116"/>
      <c r="P385" s="117">
        <f>SUM(P386:P434)</f>
        <v>81.715000000000003</v>
      </c>
      <c r="R385" s="117">
        <f>SUM(R386:R434)</f>
        <v>0.88902999999999976</v>
      </c>
      <c r="T385" s="118">
        <f>SUM(T386:T434)</f>
        <v>0</v>
      </c>
      <c r="AR385" s="113" t="s">
        <v>82</v>
      </c>
      <c r="AT385" s="119" t="s">
        <v>72</v>
      </c>
      <c r="AU385" s="119" t="s">
        <v>78</v>
      </c>
      <c r="AY385" s="113" t="s">
        <v>224</v>
      </c>
      <c r="BK385" s="120">
        <f>SUM(BK386:BK434)</f>
        <v>660646</v>
      </c>
    </row>
    <row r="386" spans="2:65" s="1" customFormat="1" ht="21.75" customHeight="1">
      <c r="B386" s="123"/>
      <c r="C386" s="124" t="s">
        <v>641</v>
      </c>
      <c r="D386" s="124" t="s">
        <v>226</v>
      </c>
      <c r="E386" s="125" t="s">
        <v>2734</v>
      </c>
      <c r="F386" s="126" t="s">
        <v>2735</v>
      </c>
      <c r="G386" s="127" t="s">
        <v>639</v>
      </c>
      <c r="H386" s="128">
        <v>15</v>
      </c>
      <c r="I386" s="129">
        <v>1520</v>
      </c>
      <c r="J386" s="129">
        <f>ROUND(I386*H386,2)</f>
        <v>22800</v>
      </c>
      <c r="K386" s="126" t="s">
        <v>230</v>
      </c>
      <c r="L386" s="29"/>
      <c r="M386" s="130" t="s">
        <v>1</v>
      </c>
      <c r="N386" s="131" t="s">
        <v>39</v>
      </c>
      <c r="O386" s="132">
        <v>0.81599999999999995</v>
      </c>
      <c r="P386" s="132">
        <f>O386*H386</f>
        <v>12.239999999999998</v>
      </c>
      <c r="Q386" s="132">
        <v>1.1900000000000001E-3</v>
      </c>
      <c r="R386" s="132">
        <f>Q386*H386</f>
        <v>1.7850000000000001E-2</v>
      </c>
      <c r="S386" s="132">
        <v>0</v>
      </c>
      <c r="T386" s="133">
        <f>S386*H386</f>
        <v>0</v>
      </c>
      <c r="AR386" s="134" t="s">
        <v>277</v>
      </c>
      <c r="AT386" s="134" t="s">
        <v>226</v>
      </c>
      <c r="AU386" s="134" t="s">
        <v>82</v>
      </c>
      <c r="AY386" s="17" t="s">
        <v>224</v>
      </c>
      <c r="BE386" s="135">
        <f>IF(N386="základní",J386,0)</f>
        <v>0</v>
      </c>
      <c r="BF386" s="135">
        <f>IF(N386="snížená",J386,0)</f>
        <v>22800</v>
      </c>
      <c r="BG386" s="135">
        <f>IF(N386="zákl. přenesená",J386,0)</f>
        <v>0</v>
      </c>
      <c r="BH386" s="135">
        <f>IF(N386="sníž. přenesená",J386,0)</f>
        <v>0</v>
      </c>
      <c r="BI386" s="135">
        <f>IF(N386="nulová",J386,0)</f>
        <v>0</v>
      </c>
      <c r="BJ386" s="17" t="s">
        <v>82</v>
      </c>
      <c r="BK386" s="135">
        <f>ROUND(I386*H386,2)</f>
        <v>22800</v>
      </c>
      <c r="BL386" s="17" t="s">
        <v>277</v>
      </c>
      <c r="BM386" s="134" t="s">
        <v>2736</v>
      </c>
    </row>
    <row r="387" spans="2:65" s="1" customFormat="1" ht="19.5">
      <c r="B387" s="29"/>
      <c r="D387" s="136" t="s">
        <v>231</v>
      </c>
      <c r="F387" s="137" t="s">
        <v>2737</v>
      </c>
      <c r="L387" s="29"/>
      <c r="M387" s="138"/>
      <c r="T387" s="53"/>
      <c r="AT387" s="17" t="s">
        <v>231</v>
      </c>
      <c r="AU387" s="17" t="s">
        <v>82</v>
      </c>
    </row>
    <row r="388" spans="2:65" s="1" customFormat="1">
      <c r="B388" s="29"/>
      <c r="D388" s="139" t="s">
        <v>232</v>
      </c>
      <c r="F388" s="140" t="s">
        <v>2738</v>
      </c>
      <c r="L388" s="29"/>
      <c r="M388" s="138"/>
      <c r="T388" s="53"/>
      <c r="AT388" s="17" t="s">
        <v>232</v>
      </c>
      <c r="AU388" s="17" t="s">
        <v>82</v>
      </c>
    </row>
    <row r="389" spans="2:65" s="1" customFormat="1" ht="24.2" customHeight="1">
      <c r="B389" s="123"/>
      <c r="C389" s="164" t="s">
        <v>439</v>
      </c>
      <c r="D389" s="164" t="s">
        <v>1008</v>
      </c>
      <c r="E389" s="165" t="s">
        <v>2739</v>
      </c>
      <c r="F389" s="166" t="s">
        <v>2740</v>
      </c>
      <c r="G389" s="167" t="s">
        <v>639</v>
      </c>
      <c r="H389" s="168">
        <v>14</v>
      </c>
      <c r="I389" s="169">
        <v>6740</v>
      </c>
      <c r="J389" s="169">
        <f>ROUND(I389*H389,2)</f>
        <v>94360</v>
      </c>
      <c r="K389" s="166" t="s">
        <v>230</v>
      </c>
      <c r="L389" s="170"/>
      <c r="M389" s="171" t="s">
        <v>1</v>
      </c>
      <c r="N389" s="172" t="s">
        <v>39</v>
      </c>
      <c r="O389" s="132">
        <v>0</v>
      </c>
      <c r="P389" s="132">
        <f>O389*H389</f>
        <v>0</v>
      </c>
      <c r="Q389" s="132">
        <v>2.1899999999999999E-2</v>
      </c>
      <c r="R389" s="132">
        <f>Q389*H389</f>
        <v>0.30659999999999998</v>
      </c>
      <c r="S389" s="132">
        <v>0</v>
      </c>
      <c r="T389" s="133">
        <f>S389*H389</f>
        <v>0</v>
      </c>
      <c r="AR389" s="134" t="s">
        <v>332</v>
      </c>
      <c r="AT389" s="134" t="s">
        <v>1008</v>
      </c>
      <c r="AU389" s="134" t="s">
        <v>82</v>
      </c>
      <c r="AY389" s="17" t="s">
        <v>224</v>
      </c>
      <c r="BE389" s="135">
        <f>IF(N389="základní",J389,0)</f>
        <v>0</v>
      </c>
      <c r="BF389" s="135">
        <f>IF(N389="snížená",J389,0)</f>
        <v>94360</v>
      </c>
      <c r="BG389" s="135">
        <f>IF(N389="zákl. přenesená",J389,0)</f>
        <v>0</v>
      </c>
      <c r="BH389" s="135">
        <f>IF(N389="sníž. přenesená",J389,0)</f>
        <v>0</v>
      </c>
      <c r="BI389" s="135">
        <f>IF(N389="nulová",J389,0)</f>
        <v>0</v>
      </c>
      <c r="BJ389" s="17" t="s">
        <v>82</v>
      </c>
      <c r="BK389" s="135">
        <f>ROUND(I389*H389,2)</f>
        <v>94360</v>
      </c>
      <c r="BL389" s="17" t="s">
        <v>277</v>
      </c>
      <c r="BM389" s="134" t="s">
        <v>2741</v>
      </c>
    </row>
    <row r="390" spans="2:65" s="1" customFormat="1" ht="19.5">
      <c r="B390" s="29"/>
      <c r="D390" s="136" t="s">
        <v>231</v>
      </c>
      <c r="F390" s="137" t="s">
        <v>2740</v>
      </c>
      <c r="L390" s="29"/>
      <c r="M390" s="138"/>
      <c r="T390" s="53"/>
      <c r="AT390" s="17" t="s">
        <v>231</v>
      </c>
      <c r="AU390" s="17" t="s">
        <v>82</v>
      </c>
    </row>
    <row r="391" spans="2:65" s="1" customFormat="1" ht="24.2" customHeight="1">
      <c r="B391" s="123"/>
      <c r="C391" s="164" t="s">
        <v>663</v>
      </c>
      <c r="D391" s="164" t="s">
        <v>1008</v>
      </c>
      <c r="E391" s="165" t="s">
        <v>2742</v>
      </c>
      <c r="F391" s="166" t="s">
        <v>2743</v>
      </c>
      <c r="G391" s="167" t="s">
        <v>639</v>
      </c>
      <c r="H391" s="168">
        <v>1</v>
      </c>
      <c r="I391" s="169">
        <v>3160</v>
      </c>
      <c r="J391" s="169">
        <f>ROUND(I391*H391,2)</f>
        <v>3160</v>
      </c>
      <c r="K391" s="166" t="s">
        <v>230</v>
      </c>
      <c r="L391" s="170"/>
      <c r="M391" s="171" t="s">
        <v>1</v>
      </c>
      <c r="N391" s="172" t="s">
        <v>39</v>
      </c>
      <c r="O391" s="132">
        <v>0</v>
      </c>
      <c r="P391" s="132">
        <f>O391*H391</f>
        <v>0</v>
      </c>
      <c r="Q391" s="132">
        <v>1.4999999999999999E-2</v>
      </c>
      <c r="R391" s="132">
        <f>Q391*H391</f>
        <v>1.4999999999999999E-2</v>
      </c>
      <c r="S391" s="132">
        <v>0</v>
      </c>
      <c r="T391" s="133">
        <f>S391*H391</f>
        <v>0</v>
      </c>
      <c r="AR391" s="134" t="s">
        <v>332</v>
      </c>
      <c r="AT391" s="134" t="s">
        <v>1008</v>
      </c>
      <c r="AU391" s="134" t="s">
        <v>82</v>
      </c>
      <c r="AY391" s="17" t="s">
        <v>224</v>
      </c>
      <c r="BE391" s="135">
        <f>IF(N391="základní",J391,0)</f>
        <v>0</v>
      </c>
      <c r="BF391" s="135">
        <f>IF(N391="snížená",J391,0)</f>
        <v>3160</v>
      </c>
      <c r="BG391" s="135">
        <f>IF(N391="zákl. přenesená",J391,0)</f>
        <v>0</v>
      </c>
      <c r="BH391" s="135">
        <f>IF(N391="sníž. přenesená",J391,0)</f>
        <v>0</v>
      </c>
      <c r="BI391" s="135">
        <f>IF(N391="nulová",J391,0)</f>
        <v>0</v>
      </c>
      <c r="BJ391" s="17" t="s">
        <v>82</v>
      </c>
      <c r="BK391" s="135">
        <f>ROUND(I391*H391,2)</f>
        <v>3160</v>
      </c>
      <c r="BL391" s="17" t="s">
        <v>277</v>
      </c>
      <c r="BM391" s="134" t="s">
        <v>2744</v>
      </c>
    </row>
    <row r="392" spans="2:65" s="1" customFormat="1" ht="19.5">
      <c r="B392" s="29"/>
      <c r="D392" s="136" t="s">
        <v>231</v>
      </c>
      <c r="F392" s="137" t="s">
        <v>2743</v>
      </c>
      <c r="L392" s="29"/>
      <c r="M392" s="138"/>
      <c r="T392" s="53"/>
      <c r="AT392" s="17" t="s">
        <v>231</v>
      </c>
      <c r="AU392" s="17" t="s">
        <v>82</v>
      </c>
    </row>
    <row r="393" spans="2:65" s="1" customFormat="1" ht="21.75" customHeight="1">
      <c r="B393" s="123"/>
      <c r="C393" s="124" t="s">
        <v>444</v>
      </c>
      <c r="D393" s="124" t="s">
        <v>226</v>
      </c>
      <c r="E393" s="125" t="s">
        <v>2745</v>
      </c>
      <c r="F393" s="126" t="s">
        <v>2746</v>
      </c>
      <c r="G393" s="127" t="s">
        <v>369</v>
      </c>
      <c r="H393" s="128">
        <v>15</v>
      </c>
      <c r="I393" s="129">
        <v>1540</v>
      </c>
      <c r="J393" s="129">
        <f>ROUND(I393*H393,2)</f>
        <v>23100</v>
      </c>
      <c r="K393" s="126" t="s">
        <v>230</v>
      </c>
      <c r="L393" s="29"/>
      <c r="M393" s="130" t="s">
        <v>1</v>
      </c>
      <c r="N393" s="131" t="s">
        <v>39</v>
      </c>
      <c r="O393" s="132">
        <v>1.1000000000000001</v>
      </c>
      <c r="P393" s="132">
        <f>O393*H393</f>
        <v>16.5</v>
      </c>
      <c r="Q393" s="132">
        <v>1.73E-3</v>
      </c>
      <c r="R393" s="132">
        <f>Q393*H393</f>
        <v>2.5950000000000001E-2</v>
      </c>
      <c r="S393" s="132">
        <v>0</v>
      </c>
      <c r="T393" s="133">
        <f>S393*H393</f>
        <v>0</v>
      </c>
      <c r="AR393" s="134" t="s">
        <v>277</v>
      </c>
      <c r="AT393" s="134" t="s">
        <v>226</v>
      </c>
      <c r="AU393" s="134" t="s">
        <v>82</v>
      </c>
      <c r="AY393" s="17" t="s">
        <v>224</v>
      </c>
      <c r="BE393" s="135">
        <f>IF(N393="základní",J393,0)</f>
        <v>0</v>
      </c>
      <c r="BF393" s="135">
        <f>IF(N393="snížená",J393,0)</f>
        <v>23100</v>
      </c>
      <c r="BG393" s="135">
        <f>IF(N393="zákl. přenesená",J393,0)</f>
        <v>0</v>
      </c>
      <c r="BH393" s="135">
        <f>IF(N393="sníž. přenesená",J393,0)</f>
        <v>0</v>
      </c>
      <c r="BI393" s="135">
        <f>IF(N393="nulová",J393,0)</f>
        <v>0</v>
      </c>
      <c r="BJ393" s="17" t="s">
        <v>82</v>
      </c>
      <c r="BK393" s="135">
        <f>ROUND(I393*H393,2)</f>
        <v>23100</v>
      </c>
      <c r="BL393" s="17" t="s">
        <v>277</v>
      </c>
      <c r="BM393" s="134" t="s">
        <v>2747</v>
      </c>
    </row>
    <row r="394" spans="2:65" s="1" customFormat="1">
      <c r="B394" s="29"/>
      <c r="D394" s="136" t="s">
        <v>231</v>
      </c>
      <c r="F394" s="137" t="s">
        <v>2748</v>
      </c>
      <c r="L394" s="29"/>
      <c r="M394" s="138"/>
      <c r="T394" s="53"/>
      <c r="AT394" s="17" t="s">
        <v>231</v>
      </c>
      <c r="AU394" s="17" t="s">
        <v>82</v>
      </c>
    </row>
    <row r="395" spans="2:65" s="1" customFormat="1">
      <c r="B395" s="29"/>
      <c r="D395" s="139" t="s">
        <v>232</v>
      </c>
      <c r="F395" s="140" t="s">
        <v>2749</v>
      </c>
      <c r="L395" s="29"/>
      <c r="M395" s="138"/>
      <c r="T395" s="53"/>
      <c r="AT395" s="17" t="s">
        <v>232</v>
      </c>
      <c r="AU395" s="17" t="s">
        <v>82</v>
      </c>
    </row>
    <row r="396" spans="2:65" s="1" customFormat="1" ht="16.5" customHeight="1">
      <c r="B396" s="123"/>
      <c r="C396" s="164" t="s">
        <v>672</v>
      </c>
      <c r="D396" s="164" t="s">
        <v>1008</v>
      </c>
      <c r="E396" s="165" t="s">
        <v>2750</v>
      </c>
      <c r="F396" s="166" t="s">
        <v>2751</v>
      </c>
      <c r="G396" s="167" t="s">
        <v>639</v>
      </c>
      <c r="H396" s="168">
        <v>15</v>
      </c>
      <c r="I396" s="169">
        <v>2690</v>
      </c>
      <c r="J396" s="169">
        <f>ROUND(I396*H396,2)</f>
        <v>40350</v>
      </c>
      <c r="K396" s="166" t="s">
        <v>230</v>
      </c>
      <c r="L396" s="170"/>
      <c r="M396" s="171" t="s">
        <v>1</v>
      </c>
      <c r="N396" s="172" t="s">
        <v>39</v>
      </c>
      <c r="O396" s="132">
        <v>0</v>
      </c>
      <c r="P396" s="132">
        <f>O396*H396</f>
        <v>0</v>
      </c>
      <c r="Q396" s="132">
        <v>1.2E-2</v>
      </c>
      <c r="R396" s="132">
        <f>Q396*H396</f>
        <v>0.18</v>
      </c>
      <c r="S396" s="132">
        <v>0</v>
      </c>
      <c r="T396" s="133">
        <f>S396*H396</f>
        <v>0</v>
      </c>
      <c r="AR396" s="134" t="s">
        <v>332</v>
      </c>
      <c r="AT396" s="134" t="s">
        <v>1008</v>
      </c>
      <c r="AU396" s="134" t="s">
        <v>82</v>
      </c>
      <c r="AY396" s="17" t="s">
        <v>224</v>
      </c>
      <c r="BE396" s="135">
        <f>IF(N396="základní",J396,0)</f>
        <v>0</v>
      </c>
      <c r="BF396" s="135">
        <f>IF(N396="snížená",J396,0)</f>
        <v>40350</v>
      </c>
      <c r="BG396" s="135">
        <f>IF(N396="zákl. přenesená",J396,0)</f>
        <v>0</v>
      </c>
      <c r="BH396" s="135">
        <f>IF(N396="sníž. přenesená",J396,0)</f>
        <v>0</v>
      </c>
      <c r="BI396" s="135">
        <f>IF(N396="nulová",J396,0)</f>
        <v>0</v>
      </c>
      <c r="BJ396" s="17" t="s">
        <v>82</v>
      </c>
      <c r="BK396" s="135">
        <f>ROUND(I396*H396,2)</f>
        <v>40350</v>
      </c>
      <c r="BL396" s="17" t="s">
        <v>277</v>
      </c>
      <c r="BM396" s="134" t="s">
        <v>2752</v>
      </c>
    </row>
    <row r="397" spans="2:65" s="1" customFormat="1">
      <c r="B397" s="29"/>
      <c r="D397" s="136" t="s">
        <v>231</v>
      </c>
      <c r="F397" s="137" t="s">
        <v>2751</v>
      </c>
      <c r="L397" s="29"/>
      <c r="M397" s="138"/>
      <c r="T397" s="53"/>
      <c r="AT397" s="17" t="s">
        <v>231</v>
      </c>
      <c r="AU397" s="17" t="s">
        <v>82</v>
      </c>
    </row>
    <row r="398" spans="2:65" s="1" customFormat="1" ht="33" customHeight="1">
      <c r="B398" s="123"/>
      <c r="C398" s="124" t="s">
        <v>449</v>
      </c>
      <c r="D398" s="124" t="s">
        <v>226</v>
      </c>
      <c r="E398" s="125" t="s">
        <v>2753</v>
      </c>
      <c r="F398" s="126" t="s">
        <v>2754</v>
      </c>
      <c r="G398" s="127" t="s">
        <v>369</v>
      </c>
      <c r="H398" s="128">
        <v>18</v>
      </c>
      <c r="I398" s="129">
        <v>4180</v>
      </c>
      <c r="J398" s="129">
        <f>ROUND(I398*H398,2)</f>
        <v>75240</v>
      </c>
      <c r="K398" s="126" t="s">
        <v>230</v>
      </c>
      <c r="L398" s="29"/>
      <c r="M398" s="130" t="s">
        <v>1</v>
      </c>
      <c r="N398" s="131" t="s">
        <v>39</v>
      </c>
      <c r="O398" s="132">
        <v>0.85</v>
      </c>
      <c r="P398" s="132">
        <f>O398*H398</f>
        <v>15.299999999999999</v>
      </c>
      <c r="Q398" s="132">
        <v>7.5300000000000002E-3</v>
      </c>
      <c r="R398" s="132">
        <f>Q398*H398</f>
        <v>0.13553999999999999</v>
      </c>
      <c r="S398" s="132">
        <v>0</v>
      </c>
      <c r="T398" s="133">
        <f>S398*H398</f>
        <v>0</v>
      </c>
      <c r="AR398" s="134" t="s">
        <v>277</v>
      </c>
      <c r="AT398" s="134" t="s">
        <v>226</v>
      </c>
      <c r="AU398" s="134" t="s">
        <v>82</v>
      </c>
      <c r="AY398" s="17" t="s">
        <v>224</v>
      </c>
      <c r="BE398" s="135">
        <f>IF(N398="základní",J398,0)</f>
        <v>0</v>
      </c>
      <c r="BF398" s="135">
        <f>IF(N398="snížená",J398,0)</f>
        <v>75240</v>
      </c>
      <c r="BG398" s="135">
        <f>IF(N398="zákl. přenesená",J398,0)</f>
        <v>0</v>
      </c>
      <c r="BH398" s="135">
        <f>IF(N398="sníž. přenesená",J398,0)</f>
        <v>0</v>
      </c>
      <c r="BI398" s="135">
        <f>IF(N398="nulová",J398,0)</f>
        <v>0</v>
      </c>
      <c r="BJ398" s="17" t="s">
        <v>82</v>
      </c>
      <c r="BK398" s="135">
        <f>ROUND(I398*H398,2)</f>
        <v>75240</v>
      </c>
      <c r="BL398" s="17" t="s">
        <v>277</v>
      </c>
      <c r="BM398" s="134" t="s">
        <v>2755</v>
      </c>
    </row>
    <row r="399" spans="2:65" s="1" customFormat="1" ht="29.25">
      <c r="B399" s="29"/>
      <c r="D399" s="136" t="s">
        <v>231</v>
      </c>
      <c r="F399" s="137" t="s">
        <v>2756</v>
      </c>
      <c r="L399" s="29"/>
      <c r="M399" s="138"/>
      <c r="T399" s="53"/>
      <c r="AT399" s="17" t="s">
        <v>231</v>
      </c>
      <c r="AU399" s="17" t="s">
        <v>82</v>
      </c>
    </row>
    <row r="400" spans="2:65" s="1" customFormat="1">
      <c r="B400" s="29"/>
      <c r="D400" s="139" t="s">
        <v>232</v>
      </c>
      <c r="F400" s="140" t="s">
        <v>2757</v>
      </c>
      <c r="L400" s="29"/>
      <c r="M400" s="138"/>
      <c r="T400" s="53"/>
      <c r="AT400" s="17" t="s">
        <v>232</v>
      </c>
      <c r="AU400" s="17" t="s">
        <v>82</v>
      </c>
    </row>
    <row r="401" spans="2:65" s="1" customFormat="1" ht="24.2" customHeight="1">
      <c r="B401" s="123"/>
      <c r="C401" s="124" t="s">
        <v>689</v>
      </c>
      <c r="D401" s="124" t="s">
        <v>226</v>
      </c>
      <c r="E401" s="125" t="s">
        <v>2758</v>
      </c>
      <c r="F401" s="126" t="s">
        <v>2759</v>
      </c>
      <c r="G401" s="127" t="s">
        <v>369</v>
      </c>
      <c r="H401" s="128">
        <v>1</v>
      </c>
      <c r="I401" s="129">
        <v>6230</v>
      </c>
      <c r="J401" s="129">
        <f>ROUND(I401*H401,2)</f>
        <v>6230</v>
      </c>
      <c r="K401" s="126" t="s">
        <v>230</v>
      </c>
      <c r="L401" s="29"/>
      <c r="M401" s="130" t="s">
        <v>1</v>
      </c>
      <c r="N401" s="131" t="s">
        <v>39</v>
      </c>
      <c r="O401" s="132">
        <v>1.5</v>
      </c>
      <c r="P401" s="132">
        <f>O401*H401</f>
        <v>1.5</v>
      </c>
      <c r="Q401" s="132">
        <v>1.4749999999999999E-2</v>
      </c>
      <c r="R401" s="132">
        <f>Q401*H401</f>
        <v>1.4749999999999999E-2</v>
      </c>
      <c r="S401" s="132">
        <v>0</v>
      </c>
      <c r="T401" s="133">
        <f>S401*H401</f>
        <v>0</v>
      </c>
      <c r="AR401" s="134" t="s">
        <v>277</v>
      </c>
      <c r="AT401" s="134" t="s">
        <v>226</v>
      </c>
      <c r="AU401" s="134" t="s">
        <v>82</v>
      </c>
      <c r="AY401" s="17" t="s">
        <v>224</v>
      </c>
      <c r="BE401" s="135">
        <f>IF(N401="základní",J401,0)</f>
        <v>0</v>
      </c>
      <c r="BF401" s="135">
        <f>IF(N401="snížená",J401,0)</f>
        <v>6230</v>
      </c>
      <c r="BG401" s="135">
        <f>IF(N401="zákl. přenesená",J401,0)</f>
        <v>0</v>
      </c>
      <c r="BH401" s="135">
        <f>IF(N401="sníž. přenesená",J401,0)</f>
        <v>0</v>
      </c>
      <c r="BI401" s="135">
        <f>IF(N401="nulová",J401,0)</f>
        <v>0</v>
      </c>
      <c r="BJ401" s="17" t="s">
        <v>82</v>
      </c>
      <c r="BK401" s="135">
        <f>ROUND(I401*H401,2)</f>
        <v>6230</v>
      </c>
      <c r="BL401" s="17" t="s">
        <v>277</v>
      </c>
      <c r="BM401" s="134" t="s">
        <v>2760</v>
      </c>
    </row>
    <row r="402" spans="2:65" s="1" customFormat="1" ht="19.5">
      <c r="B402" s="29"/>
      <c r="D402" s="136" t="s">
        <v>231</v>
      </c>
      <c r="F402" s="137" t="s">
        <v>2761</v>
      </c>
      <c r="L402" s="29"/>
      <c r="M402" s="138"/>
      <c r="T402" s="53"/>
      <c r="AT402" s="17" t="s">
        <v>231</v>
      </c>
      <c r="AU402" s="17" t="s">
        <v>82</v>
      </c>
    </row>
    <row r="403" spans="2:65" s="1" customFormat="1">
      <c r="B403" s="29"/>
      <c r="D403" s="139" t="s">
        <v>232</v>
      </c>
      <c r="F403" s="140" t="s">
        <v>2762</v>
      </c>
      <c r="L403" s="29"/>
      <c r="M403" s="138"/>
      <c r="T403" s="53"/>
      <c r="AT403" s="17" t="s">
        <v>232</v>
      </c>
      <c r="AU403" s="17" t="s">
        <v>82</v>
      </c>
    </row>
    <row r="404" spans="2:65" s="1" customFormat="1" ht="24.2" customHeight="1">
      <c r="B404" s="123"/>
      <c r="C404" s="124" t="s">
        <v>456</v>
      </c>
      <c r="D404" s="124" t="s">
        <v>226</v>
      </c>
      <c r="E404" s="125" t="s">
        <v>2763</v>
      </c>
      <c r="F404" s="126" t="s">
        <v>2764</v>
      </c>
      <c r="G404" s="127" t="s">
        <v>369</v>
      </c>
      <c r="H404" s="128">
        <v>1</v>
      </c>
      <c r="I404" s="129">
        <v>3400</v>
      </c>
      <c r="J404" s="129">
        <f>ROUND(I404*H404,2)</f>
        <v>3400</v>
      </c>
      <c r="K404" s="126" t="s">
        <v>230</v>
      </c>
      <c r="L404" s="29"/>
      <c r="M404" s="130" t="s">
        <v>1</v>
      </c>
      <c r="N404" s="131" t="s">
        <v>39</v>
      </c>
      <c r="O404" s="132">
        <v>0.50700000000000001</v>
      </c>
      <c r="P404" s="132">
        <f>O404*H404</f>
        <v>0.50700000000000001</v>
      </c>
      <c r="Q404" s="132">
        <v>1.0659999999999999E-2</v>
      </c>
      <c r="R404" s="132">
        <f>Q404*H404</f>
        <v>1.0659999999999999E-2</v>
      </c>
      <c r="S404" s="132">
        <v>0</v>
      </c>
      <c r="T404" s="133">
        <f>S404*H404</f>
        <v>0</v>
      </c>
      <c r="AR404" s="134" t="s">
        <v>277</v>
      </c>
      <c r="AT404" s="134" t="s">
        <v>226</v>
      </c>
      <c r="AU404" s="134" t="s">
        <v>82</v>
      </c>
      <c r="AY404" s="17" t="s">
        <v>224</v>
      </c>
      <c r="BE404" s="135">
        <f>IF(N404="základní",J404,0)</f>
        <v>0</v>
      </c>
      <c r="BF404" s="135">
        <f>IF(N404="snížená",J404,0)</f>
        <v>3400</v>
      </c>
      <c r="BG404" s="135">
        <f>IF(N404="zákl. přenesená",J404,0)</f>
        <v>0</v>
      </c>
      <c r="BH404" s="135">
        <f>IF(N404="sníž. přenesená",J404,0)</f>
        <v>0</v>
      </c>
      <c r="BI404" s="135">
        <f>IF(N404="nulová",J404,0)</f>
        <v>0</v>
      </c>
      <c r="BJ404" s="17" t="s">
        <v>82</v>
      </c>
      <c r="BK404" s="135">
        <f>ROUND(I404*H404,2)</f>
        <v>3400</v>
      </c>
      <c r="BL404" s="17" t="s">
        <v>277</v>
      </c>
      <c r="BM404" s="134" t="s">
        <v>2765</v>
      </c>
    </row>
    <row r="405" spans="2:65" s="1" customFormat="1" ht="19.5">
      <c r="B405" s="29"/>
      <c r="D405" s="136" t="s">
        <v>231</v>
      </c>
      <c r="F405" s="137" t="s">
        <v>2766</v>
      </c>
      <c r="L405" s="29"/>
      <c r="M405" s="138"/>
      <c r="T405" s="53"/>
      <c r="AT405" s="17" t="s">
        <v>231</v>
      </c>
      <c r="AU405" s="17" t="s">
        <v>82</v>
      </c>
    </row>
    <row r="406" spans="2:65" s="1" customFormat="1">
      <c r="B406" s="29"/>
      <c r="D406" s="139" t="s">
        <v>232</v>
      </c>
      <c r="F406" s="140" t="s">
        <v>2767</v>
      </c>
      <c r="L406" s="29"/>
      <c r="M406" s="138"/>
      <c r="T406" s="53"/>
      <c r="AT406" s="17" t="s">
        <v>232</v>
      </c>
      <c r="AU406" s="17" t="s">
        <v>82</v>
      </c>
    </row>
    <row r="407" spans="2:65" s="1" customFormat="1" ht="24.2" customHeight="1">
      <c r="B407" s="123"/>
      <c r="C407" s="124" t="s">
        <v>700</v>
      </c>
      <c r="D407" s="124" t="s">
        <v>226</v>
      </c>
      <c r="E407" s="125" t="s">
        <v>2768</v>
      </c>
      <c r="F407" s="126" t="s">
        <v>2769</v>
      </c>
      <c r="G407" s="127" t="s">
        <v>369</v>
      </c>
      <c r="H407" s="128">
        <v>66</v>
      </c>
      <c r="I407" s="129">
        <v>284</v>
      </c>
      <c r="J407" s="129">
        <f>ROUND(I407*H407,2)</f>
        <v>18744</v>
      </c>
      <c r="K407" s="126" t="s">
        <v>230</v>
      </c>
      <c r="L407" s="29"/>
      <c r="M407" s="130" t="s">
        <v>1</v>
      </c>
      <c r="N407" s="131" t="s">
        <v>39</v>
      </c>
      <c r="O407" s="132">
        <v>0.22700000000000001</v>
      </c>
      <c r="P407" s="132">
        <f>O407*H407</f>
        <v>14.982000000000001</v>
      </c>
      <c r="Q407" s="132">
        <v>2.4000000000000001E-4</v>
      </c>
      <c r="R407" s="132">
        <f>Q407*H407</f>
        <v>1.584E-2</v>
      </c>
      <c r="S407" s="132">
        <v>0</v>
      </c>
      <c r="T407" s="133">
        <f>S407*H407</f>
        <v>0</v>
      </c>
      <c r="AR407" s="134" t="s">
        <v>277</v>
      </c>
      <c r="AT407" s="134" t="s">
        <v>226</v>
      </c>
      <c r="AU407" s="134" t="s">
        <v>82</v>
      </c>
      <c r="AY407" s="17" t="s">
        <v>224</v>
      </c>
      <c r="BE407" s="135">
        <f>IF(N407="základní",J407,0)</f>
        <v>0</v>
      </c>
      <c r="BF407" s="135">
        <f>IF(N407="snížená",J407,0)</f>
        <v>18744</v>
      </c>
      <c r="BG407" s="135">
        <f>IF(N407="zákl. přenesená",J407,0)</f>
        <v>0</v>
      </c>
      <c r="BH407" s="135">
        <f>IF(N407="sníž. přenesená",J407,0)</f>
        <v>0</v>
      </c>
      <c r="BI407" s="135">
        <f>IF(N407="nulová",J407,0)</f>
        <v>0</v>
      </c>
      <c r="BJ407" s="17" t="s">
        <v>82</v>
      </c>
      <c r="BK407" s="135">
        <f>ROUND(I407*H407,2)</f>
        <v>18744</v>
      </c>
      <c r="BL407" s="17" t="s">
        <v>277</v>
      </c>
      <c r="BM407" s="134" t="s">
        <v>2770</v>
      </c>
    </row>
    <row r="408" spans="2:65" s="1" customFormat="1">
      <c r="B408" s="29"/>
      <c r="D408" s="136" t="s">
        <v>231</v>
      </c>
      <c r="F408" s="137" t="s">
        <v>2771</v>
      </c>
      <c r="L408" s="29"/>
      <c r="M408" s="138"/>
      <c r="T408" s="53"/>
      <c r="AT408" s="17" t="s">
        <v>231</v>
      </c>
      <c r="AU408" s="17" t="s">
        <v>82</v>
      </c>
    </row>
    <row r="409" spans="2:65" s="1" customFormat="1">
      <c r="B409" s="29"/>
      <c r="D409" s="139" t="s">
        <v>232</v>
      </c>
      <c r="F409" s="140" t="s">
        <v>2772</v>
      </c>
      <c r="L409" s="29"/>
      <c r="M409" s="138"/>
      <c r="T409" s="53"/>
      <c r="AT409" s="17" t="s">
        <v>232</v>
      </c>
      <c r="AU409" s="17" t="s">
        <v>82</v>
      </c>
    </row>
    <row r="410" spans="2:65" s="1" customFormat="1" ht="16.5" customHeight="1">
      <c r="B410" s="123"/>
      <c r="C410" s="124" t="s">
        <v>459</v>
      </c>
      <c r="D410" s="124" t="s">
        <v>226</v>
      </c>
      <c r="E410" s="125" t="s">
        <v>2773</v>
      </c>
      <c r="F410" s="126" t="s">
        <v>2774</v>
      </c>
      <c r="G410" s="127" t="s">
        <v>639</v>
      </c>
      <c r="H410" s="128">
        <v>18</v>
      </c>
      <c r="I410" s="129">
        <v>764</v>
      </c>
      <c r="J410" s="129">
        <f>ROUND(I410*H410,2)</f>
        <v>13752</v>
      </c>
      <c r="K410" s="126" t="s">
        <v>230</v>
      </c>
      <c r="L410" s="29"/>
      <c r="M410" s="130" t="s">
        <v>1</v>
      </c>
      <c r="N410" s="131" t="s">
        <v>39</v>
      </c>
      <c r="O410" s="132">
        <v>0.17599999999999999</v>
      </c>
      <c r="P410" s="132">
        <f>O410*H410</f>
        <v>3.1679999999999997</v>
      </c>
      <c r="Q410" s="132">
        <v>1.09E-3</v>
      </c>
      <c r="R410" s="132">
        <f>Q410*H410</f>
        <v>1.9620000000000002E-2</v>
      </c>
      <c r="S410" s="132">
        <v>0</v>
      </c>
      <c r="T410" s="133">
        <f>S410*H410</f>
        <v>0</v>
      </c>
      <c r="AR410" s="134" t="s">
        <v>277</v>
      </c>
      <c r="AT410" s="134" t="s">
        <v>226</v>
      </c>
      <c r="AU410" s="134" t="s">
        <v>82</v>
      </c>
      <c r="AY410" s="17" t="s">
        <v>224</v>
      </c>
      <c r="BE410" s="135">
        <f>IF(N410="základní",J410,0)</f>
        <v>0</v>
      </c>
      <c r="BF410" s="135">
        <f>IF(N410="snížená",J410,0)</f>
        <v>13752</v>
      </c>
      <c r="BG410" s="135">
        <f>IF(N410="zákl. přenesená",J410,0)</f>
        <v>0</v>
      </c>
      <c r="BH410" s="135">
        <f>IF(N410="sníž. přenesená",J410,0)</f>
        <v>0</v>
      </c>
      <c r="BI410" s="135">
        <f>IF(N410="nulová",J410,0)</f>
        <v>0</v>
      </c>
      <c r="BJ410" s="17" t="s">
        <v>82</v>
      </c>
      <c r="BK410" s="135">
        <f>ROUND(I410*H410,2)</f>
        <v>13752</v>
      </c>
      <c r="BL410" s="17" t="s">
        <v>277</v>
      </c>
      <c r="BM410" s="134" t="s">
        <v>2775</v>
      </c>
    </row>
    <row r="411" spans="2:65" s="1" customFormat="1" ht="19.5">
      <c r="B411" s="29"/>
      <c r="D411" s="136" t="s">
        <v>231</v>
      </c>
      <c r="F411" s="137" t="s">
        <v>2776</v>
      </c>
      <c r="L411" s="29"/>
      <c r="M411" s="138"/>
      <c r="T411" s="53"/>
      <c r="AT411" s="17" t="s">
        <v>231</v>
      </c>
      <c r="AU411" s="17" t="s">
        <v>82</v>
      </c>
    </row>
    <row r="412" spans="2:65" s="1" customFormat="1">
      <c r="B412" s="29"/>
      <c r="D412" s="139" t="s">
        <v>232</v>
      </c>
      <c r="F412" s="140" t="s">
        <v>2777</v>
      </c>
      <c r="L412" s="29"/>
      <c r="M412" s="138"/>
      <c r="T412" s="53"/>
      <c r="AT412" s="17" t="s">
        <v>232</v>
      </c>
      <c r="AU412" s="17" t="s">
        <v>82</v>
      </c>
    </row>
    <row r="413" spans="2:65" s="1" customFormat="1" ht="24.2" customHeight="1">
      <c r="B413" s="123"/>
      <c r="C413" s="124" t="s">
        <v>715</v>
      </c>
      <c r="D413" s="124" t="s">
        <v>226</v>
      </c>
      <c r="E413" s="125" t="s">
        <v>2778</v>
      </c>
      <c r="F413" s="126" t="s">
        <v>2779</v>
      </c>
      <c r="G413" s="127" t="s">
        <v>369</v>
      </c>
      <c r="H413" s="128">
        <v>1</v>
      </c>
      <c r="I413" s="129">
        <v>1630</v>
      </c>
      <c r="J413" s="129">
        <f>ROUND(I413*H413,2)</f>
        <v>1630</v>
      </c>
      <c r="K413" s="126" t="s">
        <v>230</v>
      </c>
      <c r="L413" s="29"/>
      <c r="M413" s="130" t="s">
        <v>1</v>
      </c>
      <c r="N413" s="131" t="s">
        <v>39</v>
      </c>
      <c r="O413" s="132">
        <v>0.2</v>
      </c>
      <c r="P413" s="132">
        <f>O413*H413</f>
        <v>0.2</v>
      </c>
      <c r="Q413" s="132">
        <v>1.9599999999999999E-3</v>
      </c>
      <c r="R413" s="132">
        <f>Q413*H413</f>
        <v>1.9599999999999999E-3</v>
      </c>
      <c r="S413" s="132">
        <v>0</v>
      </c>
      <c r="T413" s="133">
        <f>S413*H413</f>
        <v>0</v>
      </c>
      <c r="AR413" s="134" t="s">
        <v>277</v>
      </c>
      <c r="AT413" s="134" t="s">
        <v>226</v>
      </c>
      <c r="AU413" s="134" t="s">
        <v>82</v>
      </c>
      <c r="AY413" s="17" t="s">
        <v>224</v>
      </c>
      <c r="BE413" s="135">
        <f>IF(N413="základní",J413,0)</f>
        <v>0</v>
      </c>
      <c r="BF413" s="135">
        <f>IF(N413="snížená",J413,0)</f>
        <v>1630</v>
      </c>
      <c r="BG413" s="135">
        <f>IF(N413="zákl. přenesená",J413,0)</f>
        <v>0</v>
      </c>
      <c r="BH413" s="135">
        <f>IF(N413="sníž. přenesená",J413,0)</f>
        <v>0</v>
      </c>
      <c r="BI413" s="135">
        <f>IF(N413="nulová",J413,0)</f>
        <v>0</v>
      </c>
      <c r="BJ413" s="17" t="s">
        <v>82</v>
      </c>
      <c r="BK413" s="135">
        <f>ROUND(I413*H413,2)</f>
        <v>1630</v>
      </c>
      <c r="BL413" s="17" t="s">
        <v>277</v>
      </c>
      <c r="BM413" s="134" t="s">
        <v>2780</v>
      </c>
    </row>
    <row r="414" spans="2:65" s="1" customFormat="1" ht="19.5">
      <c r="B414" s="29"/>
      <c r="D414" s="136" t="s">
        <v>231</v>
      </c>
      <c r="F414" s="137" t="s">
        <v>2781</v>
      </c>
      <c r="L414" s="29"/>
      <c r="M414" s="138"/>
      <c r="T414" s="53"/>
      <c r="AT414" s="17" t="s">
        <v>231</v>
      </c>
      <c r="AU414" s="17" t="s">
        <v>82</v>
      </c>
    </row>
    <row r="415" spans="2:65" s="1" customFormat="1">
      <c r="B415" s="29"/>
      <c r="D415" s="139" t="s">
        <v>232</v>
      </c>
      <c r="F415" s="140" t="s">
        <v>2782</v>
      </c>
      <c r="L415" s="29"/>
      <c r="M415" s="138"/>
      <c r="T415" s="53"/>
      <c r="AT415" s="17" t="s">
        <v>232</v>
      </c>
      <c r="AU415" s="17" t="s">
        <v>82</v>
      </c>
    </row>
    <row r="416" spans="2:65" s="1" customFormat="1" ht="24.2" customHeight="1">
      <c r="B416" s="123"/>
      <c r="C416" s="124" t="s">
        <v>467</v>
      </c>
      <c r="D416" s="124" t="s">
        <v>226</v>
      </c>
      <c r="E416" s="125" t="s">
        <v>2783</v>
      </c>
      <c r="F416" s="126" t="s">
        <v>2784</v>
      </c>
      <c r="G416" s="127" t="s">
        <v>369</v>
      </c>
      <c r="H416" s="128">
        <v>18</v>
      </c>
      <c r="I416" s="129">
        <v>2590</v>
      </c>
      <c r="J416" s="129">
        <f>ROUND(I416*H416,2)</f>
        <v>46620</v>
      </c>
      <c r="K416" s="126" t="s">
        <v>230</v>
      </c>
      <c r="L416" s="29"/>
      <c r="M416" s="130" t="s">
        <v>1</v>
      </c>
      <c r="N416" s="131" t="s">
        <v>39</v>
      </c>
      <c r="O416" s="132">
        <v>0.2</v>
      </c>
      <c r="P416" s="132">
        <f>O416*H416</f>
        <v>3.6</v>
      </c>
      <c r="Q416" s="132">
        <v>1.8E-3</v>
      </c>
      <c r="R416" s="132">
        <f>Q416*H416</f>
        <v>3.2399999999999998E-2</v>
      </c>
      <c r="S416" s="132">
        <v>0</v>
      </c>
      <c r="T416" s="133">
        <f>S416*H416</f>
        <v>0</v>
      </c>
      <c r="AR416" s="134" t="s">
        <v>277</v>
      </c>
      <c r="AT416" s="134" t="s">
        <v>226</v>
      </c>
      <c r="AU416" s="134" t="s">
        <v>82</v>
      </c>
      <c r="AY416" s="17" t="s">
        <v>224</v>
      </c>
      <c r="BE416" s="135">
        <f>IF(N416="základní",J416,0)</f>
        <v>0</v>
      </c>
      <c r="BF416" s="135">
        <f>IF(N416="snížená",J416,0)</f>
        <v>46620</v>
      </c>
      <c r="BG416" s="135">
        <f>IF(N416="zákl. přenesená",J416,0)</f>
        <v>0</v>
      </c>
      <c r="BH416" s="135">
        <f>IF(N416="sníž. přenesená",J416,0)</f>
        <v>0</v>
      </c>
      <c r="BI416" s="135">
        <f>IF(N416="nulová",J416,0)</f>
        <v>0</v>
      </c>
      <c r="BJ416" s="17" t="s">
        <v>82</v>
      </c>
      <c r="BK416" s="135">
        <f>ROUND(I416*H416,2)</f>
        <v>46620</v>
      </c>
      <c r="BL416" s="17" t="s">
        <v>277</v>
      </c>
      <c r="BM416" s="134" t="s">
        <v>2785</v>
      </c>
    </row>
    <row r="417" spans="2:65" s="1" customFormat="1" ht="19.5">
      <c r="B417" s="29"/>
      <c r="D417" s="136" t="s">
        <v>231</v>
      </c>
      <c r="F417" s="137" t="s">
        <v>2786</v>
      </c>
      <c r="L417" s="29"/>
      <c r="M417" s="138"/>
      <c r="T417" s="53"/>
      <c r="AT417" s="17" t="s">
        <v>231</v>
      </c>
      <c r="AU417" s="17" t="s">
        <v>82</v>
      </c>
    </row>
    <row r="418" spans="2:65" s="1" customFormat="1">
      <c r="B418" s="29"/>
      <c r="D418" s="139" t="s">
        <v>232</v>
      </c>
      <c r="F418" s="140" t="s">
        <v>2787</v>
      </c>
      <c r="L418" s="29"/>
      <c r="M418" s="138"/>
      <c r="T418" s="53"/>
      <c r="AT418" s="17" t="s">
        <v>232</v>
      </c>
      <c r="AU418" s="17" t="s">
        <v>82</v>
      </c>
    </row>
    <row r="419" spans="2:65" s="1" customFormat="1" ht="24.2" customHeight="1">
      <c r="B419" s="123"/>
      <c r="C419" s="124" t="s">
        <v>727</v>
      </c>
      <c r="D419" s="124" t="s">
        <v>226</v>
      </c>
      <c r="E419" s="125" t="s">
        <v>2788</v>
      </c>
      <c r="F419" s="126" t="s">
        <v>2789</v>
      </c>
      <c r="G419" s="127" t="s">
        <v>639</v>
      </c>
      <c r="H419" s="128">
        <v>15</v>
      </c>
      <c r="I419" s="129">
        <v>339</v>
      </c>
      <c r="J419" s="129">
        <f>ROUND(I419*H419,2)</f>
        <v>5085</v>
      </c>
      <c r="K419" s="126" t="s">
        <v>230</v>
      </c>
      <c r="L419" s="29"/>
      <c r="M419" s="130" t="s">
        <v>1</v>
      </c>
      <c r="N419" s="131" t="s">
        <v>39</v>
      </c>
      <c r="O419" s="132">
        <v>0.41</v>
      </c>
      <c r="P419" s="132">
        <f>O419*H419</f>
        <v>6.1499999999999995</v>
      </c>
      <c r="Q419" s="132">
        <v>1.6000000000000001E-4</v>
      </c>
      <c r="R419" s="132">
        <f>Q419*H419</f>
        <v>2.4000000000000002E-3</v>
      </c>
      <c r="S419" s="132">
        <v>0</v>
      </c>
      <c r="T419" s="133">
        <f>S419*H419</f>
        <v>0</v>
      </c>
      <c r="AR419" s="134" t="s">
        <v>277</v>
      </c>
      <c r="AT419" s="134" t="s">
        <v>226</v>
      </c>
      <c r="AU419" s="134" t="s">
        <v>82</v>
      </c>
      <c r="AY419" s="17" t="s">
        <v>224</v>
      </c>
      <c r="BE419" s="135">
        <f>IF(N419="základní",J419,0)</f>
        <v>0</v>
      </c>
      <c r="BF419" s="135">
        <f>IF(N419="snížená",J419,0)</f>
        <v>5085</v>
      </c>
      <c r="BG419" s="135">
        <f>IF(N419="zákl. přenesená",J419,0)</f>
        <v>0</v>
      </c>
      <c r="BH419" s="135">
        <f>IF(N419="sníž. přenesená",J419,0)</f>
        <v>0</v>
      </c>
      <c r="BI419" s="135">
        <f>IF(N419="nulová",J419,0)</f>
        <v>0</v>
      </c>
      <c r="BJ419" s="17" t="s">
        <v>82</v>
      </c>
      <c r="BK419" s="135">
        <f>ROUND(I419*H419,2)</f>
        <v>5085</v>
      </c>
      <c r="BL419" s="17" t="s">
        <v>277</v>
      </c>
      <c r="BM419" s="134" t="s">
        <v>2790</v>
      </c>
    </row>
    <row r="420" spans="2:65" s="1" customFormat="1" ht="19.5">
      <c r="B420" s="29"/>
      <c r="D420" s="136" t="s">
        <v>231</v>
      </c>
      <c r="F420" s="137" t="s">
        <v>2791</v>
      </c>
      <c r="L420" s="29"/>
      <c r="M420" s="138"/>
      <c r="T420" s="53"/>
      <c r="AT420" s="17" t="s">
        <v>231</v>
      </c>
      <c r="AU420" s="17" t="s">
        <v>82</v>
      </c>
    </row>
    <row r="421" spans="2:65" s="1" customFormat="1">
      <c r="B421" s="29"/>
      <c r="D421" s="139" t="s">
        <v>232</v>
      </c>
      <c r="F421" s="140" t="s">
        <v>2792</v>
      </c>
      <c r="L421" s="29"/>
      <c r="M421" s="138"/>
      <c r="T421" s="53"/>
      <c r="AT421" s="17" t="s">
        <v>232</v>
      </c>
      <c r="AU421" s="17" t="s">
        <v>82</v>
      </c>
    </row>
    <row r="422" spans="2:65" s="1" customFormat="1" ht="16.5" customHeight="1">
      <c r="B422" s="123"/>
      <c r="C422" s="164" t="s">
        <v>469</v>
      </c>
      <c r="D422" s="164" t="s">
        <v>1008</v>
      </c>
      <c r="E422" s="165" t="s">
        <v>2793</v>
      </c>
      <c r="F422" s="166" t="s">
        <v>2794</v>
      </c>
      <c r="G422" s="167" t="s">
        <v>639</v>
      </c>
      <c r="H422" s="168">
        <v>15</v>
      </c>
      <c r="I422" s="169">
        <v>7920</v>
      </c>
      <c r="J422" s="169">
        <f>ROUND(I422*H422,2)</f>
        <v>118800</v>
      </c>
      <c r="K422" s="166" t="s">
        <v>230</v>
      </c>
      <c r="L422" s="170"/>
      <c r="M422" s="171" t="s">
        <v>1</v>
      </c>
      <c r="N422" s="172" t="s">
        <v>39</v>
      </c>
      <c r="O422" s="132">
        <v>0</v>
      </c>
      <c r="P422" s="132">
        <f>O422*H422</f>
        <v>0</v>
      </c>
      <c r="Q422" s="132">
        <v>2.5000000000000001E-3</v>
      </c>
      <c r="R422" s="132">
        <f>Q422*H422</f>
        <v>3.7499999999999999E-2</v>
      </c>
      <c r="S422" s="132">
        <v>0</v>
      </c>
      <c r="T422" s="133">
        <f>S422*H422</f>
        <v>0</v>
      </c>
      <c r="AR422" s="134" t="s">
        <v>332</v>
      </c>
      <c r="AT422" s="134" t="s">
        <v>1008</v>
      </c>
      <c r="AU422" s="134" t="s">
        <v>82</v>
      </c>
      <c r="AY422" s="17" t="s">
        <v>224</v>
      </c>
      <c r="BE422" s="135">
        <f>IF(N422="základní",J422,0)</f>
        <v>0</v>
      </c>
      <c r="BF422" s="135">
        <f>IF(N422="snížená",J422,0)</f>
        <v>118800</v>
      </c>
      <c r="BG422" s="135">
        <f>IF(N422="zákl. přenesená",J422,0)</f>
        <v>0</v>
      </c>
      <c r="BH422" s="135">
        <f>IF(N422="sníž. přenesená",J422,0)</f>
        <v>0</v>
      </c>
      <c r="BI422" s="135">
        <f>IF(N422="nulová",J422,0)</f>
        <v>0</v>
      </c>
      <c r="BJ422" s="17" t="s">
        <v>82</v>
      </c>
      <c r="BK422" s="135">
        <f>ROUND(I422*H422,2)</f>
        <v>118800</v>
      </c>
      <c r="BL422" s="17" t="s">
        <v>277</v>
      </c>
      <c r="BM422" s="134" t="s">
        <v>2795</v>
      </c>
    </row>
    <row r="423" spans="2:65" s="1" customFormat="1">
      <c r="B423" s="29"/>
      <c r="D423" s="136" t="s">
        <v>231</v>
      </c>
      <c r="F423" s="137" t="s">
        <v>2794</v>
      </c>
      <c r="L423" s="29"/>
      <c r="M423" s="138"/>
      <c r="T423" s="53"/>
      <c r="AT423" s="17" t="s">
        <v>231</v>
      </c>
      <c r="AU423" s="17" t="s">
        <v>82</v>
      </c>
    </row>
    <row r="424" spans="2:65" s="1" customFormat="1" ht="24.2" customHeight="1">
      <c r="B424" s="123"/>
      <c r="C424" s="124" t="s">
        <v>737</v>
      </c>
      <c r="D424" s="124" t="s">
        <v>226</v>
      </c>
      <c r="E424" s="125" t="s">
        <v>2796</v>
      </c>
      <c r="F424" s="126" t="s">
        <v>2797</v>
      </c>
      <c r="G424" s="127" t="s">
        <v>369</v>
      </c>
      <c r="H424" s="128">
        <v>14</v>
      </c>
      <c r="I424" s="129">
        <v>10900</v>
      </c>
      <c r="J424" s="129">
        <f>ROUND(I424*H424,2)</f>
        <v>152600</v>
      </c>
      <c r="K424" s="126" t="s">
        <v>230</v>
      </c>
      <c r="L424" s="29"/>
      <c r="M424" s="130" t="s">
        <v>1</v>
      </c>
      <c r="N424" s="131" t="s">
        <v>39</v>
      </c>
      <c r="O424" s="132">
        <v>0.25</v>
      </c>
      <c r="P424" s="132">
        <f>O424*H424</f>
        <v>3.5</v>
      </c>
      <c r="Q424" s="132">
        <v>3.5400000000000002E-3</v>
      </c>
      <c r="R424" s="132">
        <f>Q424*H424</f>
        <v>4.956E-2</v>
      </c>
      <c r="S424" s="132">
        <v>0</v>
      </c>
      <c r="T424" s="133">
        <f>S424*H424</f>
        <v>0</v>
      </c>
      <c r="AR424" s="134" t="s">
        <v>277</v>
      </c>
      <c r="AT424" s="134" t="s">
        <v>226</v>
      </c>
      <c r="AU424" s="134" t="s">
        <v>82</v>
      </c>
      <c r="AY424" s="17" t="s">
        <v>224</v>
      </c>
      <c r="BE424" s="135">
        <f>IF(N424="základní",J424,0)</f>
        <v>0</v>
      </c>
      <c r="BF424" s="135">
        <f>IF(N424="snížená",J424,0)</f>
        <v>152600</v>
      </c>
      <c r="BG424" s="135">
        <f>IF(N424="zákl. přenesená",J424,0)</f>
        <v>0</v>
      </c>
      <c r="BH424" s="135">
        <f>IF(N424="sníž. přenesená",J424,0)</f>
        <v>0</v>
      </c>
      <c r="BI424" s="135">
        <f>IF(N424="nulová",J424,0)</f>
        <v>0</v>
      </c>
      <c r="BJ424" s="17" t="s">
        <v>82</v>
      </c>
      <c r="BK424" s="135">
        <f>ROUND(I424*H424,2)</f>
        <v>152600</v>
      </c>
      <c r="BL424" s="17" t="s">
        <v>277</v>
      </c>
      <c r="BM424" s="134" t="s">
        <v>2798</v>
      </c>
    </row>
    <row r="425" spans="2:65" s="1" customFormat="1">
      <c r="B425" s="29"/>
      <c r="D425" s="136" t="s">
        <v>231</v>
      </c>
      <c r="F425" s="137" t="s">
        <v>2799</v>
      </c>
      <c r="L425" s="29"/>
      <c r="M425" s="138"/>
      <c r="T425" s="53"/>
      <c r="AT425" s="17" t="s">
        <v>231</v>
      </c>
      <c r="AU425" s="17" t="s">
        <v>82</v>
      </c>
    </row>
    <row r="426" spans="2:65" s="1" customFormat="1">
      <c r="B426" s="29"/>
      <c r="D426" s="139" t="s">
        <v>232</v>
      </c>
      <c r="F426" s="140" t="s">
        <v>2800</v>
      </c>
      <c r="L426" s="29"/>
      <c r="M426" s="138"/>
      <c r="T426" s="53"/>
      <c r="AT426" s="17" t="s">
        <v>232</v>
      </c>
      <c r="AU426" s="17" t="s">
        <v>82</v>
      </c>
    </row>
    <row r="427" spans="2:65" s="1" customFormat="1" ht="16.5" customHeight="1">
      <c r="B427" s="123"/>
      <c r="C427" s="124" t="s">
        <v>473</v>
      </c>
      <c r="D427" s="124" t="s">
        <v>226</v>
      </c>
      <c r="E427" s="125" t="s">
        <v>2801</v>
      </c>
      <c r="F427" s="126" t="s">
        <v>2802</v>
      </c>
      <c r="G427" s="127" t="s">
        <v>639</v>
      </c>
      <c r="H427" s="128">
        <v>15</v>
      </c>
      <c r="I427" s="129">
        <v>321</v>
      </c>
      <c r="J427" s="129">
        <f>ROUND(I427*H427,2)</f>
        <v>4815</v>
      </c>
      <c r="K427" s="126" t="s">
        <v>230</v>
      </c>
      <c r="L427" s="29"/>
      <c r="M427" s="130" t="s">
        <v>1</v>
      </c>
      <c r="N427" s="131" t="s">
        <v>39</v>
      </c>
      <c r="O427" s="132">
        <v>0.113</v>
      </c>
      <c r="P427" s="132">
        <f>O427*H427</f>
        <v>1.6950000000000001</v>
      </c>
      <c r="Q427" s="132">
        <v>2.3000000000000001E-4</v>
      </c>
      <c r="R427" s="132">
        <f>Q427*H427</f>
        <v>3.4499999999999999E-3</v>
      </c>
      <c r="S427" s="132">
        <v>0</v>
      </c>
      <c r="T427" s="133">
        <f>S427*H427</f>
        <v>0</v>
      </c>
      <c r="AR427" s="134" t="s">
        <v>277</v>
      </c>
      <c r="AT427" s="134" t="s">
        <v>226</v>
      </c>
      <c r="AU427" s="134" t="s">
        <v>82</v>
      </c>
      <c r="AY427" s="17" t="s">
        <v>224</v>
      </c>
      <c r="BE427" s="135">
        <f>IF(N427="základní",J427,0)</f>
        <v>0</v>
      </c>
      <c r="BF427" s="135">
        <f>IF(N427="snížená",J427,0)</f>
        <v>4815</v>
      </c>
      <c r="BG427" s="135">
        <f>IF(N427="zákl. přenesená",J427,0)</f>
        <v>0</v>
      </c>
      <c r="BH427" s="135">
        <f>IF(N427="sníž. přenesená",J427,0)</f>
        <v>0</v>
      </c>
      <c r="BI427" s="135">
        <f>IF(N427="nulová",J427,0)</f>
        <v>0</v>
      </c>
      <c r="BJ427" s="17" t="s">
        <v>82</v>
      </c>
      <c r="BK427" s="135">
        <f>ROUND(I427*H427,2)</f>
        <v>4815</v>
      </c>
      <c r="BL427" s="17" t="s">
        <v>277</v>
      </c>
      <c r="BM427" s="134" t="s">
        <v>2803</v>
      </c>
    </row>
    <row r="428" spans="2:65" s="1" customFormat="1">
      <c r="B428" s="29"/>
      <c r="D428" s="136" t="s">
        <v>231</v>
      </c>
      <c r="F428" s="137" t="s">
        <v>2804</v>
      </c>
      <c r="L428" s="29"/>
      <c r="M428" s="138"/>
      <c r="T428" s="53"/>
      <c r="AT428" s="17" t="s">
        <v>231</v>
      </c>
      <c r="AU428" s="17" t="s">
        <v>82</v>
      </c>
    </row>
    <row r="429" spans="2:65" s="1" customFormat="1">
      <c r="B429" s="29"/>
      <c r="D429" s="139" t="s">
        <v>232</v>
      </c>
      <c r="F429" s="140" t="s">
        <v>2805</v>
      </c>
      <c r="L429" s="29"/>
      <c r="M429" s="138"/>
      <c r="T429" s="53"/>
      <c r="AT429" s="17" t="s">
        <v>232</v>
      </c>
      <c r="AU429" s="17" t="s">
        <v>82</v>
      </c>
    </row>
    <row r="430" spans="2:65" s="1" customFormat="1" ht="21.75" customHeight="1">
      <c r="B430" s="123"/>
      <c r="C430" s="124" t="s">
        <v>751</v>
      </c>
      <c r="D430" s="124" t="s">
        <v>226</v>
      </c>
      <c r="E430" s="125" t="s">
        <v>2806</v>
      </c>
      <c r="F430" s="126" t="s">
        <v>2807</v>
      </c>
      <c r="G430" s="127" t="s">
        <v>639</v>
      </c>
      <c r="H430" s="128">
        <v>7</v>
      </c>
      <c r="I430" s="129">
        <v>4280</v>
      </c>
      <c r="J430" s="129">
        <f>ROUND(I430*H430,2)</f>
        <v>29960</v>
      </c>
      <c r="K430" s="126" t="s">
        <v>230</v>
      </c>
      <c r="L430" s="29"/>
      <c r="M430" s="130" t="s">
        <v>1</v>
      </c>
      <c r="N430" s="131" t="s">
        <v>39</v>
      </c>
      <c r="O430" s="132">
        <v>0.33900000000000002</v>
      </c>
      <c r="P430" s="132">
        <f>O430*H430</f>
        <v>2.3730000000000002</v>
      </c>
      <c r="Q430" s="132">
        <v>2.8500000000000001E-3</v>
      </c>
      <c r="R430" s="132">
        <f>Q430*H430</f>
        <v>1.9950000000000002E-2</v>
      </c>
      <c r="S430" s="132">
        <v>0</v>
      </c>
      <c r="T430" s="133">
        <f>S430*H430</f>
        <v>0</v>
      </c>
      <c r="AR430" s="134" t="s">
        <v>277</v>
      </c>
      <c r="AT430" s="134" t="s">
        <v>226</v>
      </c>
      <c r="AU430" s="134" t="s">
        <v>82</v>
      </c>
      <c r="AY430" s="17" t="s">
        <v>224</v>
      </c>
      <c r="BE430" s="135">
        <f>IF(N430="základní",J430,0)</f>
        <v>0</v>
      </c>
      <c r="BF430" s="135">
        <f>IF(N430="snížená",J430,0)</f>
        <v>29960</v>
      </c>
      <c r="BG430" s="135">
        <f>IF(N430="zákl. přenesená",J430,0)</f>
        <v>0</v>
      </c>
      <c r="BH430" s="135">
        <f>IF(N430="sníž. přenesená",J430,0)</f>
        <v>0</v>
      </c>
      <c r="BI430" s="135">
        <f>IF(N430="nulová",J430,0)</f>
        <v>0</v>
      </c>
      <c r="BJ430" s="17" t="s">
        <v>82</v>
      </c>
      <c r="BK430" s="135">
        <f>ROUND(I430*H430,2)</f>
        <v>29960</v>
      </c>
      <c r="BL430" s="17" t="s">
        <v>277</v>
      </c>
      <c r="BM430" s="134" t="s">
        <v>2808</v>
      </c>
    </row>
    <row r="431" spans="2:65" s="1" customFormat="1" ht="19.5">
      <c r="B431" s="29"/>
      <c r="D431" s="136" t="s">
        <v>231</v>
      </c>
      <c r="F431" s="137" t="s">
        <v>2809</v>
      </c>
      <c r="L431" s="29"/>
      <c r="M431" s="138"/>
      <c r="T431" s="53"/>
      <c r="AT431" s="17" t="s">
        <v>231</v>
      </c>
      <c r="AU431" s="17" t="s">
        <v>82</v>
      </c>
    </row>
    <row r="432" spans="2:65" s="1" customFormat="1">
      <c r="B432" s="29"/>
      <c r="D432" s="139" t="s">
        <v>232</v>
      </c>
      <c r="F432" s="140" t="s">
        <v>2810</v>
      </c>
      <c r="L432" s="29"/>
      <c r="M432" s="138"/>
      <c r="T432" s="53"/>
      <c r="AT432" s="17" t="s">
        <v>232</v>
      </c>
      <c r="AU432" s="17" t="s">
        <v>82</v>
      </c>
    </row>
    <row r="433" spans="2:65" s="13" customFormat="1">
      <c r="B433" s="146"/>
      <c r="D433" s="136" t="s">
        <v>234</v>
      </c>
      <c r="E433" s="147" t="s">
        <v>1</v>
      </c>
      <c r="F433" s="148" t="s">
        <v>2811</v>
      </c>
      <c r="H433" s="149">
        <v>7</v>
      </c>
      <c r="L433" s="146"/>
      <c r="M433" s="150"/>
      <c r="T433" s="151"/>
      <c r="AT433" s="147" t="s">
        <v>234</v>
      </c>
      <c r="AU433" s="147" t="s">
        <v>82</v>
      </c>
      <c r="AV433" s="13" t="s">
        <v>82</v>
      </c>
      <c r="AW433" s="13" t="s">
        <v>29</v>
      </c>
      <c r="AX433" s="13" t="s">
        <v>73</v>
      </c>
      <c r="AY433" s="147" t="s">
        <v>224</v>
      </c>
    </row>
    <row r="434" spans="2:65" s="14" customFormat="1">
      <c r="B434" s="152"/>
      <c r="D434" s="136" t="s">
        <v>234</v>
      </c>
      <c r="E434" s="153" t="s">
        <v>1</v>
      </c>
      <c r="F434" s="154" t="s">
        <v>239</v>
      </c>
      <c r="H434" s="155">
        <v>7</v>
      </c>
      <c r="L434" s="152"/>
      <c r="M434" s="156"/>
      <c r="T434" s="157"/>
      <c r="AT434" s="153" t="s">
        <v>234</v>
      </c>
      <c r="AU434" s="153" t="s">
        <v>82</v>
      </c>
      <c r="AV434" s="14" t="s">
        <v>106</v>
      </c>
      <c r="AW434" s="14" t="s">
        <v>29</v>
      </c>
      <c r="AX434" s="14" t="s">
        <v>78</v>
      </c>
      <c r="AY434" s="153" t="s">
        <v>224</v>
      </c>
    </row>
    <row r="435" spans="2:65" s="11" customFormat="1" ht="22.9" customHeight="1">
      <c r="B435" s="112"/>
      <c r="D435" s="113" t="s">
        <v>72</v>
      </c>
      <c r="E435" s="121" t="s">
        <v>2011</v>
      </c>
      <c r="F435" s="121" t="s">
        <v>2812</v>
      </c>
      <c r="J435" s="122">
        <f>BK435</f>
        <v>217800</v>
      </c>
      <c r="L435" s="112"/>
      <c r="M435" s="116"/>
      <c r="P435" s="117">
        <f>SUM(P436:P441)</f>
        <v>63</v>
      </c>
      <c r="R435" s="117">
        <f>SUM(R436:R441)</f>
        <v>0.17550000000000002</v>
      </c>
      <c r="T435" s="118">
        <f>SUM(T436:T441)</f>
        <v>0</v>
      </c>
      <c r="AR435" s="113" t="s">
        <v>82</v>
      </c>
      <c r="AT435" s="119" t="s">
        <v>72</v>
      </c>
      <c r="AU435" s="119" t="s">
        <v>78</v>
      </c>
      <c r="AY435" s="113" t="s">
        <v>224</v>
      </c>
      <c r="BK435" s="120">
        <f>SUM(BK436:BK441)</f>
        <v>217800</v>
      </c>
    </row>
    <row r="436" spans="2:65" s="1" customFormat="1" ht="33" customHeight="1">
      <c r="B436" s="123"/>
      <c r="C436" s="124" t="s">
        <v>476</v>
      </c>
      <c r="D436" s="124" t="s">
        <v>226</v>
      </c>
      <c r="E436" s="125" t="s">
        <v>2813</v>
      </c>
      <c r="F436" s="126" t="s">
        <v>2814</v>
      </c>
      <c r="G436" s="127" t="s">
        <v>369</v>
      </c>
      <c r="H436" s="128">
        <v>15</v>
      </c>
      <c r="I436" s="129">
        <v>6120</v>
      </c>
      <c r="J436" s="129">
        <f>ROUND(I436*H436,2)</f>
        <v>91800</v>
      </c>
      <c r="K436" s="126" t="s">
        <v>230</v>
      </c>
      <c r="L436" s="29"/>
      <c r="M436" s="130" t="s">
        <v>1</v>
      </c>
      <c r="N436" s="131" t="s">
        <v>39</v>
      </c>
      <c r="O436" s="132">
        <v>1.7</v>
      </c>
      <c r="P436" s="132">
        <f>O436*H436</f>
        <v>25.5</v>
      </c>
      <c r="Q436" s="132">
        <v>2.5000000000000001E-3</v>
      </c>
      <c r="R436" s="132">
        <f>Q436*H436</f>
        <v>3.7499999999999999E-2</v>
      </c>
      <c r="S436" s="132">
        <v>0</v>
      </c>
      <c r="T436" s="133">
        <f>S436*H436</f>
        <v>0</v>
      </c>
      <c r="AR436" s="134" t="s">
        <v>277</v>
      </c>
      <c r="AT436" s="134" t="s">
        <v>226</v>
      </c>
      <c r="AU436" s="134" t="s">
        <v>82</v>
      </c>
      <c r="AY436" s="17" t="s">
        <v>224</v>
      </c>
      <c r="BE436" s="135">
        <f>IF(N436="základní",J436,0)</f>
        <v>0</v>
      </c>
      <c r="BF436" s="135">
        <f>IF(N436="snížená",J436,0)</f>
        <v>91800</v>
      </c>
      <c r="BG436" s="135">
        <f>IF(N436="zákl. přenesená",J436,0)</f>
        <v>0</v>
      </c>
      <c r="BH436" s="135">
        <f>IF(N436="sníž. přenesená",J436,0)</f>
        <v>0</v>
      </c>
      <c r="BI436" s="135">
        <f>IF(N436="nulová",J436,0)</f>
        <v>0</v>
      </c>
      <c r="BJ436" s="17" t="s">
        <v>82</v>
      </c>
      <c r="BK436" s="135">
        <f>ROUND(I436*H436,2)</f>
        <v>91800</v>
      </c>
      <c r="BL436" s="17" t="s">
        <v>277</v>
      </c>
      <c r="BM436" s="134" t="s">
        <v>2815</v>
      </c>
    </row>
    <row r="437" spans="2:65" s="1" customFormat="1" ht="19.5">
      <c r="B437" s="29"/>
      <c r="D437" s="136" t="s">
        <v>231</v>
      </c>
      <c r="F437" s="137" t="s">
        <v>2816</v>
      </c>
      <c r="L437" s="29"/>
      <c r="M437" s="138"/>
      <c r="T437" s="53"/>
      <c r="AT437" s="17" t="s">
        <v>231</v>
      </c>
      <c r="AU437" s="17" t="s">
        <v>82</v>
      </c>
    </row>
    <row r="438" spans="2:65" s="1" customFormat="1">
      <c r="B438" s="29"/>
      <c r="D438" s="139" t="s">
        <v>232</v>
      </c>
      <c r="F438" s="140" t="s">
        <v>2817</v>
      </c>
      <c r="L438" s="29"/>
      <c r="M438" s="138"/>
      <c r="T438" s="53"/>
      <c r="AT438" s="17" t="s">
        <v>232</v>
      </c>
      <c r="AU438" s="17" t="s">
        <v>82</v>
      </c>
    </row>
    <row r="439" spans="2:65" s="1" customFormat="1" ht="33" customHeight="1">
      <c r="B439" s="123"/>
      <c r="C439" s="124" t="s">
        <v>760</v>
      </c>
      <c r="D439" s="124" t="s">
        <v>226</v>
      </c>
      <c r="E439" s="125" t="s">
        <v>2818</v>
      </c>
      <c r="F439" s="126" t="s">
        <v>2819</v>
      </c>
      <c r="G439" s="127" t="s">
        <v>369</v>
      </c>
      <c r="H439" s="128">
        <v>15</v>
      </c>
      <c r="I439" s="129">
        <v>8400</v>
      </c>
      <c r="J439" s="129">
        <f>ROUND(I439*H439,2)</f>
        <v>126000</v>
      </c>
      <c r="K439" s="126" t="s">
        <v>230</v>
      </c>
      <c r="L439" s="29"/>
      <c r="M439" s="130" t="s">
        <v>1</v>
      </c>
      <c r="N439" s="131" t="s">
        <v>39</v>
      </c>
      <c r="O439" s="132">
        <v>2.5</v>
      </c>
      <c r="P439" s="132">
        <f>O439*H439</f>
        <v>37.5</v>
      </c>
      <c r="Q439" s="132">
        <v>9.1999999999999998E-3</v>
      </c>
      <c r="R439" s="132">
        <f>Q439*H439</f>
        <v>0.13800000000000001</v>
      </c>
      <c r="S439" s="132">
        <v>0</v>
      </c>
      <c r="T439" s="133">
        <f>S439*H439</f>
        <v>0</v>
      </c>
      <c r="AR439" s="134" t="s">
        <v>277</v>
      </c>
      <c r="AT439" s="134" t="s">
        <v>226</v>
      </c>
      <c r="AU439" s="134" t="s">
        <v>82</v>
      </c>
      <c r="AY439" s="17" t="s">
        <v>224</v>
      </c>
      <c r="BE439" s="135">
        <f>IF(N439="základní",J439,0)</f>
        <v>0</v>
      </c>
      <c r="BF439" s="135">
        <f>IF(N439="snížená",J439,0)</f>
        <v>126000</v>
      </c>
      <c r="BG439" s="135">
        <f>IF(N439="zákl. přenesená",J439,0)</f>
        <v>0</v>
      </c>
      <c r="BH439" s="135">
        <f>IF(N439="sníž. přenesená",J439,0)</f>
        <v>0</v>
      </c>
      <c r="BI439" s="135">
        <f>IF(N439="nulová",J439,0)</f>
        <v>0</v>
      </c>
      <c r="BJ439" s="17" t="s">
        <v>82</v>
      </c>
      <c r="BK439" s="135">
        <f>ROUND(I439*H439,2)</f>
        <v>126000</v>
      </c>
      <c r="BL439" s="17" t="s">
        <v>277</v>
      </c>
      <c r="BM439" s="134" t="s">
        <v>2820</v>
      </c>
    </row>
    <row r="440" spans="2:65" s="1" customFormat="1" ht="29.25">
      <c r="B440" s="29"/>
      <c r="D440" s="136" t="s">
        <v>231</v>
      </c>
      <c r="F440" s="137" t="s">
        <v>2821</v>
      </c>
      <c r="L440" s="29"/>
      <c r="M440" s="138"/>
      <c r="T440" s="53"/>
      <c r="AT440" s="17" t="s">
        <v>231</v>
      </c>
      <c r="AU440" s="17" t="s">
        <v>82</v>
      </c>
    </row>
    <row r="441" spans="2:65" s="1" customFormat="1">
      <c r="B441" s="29"/>
      <c r="D441" s="139" t="s">
        <v>232</v>
      </c>
      <c r="F441" s="140" t="s">
        <v>2822</v>
      </c>
      <c r="L441" s="29"/>
      <c r="M441" s="138"/>
      <c r="T441" s="53"/>
      <c r="AT441" s="17" t="s">
        <v>232</v>
      </c>
      <c r="AU441" s="17" t="s">
        <v>82</v>
      </c>
    </row>
    <row r="442" spans="2:65" s="11" customFormat="1" ht="22.9" customHeight="1">
      <c r="B442" s="112"/>
      <c r="D442" s="113" t="s">
        <v>72</v>
      </c>
      <c r="E442" s="121" t="s">
        <v>2021</v>
      </c>
      <c r="F442" s="121" t="s">
        <v>2823</v>
      </c>
      <c r="J442" s="122">
        <f>BK442</f>
        <v>21274</v>
      </c>
      <c r="L442" s="112"/>
      <c r="M442" s="116"/>
      <c r="P442" s="117">
        <f>SUM(P443:P454)</f>
        <v>1.863</v>
      </c>
      <c r="R442" s="117">
        <f>SUM(R443:R454)</f>
        <v>6.5599999999999999E-3</v>
      </c>
      <c r="T442" s="118">
        <f>SUM(T443:T454)</f>
        <v>0</v>
      </c>
      <c r="AR442" s="113" t="s">
        <v>82</v>
      </c>
      <c r="AT442" s="119" t="s">
        <v>72</v>
      </c>
      <c r="AU442" s="119" t="s">
        <v>78</v>
      </c>
      <c r="AY442" s="113" t="s">
        <v>224</v>
      </c>
      <c r="BK442" s="120">
        <f>SUM(BK443:BK454)</f>
        <v>21274</v>
      </c>
    </row>
    <row r="443" spans="2:65" s="1" customFormat="1" ht="24.2" customHeight="1">
      <c r="B443" s="123"/>
      <c r="C443" s="124" t="s">
        <v>482</v>
      </c>
      <c r="D443" s="124" t="s">
        <v>226</v>
      </c>
      <c r="E443" s="125" t="s">
        <v>2824</v>
      </c>
      <c r="F443" s="126" t="s">
        <v>2825</v>
      </c>
      <c r="G443" s="127" t="s">
        <v>369</v>
      </c>
      <c r="H443" s="128">
        <v>1</v>
      </c>
      <c r="I443" s="129">
        <v>834</v>
      </c>
      <c r="J443" s="129">
        <f>ROUND(I443*H443,2)</f>
        <v>834</v>
      </c>
      <c r="K443" s="126" t="s">
        <v>230</v>
      </c>
      <c r="L443" s="29"/>
      <c r="M443" s="130" t="s">
        <v>1</v>
      </c>
      <c r="N443" s="131" t="s">
        <v>39</v>
      </c>
      <c r="O443" s="132">
        <v>0.5</v>
      </c>
      <c r="P443" s="132">
        <f>O443*H443</f>
        <v>0.5</v>
      </c>
      <c r="Q443" s="132">
        <v>6.4999999999999997E-4</v>
      </c>
      <c r="R443" s="132">
        <f>Q443*H443</f>
        <v>6.4999999999999997E-4</v>
      </c>
      <c r="S443" s="132">
        <v>0</v>
      </c>
      <c r="T443" s="133">
        <f>S443*H443</f>
        <v>0</v>
      </c>
      <c r="AR443" s="134" t="s">
        <v>277</v>
      </c>
      <c r="AT443" s="134" t="s">
        <v>226</v>
      </c>
      <c r="AU443" s="134" t="s">
        <v>82</v>
      </c>
      <c r="AY443" s="17" t="s">
        <v>224</v>
      </c>
      <c r="BE443" s="135">
        <f>IF(N443="základní",J443,0)</f>
        <v>0</v>
      </c>
      <c r="BF443" s="135">
        <f>IF(N443="snížená",J443,0)</f>
        <v>834</v>
      </c>
      <c r="BG443" s="135">
        <f>IF(N443="zákl. přenesená",J443,0)</f>
        <v>0</v>
      </c>
      <c r="BH443" s="135">
        <f>IF(N443="sníž. přenesená",J443,0)</f>
        <v>0</v>
      </c>
      <c r="BI443" s="135">
        <f>IF(N443="nulová",J443,0)</f>
        <v>0</v>
      </c>
      <c r="BJ443" s="17" t="s">
        <v>82</v>
      </c>
      <c r="BK443" s="135">
        <f>ROUND(I443*H443,2)</f>
        <v>834</v>
      </c>
      <c r="BL443" s="17" t="s">
        <v>277</v>
      </c>
      <c r="BM443" s="134" t="s">
        <v>2826</v>
      </c>
    </row>
    <row r="444" spans="2:65" s="1" customFormat="1" ht="19.5">
      <c r="B444" s="29"/>
      <c r="D444" s="136" t="s">
        <v>231</v>
      </c>
      <c r="F444" s="137" t="s">
        <v>2827</v>
      </c>
      <c r="L444" s="29"/>
      <c r="M444" s="138"/>
      <c r="T444" s="53"/>
      <c r="AT444" s="17" t="s">
        <v>231</v>
      </c>
      <c r="AU444" s="17" t="s">
        <v>82</v>
      </c>
    </row>
    <row r="445" spans="2:65" s="1" customFormat="1">
      <c r="B445" s="29"/>
      <c r="D445" s="139" t="s">
        <v>232</v>
      </c>
      <c r="F445" s="140" t="s">
        <v>2828</v>
      </c>
      <c r="L445" s="29"/>
      <c r="M445" s="138"/>
      <c r="T445" s="53"/>
      <c r="AT445" s="17" t="s">
        <v>232</v>
      </c>
      <c r="AU445" s="17" t="s">
        <v>82</v>
      </c>
    </row>
    <row r="446" spans="2:65" s="1" customFormat="1" ht="24.2" customHeight="1">
      <c r="B446" s="123"/>
      <c r="C446" s="124" t="s">
        <v>769</v>
      </c>
      <c r="D446" s="124" t="s">
        <v>226</v>
      </c>
      <c r="E446" s="125" t="s">
        <v>2829</v>
      </c>
      <c r="F446" s="126" t="s">
        <v>2830</v>
      </c>
      <c r="G446" s="127" t="s">
        <v>369</v>
      </c>
      <c r="H446" s="128">
        <v>1</v>
      </c>
      <c r="I446" s="129">
        <v>1490</v>
      </c>
      <c r="J446" s="129">
        <f>ROUND(I446*H446,2)</f>
        <v>1490</v>
      </c>
      <c r="K446" s="126" t="s">
        <v>230</v>
      </c>
      <c r="L446" s="29"/>
      <c r="M446" s="130" t="s">
        <v>1</v>
      </c>
      <c r="N446" s="131" t="s">
        <v>39</v>
      </c>
      <c r="O446" s="132">
        <v>0.5</v>
      </c>
      <c r="P446" s="132">
        <f>O446*H446</f>
        <v>0.5</v>
      </c>
      <c r="Q446" s="132">
        <v>1.4499999999999999E-3</v>
      </c>
      <c r="R446" s="132">
        <f>Q446*H446</f>
        <v>1.4499999999999999E-3</v>
      </c>
      <c r="S446" s="132">
        <v>0</v>
      </c>
      <c r="T446" s="133">
        <f>S446*H446</f>
        <v>0</v>
      </c>
      <c r="AR446" s="134" t="s">
        <v>277</v>
      </c>
      <c r="AT446" s="134" t="s">
        <v>226</v>
      </c>
      <c r="AU446" s="134" t="s">
        <v>82</v>
      </c>
      <c r="AY446" s="17" t="s">
        <v>224</v>
      </c>
      <c r="BE446" s="135">
        <f>IF(N446="základní",J446,0)</f>
        <v>0</v>
      </c>
      <c r="BF446" s="135">
        <f>IF(N446="snížená",J446,0)</f>
        <v>1490</v>
      </c>
      <c r="BG446" s="135">
        <f>IF(N446="zákl. přenesená",J446,0)</f>
        <v>0</v>
      </c>
      <c r="BH446" s="135">
        <f>IF(N446="sníž. přenesená",J446,0)</f>
        <v>0</v>
      </c>
      <c r="BI446" s="135">
        <f>IF(N446="nulová",J446,0)</f>
        <v>0</v>
      </c>
      <c r="BJ446" s="17" t="s">
        <v>82</v>
      </c>
      <c r="BK446" s="135">
        <f>ROUND(I446*H446,2)</f>
        <v>1490</v>
      </c>
      <c r="BL446" s="17" t="s">
        <v>277</v>
      </c>
      <c r="BM446" s="134" t="s">
        <v>2831</v>
      </c>
    </row>
    <row r="447" spans="2:65" s="1" customFormat="1" ht="19.5">
      <c r="B447" s="29"/>
      <c r="D447" s="136" t="s">
        <v>231</v>
      </c>
      <c r="F447" s="137" t="s">
        <v>2832</v>
      </c>
      <c r="L447" s="29"/>
      <c r="M447" s="138"/>
      <c r="T447" s="53"/>
      <c r="AT447" s="17" t="s">
        <v>231</v>
      </c>
      <c r="AU447" s="17" t="s">
        <v>82</v>
      </c>
    </row>
    <row r="448" spans="2:65" s="1" customFormat="1">
      <c r="B448" s="29"/>
      <c r="D448" s="139" t="s">
        <v>232</v>
      </c>
      <c r="F448" s="140" t="s">
        <v>2833</v>
      </c>
      <c r="L448" s="29"/>
      <c r="M448" s="138"/>
      <c r="T448" s="53"/>
      <c r="AT448" s="17" t="s">
        <v>232</v>
      </c>
      <c r="AU448" s="17" t="s">
        <v>82</v>
      </c>
    </row>
    <row r="449" spans="2:65" s="1" customFormat="1" ht="24.2" customHeight="1">
      <c r="B449" s="123"/>
      <c r="C449" s="124" t="s">
        <v>487</v>
      </c>
      <c r="D449" s="124" t="s">
        <v>226</v>
      </c>
      <c r="E449" s="125" t="s">
        <v>2834</v>
      </c>
      <c r="F449" s="126" t="s">
        <v>2835</v>
      </c>
      <c r="G449" s="127" t="s">
        <v>639</v>
      </c>
      <c r="H449" s="128">
        <v>1</v>
      </c>
      <c r="I449" s="129">
        <v>1150</v>
      </c>
      <c r="J449" s="129">
        <f>ROUND(I449*H449,2)</f>
        <v>1150</v>
      </c>
      <c r="K449" s="126" t="s">
        <v>230</v>
      </c>
      <c r="L449" s="29"/>
      <c r="M449" s="130" t="s">
        <v>1</v>
      </c>
      <c r="N449" s="131" t="s">
        <v>39</v>
      </c>
      <c r="O449" s="132">
        <v>0.25800000000000001</v>
      </c>
      <c r="P449" s="132">
        <f>O449*H449</f>
        <v>0.25800000000000001</v>
      </c>
      <c r="Q449" s="132">
        <v>6.7000000000000002E-4</v>
      </c>
      <c r="R449" s="132">
        <f>Q449*H449</f>
        <v>6.7000000000000002E-4</v>
      </c>
      <c r="S449" s="132">
        <v>0</v>
      </c>
      <c r="T449" s="133">
        <f>S449*H449</f>
        <v>0</v>
      </c>
      <c r="AR449" s="134" t="s">
        <v>277</v>
      </c>
      <c r="AT449" s="134" t="s">
        <v>226</v>
      </c>
      <c r="AU449" s="134" t="s">
        <v>82</v>
      </c>
      <c r="AY449" s="17" t="s">
        <v>224</v>
      </c>
      <c r="BE449" s="135">
        <f>IF(N449="základní",J449,0)</f>
        <v>0</v>
      </c>
      <c r="BF449" s="135">
        <f>IF(N449="snížená",J449,0)</f>
        <v>1150</v>
      </c>
      <c r="BG449" s="135">
        <f>IF(N449="zákl. přenesená",J449,0)</f>
        <v>0</v>
      </c>
      <c r="BH449" s="135">
        <f>IF(N449="sníž. přenesená",J449,0)</f>
        <v>0</v>
      </c>
      <c r="BI449" s="135">
        <f>IF(N449="nulová",J449,0)</f>
        <v>0</v>
      </c>
      <c r="BJ449" s="17" t="s">
        <v>82</v>
      </c>
      <c r="BK449" s="135">
        <f>ROUND(I449*H449,2)</f>
        <v>1150</v>
      </c>
      <c r="BL449" s="17" t="s">
        <v>277</v>
      </c>
      <c r="BM449" s="134" t="s">
        <v>2836</v>
      </c>
    </row>
    <row r="450" spans="2:65" s="1" customFormat="1" ht="29.25">
      <c r="B450" s="29"/>
      <c r="D450" s="136" t="s">
        <v>231</v>
      </c>
      <c r="F450" s="137" t="s">
        <v>2837</v>
      </c>
      <c r="L450" s="29"/>
      <c r="M450" s="138"/>
      <c r="T450" s="53"/>
      <c r="AT450" s="17" t="s">
        <v>231</v>
      </c>
      <c r="AU450" s="17" t="s">
        <v>82</v>
      </c>
    </row>
    <row r="451" spans="2:65" s="1" customFormat="1">
      <c r="B451" s="29"/>
      <c r="D451" s="139" t="s">
        <v>232</v>
      </c>
      <c r="F451" s="140" t="s">
        <v>2838</v>
      </c>
      <c r="L451" s="29"/>
      <c r="M451" s="138"/>
      <c r="T451" s="53"/>
      <c r="AT451" s="17" t="s">
        <v>232</v>
      </c>
      <c r="AU451" s="17" t="s">
        <v>82</v>
      </c>
    </row>
    <row r="452" spans="2:65" s="1" customFormat="1" ht="33" customHeight="1">
      <c r="B452" s="123"/>
      <c r="C452" s="124" t="s">
        <v>778</v>
      </c>
      <c r="D452" s="124" t="s">
        <v>226</v>
      </c>
      <c r="E452" s="125" t="s">
        <v>2839</v>
      </c>
      <c r="F452" s="126" t="s">
        <v>2840</v>
      </c>
      <c r="G452" s="127" t="s">
        <v>369</v>
      </c>
      <c r="H452" s="128">
        <v>1</v>
      </c>
      <c r="I452" s="129">
        <v>17800</v>
      </c>
      <c r="J452" s="129">
        <f>ROUND(I452*H452,2)</f>
        <v>17800</v>
      </c>
      <c r="K452" s="126" t="s">
        <v>230</v>
      </c>
      <c r="L452" s="29"/>
      <c r="M452" s="130" t="s">
        <v>1</v>
      </c>
      <c r="N452" s="131" t="s">
        <v>39</v>
      </c>
      <c r="O452" s="132">
        <v>0.60499999999999998</v>
      </c>
      <c r="P452" s="132">
        <f>O452*H452</f>
        <v>0.60499999999999998</v>
      </c>
      <c r="Q452" s="132">
        <v>3.79E-3</v>
      </c>
      <c r="R452" s="132">
        <f>Q452*H452</f>
        <v>3.79E-3</v>
      </c>
      <c r="S452" s="132">
        <v>0</v>
      </c>
      <c r="T452" s="133">
        <f>S452*H452</f>
        <v>0</v>
      </c>
      <c r="AR452" s="134" t="s">
        <v>277</v>
      </c>
      <c r="AT452" s="134" t="s">
        <v>226</v>
      </c>
      <c r="AU452" s="134" t="s">
        <v>82</v>
      </c>
      <c r="AY452" s="17" t="s">
        <v>224</v>
      </c>
      <c r="BE452" s="135">
        <f>IF(N452="základní",J452,0)</f>
        <v>0</v>
      </c>
      <c r="BF452" s="135">
        <f>IF(N452="snížená",J452,0)</f>
        <v>17800</v>
      </c>
      <c r="BG452" s="135">
        <f>IF(N452="zákl. přenesená",J452,0)</f>
        <v>0</v>
      </c>
      <c r="BH452" s="135">
        <f>IF(N452="sníž. přenesená",J452,0)</f>
        <v>0</v>
      </c>
      <c r="BI452" s="135">
        <f>IF(N452="nulová",J452,0)</f>
        <v>0</v>
      </c>
      <c r="BJ452" s="17" t="s">
        <v>82</v>
      </c>
      <c r="BK452" s="135">
        <f>ROUND(I452*H452,2)</f>
        <v>17800</v>
      </c>
      <c r="BL452" s="17" t="s">
        <v>277</v>
      </c>
      <c r="BM452" s="134" t="s">
        <v>2841</v>
      </c>
    </row>
    <row r="453" spans="2:65" s="1" customFormat="1" ht="29.25">
      <c r="B453" s="29"/>
      <c r="D453" s="136" t="s">
        <v>231</v>
      </c>
      <c r="F453" s="137" t="s">
        <v>2842</v>
      </c>
      <c r="L453" s="29"/>
      <c r="M453" s="138"/>
      <c r="T453" s="53"/>
      <c r="AT453" s="17" t="s">
        <v>231</v>
      </c>
      <c r="AU453" s="17" t="s">
        <v>82</v>
      </c>
    </row>
    <row r="454" spans="2:65" s="1" customFormat="1">
      <c r="B454" s="29"/>
      <c r="D454" s="139" t="s">
        <v>232</v>
      </c>
      <c r="F454" s="140" t="s">
        <v>2843</v>
      </c>
      <c r="L454" s="29"/>
      <c r="M454" s="138"/>
      <c r="T454" s="53"/>
      <c r="AT454" s="17" t="s">
        <v>232</v>
      </c>
      <c r="AU454" s="17" t="s">
        <v>82</v>
      </c>
    </row>
    <row r="455" spans="2:65" s="11" customFormat="1" ht="22.9" customHeight="1">
      <c r="B455" s="112"/>
      <c r="D455" s="113" t="s">
        <v>72</v>
      </c>
      <c r="E455" s="121" t="s">
        <v>2844</v>
      </c>
      <c r="F455" s="121" t="s">
        <v>2845</v>
      </c>
      <c r="J455" s="122">
        <f>BK455</f>
        <v>67746</v>
      </c>
      <c r="L455" s="112"/>
      <c r="M455" s="116"/>
      <c r="P455" s="117">
        <f>SUM(P456:P469)</f>
        <v>24.223500000000001</v>
      </c>
      <c r="R455" s="117">
        <f>SUM(R456:R469)</f>
        <v>0.62042900000000001</v>
      </c>
      <c r="T455" s="118">
        <f>SUM(T456:T469)</f>
        <v>0</v>
      </c>
      <c r="AR455" s="113" t="s">
        <v>82</v>
      </c>
      <c r="AT455" s="119" t="s">
        <v>72</v>
      </c>
      <c r="AU455" s="119" t="s">
        <v>78</v>
      </c>
      <c r="AY455" s="113" t="s">
        <v>224</v>
      </c>
      <c r="BK455" s="120">
        <f>SUM(BK456:BK469)</f>
        <v>67746</v>
      </c>
    </row>
    <row r="456" spans="2:65" s="1" customFormat="1" ht="37.9" customHeight="1">
      <c r="B456" s="123"/>
      <c r="C456" s="124" t="s">
        <v>494</v>
      </c>
      <c r="D456" s="124" t="s">
        <v>226</v>
      </c>
      <c r="E456" s="125" t="s">
        <v>2846</v>
      </c>
      <c r="F456" s="126" t="s">
        <v>2847</v>
      </c>
      <c r="G456" s="127" t="s">
        <v>272</v>
      </c>
      <c r="H456" s="128">
        <v>6.3</v>
      </c>
      <c r="I456" s="129">
        <v>6790</v>
      </c>
      <c r="J456" s="129">
        <f>ROUND(I456*H456,2)</f>
        <v>42777</v>
      </c>
      <c r="K456" s="126" t="s">
        <v>230</v>
      </c>
      <c r="L456" s="29"/>
      <c r="M456" s="130" t="s">
        <v>1</v>
      </c>
      <c r="N456" s="131" t="s">
        <v>39</v>
      </c>
      <c r="O456" s="132">
        <v>2.423</v>
      </c>
      <c r="P456" s="132">
        <f>O456*H456</f>
        <v>15.264899999999999</v>
      </c>
      <c r="Q456" s="132">
        <v>6.608E-2</v>
      </c>
      <c r="R456" s="132">
        <f>Q456*H456</f>
        <v>0.41630400000000001</v>
      </c>
      <c r="S456" s="132">
        <v>0</v>
      </c>
      <c r="T456" s="133">
        <f>S456*H456</f>
        <v>0</v>
      </c>
      <c r="AR456" s="134" t="s">
        <v>277</v>
      </c>
      <c r="AT456" s="134" t="s">
        <v>226</v>
      </c>
      <c r="AU456" s="134" t="s">
        <v>82</v>
      </c>
      <c r="AY456" s="17" t="s">
        <v>224</v>
      </c>
      <c r="BE456" s="135">
        <f>IF(N456="základní",J456,0)</f>
        <v>0</v>
      </c>
      <c r="BF456" s="135">
        <f>IF(N456="snížená",J456,0)</f>
        <v>42777</v>
      </c>
      <c r="BG456" s="135">
        <f>IF(N456="zákl. přenesená",J456,0)</f>
        <v>0</v>
      </c>
      <c r="BH456" s="135">
        <f>IF(N456="sníž. přenesená",J456,0)</f>
        <v>0</v>
      </c>
      <c r="BI456" s="135">
        <f>IF(N456="nulová",J456,0)</f>
        <v>0</v>
      </c>
      <c r="BJ456" s="17" t="s">
        <v>82</v>
      </c>
      <c r="BK456" s="135">
        <f>ROUND(I456*H456,2)</f>
        <v>42777</v>
      </c>
      <c r="BL456" s="17" t="s">
        <v>277</v>
      </c>
      <c r="BM456" s="134" t="s">
        <v>2848</v>
      </c>
    </row>
    <row r="457" spans="2:65" s="1" customFormat="1" ht="19.5">
      <c r="B457" s="29"/>
      <c r="D457" s="136" t="s">
        <v>231</v>
      </c>
      <c r="F457" s="137" t="s">
        <v>2849</v>
      </c>
      <c r="L457" s="29"/>
      <c r="M457" s="138"/>
      <c r="T457" s="53"/>
      <c r="AT457" s="17" t="s">
        <v>231</v>
      </c>
      <c r="AU457" s="17" t="s">
        <v>82</v>
      </c>
    </row>
    <row r="458" spans="2:65" s="1" customFormat="1">
      <c r="B458" s="29"/>
      <c r="D458" s="139" t="s">
        <v>232</v>
      </c>
      <c r="F458" s="140" t="s">
        <v>2850</v>
      </c>
      <c r="L458" s="29"/>
      <c r="M458" s="138"/>
      <c r="T458" s="53"/>
      <c r="AT458" s="17" t="s">
        <v>232</v>
      </c>
      <c r="AU458" s="17" t="s">
        <v>82</v>
      </c>
    </row>
    <row r="459" spans="2:65" s="12" customFormat="1">
      <c r="B459" s="141"/>
      <c r="D459" s="136" t="s">
        <v>234</v>
      </c>
      <c r="E459" s="142" t="s">
        <v>1</v>
      </c>
      <c r="F459" s="143" t="s">
        <v>2428</v>
      </c>
      <c r="H459" s="142" t="s">
        <v>1</v>
      </c>
      <c r="L459" s="141"/>
      <c r="M459" s="144"/>
      <c r="T459" s="145"/>
      <c r="AT459" s="142" t="s">
        <v>234</v>
      </c>
      <c r="AU459" s="142" t="s">
        <v>82</v>
      </c>
      <c r="AV459" s="12" t="s">
        <v>78</v>
      </c>
      <c r="AW459" s="12" t="s">
        <v>29</v>
      </c>
      <c r="AX459" s="12" t="s">
        <v>73</v>
      </c>
      <c r="AY459" s="142" t="s">
        <v>224</v>
      </c>
    </row>
    <row r="460" spans="2:65" s="13" customFormat="1">
      <c r="B460" s="146"/>
      <c r="D460" s="136" t="s">
        <v>234</v>
      </c>
      <c r="E460" s="147" t="s">
        <v>1</v>
      </c>
      <c r="F460" s="148" t="s">
        <v>2851</v>
      </c>
      <c r="H460" s="149">
        <v>6.3</v>
      </c>
      <c r="L460" s="146"/>
      <c r="M460" s="150"/>
      <c r="T460" s="151"/>
      <c r="AT460" s="147" t="s">
        <v>234</v>
      </c>
      <c r="AU460" s="147" t="s">
        <v>82</v>
      </c>
      <c r="AV460" s="13" t="s">
        <v>82</v>
      </c>
      <c r="AW460" s="13" t="s">
        <v>29</v>
      </c>
      <c r="AX460" s="13" t="s">
        <v>73</v>
      </c>
      <c r="AY460" s="147" t="s">
        <v>224</v>
      </c>
    </row>
    <row r="461" spans="2:65" s="14" customFormat="1">
      <c r="B461" s="152"/>
      <c r="D461" s="136" t="s">
        <v>234</v>
      </c>
      <c r="E461" s="153" t="s">
        <v>1</v>
      </c>
      <c r="F461" s="154" t="s">
        <v>239</v>
      </c>
      <c r="H461" s="155">
        <v>6.3</v>
      </c>
      <c r="L461" s="152"/>
      <c r="M461" s="156"/>
      <c r="T461" s="157"/>
      <c r="AT461" s="153" t="s">
        <v>234</v>
      </c>
      <c r="AU461" s="153" t="s">
        <v>82</v>
      </c>
      <c r="AV461" s="14" t="s">
        <v>106</v>
      </c>
      <c r="AW461" s="14" t="s">
        <v>29</v>
      </c>
      <c r="AX461" s="14" t="s">
        <v>78</v>
      </c>
      <c r="AY461" s="153" t="s">
        <v>224</v>
      </c>
    </row>
    <row r="462" spans="2:65" s="1" customFormat="1" ht="21.75" customHeight="1">
      <c r="B462" s="123"/>
      <c r="C462" s="164" t="s">
        <v>789</v>
      </c>
      <c r="D462" s="164" t="s">
        <v>1008</v>
      </c>
      <c r="E462" s="165" t="s">
        <v>2852</v>
      </c>
      <c r="F462" s="166" t="s">
        <v>2853</v>
      </c>
      <c r="G462" s="167" t="s">
        <v>639</v>
      </c>
      <c r="H462" s="168">
        <v>1</v>
      </c>
      <c r="I462" s="169">
        <v>912</v>
      </c>
      <c r="J462" s="169">
        <f>ROUND(I462*H462,2)</f>
        <v>912</v>
      </c>
      <c r="K462" s="166" t="s">
        <v>230</v>
      </c>
      <c r="L462" s="170"/>
      <c r="M462" s="171" t="s">
        <v>1</v>
      </c>
      <c r="N462" s="172" t="s">
        <v>39</v>
      </c>
      <c r="O462" s="132">
        <v>0</v>
      </c>
      <c r="P462" s="132">
        <f>O462*H462</f>
        <v>0</v>
      </c>
      <c r="Q462" s="132">
        <v>1.7600000000000001E-3</v>
      </c>
      <c r="R462" s="132">
        <f>Q462*H462</f>
        <v>1.7600000000000001E-3</v>
      </c>
      <c r="S462" s="132">
        <v>0</v>
      </c>
      <c r="T462" s="133">
        <f>S462*H462</f>
        <v>0</v>
      </c>
      <c r="AR462" s="134" t="s">
        <v>332</v>
      </c>
      <c r="AT462" s="134" t="s">
        <v>1008</v>
      </c>
      <c r="AU462" s="134" t="s">
        <v>82</v>
      </c>
      <c r="AY462" s="17" t="s">
        <v>224</v>
      </c>
      <c r="BE462" s="135">
        <f>IF(N462="základní",J462,0)</f>
        <v>0</v>
      </c>
      <c r="BF462" s="135">
        <f>IF(N462="snížená",J462,0)</f>
        <v>912</v>
      </c>
      <c r="BG462" s="135">
        <f>IF(N462="zákl. přenesená",J462,0)</f>
        <v>0</v>
      </c>
      <c r="BH462" s="135">
        <f>IF(N462="sníž. přenesená",J462,0)</f>
        <v>0</v>
      </c>
      <c r="BI462" s="135">
        <f>IF(N462="nulová",J462,0)</f>
        <v>0</v>
      </c>
      <c r="BJ462" s="17" t="s">
        <v>82</v>
      </c>
      <c r="BK462" s="135">
        <f>ROUND(I462*H462,2)</f>
        <v>912</v>
      </c>
      <c r="BL462" s="17" t="s">
        <v>277</v>
      </c>
      <c r="BM462" s="134" t="s">
        <v>2854</v>
      </c>
    </row>
    <row r="463" spans="2:65" s="1" customFormat="1">
      <c r="B463" s="29"/>
      <c r="D463" s="136" t="s">
        <v>231</v>
      </c>
      <c r="F463" s="137" t="s">
        <v>2853</v>
      </c>
      <c r="L463" s="29"/>
      <c r="M463" s="138"/>
      <c r="T463" s="53"/>
      <c r="AT463" s="17" t="s">
        <v>231</v>
      </c>
      <c r="AU463" s="17" t="s">
        <v>82</v>
      </c>
    </row>
    <row r="464" spans="2:65" s="1" customFormat="1" ht="37.9" customHeight="1">
      <c r="B464" s="123"/>
      <c r="C464" s="124" t="s">
        <v>500</v>
      </c>
      <c r="D464" s="124" t="s">
        <v>226</v>
      </c>
      <c r="E464" s="125" t="s">
        <v>2855</v>
      </c>
      <c r="F464" s="126" t="s">
        <v>2856</v>
      </c>
      <c r="G464" s="127" t="s">
        <v>272</v>
      </c>
      <c r="H464" s="128">
        <v>2.7</v>
      </c>
      <c r="I464" s="129">
        <v>8910</v>
      </c>
      <c r="J464" s="129">
        <f>ROUND(I464*H464,2)</f>
        <v>24057</v>
      </c>
      <c r="K464" s="126" t="s">
        <v>230</v>
      </c>
      <c r="L464" s="29"/>
      <c r="M464" s="130" t="s">
        <v>1</v>
      </c>
      <c r="N464" s="131" t="s">
        <v>39</v>
      </c>
      <c r="O464" s="132">
        <v>3.3180000000000001</v>
      </c>
      <c r="P464" s="132">
        <f>O464*H464</f>
        <v>8.9586000000000006</v>
      </c>
      <c r="Q464" s="132">
        <v>7.4950000000000003E-2</v>
      </c>
      <c r="R464" s="132">
        <f>Q464*H464</f>
        <v>0.20236500000000002</v>
      </c>
      <c r="S464" s="132">
        <v>0</v>
      </c>
      <c r="T464" s="133">
        <f>S464*H464</f>
        <v>0</v>
      </c>
      <c r="AR464" s="134" t="s">
        <v>277</v>
      </c>
      <c r="AT464" s="134" t="s">
        <v>226</v>
      </c>
      <c r="AU464" s="134" t="s">
        <v>82</v>
      </c>
      <c r="AY464" s="17" t="s">
        <v>224</v>
      </c>
      <c r="BE464" s="135">
        <f>IF(N464="základní",J464,0)</f>
        <v>0</v>
      </c>
      <c r="BF464" s="135">
        <f>IF(N464="snížená",J464,0)</f>
        <v>24057</v>
      </c>
      <c r="BG464" s="135">
        <f>IF(N464="zákl. přenesená",J464,0)</f>
        <v>0</v>
      </c>
      <c r="BH464" s="135">
        <f>IF(N464="sníž. přenesená",J464,0)</f>
        <v>0</v>
      </c>
      <c r="BI464" s="135">
        <f>IF(N464="nulová",J464,0)</f>
        <v>0</v>
      </c>
      <c r="BJ464" s="17" t="s">
        <v>82</v>
      </c>
      <c r="BK464" s="135">
        <f>ROUND(I464*H464,2)</f>
        <v>24057</v>
      </c>
      <c r="BL464" s="17" t="s">
        <v>277</v>
      </c>
      <c r="BM464" s="134" t="s">
        <v>2857</v>
      </c>
    </row>
    <row r="465" spans="2:65" s="1" customFormat="1" ht="19.5">
      <c r="B465" s="29"/>
      <c r="D465" s="136" t="s">
        <v>231</v>
      </c>
      <c r="F465" s="137" t="s">
        <v>2858</v>
      </c>
      <c r="L465" s="29"/>
      <c r="M465" s="138"/>
      <c r="T465" s="53"/>
      <c r="AT465" s="17" t="s">
        <v>231</v>
      </c>
      <c r="AU465" s="17" t="s">
        <v>82</v>
      </c>
    </row>
    <row r="466" spans="2:65" s="1" customFormat="1">
      <c r="B466" s="29"/>
      <c r="D466" s="139" t="s">
        <v>232</v>
      </c>
      <c r="F466" s="140" t="s">
        <v>2859</v>
      </c>
      <c r="L466" s="29"/>
      <c r="M466" s="138"/>
      <c r="T466" s="53"/>
      <c r="AT466" s="17" t="s">
        <v>232</v>
      </c>
      <c r="AU466" s="17" t="s">
        <v>82</v>
      </c>
    </row>
    <row r="467" spans="2:65" s="12" customFormat="1">
      <c r="B467" s="141"/>
      <c r="D467" s="136" t="s">
        <v>234</v>
      </c>
      <c r="E467" s="142" t="s">
        <v>1</v>
      </c>
      <c r="F467" s="143" t="s">
        <v>2428</v>
      </c>
      <c r="H467" s="142" t="s">
        <v>1</v>
      </c>
      <c r="L467" s="141"/>
      <c r="M467" s="144"/>
      <c r="T467" s="145"/>
      <c r="AT467" s="142" t="s">
        <v>234</v>
      </c>
      <c r="AU467" s="142" t="s">
        <v>82</v>
      </c>
      <c r="AV467" s="12" t="s">
        <v>78</v>
      </c>
      <c r="AW467" s="12" t="s">
        <v>29</v>
      </c>
      <c r="AX467" s="12" t="s">
        <v>73</v>
      </c>
      <c r="AY467" s="142" t="s">
        <v>224</v>
      </c>
    </row>
    <row r="468" spans="2:65" s="13" customFormat="1">
      <c r="B468" s="146"/>
      <c r="D468" s="136" t="s">
        <v>234</v>
      </c>
      <c r="E468" s="147" t="s">
        <v>1</v>
      </c>
      <c r="F468" s="148" t="s">
        <v>2860</v>
      </c>
      <c r="H468" s="149">
        <v>2.7</v>
      </c>
      <c r="L468" s="146"/>
      <c r="M468" s="150"/>
      <c r="T468" s="151"/>
      <c r="AT468" s="147" t="s">
        <v>234</v>
      </c>
      <c r="AU468" s="147" t="s">
        <v>82</v>
      </c>
      <c r="AV468" s="13" t="s">
        <v>82</v>
      </c>
      <c r="AW468" s="13" t="s">
        <v>29</v>
      </c>
      <c r="AX468" s="13" t="s">
        <v>73</v>
      </c>
      <c r="AY468" s="147" t="s">
        <v>224</v>
      </c>
    </row>
    <row r="469" spans="2:65" s="14" customFormat="1">
      <c r="B469" s="152"/>
      <c r="D469" s="136" t="s">
        <v>234</v>
      </c>
      <c r="E469" s="153" t="s">
        <v>1</v>
      </c>
      <c r="F469" s="154" t="s">
        <v>239</v>
      </c>
      <c r="H469" s="155">
        <v>2.7</v>
      </c>
      <c r="L469" s="152"/>
      <c r="M469" s="156"/>
      <c r="T469" s="157"/>
      <c r="AT469" s="153" t="s">
        <v>234</v>
      </c>
      <c r="AU469" s="153" t="s">
        <v>82</v>
      </c>
      <c r="AV469" s="14" t="s">
        <v>106</v>
      </c>
      <c r="AW469" s="14" t="s">
        <v>29</v>
      </c>
      <c r="AX469" s="14" t="s">
        <v>78</v>
      </c>
      <c r="AY469" s="153" t="s">
        <v>224</v>
      </c>
    </row>
    <row r="470" spans="2:65" s="11" customFormat="1" ht="22.9" customHeight="1">
      <c r="B470" s="112"/>
      <c r="D470" s="113" t="s">
        <v>72</v>
      </c>
      <c r="E470" s="121" t="s">
        <v>2025</v>
      </c>
      <c r="F470" s="121" t="s">
        <v>2861</v>
      </c>
      <c r="J470" s="122">
        <f>BK470</f>
        <v>10320</v>
      </c>
      <c r="L470" s="112"/>
      <c r="M470" s="116"/>
      <c r="P470" s="117">
        <f>SUM(P471:P479)</f>
        <v>2.3460000000000001</v>
      </c>
      <c r="R470" s="117">
        <f>SUM(R471:R479)</f>
        <v>4.9800000000000001E-3</v>
      </c>
      <c r="T470" s="118">
        <f>SUM(T471:T479)</f>
        <v>0</v>
      </c>
      <c r="AR470" s="113" t="s">
        <v>82</v>
      </c>
      <c r="AT470" s="119" t="s">
        <v>72</v>
      </c>
      <c r="AU470" s="119" t="s">
        <v>78</v>
      </c>
      <c r="AY470" s="113" t="s">
        <v>224</v>
      </c>
      <c r="BK470" s="120">
        <f>SUM(BK471:BK479)</f>
        <v>10320</v>
      </c>
    </row>
    <row r="471" spans="2:65" s="1" customFormat="1" ht="24.2" customHeight="1">
      <c r="B471" s="123"/>
      <c r="C471" s="124" t="s">
        <v>809</v>
      </c>
      <c r="D471" s="124" t="s">
        <v>226</v>
      </c>
      <c r="E471" s="125" t="s">
        <v>2862</v>
      </c>
      <c r="F471" s="126" t="s">
        <v>2863</v>
      </c>
      <c r="G471" s="127" t="s">
        <v>639</v>
      </c>
      <c r="H471" s="128">
        <v>2</v>
      </c>
      <c r="I471" s="129">
        <v>1700</v>
      </c>
      <c r="J471" s="129">
        <f>ROUND(I471*H471,2)</f>
        <v>3400</v>
      </c>
      <c r="K471" s="126" t="s">
        <v>230</v>
      </c>
      <c r="L471" s="29"/>
      <c r="M471" s="130" t="s">
        <v>1</v>
      </c>
      <c r="N471" s="131" t="s">
        <v>39</v>
      </c>
      <c r="O471" s="132">
        <v>0.19500000000000001</v>
      </c>
      <c r="P471" s="132">
        <f>O471*H471</f>
        <v>0.39</v>
      </c>
      <c r="Q471" s="132">
        <v>6.6E-4</v>
      </c>
      <c r="R471" s="132">
        <f>Q471*H471</f>
        <v>1.32E-3</v>
      </c>
      <c r="S471" s="132">
        <v>0</v>
      </c>
      <c r="T471" s="133">
        <f>S471*H471</f>
        <v>0</v>
      </c>
      <c r="AR471" s="134" t="s">
        <v>277</v>
      </c>
      <c r="AT471" s="134" t="s">
        <v>226</v>
      </c>
      <c r="AU471" s="134" t="s">
        <v>82</v>
      </c>
      <c r="AY471" s="17" t="s">
        <v>224</v>
      </c>
      <c r="BE471" s="135">
        <f>IF(N471="základní",J471,0)</f>
        <v>0</v>
      </c>
      <c r="BF471" s="135">
        <f>IF(N471="snížená",J471,0)</f>
        <v>3400</v>
      </c>
      <c r="BG471" s="135">
        <f>IF(N471="zákl. přenesená",J471,0)</f>
        <v>0</v>
      </c>
      <c r="BH471" s="135">
        <f>IF(N471="sníž. přenesená",J471,0)</f>
        <v>0</v>
      </c>
      <c r="BI471" s="135">
        <f>IF(N471="nulová",J471,0)</f>
        <v>0</v>
      </c>
      <c r="BJ471" s="17" t="s">
        <v>82</v>
      </c>
      <c r="BK471" s="135">
        <f>ROUND(I471*H471,2)</f>
        <v>3400</v>
      </c>
      <c r="BL471" s="17" t="s">
        <v>277</v>
      </c>
      <c r="BM471" s="134" t="s">
        <v>2864</v>
      </c>
    </row>
    <row r="472" spans="2:65" s="1" customFormat="1" ht="19.5">
      <c r="B472" s="29"/>
      <c r="D472" s="136" t="s">
        <v>231</v>
      </c>
      <c r="F472" s="137" t="s">
        <v>2865</v>
      </c>
      <c r="L472" s="29"/>
      <c r="M472" s="138"/>
      <c r="T472" s="53"/>
      <c r="AT472" s="17" t="s">
        <v>231</v>
      </c>
      <c r="AU472" s="17" t="s">
        <v>82</v>
      </c>
    </row>
    <row r="473" spans="2:65" s="1" customFormat="1">
      <c r="B473" s="29"/>
      <c r="D473" s="139" t="s">
        <v>232</v>
      </c>
      <c r="F473" s="140" t="s">
        <v>2866</v>
      </c>
      <c r="L473" s="29"/>
      <c r="M473" s="138"/>
      <c r="T473" s="53"/>
      <c r="AT473" s="17" t="s">
        <v>232</v>
      </c>
      <c r="AU473" s="17" t="s">
        <v>82</v>
      </c>
    </row>
    <row r="474" spans="2:65" s="1" customFormat="1" ht="24.2" customHeight="1">
      <c r="B474" s="123"/>
      <c r="C474" s="124" t="s">
        <v>506</v>
      </c>
      <c r="D474" s="124" t="s">
        <v>226</v>
      </c>
      <c r="E474" s="125" t="s">
        <v>2867</v>
      </c>
      <c r="F474" s="126" t="s">
        <v>2868</v>
      </c>
      <c r="G474" s="127" t="s">
        <v>639</v>
      </c>
      <c r="H474" s="128">
        <v>2</v>
      </c>
      <c r="I474" s="129">
        <v>1930</v>
      </c>
      <c r="J474" s="129">
        <f>ROUND(I474*H474,2)</f>
        <v>3860</v>
      </c>
      <c r="K474" s="126" t="s">
        <v>230</v>
      </c>
      <c r="L474" s="29"/>
      <c r="M474" s="130" t="s">
        <v>1</v>
      </c>
      <c r="N474" s="131" t="s">
        <v>39</v>
      </c>
      <c r="O474" s="132">
        <v>0.216</v>
      </c>
      <c r="P474" s="132">
        <f>O474*H474</f>
        <v>0.432</v>
      </c>
      <c r="Q474" s="132">
        <v>7.6999999999999996E-4</v>
      </c>
      <c r="R474" s="132">
        <f>Q474*H474</f>
        <v>1.5399999999999999E-3</v>
      </c>
      <c r="S474" s="132">
        <v>0</v>
      </c>
      <c r="T474" s="133">
        <f>S474*H474</f>
        <v>0</v>
      </c>
      <c r="AR474" s="134" t="s">
        <v>277</v>
      </c>
      <c r="AT474" s="134" t="s">
        <v>226</v>
      </c>
      <c r="AU474" s="134" t="s">
        <v>82</v>
      </c>
      <c r="AY474" s="17" t="s">
        <v>224</v>
      </c>
      <c r="BE474" s="135">
        <f>IF(N474="základní",J474,0)</f>
        <v>0</v>
      </c>
      <c r="BF474" s="135">
        <f>IF(N474="snížená",J474,0)</f>
        <v>3860</v>
      </c>
      <c r="BG474" s="135">
        <f>IF(N474="zákl. přenesená",J474,0)</f>
        <v>0</v>
      </c>
      <c r="BH474" s="135">
        <f>IF(N474="sníž. přenesená",J474,0)</f>
        <v>0</v>
      </c>
      <c r="BI474" s="135">
        <f>IF(N474="nulová",J474,0)</f>
        <v>0</v>
      </c>
      <c r="BJ474" s="17" t="s">
        <v>82</v>
      </c>
      <c r="BK474" s="135">
        <f>ROUND(I474*H474,2)</f>
        <v>3860</v>
      </c>
      <c r="BL474" s="17" t="s">
        <v>277</v>
      </c>
      <c r="BM474" s="134" t="s">
        <v>2869</v>
      </c>
    </row>
    <row r="475" spans="2:65" s="1" customFormat="1" ht="19.5">
      <c r="B475" s="29"/>
      <c r="D475" s="136" t="s">
        <v>231</v>
      </c>
      <c r="F475" s="137" t="s">
        <v>2870</v>
      </c>
      <c r="L475" s="29"/>
      <c r="M475" s="138"/>
      <c r="T475" s="53"/>
      <c r="AT475" s="17" t="s">
        <v>231</v>
      </c>
      <c r="AU475" s="17" t="s">
        <v>82</v>
      </c>
    </row>
    <row r="476" spans="2:65" s="1" customFormat="1">
      <c r="B476" s="29"/>
      <c r="D476" s="139" t="s">
        <v>232</v>
      </c>
      <c r="F476" s="140" t="s">
        <v>2871</v>
      </c>
      <c r="L476" s="29"/>
      <c r="M476" s="138"/>
      <c r="T476" s="53"/>
      <c r="AT476" s="17" t="s">
        <v>232</v>
      </c>
      <c r="AU476" s="17" t="s">
        <v>82</v>
      </c>
    </row>
    <row r="477" spans="2:65" s="1" customFormat="1" ht="24.2" customHeight="1">
      <c r="B477" s="123"/>
      <c r="C477" s="124" t="s">
        <v>827</v>
      </c>
      <c r="D477" s="124" t="s">
        <v>226</v>
      </c>
      <c r="E477" s="125" t="s">
        <v>2872</v>
      </c>
      <c r="F477" s="126" t="s">
        <v>2873</v>
      </c>
      <c r="G477" s="127" t="s">
        <v>639</v>
      </c>
      <c r="H477" s="128">
        <v>4</v>
      </c>
      <c r="I477" s="129">
        <v>765</v>
      </c>
      <c r="J477" s="129">
        <f>ROUND(I477*H477,2)</f>
        <v>3060</v>
      </c>
      <c r="K477" s="126" t="s">
        <v>230</v>
      </c>
      <c r="L477" s="29"/>
      <c r="M477" s="130" t="s">
        <v>1</v>
      </c>
      <c r="N477" s="131" t="s">
        <v>39</v>
      </c>
      <c r="O477" s="132">
        <v>0.38100000000000001</v>
      </c>
      <c r="P477" s="132">
        <f>O477*H477</f>
        <v>1.524</v>
      </c>
      <c r="Q477" s="132">
        <v>5.2999999999999998E-4</v>
      </c>
      <c r="R477" s="132">
        <f>Q477*H477</f>
        <v>2.1199999999999999E-3</v>
      </c>
      <c r="S477" s="132">
        <v>0</v>
      </c>
      <c r="T477" s="133">
        <f>S477*H477</f>
        <v>0</v>
      </c>
      <c r="AR477" s="134" t="s">
        <v>277</v>
      </c>
      <c r="AT477" s="134" t="s">
        <v>226</v>
      </c>
      <c r="AU477" s="134" t="s">
        <v>82</v>
      </c>
      <c r="AY477" s="17" t="s">
        <v>224</v>
      </c>
      <c r="BE477" s="135">
        <f>IF(N477="základní",J477,0)</f>
        <v>0</v>
      </c>
      <c r="BF477" s="135">
        <f>IF(N477="snížená",J477,0)</f>
        <v>3060</v>
      </c>
      <c r="BG477" s="135">
        <f>IF(N477="zákl. přenesená",J477,0)</f>
        <v>0</v>
      </c>
      <c r="BH477" s="135">
        <f>IF(N477="sníž. přenesená",J477,0)</f>
        <v>0</v>
      </c>
      <c r="BI477" s="135">
        <f>IF(N477="nulová",J477,0)</f>
        <v>0</v>
      </c>
      <c r="BJ477" s="17" t="s">
        <v>82</v>
      </c>
      <c r="BK477" s="135">
        <f>ROUND(I477*H477,2)</f>
        <v>3060</v>
      </c>
      <c r="BL477" s="17" t="s">
        <v>277</v>
      </c>
      <c r="BM477" s="134" t="s">
        <v>2874</v>
      </c>
    </row>
    <row r="478" spans="2:65" s="1" customFormat="1" ht="19.5">
      <c r="B478" s="29"/>
      <c r="D478" s="136" t="s">
        <v>231</v>
      </c>
      <c r="F478" s="137" t="s">
        <v>2875</v>
      </c>
      <c r="L478" s="29"/>
      <c r="M478" s="138"/>
      <c r="T478" s="53"/>
      <c r="AT478" s="17" t="s">
        <v>231</v>
      </c>
      <c r="AU478" s="17" t="s">
        <v>82</v>
      </c>
    </row>
    <row r="479" spans="2:65" s="1" customFormat="1">
      <c r="B479" s="29"/>
      <c r="D479" s="139" t="s">
        <v>232</v>
      </c>
      <c r="F479" s="140" t="s">
        <v>2876</v>
      </c>
      <c r="L479" s="29"/>
      <c r="M479" s="138"/>
      <c r="T479" s="53"/>
      <c r="AT479" s="17" t="s">
        <v>232</v>
      </c>
      <c r="AU479" s="17" t="s">
        <v>82</v>
      </c>
    </row>
    <row r="480" spans="2:65" s="11" customFormat="1" ht="25.9" customHeight="1">
      <c r="B480" s="112"/>
      <c r="D480" s="113" t="s">
        <v>72</v>
      </c>
      <c r="E480" s="114" t="s">
        <v>2877</v>
      </c>
      <c r="F480" s="114" t="s">
        <v>2877</v>
      </c>
      <c r="J480" s="115">
        <f>BK480</f>
        <v>128460</v>
      </c>
      <c r="L480" s="112"/>
      <c r="M480" s="116"/>
      <c r="P480" s="117">
        <f>SUM(P481:P488)</f>
        <v>0</v>
      </c>
      <c r="R480" s="117">
        <f>SUM(R481:R488)</f>
        <v>0</v>
      </c>
      <c r="T480" s="118">
        <f>SUM(T481:T488)</f>
        <v>0</v>
      </c>
      <c r="AR480" s="113" t="s">
        <v>106</v>
      </c>
      <c r="AT480" s="119" t="s">
        <v>72</v>
      </c>
      <c r="AU480" s="119" t="s">
        <v>73</v>
      </c>
      <c r="AY480" s="113" t="s">
        <v>224</v>
      </c>
      <c r="BK480" s="120">
        <f>SUM(BK481:BK488)</f>
        <v>128460</v>
      </c>
    </row>
    <row r="481" spans="2:65" s="1" customFormat="1" ht="24.2" customHeight="1">
      <c r="B481" s="123"/>
      <c r="C481" s="124" t="s">
        <v>510</v>
      </c>
      <c r="D481" s="124" t="s">
        <v>226</v>
      </c>
      <c r="E481" s="125" t="s">
        <v>2298</v>
      </c>
      <c r="F481" s="126" t="s">
        <v>2878</v>
      </c>
      <c r="G481" s="127" t="s">
        <v>2879</v>
      </c>
      <c r="H481" s="128">
        <v>4</v>
      </c>
      <c r="I481" s="129">
        <v>16500</v>
      </c>
      <c r="J481" s="129">
        <f>ROUND(I481*H481,2)</f>
        <v>66000</v>
      </c>
      <c r="K481" s="126" t="s">
        <v>1</v>
      </c>
      <c r="L481" s="29"/>
      <c r="M481" s="130" t="s">
        <v>1</v>
      </c>
      <c r="N481" s="131" t="s">
        <v>39</v>
      </c>
      <c r="O481" s="132">
        <v>0</v>
      </c>
      <c r="P481" s="132">
        <f>O481*H481</f>
        <v>0</v>
      </c>
      <c r="Q481" s="132">
        <v>0</v>
      </c>
      <c r="R481" s="132">
        <f>Q481*H481</f>
        <v>0</v>
      </c>
      <c r="S481" s="132">
        <v>0</v>
      </c>
      <c r="T481" s="133">
        <f>S481*H481</f>
        <v>0</v>
      </c>
      <c r="AR481" s="134" t="s">
        <v>1564</v>
      </c>
      <c r="AT481" s="134" t="s">
        <v>226</v>
      </c>
      <c r="AU481" s="134" t="s">
        <v>78</v>
      </c>
      <c r="AY481" s="17" t="s">
        <v>224</v>
      </c>
      <c r="BE481" s="135">
        <f>IF(N481="základní",J481,0)</f>
        <v>0</v>
      </c>
      <c r="BF481" s="135">
        <f>IF(N481="snížená",J481,0)</f>
        <v>66000</v>
      </c>
      <c r="BG481" s="135">
        <f>IF(N481="zákl. přenesená",J481,0)</f>
        <v>0</v>
      </c>
      <c r="BH481" s="135">
        <f>IF(N481="sníž. přenesená",J481,0)</f>
        <v>0</v>
      </c>
      <c r="BI481" s="135">
        <f>IF(N481="nulová",J481,0)</f>
        <v>0</v>
      </c>
      <c r="BJ481" s="17" t="s">
        <v>82</v>
      </c>
      <c r="BK481" s="135">
        <f>ROUND(I481*H481,2)</f>
        <v>66000</v>
      </c>
      <c r="BL481" s="17" t="s">
        <v>1564</v>
      </c>
      <c r="BM481" s="134" t="s">
        <v>2880</v>
      </c>
    </row>
    <row r="482" spans="2:65" s="1" customFormat="1" ht="19.5">
      <c r="B482" s="29"/>
      <c r="D482" s="136" t="s">
        <v>231</v>
      </c>
      <c r="F482" s="137" t="s">
        <v>2878</v>
      </c>
      <c r="L482" s="29"/>
      <c r="M482" s="138"/>
      <c r="T482" s="53"/>
      <c r="AT482" s="17" t="s">
        <v>231</v>
      </c>
      <c r="AU482" s="17" t="s">
        <v>78</v>
      </c>
    </row>
    <row r="483" spans="2:65" s="1" customFormat="1" ht="24.2" customHeight="1">
      <c r="B483" s="123"/>
      <c r="C483" s="124" t="s">
        <v>840</v>
      </c>
      <c r="D483" s="124" t="s">
        <v>226</v>
      </c>
      <c r="E483" s="125" t="s">
        <v>2881</v>
      </c>
      <c r="F483" s="126" t="s">
        <v>2882</v>
      </c>
      <c r="G483" s="127" t="s">
        <v>2879</v>
      </c>
      <c r="H483" s="128">
        <v>3</v>
      </c>
      <c r="I483" s="129">
        <v>14500</v>
      </c>
      <c r="J483" s="129">
        <f>ROUND(I483*H483,2)</f>
        <v>43500</v>
      </c>
      <c r="K483" s="126" t="s">
        <v>1</v>
      </c>
      <c r="L483" s="29"/>
      <c r="M483" s="130" t="s">
        <v>1</v>
      </c>
      <c r="N483" s="131" t="s">
        <v>39</v>
      </c>
      <c r="O483" s="132">
        <v>0</v>
      </c>
      <c r="P483" s="132">
        <f>O483*H483</f>
        <v>0</v>
      </c>
      <c r="Q483" s="132">
        <v>0</v>
      </c>
      <c r="R483" s="132">
        <f>Q483*H483</f>
        <v>0</v>
      </c>
      <c r="S483" s="132">
        <v>0</v>
      </c>
      <c r="T483" s="133">
        <f>S483*H483</f>
        <v>0</v>
      </c>
      <c r="AR483" s="134" t="s">
        <v>1564</v>
      </c>
      <c r="AT483" s="134" t="s">
        <v>226</v>
      </c>
      <c r="AU483" s="134" t="s">
        <v>78</v>
      </c>
      <c r="AY483" s="17" t="s">
        <v>224</v>
      </c>
      <c r="BE483" s="135">
        <f>IF(N483="základní",J483,0)</f>
        <v>0</v>
      </c>
      <c r="BF483" s="135">
        <f>IF(N483="snížená",J483,0)</f>
        <v>43500</v>
      </c>
      <c r="BG483" s="135">
        <f>IF(N483="zákl. přenesená",J483,0)</f>
        <v>0</v>
      </c>
      <c r="BH483" s="135">
        <f>IF(N483="sníž. přenesená",J483,0)</f>
        <v>0</v>
      </c>
      <c r="BI483" s="135">
        <f>IF(N483="nulová",J483,0)</f>
        <v>0</v>
      </c>
      <c r="BJ483" s="17" t="s">
        <v>82</v>
      </c>
      <c r="BK483" s="135">
        <f>ROUND(I483*H483,2)</f>
        <v>43500</v>
      </c>
      <c r="BL483" s="17" t="s">
        <v>1564</v>
      </c>
      <c r="BM483" s="134" t="s">
        <v>2883</v>
      </c>
    </row>
    <row r="484" spans="2:65" s="1" customFormat="1">
      <c r="B484" s="29"/>
      <c r="D484" s="136" t="s">
        <v>231</v>
      </c>
      <c r="F484" s="137" t="s">
        <v>2882</v>
      </c>
      <c r="L484" s="29"/>
      <c r="M484" s="138"/>
      <c r="T484" s="53"/>
      <c r="AT484" s="17" t="s">
        <v>231</v>
      </c>
      <c r="AU484" s="17" t="s">
        <v>78</v>
      </c>
    </row>
    <row r="485" spans="2:65" s="1" customFormat="1" ht="16.5" customHeight="1">
      <c r="B485" s="123"/>
      <c r="C485" s="124" t="s">
        <v>517</v>
      </c>
      <c r="D485" s="124" t="s">
        <v>226</v>
      </c>
      <c r="E485" s="125" t="s">
        <v>2884</v>
      </c>
      <c r="F485" s="126" t="s">
        <v>2885</v>
      </c>
      <c r="G485" s="127" t="s">
        <v>2879</v>
      </c>
      <c r="H485" s="128">
        <v>2</v>
      </c>
      <c r="I485" s="129">
        <v>780</v>
      </c>
      <c r="J485" s="129">
        <f>ROUND(I485*H485,2)</f>
        <v>1560</v>
      </c>
      <c r="K485" s="126" t="s">
        <v>1</v>
      </c>
      <c r="L485" s="29"/>
      <c r="M485" s="130" t="s">
        <v>1</v>
      </c>
      <c r="N485" s="131" t="s">
        <v>39</v>
      </c>
      <c r="O485" s="132">
        <v>0</v>
      </c>
      <c r="P485" s="132">
        <f>O485*H485</f>
        <v>0</v>
      </c>
      <c r="Q485" s="132">
        <v>0</v>
      </c>
      <c r="R485" s="132">
        <f>Q485*H485</f>
        <v>0</v>
      </c>
      <c r="S485" s="132">
        <v>0</v>
      </c>
      <c r="T485" s="133">
        <f>S485*H485</f>
        <v>0</v>
      </c>
      <c r="AR485" s="134" t="s">
        <v>1564</v>
      </c>
      <c r="AT485" s="134" t="s">
        <v>226</v>
      </c>
      <c r="AU485" s="134" t="s">
        <v>78</v>
      </c>
      <c r="AY485" s="17" t="s">
        <v>224</v>
      </c>
      <c r="BE485" s="135">
        <f>IF(N485="základní",J485,0)</f>
        <v>0</v>
      </c>
      <c r="BF485" s="135">
        <f>IF(N485="snížená",J485,0)</f>
        <v>1560</v>
      </c>
      <c r="BG485" s="135">
        <f>IF(N485="zákl. přenesená",J485,0)</f>
        <v>0</v>
      </c>
      <c r="BH485" s="135">
        <f>IF(N485="sníž. přenesená",J485,0)</f>
        <v>0</v>
      </c>
      <c r="BI485" s="135">
        <f>IF(N485="nulová",J485,0)</f>
        <v>0</v>
      </c>
      <c r="BJ485" s="17" t="s">
        <v>82</v>
      </c>
      <c r="BK485" s="135">
        <f>ROUND(I485*H485,2)</f>
        <v>1560</v>
      </c>
      <c r="BL485" s="17" t="s">
        <v>1564</v>
      </c>
      <c r="BM485" s="134" t="s">
        <v>2886</v>
      </c>
    </row>
    <row r="486" spans="2:65" s="1" customFormat="1">
      <c r="B486" s="29"/>
      <c r="D486" s="136" t="s">
        <v>231</v>
      </c>
      <c r="F486" s="137" t="s">
        <v>2887</v>
      </c>
      <c r="L486" s="29"/>
      <c r="M486" s="138"/>
      <c r="T486" s="53"/>
      <c r="AT486" s="17" t="s">
        <v>231</v>
      </c>
      <c r="AU486" s="17" t="s">
        <v>78</v>
      </c>
    </row>
    <row r="487" spans="2:65" s="1" customFormat="1" ht="16.5" customHeight="1">
      <c r="B487" s="123"/>
      <c r="C487" s="124" t="s">
        <v>849</v>
      </c>
      <c r="D487" s="124" t="s">
        <v>226</v>
      </c>
      <c r="E487" s="125" t="s">
        <v>2888</v>
      </c>
      <c r="F487" s="126" t="s">
        <v>2889</v>
      </c>
      <c r="G487" s="127" t="s">
        <v>2879</v>
      </c>
      <c r="H487" s="128">
        <v>6</v>
      </c>
      <c r="I487" s="129">
        <v>2900</v>
      </c>
      <c r="J487" s="129">
        <f>ROUND(I487*H487,2)</f>
        <v>17400</v>
      </c>
      <c r="K487" s="126" t="s">
        <v>1</v>
      </c>
      <c r="L487" s="29"/>
      <c r="M487" s="130" t="s">
        <v>1</v>
      </c>
      <c r="N487" s="131" t="s">
        <v>39</v>
      </c>
      <c r="O487" s="132">
        <v>0</v>
      </c>
      <c r="P487" s="132">
        <f>O487*H487</f>
        <v>0</v>
      </c>
      <c r="Q487" s="132">
        <v>0</v>
      </c>
      <c r="R487" s="132">
        <f>Q487*H487</f>
        <v>0</v>
      </c>
      <c r="S487" s="132">
        <v>0</v>
      </c>
      <c r="T487" s="133">
        <f>S487*H487</f>
        <v>0</v>
      </c>
      <c r="AR487" s="134" t="s">
        <v>1564</v>
      </c>
      <c r="AT487" s="134" t="s">
        <v>226</v>
      </c>
      <c r="AU487" s="134" t="s">
        <v>78</v>
      </c>
      <c r="AY487" s="17" t="s">
        <v>224</v>
      </c>
      <c r="BE487" s="135">
        <f>IF(N487="základní",J487,0)</f>
        <v>0</v>
      </c>
      <c r="BF487" s="135">
        <f>IF(N487="snížená",J487,0)</f>
        <v>17400</v>
      </c>
      <c r="BG487" s="135">
        <f>IF(N487="zákl. přenesená",J487,0)</f>
        <v>0</v>
      </c>
      <c r="BH487" s="135">
        <f>IF(N487="sníž. přenesená",J487,0)</f>
        <v>0</v>
      </c>
      <c r="BI487" s="135">
        <f>IF(N487="nulová",J487,0)</f>
        <v>0</v>
      </c>
      <c r="BJ487" s="17" t="s">
        <v>82</v>
      </c>
      <c r="BK487" s="135">
        <f>ROUND(I487*H487,2)</f>
        <v>17400</v>
      </c>
      <c r="BL487" s="17" t="s">
        <v>1564</v>
      </c>
      <c r="BM487" s="134" t="s">
        <v>2890</v>
      </c>
    </row>
    <row r="488" spans="2:65" s="1" customFormat="1">
      <c r="B488" s="29"/>
      <c r="D488" s="136" t="s">
        <v>231</v>
      </c>
      <c r="F488" s="137" t="s">
        <v>2889</v>
      </c>
      <c r="L488" s="29"/>
      <c r="M488" s="173"/>
      <c r="N488" s="174"/>
      <c r="O488" s="174"/>
      <c r="P488" s="174"/>
      <c r="Q488" s="174"/>
      <c r="R488" s="174"/>
      <c r="S488" s="174"/>
      <c r="T488" s="175"/>
      <c r="AT488" s="17" t="s">
        <v>231</v>
      </c>
      <c r="AU488" s="17" t="s">
        <v>78</v>
      </c>
    </row>
    <row r="489" spans="2:65" s="1" customFormat="1" ht="6.95" customHeight="1">
      <c r="B489" s="41"/>
      <c r="C489" s="42"/>
      <c r="D489" s="42"/>
      <c r="E489" s="42"/>
      <c r="F489" s="42"/>
      <c r="G489" s="42"/>
      <c r="H489" s="42"/>
      <c r="I489" s="42"/>
      <c r="J489" s="42"/>
      <c r="K489" s="42"/>
      <c r="L489" s="29"/>
    </row>
  </sheetData>
  <autoFilter ref="C131:K488" xr:uid="{00000000-0009-0000-0000-000003000000}"/>
  <mergeCells count="12">
    <mergeCell ref="E124:H124"/>
    <mergeCell ref="L2:V2"/>
    <mergeCell ref="E85:H85"/>
    <mergeCell ref="E87:H87"/>
    <mergeCell ref="E89:H89"/>
    <mergeCell ref="E120:H120"/>
    <mergeCell ref="E122:H122"/>
    <mergeCell ref="E7:H7"/>
    <mergeCell ref="E9:H9"/>
    <mergeCell ref="E11:H11"/>
    <mergeCell ref="E20:H20"/>
    <mergeCell ref="E29:H29"/>
  </mergeCells>
  <hyperlinks>
    <hyperlink ref="F137" r:id="rId1" xr:uid="{00000000-0004-0000-0300-000000000000}"/>
    <hyperlink ref="F157" r:id="rId2" xr:uid="{00000000-0004-0000-0300-000001000000}"/>
    <hyperlink ref="F160" r:id="rId3" xr:uid="{00000000-0004-0000-0300-000002000000}"/>
    <hyperlink ref="F165" r:id="rId4" xr:uid="{00000000-0004-0000-0300-000003000000}"/>
    <hyperlink ref="F168" r:id="rId5" xr:uid="{00000000-0004-0000-0300-000004000000}"/>
    <hyperlink ref="F171" r:id="rId6" xr:uid="{00000000-0004-0000-0300-000005000000}"/>
    <hyperlink ref="F179" r:id="rId7" xr:uid="{00000000-0004-0000-0300-000006000000}"/>
    <hyperlink ref="F184" r:id="rId8" xr:uid="{00000000-0004-0000-0300-000007000000}"/>
    <hyperlink ref="F189" r:id="rId9" xr:uid="{00000000-0004-0000-0300-000008000000}"/>
    <hyperlink ref="F192" r:id="rId10" xr:uid="{00000000-0004-0000-0300-000009000000}"/>
    <hyperlink ref="F197" r:id="rId11" xr:uid="{00000000-0004-0000-0300-00000A000000}"/>
    <hyperlink ref="F200" r:id="rId12" xr:uid="{00000000-0004-0000-0300-00000B000000}"/>
    <hyperlink ref="F211" r:id="rId13" xr:uid="{00000000-0004-0000-0300-00000C000000}"/>
    <hyperlink ref="F214" r:id="rId14" xr:uid="{00000000-0004-0000-0300-00000D000000}"/>
    <hyperlink ref="F217" r:id="rId15" xr:uid="{00000000-0004-0000-0300-00000E000000}"/>
    <hyperlink ref="F222" r:id="rId16" xr:uid="{00000000-0004-0000-0300-00000F000000}"/>
    <hyperlink ref="F227" r:id="rId17" xr:uid="{00000000-0004-0000-0300-000010000000}"/>
    <hyperlink ref="F230" r:id="rId18" xr:uid="{00000000-0004-0000-0300-000011000000}"/>
    <hyperlink ref="F233" r:id="rId19" xr:uid="{00000000-0004-0000-0300-000012000000}"/>
    <hyperlink ref="F237" r:id="rId20" xr:uid="{00000000-0004-0000-0300-000013000000}"/>
    <hyperlink ref="F240" r:id="rId21" xr:uid="{00000000-0004-0000-0300-000014000000}"/>
    <hyperlink ref="F243" r:id="rId22" xr:uid="{00000000-0004-0000-0300-000015000000}"/>
    <hyperlink ref="F248" r:id="rId23" xr:uid="{00000000-0004-0000-0300-000016000000}"/>
    <hyperlink ref="F253" r:id="rId24" xr:uid="{00000000-0004-0000-0300-000017000000}"/>
    <hyperlink ref="F258" r:id="rId25" xr:uid="{00000000-0004-0000-0300-000018000000}"/>
    <hyperlink ref="F263" r:id="rId26" xr:uid="{00000000-0004-0000-0300-000019000000}"/>
    <hyperlink ref="F268" r:id="rId27" xr:uid="{00000000-0004-0000-0300-00001A000000}"/>
    <hyperlink ref="F273" r:id="rId28" xr:uid="{00000000-0004-0000-0300-00001B000000}"/>
    <hyperlink ref="F278" r:id="rId29" xr:uid="{00000000-0004-0000-0300-00001C000000}"/>
    <hyperlink ref="F283" r:id="rId30" xr:uid="{00000000-0004-0000-0300-00001D000000}"/>
    <hyperlink ref="F286" r:id="rId31" xr:uid="{00000000-0004-0000-0300-00001E000000}"/>
    <hyperlink ref="F289" r:id="rId32" xr:uid="{00000000-0004-0000-0300-00001F000000}"/>
    <hyperlink ref="F292" r:id="rId33" xr:uid="{00000000-0004-0000-0300-000020000000}"/>
    <hyperlink ref="F295" r:id="rId34" xr:uid="{00000000-0004-0000-0300-000021000000}"/>
    <hyperlink ref="F300" r:id="rId35" xr:uid="{00000000-0004-0000-0300-000022000000}"/>
    <hyperlink ref="F303" r:id="rId36" xr:uid="{00000000-0004-0000-0300-000023000000}"/>
    <hyperlink ref="F306" r:id="rId37" xr:uid="{00000000-0004-0000-0300-000024000000}"/>
    <hyperlink ref="F309" r:id="rId38" xr:uid="{00000000-0004-0000-0300-000025000000}"/>
    <hyperlink ref="F312" r:id="rId39" xr:uid="{00000000-0004-0000-0300-000026000000}"/>
    <hyperlink ref="F318" r:id="rId40" xr:uid="{00000000-0004-0000-0300-000027000000}"/>
    <hyperlink ref="F321" r:id="rId41" xr:uid="{00000000-0004-0000-0300-000028000000}"/>
    <hyperlink ref="F324" r:id="rId42" xr:uid="{00000000-0004-0000-0300-000029000000}"/>
    <hyperlink ref="F329" r:id="rId43" xr:uid="{00000000-0004-0000-0300-00002A000000}"/>
    <hyperlink ref="F334" r:id="rId44" xr:uid="{00000000-0004-0000-0300-00002B000000}"/>
    <hyperlink ref="F339" r:id="rId45" xr:uid="{00000000-0004-0000-0300-00002C000000}"/>
    <hyperlink ref="F342" r:id="rId46" xr:uid="{00000000-0004-0000-0300-00002D000000}"/>
    <hyperlink ref="F345" r:id="rId47" xr:uid="{00000000-0004-0000-0300-00002E000000}"/>
    <hyperlink ref="F348" r:id="rId48" xr:uid="{00000000-0004-0000-0300-00002F000000}"/>
    <hyperlink ref="F351" r:id="rId49" xr:uid="{00000000-0004-0000-0300-000030000000}"/>
    <hyperlink ref="F354" r:id="rId50" xr:uid="{00000000-0004-0000-0300-000031000000}"/>
    <hyperlink ref="F357" r:id="rId51" xr:uid="{00000000-0004-0000-0300-000032000000}"/>
    <hyperlink ref="F365" r:id="rId52" xr:uid="{00000000-0004-0000-0300-000033000000}"/>
    <hyperlink ref="F368" r:id="rId53" xr:uid="{00000000-0004-0000-0300-000034000000}"/>
    <hyperlink ref="F371" r:id="rId54" xr:uid="{00000000-0004-0000-0300-000035000000}"/>
    <hyperlink ref="F374" r:id="rId55" xr:uid="{00000000-0004-0000-0300-000036000000}"/>
    <hyperlink ref="F377" r:id="rId56" xr:uid="{00000000-0004-0000-0300-000037000000}"/>
    <hyperlink ref="F381" r:id="rId57" xr:uid="{00000000-0004-0000-0300-000038000000}"/>
    <hyperlink ref="F384" r:id="rId58" xr:uid="{00000000-0004-0000-0300-000039000000}"/>
    <hyperlink ref="F388" r:id="rId59" xr:uid="{00000000-0004-0000-0300-00003A000000}"/>
    <hyperlink ref="F395" r:id="rId60" xr:uid="{00000000-0004-0000-0300-00003B000000}"/>
    <hyperlink ref="F400" r:id="rId61" xr:uid="{00000000-0004-0000-0300-00003C000000}"/>
    <hyperlink ref="F403" r:id="rId62" xr:uid="{00000000-0004-0000-0300-00003D000000}"/>
    <hyperlink ref="F406" r:id="rId63" xr:uid="{00000000-0004-0000-0300-00003E000000}"/>
    <hyperlink ref="F409" r:id="rId64" xr:uid="{00000000-0004-0000-0300-00003F000000}"/>
    <hyperlink ref="F412" r:id="rId65" xr:uid="{00000000-0004-0000-0300-000040000000}"/>
    <hyperlink ref="F415" r:id="rId66" xr:uid="{00000000-0004-0000-0300-000041000000}"/>
    <hyperlink ref="F418" r:id="rId67" xr:uid="{00000000-0004-0000-0300-000042000000}"/>
    <hyperlink ref="F421" r:id="rId68" xr:uid="{00000000-0004-0000-0300-000043000000}"/>
    <hyperlink ref="F426" r:id="rId69" xr:uid="{00000000-0004-0000-0300-000044000000}"/>
    <hyperlink ref="F429" r:id="rId70" xr:uid="{00000000-0004-0000-0300-000045000000}"/>
    <hyperlink ref="F432" r:id="rId71" xr:uid="{00000000-0004-0000-0300-000046000000}"/>
    <hyperlink ref="F438" r:id="rId72" xr:uid="{00000000-0004-0000-0300-000047000000}"/>
    <hyperlink ref="F441" r:id="rId73" xr:uid="{00000000-0004-0000-0300-000048000000}"/>
    <hyperlink ref="F445" r:id="rId74" xr:uid="{00000000-0004-0000-0300-000049000000}"/>
    <hyperlink ref="F448" r:id="rId75" xr:uid="{00000000-0004-0000-0300-00004A000000}"/>
    <hyperlink ref="F451" r:id="rId76" xr:uid="{00000000-0004-0000-0300-00004B000000}"/>
    <hyperlink ref="F454" r:id="rId77" xr:uid="{00000000-0004-0000-0300-00004C000000}"/>
    <hyperlink ref="F458" r:id="rId78" xr:uid="{00000000-0004-0000-0300-00004D000000}"/>
    <hyperlink ref="F466" r:id="rId79" xr:uid="{00000000-0004-0000-0300-00004E000000}"/>
    <hyperlink ref="F473" r:id="rId80" xr:uid="{00000000-0004-0000-0300-00004F000000}"/>
    <hyperlink ref="F476" r:id="rId81" xr:uid="{00000000-0004-0000-0300-000050000000}"/>
    <hyperlink ref="F479" r:id="rId82" xr:uid="{00000000-0004-0000-0300-00005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8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7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152</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6567</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ROUND(J125, 2)</f>
        <v>1273708.57</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ROUND((SUM(BE125:BE271)),  2)</f>
        <v>1273708.57</v>
      </c>
      <c r="I33" s="84">
        <v>0.21</v>
      </c>
      <c r="J33" s="80">
        <f>ROUND(((SUM(BE125:BE271))*I33),  2)</f>
        <v>267478.8</v>
      </c>
      <c r="L33" s="29"/>
    </row>
    <row r="34" spans="2:12" s="1" customFormat="1" ht="14.45" customHeight="1">
      <c r="B34" s="29"/>
      <c r="E34" s="26" t="s">
        <v>39</v>
      </c>
      <c r="F34" s="80">
        <f>ROUND((SUM(BF125:BF271)),  2)</f>
        <v>0</v>
      </c>
      <c r="I34" s="84">
        <v>0.12</v>
      </c>
      <c r="J34" s="80">
        <f>ROUND(((SUM(BF125:BF271))*I34),  2)</f>
        <v>0</v>
      </c>
      <c r="L34" s="29"/>
    </row>
    <row r="35" spans="2:12" s="1" customFormat="1" ht="14.45" hidden="1" customHeight="1">
      <c r="B35" s="29"/>
      <c r="E35" s="26" t="s">
        <v>40</v>
      </c>
      <c r="F35" s="80">
        <f>ROUND((SUM(BG125:BG271)),  2)</f>
        <v>0</v>
      </c>
      <c r="I35" s="84">
        <v>0.21</v>
      </c>
      <c r="J35" s="80">
        <f>0</f>
        <v>0</v>
      </c>
      <c r="L35" s="29"/>
    </row>
    <row r="36" spans="2:12" s="1" customFormat="1" ht="14.45" hidden="1" customHeight="1">
      <c r="B36" s="29"/>
      <c r="E36" s="26" t="s">
        <v>41</v>
      </c>
      <c r="F36" s="80">
        <f>ROUND((SUM(BH125:BH271)),  2)</f>
        <v>0</v>
      </c>
      <c r="I36" s="84">
        <v>0.12</v>
      </c>
      <c r="J36" s="80">
        <f>0</f>
        <v>0</v>
      </c>
      <c r="L36" s="29"/>
    </row>
    <row r="37" spans="2:12" s="1" customFormat="1" ht="14.45" hidden="1" customHeight="1">
      <c r="B37" s="29"/>
      <c r="E37" s="26" t="s">
        <v>42</v>
      </c>
      <c r="F37" s="80">
        <f>ROUND((SUM(BI125:BI271)),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1541187.37</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04.9 - Dešťová kanalizace</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J125</f>
        <v>1273708.5700000003</v>
      </c>
      <c r="L96" s="29"/>
      <c r="AU96" s="17" t="s">
        <v>172</v>
      </c>
    </row>
    <row r="97" spans="2:12" s="8" customFormat="1" ht="24.95" customHeight="1">
      <c r="B97" s="96"/>
      <c r="D97" s="97" t="s">
        <v>173</v>
      </c>
      <c r="E97" s="98"/>
      <c r="F97" s="98"/>
      <c r="G97" s="98"/>
      <c r="H97" s="98"/>
      <c r="I97" s="98"/>
      <c r="J97" s="99">
        <f>J126</f>
        <v>1154817.7400000002</v>
      </c>
      <c r="L97" s="96"/>
    </row>
    <row r="98" spans="2:12" s="9" customFormat="1" ht="19.899999999999999" customHeight="1">
      <c r="B98" s="100"/>
      <c r="D98" s="101" t="s">
        <v>174</v>
      </c>
      <c r="E98" s="102"/>
      <c r="F98" s="102"/>
      <c r="G98" s="102"/>
      <c r="H98" s="102"/>
      <c r="I98" s="102"/>
      <c r="J98" s="103">
        <f>J127</f>
        <v>294238.44</v>
      </c>
      <c r="L98" s="100"/>
    </row>
    <row r="99" spans="2:12" s="9" customFormat="1" ht="19.899999999999999" customHeight="1">
      <c r="B99" s="100"/>
      <c r="D99" s="101" t="s">
        <v>177</v>
      </c>
      <c r="E99" s="102"/>
      <c r="F99" s="102"/>
      <c r="G99" s="102"/>
      <c r="H99" s="102"/>
      <c r="I99" s="102"/>
      <c r="J99" s="103">
        <f>J151</f>
        <v>4995</v>
      </c>
      <c r="L99" s="100"/>
    </row>
    <row r="100" spans="2:12" s="9" customFormat="1" ht="19.899999999999999" customHeight="1">
      <c r="B100" s="100"/>
      <c r="D100" s="101" t="s">
        <v>5751</v>
      </c>
      <c r="E100" s="102"/>
      <c r="F100" s="102"/>
      <c r="G100" s="102"/>
      <c r="H100" s="102"/>
      <c r="I100" s="102"/>
      <c r="J100" s="103">
        <f>J157</f>
        <v>691121.45000000007</v>
      </c>
      <c r="L100" s="100"/>
    </row>
    <row r="101" spans="2:12" s="9" customFormat="1" ht="19.899999999999999" customHeight="1">
      <c r="B101" s="100"/>
      <c r="D101" s="101" t="s">
        <v>180</v>
      </c>
      <c r="E101" s="102"/>
      <c r="F101" s="102"/>
      <c r="G101" s="102"/>
      <c r="H101" s="102"/>
      <c r="I101" s="102"/>
      <c r="J101" s="103">
        <f>J224</f>
        <v>12400</v>
      </c>
      <c r="L101" s="100"/>
    </row>
    <row r="102" spans="2:12" s="9" customFormat="1" ht="19.899999999999999" customHeight="1">
      <c r="B102" s="100"/>
      <c r="D102" s="101" t="s">
        <v>181</v>
      </c>
      <c r="E102" s="102"/>
      <c r="F102" s="102"/>
      <c r="G102" s="102"/>
      <c r="H102" s="102"/>
      <c r="I102" s="102"/>
      <c r="J102" s="103">
        <f>J228</f>
        <v>152062.85</v>
      </c>
      <c r="L102" s="100"/>
    </row>
    <row r="103" spans="2:12" s="8" customFormat="1" ht="24.95" customHeight="1">
      <c r="B103" s="96"/>
      <c r="D103" s="97" t="s">
        <v>182</v>
      </c>
      <c r="E103" s="98"/>
      <c r="F103" s="98"/>
      <c r="G103" s="98"/>
      <c r="H103" s="98"/>
      <c r="I103" s="98"/>
      <c r="J103" s="99">
        <f>J235</f>
        <v>103640.83</v>
      </c>
      <c r="L103" s="96"/>
    </row>
    <row r="104" spans="2:12" s="9" customFormat="1" ht="19.899999999999999" customHeight="1">
      <c r="B104" s="100"/>
      <c r="D104" s="101" t="s">
        <v>2372</v>
      </c>
      <c r="E104" s="102"/>
      <c r="F104" s="102"/>
      <c r="G104" s="102"/>
      <c r="H104" s="102"/>
      <c r="I104" s="102"/>
      <c r="J104" s="103">
        <f>J236</f>
        <v>103640.83</v>
      </c>
      <c r="L104" s="100"/>
    </row>
    <row r="105" spans="2:12" s="8" customFormat="1" ht="24.95" customHeight="1">
      <c r="B105" s="96"/>
      <c r="D105" s="97" t="s">
        <v>2380</v>
      </c>
      <c r="E105" s="98"/>
      <c r="F105" s="98"/>
      <c r="G105" s="98"/>
      <c r="H105" s="98"/>
      <c r="I105" s="98"/>
      <c r="J105" s="99">
        <f>J267</f>
        <v>15250</v>
      </c>
      <c r="L105" s="96"/>
    </row>
    <row r="106" spans="2:12" s="1" customFormat="1" ht="21.75" customHeight="1">
      <c r="B106" s="29"/>
      <c r="L106" s="29"/>
    </row>
    <row r="107" spans="2:12" s="1" customFormat="1" ht="6.95" customHeight="1">
      <c r="B107" s="41"/>
      <c r="C107" s="42"/>
      <c r="D107" s="42"/>
      <c r="E107" s="42"/>
      <c r="F107" s="42"/>
      <c r="G107" s="42"/>
      <c r="H107" s="42"/>
      <c r="I107" s="42"/>
      <c r="J107" s="42"/>
      <c r="K107" s="42"/>
      <c r="L107" s="29"/>
    </row>
    <row r="111" spans="2:12" s="1" customFormat="1" ht="6.95" customHeight="1">
      <c r="B111" s="43"/>
      <c r="C111" s="44"/>
      <c r="D111" s="44"/>
      <c r="E111" s="44"/>
      <c r="F111" s="44"/>
      <c r="G111" s="44"/>
      <c r="H111" s="44"/>
      <c r="I111" s="44"/>
      <c r="J111" s="44"/>
      <c r="K111" s="44"/>
      <c r="L111" s="29"/>
    </row>
    <row r="112" spans="2:12" s="1" customFormat="1" ht="24.95" customHeight="1">
      <c r="B112" s="29"/>
      <c r="C112" s="21" t="s">
        <v>209</v>
      </c>
      <c r="L112" s="29"/>
    </row>
    <row r="113" spans="2:65" s="1" customFormat="1" ht="6.95" customHeight="1">
      <c r="B113" s="29"/>
      <c r="L113" s="29"/>
    </row>
    <row r="114" spans="2:65" s="1" customFormat="1" ht="12" customHeight="1">
      <c r="B114" s="29"/>
      <c r="C114" s="26" t="s">
        <v>14</v>
      </c>
      <c r="L114" s="29"/>
    </row>
    <row r="115" spans="2:65" s="1" customFormat="1" ht="16.5" customHeight="1">
      <c r="B115" s="29"/>
      <c r="E115" s="230" t="str">
        <f>E7</f>
        <v>ODUS Kamenice</v>
      </c>
      <c r="F115" s="231"/>
      <c r="G115" s="231"/>
      <c r="H115" s="231"/>
      <c r="L115" s="29"/>
    </row>
    <row r="116" spans="2:65" s="1" customFormat="1" ht="12" customHeight="1">
      <c r="B116" s="29"/>
      <c r="C116" s="26" t="s">
        <v>165</v>
      </c>
      <c r="L116" s="29"/>
    </row>
    <row r="117" spans="2:65" s="1" customFormat="1" ht="16.5" customHeight="1">
      <c r="B117" s="29"/>
      <c r="E117" s="211" t="str">
        <f>E9</f>
        <v>SO 04.9 - Dešťová kanalizace</v>
      </c>
      <c r="F117" s="229"/>
      <c r="G117" s="229"/>
      <c r="H117" s="229"/>
      <c r="L117" s="29"/>
    </row>
    <row r="118" spans="2:65" s="1" customFormat="1" ht="6.95" customHeight="1">
      <c r="B118" s="29"/>
      <c r="L118" s="29"/>
    </row>
    <row r="119" spans="2:65" s="1" customFormat="1" ht="12" customHeight="1">
      <c r="B119" s="29"/>
      <c r="C119" s="26" t="s">
        <v>18</v>
      </c>
      <c r="F119" s="24" t="str">
        <f>F12</f>
        <v>Česká Kamenice</v>
      </c>
      <c r="I119" s="26" t="s">
        <v>20</v>
      </c>
      <c r="J119" s="49" t="str">
        <f>IF(J12="","",J12)</f>
        <v>8. 6. 2024</v>
      </c>
      <c r="L119" s="29"/>
    </row>
    <row r="120" spans="2:65" s="1" customFormat="1" ht="6.95" customHeight="1">
      <c r="B120" s="29"/>
      <c r="L120" s="29"/>
    </row>
    <row r="121" spans="2:65" s="1" customFormat="1" ht="40.15" customHeight="1">
      <c r="B121" s="29"/>
      <c r="C121" s="26" t="s">
        <v>22</v>
      </c>
      <c r="F121" s="24" t="str">
        <f>E15</f>
        <v xml:space="preserve"> </v>
      </c>
      <c r="I121" s="26" t="s">
        <v>27</v>
      </c>
      <c r="J121" s="27" t="str">
        <f>E21</f>
        <v>BOD ARCHITEKTI-atelier bod architekti s.r.o.</v>
      </c>
      <c r="L121" s="29"/>
    </row>
    <row r="122" spans="2:65" s="1" customFormat="1" ht="15.2" customHeight="1">
      <c r="B122" s="29"/>
      <c r="C122" s="26" t="s">
        <v>26</v>
      </c>
      <c r="F122" s="24" t="str">
        <f>IF(E18="","",E18)</f>
        <v xml:space="preserve"> </v>
      </c>
      <c r="I122" s="26" t="s">
        <v>30</v>
      </c>
      <c r="J122" s="27" t="str">
        <f>E24</f>
        <v>Krajovský</v>
      </c>
      <c r="L122" s="29"/>
    </row>
    <row r="123" spans="2:65" s="1" customFormat="1" ht="10.35" customHeight="1">
      <c r="B123" s="29"/>
      <c r="L123" s="29"/>
    </row>
    <row r="124" spans="2:65" s="10" customFormat="1" ht="29.25" customHeight="1">
      <c r="B124" s="104"/>
      <c r="C124" s="105" t="s">
        <v>210</v>
      </c>
      <c r="D124" s="106" t="s">
        <v>58</v>
      </c>
      <c r="E124" s="106" t="s">
        <v>54</v>
      </c>
      <c r="F124" s="106" t="s">
        <v>55</v>
      </c>
      <c r="G124" s="106" t="s">
        <v>211</v>
      </c>
      <c r="H124" s="106" t="s">
        <v>212</v>
      </c>
      <c r="I124" s="106" t="s">
        <v>213</v>
      </c>
      <c r="J124" s="106" t="s">
        <v>170</v>
      </c>
      <c r="K124" s="107" t="s">
        <v>214</v>
      </c>
      <c r="L124" s="104"/>
      <c r="M124" s="56" t="s">
        <v>1</v>
      </c>
      <c r="N124" s="57" t="s">
        <v>37</v>
      </c>
      <c r="O124" s="57" t="s">
        <v>215</v>
      </c>
      <c r="P124" s="57" t="s">
        <v>216</v>
      </c>
      <c r="Q124" s="57" t="s">
        <v>217</v>
      </c>
      <c r="R124" s="57" t="s">
        <v>218</v>
      </c>
      <c r="S124" s="57" t="s">
        <v>219</v>
      </c>
      <c r="T124" s="58" t="s">
        <v>220</v>
      </c>
    </row>
    <row r="125" spans="2:65" s="1" customFormat="1" ht="22.9" customHeight="1">
      <c r="B125" s="29"/>
      <c r="C125" s="61" t="s">
        <v>221</v>
      </c>
      <c r="J125" s="108">
        <f>BK125</f>
        <v>1273708.5700000003</v>
      </c>
      <c r="L125" s="29"/>
      <c r="M125" s="59"/>
      <c r="N125" s="50"/>
      <c r="O125" s="50"/>
      <c r="P125" s="109">
        <f>P126+P235+P267</f>
        <v>773.3091300000001</v>
      </c>
      <c r="Q125" s="50"/>
      <c r="R125" s="109">
        <f>R126+R235+R267</f>
        <v>115.31537100000001</v>
      </c>
      <c r="S125" s="50"/>
      <c r="T125" s="110">
        <f>T126+T235+T267</f>
        <v>0</v>
      </c>
      <c r="AT125" s="17" t="s">
        <v>72</v>
      </c>
      <c r="AU125" s="17" t="s">
        <v>172</v>
      </c>
      <c r="BK125" s="111">
        <f>BK126+BK235+BK267</f>
        <v>1273708.5700000003</v>
      </c>
    </row>
    <row r="126" spans="2:65" s="11" customFormat="1" ht="25.9" customHeight="1">
      <c r="B126" s="112"/>
      <c r="D126" s="113" t="s">
        <v>72</v>
      </c>
      <c r="E126" s="114" t="s">
        <v>222</v>
      </c>
      <c r="F126" s="114" t="s">
        <v>223</v>
      </c>
      <c r="J126" s="115">
        <f>BK126</f>
        <v>1154817.7400000002</v>
      </c>
      <c r="L126" s="112"/>
      <c r="M126" s="116"/>
      <c r="P126" s="117">
        <f>P127+P151+P157+P224+P228</f>
        <v>715.78265800000008</v>
      </c>
      <c r="R126" s="117">
        <f>R127+R151+R157+R224+R228</f>
        <v>114.41907900000001</v>
      </c>
      <c r="T126" s="118">
        <f>T127+T151+T157+T224+T228</f>
        <v>0</v>
      </c>
      <c r="AR126" s="113" t="s">
        <v>78</v>
      </c>
      <c r="AT126" s="119" t="s">
        <v>72</v>
      </c>
      <c r="AU126" s="119" t="s">
        <v>73</v>
      </c>
      <c r="AY126" s="113" t="s">
        <v>224</v>
      </c>
      <c r="BK126" s="120">
        <f>BK127+BK151+BK157+BK224+BK228</f>
        <v>1154817.7400000002</v>
      </c>
    </row>
    <row r="127" spans="2:65" s="11" customFormat="1" ht="22.9" customHeight="1">
      <c r="B127" s="112"/>
      <c r="D127" s="113" t="s">
        <v>72</v>
      </c>
      <c r="E127" s="121" t="s">
        <v>78</v>
      </c>
      <c r="F127" s="121" t="s">
        <v>225</v>
      </c>
      <c r="J127" s="122">
        <f>BK127</f>
        <v>294238.44</v>
      </c>
      <c r="L127" s="112"/>
      <c r="M127" s="116"/>
      <c r="P127" s="117">
        <f>SUM(P128:P150)</f>
        <v>263.16539999999998</v>
      </c>
      <c r="R127" s="117">
        <f>SUM(R128:R150)</f>
        <v>106.667</v>
      </c>
      <c r="T127" s="118">
        <f>SUM(T128:T150)</f>
        <v>0</v>
      </c>
      <c r="AR127" s="113" t="s">
        <v>78</v>
      </c>
      <c r="AT127" s="119" t="s">
        <v>72</v>
      </c>
      <c r="AU127" s="119" t="s">
        <v>78</v>
      </c>
      <c r="AY127" s="113" t="s">
        <v>224</v>
      </c>
      <c r="BK127" s="120">
        <f>SUM(BK128:BK150)</f>
        <v>294238.44</v>
      </c>
    </row>
    <row r="128" spans="2:65" s="1" customFormat="1" ht="33" customHeight="1">
      <c r="B128" s="123"/>
      <c r="C128" s="124" t="s">
        <v>78</v>
      </c>
      <c r="D128" s="124" t="s">
        <v>226</v>
      </c>
      <c r="E128" s="125" t="s">
        <v>6000</v>
      </c>
      <c r="F128" s="126" t="s">
        <v>6001</v>
      </c>
      <c r="G128" s="127" t="s">
        <v>229</v>
      </c>
      <c r="H128" s="128">
        <v>158.4</v>
      </c>
      <c r="I128" s="129">
        <v>863</v>
      </c>
      <c r="J128" s="129">
        <f>ROUND(I128*H128,2)</f>
        <v>136699.20000000001</v>
      </c>
      <c r="K128" s="126" t="s">
        <v>230</v>
      </c>
      <c r="L128" s="29"/>
      <c r="M128" s="130" t="s">
        <v>1</v>
      </c>
      <c r="N128" s="131" t="s">
        <v>38</v>
      </c>
      <c r="O128" s="132">
        <v>1.17</v>
      </c>
      <c r="P128" s="132">
        <f>O128*H128</f>
        <v>185.328</v>
      </c>
      <c r="Q128" s="132">
        <v>0</v>
      </c>
      <c r="R128" s="132">
        <f>Q128*H128</f>
        <v>0</v>
      </c>
      <c r="S128" s="132">
        <v>0</v>
      </c>
      <c r="T128" s="133">
        <f>S128*H128</f>
        <v>0</v>
      </c>
      <c r="AR128" s="134" t="s">
        <v>106</v>
      </c>
      <c r="AT128" s="134" t="s">
        <v>226</v>
      </c>
      <c r="AU128" s="134" t="s">
        <v>82</v>
      </c>
      <c r="AY128" s="17" t="s">
        <v>224</v>
      </c>
      <c r="BE128" s="135">
        <f>IF(N128="základní",J128,0)</f>
        <v>136699.20000000001</v>
      </c>
      <c r="BF128" s="135">
        <f>IF(N128="snížená",J128,0)</f>
        <v>0</v>
      </c>
      <c r="BG128" s="135">
        <f>IF(N128="zákl. přenesená",J128,0)</f>
        <v>0</v>
      </c>
      <c r="BH128" s="135">
        <f>IF(N128="sníž. přenesená",J128,0)</f>
        <v>0</v>
      </c>
      <c r="BI128" s="135">
        <f>IF(N128="nulová",J128,0)</f>
        <v>0</v>
      </c>
      <c r="BJ128" s="17" t="s">
        <v>78</v>
      </c>
      <c r="BK128" s="135">
        <f>ROUND(I128*H128,2)</f>
        <v>136699.20000000001</v>
      </c>
      <c r="BL128" s="17" t="s">
        <v>106</v>
      </c>
      <c r="BM128" s="134" t="s">
        <v>6568</v>
      </c>
    </row>
    <row r="129" spans="2:65" s="1" customFormat="1" ht="29.25">
      <c r="B129" s="29"/>
      <c r="D129" s="136" t="s">
        <v>231</v>
      </c>
      <c r="F129" s="137" t="s">
        <v>6003</v>
      </c>
      <c r="L129" s="29"/>
      <c r="M129" s="138"/>
      <c r="T129" s="53"/>
      <c r="AT129" s="17" t="s">
        <v>231</v>
      </c>
      <c r="AU129" s="17" t="s">
        <v>82</v>
      </c>
    </row>
    <row r="130" spans="2:65" s="1" customFormat="1">
      <c r="B130" s="29"/>
      <c r="D130" s="139" t="s">
        <v>232</v>
      </c>
      <c r="F130" s="140" t="s">
        <v>6004</v>
      </c>
      <c r="L130" s="29"/>
      <c r="M130" s="138"/>
      <c r="T130" s="53"/>
      <c r="AT130" s="17" t="s">
        <v>232</v>
      </c>
      <c r="AU130" s="17" t="s">
        <v>82</v>
      </c>
    </row>
    <row r="131" spans="2:65" s="12" customFormat="1">
      <c r="B131" s="141"/>
      <c r="D131" s="136" t="s">
        <v>234</v>
      </c>
      <c r="E131" s="142" t="s">
        <v>1</v>
      </c>
      <c r="F131" s="143" t="s">
        <v>6569</v>
      </c>
      <c r="H131" s="142" t="s">
        <v>1</v>
      </c>
      <c r="L131" s="141"/>
      <c r="M131" s="144"/>
      <c r="T131" s="145"/>
      <c r="AT131" s="142" t="s">
        <v>234</v>
      </c>
      <c r="AU131" s="142" t="s">
        <v>82</v>
      </c>
      <c r="AV131" s="12" t="s">
        <v>78</v>
      </c>
      <c r="AW131" s="12" t="s">
        <v>29</v>
      </c>
      <c r="AX131" s="12" t="s">
        <v>73</v>
      </c>
      <c r="AY131" s="142" t="s">
        <v>224</v>
      </c>
    </row>
    <row r="132" spans="2:65" s="13" customFormat="1">
      <c r="B132" s="146"/>
      <c r="D132" s="136" t="s">
        <v>234</v>
      </c>
      <c r="E132" s="147" t="s">
        <v>1</v>
      </c>
      <c r="F132" s="148" t="s">
        <v>6570</v>
      </c>
      <c r="H132" s="149">
        <v>158.4</v>
      </c>
      <c r="L132" s="146"/>
      <c r="M132" s="150"/>
      <c r="T132" s="151"/>
      <c r="AT132" s="147" t="s">
        <v>234</v>
      </c>
      <c r="AU132" s="147" t="s">
        <v>82</v>
      </c>
      <c r="AV132" s="13" t="s">
        <v>82</v>
      </c>
      <c r="AW132" s="13" t="s">
        <v>29</v>
      </c>
      <c r="AX132" s="13" t="s">
        <v>73</v>
      </c>
      <c r="AY132" s="147" t="s">
        <v>224</v>
      </c>
    </row>
    <row r="133" spans="2:65" s="14" customFormat="1">
      <c r="B133" s="152"/>
      <c r="D133" s="136" t="s">
        <v>234</v>
      </c>
      <c r="E133" s="153" t="s">
        <v>1</v>
      </c>
      <c r="F133" s="154" t="s">
        <v>239</v>
      </c>
      <c r="H133" s="155">
        <v>158.4</v>
      </c>
      <c r="L133" s="152"/>
      <c r="M133" s="156"/>
      <c r="T133" s="157"/>
      <c r="AT133" s="153" t="s">
        <v>234</v>
      </c>
      <c r="AU133" s="153" t="s">
        <v>82</v>
      </c>
      <c r="AV133" s="14" t="s">
        <v>106</v>
      </c>
      <c r="AW133" s="14" t="s">
        <v>29</v>
      </c>
      <c r="AX133" s="14" t="s">
        <v>78</v>
      </c>
      <c r="AY133" s="153" t="s">
        <v>224</v>
      </c>
    </row>
    <row r="134" spans="2:65" s="1" customFormat="1" ht="37.9" customHeight="1">
      <c r="B134" s="123"/>
      <c r="C134" s="124" t="s">
        <v>82</v>
      </c>
      <c r="D134" s="124" t="s">
        <v>226</v>
      </c>
      <c r="E134" s="125" t="s">
        <v>6007</v>
      </c>
      <c r="F134" s="126" t="s">
        <v>6008</v>
      </c>
      <c r="G134" s="127" t="s">
        <v>229</v>
      </c>
      <c r="H134" s="128">
        <v>158.4</v>
      </c>
      <c r="I134" s="129">
        <v>111</v>
      </c>
      <c r="J134" s="129">
        <f>ROUND(I134*H134,2)</f>
        <v>17582.400000000001</v>
      </c>
      <c r="K134" s="126" t="s">
        <v>230</v>
      </c>
      <c r="L134" s="29"/>
      <c r="M134" s="130" t="s">
        <v>1</v>
      </c>
      <c r="N134" s="131" t="s">
        <v>38</v>
      </c>
      <c r="O134" s="132">
        <v>5.0999999999999997E-2</v>
      </c>
      <c r="P134" s="132">
        <f>O134*H134</f>
        <v>8.0784000000000002</v>
      </c>
      <c r="Q134" s="132">
        <v>0</v>
      </c>
      <c r="R134" s="132">
        <f>Q134*H134</f>
        <v>0</v>
      </c>
      <c r="S134" s="132">
        <v>0</v>
      </c>
      <c r="T134" s="133">
        <f>S134*H134</f>
        <v>0</v>
      </c>
      <c r="AR134" s="134" t="s">
        <v>106</v>
      </c>
      <c r="AT134" s="134" t="s">
        <v>226</v>
      </c>
      <c r="AU134" s="134" t="s">
        <v>82</v>
      </c>
      <c r="AY134" s="17" t="s">
        <v>224</v>
      </c>
      <c r="BE134" s="135">
        <f>IF(N134="základní",J134,0)</f>
        <v>17582.400000000001</v>
      </c>
      <c r="BF134" s="135">
        <f>IF(N134="snížená",J134,0)</f>
        <v>0</v>
      </c>
      <c r="BG134" s="135">
        <f>IF(N134="zákl. přenesená",J134,0)</f>
        <v>0</v>
      </c>
      <c r="BH134" s="135">
        <f>IF(N134="sníž. přenesená",J134,0)</f>
        <v>0</v>
      </c>
      <c r="BI134" s="135">
        <f>IF(N134="nulová",J134,0)</f>
        <v>0</v>
      </c>
      <c r="BJ134" s="17" t="s">
        <v>78</v>
      </c>
      <c r="BK134" s="135">
        <f>ROUND(I134*H134,2)</f>
        <v>17582.400000000001</v>
      </c>
      <c r="BL134" s="17" t="s">
        <v>106</v>
      </c>
      <c r="BM134" s="134" t="s">
        <v>6571</v>
      </c>
    </row>
    <row r="135" spans="2:65" s="1" customFormat="1" ht="39">
      <c r="B135" s="29"/>
      <c r="D135" s="136" t="s">
        <v>231</v>
      </c>
      <c r="F135" s="137" t="s">
        <v>6010</v>
      </c>
      <c r="L135" s="29"/>
      <c r="M135" s="138"/>
      <c r="T135" s="53"/>
      <c r="AT135" s="17" t="s">
        <v>231</v>
      </c>
      <c r="AU135" s="17" t="s">
        <v>82</v>
      </c>
    </row>
    <row r="136" spans="2:65" s="1" customFormat="1">
      <c r="B136" s="29"/>
      <c r="D136" s="139" t="s">
        <v>232</v>
      </c>
      <c r="F136" s="140" t="s">
        <v>6011</v>
      </c>
      <c r="L136" s="29"/>
      <c r="M136" s="138"/>
      <c r="T136" s="53"/>
      <c r="AT136" s="17" t="s">
        <v>232</v>
      </c>
      <c r="AU136" s="17" t="s">
        <v>82</v>
      </c>
    </row>
    <row r="137" spans="2:65" s="1" customFormat="1" ht="33" customHeight="1">
      <c r="B137" s="123"/>
      <c r="C137" s="124" t="s">
        <v>101</v>
      </c>
      <c r="D137" s="124" t="s">
        <v>226</v>
      </c>
      <c r="E137" s="125" t="s">
        <v>6012</v>
      </c>
      <c r="F137" s="126" t="s">
        <v>6013</v>
      </c>
      <c r="G137" s="127" t="s">
        <v>253</v>
      </c>
      <c r="H137" s="128">
        <v>142.5</v>
      </c>
      <c r="I137" s="129">
        <v>314</v>
      </c>
      <c r="J137" s="129">
        <f>ROUND(I137*H137,2)</f>
        <v>44745</v>
      </c>
      <c r="K137" s="126" t="s">
        <v>230</v>
      </c>
      <c r="L137" s="29"/>
      <c r="M137" s="130" t="s">
        <v>1</v>
      </c>
      <c r="N137" s="131" t="s">
        <v>38</v>
      </c>
      <c r="O137" s="132">
        <v>0</v>
      </c>
      <c r="P137" s="132">
        <f>O137*H137</f>
        <v>0</v>
      </c>
      <c r="Q137" s="132">
        <v>0</v>
      </c>
      <c r="R137" s="132">
        <f>Q137*H137</f>
        <v>0</v>
      </c>
      <c r="S137" s="132">
        <v>0</v>
      </c>
      <c r="T137" s="133">
        <f>S137*H137</f>
        <v>0</v>
      </c>
      <c r="AR137" s="134" t="s">
        <v>106</v>
      </c>
      <c r="AT137" s="134" t="s">
        <v>226</v>
      </c>
      <c r="AU137" s="134" t="s">
        <v>82</v>
      </c>
      <c r="AY137" s="17" t="s">
        <v>224</v>
      </c>
      <c r="BE137" s="135">
        <f>IF(N137="základní",J137,0)</f>
        <v>44745</v>
      </c>
      <c r="BF137" s="135">
        <f>IF(N137="snížená",J137,0)</f>
        <v>0</v>
      </c>
      <c r="BG137" s="135">
        <f>IF(N137="zákl. přenesená",J137,0)</f>
        <v>0</v>
      </c>
      <c r="BH137" s="135">
        <f>IF(N137="sníž. přenesená",J137,0)</f>
        <v>0</v>
      </c>
      <c r="BI137" s="135">
        <f>IF(N137="nulová",J137,0)</f>
        <v>0</v>
      </c>
      <c r="BJ137" s="17" t="s">
        <v>78</v>
      </c>
      <c r="BK137" s="135">
        <f>ROUND(I137*H137,2)</f>
        <v>44745</v>
      </c>
      <c r="BL137" s="17" t="s">
        <v>106</v>
      </c>
      <c r="BM137" s="134" t="s">
        <v>6572</v>
      </c>
    </row>
    <row r="138" spans="2:65" s="1" customFormat="1" ht="29.25">
      <c r="B138" s="29"/>
      <c r="D138" s="136" t="s">
        <v>231</v>
      </c>
      <c r="F138" s="137" t="s">
        <v>6015</v>
      </c>
      <c r="L138" s="29"/>
      <c r="M138" s="138"/>
      <c r="T138" s="53"/>
      <c r="AT138" s="17" t="s">
        <v>231</v>
      </c>
      <c r="AU138" s="17" t="s">
        <v>82</v>
      </c>
    </row>
    <row r="139" spans="2:65" s="1" customFormat="1">
      <c r="B139" s="29"/>
      <c r="D139" s="139" t="s">
        <v>232</v>
      </c>
      <c r="F139" s="140" t="s">
        <v>6016</v>
      </c>
      <c r="L139" s="29"/>
      <c r="M139" s="138"/>
      <c r="T139" s="53"/>
      <c r="AT139" s="17" t="s">
        <v>232</v>
      </c>
      <c r="AU139" s="17" t="s">
        <v>82</v>
      </c>
    </row>
    <row r="140" spans="2:65" s="13" customFormat="1">
      <c r="B140" s="146"/>
      <c r="D140" s="136" t="s">
        <v>234</v>
      </c>
      <c r="E140" s="147" t="s">
        <v>1</v>
      </c>
      <c r="F140" s="148" t="s">
        <v>6573</v>
      </c>
      <c r="H140" s="149">
        <v>142.5</v>
      </c>
      <c r="L140" s="146"/>
      <c r="M140" s="150"/>
      <c r="T140" s="151"/>
      <c r="AT140" s="147" t="s">
        <v>234</v>
      </c>
      <c r="AU140" s="147" t="s">
        <v>82</v>
      </c>
      <c r="AV140" s="13" t="s">
        <v>82</v>
      </c>
      <c r="AW140" s="13" t="s">
        <v>29</v>
      </c>
      <c r="AX140" s="13" t="s">
        <v>73</v>
      </c>
      <c r="AY140" s="147" t="s">
        <v>224</v>
      </c>
    </row>
    <row r="141" spans="2:65" s="14" customFormat="1">
      <c r="B141" s="152"/>
      <c r="D141" s="136" t="s">
        <v>234</v>
      </c>
      <c r="E141" s="153" t="s">
        <v>1</v>
      </c>
      <c r="F141" s="154" t="s">
        <v>239</v>
      </c>
      <c r="H141" s="155">
        <v>142.5</v>
      </c>
      <c r="L141" s="152"/>
      <c r="M141" s="156"/>
      <c r="T141" s="157"/>
      <c r="AT141" s="153" t="s">
        <v>234</v>
      </c>
      <c r="AU141" s="153" t="s">
        <v>82</v>
      </c>
      <c r="AV141" s="14" t="s">
        <v>106</v>
      </c>
      <c r="AW141" s="14" t="s">
        <v>29</v>
      </c>
      <c r="AX141" s="14" t="s">
        <v>78</v>
      </c>
      <c r="AY141" s="153" t="s">
        <v>224</v>
      </c>
    </row>
    <row r="142" spans="2:65" s="1" customFormat="1" ht="16.5" customHeight="1">
      <c r="B142" s="123"/>
      <c r="C142" s="124" t="s">
        <v>106</v>
      </c>
      <c r="D142" s="124" t="s">
        <v>226</v>
      </c>
      <c r="E142" s="125" t="s">
        <v>6018</v>
      </c>
      <c r="F142" s="126" t="s">
        <v>6019</v>
      </c>
      <c r="G142" s="127" t="s">
        <v>229</v>
      </c>
      <c r="H142" s="128">
        <v>95</v>
      </c>
      <c r="I142" s="129">
        <v>21.4</v>
      </c>
      <c r="J142" s="129">
        <f>ROUND(I142*H142,2)</f>
        <v>2033</v>
      </c>
      <c r="K142" s="126" t="s">
        <v>230</v>
      </c>
      <c r="L142" s="29"/>
      <c r="M142" s="130" t="s">
        <v>1</v>
      </c>
      <c r="N142" s="131" t="s">
        <v>38</v>
      </c>
      <c r="O142" s="132">
        <v>8.9999999999999993E-3</v>
      </c>
      <c r="P142" s="132">
        <f>O142*H142</f>
        <v>0.85499999999999998</v>
      </c>
      <c r="Q142" s="132">
        <v>0</v>
      </c>
      <c r="R142" s="132">
        <f>Q142*H142</f>
        <v>0</v>
      </c>
      <c r="S142" s="132">
        <v>0</v>
      </c>
      <c r="T142" s="133">
        <f>S142*H142</f>
        <v>0</v>
      </c>
      <c r="AR142" s="134" t="s">
        <v>106</v>
      </c>
      <c r="AT142" s="134" t="s">
        <v>226</v>
      </c>
      <c r="AU142" s="134" t="s">
        <v>82</v>
      </c>
      <c r="AY142" s="17" t="s">
        <v>224</v>
      </c>
      <c r="BE142" s="135">
        <f>IF(N142="základní",J142,0)</f>
        <v>2033</v>
      </c>
      <c r="BF142" s="135">
        <f>IF(N142="snížená",J142,0)</f>
        <v>0</v>
      </c>
      <c r="BG142" s="135">
        <f>IF(N142="zákl. přenesená",J142,0)</f>
        <v>0</v>
      </c>
      <c r="BH142" s="135">
        <f>IF(N142="sníž. přenesená",J142,0)</f>
        <v>0</v>
      </c>
      <c r="BI142" s="135">
        <f>IF(N142="nulová",J142,0)</f>
        <v>0</v>
      </c>
      <c r="BJ142" s="17" t="s">
        <v>78</v>
      </c>
      <c r="BK142" s="135">
        <f>ROUND(I142*H142,2)</f>
        <v>2033</v>
      </c>
      <c r="BL142" s="17" t="s">
        <v>106</v>
      </c>
      <c r="BM142" s="134" t="s">
        <v>6574</v>
      </c>
    </row>
    <row r="143" spans="2:65" s="1" customFormat="1" ht="19.5">
      <c r="B143" s="29"/>
      <c r="D143" s="136" t="s">
        <v>231</v>
      </c>
      <c r="F143" s="137" t="s">
        <v>6021</v>
      </c>
      <c r="L143" s="29"/>
      <c r="M143" s="138"/>
      <c r="T143" s="53"/>
      <c r="AT143" s="17" t="s">
        <v>231</v>
      </c>
      <c r="AU143" s="17" t="s">
        <v>82</v>
      </c>
    </row>
    <row r="144" spans="2:65" s="1" customFormat="1">
      <c r="B144" s="29"/>
      <c r="D144" s="139" t="s">
        <v>232</v>
      </c>
      <c r="F144" s="140" t="s">
        <v>6022</v>
      </c>
      <c r="L144" s="29"/>
      <c r="M144" s="138"/>
      <c r="T144" s="53"/>
      <c r="AT144" s="17" t="s">
        <v>232</v>
      </c>
      <c r="AU144" s="17" t="s">
        <v>82</v>
      </c>
    </row>
    <row r="145" spans="2:65" s="1" customFormat="1" ht="24.2" customHeight="1">
      <c r="B145" s="123"/>
      <c r="C145" s="124" t="s">
        <v>109</v>
      </c>
      <c r="D145" s="124" t="s">
        <v>226</v>
      </c>
      <c r="E145" s="125" t="s">
        <v>6023</v>
      </c>
      <c r="F145" s="126" t="s">
        <v>6024</v>
      </c>
      <c r="G145" s="127" t="s">
        <v>229</v>
      </c>
      <c r="H145" s="128">
        <v>158.4</v>
      </c>
      <c r="I145" s="129">
        <v>230</v>
      </c>
      <c r="J145" s="129">
        <f>ROUND(I145*H145,2)</f>
        <v>36432</v>
      </c>
      <c r="K145" s="126" t="s">
        <v>230</v>
      </c>
      <c r="L145" s="29"/>
      <c r="M145" s="130" t="s">
        <v>1</v>
      </c>
      <c r="N145" s="131" t="s">
        <v>38</v>
      </c>
      <c r="O145" s="132">
        <v>0.435</v>
      </c>
      <c r="P145" s="132">
        <f>O145*H145</f>
        <v>68.903999999999996</v>
      </c>
      <c r="Q145" s="132">
        <v>0</v>
      </c>
      <c r="R145" s="132">
        <f>Q145*H145</f>
        <v>0</v>
      </c>
      <c r="S145" s="132">
        <v>0</v>
      </c>
      <c r="T145" s="133">
        <f>S145*H145</f>
        <v>0</v>
      </c>
      <c r="AR145" s="134" t="s">
        <v>106</v>
      </c>
      <c r="AT145" s="134" t="s">
        <v>226</v>
      </c>
      <c r="AU145" s="134" t="s">
        <v>82</v>
      </c>
      <c r="AY145" s="17" t="s">
        <v>224</v>
      </c>
      <c r="BE145" s="135">
        <f>IF(N145="základní",J145,0)</f>
        <v>36432</v>
      </c>
      <c r="BF145" s="135">
        <f>IF(N145="snížená",J145,0)</f>
        <v>0</v>
      </c>
      <c r="BG145" s="135">
        <f>IF(N145="zákl. přenesená",J145,0)</f>
        <v>0</v>
      </c>
      <c r="BH145" s="135">
        <f>IF(N145="sníž. přenesená",J145,0)</f>
        <v>0</v>
      </c>
      <c r="BI145" s="135">
        <f>IF(N145="nulová",J145,0)</f>
        <v>0</v>
      </c>
      <c r="BJ145" s="17" t="s">
        <v>78</v>
      </c>
      <c r="BK145" s="135">
        <f>ROUND(I145*H145,2)</f>
        <v>36432</v>
      </c>
      <c r="BL145" s="17" t="s">
        <v>106</v>
      </c>
      <c r="BM145" s="134" t="s">
        <v>6575</v>
      </c>
    </row>
    <row r="146" spans="2:65" s="1" customFormat="1" ht="39">
      <c r="B146" s="29"/>
      <c r="D146" s="136" t="s">
        <v>231</v>
      </c>
      <c r="F146" s="137" t="s">
        <v>6026</v>
      </c>
      <c r="L146" s="29"/>
      <c r="M146" s="138"/>
      <c r="T146" s="53"/>
      <c r="AT146" s="17" t="s">
        <v>231</v>
      </c>
      <c r="AU146" s="17" t="s">
        <v>82</v>
      </c>
    </row>
    <row r="147" spans="2:65" s="1" customFormat="1">
      <c r="B147" s="29"/>
      <c r="D147" s="139" t="s">
        <v>232</v>
      </c>
      <c r="F147" s="140" t="s">
        <v>6027</v>
      </c>
      <c r="L147" s="29"/>
      <c r="M147" s="138"/>
      <c r="T147" s="53"/>
      <c r="AT147" s="17" t="s">
        <v>232</v>
      </c>
      <c r="AU147" s="17" t="s">
        <v>82</v>
      </c>
    </row>
    <row r="148" spans="2:65" s="1" customFormat="1" ht="16.5" customHeight="1">
      <c r="B148" s="123"/>
      <c r="C148" s="164" t="s">
        <v>112</v>
      </c>
      <c r="D148" s="164" t="s">
        <v>1008</v>
      </c>
      <c r="E148" s="165" t="s">
        <v>6028</v>
      </c>
      <c r="F148" s="166" t="s">
        <v>6029</v>
      </c>
      <c r="G148" s="167" t="s">
        <v>253</v>
      </c>
      <c r="H148" s="168">
        <v>106.667</v>
      </c>
      <c r="I148" s="169">
        <v>532</v>
      </c>
      <c r="J148" s="169">
        <f>ROUND(I148*H148,2)</f>
        <v>56746.84</v>
      </c>
      <c r="K148" s="166" t="s">
        <v>230</v>
      </c>
      <c r="L148" s="170"/>
      <c r="M148" s="171" t="s">
        <v>1</v>
      </c>
      <c r="N148" s="172" t="s">
        <v>38</v>
      </c>
      <c r="O148" s="132">
        <v>0</v>
      </c>
      <c r="P148" s="132">
        <f>O148*H148</f>
        <v>0</v>
      </c>
      <c r="Q148" s="132">
        <v>1</v>
      </c>
      <c r="R148" s="132">
        <f>Q148*H148</f>
        <v>106.667</v>
      </c>
      <c r="S148" s="132">
        <v>0</v>
      </c>
      <c r="T148" s="133">
        <f>S148*H148</f>
        <v>0</v>
      </c>
      <c r="AR148" s="134" t="s">
        <v>118</v>
      </c>
      <c r="AT148" s="134" t="s">
        <v>1008</v>
      </c>
      <c r="AU148" s="134" t="s">
        <v>82</v>
      </c>
      <c r="AY148" s="17" t="s">
        <v>224</v>
      </c>
      <c r="BE148" s="135">
        <f>IF(N148="základní",J148,0)</f>
        <v>56746.84</v>
      </c>
      <c r="BF148" s="135">
        <f>IF(N148="snížená",J148,0)</f>
        <v>0</v>
      </c>
      <c r="BG148" s="135">
        <f>IF(N148="zákl. přenesená",J148,0)</f>
        <v>0</v>
      </c>
      <c r="BH148" s="135">
        <f>IF(N148="sníž. přenesená",J148,0)</f>
        <v>0</v>
      </c>
      <c r="BI148" s="135">
        <f>IF(N148="nulová",J148,0)</f>
        <v>0</v>
      </c>
      <c r="BJ148" s="17" t="s">
        <v>78</v>
      </c>
      <c r="BK148" s="135">
        <f>ROUND(I148*H148,2)</f>
        <v>56746.84</v>
      </c>
      <c r="BL148" s="17" t="s">
        <v>106</v>
      </c>
      <c r="BM148" s="134" t="s">
        <v>6576</v>
      </c>
    </row>
    <row r="149" spans="2:65" s="1" customFormat="1">
      <c r="B149" s="29"/>
      <c r="D149" s="136" t="s">
        <v>231</v>
      </c>
      <c r="F149" s="137" t="s">
        <v>6029</v>
      </c>
      <c r="L149" s="29"/>
      <c r="M149" s="138"/>
      <c r="T149" s="53"/>
      <c r="AT149" s="17" t="s">
        <v>231</v>
      </c>
      <c r="AU149" s="17" t="s">
        <v>82</v>
      </c>
    </row>
    <row r="150" spans="2:65" s="13" customFormat="1">
      <c r="B150" s="146"/>
      <c r="D150" s="136" t="s">
        <v>234</v>
      </c>
      <c r="F150" s="148" t="s">
        <v>6577</v>
      </c>
      <c r="H150" s="149">
        <v>106.667</v>
      </c>
      <c r="L150" s="146"/>
      <c r="M150" s="150"/>
      <c r="T150" s="151"/>
      <c r="AT150" s="147" t="s">
        <v>234</v>
      </c>
      <c r="AU150" s="147" t="s">
        <v>82</v>
      </c>
      <c r="AV150" s="13" t="s">
        <v>82</v>
      </c>
      <c r="AW150" s="13" t="s">
        <v>3</v>
      </c>
      <c r="AX150" s="13" t="s">
        <v>78</v>
      </c>
      <c r="AY150" s="147" t="s">
        <v>224</v>
      </c>
    </row>
    <row r="151" spans="2:65" s="11" customFormat="1" ht="22.9" customHeight="1">
      <c r="B151" s="112"/>
      <c r="D151" s="113" t="s">
        <v>72</v>
      </c>
      <c r="E151" s="121" t="s">
        <v>106</v>
      </c>
      <c r="F151" s="121" t="s">
        <v>513</v>
      </c>
      <c r="J151" s="122">
        <f>BK151</f>
        <v>4995</v>
      </c>
      <c r="L151" s="112"/>
      <c r="M151" s="116"/>
      <c r="P151" s="117">
        <f>SUM(P152:P156)</f>
        <v>1.55</v>
      </c>
      <c r="R151" s="117">
        <f>SUM(R152:R156)</f>
        <v>0.22639999999999999</v>
      </c>
      <c r="T151" s="118">
        <f>SUM(T152:T156)</f>
        <v>0</v>
      </c>
      <c r="AR151" s="113" t="s">
        <v>78</v>
      </c>
      <c r="AT151" s="119" t="s">
        <v>72</v>
      </c>
      <c r="AU151" s="119" t="s">
        <v>78</v>
      </c>
      <c r="AY151" s="113" t="s">
        <v>224</v>
      </c>
      <c r="BK151" s="120">
        <f>SUM(BK152:BK156)</f>
        <v>4995</v>
      </c>
    </row>
    <row r="152" spans="2:65" s="1" customFormat="1" ht="44.25" customHeight="1">
      <c r="B152" s="123"/>
      <c r="C152" s="124" t="s">
        <v>115</v>
      </c>
      <c r="D152" s="124" t="s">
        <v>226</v>
      </c>
      <c r="E152" s="125" t="s">
        <v>6578</v>
      </c>
      <c r="F152" s="126" t="s">
        <v>6579</v>
      </c>
      <c r="G152" s="127" t="s">
        <v>639</v>
      </c>
      <c r="H152" s="128">
        <v>5</v>
      </c>
      <c r="I152" s="129">
        <v>488</v>
      </c>
      <c r="J152" s="129">
        <f>ROUND(I152*H152,2)</f>
        <v>2440</v>
      </c>
      <c r="K152" s="126" t="s">
        <v>230</v>
      </c>
      <c r="L152" s="29"/>
      <c r="M152" s="130" t="s">
        <v>1</v>
      </c>
      <c r="N152" s="131" t="s">
        <v>38</v>
      </c>
      <c r="O152" s="132">
        <v>0.31</v>
      </c>
      <c r="P152" s="132">
        <f>O152*H152</f>
        <v>1.55</v>
      </c>
      <c r="Q152" s="132">
        <v>3.1579999999999997E-2</v>
      </c>
      <c r="R152" s="132">
        <f>Q152*H152</f>
        <v>0.15789999999999998</v>
      </c>
      <c r="S152" s="132">
        <v>0</v>
      </c>
      <c r="T152" s="133">
        <f>S152*H152</f>
        <v>0</v>
      </c>
      <c r="AR152" s="134" t="s">
        <v>106</v>
      </c>
      <c r="AT152" s="134" t="s">
        <v>226</v>
      </c>
      <c r="AU152" s="134" t="s">
        <v>82</v>
      </c>
      <c r="AY152" s="17" t="s">
        <v>224</v>
      </c>
      <c r="BE152" s="135">
        <f>IF(N152="základní",J152,0)</f>
        <v>2440</v>
      </c>
      <c r="BF152" s="135">
        <f>IF(N152="snížená",J152,0)</f>
        <v>0</v>
      </c>
      <c r="BG152" s="135">
        <f>IF(N152="zákl. přenesená",J152,0)</f>
        <v>0</v>
      </c>
      <c r="BH152" s="135">
        <f>IF(N152="sníž. přenesená",J152,0)</f>
        <v>0</v>
      </c>
      <c r="BI152" s="135">
        <f>IF(N152="nulová",J152,0)</f>
        <v>0</v>
      </c>
      <c r="BJ152" s="17" t="s">
        <v>78</v>
      </c>
      <c r="BK152" s="135">
        <f>ROUND(I152*H152,2)</f>
        <v>2440</v>
      </c>
      <c r="BL152" s="17" t="s">
        <v>106</v>
      </c>
      <c r="BM152" s="134" t="s">
        <v>6580</v>
      </c>
    </row>
    <row r="153" spans="2:65" s="1" customFormat="1" ht="29.25">
      <c r="B153" s="29"/>
      <c r="D153" s="136" t="s">
        <v>231</v>
      </c>
      <c r="F153" s="137" t="s">
        <v>6581</v>
      </c>
      <c r="L153" s="29"/>
      <c r="M153" s="138"/>
      <c r="T153" s="53"/>
      <c r="AT153" s="17" t="s">
        <v>231</v>
      </c>
      <c r="AU153" s="17" t="s">
        <v>82</v>
      </c>
    </row>
    <row r="154" spans="2:65" s="1" customFormat="1">
      <c r="B154" s="29"/>
      <c r="D154" s="139" t="s">
        <v>232</v>
      </c>
      <c r="F154" s="140" t="s">
        <v>6582</v>
      </c>
      <c r="L154" s="29"/>
      <c r="M154" s="138"/>
      <c r="T154" s="53"/>
      <c r="AT154" s="17" t="s">
        <v>232</v>
      </c>
      <c r="AU154" s="17" t="s">
        <v>82</v>
      </c>
    </row>
    <row r="155" spans="2:65" s="1" customFormat="1" ht="24.2" customHeight="1">
      <c r="B155" s="123"/>
      <c r="C155" s="164" t="s">
        <v>118</v>
      </c>
      <c r="D155" s="164" t="s">
        <v>1008</v>
      </c>
      <c r="E155" s="165" t="s">
        <v>6583</v>
      </c>
      <c r="F155" s="166" t="s">
        <v>6584</v>
      </c>
      <c r="G155" s="167" t="s">
        <v>639</v>
      </c>
      <c r="H155" s="168">
        <v>5</v>
      </c>
      <c r="I155" s="169">
        <v>511</v>
      </c>
      <c r="J155" s="169">
        <f>ROUND(I155*H155,2)</f>
        <v>2555</v>
      </c>
      <c r="K155" s="166" t="s">
        <v>230</v>
      </c>
      <c r="L155" s="170"/>
      <c r="M155" s="171" t="s">
        <v>1</v>
      </c>
      <c r="N155" s="172" t="s">
        <v>38</v>
      </c>
      <c r="O155" s="132">
        <v>0</v>
      </c>
      <c r="P155" s="132">
        <f>O155*H155</f>
        <v>0</v>
      </c>
      <c r="Q155" s="132">
        <v>1.37E-2</v>
      </c>
      <c r="R155" s="132">
        <f>Q155*H155</f>
        <v>6.8500000000000005E-2</v>
      </c>
      <c r="S155" s="132">
        <v>0</v>
      </c>
      <c r="T155" s="133">
        <f>S155*H155</f>
        <v>0</v>
      </c>
      <c r="AR155" s="134" t="s">
        <v>118</v>
      </c>
      <c r="AT155" s="134" t="s">
        <v>1008</v>
      </c>
      <c r="AU155" s="134" t="s">
        <v>82</v>
      </c>
      <c r="AY155" s="17" t="s">
        <v>224</v>
      </c>
      <c r="BE155" s="135">
        <f>IF(N155="základní",J155,0)</f>
        <v>2555</v>
      </c>
      <c r="BF155" s="135">
        <f>IF(N155="snížená",J155,0)</f>
        <v>0</v>
      </c>
      <c r="BG155" s="135">
        <f>IF(N155="zákl. přenesená",J155,0)</f>
        <v>0</v>
      </c>
      <c r="BH155" s="135">
        <f>IF(N155="sníž. přenesená",J155,0)</f>
        <v>0</v>
      </c>
      <c r="BI155" s="135">
        <f>IF(N155="nulová",J155,0)</f>
        <v>0</v>
      </c>
      <c r="BJ155" s="17" t="s">
        <v>78</v>
      </c>
      <c r="BK155" s="135">
        <f>ROUND(I155*H155,2)</f>
        <v>2555</v>
      </c>
      <c r="BL155" s="17" t="s">
        <v>106</v>
      </c>
      <c r="BM155" s="134" t="s">
        <v>6585</v>
      </c>
    </row>
    <row r="156" spans="2:65" s="1" customFormat="1" ht="19.5">
      <c r="B156" s="29"/>
      <c r="D156" s="136" t="s">
        <v>231</v>
      </c>
      <c r="F156" s="137" t="s">
        <v>6584</v>
      </c>
      <c r="L156" s="29"/>
      <c r="M156" s="138"/>
      <c r="T156" s="53"/>
      <c r="AT156" s="17" t="s">
        <v>231</v>
      </c>
      <c r="AU156" s="17" t="s">
        <v>82</v>
      </c>
    </row>
    <row r="157" spans="2:65" s="11" customFormat="1" ht="22.9" customHeight="1">
      <c r="B157" s="112"/>
      <c r="D157" s="113" t="s">
        <v>72</v>
      </c>
      <c r="E157" s="121" t="s">
        <v>118</v>
      </c>
      <c r="F157" s="121" t="s">
        <v>5767</v>
      </c>
      <c r="J157" s="122">
        <f>BK157</f>
        <v>691121.45000000007</v>
      </c>
      <c r="L157" s="112"/>
      <c r="M157" s="116"/>
      <c r="P157" s="117">
        <f>SUM(P158:P223)</f>
        <v>200.905</v>
      </c>
      <c r="R157" s="117">
        <f>SUM(R158:R223)</f>
        <v>7.4946790000000014</v>
      </c>
      <c r="T157" s="118">
        <f>SUM(T158:T223)</f>
        <v>0</v>
      </c>
      <c r="AR157" s="113" t="s">
        <v>78</v>
      </c>
      <c r="AT157" s="119" t="s">
        <v>72</v>
      </c>
      <c r="AU157" s="119" t="s">
        <v>78</v>
      </c>
      <c r="AY157" s="113" t="s">
        <v>224</v>
      </c>
      <c r="BK157" s="120">
        <f>SUM(BK158:BK223)</f>
        <v>691121.45000000007</v>
      </c>
    </row>
    <row r="158" spans="2:65" s="1" customFormat="1" ht="24.2" customHeight="1">
      <c r="B158" s="123"/>
      <c r="C158" s="124" t="s">
        <v>280</v>
      </c>
      <c r="D158" s="124" t="s">
        <v>226</v>
      </c>
      <c r="E158" s="125" t="s">
        <v>6586</v>
      </c>
      <c r="F158" s="126" t="s">
        <v>6587</v>
      </c>
      <c r="G158" s="127" t="s">
        <v>272</v>
      </c>
      <c r="H158" s="128">
        <v>21</v>
      </c>
      <c r="I158" s="129">
        <v>180</v>
      </c>
      <c r="J158" s="129">
        <f>ROUND(I158*H158,2)</f>
        <v>3780</v>
      </c>
      <c r="K158" s="126" t="s">
        <v>230</v>
      </c>
      <c r="L158" s="29"/>
      <c r="M158" s="130" t="s">
        <v>1</v>
      </c>
      <c r="N158" s="131" t="s">
        <v>38</v>
      </c>
      <c r="O158" s="132">
        <v>0.317</v>
      </c>
      <c r="P158" s="132">
        <f>O158*H158</f>
        <v>6.657</v>
      </c>
      <c r="Q158" s="132">
        <v>1.0000000000000001E-5</v>
      </c>
      <c r="R158" s="132">
        <f>Q158*H158</f>
        <v>2.1000000000000001E-4</v>
      </c>
      <c r="S158" s="132">
        <v>0</v>
      </c>
      <c r="T158" s="133">
        <f>S158*H158</f>
        <v>0</v>
      </c>
      <c r="AR158" s="134" t="s">
        <v>106</v>
      </c>
      <c r="AT158" s="134" t="s">
        <v>226</v>
      </c>
      <c r="AU158" s="134" t="s">
        <v>82</v>
      </c>
      <c r="AY158" s="17" t="s">
        <v>224</v>
      </c>
      <c r="BE158" s="135">
        <f>IF(N158="základní",J158,0)</f>
        <v>3780</v>
      </c>
      <c r="BF158" s="135">
        <f>IF(N158="snížená",J158,0)</f>
        <v>0</v>
      </c>
      <c r="BG158" s="135">
        <f>IF(N158="zákl. přenesená",J158,0)</f>
        <v>0</v>
      </c>
      <c r="BH158" s="135">
        <f>IF(N158="sníž. přenesená",J158,0)</f>
        <v>0</v>
      </c>
      <c r="BI158" s="135">
        <f>IF(N158="nulová",J158,0)</f>
        <v>0</v>
      </c>
      <c r="BJ158" s="17" t="s">
        <v>78</v>
      </c>
      <c r="BK158" s="135">
        <f>ROUND(I158*H158,2)</f>
        <v>3780</v>
      </c>
      <c r="BL158" s="17" t="s">
        <v>106</v>
      </c>
      <c r="BM158" s="134" t="s">
        <v>6588</v>
      </c>
    </row>
    <row r="159" spans="2:65" s="1" customFormat="1" ht="19.5">
      <c r="B159" s="29"/>
      <c r="D159" s="136" t="s">
        <v>231</v>
      </c>
      <c r="F159" s="137" t="s">
        <v>6589</v>
      </c>
      <c r="L159" s="29"/>
      <c r="M159" s="138"/>
      <c r="T159" s="53"/>
      <c r="AT159" s="17" t="s">
        <v>231</v>
      </c>
      <c r="AU159" s="17" t="s">
        <v>82</v>
      </c>
    </row>
    <row r="160" spans="2:65" s="1" customFormat="1">
      <c r="B160" s="29"/>
      <c r="D160" s="139" t="s">
        <v>232</v>
      </c>
      <c r="F160" s="140" t="s">
        <v>6590</v>
      </c>
      <c r="L160" s="29"/>
      <c r="M160" s="138"/>
      <c r="T160" s="53"/>
      <c r="AT160" s="17" t="s">
        <v>232</v>
      </c>
      <c r="AU160" s="17" t="s">
        <v>82</v>
      </c>
    </row>
    <row r="161" spans="2:65" s="1" customFormat="1" ht="24.2" customHeight="1">
      <c r="B161" s="123"/>
      <c r="C161" s="164" t="s">
        <v>258</v>
      </c>
      <c r="D161" s="164" t="s">
        <v>1008</v>
      </c>
      <c r="E161" s="165" t="s">
        <v>6591</v>
      </c>
      <c r="F161" s="166" t="s">
        <v>6592</v>
      </c>
      <c r="G161" s="167" t="s">
        <v>272</v>
      </c>
      <c r="H161" s="168">
        <v>21.315000000000001</v>
      </c>
      <c r="I161" s="169">
        <v>1200</v>
      </c>
      <c r="J161" s="169">
        <f>ROUND(I161*H161,2)</f>
        <v>25578</v>
      </c>
      <c r="K161" s="166" t="s">
        <v>230</v>
      </c>
      <c r="L161" s="170"/>
      <c r="M161" s="171" t="s">
        <v>1</v>
      </c>
      <c r="N161" s="172" t="s">
        <v>38</v>
      </c>
      <c r="O161" s="132">
        <v>0</v>
      </c>
      <c r="P161" s="132">
        <f>O161*H161</f>
        <v>0</v>
      </c>
      <c r="Q161" s="132">
        <v>4.5999999999999999E-3</v>
      </c>
      <c r="R161" s="132">
        <f>Q161*H161</f>
        <v>9.8049000000000011E-2</v>
      </c>
      <c r="S161" s="132">
        <v>0</v>
      </c>
      <c r="T161" s="133">
        <f>S161*H161</f>
        <v>0</v>
      </c>
      <c r="AR161" s="134" t="s">
        <v>118</v>
      </c>
      <c r="AT161" s="134" t="s">
        <v>1008</v>
      </c>
      <c r="AU161" s="134" t="s">
        <v>82</v>
      </c>
      <c r="AY161" s="17" t="s">
        <v>224</v>
      </c>
      <c r="BE161" s="135">
        <f>IF(N161="základní",J161,0)</f>
        <v>25578</v>
      </c>
      <c r="BF161" s="135">
        <f>IF(N161="snížená",J161,0)</f>
        <v>0</v>
      </c>
      <c r="BG161" s="135">
        <f>IF(N161="zákl. přenesená",J161,0)</f>
        <v>0</v>
      </c>
      <c r="BH161" s="135">
        <f>IF(N161="sníž. přenesená",J161,0)</f>
        <v>0</v>
      </c>
      <c r="BI161" s="135">
        <f>IF(N161="nulová",J161,0)</f>
        <v>0</v>
      </c>
      <c r="BJ161" s="17" t="s">
        <v>78</v>
      </c>
      <c r="BK161" s="135">
        <f>ROUND(I161*H161,2)</f>
        <v>25578</v>
      </c>
      <c r="BL161" s="17" t="s">
        <v>106</v>
      </c>
      <c r="BM161" s="134" t="s">
        <v>6593</v>
      </c>
    </row>
    <row r="162" spans="2:65" s="1" customFormat="1">
      <c r="B162" s="29"/>
      <c r="D162" s="136" t="s">
        <v>231</v>
      </c>
      <c r="F162" s="137" t="s">
        <v>6592</v>
      </c>
      <c r="L162" s="29"/>
      <c r="M162" s="138"/>
      <c r="T162" s="53"/>
      <c r="AT162" s="17" t="s">
        <v>231</v>
      </c>
      <c r="AU162" s="17" t="s">
        <v>82</v>
      </c>
    </row>
    <row r="163" spans="2:65" s="13" customFormat="1">
      <c r="B163" s="146"/>
      <c r="D163" s="136" t="s">
        <v>234</v>
      </c>
      <c r="F163" s="148" t="s">
        <v>6594</v>
      </c>
      <c r="H163" s="149">
        <v>21.315000000000001</v>
      </c>
      <c r="L163" s="146"/>
      <c r="M163" s="150"/>
      <c r="T163" s="151"/>
      <c r="AT163" s="147" t="s">
        <v>234</v>
      </c>
      <c r="AU163" s="147" t="s">
        <v>82</v>
      </c>
      <c r="AV163" s="13" t="s">
        <v>82</v>
      </c>
      <c r="AW163" s="13" t="s">
        <v>3</v>
      </c>
      <c r="AX163" s="13" t="s">
        <v>78</v>
      </c>
      <c r="AY163" s="147" t="s">
        <v>224</v>
      </c>
    </row>
    <row r="164" spans="2:65" s="1" customFormat="1" ht="33" customHeight="1">
      <c r="B164" s="123"/>
      <c r="C164" s="124" t="s">
        <v>297</v>
      </c>
      <c r="D164" s="124" t="s">
        <v>226</v>
      </c>
      <c r="E164" s="125" t="s">
        <v>6041</v>
      </c>
      <c r="F164" s="126" t="s">
        <v>6042</v>
      </c>
      <c r="G164" s="127" t="s">
        <v>639</v>
      </c>
      <c r="H164" s="128">
        <v>1</v>
      </c>
      <c r="I164" s="129">
        <v>12000</v>
      </c>
      <c r="J164" s="129">
        <f>ROUND(I164*H164,2)</f>
        <v>12000</v>
      </c>
      <c r="K164" s="126" t="s">
        <v>1</v>
      </c>
      <c r="L164" s="29"/>
      <c r="M164" s="130" t="s">
        <v>1</v>
      </c>
      <c r="N164" s="131" t="s">
        <v>38</v>
      </c>
      <c r="O164" s="132">
        <v>21.292000000000002</v>
      </c>
      <c r="P164" s="132">
        <f>O164*H164</f>
        <v>21.292000000000002</v>
      </c>
      <c r="Q164" s="132">
        <v>2.1158700000000001</v>
      </c>
      <c r="R164" s="132">
        <f>Q164*H164</f>
        <v>2.1158700000000001</v>
      </c>
      <c r="S164" s="132">
        <v>0</v>
      </c>
      <c r="T164" s="133">
        <f>S164*H164</f>
        <v>0</v>
      </c>
      <c r="AR164" s="134" t="s">
        <v>106</v>
      </c>
      <c r="AT164" s="134" t="s">
        <v>226</v>
      </c>
      <c r="AU164" s="134" t="s">
        <v>82</v>
      </c>
      <c r="AY164" s="17" t="s">
        <v>224</v>
      </c>
      <c r="BE164" s="135">
        <f>IF(N164="základní",J164,0)</f>
        <v>12000</v>
      </c>
      <c r="BF164" s="135">
        <f>IF(N164="snížená",J164,0)</f>
        <v>0</v>
      </c>
      <c r="BG164" s="135">
        <f>IF(N164="zákl. přenesená",J164,0)</f>
        <v>0</v>
      </c>
      <c r="BH164" s="135">
        <f>IF(N164="sníž. přenesená",J164,0)</f>
        <v>0</v>
      </c>
      <c r="BI164" s="135">
        <f>IF(N164="nulová",J164,0)</f>
        <v>0</v>
      </c>
      <c r="BJ164" s="17" t="s">
        <v>78</v>
      </c>
      <c r="BK164" s="135">
        <f>ROUND(I164*H164,2)</f>
        <v>12000</v>
      </c>
      <c r="BL164" s="17" t="s">
        <v>106</v>
      </c>
      <c r="BM164" s="134" t="s">
        <v>6595</v>
      </c>
    </row>
    <row r="165" spans="2:65" s="1" customFormat="1" ht="29.25">
      <c r="B165" s="29"/>
      <c r="D165" s="136" t="s">
        <v>231</v>
      </c>
      <c r="F165" s="137" t="s">
        <v>6044</v>
      </c>
      <c r="L165" s="29"/>
      <c r="M165" s="138"/>
      <c r="T165" s="53"/>
      <c r="AT165" s="17" t="s">
        <v>231</v>
      </c>
      <c r="AU165" s="17" t="s">
        <v>82</v>
      </c>
    </row>
    <row r="166" spans="2:65" s="12" customFormat="1">
      <c r="B166" s="141"/>
      <c r="D166" s="136" t="s">
        <v>234</v>
      </c>
      <c r="E166" s="142" t="s">
        <v>1</v>
      </c>
      <c r="F166" s="143" t="s">
        <v>6596</v>
      </c>
      <c r="H166" s="142" t="s">
        <v>1</v>
      </c>
      <c r="L166" s="141"/>
      <c r="M166" s="144"/>
      <c r="T166" s="145"/>
      <c r="AT166" s="142" t="s">
        <v>234</v>
      </c>
      <c r="AU166" s="142" t="s">
        <v>82</v>
      </c>
      <c r="AV166" s="12" t="s">
        <v>78</v>
      </c>
      <c r="AW166" s="12" t="s">
        <v>29</v>
      </c>
      <c r="AX166" s="12" t="s">
        <v>73</v>
      </c>
      <c r="AY166" s="142" t="s">
        <v>224</v>
      </c>
    </row>
    <row r="167" spans="2:65" s="13" customFormat="1">
      <c r="B167" s="146"/>
      <c r="D167" s="136" t="s">
        <v>234</v>
      </c>
      <c r="E167" s="147" t="s">
        <v>1</v>
      </c>
      <c r="F167" s="148" t="s">
        <v>78</v>
      </c>
      <c r="H167" s="149">
        <v>1</v>
      </c>
      <c r="L167" s="146"/>
      <c r="M167" s="150"/>
      <c r="T167" s="151"/>
      <c r="AT167" s="147" t="s">
        <v>234</v>
      </c>
      <c r="AU167" s="147" t="s">
        <v>82</v>
      </c>
      <c r="AV167" s="13" t="s">
        <v>82</v>
      </c>
      <c r="AW167" s="13" t="s">
        <v>29</v>
      </c>
      <c r="AX167" s="13" t="s">
        <v>73</v>
      </c>
      <c r="AY167" s="147" t="s">
        <v>224</v>
      </c>
    </row>
    <row r="168" spans="2:65" s="14" customFormat="1">
      <c r="B168" s="152"/>
      <c r="D168" s="136" t="s">
        <v>234</v>
      </c>
      <c r="E168" s="153" t="s">
        <v>1</v>
      </c>
      <c r="F168" s="154" t="s">
        <v>239</v>
      </c>
      <c r="H168" s="155">
        <v>1</v>
      </c>
      <c r="L168" s="152"/>
      <c r="M168" s="156"/>
      <c r="T168" s="157"/>
      <c r="AT168" s="153" t="s">
        <v>234</v>
      </c>
      <c r="AU168" s="153" t="s">
        <v>82</v>
      </c>
      <c r="AV168" s="14" t="s">
        <v>106</v>
      </c>
      <c r="AW168" s="14" t="s">
        <v>29</v>
      </c>
      <c r="AX168" s="14" t="s">
        <v>78</v>
      </c>
      <c r="AY168" s="153" t="s">
        <v>224</v>
      </c>
    </row>
    <row r="169" spans="2:65" s="1" customFormat="1" ht="21.75" customHeight="1">
      <c r="B169" s="123"/>
      <c r="C169" s="164" t="s">
        <v>8</v>
      </c>
      <c r="D169" s="164" t="s">
        <v>1008</v>
      </c>
      <c r="E169" s="165" t="s">
        <v>6597</v>
      </c>
      <c r="F169" s="166" t="s">
        <v>6598</v>
      </c>
      <c r="G169" s="167" t="s">
        <v>639</v>
      </c>
      <c r="H169" s="168">
        <v>1</v>
      </c>
      <c r="I169" s="169">
        <v>22000</v>
      </c>
      <c r="J169" s="169">
        <f>ROUND(I169*H169,2)</f>
        <v>22000</v>
      </c>
      <c r="K169" s="166" t="s">
        <v>1</v>
      </c>
      <c r="L169" s="170"/>
      <c r="M169" s="171" t="s">
        <v>1</v>
      </c>
      <c r="N169" s="172" t="s">
        <v>38</v>
      </c>
      <c r="O169" s="132">
        <v>0</v>
      </c>
      <c r="P169" s="132">
        <f>O169*H169</f>
        <v>0</v>
      </c>
      <c r="Q169" s="132">
        <v>1.52E-2</v>
      </c>
      <c r="R169" s="132">
        <f>Q169*H169</f>
        <v>1.52E-2</v>
      </c>
      <c r="S169" s="132">
        <v>0</v>
      </c>
      <c r="T169" s="133">
        <f>S169*H169</f>
        <v>0</v>
      </c>
      <c r="AR169" s="134" t="s">
        <v>118</v>
      </c>
      <c r="AT169" s="134" t="s">
        <v>1008</v>
      </c>
      <c r="AU169" s="134" t="s">
        <v>82</v>
      </c>
      <c r="AY169" s="17" t="s">
        <v>224</v>
      </c>
      <c r="BE169" s="135">
        <f>IF(N169="základní",J169,0)</f>
        <v>22000</v>
      </c>
      <c r="BF169" s="135">
        <f>IF(N169="snížená",J169,0)</f>
        <v>0</v>
      </c>
      <c r="BG169" s="135">
        <f>IF(N169="zákl. přenesená",J169,0)</f>
        <v>0</v>
      </c>
      <c r="BH169" s="135">
        <f>IF(N169="sníž. přenesená",J169,0)</f>
        <v>0</v>
      </c>
      <c r="BI169" s="135">
        <f>IF(N169="nulová",J169,0)</f>
        <v>0</v>
      </c>
      <c r="BJ169" s="17" t="s">
        <v>78</v>
      </c>
      <c r="BK169" s="135">
        <f>ROUND(I169*H169,2)</f>
        <v>22000</v>
      </c>
      <c r="BL169" s="17" t="s">
        <v>106</v>
      </c>
      <c r="BM169" s="134" t="s">
        <v>6599</v>
      </c>
    </row>
    <row r="170" spans="2:65" s="1" customFormat="1">
      <c r="B170" s="29"/>
      <c r="D170" s="136" t="s">
        <v>231</v>
      </c>
      <c r="F170" s="137" t="s">
        <v>6598</v>
      </c>
      <c r="L170" s="29"/>
      <c r="M170" s="138"/>
      <c r="T170" s="53"/>
      <c r="AT170" s="17" t="s">
        <v>231</v>
      </c>
      <c r="AU170" s="17" t="s">
        <v>82</v>
      </c>
    </row>
    <row r="171" spans="2:65" s="1" customFormat="1" ht="33" customHeight="1">
      <c r="B171" s="123"/>
      <c r="C171" s="124" t="s">
        <v>310</v>
      </c>
      <c r="D171" s="124" t="s">
        <v>226</v>
      </c>
      <c r="E171" s="125" t="s">
        <v>6600</v>
      </c>
      <c r="F171" s="126" t="s">
        <v>6601</v>
      </c>
      <c r="G171" s="127" t="s">
        <v>639</v>
      </c>
      <c r="H171" s="128">
        <v>5</v>
      </c>
      <c r="I171" s="129">
        <v>4470</v>
      </c>
      <c r="J171" s="129">
        <f>ROUND(I171*H171,2)</f>
        <v>22350</v>
      </c>
      <c r="K171" s="126" t="s">
        <v>230</v>
      </c>
      <c r="L171" s="29"/>
      <c r="M171" s="130" t="s">
        <v>1</v>
      </c>
      <c r="N171" s="131" t="s">
        <v>38</v>
      </c>
      <c r="O171" s="132">
        <v>0.33300000000000002</v>
      </c>
      <c r="P171" s="132">
        <f>O171*H171</f>
        <v>1.665</v>
      </c>
      <c r="Q171" s="132">
        <v>3.8379999999999997E-2</v>
      </c>
      <c r="R171" s="132">
        <f>Q171*H171</f>
        <v>0.19189999999999999</v>
      </c>
      <c r="S171" s="132">
        <v>0</v>
      </c>
      <c r="T171" s="133">
        <f>S171*H171</f>
        <v>0</v>
      </c>
      <c r="AR171" s="134" t="s">
        <v>106</v>
      </c>
      <c r="AT171" s="134" t="s">
        <v>226</v>
      </c>
      <c r="AU171" s="134" t="s">
        <v>82</v>
      </c>
      <c r="AY171" s="17" t="s">
        <v>224</v>
      </c>
      <c r="BE171" s="135">
        <f>IF(N171="základní",J171,0)</f>
        <v>22350</v>
      </c>
      <c r="BF171" s="135">
        <f>IF(N171="snížená",J171,0)</f>
        <v>0</v>
      </c>
      <c r="BG171" s="135">
        <f>IF(N171="zákl. přenesená",J171,0)</f>
        <v>0</v>
      </c>
      <c r="BH171" s="135">
        <f>IF(N171="sníž. přenesená",J171,0)</f>
        <v>0</v>
      </c>
      <c r="BI171" s="135">
        <f>IF(N171="nulová",J171,0)</f>
        <v>0</v>
      </c>
      <c r="BJ171" s="17" t="s">
        <v>78</v>
      </c>
      <c r="BK171" s="135">
        <f>ROUND(I171*H171,2)</f>
        <v>22350</v>
      </c>
      <c r="BL171" s="17" t="s">
        <v>106</v>
      </c>
      <c r="BM171" s="134" t="s">
        <v>6602</v>
      </c>
    </row>
    <row r="172" spans="2:65" s="1" customFormat="1" ht="19.5">
      <c r="B172" s="29"/>
      <c r="D172" s="136" t="s">
        <v>231</v>
      </c>
      <c r="F172" s="137" t="s">
        <v>6603</v>
      </c>
      <c r="L172" s="29"/>
      <c r="M172" s="138"/>
      <c r="T172" s="53"/>
      <c r="AT172" s="17" t="s">
        <v>231</v>
      </c>
      <c r="AU172" s="17" t="s">
        <v>82</v>
      </c>
    </row>
    <row r="173" spans="2:65" s="1" customFormat="1">
      <c r="B173" s="29"/>
      <c r="D173" s="139" t="s">
        <v>232</v>
      </c>
      <c r="F173" s="140" t="s">
        <v>6604</v>
      </c>
      <c r="L173" s="29"/>
      <c r="M173" s="138"/>
      <c r="T173" s="53"/>
      <c r="AT173" s="17" t="s">
        <v>232</v>
      </c>
      <c r="AU173" s="17" t="s">
        <v>82</v>
      </c>
    </row>
    <row r="174" spans="2:65" s="1" customFormat="1" ht="33" customHeight="1">
      <c r="B174" s="123"/>
      <c r="C174" s="124" t="s">
        <v>273</v>
      </c>
      <c r="D174" s="124" t="s">
        <v>226</v>
      </c>
      <c r="E174" s="125" t="s">
        <v>6605</v>
      </c>
      <c r="F174" s="126" t="s">
        <v>6606</v>
      </c>
      <c r="G174" s="127" t="s">
        <v>639</v>
      </c>
      <c r="H174" s="128">
        <v>4</v>
      </c>
      <c r="I174" s="129">
        <v>5190</v>
      </c>
      <c r="J174" s="129">
        <f>ROUND(I174*H174,2)</f>
        <v>20760</v>
      </c>
      <c r="K174" s="126" t="s">
        <v>230</v>
      </c>
      <c r="L174" s="29"/>
      <c r="M174" s="130" t="s">
        <v>1</v>
      </c>
      <c r="N174" s="131" t="s">
        <v>38</v>
      </c>
      <c r="O174" s="132">
        <v>0.58299999999999996</v>
      </c>
      <c r="P174" s="132">
        <f>O174*H174</f>
        <v>2.3319999999999999</v>
      </c>
      <c r="Q174" s="132">
        <v>0.15321000000000001</v>
      </c>
      <c r="R174" s="132">
        <f>Q174*H174</f>
        <v>0.61284000000000005</v>
      </c>
      <c r="S174" s="132">
        <v>0</v>
      </c>
      <c r="T174" s="133">
        <f>S174*H174</f>
        <v>0</v>
      </c>
      <c r="AR174" s="134" t="s">
        <v>106</v>
      </c>
      <c r="AT174" s="134" t="s">
        <v>226</v>
      </c>
      <c r="AU174" s="134" t="s">
        <v>82</v>
      </c>
      <c r="AY174" s="17" t="s">
        <v>224</v>
      </c>
      <c r="BE174" s="135">
        <f>IF(N174="základní",J174,0)</f>
        <v>20760</v>
      </c>
      <c r="BF174" s="135">
        <f>IF(N174="snížená",J174,0)</f>
        <v>0</v>
      </c>
      <c r="BG174" s="135">
        <f>IF(N174="zákl. přenesená",J174,0)</f>
        <v>0</v>
      </c>
      <c r="BH174" s="135">
        <f>IF(N174="sníž. přenesená",J174,0)</f>
        <v>0</v>
      </c>
      <c r="BI174" s="135">
        <f>IF(N174="nulová",J174,0)</f>
        <v>0</v>
      </c>
      <c r="BJ174" s="17" t="s">
        <v>78</v>
      </c>
      <c r="BK174" s="135">
        <f>ROUND(I174*H174,2)</f>
        <v>20760</v>
      </c>
      <c r="BL174" s="17" t="s">
        <v>106</v>
      </c>
      <c r="BM174" s="134" t="s">
        <v>6607</v>
      </c>
    </row>
    <row r="175" spans="2:65" s="1" customFormat="1" ht="29.25">
      <c r="B175" s="29"/>
      <c r="D175" s="136" t="s">
        <v>231</v>
      </c>
      <c r="F175" s="137" t="s">
        <v>6608</v>
      </c>
      <c r="L175" s="29"/>
      <c r="M175" s="138"/>
      <c r="T175" s="53"/>
      <c r="AT175" s="17" t="s">
        <v>231</v>
      </c>
      <c r="AU175" s="17" t="s">
        <v>82</v>
      </c>
    </row>
    <row r="176" spans="2:65" s="1" customFormat="1">
      <c r="B176" s="29"/>
      <c r="D176" s="139" t="s">
        <v>232</v>
      </c>
      <c r="F176" s="140" t="s">
        <v>6609</v>
      </c>
      <c r="L176" s="29"/>
      <c r="M176" s="138"/>
      <c r="T176" s="53"/>
      <c r="AT176" s="17" t="s">
        <v>232</v>
      </c>
      <c r="AU176" s="17" t="s">
        <v>82</v>
      </c>
    </row>
    <row r="177" spans="2:65" s="12" customFormat="1">
      <c r="B177" s="141"/>
      <c r="D177" s="136" t="s">
        <v>234</v>
      </c>
      <c r="E177" s="142" t="s">
        <v>1</v>
      </c>
      <c r="F177" s="143" t="s">
        <v>6610</v>
      </c>
      <c r="H177" s="142" t="s">
        <v>1</v>
      </c>
      <c r="L177" s="141"/>
      <c r="M177" s="144"/>
      <c r="T177" s="145"/>
      <c r="AT177" s="142" t="s">
        <v>234</v>
      </c>
      <c r="AU177" s="142" t="s">
        <v>82</v>
      </c>
      <c r="AV177" s="12" t="s">
        <v>78</v>
      </c>
      <c r="AW177" s="12" t="s">
        <v>29</v>
      </c>
      <c r="AX177" s="12" t="s">
        <v>73</v>
      </c>
      <c r="AY177" s="142" t="s">
        <v>224</v>
      </c>
    </row>
    <row r="178" spans="2:65" s="13" customFormat="1">
      <c r="B178" s="146"/>
      <c r="D178" s="136" t="s">
        <v>234</v>
      </c>
      <c r="E178" s="147" t="s">
        <v>1</v>
      </c>
      <c r="F178" s="148" t="s">
        <v>106</v>
      </c>
      <c r="H178" s="149">
        <v>4</v>
      </c>
      <c r="L178" s="146"/>
      <c r="M178" s="150"/>
      <c r="T178" s="151"/>
      <c r="AT178" s="147" t="s">
        <v>234</v>
      </c>
      <c r="AU178" s="147" t="s">
        <v>82</v>
      </c>
      <c r="AV178" s="13" t="s">
        <v>82</v>
      </c>
      <c r="AW178" s="13" t="s">
        <v>29</v>
      </c>
      <c r="AX178" s="13" t="s">
        <v>73</v>
      </c>
      <c r="AY178" s="147" t="s">
        <v>224</v>
      </c>
    </row>
    <row r="179" spans="2:65" s="14" customFormat="1">
      <c r="B179" s="152"/>
      <c r="D179" s="136" t="s">
        <v>234</v>
      </c>
      <c r="E179" s="153" t="s">
        <v>1</v>
      </c>
      <c r="F179" s="154" t="s">
        <v>239</v>
      </c>
      <c r="H179" s="155">
        <v>4</v>
      </c>
      <c r="L179" s="152"/>
      <c r="M179" s="156"/>
      <c r="T179" s="157"/>
      <c r="AT179" s="153" t="s">
        <v>234</v>
      </c>
      <c r="AU179" s="153" t="s">
        <v>82</v>
      </c>
      <c r="AV179" s="14" t="s">
        <v>106</v>
      </c>
      <c r="AW179" s="14" t="s">
        <v>29</v>
      </c>
      <c r="AX179" s="14" t="s">
        <v>78</v>
      </c>
      <c r="AY179" s="153" t="s">
        <v>224</v>
      </c>
    </row>
    <row r="180" spans="2:65" s="1" customFormat="1" ht="37.9" customHeight="1">
      <c r="B180" s="123"/>
      <c r="C180" s="124" t="s">
        <v>325</v>
      </c>
      <c r="D180" s="124" t="s">
        <v>226</v>
      </c>
      <c r="E180" s="125" t="s">
        <v>6611</v>
      </c>
      <c r="F180" s="126" t="s">
        <v>6612</v>
      </c>
      <c r="G180" s="127" t="s">
        <v>639</v>
      </c>
      <c r="H180" s="128">
        <v>4</v>
      </c>
      <c r="I180" s="129">
        <v>2670</v>
      </c>
      <c r="J180" s="129">
        <f>ROUND(I180*H180,2)</f>
        <v>10680</v>
      </c>
      <c r="K180" s="126" t="s">
        <v>230</v>
      </c>
      <c r="L180" s="29"/>
      <c r="M180" s="130" t="s">
        <v>1</v>
      </c>
      <c r="N180" s="131" t="s">
        <v>38</v>
      </c>
      <c r="O180" s="132">
        <v>0.33300000000000002</v>
      </c>
      <c r="P180" s="132">
        <f>O180*H180</f>
        <v>1.3320000000000001</v>
      </c>
      <c r="Q180" s="132">
        <v>1.1999999999999999E-3</v>
      </c>
      <c r="R180" s="132">
        <f>Q180*H180</f>
        <v>4.7999999999999996E-3</v>
      </c>
      <c r="S180" s="132">
        <v>0</v>
      </c>
      <c r="T180" s="133">
        <f>S180*H180</f>
        <v>0</v>
      </c>
      <c r="AR180" s="134" t="s">
        <v>106</v>
      </c>
      <c r="AT180" s="134" t="s">
        <v>226</v>
      </c>
      <c r="AU180" s="134" t="s">
        <v>82</v>
      </c>
      <c r="AY180" s="17" t="s">
        <v>224</v>
      </c>
      <c r="BE180" s="135">
        <f>IF(N180="základní",J180,0)</f>
        <v>10680</v>
      </c>
      <c r="BF180" s="135">
        <f>IF(N180="snížená",J180,0)</f>
        <v>0</v>
      </c>
      <c r="BG180" s="135">
        <f>IF(N180="zákl. přenesená",J180,0)</f>
        <v>0</v>
      </c>
      <c r="BH180" s="135">
        <f>IF(N180="sníž. přenesená",J180,0)</f>
        <v>0</v>
      </c>
      <c r="BI180" s="135">
        <f>IF(N180="nulová",J180,0)</f>
        <v>0</v>
      </c>
      <c r="BJ180" s="17" t="s">
        <v>78</v>
      </c>
      <c r="BK180" s="135">
        <f>ROUND(I180*H180,2)</f>
        <v>10680</v>
      </c>
      <c r="BL180" s="17" t="s">
        <v>106</v>
      </c>
      <c r="BM180" s="134" t="s">
        <v>6613</v>
      </c>
    </row>
    <row r="181" spans="2:65" s="1" customFormat="1" ht="29.25">
      <c r="B181" s="29"/>
      <c r="D181" s="136" t="s">
        <v>231</v>
      </c>
      <c r="F181" s="137" t="s">
        <v>6614</v>
      </c>
      <c r="L181" s="29"/>
      <c r="M181" s="138"/>
      <c r="T181" s="53"/>
      <c r="AT181" s="17" t="s">
        <v>231</v>
      </c>
      <c r="AU181" s="17" t="s">
        <v>82</v>
      </c>
    </row>
    <row r="182" spans="2:65" s="1" customFormat="1">
      <c r="B182" s="29"/>
      <c r="D182" s="139" t="s">
        <v>232</v>
      </c>
      <c r="F182" s="140" t="s">
        <v>6615</v>
      </c>
      <c r="L182" s="29"/>
      <c r="M182" s="138"/>
      <c r="T182" s="53"/>
      <c r="AT182" s="17" t="s">
        <v>232</v>
      </c>
      <c r="AU182" s="17" t="s">
        <v>82</v>
      </c>
    </row>
    <row r="183" spans="2:65" s="12" customFormat="1">
      <c r="B183" s="141"/>
      <c r="D183" s="136" t="s">
        <v>234</v>
      </c>
      <c r="E183" s="142" t="s">
        <v>1</v>
      </c>
      <c r="F183" s="143" t="s">
        <v>6610</v>
      </c>
      <c r="H183" s="142" t="s">
        <v>1</v>
      </c>
      <c r="L183" s="141"/>
      <c r="M183" s="144"/>
      <c r="T183" s="145"/>
      <c r="AT183" s="142" t="s">
        <v>234</v>
      </c>
      <c r="AU183" s="142" t="s">
        <v>82</v>
      </c>
      <c r="AV183" s="12" t="s">
        <v>78</v>
      </c>
      <c r="AW183" s="12" t="s">
        <v>29</v>
      </c>
      <c r="AX183" s="12" t="s">
        <v>73</v>
      </c>
      <c r="AY183" s="142" t="s">
        <v>224</v>
      </c>
    </row>
    <row r="184" spans="2:65" s="13" customFormat="1">
      <c r="B184" s="146"/>
      <c r="D184" s="136" t="s">
        <v>234</v>
      </c>
      <c r="E184" s="147" t="s">
        <v>1</v>
      </c>
      <c r="F184" s="148" t="s">
        <v>106</v>
      </c>
      <c r="H184" s="149">
        <v>4</v>
      </c>
      <c r="L184" s="146"/>
      <c r="M184" s="150"/>
      <c r="T184" s="151"/>
      <c r="AT184" s="147" t="s">
        <v>234</v>
      </c>
      <c r="AU184" s="147" t="s">
        <v>82</v>
      </c>
      <c r="AV184" s="13" t="s">
        <v>82</v>
      </c>
      <c r="AW184" s="13" t="s">
        <v>29</v>
      </c>
      <c r="AX184" s="13" t="s">
        <v>73</v>
      </c>
      <c r="AY184" s="147" t="s">
        <v>224</v>
      </c>
    </row>
    <row r="185" spans="2:65" s="14" customFormat="1">
      <c r="B185" s="152"/>
      <c r="D185" s="136" t="s">
        <v>234</v>
      </c>
      <c r="E185" s="153" t="s">
        <v>1</v>
      </c>
      <c r="F185" s="154" t="s">
        <v>239</v>
      </c>
      <c r="H185" s="155">
        <v>4</v>
      </c>
      <c r="L185" s="152"/>
      <c r="M185" s="156"/>
      <c r="T185" s="157"/>
      <c r="AT185" s="153" t="s">
        <v>234</v>
      </c>
      <c r="AU185" s="153" t="s">
        <v>82</v>
      </c>
      <c r="AV185" s="14" t="s">
        <v>106</v>
      </c>
      <c r="AW185" s="14" t="s">
        <v>29</v>
      </c>
      <c r="AX185" s="14" t="s">
        <v>78</v>
      </c>
      <c r="AY185" s="153" t="s">
        <v>224</v>
      </c>
    </row>
    <row r="186" spans="2:65" s="1" customFormat="1" ht="37.9" customHeight="1">
      <c r="B186" s="123"/>
      <c r="C186" s="124" t="s">
        <v>277</v>
      </c>
      <c r="D186" s="124" t="s">
        <v>226</v>
      </c>
      <c r="E186" s="125" t="s">
        <v>6616</v>
      </c>
      <c r="F186" s="126" t="s">
        <v>6617</v>
      </c>
      <c r="G186" s="127" t="s">
        <v>639</v>
      </c>
      <c r="H186" s="128">
        <v>4</v>
      </c>
      <c r="I186" s="129">
        <v>91.2</v>
      </c>
      <c r="J186" s="129">
        <f>ROUND(I186*H186,2)</f>
        <v>364.8</v>
      </c>
      <c r="K186" s="126" t="s">
        <v>230</v>
      </c>
      <c r="L186" s="29"/>
      <c r="M186" s="130" t="s">
        <v>1</v>
      </c>
      <c r="N186" s="131" t="s">
        <v>38</v>
      </c>
      <c r="O186" s="132">
        <v>0.22</v>
      </c>
      <c r="P186" s="132">
        <f>O186*H186</f>
        <v>0.88</v>
      </c>
      <c r="Q186" s="132">
        <v>0</v>
      </c>
      <c r="R186" s="132">
        <f>Q186*H186</f>
        <v>0</v>
      </c>
      <c r="S186" s="132">
        <v>0</v>
      </c>
      <c r="T186" s="133">
        <f>S186*H186</f>
        <v>0</v>
      </c>
      <c r="AR186" s="134" t="s">
        <v>106</v>
      </c>
      <c r="AT186" s="134" t="s">
        <v>226</v>
      </c>
      <c r="AU186" s="134" t="s">
        <v>82</v>
      </c>
      <c r="AY186" s="17" t="s">
        <v>224</v>
      </c>
      <c r="BE186" s="135">
        <f>IF(N186="základní",J186,0)</f>
        <v>364.8</v>
      </c>
      <c r="BF186" s="135">
        <f>IF(N186="snížená",J186,0)</f>
        <v>0</v>
      </c>
      <c r="BG186" s="135">
        <f>IF(N186="zákl. přenesená",J186,0)</f>
        <v>0</v>
      </c>
      <c r="BH186" s="135">
        <f>IF(N186="sníž. přenesená",J186,0)</f>
        <v>0</v>
      </c>
      <c r="BI186" s="135">
        <f>IF(N186="nulová",J186,0)</f>
        <v>0</v>
      </c>
      <c r="BJ186" s="17" t="s">
        <v>78</v>
      </c>
      <c r="BK186" s="135">
        <f>ROUND(I186*H186,2)</f>
        <v>364.8</v>
      </c>
      <c r="BL186" s="17" t="s">
        <v>106</v>
      </c>
      <c r="BM186" s="134" t="s">
        <v>6618</v>
      </c>
    </row>
    <row r="187" spans="2:65" s="1" customFormat="1" ht="29.25">
      <c r="B187" s="29"/>
      <c r="D187" s="136" t="s">
        <v>231</v>
      </c>
      <c r="F187" s="137" t="s">
        <v>6619</v>
      </c>
      <c r="L187" s="29"/>
      <c r="M187" s="138"/>
      <c r="T187" s="53"/>
      <c r="AT187" s="17" t="s">
        <v>231</v>
      </c>
      <c r="AU187" s="17" t="s">
        <v>82</v>
      </c>
    </row>
    <row r="188" spans="2:65" s="1" customFormat="1">
      <c r="B188" s="29"/>
      <c r="D188" s="139" t="s">
        <v>232</v>
      </c>
      <c r="F188" s="140" t="s">
        <v>6620</v>
      </c>
      <c r="L188" s="29"/>
      <c r="M188" s="138"/>
      <c r="T188" s="53"/>
      <c r="AT188" s="17" t="s">
        <v>232</v>
      </c>
      <c r="AU188" s="17" t="s">
        <v>82</v>
      </c>
    </row>
    <row r="189" spans="2:65" s="1" customFormat="1" ht="33" customHeight="1">
      <c r="B189" s="123"/>
      <c r="C189" s="124" t="s">
        <v>337</v>
      </c>
      <c r="D189" s="124" t="s">
        <v>226</v>
      </c>
      <c r="E189" s="125" t="s">
        <v>6621</v>
      </c>
      <c r="F189" s="126" t="s">
        <v>6622</v>
      </c>
      <c r="G189" s="127" t="s">
        <v>639</v>
      </c>
      <c r="H189" s="128">
        <v>8</v>
      </c>
      <c r="I189" s="129">
        <v>792</v>
      </c>
      <c r="J189" s="129">
        <f>ROUND(I189*H189,2)</f>
        <v>6336</v>
      </c>
      <c r="K189" s="126" t="s">
        <v>230</v>
      </c>
      <c r="L189" s="29"/>
      <c r="M189" s="130" t="s">
        <v>1</v>
      </c>
      <c r="N189" s="131" t="s">
        <v>38</v>
      </c>
      <c r="O189" s="132">
        <v>0.16600000000000001</v>
      </c>
      <c r="P189" s="132">
        <f>O189*H189</f>
        <v>1.3280000000000001</v>
      </c>
      <c r="Q189" s="132">
        <v>1.17E-3</v>
      </c>
      <c r="R189" s="132">
        <f>Q189*H189</f>
        <v>9.3600000000000003E-3</v>
      </c>
      <c r="S189" s="132">
        <v>0</v>
      </c>
      <c r="T189" s="133">
        <f>S189*H189</f>
        <v>0</v>
      </c>
      <c r="AR189" s="134" t="s">
        <v>106</v>
      </c>
      <c r="AT189" s="134" t="s">
        <v>226</v>
      </c>
      <c r="AU189" s="134" t="s">
        <v>82</v>
      </c>
      <c r="AY189" s="17" t="s">
        <v>224</v>
      </c>
      <c r="BE189" s="135">
        <f>IF(N189="základní",J189,0)</f>
        <v>6336</v>
      </c>
      <c r="BF189" s="135">
        <f>IF(N189="snížená",J189,0)</f>
        <v>0</v>
      </c>
      <c r="BG189" s="135">
        <f>IF(N189="zákl. přenesená",J189,0)</f>
        <v>0</v>
      </c>
      <c r="BH189" s="135">
        <f>IF(N189="sníž. přenesená",J189,0)</f>
        <v>0</v>
      </c>
      <c r="BI189" s="135">
        <f>IF(N189="nulová",J189,0)</f>
        <v>0</v>
      </c>
      <c r="BJ189" s="17" t="s">
        <v>78</v>
      </c>
      <c r="BK189" s="135">
        <f>ROUND(I189*H189,2)</f>
        <v>6336</v>
      </c>
      <c r="BL189" s="17" t="s">
        <v>106</v>
      </c>
      <c r="BM189" s="134" t="s">
        <v>6623</v>
      </c>
    </row>
    <row r="190" spans="2:65" s="1" customFormat="1" ht="19.5">
      <c r="B190" s="29"/>
      <c r="D190" s="136" t="s">
        <v>231</v>
      </c>
      <c r="F190" s="137" t="s">
        <v>6624</v>
      </c>
      <c r="L190" s="29"/>
      <c r="M190" s="138"/>
      <c r="T190" s="53"/>
      <c r="AT190" s="17" t="s">
        <v>231</v>
      </c>
      <c r="AU190" s="17" t="s">
        <v>82</v>
      </c>
    </row>
    <row r="191" spans="2:65" s="1" customFormat="1">
      <c r="B191" s="29"/>
      <c r="D191" s="139" t="s">
        <v>232</v>
      </c>
      <c r="F191" s="140" t="s">
        <v>6625</v>
      </c>
      <c r="L191" s="29"/>
      <c r="M191" s="138"/>
      <c r="T191" s="53"/>
      <c r="AT191" s="17" t="s">
        <v>232</v>
      </c>
      <c r="AU191" s="17" t="s">
        <v>82</v>
      </c>
    </row>
    <row r="192" spans="2:65" s="1" customFormat="1" ht="37.9" customHeight="1">
      <c r="B192" s="123"/>
      <c r="C192" s="124" t="s">
        <v>283</v>
      </c>
      <c r="D192" s="124" t="s">
        <v>226</v>
      </c>
      <c r="E192" s="125" t="s">
        <v>6626</v>
      </c>
      <c r="F192" s="126" t="s">
        <v>6627</v>
      </c>
      <c r="G192" s="127" t="s">
        <v>639</v>
      </c>
      <c r="H192" s="128">
        <v>4</v>
      </c>
      <c r="I192" s="129">
        <v>6700</v>
      </c>
      <c r="J192" s="129">
        <f>ROUND(I192*H192,2)</f>
        <v>26800</v>
      </c>
      <c r="K192" s="126" t="s">
        <v>230</v>
      </c>
      <c r="L192" s="29"/>
      <c r="M192" s="130" t="s">
        <v>1</v>
      </c>
      <c r="N192" s="131" t="s">
        <v>38</v>
      </c>
      <c r="O192" s="132">
        <v>1.492</v>
      </c>
      <c r="P192" s="132">
        <f>O192*H192</f>
        <v>5.968</v>
      </c>
      <c r="Q192" s="132">
        <v>0.17499999999999999</v>
      </c>
      <c r="R192" s="132">
        <f>Q192*H192</f>
        <v>0.7</v>
      </c>
      <c r="S192" s="132">
        <v>0</v>
      </c>
      <c r="T192" s="133">
        <f>S192*H192</f>
        <v>0</v>
      </c>
      <c r="AR192" s="134" t="s">
        <v>106</v>
      </c>
      <c r="AT192" s="134" t="s">
        <v>226</v>
      </c>
      <c r="AU192" s="134" t="s">
        <v>82</v>
      </c>
      <c r="AY192" s="17" t="s">
        <v>224</v>
      </c>
      <c r="BE192" s="135">
        <f>IF(N192="základní",J192,0)</f>
        <v>26800</v>
      </c>
      <c r="BF192" s="135">
        <f>IF(N192="snížená",J192,0)</f>
        <v>0</v>
      </c>
      <c r="BG192" s="135">
        <f>IF(N192="zákl. přenesená",J192,0)</f>
        <v>0</v>
      </c>
      <c r="BH192" s="135">
        <f>IF(N192="sníž. přenesená",J192,0)</f>
        <v>0</v>
      </c>
      <c r="BI192" s="135">
        <f>IF(N192="nulová",J192,0)</f>
        <v>0</v>
      </c>
      <c r="BJ192" s="17" t="s">
        <v>78</v>
      </c>
      <c r="BK192" s="135">
        <f>ROUND(I192*H192,2)</f>
        <v>26800</v>
      </c>
      <c r="BL192" s="17" t="s">
        <v>106</v>
      </c>
      <c r="BM192" s="134" t="s">
        <v>6628</v>
      </c>
    </row>
    <row r="193" spans="2:65" s="1" customFormat="1" ht="29.25">
      <c r="B193" s="29"/>
      <c r="D193" s="136" t="s">
        <v>231</v>
      </c>
      <c r="F193" s="137" t="s">
        <v>6629</v>
      </c>
      <c r="L193" s="29"/>
      <c r="M193" s="138"/>
      <c r="T193" s="53"/>
      <c r="AT193" s="17" t="s">
        <v>231</v>
      </c>
      <c r="AU193" s="17" t="s">
        <v>82</v>
      </c>
    </row>
    <row r="194" spans="2:65" s="1" customFormat="1">
      <c r="B194" s="29"/>
      <c r="D194" s="139" t="s">
        <v>232</v>
      </c>
      <c r="F194" s="140" t="s">
        <v>6630</v>
      </c>
      <c r="L194" s="29"/>
      <c r="M194" s="138"/>
      <c r="T194" s="53"/>
      <c r="AT194" s="17" t="s">
        <v>232</v>
      </c>
      <c r="AU194" s="17" t="s">
        <v>82</v>
      </c>
    </row>
    <row r="195" spans="2:65" s="12" customFormat="1">
      <c r="B195" s="141"/>
      <c r="D195" s="136" t="s">
        <v>234</v>
      </c>
      <c r="E195" s="142" t="s">
        <v>1</v>
      </c>
      <c r="F195" s="143" t="s">
        <v>6610</v>
      </c>
      <c r="H195" s="142" t="s">
        <v>1</v>
      </c>
      <c r="L195" s="141"/>
      <c r="M195" s="144"/>
      <c r="T195" s="145"/>
      <c r="AT195" s="142" t="s">
        <v>234</v>
      </c>
      <c r="AU195" s="142" t="s">
        <v>82</v>
      </c>
      <c r="AV195" s="12" t="s">
        <v>78</v>
      </c>
      <c r="AW195" s="12" t="s">
        <v>29</v>
      </c>
      <c r="AX195" s="12" t="s">
        <v>73</v>
      </c>
      <c r="AY195" s="142" t="s">
        <v>224</v>
      </c>
    </row>
    <row r="196" spans="2:65" s="13" customFormat="1">
      <c r="B196" s="146"/>
      <c r="D196" s="136" t="s">
        <v>234</v>
      </c>
      <c r="E196" s="147" t="s">
        <v>1</v>
      </c>
      <c r="F196" s="148" t="s">
        <v>106</v>
      </c>
      <c r="H196" s="149">
        <v>4</v>
      </c>
      <c r="L196" s="146"/>
      <c r="M196" s="150"/>
      <c r="T196" s="151"/>
      <c r="AT196" s="147" t="s">
        <v>234</v>
      </c>
      <c r="AU196" s="147" t="s">
        <v>82</v>
      </c>
      <c r="AV196" s="13" t="s">
        <v>82</v>
      </c>
      <c r="AW196" s="13" t="s">
        <v>29</v>
      </c>
      <c r="AX196" s="13" t="s">
        <v>73</v>
      </c>
      <c r="AY196" s="147" t="s">
        <v>224</v>
      </c>
    </row>
    <row r="197" spans="2:65" s="14" customFormat="1">
      <c r="B197" s="152"/>
      <c r="D197" s="136" t="s">
        <v>234</v>
      </c>
      <c r="E197" s="153" t="s">
        <v>1</v>
      </c>
      <c r="F197" s="154" t="s">
        <v>239</v>
      </c>
      <c r="H197" s="155">
        <v>4</v>
      </c>
      <c r="L197" s="152"/>
      <c r="M197" s="156"/>
      <c r="T197" s="157"/>
      <c r="AT197" s="153" t="s">
        <v>234</v>
      </c>
      <c r="AU197" s="153" t="s">
        <v>82</v>
      </c>
      <c r="AV197" s="14" t="s">
        <v>106</v>
      </c>
      <c r="AW197" s="14" t="s">
        <v>29</v>
      </c>
      <c r="AX197" s="14" t="s">
        <v>78</v>
      </c>
      <c r="AY197" s="153" t="s">
        <v>224</v>
      </c>
    </row>
    <row r="198" spans="2:65" s="1" customFormat="1" ht="24.2" customHeight="1">
      <c r="B198" s="123"/>
      <c r="C198" s="124" t="s">
        <v>347</v>
      </c>
      <c r="D198" s="124" t="s">
        <v>226</v>
      </c>
      <c r="E198" s="125" t="s">
        <v>6631</v>
      </c>
      <c r="F198" s="126" t="s">
        <v>6632</v>
      </c>
      <c r="G198" s="127" t="s">
        <v>639</v>
      </c>
      <c r="H198" s="128">
        <v>5</v>
      </c>
      <c r="I198" s="129">
        <v>1230</v>
      </c>
      <c r="J198" s="129">
        <f>ROUND(I198*H198,2)</f>
        <v>6150</v>
      </c>
      <c r="K198" s="126" t="s">
        <v>230</v>
      </c>
      <c r="L198" s="29"/>
      <c r="M198" s="130" t="s">
        <v>1</v>
      </c>
      <c r="N198" s="131" t="s">
        <v>38</v>
      </c>
      <c r="O198" s="132">
        <v>2.11</v>
      </c>
      <c r="P198" s="132">
        <f>O198*H198</f>
        <v>10.549999999999999</v>
      </c>
      <c r="Q198" s="132">
        <v>0.12422</v>
      </c>
      <c r="R198" s="132">
        <f>Q198*H198</f>
        <v>0.62109999999999999</v>
      </c>
      <c r="S198" s="132">
        <v>0</v>
      </c>
      <c r="T198" s="133">
        <f>S198*H198</f>
        <v>0</v>
      </c>
      <c r="AR198" s="134" t="s">
        <v>106</v>
      </c>
      <c r="AT198" s="134" t="s">
        <v>226</v>
      </c>
      <c r="AU198" s="134" t="s">
        <v>82</v>
      </c>
      <c r="AY198" s="17" t="s">
        <v>224</v>
      </c>
      <c r="BE198" s="135">
        <f>IF(N198="základní",J198,0)</f>
        <v>6150</v>
      </c>
      <c r="BF198" s="135">
        <f>IF(N198="snížená",J198,0)</f>
        <v>0</v>
      </c>
      <c r="BG198" s="135">
        <f>IF(N198="zákl. přenesená",J198,0)</f>
        <v>0</v>
      </c>
      <c r="BH198" s="135">
        <f>IF(N198="sníž. přenesená",J198,0)</f>
        <v>0</v>
      </c>
      <c r="BI198" s="135">
        <f>IF(N198="nulová",J198,0)</f>
        <v>0</v>
      </c>
      <c r="BJ198" s="17" t="s">
        <v>78</v>
      </c>
      <c r="BK198" s="135">
        <f>ROUND(I198*H198,2)</f>
        <v>6150</v>
      </c>
      <c r="BL198" s="17" t="s">
        <v>106</v>
      </c>
      <c r="BM198" s="134" t="s">
        <v>6633</v>
      </c>
    </row>
    <row r="199" spans="2:65" s="1" customFormat="1">
      <c r="B199" s="29"/>
      <c r="D199" s="136" t="s">
        <v>231</v>
      </c>
      <c r="F199" s="137" t="s">
        <v>6634</v>
      </c>
      <c r="L199" s="29"/>
      <c r="M199" s="138"/>
      <c r="T199" s="53"/>
      <c r="AT199" s="17" t="s">
        <v>231</v>
      </c>
      <c r="AU199" s="17" t="s">
        <v>82</v>
      </c>
    </row>
    <row r="200" spans="2:65" s="1" customFormat="1">
      <c r="B200" s="29"/>
      <c r="D200" s="139" t="s">
        <v>232</v>
      </c>
      <c r="F200" s="140" t="s">
        <v>6635</v>
      </c>
      <c r="L200" s="29"/>
      <c r="M200" s="138"/>
      <c r="T200" s="53"/>
      <c r="AT200" s="17" t="s">
        <v>232</v>
      </c>
      <c r="AU200" s="17" t="s">
        <v>82</v>
      </c>
    </row>
    <row r="201" spans="2:65" s="1" customFormat="1" ht="21.75" customHeight="1">
      <c r="B201" s="123"/>
      <c r="C201" s="164" t="s">
        <v>293</v>
      </c>
      <c r="D201" s="164" t="s">
        <v>1008</v>
      </c>
      <c r="E201" s="165" t="s">
        <v>6636</v>
      </c>
      <c r="F201" s="166" t="s">
        <v>6637</v>
      </c>
      <c r="G201" s="167" t="s">
        <v>639</v>
      </c>
      <c r="H201" s="168">
        <v>5</v>
      </c>
      <c r="I201" s="169">
        <v>443</v>
      </c>
      <c r="J201" s="169">
        <f>ROUND(I201*H201,2)</f>
        <v>2215</v>
      </c>
      <c r="K201" s="166" t="s">
        <v>230</v>
      </c>
      <c r="L201" s="170"/>
      <c r="M201" s="171" t="s">
        <v>1</v>
      </c>
      <c r="N201" s="172" t="s">
        <v>38</v>
      </c>
      <c r="O201" s="132">
        <v>0</v>
      </c>
      <c r="P201" s="132">
        <f>O201*H201</f>
        <v>0</v>
      </c>
      <c r="Q201" s="132">
        <v>6.7000000000000004E-2</v>
      </c>
      <c r="R201" s="132">
        <f>Q201*H201</f>
        <v>0.33500000000000002</v>
      </c>
      <c r="S201" s="132">
        <v>0</v>
      </c>
      <c r="T201" s="133">
        <f>S201*H201</f>
        <v>0</v>
      </c>
      <c r="AR201" s="134" t="s">
        <v>118</v>
      </c>
      <c r="AT201" s="134" t="s">
        <v>1008</v>
      </c>
      <c r="AU201" s="134" t="s">
        <v>82</v>
      </c>
      <c r="AY201" s="17" t="s">
        <v>224</v>
      </c>
      <c r="BE201" s="135">
        <f>IF(N201="základní",J201,0)</f>
        <v>2215</v>
      </c>
      <c r="BF201" s="135">
        <f>IF(N201="snížená",J201,0)</f>
        <v>0</v>
      </c>
      <c r="BG201" s="135">
        <f>IF(N201="zákl. přenesená",J201,0)</f>
        <v>0</v>
      </c>
      <c r="BH201" s="135">
        <f>IF(N201="sníž. přenesená",J201,0)</f>
        <v>0</v>
      </c>
      <c r="BI201" s="135">
        <f>IF(N201="nulová",J201,0)</f>
        <v>0</v>
      </c>
      <c r="BJ201" s="17" t="s">
        <v>78</v>
      </c>
      <c r="BK201" s="135">
        <f>ROUND(I201*H201,2)</f>
        <v>2215</v>
      </c>
      <c r="BL201" s="17" t="s">
        <v>106</v>
      </c>
      <c r="BM201" s="134" t="s">
        <v>6638</v>
      </c>
    </row>
    <row r="202" spans="2:65" s="1" customFormat="1">
      <c r="B202" s="29"/>
      <c r="D202" s="136" t="s">
        <v>231</v>
      </c>
      <c r="F202" s="137" t="s">
        <v>6637</v>
      </c>
      <c r="L202" s="29"/>
      <c r="M202" s="138"/>
      <c r="T202" s="53"/>
      <c r="AT202" s="17" t="s">
        <v>231</v>
      </c>
      <c r="AU202" s="17" t="s">
        <v>82</v>
      </c>
    </row>
    <row r="203" spans="2:65" s="1" customFormat="1" ht="24.2" customHeight="1">
      <c r="B203" s="123"/>
      <c r="C203" s="124" t="s">
        <v>7</v>
      </c>
      <c r="D203" s="124" t="s">
        <v>226</v>
      </c>
      <c r="E203" s="125" t="s">
        <v>6639</v>
      </c>
      <c r="F203" s="126" t="s">
        <v>6640</v>
      </c>
      <c r="G203" s="127" t="s">
        <v>639</v>
      </c>
      <c r="H203" s="128">
        <v>5</v>
      </c>
      <c r="I203" s="129">
        <v>694</v>
      </c>
      <c r="J203" s="129">
        <f>ROUND(I203*H203,2)</f>
        <v>3470</v>
      </c>
      <c r="K203" s="126" t="s">
        <v>230</v>
      </c>
      <c r="L203" s="29"/>
      <c r="M203" s="130" t="s">
        <v>1</v>
      </c>
      <c r="N203" s="131" t="s">
        <v>38</v>
      </c>
      <c r="O203" s="132">
        <v>1.131</v>
      </c>
      <c r="P203" s="132">
        <f>O203*H203</f>
        <v>5.6550000000000002</v>
      </c>
      <c r="Q203" s="132">
        <v>2.972E-2</v>
      </c>
      <c r="R203" s="132">
        <f>Q203*H203</f>
        <v>0.14860000000000001</v>
      </c>
      <c r="S203" s="132">
        <v>0</v>
      </c>
      <c r="T203" s="133">
        <f>S203*H203</f>
        <v>0</v>
      </c>
      <c r="AR203" s="134" t="s">
        <v>106</v>
      </c>
      <c r="AT203" s="134" t="s">
        <v>226</v>
      </c>
      <c r="AU203" s="134" t="s">
        <v>82</v>
      </c>
      <c r="AY203" s="17" t="s">
        <v>224</v>
      </c>
      <c r="BE203" s="135">
        <f>IF(N203="základní",J203,0)</f>
        <v>3470</v>
      </c>
      <c r="BF203" s="135">
        <f>IF(N203="snížená",J203,0)</f>
        <v>0</v>
      </c>
      <c r="BG203" s="135">
        <f>IF(N203="zákl. přenesená",J203,0)</f>
        <v>0</v>
      </c>
      <c r="BH203" s="135">
        <f>IF(N203="sníž. přenesená",J203,0)</f>
        <v>0</v>
      </c>
      <c r="BI203" s="135">
        <f>IF(N203="nulová",J203,0)</f>
        <v>0</v>
      </c>
      <c r="BJ203" s="17" t="s">
        <v>78</v>
      </c>
      <c r="BK203" s="135">
        <f>ROUND(I203*H203,2)</f>
        <v>3470</v>
      </c>
      <c r="BL203" s="17" t="s">
        <v>106</v>
      </c>
      <c r="BM203" s="134" t="s">
        <v>6641</v>
      </c>
    </row>
    <row r="204" spans="2:65" s="1" customFormat="1" ht="19.5">
      <c r="B204" s="29"/>
      <c r="D204" s="136" t="s">
        <v>231</v>
      </c>
      <c r="F204" s="137" t="s">
        <v>6642</v>
      </c>
      <c r="L204" s="29"/>
      <c r="M204" s="138"/>
      <c r="T204" s="53"/>
      <c r="AT204" s="17" t="s">
        <v>231</v>
      </c>
      <c r="AU204" s="17" t="s">
        <v>82</v>
      </c>
    </row>
    <row r="205" spans="2:65" s="1" customFormat="1">
      <c r="B205" s="29"/>
      <c r="D205" s="139" t="s">
        <v>232</v>
      </c>
      <c r="F205" s="140" t="s">
        <v>6643</v>
      </c>
      <c r="L205" s="29"/>
      <c r="M205" s="138"/>
      <c r="T205" s="53"/>
      <c r="AT205" s="17" t="s">
        <v>232</v>
      </c>
      <c r="AU205" s="17" t="s">
        <v>82</v>
      </c>
    </row>
    <row r="206" spans="2:65" s="1" customFormat="1" ht="21.75" customHeight="1">
      <c r="B206" s="123"/>
      <c r="C206" s="164" t="s">
        <v>300</v>
      </c>
      <c r="D206" s="164" t="s">
        <v>1008</v>
      </c>
      <c r="E206" s="165" t="s">
        <v>6644</v>
      </c>
      <c r="F206" s="166" t="s">
        <v>6645</v>
      </c>
      <c r="G206" s="167" t="s">
        <v>639</v>
      </c>
      <c r="H206" s="168">
        <v>5</v>
      </c>
      <c r="I206" s="169">
        <v>465</v>
      </c>
      <c r="J206" s="169">
        <f>ROUND(I206*H206,2)</f>
        <v>2325</v>
      </c>
      <c r="K206" s="166" t="s">
        <v>230</v>
      </c>
      <c r="L206" s="170"/>
      <c r="M206" s="171" t="s">
        <v>1</v>
      </c>
      <c r="N206" s="172" t="s">
        <v>38</v>
      </c>
      <c r="O206" s="132">
        <v>0</v>
      </c>
      <c r="P206" s="132">
        <f>O206*H206</f>
        <v>0</v>
      </c>
      <c r="Q206" s="132">
        <v>0.04</v>
      </c>
      <c r="R206" s="132">
        <f>Q206*H206</f>
        <v>0.2</v>
      </c>
      <c r="S206" s="132">
        <v>0</v>
      </c>
      <c r="T206" s="133">
        <f>S206*H206</f>
        <v>0</v>
      </c>
      <c r="AR206" s="134" t="s">
        <v>118</v>
      </c>
      <c r="AT206" s="134" t="s">
        <v>1008</v>
      </c>
      <c r="AU206" s="134" t="s">
        <v>82</v>
      </c>
      <c r="AY206" s="17" t="s">
        <v>224</v>
      </c>
      <c r="BE206" s="135">
        <f>IF(N206="základní",J206,0)</f>
        <v>2325</v>
      </c>
      <c r="BF206" s="135">
        <f>IF(N206="snížená",J206,0)</f>
        <v>0</v>
      </c>
      <c r="BG206" s="135">
        <f>IF(N206="zákl. přenesená",J206,0)</f>
        <v>0</v>
      </c>
      <c r="BH206" s="135">
        <f>IF(N206="sníž. přenesená",J206,0)</f>
        <v>0</v>
      </c>
      <c r="BI206" s="135">
        <f>IF(N206="nulová",J206,0)</f>
        <v>0</v>
      </c>
      <c r="BJ206" s="17" t="s">
        <v>78</v>
      </c>
      <c r="BK206" s="135">
        <f>ROUND(I206*H206,2)</f>
        <v>2325</v>
      </c>
      <c r="BL206" s="17" t="s">
        <v>106</v>
      </c>
      <c r="BM206" s="134" t="s">
        <v>6646</v>
      </c>
    </row>
    <row r="207" spans="2:65" s="1" customFormat="1">
      <c r="B207" s="29"/>
      <c r="D207" s="136" t="s">
        <v>231</v>
      </c>
      <c r="F207" s="137" t="s">
        <v>6645</v>
      </c>
      <c r="L207" s="29"/>
      <c r="M207" s="138"/>
      <c r="T207" s="53"/>
      <c r="AT207" s="17" t="s">
        <v>231</v>
      </c>
      <c r="AU207" s="17" t="s">
        <v>82</v>
      </c>
    </row>
    <row r="208" spans="2:65" s="1" customFormat="1" ht="24.2" customHeight="1">
      <c r="B208" s="123"/>
      <c r="C208" s="124" t="s">
        <v>366</v>
      </c>
      <c r="D208" s="124" t="s">
        <v>226</v>
      </c>
      <c r="E208" s="125" t="s">
        <v>6647</v>
      </c>
      <c r="F208" s="126" t="s">
        <v>6648</v>
      </c>
      <c r="G208" s="127" t="s">
        <v>639</v>
      </c>
      <c r="H208" s="128">
        <v>5</v>
      </c>
      <c r="I208" s="129">
        <v>1080</v>
      </c>
      <c r="J208" s="129">
        <f>ROUND(I208*H208,2)</f>
        <v>5400</v>
      </c>
      <c r="K208" s="126" t="s">
        <v>230</v>
      </c>
      <c r="L208" s="29"/>
      <c r="M208" s="130" t="s">
        <v>1</v>
      </c>
      <c r="N208" s="131" t="s">
        <v>38</v>
      </c>
      <c r="O208" s="132">
        <v>1.798</v>
      </c>
      <c r="P208" s="132">
        <f>O208*H208</f>
        <v>8.99</v>
      </c>
      <c r="Q208" s="132">
        <v>2.972E-2</v>
      </c>
      <c r="R208" s="132">
        <f>Q208*H208</f>
        <v>0.14860000000000001</v>
      </c>
      <c r="S208" s="132">
        <v>0</v>
      </c>
      <c r="T208" s="133">
        <f>S208*H208</f>
        <v>0</v>
      </c>
      <c r="AR208" s="134" t="s">
        <v>106</v>
      </c>
      <c r="AT208" s="134" t="s">
        <v>226</v>
      </c>
      <c r="AU208" s="134" t="s">
        <v>82</v>
      </c>
      <c r="AY208" s="17" t="s">
        <v>224</v>
      </c>
      <c r="BE208" s="135">
        <f>IF(N208="základní",J208,0)</f>
        <v>5400</v>
      </c>
      <c r="BF208" s="135">
        <f>IF(N208="snížená",J208,0)</f>
        <v>0</v>
      </c>
      <c r="BG208" s="135">
        <f>IF(N208="zákl. přenesená",J208,0)</f>
        <v>0</v>
      </c>
      <c r="BH208" s="135">
        <f>IF(N208="sníž. přenesená",J208,0)</f>
        <v>0</v>
      </c>
      <c r="BI208" s="135">
        <f>IF(N208="nulová",J208,0)</f>
        <v>0</v>
      </c>
      <c r="BJ208" s="17" t="s">
        <v>78</v>
      </c>
      <c r="BK208" s="135">
        <f>ROUND(I208*H208,2)</f>
        <v>5400</v>
      </c>
      <c r="BL208" s="17" t="s">
        <v>106</v>
      </c>
      <c r="BM208" s="134" t="s">
        <v>6649</v>
      </c>
    </row>
    <row r="209" spans="2:65" s="1" customFormat="1" ht="19.5">
      <c r="B209" s="29"/>
      <c r="D209" s="136" t="s">
        <v>231</v>
      </c>
      <c r="F209" s="137" t="s">
        <v>6650</v>
      </c>
      <c r="L209" s="29"/>
      <c r="M209" s="138"/>
      <c r="T209" s="53"/>
      <c r="AT209" s="17" t="s">
        <v>231</v>
      </c>
      <c r="AU209" s="17" t="s">
        <v>82</v>
      </c>
    </row>
    <row r="210" spans="2:65" s="1" customFormat="1">
      <c r="B210" s="29"/>
      <c r="D210" s="139" t="s">
        <v>232</v>
      </c>
      <c r="F210" s="140" t="s">
        <v>6651</v>
      </c>
      <c r="L210" s="29"/>
      <c r="M210" s="138"/>
      <c r="T210" s="53"/>
      <c r="AT210" s="17" t="s">
        <v>232</v>
      </c>
      <c r="AU210" s="17" t="s">
        <v>82</v>
      </c>
    </row>
    <row r="211" spans="2:65" s="1" customFormat="1" ht="16.5" customHeight="1">
      <c r="B211" s="123"/>
      <c r="C211" s="164" t="s">
        <v>304</v>
      </c>
      <c r="D211" s="164" t="s">
        <v>1008</v>
      </c>
      <c r="E211" s="165" t="s">
        <v>6652</v>
      </c>
      <c r="F211" s="166" t="s">
        <v>6653</v>
      </c>
      <c r="G211" s="167" t="s">
        <v>639</v>
      </c>
      <c r="H211" s="168">
        <v>5</v>
      </c>
      <c r="I211" s="169">
        <v>680.21</v>
      </c>
      <c r="J211" s="169">
        <f>ROUND(I211*H211,2)</f>
        <v>3401.05</v>
      </c>
      <c r="K211" s="166" t="s">
        <v>1</v>
      </c>
      <c r="L211" s="170"/>
      <c r="M211" s="171" t="s">
        <v>1</v>
      </c>
      <c r="N211" s="172" t="s">
        <v>38</v>
      </c>
      <c r="O211" s="132">
        <v>0</v>
      </c>
      <c r="P211" s="132">
        <f>O211*H211</f>
        <v>0</v>
      </c>
      <c r="Q211" s="132">
        <v>0.09</v>
      </c>
      <c r="R211" s="132">
        <f>Q211*H211</f>
        <v>0.44999999999999996</v>
      </c>
      <c r="S211" s="132">
        <v>0</v>
      </c>
      <c r="T211" s="133">
        <f>S211*H211</f>
        <v>0</v>
      </c>
      <c r="AR211" s="134" t="s">
        <v>118</v>
      </c>
      <c r="AT211" s="134" t="s">
        <v>1008</v>
      </c>
      <c r="AU211" s="134" t="s">
        <v>82</v>
      </c>
      <c r="AY211" s="17" t="s">
        <v>224</v>
      </c>
      <c r="BE211" s="135">
        <f>IF(N211="základní",J211,0)</f>
        <v>3401.05</v>
      </c>
      <c r="BF211" s="135">
        <f>IF(N211="snížená",J211,0)</f>
        <v>0</v>
      </c>
      <c r="BG211" s="135">
        <f>IF(N211="zákl. přenesená",J211,0)</f>
        <v>0</v>
      </c>
      <c r="BH211" s="135">
        <f>IF(N211="sníž. přenesená",J211,0)</f>
        <v>0</v>
      </c>
      <c r="BI211" s="135">
        <f>IF(N211="nulová",J211,0)</f>
        <v>0</v>
      </c>
      <c r="BJ211" s="17" t="s">
        <v>78</v>
      </c>
      <c r="BK211" s="135">
        <f>ROUND(I211*H211,2)</f>
        <v>3401.05</v>
      </c>
      <c r="BL211" s="17" t="s">
        <v>106</v>
      </c>
      <c r="BM211" s="134" t="s">
        <v>6654</v>
      </c>
    </row>
    <row r="212" spans="2:65" s="1" customFormat="1">
      <c r="B212" s="29"/>
      <c r="D212" s="136" t="s">
        <v>231</v>
      </c>
      <c r="F212" s="137" t="s">
        <v>6653</v>
      </c>
      <c r="L212" s="29"/>
      <c r="M212" s="138"/>
      <c r="T212" s="53"/>
      <c r="AT212" s="17" t="s">
        <v>231</v>
      </c>
      <c r="AU212" s="17" t="s">
        <v>82</v>
      </c>
    </row>
    <row r="213" spans="2:65" s="1" customFormat="1" ht="33" customHeight="1">
      <c r="B213" s="123"/>
      <c r="C213" s="124" t="s">
        <v>376</v>
      </c>
      <c r="D213" s="124" t="s">
        <v>226</v>
      </c>
      <c r="E213" s="125" t="s">
        <v>6655</v>
      </c>
      <c r="F213" s="126" t="s">
        <v>6656</v>
      </c>
      <c r="G213" s="127" t="s">
        <v>229</v>
      </c>
      <c r="H213" s="128">
        <v>9</v>
      </c>
      <c r="I213" s="129">
        <v>25400</v>
      </c>
      <c r="J213" s="129">
        <f>ROUND(I213*H213,2)</f>
        <v>228600</v>
      </c>
      <c r="K213" s="126" t="s">
        <v>1</v>
      </c>
      <c r="L213" s="29"/>
      <c r="M213" s="130" t="s">
        <v>1</v>
      </c>
      <c r="N213" s="131" t="s">
        <v>38</v>
      </c>
      <c r="O213" s="132">
        <v>7.2</v>
      </c>
      <c r="P213" s="132">
        <f>O213*H213</f>
        <v>64.8</v>
      </c>
      <c r="Q213" s="132">
        <v>9.4799999999999995E-2</v>
      </c>
      <c r="R213" s="132">
        <f>Q213*H213</f>
        <v>0.85319999999999996</v>
      </c>
      <c r="S213" s="132">
        <v>0</v>
      </c>
      <c r="T213" s="133">
        <f>S213*H213</f>
        <v>0</v>
      </c>
      <c r="AR213" s="134" t="s">
        <v>106</v>
      </c>
      <c r="AT213" s="134" t="s">
        <v>226</v>
      </c>
      <c r="AU213" s="134" t="s">
        <v>82</v>
      </c>
      <c r="AY213" s="17" t="s">
        <v>224</v>
      </c>
      <c r="BE213" s="135">
        <f>IF(N213="základní",J213,0)</f>
        <v>228600</v>
      </c>
      <c r="BF213" s="135">
        <f>IF(N213="snížená",J213,0)</f>
        <v>0</v>
      </c>
      <c r="BG213" s="135">
        <f>IF(N213="zákl. přenesená",J213,0)</f>
        <v>0</v>
      </c>
      <c r="BH213" s="135">
        <f>IF(N213="sníž. přenesená",J213,0)</f>
        <v>0</v>
      </c>
      <c r="BI213" s="135">
        <f>IF(N213="nulová",J213,0)</f>
        <v>0</v>
      </c>
      <c r="BJ213" s="17" t="s">
        <v>78</v>
      </c>
      <c r="BK213" s="135">
        <f>ROUND(I213*H213,2)</f>
        <v>228600</v>
      </c>
      <c r="BL213" s="17" t="s">
        <v>106</v>
      </c>
      <c r="BM213" s="134" t="s">
        <v>6657</v>
      </c>
    </row>
    <row r="214" spans="2:65" s="1" customFormat="1" ht="19.5">
      <c r="B214" s="29"/>
      <c r="D214" s="136" t="s">
        <v>231</v>
      </c>
      <c r="F214" s="137" t="s">
        <v>6656</v>
      </c>
      <c r="L214" s="29"/>
      <c r="M214" s="138"/>
      <c r="T214" s="53"/>
      <c r="AT214" s="17" t="s">
        <v>231</v>
      </c>
      <c r="AU214" s="17" t="s">
        <v>82</v>
      </c>
    </row>
    <row r="215" spans="2:65" s="1" customFormat="1" ht="33" customHeight="1">
      <c r="B215" s="123"/>
      <c r="C215" s="124" t="s">
        <v>313</v>
      </c>
      <c r="D215" s="124" t="s">
        <v>226</v>
      </c>
      <c r="E215" s="125" t="s">
        <v>6658</v>
      </c>
      <c r="F215" s="126" t="s">
        <v>6659</v>
      </c>
      <c r="G215" s="127" t="s">
        <v>229</v>
      </c>
      <c r="H215" s="128">
        <v>13</v>
      </c>
      <c r="I215" s="129">
        <v>21500</v>
      </c>
      <c r="J215" s="129">
        <f>ROUND(I215*H215,2)</f>
        <v>279500</v>
      </c>
      <c r="K215" s="126" t="s">
        <v>230</v>
      </c>
      <c r="L215" s="29"/>
      <c r="M215" s="130" t="s">
        <v>1</v>
      </c>
      <c r="N215" s="131" t="s">
        <v>38</v>
      </c>
      <c r="O215" s="132">
        <v>4.5</v>
      </c>
      <c r="P215" s="132">
        <f>O215*H215</f>
        <v>58.5</v>
      </c>
      <c r="Q215" s="132">
        <v>7.3510000000000006E-2</v>
      </c>
      <c r="R215" s="132">
        <f>Q215*H215</f>
        <v>0.95563000000000009</v>
      </c>
      <c r="S215" s="132">
        <v>0</v>
      </c>
      <c r="T215" s="133">
        <f>S215*H215</f>
        <v>0</v>
      </c>
      <c r="AR215" s="134" t="s">
        <v>106</v>
      </c>
      <c r="AT215" s="134" t="s">
        <v>226</v>
      </c>
      <c r="AU215" s="134" t="s">
        <v>82</v>
      </c>
      <c r="AY215" s="17" t="s">
        <v>224</v>
      </c>
      <c r="BE215" s="135">
        <f>IF(N215="základní",J215,0)</f>
        <v>279500</v>
      </c>
      <c r="BF215" s="135">
        <f>IF(N215="snížená",J215,0)</f>
        <v>0</v>
      </c>
      <c r="BG215" s="135">
        <f>IF(N215="zákl. přenesená",J215,0)</f>
        <v>0</v>
      </c>
      <c r="BH215" s="135">
        <f>IF(N215="sníž. přenesená",J215,0)</f>
        <v>0</v>
      </c>
      <c r="BI215" s="135">
        <f>IF(N215="nulová",J215,0)</f>
        <v>0</v>
      </c>
      <c r="BJ215" s="17" t="s">
        <v>78</v>
      </c>
      <c r="BK215" s="135">
        <f>ROUND(I215*H215,2)</f>
        <v>279500</v>
      </c>
      <c r="BL215" s="17" t="s">
        <v>106</v>
      </c>
      <c r="BM215" s="134" t="s">
        <v>6660</v>
      </c>
    </row>
    <row r="216" spans="2:65" s="1" customFormat="1" ht="19.5">
      <c r="B216" s="29"/>
      <c r="D216" s="136" t="s">
        <v>231</v>
      </c>
      <c r="F216" s="137" t="s">
        <v>6659</v>
      </c>
      <c r="L216" s="29"/>
      <c r="M216" s="138"/>
      <c r="T216" s="53"/>
      <c r="AT216" s="17" t="s">
        <v>231</v>
      </c>
      <c r="AU216" s="17" t="s">
        <v>82</v>
      </c>
    </row>
    <row r="217" spans="2:65" s="1" customFormat="1">
      <c r="B217" s="29"/>
      <c r="D217" s="139" t="s">
        <v>232</v>
      </c>
      <c r="F217" s="140" t="s">
        <v>6661</v>
      </c>
      <c r="L217" s="29"/>
      <c r="M217" s="138"/>
      <c r="T217" s="53"/>
      <c r="AT217" s="17" t="s">
        <v>232</v>
      </c>
      <c r="AU217" s="17" t="s">
        <v>82</v>
      </c>
    </row>
    <row r="218" spans="2:65" s="1" customFormat="1" ht="16.5" customHeight="1">
      <c r="B218" s="123"/>
      <c r="C218" s="124" t="s">
        <v>393</v>
      </c>
      <c r="D218" s="124" t="s">
        <v>226</v>
      </c>
      <c r="E218" s="125" t="s">
        <v>6047</v>
      </c>
      <c r="F218" s="126" t="s">
        <v>6048</v>
      </c>
      <c r="G218" s="127" t="s">
        <v>272</v>
      </c>
      <c r="H218" s="128">
        <v>132</v>
      </c>
      <c r="I218" s="129">
        <v>56.9</v>
      </c>
      <c r="J218" s="129">
        <f>ROUND(I218*H218,2)</f>
        <v>7510.8</v>
      </c>
      <c r="K218" s="126" t="s">
        <v>230</v>
      </c>
      <c r="L218" s="29"/>
      <c r="M218" s="130" t="s">
        <v>1</v>
      </c>
      <c r="N218" s="131" t="s">
        <v>38</v>
      </c>
      <c r="O218" s="132">
        <v>6.0999999999999999E-2</v>
      </c>
      <c r="P218" s="132">
        <f>O218*H218</f>
        <v>8.0519999999999996</v>
      </c>
      <c r="Q218" s="132">
        <v>2.0000000000000001E-4</v>
      </c>
      <c r="R218" s="132">
        <f>Q218*H218</f>
        <v>2.64E-2</v>
      </c>
      <c r="S218" s="132">
        <v>0</v>
      </c>
      <c r="T218" s="133">
        <f>S218*H218</f>
        <v>0</v>
      </c>
      <c r="AR218" s="134" t="s">
        <v>106</v>
      </c>
      <c r="AT218" s="134" t="s">
        <v>226</v>
      </c>
      <c r="AU218" s="134" t="s">
        <v>82</v>
      </c>
      <c r="AY218" s="17" t="s">
        <v>224</v>
      </c>
      <c r="BE218" s="135">
        <f>IF(N218="základní",J218,0)</f>
        <v>7510.8</v>
      </c>
      <c r="BF218" s="135">
        <f>IF(N218="snížená",J218,0)</f>
        <v>0</v>
      </c>
      <c r="BG218" s="135">
        <f>IF(N218="zákl. přenesená",J218,0)</f>
        <v>0</v>
      </c>
      <c r="BH218" s="135">
        <f>IF(N218="sníž. přenesená",J218,0)</f>
        <v>0</v>
      </c>
      <c r="BI218" s="135">
        <f>IF(N218="nulová",J218,0)</f>
        <v>0</v>
      </c>
      <c r="BJ218" s="17" t="s">
        <v>78</v>
      </c>
      <c r="BK218" s="135">
        <f>ROUND(I218*H218,2)</f>
        <v>7510.8</v>
      </c>
      <c r="BL218" s="17" t="s">
        <v>106</v>
      </c>
      <c r="BM218" s="134" t="s">
        <v>6662</v>
      </c>
    </row>
    <row r="219" spans="2:65" s="1" customFormat="1">
      <c r="B219" s="29"/>
      <c r="D219" s="136" t="s">
        <v>231</v>
      </c>
      <c r="F219" s="137" t="s">
        <v>6050</v>
      </c>
      <c r="L219" s="29"/>
      <c r="M219" s="138"/>
      <c r="T219" s="53"/>
      <c r="AT219" s="17" t="s">
        <v>231</v>
      </c>
      <c r="AU219" s="17" t="s">
        <v>82</v>
      </c>
    </row>
    <row r="220" spans="2:65" s="1" customFormat="1">
      <c r="B220" s="29"/>
      <c r="D220" s="139" t="s">
        <v>232</v>
      </c>
      <c r="F220" s="140" t="s">
        <v>6051</v>
      </c>
      <c r="L220" s="29"/>
      <c r="M220" s="138"/>
      <c r="T220" s="53"/>
      <c r="AT220" s="17" t="s">
        <v>232</v>
      </c>
      <c r="AU220" s="17" t="s">
        <v>82</v>
      </c>
    </row>
    <row r="221" spans="2:65" s="1" customFormat="1" ht="21.75" customHeight="1">
      <c r="B221" s="123"/>
      <c r="C221" s="124" t="s">
        <v>321</v>
      </c>
      <c r="D221" s="124" t="s">
        <v>226</v>
      </c>
      <c r="E221" s="125" t="s">
        <v>6052</v>
      </c>
      <c r="F221" s="126" t="s">
        <v>6053</v>
      </c>
      <c r="G221" s="127" t="s">
        <v>272</v>
      </c>
      <c r="H221" s="128">
        <v>132</v>
      </c>
      <c r="I221" s="129">
        <v>14.4</v>
      </c>
      <c r="J221" s="129">
        <f>ROUND(I221*H221,2)</f>
        <v>1900.8</v>
      </c>
      <c r="K221" s="126" t="s">
        <v>230</v>
      </c>
      <c r="L221" s="29"/>
      <c r="M221" s="130" t="s">
        <v>1</v>
      </c>
      <c r="N221" s="131" t="s">
        <v>38</v>
      </c>
      <c r="O221" s="132">
        <v>2.1999999999999999E-2</v>
      </c>
      <c r="P221" s="132">
        <f>O221*H221</f>
        <v>2.9039999999999999</v>
      </c>
      <c r="Q221" s="132">
        <v>6.0000000000000002E-5</v>
      </c>
      <c r="R221" s="132">
        <f>Q221*H221</f>
        <v>7.92E-3</v>
      </c>
      <c r="S221" s="132">
        <v>0</v>
      </c>
      <c r="T221" s="133">
        <f>S221*H221</f>
        <v>0</v>
      </c>
      <c r="AR221" s="134" t="s">
        <v>106</v>
      </c>
      <c r="AT221" s="134" t="s">
        <v>226</v>
      </c>
      <c r="AU221" s="134" t="s">
        <v>82</v>
      </c>
      <c r="AY221" s="17" t="s">
        <v>224</v>
      </c>
      <c r="BE221" s="135">
        <f>IF(N221="základní",J221,0)</f>
        <v>1900.8</v>
      </c>
      <c r="BF221" s="135">
        <f>IF(N221="snížená",J221,0)</f>
        <v>0</v>
      </c>
      <c r="BG221" s="135">
        <f>IF(N221="zákl. přenesená",J221,0)</f>
        <v>0</v>
      </c>
      <c r="BH221" s="135">
        <f>IF(N221="sníž. přenesená",J221,0)</f>
        <v>0</v>
      </c>
      <c r="BI221" s="135">
        <f>IF(N221="nulová",J221,0)</f>
        <v>0</v>
      </c>
      <c r="BJ221" s="17" t="s">
        <v>78</v>
      </c>
      <c r="BK221" s="135">
        <f>ROUND(I221*H221,2)</f>
        <v>1900.8</v>
      </c>
      <c r="BL221" s="17" t="s">
        <v>106</v>
      </c>
      <c r="BM221" s="134" t="s">
        <v>6663</v>
      </c>
    </row>
    <row r="222" spans="2:65" s="1" customFormat="1">
      <c r="B222" s="29"/>
      <c r="D222" s="136" t="s">
        <v>231</v>
      </c>
      <c r="F222" s="137" t="s">
        <v>6055</v>
      </c>
      <c r="L222" s="29"/>
      <c r="M222" s="138"/>
      <c r="T222" s="53"/>
      <c r="AT222" s="17" t="s">
        <v>231</v>
      </c>
      <c r="AU222" s="17" t="s">
        <v>82</v>
      </c>
    </row>
    <row r="223" spans="2:65" s="1" customFormat="1">
      <c r="B223" s="29"/>
      <c r="D223" s="139" t="s">
        <v>232</v>
      </c>
      <c r="F223" s="140" t="s">
        <v>6056</v>
      </c>
      <c r="L223" s="29"/>
      <c r="M223" s="138"/>
      <c r="T223" s="53"/>
      <c r="AT223" s="17" t="s">
        <v>232</v>
      </c>
      <c r="AU223" s="17" t="s">
        <v>82</v>
      </c>
    </row>
    <row r="224" spans="2:65" s="11" customFormat="1" ht="22.9" customHeight="1">
      <c r="B224" s="112"/>
      <c r="D224" s="113" t="s">
        <v>72</v>
      </c>
      <c r="E224" s="121" t="s">
        <v>280</v>
      </c>
      <c r="F224" s="121" t="s">
        <v>928</v>
      </c>
      <c r="J224" s="122">
        <f>BK224</f>
        <v>12400</v>
      </c>
      <c r="L224" s="112"/>
      <c r="M224" s="116"/>
      <c r="P224" s="117">
        <f>SUM(P225:P227)</f>
        <v>0.5</v>
      </c>
      <c r="R224" s="117">
        <f>SUM(R225:R227)</f>
        <v>3.1E-2</v>
      </c>
      <c r="T224" s="118">
        <f>SUM(T225:T227)</f>
        <v>0</v>
      </c>
      <c r="AR224" s="113" t="s">
        <v>78</v>
      </c>
      <c r="AT224" s="119" t="s">
        <v>72</v>
      </c>
      <c r="AU224" s="119" t="s">
        <v>78</v>
      </c>
      <c r="AY224" s="113" t="s">
        <v>224</v>
      </c>
      <c r="BK224" s="120">
        <f>SUM(BK225:BK227)</f>
        <v>12400</v>
      </c>
    </row>
    <row r="225" spans="2:65" s="1" customFormat="1" ht="21.75" customHeight="1">
      <c r="B225" s="123"/>
      <c r="C225" s="124" t="s">
        <v>409</v>
      </c>
      <c r="D225" s="124" t="s">
        <v>226</v>
      </c>
      <c r="E225" s="125" t="s">
        <v>6664</v>
      </c>
      <c r="F225" s="126" t="s">
        <v>6665</v>
      </c>
      <c r="G225" s="127" t="s">
        <v>639</v>
      </c>
      <c r="H225" s="128">
        <v>5</v>
      </c>
      <c r="I225" s="129">
        <v>2480</v>
      </c>
      <c r="J225" s="129">
        <f>ROUND(I225*H225,2)</f>
        <v>12400</v>
      </c>
      <c r="K225" s="126" t="s">
        <v>230</v>
      </c>
      <c r="L225" s="29"/>
      <c r="M225" s="130" t="s">
        <v>1</v>
      </c>
      <c r="N225" s="131" t="s">
        <v>38</v>
      </c>
      <c r="O225" s="132">
        <v>0.1</v>
      </c>
      <c r="P225" s="132">
        <f>O225*H225</f>
        <v>0.5</v>
      </c>
      <c r="Q225" s="132">
        <v>6.1999999999999998E-3</v>
      </c>
      <c r="R225" s="132">
        <f>Q225*H225</f>
        <v>3.1E-2</v>
      </c>
      <c r="S225" s="132">
        <v>0</v>
      </c>
      <c r="T225" s="133">
        <f>S225*H225</f>
        <v>0</v>
      </c>
      <c r="AR225" s="134" t="s">
        <v>106</v>
      </c>
      <c r="AT225" s="134" t="s">
        <v>226</v>
      </c>
      <c r="AU225" s="134" t="s">
        <v>82</v>
      </c>
      <c r="AY225" s="17" t="s">
        <v>224</v>
      </c>
      <c r="BE225" s="135">
        <f>IF(N225="základní",J225,0)</f>
        <v>12400</v>
      </c>
      <c r="BF225" s="135">
        <f>IF(N225="snížená",J225,0)</f>
        <v>0</v>
      </c>
      <c r="BG225" s="135">
        <f>IF(N225="zákl. přenesená",J225,0)</f>
        <v>0</v>
      </c>
      <c r="BH225" s="135">
        <f>IF(N225="sníž. přenesená",J225,0)</f>
        <v>0</v>
      </c>
      <c r="BI225" s="135">
        <f>IF(N225="nulová",J225,0)</f>
        <v>0</v>
      </c>
      <c r="BJ225" s="17" t="s">
        <v>78</v>
      </c>
      <c r="BK225" s="135">
        <f>ROUND(I225*H225,2)</f>
        <v>12400</v>
      </c>
      <c r="BL225" s="17" t="s">
        <v>106</v>
      </c>
      <c r="BM225" s="134" t="s">
        <v>6666</v>
      </c>
    </row>
    <row r="226" spans="2:65" s="1" customFormat="1" ht="19.5">
      <c r="B226" s="29"/>
      <c r="D226" s="136" t="s">
        <v>231</v>
      </c>
      <c r="F226" s="137" t="s">
        <v>6667</v>
      </c>
      <c r="L226" s="29"/>
      <c r="M226" s="138"/>
      <c r="T226" s="53"/>
      <c r="AT226" s="17" t="s">
        <v>231</v>
      </c>
      <c r="AU226" s="17" t="s">
        <v>82</v>
      </c>
    </row>
    <row r="227" spans="2:65" s="1" customFormat="1">
      <c r="B227" s="29"/>
      <c r="D227" s="139" t="s">
        <v>232</v>
      </c>
      <c r="F227" s="140" t="s">
        <v>6668</v>
      </c>
      <c r="L227" s="29"/>
      <c r="M227" s="138"/>
      <c r="T227" s="53"/>
      <c r="AT227" s="17" t="s">
        <v>232</v>
      </c>
      <c r="AU227" s="17" t="s">
        <v>82</v>
      </c>
    </row>
    <row r="228" spans="2:65" s="11" customFormat="1" ht="22.9" customHeight="1">
      <c r="B228" s="112"/>
      <c r="D228" s="113" t="s">
        <v>72</v>
      </c>
      <c r="E228" s="121" t="s">
        <v>1104</v>
      </c>
      <c r="F228" s="121" t="s">
        <v>1105</v>
      </c>
      <c r="J228" s="122">
        <f>BK228</f>
        <v>152062.85</v>
      </c>
      <c r="L228" s="112"/>
      <c r="M228" s="116"/>
      <c r="P228" s="117">
        <f>SUM(P229:P234)</f>
        <v>249.66225800000001</v>
      </c>
      <c r="R228" s="117">
        <f>SUM(R229:R234)</f>
        <v>0</v>
      </c>
      <c r="T228" s="118">
        <f>SUM(T229:T234)</f>
        <v>0</v>
      </c>
      <c r="AR228" s="113" t="s">
        <v>78</v>
      </c>
      <c r="AT228" s="119" t="s">
        <v>72</v>
      </c>
      <c r="AU228" s="119" t="s">
        <v>78</v>
      </c>
      <c r="AY228" s="113" t="s">
        <v>224</v>
      </c>
      <c r="BK228" s="120">
        <f>SUM(BK229:BK234)</f>
        <v>152062.85</v>
      </c>
    </row>
    <row r="229" spans="2:65" s="1" customFormat="1" ht="24.2" customHeight="1">
      <c r="B229" s="123"/>
      <c r="C229" s="124" t="s">
        <v>328</v>
      </c>
      <c r="D229" s="124" t="s">
        <v>226</v>
      </c>
      <c r="E229" s="125" t="s">
        <v>6361</v>
      </c>
      <c r="F229" s="126" t="s">
        <v>6362</v>
      </c>
      <c r="G229" s="127" t="s">
        <v>253</v>
      </c>
      <c r="H229" s="128">
        <v>114.419</v>
      </c>
      <c r="I229" s="129">
        <v>748</v>
      </c>
      <c r="J229" s="129">
        <f>ROUND(I229*H229,2)</f>
        <v>85585.41</v>
      </c>
      <c r="K229" s="126" t="s">
        <v>230</v>
      </c>
      <c r="L229" s="29"/>
      <c r="M229" s="130" t="s">
        <v>1</v>
      </c>
      <c r="N229" s="131" t="s">
        <v>38</v>
      </c>
      <c r="O229" s="132">
        <v>1.5940000000000001</v>
      </c>
      <c r="P229" s="132">
        <f>O229*H229</f>
        <v>182.38388600000002</v>
      </c>
      <c r="Q229" s="132">
        <v>0</v>
      </c>
      <c r="R229" s="132">
        <f>Q229*H229</f>
        <v>0</v>
      </c>
      <c r="S229" s="132">
        <v>0</v>
      </c>
      <c r="T229" s="133">
        <f>S229*H229</f>
        <v>0</v>
      </c>
      <c r="AR229" s="134" t="s">
        <v>106</v>
      </c>
      <c r="AT229" s="134" t="s">
        <v>226</v>
      </c>
      <c r="AU229" s="134" t="s">
        <v>82</v>
      </c>
      <c r="AY229" s="17" t="s">
        <v>224</v>
      </c>
      <c r="BE229" s="135">
        <f>IF(N229="základní",J229,0)</f>
        <v>85585.41</v>
      </c>
      <c r="BF229" s="135">
        <f>IF(N229="snížená",J229,0)</f>
        <v>0</v>
      </c>
      <c r="BG229" s="135">
        <f>IF(N229="zákl. přenesená",J229,0)</f>
        <v>0</v>
      </c>
      <c r="BH229" s="135">
        <f>IF(N229="sníž. přenesená",J229,0)</f>
        <v>0</v>
      </c>
      <c r="BI229" s="135">
        <f>IF(N229="nulová",J229,0)</f>
        <v>0</v>
      </c>
      <c r="BJ229" s="17" t="s">
        <v>78</v>
      </c>
      <c r="BK229" s="135">
        <f>ROUND(I229*H229,2)</f>
        <v>85585.41</v>
      </c>
      <c r="BL229" s="17" t="s">
        <v>106</v>
      </c>
      <c r="BM229" s="134" t="s">
        <v>6669</v>
      </c>
    </row>
    <row r="230" spans="2:65" s="1" customFormat="1" ht="19.5">
      <c r="B230" s="29"/>
      <c r="D230" s="136" t="s">
        <v>231</v>
      </c>
      <c r="F230" s="137" t="s">
        <v>6364</v>
      </c>
      <c r="L230" s="29"/>
      <c r="M230" s="138"/>
      <c r="T230" s="53"/>
      <c r="AT230" s="17" t="s">
        <v>231</v>
      </c>
      <c r="AU230" s="17" t="s">
        <v>82</v>
      </c>
    </row>
    <row r="231" spans="2:65" s="1" customFormat="1">
      <c r="B231" s="29"/>
      <c r="D231" s="139" t="s">
        <v>232</v>
      </c>
      <c r="F231" s="140" t="s">
        <v>6365</v>
      </c>
      <c r="L231" s="29"/>
      <c r="M231" s="138"/>
      <c r="T231" s="53"/>
      <c r="AT231" s="17" t="s">
        <v>232</v>
      </c>
      <c r="AU231" s="17" t="s">
        <v>82</v>
      </c>
    </row>
    <row r="232" spans="2:65" s="1" customFormat="1" ht="33" customHeight="1">
      <c r="B232" s="123"/>
      <c r="C232" s="124" t="s">
        <v>419</v>
      </c>
      <c r="D232" s="124" t="s">
        <v>226</v>
      </c>
      <c r="E232" s="125" t="s">
        <v>6670</v>
      </c>
      <c r="F232" s="126" t="s">
        <v>6671</v>
      </c>
      <c r="G232" s="127" t="s">
        <v>253</v>
      </c>
      <c r="H232" s="128">
        <v>114.419</v>
      </c>
      <c r="I232" s="129">
        <v>581</v>
      </c>
      <c r="J232" s="129">
        <f>ROUND(I232*H232,2)</f>
        <v>66477.440000000002</v>
      </c>
      <c r="K232" s="126" t="s">
        <v>230</v>
      </c>
      <c r="L232" s="29"/>
      <c r="M232" s="130" t="s">
        <v>1</v>
      </c>
      <c r="N232" s="131" t="s">
        <v>38</v>
      </c>
      <c r="O232" s="132">
        <v>0.58799999999999997</v>
      </c>
      <c r="P232" s="132">
        <f>O232*H232</f>
        <v>67.27837199999999</v>
      </c>
      <c r="Q232" s="132">
        <v>0</v>
      </c>
      <c r="R232" s="132">
        <f>Q232*H232</f>
        <v>0</v>
      </c>
      <c r="S232" s="132">
        <v>0</v>
      </c>
      <c r="T232" s="133">
        <f>S232*H232</f>
        <v>0</v>
      </c>
      <c r="AR232" s="134" t="s">
        <v>106</v>
      </c>
      <c r="AT232" s="134" t="s">
        <v>226</v>
      </c>
      <c r="AU232" s="134" t="s">
        <v>82</v>
      </c>
      <c r="AY232" s="17" t="s">
        <v>224</v>
      </c>
      <c r="BE232" s="135">
        <f>IF(N232="základní",J232,0)</f>
        <v>66477.440000000002</v>
      </c>
      <c r="BF232" s="135">
        <f>IF(N232="snížená",J232,0)</f>
        <v>0</v>
      </c>
      <c r="BG232" s="135">
        <f>IF(N232="zákl. přenesená",J232,0)</f>
        <v>0</v>
      </c>
      <c r="BH232" s="135">
        <f>IF(N232="sníž. přenesená",J232,0)</f>
        <v>0</v>
      </c>
      <c r="BI232" s="135">
        <f>IF(N232="nulová",J232,0)</f>
        <v>0</v>
      </c>
      <c r="BJ232" s="17" t="s">
        <v>78</v>
      </c>
      <c r="BK232" s="135">
        <f>ROUND(I232*H232,2)</f>
        <v>66477.440000000002</v>
      </c>
      <c r="BL232" s="17" t="s">
        <v>106</v>
      </c>
      <c r="BM232" s="134" t="s">
        <v>6672</v>
      </c>
    </row>
    <row r="233" spans="2:65" s="1" customFormat="1" ht="29.25">
      <c r="B233" s="29"/>
      <c r="D233" s="136" t="s">
        <v>231</v>
      </c>
      <c r="F233" s="137" t="s">
        <v>6673</v>
      </c>
      <c r="L233" s="29"/>
      <c r="M233" s="138"/>
      <c r="T233" s="53"/>
      <c r="AT233" s="17" t="s">
        <v>231</v>
      </c>
      <c r="AU233" s="17" t="s">
        <v>82</v>
      </c>
    </row>
    <row r="234" spans="2:65" s="1" customFormat="1">
      <c r="B234" s="29"/>
      <c r="D234" s="139" t="s">
        <v>232</v>
      </c>
      <c r="F234" s="140" t="s">
        <v>6674</v>
      </c>
      <c r="L234" s="29"/>
      <c r="M234" s="138"/>
      <c r="T234" s="53"/>
      <c r="AT234" s="17" t="s">
        <v>232</v>
      </c>
      <c r="AU234" s="17" t="s">
        <v>82</v>
      </c>
    </row>
    <row r="235" spans="2:65" s="11" customFormat="1" ht="25.9" customHeight="1">
      <c r="B235" s="112"/>
      <c r="D235" s="113" t="s">
        <v>72</v>
      </c>
      <c r="E235" s="114" t="s">
        <v>1110</v>
      </c>
      <c r="F235" s="114" t="s">
        <v>1111</v>
      </c>
      <c r="J235" s="115">
        <f>BK235</f>
        <v>103640.83</v>
      </c>
      <c r="L235" s="112"/>
      <c r="M235" s="116"/>
      <c r="P235" s="117">
        <f>P236</f>
        <v>57.526471999999984</v>
      </c>
      <c r="R235" s="117">
        <f>R236</f>
        <v>0.8962920000000002</v>
      </c>
      <c r="T235" s="118">
        <f>T236</f>
        <v>0</v>
      </c>
      <c r="AR235" s="113" t="s">
        <v>82</v>
      </c>
      <c r="AT235" s="119" t="s">
        <v>72</v>
      </c>
      <c r="AU235" s="119" t="s">
        <v>73</v>
      </c>
      <c r="AY235" s="113" t="s">
        <v>224</v>
      </c>
      <c r="BK235" s="120">
        <f>BK236</f>
        <v>103640.83</v>
      </c>
    </row>
    <row r="236" spans="2:65" s="11" customFormat="1" ht="22.9" customHeight="1">
      <c r="B236" s="112"/>
      <c r="D236" s="113" t="s">
        <v>72</v>
      </c>
      <c r="E236" s="121" t="s">
        <v>2400</v>
      </c>
      <c r="F236" s="121" t="s">
        <v>2401</v>
      </c>
      <c r="J236" s="122">
        <f>BK236</f>
        <v>103640.83</v>
      </c>
      <c r="L236" s="112"/>
      <c r="M236" s="116"/>
      <c r="P236" s="117">
        <f>SUM(P237:P266)</f>
        <v>57.526471999999984</v>
      </c>
      <c r="R236" s="117">
        <f>SUM(R237:R266)</f>
        <v>0.8962920000000002</v>
      </c>
      <c r="T236" s="118">
        <f>SUM(T237:T266)</f>
        <v>0</v>
      </c>
      <c r="AR236" s="113" t="s">
        <v>82</v>
      </c>
      <c r="AT236" s="119" t="s">
        <v>72</v>
      </c>
      <c r="AU236" s="119" t="s">
        <v>78</v>
      </c>
      <c r="AY236" s="113" t="s">
        <v>224</v>
      </c>
      <c r="BK236" s="120">
        <f>SUM(BK237:BK266)</f>
        <v>103640.83</v>
      </c>
    </row>
    <row r="237" spans="2:65" s="1" customFormat="1" ht="24.2" customHeight="1">
      <c r="B237" s="123"/>
      <c r="C237" s="124" t="s">
        <v>332</v>
      </c>
      <c r="D237" s="124" t="s">
        <v>226</v>
      </c>
      <c r="E237" s="125" t="s">
        <v>6675</v>
      </c>
      <c r="F237" s="126" t="s">
        <v>6676</v>
      </c>
      <c r="G237" s="127" t="s">
        <v>272</v>
      </c>
      <c r="H237" s="128">
        <v>6.4</v>
      </c>
      <c r="I237" s="129">
        <v>776</v>
      </c>
      <c r="J237" s="129">
        <f>ROUND(I237*H237,2)</f>
        <v>4966.3999999999996</v>
      </c>
      <c r="K237" s="126" t="s">
        <v>230</v>
      </c>
      <c r="L237" s="29"/>
      <c r="M237" s="130" t="s">
        <v>1</v>
      </c>
      <c r="N237" s="131" t="s">
        <v>38</v>
      </c>
      <c r="O237" s="132">
        <v>0.62</v>
      </c>
      <c r="P237" s="132">
        <f>O237*H237</f>
        <v>3.968</v>
      </c>
      <c r="Q237" s="132">
        <v>6.7400000000000003E-3</v>
      </c>
      <c r="R237" s="132">
        <f>Q237*H237</f>
        <v>4.3136000000000008E-2</v>
      </c>
      <c r="S237" s="132">
        <v>0</v>
      </c>
      <c r="T237" s="133">
        <f>S237*H237</f>
        <v>0</v>
      </c>
      <c r="AR237" s="134" t="s">
        <v>277</v>
      </c>
      <c r="AT237" s="134" t="s">
        <v>226</v>
      </c>
      <c r="AU237" s="134" t="s">
        <v>82</v>
      </c>
      <c r="AY237" s="17" t="s">
        <v>224</v>
      </c>
      <c r="BE237" s="135">
        <f>IF(N237="základní",J237,0)</f>
        <v>4966.3999999999996</v>
      </c>
      <c r="BF237" s="135">
        <f>IF(N237="snížená",J237,0)</f>
        <v>0</v>
      </c>
      <c r="BG237" s="135">
        <f>IF(N237="zákl. přenesená",J237,0)</f>
        <v>0</v>
      </c>
      <c r="BH237" s="135">
        <f>IF(N237="sníž. přenesená",J237,0)</f>
        <v>0</v>
      </c>
      <c r="BI237" s="135">
        <f>IF(N237="nulová",J237,0)</f>
        <v>0</v>
      </c>
      <c r="BJ237" s="17" t="s">
        <v>78</v>
      </c>
      <c r="BK237" s="135">
        <f>ROUND(I237*H237,2)</f>
        <v>4966.3999999999996</v>
      </c>
      <c r="BL237" s="17" t="s">
        <v>277</v>
      </c>
      <c r="BM237" s="134" t="s">
        <v>6677</v>
      </c>
    </row>
    <row r="238" spans="2:65" s="1" customFormat="1">
      <c r="B238" s="29"/>
      <c r="D238" s="136" t="s">
        <v>231</v>
      </c>
      <c r="F238" s="137" t="s">
        <v>6678</v>
      </c>
      <c r="L238" s="29"/>
      <c r="M238" s="138"/>
      <c r="T238" s="53"/>
      <c r="AT238" s="17" t="s">
        <v>231</v>
      </c>
      <c r="AU238" s="17" t="s">
        <v>82</v>
      </c>
    </row>
    <row r="239" spans="2:65" s="1" customFormat="1">
      <c r="B239" s="29"/>
      <c r="D239" s="139" t="s">
        <v>232</v>
      </c>
      <c r="F239" s="140" t="s">
        <v>6679</v>
      </c>
      <c r="L239" s="29"/>
      <c r="M239" s="138"/>
      <c r="T239" s="53"/>
      <c r="AT239" s="17" t="s">
        <v>232</v>
      </c>
      <c r="AU239" s="17" t="s">
        <v>82</v>
      </c>
    </row>
    <row r="240" spans="2:65" s="1" customFormat="1" ht="24.2" customHeight="1">
      <c r="B240" s="123"/>
      <c r="C240" s="164" t="s">
        <v>432</v>
      </c>
      <c r="D240" s="164" t="s">
        <v>1008</v>
      </c>
      <c r="E240" s="165" t="s">
        <v>6680</v>
      </c>
      <c r="F240" s="166" t="s">
        <v>6681</v>
      </c>
      <c r="G240" s="167" t="s">
        <v>272</v>
      </c>
      <c r="H240" s="168">
        <v>6.4</v>
      </c>
      <c r="I240" s="169">
        <v>2240</v>
      </c>
      <c r="J240" s="169">
        <f>ROUND(I240*H240,2)</f>
        <v>14336</v>
      </c>
      <c r="K240" s="166" t="s">
        <v>230</v>
      </c>
      <c r="L240" s="170"/>
      <c r="M240" s="171" t="s">
        <v>1</v>
      </c>
      <c r="N240" s="172" t="s">
        <v>38</v>
      </c>
      <c r="O240" s="132">
        <v>0</v>
      </c>
      <c r="P240" s="132">
        <f>O240*H240</f>
        <v>0</v>
      </c>
      <c r="Q240" s="132">
        <v>7.4999999999999997E-2</v>
      </c>
      <c r="R240" s="132">
        <f>Q240*H240</f>
        <v>0.48</v>
      </c>
      <c r="S240" s="132">
        <v>0</v>
      </c>
      <c r="T240" s="133">
        <f>S240*H240</f>
        <v>0</v>
      </c>
      <c r="AR240" s="134" t="s">
        <v>332</v>
      </c>
      <c r="AT240" s="134" t="s">
        <v>1008</v>
      </c>
      <c r="AU240" s="134" t="s">
        <v>82</v>
      </c>
      <c r="AY240" s="17" t="s">
        <v>224</v>
      </c>
      <c r="BE240" s="135">
        <f>IF(N240="základní",J240,0)</f>
        <v>14336</v>
      </c>
      <c r="BF240" s="135">
        <f>IF(N240="snížená",J240,0)</f>
        <v>0</v>
      </c>
      <c r="BG240" s="135">
        <f>IF(N240="zákl. přenesená",J240,0)</f>
        <v>0</v>
      </c>
      <c r="BH240" s="135">
        <f>IF(N240="sníž. přenesená",J240,0)</f>
        <v>0</v>
      </c>
      <c r="BI240" s="135">
        <f>IF(N240="nulová",J240,0)</f>
        <v>0</v>
      </c>
      <c r="BJ240" s="17" t="s">
        <v>78</v>
      </c>
      <c r="BK240" s="135">
        <f>ROUND(I240*H240,2)</f>
        <v>14336</v>
      </c>
      <c r="BL240" s="17" t="s">
        <v>277</v>
      </c>
      <c r="BM240" s="134" t="s">
        <v>6682</v>
      </c>
    </row>
    <row r="241" spans="2:65" s="1" customFormat="1" ht="19.5">
      <c r="B241" s="29"/>
      <c r="D241" s="136" t="s">
        <v>231</v>
      </c>
      <c r="F241" s="137" t="s">
        <v>6681</v>
      </c>
      <c r="L241" s="29"/>
      <c r="M241" s="138"/>
      <c r="T241" s="53"/>
      <c r="AT241" s="17" t="s">
        <v>231</v>
      </c>
      <c r="AU241" s="17" t="s">
        <v>82</v>
      </c>
    </row>
    <row r="242" spans="2:65" s="1" customFormat="1" ht="21.75" customHeight="1">
      <c r="B242" s="123"/>
      <c r="C242" s="124" t="s">
        <v>340</v>
      </c>
      <c r="D242" s="124" t="s">
        <v>226</v>
      </c>
      <c r="E242" s="125" t="s">
        <v>2407</v>
      </c>
      <c r="F242" s="126" t="s">
        <v>2408</v>
      </c>
      <c r="G242" s="127" t="s">
        <v>272</v>
      </c>
      <c r="H242" s="128">
        <v>38</v>
      </c>
      <c r="I242" s="129">
        <v>559</v>
      </c>
      <c r="J242" s="129">
        <f>ROUND(I242*H242,2)</f>
        <v>21242</v>
      </c>
      <c r="K242" s="126" t="s">
        <v>230</v>
      </c>
      <c r="L242" s="29"/>
      <c r="M242" s="130" t="s">
        <v>1</v>
      </c>
      <c r="N242" s="131" t="s">
        <v>38</v>
      </c>
      <c r="O242" s="132">
        <v>0.38300000000000001</v>
      </c>
      <c r="P242" s="132">
        <f>O242*H242</f>
        <v>14.554</v>
      </c>
      <c r="Q242" s="132">
        <v>1.97E-3</v>
      </c>
      <c r="R242" s="132">
        <f>Q242*H242</f>
        <v>7.4859999999999996E-2</v>
      </c>
      <c r="S242" s="132">
        <v>0</v>
      </c>
      <c r="T242" s="133">
        <f>S242*H242</f>
        <v>0</v>
      </c>
      <c r="AR242" s="134" t="s">
        <v>277</v>
      </c>
      <c r="AT242" s="134" t="s">
        <v>226</v>
      </c>
      <c r="AU242" s="134" t="s">
        <v>82</v>
      </c>
      <c r="AY242" s="17" t="s">
        <v>224</v>
      </c>
      <c r="BE242" s="135">
        <f>IF(N242="základní",J242,0)</f>
        <v>21242</v>
      </c>
      <c r="BF242" s="135">
        <f>IF(N242="snížená",J242,0)</f>
        <v>0</v>
      </c>
      <c r="BG242" s="135">
        <f>IF(N242="zákl. přenesená",J242,0)</f>
        <v>0</v>
      </c>
      <c r="BH242" s="135">
        <f>IF(N242="sníž. přenesená",J242,0)</f>
        <v>0</v>
      </c>
      <c r="BI242" s="135">
        <f>IF(N242="nulová",J242,0)</f>
        <v>0</v>
      </c>
      <c r="BJ242" s="17" t="s">
        <v>78</v>
      </c>
      <c r="BK242" s="135">
        <f>ROUND(I242*H242,2)</f>
        <v>21242</v>
      </c>
      <c r="BL242" s="17" t="s">
        <v>277</v>
      </c>
      <c r="BM242" s="134" t="s">
        <v>6683</v>
      </c>
    </row>
    <row r="243" spans="2:65" s="1" customFormat="1">
      <c r="B243" s="29"/>
      <c r="D243" s="136" t="s">
        <v>231</v>
      </c>
      <c r="F243" s="137" t="s">
        <v>2410</v>
      </c>
      <c r="L243" s="29"/>
      <c r="M243" s="138"/>
      <c r="T243" s="53"/>
      <c r="AT243" s="17" t="s">
        <v>231</v>
      </c>
      <c r="AU243" s="17" t="s">
        <v>82</v>
      </c>
    </row>
    <row r="244" spans="2:65" s="1" customFormat="1">
      <c r="B244" s="29"/>
      <c r="D244" s="139" t="s">
        <v>232</v>
      </c>
      <c r="F244" s="140" t="s">
        <v>2411</v>
      </c>
      <c r="L244" s="29"/>
      <c r="M244" s="138"/>
      <c r="T244" s="53"/>
      <c r="AT244" s="17" t="s">
        <v>232</v>
      </c>
      <c r="AU244" s="17" t="s">
        <v>82</v>
      </c>
    </row>
    <row r="245" spans="2:65" s="1" customFormat="1" ht="21.75" customHeight="1">
      <c r="B245" s="123"/>
      <c r="C245" s="124" t="s">
        <v>441</v>
      </c>
      <c r="D245" s="124" t="s">
        <v>226</v>
      </c>
      <c r="E245" s="125" t="s">
        <v>2413</v>
      </c>
      <c r="F245" s="126" t="s">
        <v>2414</v>
      </c>
      <c r="G245" s="127" t="s">
        <v>272</v>
      </c>
      <c r="H245" s="128">
        <v>25.5</v>
      </c>
      <c r="I245" s="129">
        <v>638</v>
      </c>
      <c r="J245" s="129">
        <f>ROUND(I245*H245,2)</f>
        <v>16269</v>
      </c>
      <c r="K245" s="126" t="s">
        <v>230</v>
      </c>
      <c r="L245" s="29"/>
      <c r="M245" s="130" t="s">
        <v>1</v>
      </c>
      <c r="N245" s="131" t="s">
        <v>38</v>
      </c>
      <c r="O245" s="132">
        <v>0.40400000000000003</v>
      </c>
      <c r="P245" s="132">
        <f>O245*H245</f>
        <v>10.302000000000001</v>
      </c>
      <c r="Q245" s="132">
        <v>3.0400000000000002E-3</v>
      </c>
      <c r="R245" s="132">
        <f>Q245*H245</f>
        <v>7.7520000000000006E-2</v>
      </c>
      <c r="S245" s="132">
        <v>0</v>
      </c>
      <c r="T245" s="133">
        <f>S245*H245</f>
        <v>0</v>
      </c>
      <c r="AR245" s="134" t="s">
        <v>277</v>
      </c>
      <c r="AT245" s="134" t="s">
        <v>226</v>
      </c>
      <c r="AU245" s="134" t="s">
        <v>82</v>
      </c>
      <c r="AY245" s="17" t="s">
        <v>224</v>
      </c>
      <c r="BE245" s="135">
        <f>IF(N245="základní",J245,0)</f>
        <v>16269</v>
      </c>
      <c r="BF245" s="135">
        <f>IF(N245="snížená",J245,0)</f>
        <v>0</v>
      </c>
      <c r="BG245" s="135">
        <f>IF(N245="zákl. přenesená",J245,0)</f>
        <v>0</v>
      </c>
      <c r="BH245" s="135">
        <f>IF(N245="sníž. přenesená",J245,0)</f>
        <v>0</v>
      </c>
      <c r="BI245" s="135">
        <f>IF(N245="nulová",J245,0)</f>
        <v>0</v>
      </c>
      <c r="BJ245" s="17" t="s">
        <v>78</v>
      </c>
      <c r="BK245" s="135">
        <f>ROUND(I245*H245,2)</f>
        <v>16269</v>
      </c>
      <c r="BL245" s="17" t="s">
        <v>277</v>
      </c>
      <c r="BM245" s="134" t="s">
        <v>6684</v>
      </c>
    </row>
    <row r="246" spans="2:65" s="1" customFormat="1">
      <c r="B246" s="29"/>
      <c r="D246" s="136" t="s">
        <v>231</v>
      </c>
      <c r="F246" s="137" t="s">
        <v>2416</v>
      </c>
      <c r="L246" s="29"/>
      <c r="M246" s="138"/>
      <c r="T246" s="53"/>
      <c r="AT246" s="17" t="s">
        <v>231</v>
      </c>
      <c r="AU246" s="17" t="s">
        <v>82</v>
      </c>
    </row>
    <row r="247" spans="2:65" s="1" customFormat="1">
      <c r="B247" s="29"/>
      <c r="D247" s="139" t="s">
        <v>232</v>
      </c>
      <c r="F247" s="140" t="s">
        <v>2417</v>
      </c>
      <c r="L247" s="29"/>
      <c r="M247" s="138"/>
      <c r="T247" s="53"/>
      <c r="AT247" s="17" t="s">
        <v>232</v>
      </c>
      <c r="AU247" s="17" t="s">
        <v>82</v>
      </c>
    </row>
    <row r="248" spans="2:65" s="1" customFormat="1" ht="21.75" customHeight="1">
      <c r="B248" s="123"/>
      <c r="C248" s="124" t="s">
        <v>345</v>
      </c>
      <c r="D248" s="124" t="s">
        <v>226</v>
      </c>
      <c r="E248" s="125" t="s">
        <v>2418</v>
      </c>
      <c r="F248" s="126" t="s">
        <v>2419</v>
      </c>
      <c r="G248" s="127" t="s">
        <v>272</v>
      </c>
      <c r="H248" s="128">
        <v>36</v>
      </c>
      <c r="I248" s="129">
        <v>953</v>
      </c>
      <c r="J248" s="129">
        <f>ROUND(I248*H248,2)</f>
        <v>34308</v>
      </c>
      <c r="K248" s="126" t="s">
        <v>230</v>
      </c>
      <c r="L248" s="29"/>
      <c r="M248" s="130" t="s">
        <v>1</v>
      </c>
      <c r="N248" s="131" t="s">
        <v>38</v>
      </c>
      <c r="O248" s="132">
        <v>0.42499999999999999</v>
      </c>
      <c r="P248" s="132">
        <f>O248*H248</f>
        <v>15.299999999999999</v>
      </c>
      <c r="Q248" s="132">
        <v>4.9199999999999999E-3</v>
      </c>
      <c r="R248" s="132">
        <f>Q248*H248</f>
        <v>0.17712</v>
      </c>
      <c r="S248" s="132">
        <v>0</v>
      </c>
      <c r="T248" s="133">
        <f>S248*H248</f>
        <v>0</v>
      </c>
      <c r="AR248" s="134" t="s">
        <v>277</v>
      </c>
      <c r="AT248" s="134" t="s">
        <v>226</v>
      </c>
      <c r="AU248" s="134" t="s">
        <v>82</v>
      </c>
      <c r="AY248" s="17" t="s">
        <v>224</v>
      </c>
      <c r="BE248" s="135">
        <f>IF(N248="základní",J248,0)</f>
        <v>34308</v>
      </c>
      <c r="BF248" s="135">
        <f>IF(N248="snížená",J248,0)</f>
        <v>0</v>
      </c>
      <c r="BG248" s="135">
        <f>IF(N248="zákl. přenesená",J248,0)</f>
        <v>0</v>
      </c>
      <c r="BH248" s="135">
        <f>IF(N248="sníž. přenesená",J248,0)</f>
        <v>0</v>
      </c>
      <c r="BI248" s="135">
        <f>IF(N248="nulová",J248,0)</f>
        <v>0</v>
      </c>
      <c r="BJ248" s="17" t="s">
        <v>78</v>
      </c>
      <c r="BK248" s="135">
        <f>ROUND(I248*H248,2)</f>
        <v>34308</v>
      </c>
      <c r="BL248" s="17" t="s">
        <v>277</v>
      </c>
      <c r="BM248" s="134" t="s">
        <v>6685</v>
      </c>
    </row>
    <row r="249" spans="2:65" s="1" customFormat="1">
      <c r="B249" s="29"/>
      <c r="D249" s="136" t="s">
        <v>231</v>
      </c>
      <c r="F249" s="137" t="s">
        <v>2421</v>
      </c>
      <c r="L249" s="29"/>
      <c r="M249" s="138"/>
      <c r="T249" s="53"/>
      <c r="AT249" s="17" t="s">
        <v>231</v>
      </c>
      <c r="AU249" s="17" t="s">
        <v>82</v>
      </c>
    </row>
    <row r="250" spans="2:65" s="1" customFormat="1">
      <c r="B250" s="29"/>
      <c r="D250" s="139" t="s">
        <v>232</v>
      </c>
      <c r="F250" s="140" t="s">
        <v>2422</v>
      </c>
      <c r="L250" s="29"/>
      <c r="M250" s="138"/>
      <c r="T250" s="53"/>
      <c r="AT250" s="17" t="s">
        <v>232</v>
      </c>
      <c r="AU250" s="17" t="s">
        <v>82</v>
      </c>
    </row>
    <row r="251" spans="2:65" s="1" customFormat="1" ht="21.75" customHeight="1">
      <c r="B251" s="123"/>
      <c r="C251" s="124" t="s">
        <v>453</v>
      </c>
      <c r="D251" s="124" t="s">
        <v>226</v>
      </c>
      <c r="E251" s="125" t="s">
        <v>2423</v>
      </c>
      <c r="F251" s="126" t="s">
        <v>2424</v>
      </c>
      <c r="G251" s="127" t="s">
        <v>272</v>
      </c>
      <c r="H251" s="128">
        <v>5.0999999999999996</v>
      </c>
      <c r="I251" s="129">
        <v>1180</v>
      </c>
      <c r="J251" s="129">
        <f>ROUND(I251*H251,2)</f>
        <v>6018</v>
      </c>
      <c r="K251" s="126" t="s">
        <v>230</v>
      </c>
      <c r="L251" s="29"/>
      <c r="M251" s="130" t="s">
        <v>1</v>
      </c>
      <c r="N251" s="131" t="s">
        <v>38</v>
      </c>
      <c r="O251" s="132">
        <v>0.46600000000000003</v>
      </c>
      <c r="P251" s="132">
        <f>O251*H251</f>
        <v>2.3765999999999998</v>
      </c>
      <c r="Q251" s="132">
        <v>8.5599999999999999E-3</v>
      </c>
      <c r="R251" s="132">
        <f>Q251*H251</f>
        <v>4.3655999999999993E-2</v>
      </c>
      <c r="S251" s="132">
        <v>0</v>
      </c>
      <c r="T251" s="133">
        <f>S251*H251</f>
        <v>0</v>
      </c>
      <c r="AR251" s="134" t="s">
        <v>277</v>
      </c>
      <c r="AT251" s="134" t="s">
        <v>226</v>
      </c>
      <c r="AU251" s="134" t="s">
        <v>82</v>
      </c>
      <c r="AY251" s="17" t="s">
        <v>224</v>
      </c>
      <c r="BE251" s="135">
        <f>IF(N251="základní",J251,0)</f>
        <v>6018</v>
      </c>
      <c r="BF251" s="135">
        <f>IF(N251="snížená",J251,0)</f>
        <v>0</v>
      </c>
      <c r="BG251" s="135">
        <f>IF(N251="zákl. přenesená",J251,0)</f>
        <v>0</v>
      </c>
      <c r="BH251" s="135">
        <f>IF(N251="sníž. přenesená",J251,0)</f>
        <v>0</v>
      </c>
      <c r="BI251" s="135">
        <f>IF(N251="nulová",J251,0)</f>
        <v>0</v>
      </c>
      <c r="BJ251" s="17" t="s">
        <v>78</v>
      </c>
      <c r="BK251" s="135">
        <f>ROUND(I251*H251,2)</f>
        <v>6018</v>
      </c>
      <c r="BL251" s="17" t="s">
        <v>277</v>
      </c>
      <c r="BM251" s="134" t="s">
        <v>6686</v>
      </c>
    </row>
    <row r="252" spans="2:65" s="1" customFormat="1">
      <c r="B252" s="29"/>
      <c r="D252" s="136" t="s">
        <v>231</v>
      </c>
      <c r="F252" s="137" t="s">
        <v>2426</v>
      </c>
      <c r="L252" s="29"/>
      <c r="M252" s="138"/>
      <c r="T252" s="53"/>
      <c r="AT252" s="17" t="s">
        <v>231</v>
      </c>
      <c r="AU252" s="17" t="s">
        <v>82</v>
      </c>
    </row>
    <row r="253" spans="2:65" s="1" customFormat="1">
      <c r="B253" s="29"/>
      <c r="D253" s="139" t="s">
        <v>232</v>
      </c>
      <c r="F253" s="140" t="s">
        <v>2427</v>
      </c>
      <c r="L253" s="29"/>
      <c r="M253" s="138"/>
      <c r="T253" s="53"/>
      <c r="AT253" s="17" t="s">
        <v>232</v>
      </c>
      <c r="AU253" s="17" t="s">
        <v>82</v>
      </c>
    </row>
    <row r="254" spans="2:65" s="1" customFormat="1" ht="24.2" customHeight="1">
      <c r="B254" s="123"/>
      <c r="C254" s="124" t="s">
        <v>350</v>
      </c>
      <c r="D254" s="124" t="s">
        <v>226</v>
      </c>
      <c r="E254" s="125" t="s">
        <v>2503</v>
      </c>
      <c r="F254" s="126" t="s">
        <v>2504</v>
      </c>
      <c r="G254" s="127" t="s">
        <v>272</v>
      </c>
      <c r="H254" s="128">
        <v>120.5</v>
      </c>
      <c r="I254" s="129">
        <v>37.5</v>
      </c>
      <c r="J254" s="129">
        <f>ROUND(I254*H254,2)</f>
        <v>4518.75</v>
      </c>
      <c r="K254" s="126" t="s">
        <v>230</v>
      </c>
      <c r="L254" s="29"/>
      <c r="M254" s="130" t="s">
        <v>1</v>
      </c>
      <c r="N254" s="131" t="s">
        <v>38</v>
      </c>
      <c r="O254" s="132">
        <v>5.8999999999999997E-2</v>
      </c>
      <c r="P254" s="132">
        <f>O254*H254</f>
        <v>7.1094999999999997</v>
      </c>
      <c r="Q254" s="132">
        <v>0</v>
      </c>
      <c r="R254" s="132">
        <f>Q254*H254</f>
        <v>0</v>
      </c>
      <c r="S254" s="132">
        <v>0</v>
      </c>
      <c r="T254" s="133">
        <f>S254*H254</f>
        <v>0</v>
      </c>
      <c r="AR254" s="134" t="s">
        <v>277</v>
      </c>
      <c r="AT254" s="134" t="s">
        <v>226</v>
      </c>
      <c r="AU254" s="134" t="s">
        <v>82</v>
      </c>
      <c r="AY254" s="17" t="s">
        <v>224</v>
      </c>
      <c r="BE254" s="135">
        <f>IF(N254="základní",J254,0)</f>
        <v>4518.75</v>
      </c>
      <c r="BF254" s="135">
        <f>IF(N254="snížená",J254,0)</f>
        <v>0</v>
      </c>
      <c r="BG254" s="135">
        <f>IF(N254="zákl. přenesená",J254,0)</f>
        <v>0</v>
      </c>
      <c r="BH254" s="135">
        <f>IF(N254="sníž. přenesená",J254,0)</f>
        <v>0</v>
      </c>
      <c r="BI254" s="135">
        <f>IF(N254="nulová",J254,0)</f>
        <v>0</v>
      </c>
      <c r="BJ254" s="17" t="s">
        <v>78</v>
      </c>
      <c r="BK254" s="135">
        <f>ROUND(I254*H254,2)</f>
        <v>4518.75</v>
      </c>
      <c r="BL254" s="17" t="s">
        <v>277</v>
      </c>
      <c r="BM254" s="134" t="s">
        <v>6687</v>
      </c>
    </row>
    <row r="255" spans="2:65" s="1" customFormat="1" ht="19.5">
      <c r="B255" s="29"/>
      <c r="D255" s="136" t="s">
        <v>231</v>
      </c>
      <c r="F255" s="137" t="s">
        <v>2506</v>
      </c>
      <c r="L255" s="29"/>
      <c r="M255" s="138"/>
      <c r="T255" s="53"/>
      <c r="AT255" s="17" t="s">
        <v>231</v>
      </c>
      <c r="AU255" s="17" t="s">
        <v>82</v>
      </c>
    </row>
    <row r="256" spans="2:65" s="1" customFormat="1">
      <c r="B256" s="29"/>
      <c r="D256" s="139" t="s">
        <v>232</v>
      </c>
      <c r="F256" s="140" t="s">
        <v>2507</v>
      </c>
      <c r="L256" s="29"/>
      <c r="M256" s="138"/>
      <c r="T256" s="53"/>
      <c r="AT256" s="17" t="s">
        <v>232</v>
      </c>
      <c r="AU256" s="17" t="s">
        <v>82</v>
      </c>
    </row>
    <row r="257" spans="2:65" s="13" customFormat="1">
      <c r="B257" s="146"/>
      <c r="D257" s="136" t="s">
        <v>234</v>
      </c>
      <c r="E257" s="147" t="s">
        <v>1</v>
      </c>
      <c r="F257" s="148" t="s">
        <v>6688</v>
      </c>
      <c r="H257" s="149">
        <v>120.5</v>
      </c>
      <c r="L257" s="146"/>
      <c r="M257" s="150"/>
      <c r="T257" s="151"/>
      <c r="AT257" s="147" t="s">
        <v>234</v>
      </c>
      <c r="AU257" s="147" t="s">
        <v>82</v>
      </c>
      <c r="AV257" s="13" t="s">
        <v>82</v>
      </c>
      <c r="AW257" s="13" t="s">
        <v>29</v>
      </c>
      <c r="AX257" s="13" t="s">
        <v>73</v>
      </c>
      <c r="AY257" s="147" t="s">
        <v>224</v>
      </c>
    </row>
    <row r="258" spans="2:65" s="14" customFormat="1">
      <c r="B258" s="152"/>
      <c r="D258" s="136" t="s">
        <v>234</v>
      </c>
      <c r="E258" s="153" t="s">
        <v>1</v>
      </c>
      <c r="F258" s="154" t="s">
        <v>239</v>
      </c>
      <c r="H258" s="155">
        <v>120.5</v>
      </c>
      <c r="L258" s="152"/>
      <c r="M258" s="156"/>
      <c r="T258" s="157"/>
      <c r="AT258" s="153" t="s">
        <v>234</v>
      </c>
      <c r="AU258" s="153" t="s">
        <v>82</v>
      </c>
      <c r="AV258" s="14" t="s">
        <v>106</v>
      </c>
      <c r="AW258" s="14" t="s">
        <v>29</v>
      </c>
      <c r="AX258" s="14" t="s">
        <v>78</v>
      </c>
      <c r="AY258" s="153" t="s">
        <v>224</v>
      </c>
    </row>
    <row r="259" spans="2:65" s="1" customFormat="1" ht="24.2" customHeight="1">
      <c r="B259" s="123"/>
      <c r="C259" s="124" t="s">
        <v>464</v>
      </c>
      <c r="D259" s="124" t="s">
        <v>226</v>
      </c>
      <c r="E259" s="125" t="s">
        <v>6066</v>
      </c>
      <c r="F259" s="126" t="s">
        <v>6067</v>
      </c>
      <c r="G259" s="127" t="s">
        <v>272</v>
      </c>
      <c r="H259" s="128">
        <v>11.5</v>
      </c>
      <c r="I259" s="129">
        <v>53.2</v>
      </c>
      <c r="J259" s="129">
        <f>ROUND(I259*H259,2)</f>
        <v>611.79999999999995</v>
      </c>
      <c r="K259" s="126" t="s">
        <v>230</v>
      </c>
      <c r="L259" s="29"/>
      <c r="M259" s="130" t="s">
        <v>1</v>
      </c>
      <c r="N259" s="131" t="s">
        <v>38</v>
      </c>
      <c r="O259" s="132">
        <v>7.9000000000000001E-2</v>
      </c>
      <c r="P259" s="132">
        <f>O259*H259</f>
        <v>0.90849999999999997</v>
      </c>
      <c r="Q259" s="132">
        <v>0</v>
      </c>
      <c r="R259" s="132">
        <f>Q259*H259</f>
        <v>0</v>
      </c>
      <c r="S259" s="132">
        <v>0</v>
      </c>
      <c r="T259" s="133">
        <f>S259*H259</f>
        <v>0</v>
      </c>
      <c r="AR259" s="134" t="s">
        <v>277</v>
      </c>
      <c r="AT259" s="134" t="s">
        <v>226</v>
      </c>
      <c r="AU259" s="134" t="s">
        <v>82</v>
      </c>
      <c r="AY259" s="17" t="s">
        <v>224</v>
      </c>
      <c r="BE259" s="135">
        <f>IF(N259="základní",J259,0)</f>
        <v>611.79999999999995</v>
      </c>
      <c r="BF259" s="135">
        <f>IF(N259="snížená",J259,0)</f>
        <v>0</v>
      </c>
      <c r="BG259" s="135">
        <f>IF(N259="zákl. přenesená",J259,0)</f>
        <v>0</v>
      </c>
      <c r="BH259" s="135">
        <f>IF(N259="sníž. přenesená",J259,0)</f>
        <v>0</v>
      </c>
      <c r="BI259" s="135">
        <f>IF(N259="nulová",J259,0)</f>
        <v>0</v>
      </c>
      <c r="BJ259" s="17" t="s">
        <v>78</v>
      </c>
      <c r="BK259" s="135">
        <f>ROUND(I259*H259,2)</f>
        <v>611.79999999999995</v>
      </c>
      <c r="BL259" s="17" t="s">
        <v>277</v>
      </c>
      <c r="BM259" s="134" t="s">
        <v>6689</v>
      </c>
    </row>
    <row r="260" spans="2:65" s="1" customFormat="1" ht="19.5">
      <c r="B260" s="29"/>
      <c r="D260" s="136" t="s">
        <v>231</v>
      </c>
      <c r="F260" s="137" t="s">
        <v>6069</v>
      </c>
      <c r="L260" s="29"/>
      <c r="M260" s="138"/>
      <c r="T260" s="53"/>
      <c r="AT260" s="17" t="s">
        <v>231</v>
      </c>
      <c r="AU260" s="17" t="s">
        <v>82</v>
      </c>
    </row>
    <row r="261" spans="2:65" s="1" customFormat="1">
      <c r="B261" s="29"/>
      <c r="D261" s="139" t="s">
        <v>232</v>
      </c>
      <c r="F261" s="140" t="s">
        <v>6070</v>
      </c>
      <c r="L261" s="29"/>
      <c r="M261" s="138"/>
      <c r="T261" s="53"/>
      <c r="AT261" s="17" t="s">
        <v>232</v>
      </c>
      <c r="AU261" s="17" t="s">
        <v>82</v>
      </c>
    </row>
    <row r="262" spans="2:65" s="13" customFormat="1">
      <c r="B262" s="146"/>
      <c r="D262" s="136" t="s">
        <v>234</v>
      </c>
      <c r="E262" s="147" t="s">
        <v>1</v>
      </c>
      <c r="F262" s="148" t="s">
        <v>6690</v>
      </c>
      <c r="H262" s="149">
        <v>11.5</v>
      </c>
      <c r="L262" s="146"/>
      <c r="M262" s="150"/>
      <c r="T262" s="151"/>
      <c r="AT262" s="147" t="s">
        <v>234</v>
      </c>
      <c r="AU262" s="147" t="s">
        <v>82</v>
      </c>
      <c r="AV262" s="13" t="s">
        <v>82</v>
      </c>
      <c r="AW262" s="13" t="s">
        <v>29</v>
      </c>
      <c r="AX262" s="13" t="s">
        <v>73</v>
      </c>
      <c r="AY262" s="147" t="s">
        <v>224</v>
      </c>
    </row>
    <row r="263" spans="2:65" s="14" customFormat="1">
      <c r="B263" s="152"/>
      <c r="D263" s="136" t="s">
        <v>234</v>
      </c>
      <c r="E263" s="153" t="s">
        <v>1</v>
      </c>
      <c r="F263" s="154" t="s">
        <v>239</v>
      </c>
      <c r="H263" s="155">
        <v>11.5</v>
      </c>
      <c r="L263" s="152"/>
      <c r="M263" s="156"/>
      <c r="T263" s="157"/>
      <c r="AT263" s="153" t="s">
        <v>234</v>
      </c>
      <c r="AU263" s="153" t="s">
        <v>82</v>
      </c>
      <c r="AV263" s="14" t="s">
        <v>106</v>
      </c>
      <c r="AW263" s="14" t="s">
        <v>29</v>
      </c>
      <c r="AX263" s="14" t="s">
        <v>78</v>
      </c>
      <c r="AY263" s="153" t="s">
        <v>224</v>
      </c>
    </row>
    <row r="264" spans="2:65" s="1" customFormat="1" ht="24.2" customHeight="1">
      <c r="B264" s="123"/>
      <c r="C264" s="124" t="s">
        <v>355</v>
      </c>
      <c r="D264" s="124" t="s">
        <v>226</v>
      </c>
      <c r="E264" s="125" t="s">
        <v>6691</v>
      </c>
      <c r="F264" s="126" t="s">
        <v>6692</v>
      </c>
      <c r="G264" s="127" t="s">
        <v>253</v>
      </c>
      <c r="H264" s="128">
        <v>0.89600000000000002</v>
      </c>
      <c r="I264" s="129">
        <v>1530</v>
      </c>
      <c r="J264" s="129">
        <f>ROUND(I264*H264,2)</f>
        <v>1370.88</v>
      </c>
      <c r="K264" s="126" t="s">
        <v>230</v>
      </c>
      <c r="L264" s="29"/>
      <c r="M264" s="130" t="s">
        <v>1</v>
      </c>
      <c r="N264" s="131" t="s">
        <v>38</v>
      </c>
      <c r="O264" s="132">
        <v>3.3570000000000002</v>
      </c>
      <c r="P264" s="132">
        <f>O264*H264</f>
        <v>3.0078720000000003</v>
      </c>
      <c r="Q264" s="132">
        <v>0</v>
      </c>
      <c r="R264" s="132">
        <f>Q264*H264</f>
        <v>0</v>
      </c>
      <c r="S264" s="132">
        <v>0</v>
      </c>
      <c r="T264" s="133">
        <f>S264*H264</f>
        <v>0</v>
      </c>
      <c r="AR264" s="134" t="s">
        <v>277</v>
      </c>
      <c r="AT264" s="134" t="s">
        <v>226</v>
      </c>
      <c r="AU264" s="134" t="s">
        <v>82</v>
      </c>
      <c r="AY264" s="17" t="s">
        <v>224</v>
      </c>
      <c r="BE264" s="135">
        <f>IF(N264="základní",J264,0)</f>
        <v>1370.88</v>
      </c>
      <c r="BF264" s="135">
        <f>IF(N264="snížená",J264,0)</f>
        <v>0</v>
      </c>
      <c r="BG264" s="135">
        <f>IF(N264="zákl. přenesená",J264,0)</f>
        <v>0</v>
      </c>
      <c r="BH264" s="135">
        <f>IF(N264="sníž. přenesená",J264,0)</f>
        <v>0</v>
      </c>
      <c r="BI264" s="135">
        <f>IF(N264="nulová",J264,0)</f>
        <v>0</v>
      </c>
      <c r="BJ264" s="17" t="s">
        <v>78</v>
      </c>
      <c r="BK264" s="135">
        <f>ROUND(I264*H264,2)</f>
        <v>1370.88</v>
      </c>
      <c r="BL264" s="17" t="s">
        <v>277</v>
      </c>
      <c r="BM264" s="134" t="s">
        <v>6693</v>
      </c>
    </row>
    <row r="265" spans="2:65" s="1" customFormat="1" ht="29.25">
      <c r="B265" s="29"/>
      <c r="D265" s="136" t="s">
        <v>231</v>
      </c>
      <c r="F265" s="137" t="s">
        <v>6694</v>
      </c>
      <c r="L265" s="29"/>
      <c r="M265" s="138"/>
      <c r="T265" s="53"/>
      <c r="AT265" s="17" t="s">
        <v>231</v>
      </c>
      <c r="AU265" s="17" t="s">
        <v>82</v>
      </c>
    </row>
    <row r="266" spans="2:65" s="1" customFormat="1">
      <c r="B266" s="29"/>
      <c r="D266" s="139" t="s">
        <v>232</v>
      </c>
      <c r="F266" s="140" t="s">
        <v>6695</v>
      </c>
      <c r="L266" s="29"/>
      <c r="M266" s="138"/>
      <c r="T266" s="53"/>
      <c r="AT266" s="17" t="s">
        <v>232</v>
      </c>
      <c r="AU266" s="17" t="s">
        <v>82</v>
      </c>
    </row>
    <row r="267" spans="2:65" s="11" customFormat="1" ht="25.9" customHeight="1">
      <c r="B267" s="112"/>
      <c r="D267" s="113" t="s">
        <v>72</v>
      </c>
      <c r="E267" s="114" t="s">
        <v>2877</v>
      </c>
      <c r="F267" s="114" t="s">
        <v>2877</v>
      </c>
      <c r="J267" s="115">
        <f>BK267</f>
        <v>15250</v>
      </c>
      <c r="L267" s="112"/>
      <c r="M267" s="116"/>
      <c r="P267" s="117">
        <f>SUM(P268:P271)</f>
        <v>0</v>
      </c>
      <c r="R267" s="117">
        <f>SUM(R268:R271)</f>
        <v>0</v>
      </c>
      <c r="T267" s="118">
        <f>SUM(T268:T271)</f>
        <v>0</v>
      </c>
      <c r="AR267" s="113" t="s">
        <v>106</v>
      </c>
      <c r="AT267" s="119" t="s">
        <v>72</v>
      </c>
      <c r="AU267" s="119" t="s">
        <v>73</v>
      </c>
      <c r="AY267" s="113" t="s">
        <v>224</v>
      </c>
      <c r="BK267" s="120">
        <f>SUM(BK268:BK271)</f>
        <v>15250</v>
      </c>
    </row>
    <row r="268" spans="2:65" s="1" customFormat="1" ht="16.5" customHeight="1">
      <c r="B268" s="123"/>
      <c r="C268" s="124" t="s">
        <v>472</v>
      </c>
      <c r="D268" s="124" t="s">
        <v>226</v>
      </c>
      <c r="E268" s="125" t="s">
        <v>2298</v>
      </c>
      <c r="F268" s="126" t="s">
        <v>6696</v>
      </c>
      <c r="G268" s="127" t="s">
        <v>2879</v>
      </c>
      <c r="H268" s="128">
        <v>5</v>
      </c>
      <c r="I268" s="129">
        <v>2100</v>
      </c>
      <c r="J268" s="129">
        <f>ROUND(I268*H268,2)</f>
        <v>10500</v>
      </c>
      <c r="K268" s="126" t="s">
        <v>1</v>
      </c>
      <c r="L268" s="29"/>
      <c r="M268" s="130" t="s">
        <v>1</v>
      </c>
      <c r="N268" s="131" t="s">
        <v>38</v>
      </c>
      <c r="O268" s="132">
        <v>0</v>
      </c>
      <c r="P268" s="132">
        <f>O268*H268</f>
        <v>0</v>
      </c>
      <c r="Q268" s="132">
        <v>0</v>
      </c>
      <c r="R268" s="132">
        <f>Q268*H268</f>
        <v>0</v>
      </c>
      <c r="S268" s="132">
        <v>0</v>
      </c>
      <c r="T268" s="133">
        <f>S268*H268</f>
        <v>0</v>
      </c>
      <c r="AR268" s="134" t="s">
        <v>1564</v>
      </c>
      <c r="AT268" s="134" t="s">
        <v>226</v>
      </c>
      <c r="AU268" s="134" t="s">
        <v>78</v>
      </c>
      <c r="AY268" s="17" t="s">
        <v>224</v>
      </c>
      <c r="BE268" s="135">
        <f>IF(N268="základní",J268,0)</f>
        <v>10500</v>
      </c>
      <c r="BF268" s="135">
        <f>IF(N268="snížená",J268,0)</f>
        <v>0</v>
      </c>
      <c r="BG268" s="135">
        <f>IF(N268="zákl. přenesená",J268,0)</f>
        <v>0</v>
      </c>
      <c r="BH268" s="135">
        <f>IF(N268="sníž. přenesená",J268,0)</f>
        <v>0</v>
      </c>
      <c r="BI268" s="135">
        <f>IF(N268="nulová",J268,0)</f>
        <v>0</v>
      </c>
      <c r="BJ268" s="17" t="s">
        <v>78</v>
      </c>
      <c r="BK268" s="135">
        <f>ROUND(I268*H268,2)</f>
        <v>10500</v>
      </c>
      <c r="BL268" s="17" t="s">
        <v>1564</v>
      </c>
      <c r="BM268" s="134" t="s">
        <v>6697</v>
      </c>
    </row>
    <row r="269" spans="2:65" s="1" customFormat="1">
      <c r="B269" s="29"/>
      <c r="D269" s="136" t="s">
        <v>231</v>
      </c>
      <c r="F269" s="137" t="s">
        <v>6696</v>
      </c>
      <c r="L269" s="29"/>
      <c r="M269" s="138"/>
      <c r="T269" s="53"/>
      <c r="AT269" s="17" t="s">
        <v>231</v>
      </c>
      <c r="AU269" s="17" t="s">
        <v>78</v>
      </c>
    </row>
    <row r="270" spans="2:65" s="1" customFormat="1" ht="16.5" customHeight="1">
      <c r="B270" s="123"/>
      <c r="C270" s="124" t="s">
        <v>359</v>
      </c>
      <c r="D270" s="124" t="s">
        <v>226</v>
      </c>
      <c r="E270" s="125" t="s">
        <v>2881</v>
      </c>
      <c r="F270" s="126" t="s">
        <v>6698</v>
      </c>
      <c r="G270" s="127" t="s">
        <v>2879</v>
      </c>
      <c r="H270" s="128">
        <v>5</v>
      </c>
      <c r="I270" s="129">
        <v>950</v>
      </c>
      <c r="J270" s="129">
        <f>ROUND(I270*H270,2)</f>
        <v>4750</v>
      </c>
      <c r="K270" s="126" t="s">
        <v>1</v>
      </c>
      <c r="L270" s="29"/>
      <c r="M270" s="130" t="s">
        <v>1</v>
      </c>
      <c r="N270" s="131" t="s">
        <v>38</v>
      </c>
      <c r="O270" s="132">
        <v>0</v>
      </c>
      <c r="P270" s="132">
        <f>O270*H270</f>
        <v>0</v>
      </c>
      <c r="Q270" s="132">
        <v>0</v>
      </c>
      <c r="R270" s="132">
        <f>Q270*H270</f>
        <v>0</v>
      </c>
      <c r="S270" s="132">
        <v>0</v>
      </c>
      <c r="T270" s="133">
        <f>S270*H270</f>
        <v>0</v>
      </c>
      <c r="AR270" s="134" t="s">
        <v>1564</v>
      </c>
      <c r="AT270" s="134" t="s">
        <v>226</v>
      </c>
      <c r="AU270" s="134" t="s">
        <v>78</v>
      </c>
      <c r="AY270" s="17" t="s">
        <v>224</v>
      </c>
      <c r="BE270" s="135">
        <f>IF(N270="základní",J270,0)</f>
        <v>4750</v>
      </c>
      <c r="BF270" s="135">
        <f>IF(N270="snížená",J270,0)</f>
        <v>0</v>
      </c>
      <c r="BG270" s="135">
        <f>IF(N270="zákl. přenesená",J270,0)</f>
        <v>0</v>
      </c>
      <c r="BH270" s="135">
        <f>IF(N270="sníž. přenesená",J270,0)</f>
        <v>0</v>
      </c>
      <c r="BI270" s="135">
        <f>IF(N270="nulová",J270,0)</f>
        <v>0</v>
      </c>
      <c r="BJ270" s="17" t="s">
        <v>78</v>
      </c>
      <c r="BK270" s="135">
        <f>ROUND(I270*H270,2)</f>
        <v>4750</v>
      </c>
      <c r="BL270" s="17" t="s">
        <v>1564</v>
      </c>
      <c r="BM270" s="134" t="s">
        <v>6699</v>
      </c>
    </row>
    <row r="271" spans="2:65" s="1" customFormat="1">
      <c r="B271" s="29"/>
      <c r="D271" s="136" t="s">
        <v>231</v>
      </c>
      <c r="F271" s="137" t="s">
        <v>6698</v>
      </c>
      <c r="L271" s="29"/>
      <c r="M271" s="173"/>
      <c r="N271" s="174"/>
      <c r="O271" s="174"/>
      <c r="P271" s="174"/>
      <c r="Q271" s="174"/>
      <c r="R271" s="174"/>
      <c r="S271" s="174"/>
      <c r="T271" s="175"/>
      <c r="AT271" s="17" t="s">
        <v>231</v>
      </c>
      <c r="AU271" s="17" t="s">
        <v>78</v>
      </c>
    </row>
    <row r="272" spans="2:65" s="1" customFormat="1" ht="6.95" customHeight="1">
      <c r="B272" s="41"/>
      <c r="C272" s="42"/>
      <c r="D272" s="42"/>
      <c r="E272" s="42"/>
      <c r="F272" s="42"/>
      <c r="G272" s="42"/>
      <c r="H272" s="42"/>
      <c r="I272" s="42"/>
      <c r="J272" s="42"/>
      <c r="K272" s="42"/>
      <c r="L272" s="29"/>
    </row>
  </sheetData>
  <autoFilter ref="C124:K271" xr:uid="{00000000-0009-0000-0000-000027000000}"/>
  <mergeCells count="9">
    <mergeCell ref="E87:H87"/>
    <mergeCell ref="E115:H115"/>
    <mergeCell ref="E117:H117"/>
    <mergeCell ref="L2:V2"/>
    <mergeCell ref="E7:H7"/>
    <mergeCell ref="E9:H9"/>
    <mergeCell ref="E18:H18"/>
    <mergeCell ref="E27:H27"/>
    <mergeCell ref="E85:H85"/>
  </mergeCells>
  <hyperlinks>
    <hyperlink ref="F130" r:id="rId1" xr:uid="{00000000-0004-0000-2700-000000000000}"/>
    <hyperlink ref="F136" r:id="rId2" xr:uid="{00000000-0004-0000-2700-000001000000}"/>
    <hyperlink ref="F139" r:id="rId3" xr:uid="{00000000-0004-0000-2700-000002000000}"/>
    <hyperlink ref="F144" r:id="rId4" xr:uid="{00000000-0004-0000-2700-000003000000}"/>
    <hyperlink ref="F147" r:id="rId5" xr:uid="{00000000-0004-0000-2700-000004000000}"/>
    <hyperlink ref="F154" r:id="rId6" xr:uid="{00000000-0004-0000-2700-000005000000}"/>
    <hyperlink ref="F160" r:id="rId7" xr:uid="{00000000-0004-0000-2700-000006000000}"/>
    <hyperlink ref="F173" r:id="rId8" xr:uid="{00000000-0004-0000-2700-000007000000}"/>
    <hyperlink ref="F176" r:id="rId9" xr:uid="{00000000-0004-0000-2700-000008000000}"/>
    <hyperlink ref="F182" r:id="rId10" xr:uid="{00000000-0004-0000-2700-000009000000}"/>
    <hyperlink ref="F188" r:id="rId11" xr:uid="{00000000-0004-0000-2700-00000A000000}"/>
    <hyperlink ref="F191" r:id="rId12" xr:uid="{00000000-0004-0000-2700-00000B000000}"/>
    <hyperlink ref="F194" r:id="rId13" xr:uid="{00000000-0004-0000-2700-00000C000000}"/>
    <hyperlink ref="F200" r:id="rId14" xr:uid="{00000000-0004-0000-2700-00000D000000}"/>
    <hyperlink ref="F205" r:id="rId15" xr:uid="{00000000-0004-0000-2700-00000E000000}"/>
    <hyperlink ref="F210" r:id="rId16" xr:uid="{00000000-0004-0000-2700-00000F000000}"/>
    <hyperlink ref="F217" r:id="rId17" xr:uid="{00000000-0004-0000-2700-000010000000}"/>
    <hyperlink ref="F220" r:id="rId18" xr:uid="{00000000-0004-0000-2700-000011000000}"/>
    <hyperlink ref="F223" r:id="rId19" xr:uid="{00000000-0004-0000-2700-000012000000}"/>
    <hyperlink ref="F227" r:id="rId20" xr:uid="{00000000-0004-0000-2700-000013000000}"/>
    <hyperlink ref="F231" r:id="rId21" xr:uid="{00000000-0004-0000-2700-000014000000}"/>
    <hyperlink ref="F234" r:id="rId22" xr:uid="{00000000-0004-0000-2700-000015000000}"/>
    <hyperlink ref="F239" r:id="rId23" xr:uid="{00000000-0004-0000-2700-000016000000}"/>
    <hyperlink ref="F244" r:id="rId24" xr:uid="{00000000-0004-0000-2700-000017000000}"/>
    <hyperlink ref="F247" r:id="rId25" xr:uid="{00000000-0004-0000-2700-000018000000}"/>
    <hyperlink ref="F250" r:id="rId26" xr:uid="{00000000-0004-0000-2700-000019000000}"/>
    <hyperlink ref="F253" r:id="rId27" xr:uid="{00000000-0004-0000-2700-00001A000000}"/>
    <hyperlink ref="F256" r:id="rId28" xr:uid="{00000000-0004-0000-2700-00001B000000}"/>
    <hyperlink ref="F261" r:id="rId29" xr:uid="{00000000-0004-0000-2700-00001C000000}"/>
    <hyperlink ref="F266" r:id="rId30" xr:uid="{00000000-0004-0000-2700-00001D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62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153</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6700</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24</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tr">
        <f>IF('Rekapitulace stavby'!AN16="","",'Rekapitulace stavby'!AN16)</f>
        <v/>
      </c>
      <c r="L20" s="29"/>
    </row>
    <row r="21" spans="2:12" s="1" customFormat="1" ht="18" customHeight="1">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c r="B22" s="29"/>
      <c r="L22" s="29"/>
    </row>
    <row r="23" spans="2:12" s="1" customFormat="1" ht="12" customHeight="1">
      <c r="B23" s="29"/>
      <c r="D23" s="26" t="s">
        <v>30</v>
      </c>
      <c r="I23" s="26" t="s">
        <v>23</v>
      </c>
      <c r="J23" s="24" t="str">
        <f>IF('Rekapitulace stavby'!AN19="","",'Rekapitulace stavby'!AN19)</f>
        <v/>
      </c>
      <c r="L23" s="29"/>
    </row>
    <row r="24" spans="2:12" s="1" customFormat="1" ht="18" customHeight="1">
      <c r="B24" s="29"/>
      <c r="E24" s="24" t="str">
        <f>IF('Rekapitulace stavby'!E20="","",'Rekapitulace stavby'!E20)</f>
        <v>Krajovský</v>
      </c>
      <c r="I24" s="26" t="s">
        <v>25</v>
      </c>
      <c r="J24" s="24" t="str">
        <f>IF('Rekapitulace stavby'!AN20="","",'Rekapitulace stavby'!AN20)</f>
        <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ROUND(J128, 2)</f>
        <v>3774991.19</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ROUND((SUM(BE128:BE620)),  2)</f>
        <v>3774991.19</v>
      </c>
      <c r="I33" s="84">
        <v>0.21</v>
      </c>
      <c r="J33" s="80">
        <f>ROUND(((SUM(BE128:BE620))*I33),  2)</f>
        <v>792748.15</v>
      </c>
      <c r="L33" s="29"/>
    </row>
    <row r="34" spans="2:12" s="1" customFormat="1" ht="14.45" customHeight="1">
      <c r="B34" s="29"/>
      <c r="E34" s="26" t="s">
        <v>39</v>
      </c>
      <c r="F34" s="80">
        <f>ROUND((SUM(BF128:BF620)),  2)</f>
        <v>0</v>
      </c>
      <c r="I34" s="84">
        <v>0.12</v>
      </c>
      <c r="J34" s="80">
        <f>ROUND(((SUM(BF128:BF620))*I34),  2)</f>
        <v>0</v>
      </c>
      <c r="L34" s="29"/>
    </row>
    <row r="35" spans="2:12" s="1" customFormat="1" ht="14.45" hidden="1" customHeight="1">
      <c r="B35" s="29"/>
      <c r="E35" s="26" t="s">
        <v>40</v>
      </c>
      <c r="F35" s="80">
        <f>ROUND((SUM(BG128:BG620)),  2)</f>
        <v>0</v>
      </c>
      <c r="I35" s="84">
        <v>0.21</v>
      </c>
      <c r="J35" s="80">
        <f>0</f>
        <v>0</v>
      </c>
      <c r="L35" s="29"/>
    </row>
    <row r="36" spans="2:12" s="1" customFormat="1" ht="14.45" hidden="1" customHeight="1">
      <c r="B36" s="29"/>
      <c r="E36" s="26" t="s">
        <v>41</v>
      </c>
      <c r="F36" s="80">
        <f>ROUND((SUM(BH128:BH620)),  2)</f>
        <v>0</v>
      </c>
      <c r="I36" s="84">
        <v>0.12</v>
      </c>
      <c r="J36" s="80">
        <f>0</f>
        <v>0</v>
      </c>
      <c r="L36" s="29"/>
    </row>
    <row r="37" spans="2:12" s="1" customFormat="1" ht="14.45" hidden="1" customHeight="1">
      <c r="B37" s="29"/>
      <c r="E37" s="26" t="s">
        <v>42</v>
      </c>
      <c r="F37" s="80">
        <f>ROUND((SUM(BI128:BI620)),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4567739.34</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05.1 - D.1.3.2. KRAJINÁŘSKÉ ÚPRAVY 1</v>
      </c>
      <c r="F87" s="229"/>
      <c r="G87" s="229"/>
      <c r="H87" s="229"/>
      <c r="L87" s="29"/>
    </row>
    <row r="88" spans="2:47" s="1" customFormat="1" ht="6.95" customHeight="1">
      <c r="B88" s="29"/>
      <c r="L88" s="29"/>
    </row>
    <row r="89" spans="2:47" s="1" customFormat="1" ht="12" customHeight="1">
      <c r="B89" s="29"/>
      <c r="C89" s="26" t="s">
        <v>18</v>
      </c>
      <c r="F89" s="24" t="str">
        <f>F12</f>
        <v xml:space="preserve"> </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J128</f>
        <v>3774991.19</v>
      </c>
      <c r="L96" s="29"/>
      <c r="AU96" s="17" t="s">
        <v>172</v>
      </c>
    </row>
    <row r="97" spans="2:12" s="8" customFormat="1" ht="24.95" customHeight="1">
      <c r="B97" s="96"/>
      <c r="D97" s="97" t="s">
        <v>6701</v>
      </c>
      <c r="E97" s="98"/>
      <c r="F97" s="98"/>
      <c r="G97" s="98"/>
      <c r="H97" s="98"/>
      <c r="I97" s="98"/>
      <c r="J97" s="99">
        <f>J129</f>
        <v>17000</v>
      </c>
      <c r="L97" s="96"/>
    </row>
    <row r="98" spans="2:12" s="8" customFormat="1" ht="24.95" customHeight="1">
      <c r="B98" s="96"/>
      <c r="D98" s="97" t="s">
        <v>6702</v>
      </c>
      <c r="E98" s="98"/>
      <c r="F98" s="98"/>
      <c r="G98" s="98"/>
      <c r="H98" s="98"/>
      <c r="I98" s="98"/>
      <c r="J98" s="99">
        <f>J134</f>
        <v>47189.81</v>
      </c>
      <c r="L98" s="96"/>
    </row>
    <row r="99" spans="2:12" s="8" customFormat="1" ht="24.95" customHeight="1">
      <c r="B99" s="96"/>
      <c r="D99" s="97" t="s">
        <v>6703</v>
      </c>
      <c r="E99" s="98"/>
      <c r="F99" s="98"/>
      <c r="G99" s="98"/>
      <c r="H99" s="98"/>
      <c r="I99" s="98"/>
      <c r="J99" s="99">
        <f>J175</f>
        <v>402340.80000000005</v>
      </c>
      <c r="L99" s="96"/>
    </row>
    <row r="100" spans="2:12" s="8" customFormat="1" ht="24.95" customHeight="1">
      <c r="B100" s="96"/>
      <c r="D100" s="97" t="s">
        <v>6703</v>
      </c>
      <c r="E100" s="98"/>
      <c r="F100" s="98"/>
      <c r="G100" s="98"/>
      <c r="H100" s="98"/>
      <c r="I100" s="98"/>
      <c r="J100" s="99">
        <f>J220</f>
        <v>726912.99</v>
      </c>
      <c r="L100" s="96"/>
    </row>
    <row r="101" spans="2:12" s="8" customFormat="1" ht="24.95" customHeight="1">
      <c r="B101" s="96"/>
      <c r="D101" s="97" t="s">
        <v>6704</v>
      </c>
      <c r="E101" s="98"/>
      <c r="F101" s="98"/>
      <c r="G101" s="98"/>
      <c r="H101" s="98"/>
      <c r="I101" s="98"/>
      <c r="J101" s="99">
        <f>J319</f>
        <v>119381.7</v>
      </c>
      <c r="L101" s="96"/>
    </row>
    <row r="102" spans="2:12" s="8" customFormat="1" ht="24.95" customHeight="1">
      <c r="B102" s="96"/>
      <c r="D102" s="97" t="s">
        <v>6705</v>
      </c>
      <c r="E102" s="98"/>
      <c r="F102" s="98"/>
      <c r="G102" s="98"/>
      <c r="H102" s="98"/>
      <c r="I102" s="98"/>
      <c r="J102" s="99">
        <f>J352</f>
        <v>37002.15</v>
      </c>
      <c r="L102" s="96"/>
    </row>
    <row r="103" spans="2:12" s="8" customFormat="1" ht="24.95" customHeight="1">
      <c r="B103" s="96"/>
      <c r="D103" s="97" t="s">
        <v>6706</v>
      </c>
      <c r="E103" s="98"/>
      <c r="F103" s="98"/>
      <c r="G103" s="98"/>
      <c r="H103" s="98"/>
      <c r="I103" s="98"/>
      <c r="J103" s="99">
        <f>J381</f>
        <v>474256.7699999999</v>
      </c>
      <c r="L103" s="96"/>
    </row>
    <row r="104" spans="2:12" s="8" customFormat="1" ht="24.95" customHeight="1">
      <c r="B104" s="96"/>
      <c r="D104" s="97" t="s">
        <v>6707</v>
      </c>
      <c r="E104" s="98"/>
      <c r="F104" s="98"/>
      <c r="G104" s="98"/>
      <c r="H104" s="98"/>
      <c r="I104" s="98"/>
      <c r="J104" s="99">
        <f>J476</f>
        <v>144349.6</v>
      </c>
      <c r="L104" s="96"/>
    </row>
    <row r="105" spans="2:12" s="8" customFormat="1" ht="24.95" customHeight="1">
      <c r="B105" s="96"/>
      <c r="D105" s="97" t="s">
        <v>6708</v>
      </c>
      <c r="E105" s="98"/>
      <c r="F105" s="98"/>
      <c r="G105" s="98"/>
      <c r="H105" s="98"/>
      <c r="I105" s="98"/>
      <c r="J105" s="99">
        <f>J515</f>
        <v>600</v>
      </c>
      <c r="L105" s="96"/>
    </row>
    <row r="106" spans="2:12" s="8" customFormat="1" ht="24.95" customHeight="1">
      <c r="B106" s="96"/>
      <c r="D106" s="97" t="s">
        <v>6709</v>
      </c>
      <c r="E106" s="98"/>
      <c r="F106" s="98"/>
      <c r="G106" s="98"/>
      <c r="H106" s="98"/>
      <c r="I106" s="98"/>
      <c r="J106" s="99">
        <f>J518</f>
        <v>857595.74000000022</v>
      </c>
      <c r="L106" s="96"/>
    </row>
    <row r="107" spans="2:12" s="8" customFormat="1" ht="24.95" customHeight="1">
      <c r="B107" s="96"/>
      <c r="D107" s="97" t="s">
        <v>6710</v>
      </c>
      <c r="E107" s="98"/>
      <c r="F107" s="98"/>
      <c r="G107" s="98"/>
      <c r="H107" s="98"/>
      <c r="I107" s="98"/>
      <c r="J107" s="99">
        <f>J571</f>
        <v>839961.63</v>
      </c>
      <c r="L107" s="96"/>
    </row>
    <row r="108" spans="2:12" s="8" customFormat="1" ht="24.95" customHeight="1">
      <c r="B108" s="96"/>
      <c r="D108" s="97" t="s">
        <v>6711</v>
      </c>
      <c r="E108" s="98"/>
      <c r="F108" s="98"/>
      <c r="G108" s="98"/>
      <c r="H108" s="98"/>
      <c r="I108" s="98"/>
      <c r="J108" s="99">
        <f>J602</f>
        <v>108400</v>
      </c>
      <c r="L108" s="96"/>
    </row>
    <row r="109" spans="2:12" s="1" customFormat="1" ht="21.75" customHeight="1">
      <c r="B109" s="29"/>
      <c r="L109" s="29"/>
    </row>
    <row r="110" spans="2:12" s="1" customFormat="1" ht="6.95" customHeight="1">
      <c r="B110" s="41"/>
      <c r="C110" s="42"/>
      <c r="D110" s="42"/>
      <c r="E110" s="42"/>
      <c r="F110" s="42"/>
      <c r="G110" s="42"/>
      <c r="H110" s="42"/>
      <c r="I110" s="42"/>
      <c r="J110" s="42"/>
      <c r="K110" s="42"/>
      <c r="L110" s="29"/>
    </row>
    <row r="114" spans="2:63" s="1" customFormat="1" ht="6.95" customHeight="1">
      <c r="B114" s="43"/>
      <c r="C114" s="44"/>
      <c r="D114" s="44"/>
      <c r="E114" s="44"/>
      <c r="F114" s="44"/>
      <c r="G114" s="44"/>
      <c r="H114" s="44"/>
      <c r="I114" s="44"/>
      <c r="J114" s="44"/>
      <c r="K114" s="44"/>
      <c r="L114" s="29"/>
    </row>
    <row r="115" spans="2:63" s="1" customFormat="1" ht="24.95" customHeight="1">
      <c r="B115" s="29"/>
      <c r="C115" s="21" t="s">
        <v>209</v>
      </c>
      <c r="L115" s="29"/>
    </row>
    <row r="116" spans="2:63" s="1" customFormat="1" ht="6.95" customHeight="1">
      <c r="B116" s="29"/>
      <c r="L116" s="29"/>
    </row>
    <row r="117" spans="2:63" s="1" customFormat="1" ht="12" customHeight="1">
      <c r="B117" s="29"/>
      <c r="C117" s="26" t="s">
        <v>14</v>
      </c>
      <c r="L117" s="29"/>
    </row>
    <row r="118" spans="2:63" s="1" customFormat="1" ht="16.5" customHeight="1">
      <c r="B118" s="29"/>
      <c r="E118" s="230" t="str">
        <f>E7</f>
        <v>ODUS Kamenice</v>
      </c>
      <c r="F118" s="231"/>
      <c r="G118" s="231"/>
      <c r="H118" s="231"/>
      <c r="L118" s="29"/>
    </row>
    <row r="119" spans="2:63" s="1" customFormat="1" ht="12" customHeight="1">
      <c r="B119" s="29"/>
      <c r="C119" s="26" t="s">
        <v>165</v>
      </c>
      <c r="L119" s="29"/>
    </row>
    <row r="120" spans="2:63" s="1" customFormat="1" ht="16.5" customHeight="1">
      <c r="B120" s="29"/>
      <c r="E120" s="211" t="str">
        <f>E9</f>
        <v>SO 05.1 - D.1.3.2. KRAJINÁŘSKÉ ÚPRAVY 1</v>
      </c>
      <c r="F120" s="229"/>
      <c r="G120" s="229"/>
      <c r="H120" s="229"/>
      <c r="L120" s="29"/>
    </row>
    <row r="121" spans="2:63" s="1" customFormat="1" ht="6.95" customHeight="1">
      <c r="B121" s="29"/>
      <c r="L121" s="29"/>
    </row>
    <row r="122" spans="2:63" s="1" customFormat="1" ht="12" customHeight="1">
      <c r="B122" s="29"/>
      <c r="C122" s="26" t="s">
        <v>18</v>
      </c>
      <c r="F122" s="24" t="str">
        <f>F12</f>
        <v xml:space="preserve"> </v>
      </c>
      <c r="I122" s="26" t="s">
        <v>20</v>
      </c>
      <c r="J122" s="49" t="str">
        <f>IF(J12="","",J12)</f>
        <v>8. 6. 2024</v>
      </c>
      <c r="L122" s="29"/>
    </row>
    <row r="123" spans="2:63" s="1" customFormat="1" ht="6.95" customHeight="1">
      <c r="B123" s="29"/>
      <c r="L123" s="29"/>
    </row>
    <row r="124" spans="2:63" s="1" customFormat="1" ht="40.15" customHeight="1">
      <c r="B124" s="29"/>
      <c r="C124" s="26" t="s">
        <v>22</v>
      </c>
      <c r="F124" s="24" t="str">
        <f>E15</f>
        <v xml:space="preserve"> </v>
      </c>
      <c r="I124" s="26" t="s">
        <v>27</v>
      </c>
      <c r="J124" s="27" t="str">
        <f>E21</f>
        <v>BOD ARCHITEKTI-atelier bod architekti s.r.o.</v>
      </c>
      <c r="L124" s="29"/>
    </row>
    <row r="125" spans="2:63" s="1" customFormat="1" ht="15.2" customHeight="1">
      <c r="B125" s="29"/>
      <c r="C125" s="26" t="s">
        <v>26</v>
      </c>
      <c r="F125" s="24" t="str">
        <f>IF(E18="","",E18)</f>
        <v xml:space="preserve"> </v>
      </c>
      <c r="I125" s="26" t="s">
        <v>30</v>
      </c>
      <c r="J125" s="27" t="str">
        <f>E24</f>
        <v>Krajovský</v>
      </c>
      <c r="L125" s="29"/>
    </row>
    <row r="126" spans="2:63" s="1" customFormat="1" ht="10.35" customHeight="1">
      <c r="B126" s="29"/>
      <c r="L126" s="29"/>
    </row>
    <row r="127" spans="2:63" s="10" customFormat="1" ht="29.25" customHeight="1">
      <c r="B127" s="104"/>
      <c r="C127" s="105" t="s">
        <v>210</v>
      </c>
      <c r="D127" s="106" t="s">
        <v>58</v>
      </c>
      <c r="E127" s="106" t="s">
        <v>54</v>
      </c>
      <c r="F127" s="106" t="s">
        <v>55</v>
      </c>
      <c r="G127" s="106" t="s">
        <v>211</v>
      </c>
      <c r="H127" s="106" t="s">
        <v>212</v>
      </c>
      <c r="I127" s="106" t="s">
        <v>213</v>
      </c>
      <c r="J127" s="106" t="s">
        <v>170</v>
      </c>
      <c r="K127" s="107" t="s">
        <v>214</v>
      </c>
      <c r="L127" s="104"/>
      <c r="M127" s="56" t="s">
        <v>1</v>
      </c>
      <c r="N127" s="57" t="s">
        <v>37</v>
      </c>
      <c r="O127" s="57" t="s">
        <v>215</v>
      </c>
      <c r="P127" s="57" t="s">
        <v>216</v>
      </c>
      <c r="Q127" s="57" t="s">
        <v>217</v>
      </c>
      <c r="R127" s="57" t="s">
        <v>218</v>
      </c>
      <c r="S127" s="57" t="s">
        <v>219</v>
      </c>
      <c r="T127" s="58" t="s">
        <v>220</v>
      </c>
    </row>
    <row r="128" spans="2:63" s="1" customFormat="1" ht="22.9" customHeight="1">
      <c r="B128" s="29"/>
      <c r="C128" s="61" t="s">
        <v>221</v>
      </c>
      <c r="J128" s="108">
        <f>BK128</f>
        <v>3774991.19</v>
      </c>
      <c r="L128" s="29"/>
      <c r="M128" s="59"/>
      <c r="N128" s="50"/>
      <c r="O128" s="50"/>
      <c r="P128" s="109">
        <f>P129+P134+P175+P220+P319+P352+P381+P476+P515+P518+P571+P602</f>
        <v>0</v>
      </c>
      <c r="Q128" s="50"/>
      <c r="R128" s="109">
        <f>R129+R134+R175+R220+R319+R352+R381+R476+R515+R518+R571+R602</f>
        <v>0</v>
      </c>
      <c r="S128" s="50"/>
      <c r="T128" s="110">
        <f>T129+T134+T175+T220+T319+T352+T381+T476+T515+T518+T571+T602</f>
        <v>0</v>
      </c>
      <c r="AT128" s="17" t="s">
        <v>72</v>
      </c>
      <c r="AU128" s="17" t="s">
        <v>172</v>
      </c>
      <c r="BK128" s="111">
        <f>BK129+BK134+BK175+BK220+BK319+BK352+BK381+BK476+BK515+BK518+BK571+BK602</f>
        <v>3774991.19</v>
      </c>
    </row>
    <row r="129" spans="2:65" s="11" customFormat="1" ht="25.9" customHeight="1">
      <c r="B129" s="112"/>
      <c r="D129" s="113" t="s">
        <v>72</v>
      </c>
      <c r="E129" s="114" t="s">
        <v>6712</v>
      </c>
      <c r="F129" s="114" t="s">
        <v>6712</v>
      </c>
      <c r="J129" s="115">
        <f>BK129</f>
        <v>17000</v>
      </c>
      <c r="L129" s="112"/>
      <c r="M129" s="116"/>
      <c r="P129" s="117">
        <f>SUM(P130:P133)</f>
        <v>0</v>
      </c>
      <c r="R129" s="117">
        <f>SUM(R130:R133)</f>
        <v>0</v>
      </c>
      <c r="T129" s="118">
        <f>SUM(T130:T133)</f>
        <v>0</v>
      </c>
      <c r="AR129" s="113" t="s">
        <v>78</v>
      </c>
      <c r="AT129" s="119" t="s">
        <v>72</v>
      </c>
      <c r="AU129" s="119" t="s">
        <v>73</v>
      </c>
      <c r="AY129" s="113" t="s">
        <v>224</v>
      </c>
      <c r="BK129" s="120">
        <f>SUM(BK130:BK133)</f>
        <v>17000</v>
      </c>
    </row>
    <row r="130" spans="2:65" s="1" customFormat="1" ht="16.5" customHeight="1">
      <c r="B130" s="123"/>
      <c r="C130" s="124" t="s">
        <v>78</v>
      </c>
      <c r="D130" s="124" t="s">
        <v>226</v>
      </c>
      <c r="E130" s="125" t="s">
        <v>6713</v>
      </c>
      <c r="F130" s="126" t="s">
        <v>6714</v>
      </c>
      <c r="G130" s="127" t="s">
        <v>3966</v>
      </c>
      <c r="H130" s="128">
        <v>1</v>
      </c>
      <c r="I130" s="129">
        <v>5000</v>
      </c>
      <c r="J130" s="129">
        <f>ROUND(I130*H130,2)</f>
        <v>5000</v>
      </c>
      <c r="K130" s="126" t="s">
        <v>1</v>
      </c>
      <c r="L130" s="29"/>
      <c r="M130" s="130" t="s">
        <v>1</v>
      </c>
      <c r="N130" s="131" t="s">
        <v>38</v>
      </c>
      <c r="O130" s="132">
        <v>0</v>
      </c>
      <c r="P130" s="132">
        <f>O130*H130</f>
        <v>0</v>
      </c>
      <c r="Q130" s="132">
        <v>0</v>
      </c>
      <c r="R130" s="132">
        <f>Q130*H130</f>
        <v>0</v>
      </c>
      <c r="S130" s="132">
        <v>0</v>
      </c>
      <c r="T130" s="133">
        <f>S130*H130</f>
        <v>0</v>
      </c>
      <c r="AR130" s="134" t="s">
        <v>106</v>
      </c>
      <c r="AT130" s="134" t="s">
        <v>226</v>
      </c>
      <c r="AU130" s="134" t="s">
        <v>78</v>
      </c>
      <c r="AY130" s="17" t="s">
        <v>224</v>
      </c>
      <c r="BE130" s="135">
        <f>IF(N130="základní",J130,0)</f>
        <v>5000</v>
      </c>
      <c r="BF130" s="135">
        <f>IF(N130="snížená",J130,0)</f>
        <v>0</v>
      </c>
      <c r="BG130" s="135">
        <f>IF(N130="zákl. přenesená",J130,0)</f>
        <v>0</v>
      </c>
      <c r="BH130" s="135">
        <f>IF(N130="sníž. přenesená",J130,0)</f>
        <v>0</v>
      </c>
      <c r="BI130" s="135">
        <f>IF(N130="nulová",J130,0)</f>
        <v>0</v>
      </c>
      <c r="BJ130" s="17" t="s">
        <v>78</v>
      </c>
      <c r="BK130" s="135">
        <f>ROUND(I130*H130,2)</f>
        <v>5000</v>
      </c>
      <c r="BL130" s="17" t="s">
        <v>106</v>
      </c>
      <c r="BM130" s="134" t="s">
        <v>82</v>
      </c>
    </row>
    <row r="131" spans="2:65" s="1" customFormat="1">
      <c r="B131" s="29"/>
      <c r="D131" s="136" t="s">
        <v>231</v>
      </c>
      <c r="F131" s="137" t="s">
        <v>6714</v>
      </c>
      <c r="L131" s="29"/>
      <c r="M131" s="138"/>
      <c r="T131" s="53"/>
      <c r="AT131" s="17" t="s">
        <v>231</v>
      </c>
      <c r="AU131" s="17" t="s">
        <v>78</v>
      </c>
    </row>
    <row r="132" spans="2:65" s="1" customFormat="1" ht="55.5" customHeight="1">
      <c r="B132" s="123"/>
      <c r="C132" s="124" t="s">
        <v>82</v>
      </c>
      <c r="D132" s="124" t="s">
        <v>226</v>
      </c>
      <c r="E132" s="125" t="s">
        <v>6715</v>
      </c>
      <c r="F132" s="126" t="s">
        <v>6716</v>
      </c>
      <c r="G132" s="127" t="s">
        <v>3966</v>
      </c>
      <c r="H132" s="128">
        <v>1</v>
      </c>
      <c r="I132" s="129">
        <v>12000</v>
      </c>
      <c r="J132" s="129">
        <f>ROUND(I132*H132,2)</f>
        <v>12000</v>
      </c>
      <c r="K132" s="126" t="s">
        <v>1</v>
      </c>
      <c r="L132" s="29"/>
      <c r="M132" s="130" t="s">
        <v>1</v>
      </c>
      <c r="N132" s="131" t="s">
        <v>38</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12000</v>
      </c>
      <c r="BF132" s="135">
        <f>IF(N132="snížená",J132,0)</f>
        <v>0</v>
      </c>
      <c r="BG132" s="135">
        <f>IF(N132="zákl. přenesená",J132,0)</f>
        <v>0</v>
      </c>
      <c r="BH132" s="135">
        <f>IF(N132="sníž. přenesená",J132,0)</f>
        <v>0</v>
      </c>
      <c r="BI132" s="135">
        <f>IF(N132="nulová",J132,0)</f>
        <v>0</v>
      </c>
      <c r="BJ132" s="17" t="s">
        <v>78</v>
      </c>
      <c r="BK132" s="135">
        <f>ROUND(I132*H132,2)</f>
        <v>12000</v>
      </c>
      <c r="BL132" s="17" t="s">
        <v>106</v>
      </c>
      <c r="BM132" s="134" t="s">
        <v>106</v>
      </c>
    </row>
    <row r="133" spans="2:65" s="1" customFormat="1" ht="29.25">
      <c r="B133" s="29"/>
      <c r="D133" s="136" t="s">
        <v>231</v>
      </c>
      <c r="F133" s="137" t="s">
        <v>6716</v>
      </c>
      <c r="L133" s="29"/>
      <c r="M133" s="138"/>
      <c r="T133" s="53"/>
      <c r="AT133" s="17" t="s">
        <v>231</v>
      </c>
      <c r="AU133" s="17" t="s">
        <v>78</v>
      </c>
    </row>
    <row r="134" spans="2:65" s="11" customFormat="1" ht="25.9" customHeight="1">
      <c r="B134" s="112"/>
      <c r="D134" s="113" t="s">
        <v>72</v>
      </c>
      <c r="E134" s="114" t="s">
        <v>6717</v>
      </c>
      <c r="F134" s="114" t="s">
        <v>6717</v>
      </c>
      <c r="J134" s="115">
        <f>BK134</f>
        <v>47189.81</v>
      </c>
      <c r="L134" s="112"/>
      <c r="M134" s="116"/>
      <c r="P134" s="117">
        <f>SUM(P135:P174)</f>
        <v>0</v>
      </c>
      <c r="R134" s="117">
        <f>SUM(R135:R174)</f>
        <v>0</v>
      </c>
      <c r="T134" s="118">
        <f>SUM(T135:T174)</f>
        <v>0</v>
      </c>
      <c r="AR134" s="113" t="s">
        <v>78</v>
      </c>
      <c r="AT134" s="119" t="s">
        <v>72</v>
      </c>
      <c r="AU134" s="119" t="s">
        <v>73</v>
      </c>
      <c r="AY134" s="113" t="s">
        <v>224</v>
      </c>
      <c r="BK134" s="120">
        <f>SUM(BK135:BK174)</f>
        <v>47189.81</v>
      </c>
    </row>
    <row r="135" spans="2:65" s="1" customFormat="1" ht="24.2" customHeight="1">
      <c r="B135" s="123"/>
      <c r="C135" s="124" t="s">
        <v>101</v>
      </c>
      <c r="D135" s="124" t="s">
        <v>226</v>
      </c>
      <c r="E135" s="125" t="s">
        <v>6718</v>
      </c>
      <c r="F135" s="126" t="s">
        <v>6719</v>
      </c>
      <c r="G135" s="127" t="s">
        <v>2879</v>
      </c>
      <c r="H135" s="128">
        <v>6</v>
      </c>
      <c r="I135" s="129">
        <v>150</v>
      </c>
      <c r="J135" s="129">
        <f>ROUND(I135*H135,2)</f>
        <v>900</v>
      </c>
      <c r="K135" s="126" t="s">
        <v>1</v>
      </c>
      <c r="L135" s="29"/>
      <c r="M135" s="130" t="s">
        <v>1</v>
      </c>
      <c r="N135" s="131" t="s">
        <v>38</v>
      </c>
      <c r="O135" s="132">
        <v>0</v>
      </c>
      <c r="P135" s="132">
        <f>O135*H135</f>
        <v>0</v>
      </c>
      <c r="Q135" s="132">
        <v>0</v>
      </c>
      <c r="R135" s="132">
        <f>Q135*H135</f>
        <v>0</v>
      </c>
      <c r="S135" s="132">
        <v>0</v>
      </c>
      <c r="T135" s="133">
        <f>S135*H135</f>
        <v>0</v>
      </c>
      <c r="AR135" s="134" t="s">
        <v>106</v>
      </c>
      <c r="AT135" s="134" t="s">
        <v>226</v>
      </c>
      <c r="AU135" s="134" t="s">
        <v>78</v>
      </c>
      <c r="AY135" s="17" t="s">
        <v>224</v>
      </c>
      <c r="BE135" s="135">
        <f>IF(N135="základní",J135,0)</f>
        <v>900</v>
      </c>
      <c r="BF135" s="135">
        <f>IF(N135="snížená",J135,0)</f>
        <v>0</v>
      </c>
      <c r="BG135" s="135">
        <f>IF(N135="zákl. přenesená",J135,0)</f>
        <v>0</v>
      </c>
      <c r="BH135" s="135">
        <f>IF(N135="sníž. přenesená",J135,0)</f>
        <v>0</v>
      </c>
      <c r="BI135" s="135">
        <f>IF(N135="nulová",J135,0)</f>
        <v>0</v>
      </c>
      <c r="BJ135" s="17" t="s">
        <v>78</v>
      </c>
      <c r="BK135" s="135">
        <f>ROUND(I135*H135,2)</f>
        <v>900</v>
      </c>
      <c r="BL135" s="17" t="s">
        <v>106</v>
      </c>
      <c r="BM135" s="134" t="s">
        <v>112</v>
      </c>
    </row>
    <row r="136" spans="2:65" s="1" customFormat="1" ht="19.5">
      <c r="B136" s="29"/>
      <c r="D136" s="136" t="s">
        <v>231</v>
      </c>
      <c r="F136" s="137" t="s">
        <v>6719</v>
      </c>
      <c r="L136" s="29"/>
      <c r="M136" s="138"/>
      <c r="T136" s="53"/>
      <c r="AT136" s="17" t="s">
        <v>231</v>
      </c>
      <c r="AU136" s="17" t="s">
        <v>78</v>
      </c>
    </row>
    <row r="137" spans="2:65" s="1" customFormat="1" ht="24.2" customHeight="1">
      <c r="B137" s="123"/>
      <c r="C137" s="124" t="s">
        <v>106</v>
      </c>
      <c r="D137" s="124" t="s">
        <v>226</v>
      </c>
      <c r="E137" s="125" t="s">
        <v>6720</v>
      </c>
      <c r="F137" s="126" t="s">
        <v>6721</v>
      </c>
      <c r="G137" s="127" t="s">
        <v>2879</v>
      </c>
      <c r="H137" s="128">
        <v>1</v>
      </c>
      <c r="I137" s="129">
        <v>2270</v>
      </c>
      <c r="J137" s="129">
        <f>ROUND(I137*H137,2)</f>
        <v>2270</v>
      </c>
      <c r="K137" s="126" t="s">
        <v>1</v>
      </c>
      <c r="L137" s="29"/>
      <c r="M137" s="130" t="s">
        <v>1</v>
      </c>
      <c r="N137" s="131" t="s">
        <v>38</v>
      </c>
      <c r="O137" s="132">
        <v>0</v>
      </c>
      <c r="P137" s="132">
        <f>O137*H137</f>
        <v>0</v>
      </c>
      <c r="Q137" s="132">
        <v>0</v>
      </c>
      <c r="R137" s="132">
        <f>Q137*H137</f>
        <v>0</v>
      </c>
      <c r="S137" s="132">
        <v>0</v>
      </c>
      <c r="T137" s="133">
        <f>S137*H137</f>
        <v>0</v>
      </c>
      <c r="AR137" s="134" t="s">
        <v>106</v>
      </c>
      <c r="AT137" s="134" t="s">
        <v>226</v>
      </c>
      <c r="AU137" s="134" t="s">
        <v>78</v>
      </c>
      <c r="AY137" s="17" t="s">
        <v>224</v>
      </c>
      <c r="BE137" s="135">
        <f>IF(N137="základní",J137,0)</f>
        <v>2270</v>
      </c>
      <c r="BF137" s="135">
        <f>IF(N137="snížená",J137,0)</f>
        <v>0</v>
      </c>
      <c r="BG137" s="135">
        <f>IF(N137="zákl. přenesená",J137,0)</f>
        <v>0</v>
      </c>
      <c r="BH137" s="135">
        <f>IF(N137="sníž. přenesená",J137,0)</f>
        <v>0</v>
      </c>
      <c r="BI137" s="135">
        <f>IF(N137="nulová",J137,0)</f>
        <v>0</v>
      </c>
      <c r="BJ137" s="17" t="s">
        <v>78</v>
      </c>
      <c r="BK137" s="135">
        <f>ROUND(I137*H137,2)</f>
        <v>2270</v>
      </c>
      <c r="BL137" s="17" t="s">
        <v>106</v>
      </c>
      <c r="BM137" s="134" t="s">
        <v>118</v>
      </c>
    </row>
    <row r="138" spans="2:65" s="1" customFormat="1" ht="19.5">
      <c r="B138" s="29"/>
      <c r="D138" s="136" t="s">
        <v>231</v>
      </c>
      <c r="F138" s="137" t="s">
        <v>6721</v>
      </c>
      <c r="L138" s="29"/>
      <c r="M138" s="138"/>
      <c r="T138" s="53"/>
      <c r="AT138" s="17" t="s">
        <v>231</v>
      </c>
      <c r="AU138" s="17" t="s">
        <v>78</v>
      </c>
    </row>
    <row r="139" spans="2:65" s="1" customFormat="1" ht="24.2" customHeight="1">
      <c r="B139" s="123"/>
      <c r="C139" s="124" t="s">
        <v>109</v>
      </c>
      <c r="D139" s="124" t="s">
        <v>226</v>
      </c>
      <c r="E139" s="125" t="s">
        <v>6722</v>
      </c>
      <c r="F139" s="126" t="s">
        <v>6723</v>
      </c>
      <c r="G139" s="127" t="s">
        <v>2879</v>
      </c>
      <c r="H139" s="128">
        <v>7</v>
      </c>
      <c r="I139" s="129">
        <v>423</v>
      </c>
      <c r="J139" s="129">
        <f>ROUND(I139*H139,2)</f>
        <v>2961</v>
      </c>
      <c r="K139" s="126" t="s">
        <v>1</v>
      </c>
      <c r="L139" s="29"/>
      <c r="M139" s="130" t="s">
        <v>1</v>
      </c>
      <c r="N139" s="131" t="s">
        <v>38</v>
      </c>
      <c r="O139" s="132">
        <v>0</v>
      </c>
      <c r="P139" s="132">
        <f>O139*H139</f>
        <v>0</v>
      </c>
      <c r="Q139" s="132">
        <v>0</v>
      </c>
      <c r="R139" s="132">
        <f>Q139*H139</f>
        <v>0</v>
      </c>
      <c r="S139" s="132">
        <v>0</v>
      </c>
      <c r="T139" s="133">
        <f>S139*H139</f>
        <v>0</v>
      </c>
      <c r="AR139" s="134" t="s">
        <v>106</v>
      </c>
      <c r="AT139" s="134" t="s">
        <v>226</v>
      </c>
      <c r="AU139" s="134" t="s">
        <v>78</v>
      </c>
      <c r="AY139" s="17" t="s">
        <v>224</v>
      </c>
      <c r="BE139" s="135">
        <f>IF(N139="základní",J139,0)</f>
        <v>2961</v>
      </c>
      <c r="BF139" s="135">
        <f>IF(N139="snížená",J139,0)</f>
        <v>0</v>
      </c>
      <c r="BG139" s="135">
        <f>IF(N139="zákl. přenesená",J139,0)</f>
        <v>0</v>
      </c>
      <c r="BH139" s="135">
        <f>IF(N139="sníž. přenesená",J139,0)</f>
        <v>0</v>
      </c>
      <c r="BI139" s="135">
        <f>IF(N139="nulová",J139,0)</f>
        <v>0</v>
      </c>
      <c r="BJ139" s="17" t="s">
        <v>78</v>
      </c>
      <c r="BK139" s="135">
        <f>ROUND(I139*H139,2)</f>
        <v>2961</v>
      </c>
      <c r="BL139" s="17" t="s">
        <v>106</v>
      </c>
      <c r="BM139" s="134" t="s">
        <v>258</v>
      </c>
    </row>
    <row r="140" spans="2:65" s="1" customFormat="1" ht="19.5">
      <c r="B140" s="29"/>
      <c r="D140" s="136" t="s">
        <v>231</v>
      </c>
      <c r="F140" s="137" t="s">
        <v>6723</v>
      </c>
      <c r="L140" s="29"/>
      <c r="M140" s="138"/>
      <c r="T140" s="53"/>
      <c r="AT140" s="17" t="s">
        <v>231</v>
      </c>
      <c r="AU140" s="17" t="s">
        <v>78</v>
      </c>
    </row>
    <row r="141" spans="2:65" s="1" customFormat="1" ht="33" customHeight="1">
      <c r="B141" s="123"/>
      <c r="C141" s="124" t="s">
        <v>112</v>
      </c>
      <c r="D141" s="124" t="s">
        <v>226</v>
      </c>
      <c r="E141" s="125" t="s">
        <v>6724</v>
      </c>
      <c r="F141" s="126" t="s">
        <v>6725</v>
      </c>
      <c r="G141" s="127" t="s">
        <v>2879</v>
      </c>
      <c r="H141" s="128">
        <v>6</v>
      </c>
      <c r="I141" s="129">
        <v>350</v>
      </c>
      <c r="J141" s="129">
        <f>ROUND(I141*H141,2)</f>
        <v>2100</v>
      </c>
      <c r="K141" s="126" t="s">
        <v>1</v>
      </c>
      <c r="L141" s="29"/>
      <c r="M141" s="130" t="s">
        <v>1</v>
      </c>
      <c r="N141" s="131" t="s">
        <v>38</v>
      </c>
      <c r="O141" s="132">
        <v>0</v>
      </c>
      <c r="P141" s="132">
        <f>O141*H141</f>
        <v>0</v>
      </c>
      <c r="Q141" s="132">
        <v>0</v>
      </c>
      <c r="R141" s="132">
        <f>Q141*H141</f>
        <v>0</v>
      </c>
      <c r="S141" s="132">
        <v>0</v>
      </c>
      <c r="T141" s="133">
        <f>S141*H141</f>
        <v>0</v>
      </c>
      <c r="AR141" s="134" t="s">
        <v>106</v>
      </c>
      <c r="AT141" s="134" t="s">
        <v>226</v>
      </c>
      <c r="AU141" s="134" t="s">
        <v>78</v>
      </c>
      <c r="AY141" s="17" t="s">
        <v>224</v>
      </c>
      <c r="BE141" s="135">
        <f>IF(N141="základní",J141,0)</f>
        <v>2100</v>
      </c>
      <c r="BF141" s="135">
        <f>IF(N141="snížená",J141,0)</f>
        <v>0</v>
      </c>
      <c r="BG141" s="135">
        <f>IF(N141="zákl. přenesená",J141,0)</f>
        <v>0</v>
      </c>
      <c r="BH141" s="135">
        <f>IF(N141="sníž. přenesená",J141,0)</f>
        <v>0</v>
      </c>
      <c r="BI141" s="135">
        <f>IF(N141="nulová",J141,0)</f>
        <v>0</v>
      </c>
      <c r="BJ141" s="17" t="s">
        <v>78</v>
      </c>
      <c r="BK141" s="135">
        <f>ROUND(I141*H141,2)</f>
        <v>2100</v>
      </c>
      <c r="BL141" s="17" t="s">
        <v>106</v>
      </c>
      <c r="BM141" s="134" t="s">
        <v>8</v>
      </c>
    </row>
    <row r="142" spans="2:65" s="1" customFormat="1" ht="19.5">
      <c r="B142" s="29"/>
      <c r="D142" s="136" t="s">
        <v>231</v>
      </c>
      <c r="F142" s="137" t="s">
        <v>6725</v>
      </c>
      <c r="L142" s="29"/>
      <c r="M142" s="138"/>
      <c r="T142" s="53"/>
      <c r="AT142" s="17" t="s">
        <v>231</v>
      </c>
      <c r="AU142" s="17" t="s">
        <v>78</v>
      </c>
    </row>
    <row r="143" spans="2:65" s="1" customFormat="1" ht="33" customHeight="1">
      <c r="B143" s="123"/>
      <c r="C143" s="124" t="s">
        <v>115</v>
      </c>
      <c r="D143" s="124" t="s">
        <v>226</v>
      </c>
      <c r="E143" s="125" t="s">
        <v>6726</v>
      </c>
      <c r="F143" s="126" t="s">
        <v>6727</v>
      </c>
      <c r="G143" s="127" t="s">
        <v>2879</v>
      </c>
      <c r="H143" s="128">
        <v>1</v>
      </c>
      <c r="I143" s="129">
        <v>1210</v>
      </c>
      <c r="J143" s="129">
        <f>ROUND(I143*H143,2)</f>
        <v>1210</v>
      </c>
      <c r="K143" s="126" t="s">
        <v>1</v>
      </c>
      <c r="L143" s="29"/>
      <c r="M143" s="130" t="s">
        <v>1</v>
      </c>
      <c r="N143" s="131" t="s">
        <v>38</v>
      </c>
      <c r="O143" s="132">
        <v>0</v>
      </c>
      <c r="P143" s="132">
        <f>O143*H143</f>
        <v>0</v>
      </c>
      <c r="Q143" s="132">
        <v>0</v>
      </c>
      <c r="R143" s="132">
        <f>Q143*H143</f>
        <v>0</v>
      </c>
      <c r="S143" s="132">
        <v>0</v>
      </c>
      <c r="T143" s="133">
        <f>S143*H143</f>
        <v>0</v>
      </c>
      <c r="AR143" s="134" t="s">
        <v>106</v>
      </c>
      <c r="AT143" s="134" t="s">
        <v>226</v>
      </c>
      <c r="AU143" s="134" t="s">
        <v>78</v>
      </c>
      <c r="AY143" s="17" t="s">
        <v>224</v>
      </c>
      <c r="BE143" s="135">
        <f>IF(N143="základní",J143,0)</f>
        <v>1210</v>
      </c>
      <c r="BF143" s="135">
        <f>IF(N143="snížená",J143,0)</f>
        <v>0</v>
      </c>
      <c r="BG143" s="135">
        <f>IF(N143="zákl. přenesená",J143,0)</f>
        <v>0</v>
      </c>
      <c r="BH143" s="135">
        <f>IF(N143="sníž. přenesená",J143,0)</f>
        <v>0</v>
      </c>
      <c r="BI143" s="135">
        <f>IF(N143="nulová",J143,0)</f>
        <v>0</v>
      </c>
      <c r="BJ143" s="17" t="s">
        <v>78</v>
      </c>
      <c r="BK143" s="135">
        <f>ROUND(I143*H143,2)</f>
        <v>1210</v>
      </c>
      <c r="BL143" s="17" t="s">
        <v>106</v>
      </c>
      <c r="BM143" s="134" t="s">
        <v>273</v>
      </c>
    </row>
    <row r="144" spans="2:65" s="1" customFormat="1" ht="19.5">
      <c r="B144" s="29"/>
      <c r="D144" s="136" t="s">
        <v>231</v>
      </c>
      <c r="F144" s="137" t="s">
        <v>6727</v>
      </c>
      <c r="L144" s="29"/>
      <c r="M144" s="138"/>
      <c r="T144" s="53"/>
      <c r="AT144" s="17" t="s">
        <v>231</v>
      </c>
      <c r="AU144" s="17" t="s">
        <v>78</v>
      </c>
    </row>
    <row r="145" spans="2:65" s="1" customFormat="1" ht="33" customHeight="1">
      <c r="B145" s="123"/>
      <c r="C145" s="124" t="s">
        <v>118</v>
      </c>
      <c r="D145" s="124" t="s">
        <v>226</v>
      </c>
      <c r="E145" s="125" t="s">
        <v>6728</v>
      </c>
      <c r="F145" s="126" t="s">
        <v>6729</v>
      </c>
      <c r="G145" s="127" t="s">
        <v>266</v>
      </c>
      <c r="H145" s="128">
        <v>0.63</v>
      </c>
      <c r="I145" s="129">
        <v>30.8</v>
      </c>
      <c r="J145" s="129">
        <f>ROUND(I145*H145,2)</f>
        <v>19.399999999999999</v>
      </c>
      <c r="K145" s="126" t="s">
        <v>1</v>
      </c>
      <c r="L145" s="29"/>
      <c r="M145" s="130" t="s">
        <v>1</v>
      </c>
      <c r="N145" s="131" t="s">
        <v>38</v>
      </c>
      <c r="O145" s="132">
        <v>0</v>
      </c>
      <c r="P145" s="132">
        <f>O145*H145</f>
        <v>0</v>
      </c>
      <c r="Q145" s="132">
        <v>0</v>
      </c>
      <c r="R145" s="132">
        <f>Q145*H145</f>
        <v>0</v>
      </c>
      <c r="S145" s="132">
        <v>0</v>
      </c>
      <c r="T145" s="133">
        <f>S145*H145</f>
        <v>0</v>
      </c>
      <c r="AR145" s="134" t="s">
        <v>106</v>
      </c>
      <c r="AT145" s="134" t="s">
        <v>226</v>
      </c>
      <c r="AU145" s="134" t="s">
        <v>78</v>
      </c>
      <c r="AY145" s="17" t="s">
        <v>224</v>
      </c>
      <c r="BE145" s="135">
        <f>IF(N145="základní",J145,0)</f>
        <v>19.399999999999999</v>
      </c>
      <c r="BF145" s="135">
        <f>IF(N145="snížená",J145,0)</f>
        <v>0</v>
      </c>
      <c r="BG145" s="135">
        <f>IF(N145="zákl. přenesená",J145,0)</f>
        <v>0</v>
      </c>
      <c r="BH145" s="135">
        <f>IF(N145="sníž. přenesená",J145,0)</f>
        <v>0</v>
      </c>
      <c r="BI145" s="135">
        <f>IF(N145="nulová",J145,0)</f>
        <v>0</v>
      </c>
      <c r="BJ145" s="17" t="s">
        <v>78</v>
      </c>
      <c r="BK145" s="135">
        <f>ROUND(I145*H145,2)</f>
        <v>19.399999999999999</v>
      </c>
      <c r="BL145" s="17" t="s">
        <v>106</v>
      </c>
      <c r="BM145" s="134" t="s">
        <v>277</v>
      </c>
    </row>
    <row r="146" spans="2:65" s="1" customFormat="1" ht="19.5">
      <c r="B146" s="29"/>
      <c r="D146" s="136" t="s">
        <v>231</v>
      </c>
      <c r="F146" s="137" t="s">
        <v>6729</v>
      </c>
      <c r="L146" s="29"/>
      <c r="M146" s="138"/>
      <c r="T146" s="53"/>
      <c r="AT146" s="17" t="s">
        <v>231</v>
      </c>
      <c r="AU146" s="17" t="s">
        <v>78</v>
      </c>
    </row>
    <row r="147" spans="2:65" s="1" customFormat="1" ht="33" customHeight="1">
      <c r="B147" s="123"/>
      <c r="C147" s="124" t="s">
        <v>280</v>
      </c>
      <c r="D147" s="124" t="s">
        <v>226</v>
      </c>
      <c r="E147" s="125" t="s">
        <v>6730</v>
      </c>
      <c r="F147" s="126" t="s">
        <v>6731</v>
      </c>
      <c r="G147" s="127" t="s">
        <v>266</v>
      </c>
      <c r="H147" s="128">
        <v>11</v>
      </c>
      <c r="I147" s="129">
        <v>256</v>
      </c>
      <c r="J147" s="129">
        <f>ROUND(I147*H147,2)</f>
        <v>2816</v>
      </c>
      <c r="K147" s="126" t="s">
        <v>1</v>
      </c>
      <c r="L147" s="29"/>
      <c r="M147" s="130" t="s">
        <v>1</v>
      </c>
      <c r="N147" s="131" t="s">
        <v>38</v>
      </c>
      <c r="O147" s="132">
        <v>0</v>
      </c>
      <c r="P147" s="132">
        <f>O147*H147</f>
        <v>0</v>
      </c>
      <c r="Q147" s="132">
        <v>0</v>
      </c>
      <c r="R147" s="132">
        <f>Q147*H147</f>
        <v>0</v>
      </c>
      <c r="S147" s="132">
        <v>0</v>
      </c>
      <c r="T147" s="133">
        <f>S147*H147</f>
        <v>0</v>
      </c>
      <c r="AR147" s="134" t="s">
        <v>106</v>
      </c>
      <c r="AT147" s="134" t="s">
        <v>226</v>
      </c>
      <c r="AU147" s="134" t="s">
        <v>78</v>
      </c>
      <c r="AY147" s="17" t="s">
        <v>224</v>
      </c>
      <c r="BE147" s="135">
        <f>IF(N147="základní",J147,0)</f>
        <v>2816</v>
      </c>
      <c r="BF147" s="135">
        <f>IF(N147="snížená",J147,0)</f>
        <v>0</v>
      </c>
      <c r="BG147" s="135">
        <f>IF(N147="zákl. přenesená",J147,0)</f>
        <v>0</v>
      </c>
      <c r="BH147" s="135">
        <f>IF(N147="sníž. přenesená",J147,0)</f>
        <v>0</v>
      </c>
      <c r="BI147" s="135">
        <f>IF(N147="nulová",J147,0)</f>
        <v>0</v>
      </c>
      <c r="BJ147" s="17" t="s">
        <v>78</v>
      </c>
      <c r="BK147" s="135">
        <f>ROUND(I147*H147,2)</f>
        <v>2816</v>
      </c>
      <c r="BL147" s="17" t="s">
        <v>106</v>
      </c>
      <c r="BM147" s="134" t="s">
        <v>283</v>
      </c>
    </row>
    <row r="148" spans="2:65" s="1" customFormat="1" ht="19.5">
      <c r="B148" s="29"/>
      <c r="D148" s="136" t="s">
        <v>231</v>
      </c>
      <c r="F148" s="137" t="s">
        <v>6731</v>
      </c>
      <c r="L148" s="29"/>
      <c r="M148" s="138"/>
      <c r="T148" s="53"/>
      <c r="AT148" s="17" t="s">
        <v>231</v>
      </c>
      <c r="AU148" s="17" t="s">
        <v>78</v>
      </c>
    </row>
    <row r="149" spans="2:65" s="1" customFormat="1" ht="24.2" customHeight="1">
      <c r="B149" s="123"/>
      <c r="C149" s="124" t="s">
        <v>258</v>
      </c>
      <c r="D149" s="124" t="s">
        <v>226</v>
      </c>
      <c r="E149" s="125" t="s">
        <v>6732</v>
      </c>
      <c r="F149" s="126" t="s">
        <v>6733</v>
      </c>
      <c r="G149" s="127" t="s">
        <v>266</v>
      </c>
      <c r="H149" s="128">
        <v>11.63</v>
      </c>
      <c r="I149" s="129">
        <v>21.5</v>
      </c>
      <c r="J149" s="129">
        <f>ROUND(I149*H149,2)</f>
        <v>250.05</v>
      </c>
      <c r="K149" s="126" t="s">
        <v>1</v>
      </c>
      <c r="L149" s="29"/>
      <c r="M149" s="130" t="s">
        <v>1</v>
      </c>
      <c r="N149" s="131" t="s">
        <v>38</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250.05</v>
      </c>
      <c r="BF149" s="135">
        <f>IF(N149="snížená",J149,0)</f>
        <v>0</v>
      </c>
      <c r="BG149" s="135">
        <f>IF(N149="zákl. přenesená",J149,0)</f>
        <v>0</v>
      </c>
      <c r="BH149" s="135">
        <f>IF(N149="sníž. přenesená",J149,0)</f>
        <v>0</v>
      </c>
      <c r="BI149" s="135">
        <f>IF(N149="nulová",J149,0)</f>
        <v>0</v>
      </c>
      <c r="BJ149" s="17" t="s">
        <v>78</v>
      </c>
      <c r="BK149" s="135">
        <f>ROUND(I149*H149,2)</f>
        <v>250.05</v>
      </c>
      <c r="BL149" s="17" t="s">
        <v>106</v>
      </c>
      <c r="BM149" s="134" t="s">
        <v>293</v>
      </c>
    </row>
    <row r="150" spans="2:65" s="1" customFormat="1">
      <c r="B150" s="29"/>
      <c r="D150" s="136" t="s">
        <v>231</v>
      </c>
      <c r="F150" s="137" t="s">
        <v>6733</v>
      </c>
      <c r="L150" s="29"/>
      <c r="M150" s="138"/>
      <c r="T150" s="53"/>
      <c r="AT150" s="17" t="s">
        <v>231</v>
      </c>
      <c r="AU150" s="17" t="s">
        <v>78</v>
      </c>
    </row>
    <row r="151" spans="2:65" s="1" customFormat="1" ht="21.75" customHeight="1">
      <c r="B151" s="123"/>
      <c r="C151" s="124" t="s">
        <v>297</v>
      </c>
      <c r="D151" s="124" t="s">
        <v>226</v>
      </c>
      <c r="E151" s="125" t="s">
        <v>6734</v>
      </c>
      <c r="F151" s="126" t="s">
        <v>6735</v>
      </c>
      <c r="G151" s="127" t="s">
        <v>2879</v>
      </c>
      <c r="H151" s="128">
        <v>1</v>
      </c>
      <c r="I151" s="129">
        <v>288</v>
      </c>
      <c r="J151" s="129">
        <f>ROUND(I151*H151,2)</f>
        <v>288</v>
      </c>
      <c r="K151" s="126" t="s">
        <v>1</v>
      </c>
      <c r="L151" s="29"/>
      <c r="M151" s="130" t="s">
        <v>1</v>
      </c>
      <c r="N151" s="131" t="s">
        <v>38</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288</v>
      </c>
      <c r="BF151" s="135">
        <f>IF(N151="snížená",J151,0)</f>
        <v>0</v>
      </c>
      <c r="BG151" s="135">
        <f>IF(N151="zákl. přenesená",J151,0)</f>
        <v>0</v>
      </c>
      <c r="BH151" s="135">
        <f>IF(N151="sníž. přenesená",J151,0)</f>
        <v>0</v>
      </c>
      <c r="BI151" s="135">
        <f>IF(N151="nulová",J151,0)</f>
        <v>0</v>
      </c>
      <c r="BJ151" s="17" t="s">
        <v>78</v>
      </c>
      <c r="BK151" s="135">
        <f>ROUND(I151*H151,2)</f>
        <v>288</v>
      </c>
      <c r="BL151" s="17" t="s">
        <v>106</v>
      </c>
      <c r="BM151" s="134" t="s">
        <v>300</v>
      </c>
    </row>
    <row r="152" spans="2:65" s="1" customFormat="1">
      <c r="B152" s="29"/>
      <c r="D152" s="136" t="s">
        <v>231</v>
      </c>
      <c r="F152" s="137" t="s">
        <v>6735</v>
      </c>
      <c r="L152" s="29"/>
      <c r="M152" s="138"/>
      <c r="T152" s="53"/>
      <c r="AT152" s="17" t="s">
        <v>231</v>
      </c>
      <c r="AU152" s="17" t="s">
        <v>78</v>
      </c>
    </row>
    <row r="153" spans="2:65" s="1" customFormat="1" ht="24.2" customHeight="1">
      <c r="B153" s="123"/>
      <c r="C153" s="124" t="s">
        <v>8</v>
      </c>
      <c r="D153" s="124" t="s">
        <v>226</v>
      </c>
      <c r="E153" s="125" t="s">
        <v>6736</v>
      </c>
      <c r="F153" s="126" t="s">
        <v>6737</v>
      </c>
      <c r="G153" s="127" t="s">
        <v>2879</v>
      </c>
      <c r="H153" s="128">
        <v>1</v>
      </c>
      <c r="I153" s="129">
        <v>1570</v>
      </c>
      <c r="J153" s="129">
        <f>ROUND(I153*H153,2)</f>
        <v>1570</v>
      </c>
      <c r="K153" s="126" t="s">
        <v>1</v>
      </c>
      <c r="L153" s="29"/>
      <c r="M153" s="130" t="s">
        <v>1</v>
      </c>
      <c r="N153" s="131" t="s">
        <v>38</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1570</v>
      </c>
      <c r="BF153" s="135">
        <f>IF(N153="snížená",J153,0)</f>
        <v>0</v>
      </c>
      <c r="BG153" s="135">
        <f>IF(N153="zákl. přenesená",J153,0)</f>
        <v>0</v>
      </c>
      <c r="BH153" s="135">
        <f>IF(N153="sníž. přenesená",J153,0)</f>
        <v>0</v>
      </c>
      <c r="BI153" s="135">
        <f>IF(N153="nulová",J153,0)</f>
        <v>0</v>
      </c>
      <c r="BJ153" s="17" t="s">
        <v>78</v>
      </c>
      <c r="BK153" s="135">
        <f>ROUND(I153*H153,2)</f>
        <v>1570</v>
      </c>
      <c r="BL153" s="17" t="s">
        <v>106</v>
      </c>
      <c r="BM153" s="134" t="s">
        <v>304</v>
      </c>
    </row>
    <row r="154" spans="2:65" s="1" customFormat="1">
      <c r="B154" s="29"/>
      <c r="D154" s="136" t="s">
        <v>231</v>
      </c>
      <c r="F154" s="137" t="s">
        <v>6737</v>
      </c>
      <c r="L154" s="29"/>
      <c r="M154" s="138"/>
      <c r="T154" s="53"/>
      <c r="AT154" s="17" t="s">
        <v>231</v>
      </c>
      <c r="AU154" s="17" t="s">
        <v>78</v>
      </c>
    </row>
    <row r="155" spans="2:65" s="1" customFormat="1" ht="24.2" customHeight="1">
      <c r="B155" s="123"/>
      <c r="C155" s="124" t="s">
        <v>310</v>
      </c>
      <c r="D155" s="124" t="s">
        <v>226</v>
      </c>
      <c r="E155" s="125" t="s">
        <v>6738</v>
      </c>
      <c r="F155" s="126" t="s">
        <v>6739</v>
      </c>
      <c r="G155" s="127" t="s">
        <v>2879</v>
      </c>
      <c r="H155" s="128">
        <v>1</v>
      </c>
      <c r="I155" s="129">
        <v>942</v>
      </c>
      <c r="J155" s="129">
        <f>ROUND(I155*H155,2)</f>
        <v>942</v>
      </c>
      <c r="K155" s="126" t="s">
        <v>1</v>
      </c>
      <c r="L155" s="29"/>
      <c r="M155" s="130" t="s">
        <v>1</v>
      </c>
      <c r="N155" s="131" t="s">
        <v>38</v>
      </c>
      <c r="O155" s="132">
        <v>0</v>
      </c>
      <c r="P155" s="132">
        <f>O155*H155</f>
        <v>0</v>
      </c>
      <c r="Q155" s="132">
        <v>0</v>
      </c>
      <c r="R155" s="132">
        <f>Q155*H155</f>
        <v>0</v>
      </c>
      <c r="S155" s="132">
        <v>0</v>
      </c>
      <c r="T155" s="133">
        <f>S155*H155</f>
        <v>0</v>
      </c>
      <c r="AR155" s="134" t="s">
        <v>106</v>
      </c>
      <c r="AT155" s="134" t="s">
        <v>226</v>
      </c>
      <c r="AU155" s="134" t="s">
        <v>78</v>
      </c>
      <c r="AY155" s="17" t="s">
        <v>224</v>
      </c>
      <c r="BE155" s="135">
        <f>IF(N155="základní",J155,0)</f>
        <v>942</v>
      </c>
      <c r="BF155" s="135">
        <f>IF(N155="snížená",J155,0)</f>
        <v>0</v>
      </c>
      <c r="BG155" s="135">
        <f>IF(N155="zákl. přenesená",J155,0)</f>
        <v>0</v>
      </c>
      <c r="BH155" s="135">
        <f>IF(N155="sníž. přenesená",J155,0)</f>
        <v>0</v>
      </c>
      <c r="BI155" s="135">
        <f>IF(N155="nulová",J155,0)</f>
        <v>0</v>
      </c>
      <c r="BJ155" s="17" t="s">
        <v>78</v>
      </c>
      <c r="BK155" s="135">
        <f>ROUND(I155*H155,2)</f>
        <v>942</v>
      </c>
      <c r="BL155" s="17" t="s">
        <v>106</v>
      </c>
      <c r="BM155" s="134" t="s">
        <v>313</v>
      </c>
    </row>
    <row r="156" spans="2:65" s="1" customFormat="1" ht="19.5">
      <c r="B156" s="29"/>
      <c r="D156" s="136" t="s">
        <v>231</v>
      </c>
      <c r="F156" s="137" t="s">
        <v>6739</v>
      </c>
      <c r="L156" s="29"/>
      <c r="M156" s="138"/>
      <c r="T156" s="53"/>
      <c r="AT156" s="17" t="s">
        <v>231</v>
      </c>
      <c r="AU156" s="17" t="s">
        <v>78</v>
      </c>
    </row>
    <row r="157" spans="2:65" s="1" customFormat="1" ht="33" customHeight="1">
      <c r="B157" s="123"/>
      <c r="C157" s="124" t="s">
        <v>273</v>
      </c>
      <c r="D157" s="124" t="s">
        <v>226</v>
      </c>
      <c r="E157" s="125" t="s">
        <v>6740</v>
      </c>
      <c r="F157" s="126" t="s">
        <v>6741</v>
      </c>
      <c r="G157" s="127" t="s">
        <v>6742</v>
      </c>
      <c r="H157" s="128">
        <v>0.6</v>
      </c>
      <c r="I157" s="129">
        <v>3000</v>
      </c>
      <c r="J157" s="129">
        <f>ROUND(I157*H157,2)</f>
        <v>1800</v>
      </c>
      <c r="K157" s="126" t="s">
        <v>1</v>
      </c>
      <c r="L157" s="29"/>
      <c r="M157" s="130" t="s">
        <v>1</v>
      </c>
      <c r="N157" s="131" t="s">
        <v>38</v>
      </c>
      <c r="O157" s="132">
        <v>0</v>
      </c>
      <c r="P157" s="132">
        <f>O157*H157</f>
        <v>0</v>
      </c>
      <c r="Q157" s="132">
        <v>0</v>
      </c>
      <c r="R157" s="132">
        <f>Q157*H157</f>
        <v>0</v>
      </c>
      <c r="S157" s="132">
        <v>0</v>
      </c>
      <c r="T157" s="133">
        <f>S157*H157</f>
        <v>0</v>
      </c>
      <c r="AR157" s="134" t="s">
        <v>106</v>
      </c>
      <c r="AT157" s="134" t="s">
        <v>226</v>
      </c>
      <c r="AU157" s="134" t="s">
        <v>78</v>
      </c>
      <c r="AY157" s="17" t="s">
        <v>224</v>
      </c>
      <c r="BE157" s="135">
        <f>IF(N157="základní",J157,0)</f>
        <v>1800</v>
      </c>
      <c r="BF157" s="135">
        <f>IF(N157="snížená",J157,0)</f>
        <v>0</v>
      </c>
      <c r="BG157" s="135">
        <f>IF(N157="zákl. přenesená",J157,0)</f>
        <v>0</v>
      </c>
      <c r="BH157" s="135">
        <f>IF(N157="sníž. přenesená",J157,0)</f>
        <v>0</v>
      </c>
      <c r="BI157" s="135">
        <f>IF(N157="nulová",J157,0)</f>
        <v>0</v>
      </c>
      <c r="BJ157" s="17" t="s">
        <v>78</v>
      </c>
      <c r="BK157" s="135">
        <f>ROUND(I157*H157,2)</f>
        <v>1800</v>
      </c>
      <c r="BL157" s="17" t="s">
        <v>106</v>
      </c>
      <c r="BM157" s="134" t="s">
        <v>321</v>
      </c>
    </row>
    <row r="158" spans="2:65" s="1" customFormat="1" ht="19.5">
      <c r="B158" s="29"/>
      <c r="D158" s="136" t="s">
        <v>231</v>
      </c>
      <c r="F158" s="137" t="s">
        <v>6741</v>
      </c>
      <c r="L158" s="29"/>
      <c r="M158" s="138"/>
      <c r="T158" s="53"/>
      <c r="AT158" s="17" t="s">
        <v>231</v>
      </c>
      <c r="AU158" s="17" t="s">
        <v>78</v>
      </c>
    </row>
    <row r="159" spans="2:65" s="1" customFormat="1" ht="24.2" customHeight="1">
      <c r="B159" s="123"/>
      <c r="C159" s="124" t="s">
        <v>325</v>
      </c>
      <c r="D159" s="124" t="s">
        <v>226</v>
      </c>
      <c r="E159" s="125" t="s">
        <v>6743</v>
      </c>
      <c r="F159" s="126" t="s">
        <v>6744</v>
      </c>
      <c r="G159" s="127" t="s">
        <v>2879</v>
      </c>
      <c r="H159" s="128">
        <v>1</v>
      </c>
      <c r="I159" s="129">
        <v>861</v>
      </c>
      <c r="J159" s="129">
        <f>ROUND(I159*H159,2)</f>
        <v>861</v>
      </c>
      <c r="K159" s="126" t="s">
        <v>1</v>
      </c>
      <c r="L159" s="29"/>
      <c r="M159" s="130" t="s">
        <v>1</v>
      </c>
      <c r="N159" s="131" t="s">
        <v>38</v>
      </c>
      <c r="O159" s="132">
        <v>0</v>
      </c>
      <c r="P159" s="132">
        <f>O159*H159</f>
        <v>0</v>
      </c>
      <c r="Q159" s="132">
        <v>0</v>
      </c>
      <c r="R159" s="132">
        <f>Q159*H159</f>
        <v>0</v>
      </c>
      <c r="S159" s="132">
        <v>0</v>
      </c>
      <c r="T159" s="133">
        <f>S159*H159</f>
        <v>0</v>
      </c>
      <c r="AR159" s="134" t="s">
        <v>106</v>
      </c>
      <c r="AT159" s="134" t="s">
        <v>226</v>
      </c>
      <c r="AU159" s="134" t="s">
        <v>78</v>
      </c>
      <c r="AY159" s="17" t="s">
        <v>224</v>
      </c>
      <c r="BE159" s="135">
        <f>IF(N159="základní",J159,0)</f>
        <v>861</v>
      </c>
      <c r="BF159" s="135">
        <f>IF(N159="snížená",J159,0)</f>
        <v>0</v>
      </c>
      <c r="BG159" s="135">
        <f>IF(N159="zákl. přenesená",J159,0)</f>
        <v>0</v>
      </c>
      <c r="BH159" s="135">
        <f>IF(N159="sníž. přenesená",J159,0)</f>
        <v>0</v>
      </c>
      <c r="BI159" s="135">
        <f>IF(N159="nulová",J159,0)</f>
        <v>0</v>
      </c>
      <c r="BJ159" s="17" t="s">
        <v>78</v>
      </c>
      <c r="BK159" s="135">
        <f>ROUND(I159*H159,2)</f>
        <v>861</v>
      </c>
      <c r="BL159" s="17" t="s">
        <v>106</v>
      </c>
      <c r="BM159" s="134" t="s">
        <v>328</v>
      </c>
    </row>
    <row r="160" spans="2:65" s="1" customFormat="1" ht="19.5">
      <c r="B160" s="29"/>
      <c r="D160" s="136" t="s">
        <v>231</v>
      </c>
      <c r="F160" s="137" t="s">
        <v>6744</v>
      </c>
      <c r="L160" s="29"/>
      <c r="M160" s="138"/>
      <c r="T160" s="53"/>
      <c r="AT160" s="17" t="s">
        <v>231</v>
      </c>
      <c r="AU160" s="17" t="s">
        <v>78</v>
      </c>
    </row>
    <row r="161" spans="2:65" s="1" customFormat="1" ht="24.2" customHeight="1">
      <c r="B161" s="123"/>
      <c r="C161" s="124" t="s">
        <v>277</v>
      </c>
      <c r="D161" s="124" t="s">
        <v>226</v>
      </c>
      <c r="E161" s="125" t="s">
        <v>6745</v>
      </c>
      <c r="F161" s="126" t="s">
        <v>6746</v>
      </c>
      <c r="G161" s="127" t="s">
        <v>2879</v>
      </c>
      <c r="H161" s="128">
        <v>1</v>
      </c>
      <c r="I161" s="129">
        <v>1270</v>
      </c>
      <c r="J161" s="129">
        <f>ROUND(I161*H161,2)</f>
        <v>1270</v>
      </c>
      <c r="K161" s="126" t="s">
        <v>1</v>
      </c>
      <c r="L161" s="29"/>
      <c r="M161" s="130" t="s">
        <v>1</v>
      </c>
      <c r="N161" s="131" t="s">
        <v>38</v>
      </c>
      <c r="O161" s="132">
        <v>0</v>
      </c>
      <c r="P161" s="132">
        <f>O161*H161</f>
        <v>0</v>
      </c>
      <c r="Q161" s="132">
        <v>0</v>
      </c>
      <c r="R161" s="132">
        <f>Q161*H161</f>
        <v>0</v>
      </c>
      <c r="S161" s="132">
        <v>0</v>
      </c>
      <c r="T161" s="133">
        <f>S161*H161</f>
        <v>0</v>
      </c>
      <c r="AR161" s="134" t="s">
        <v>106</v>
      </c>
      <c r="AT161" s="134" t="s">
        <v>226</v>
      </c>
      <c r="AU161" s="134" t="s">
        <v>78</v>
      </c>
      <c r="AY161" s="17" t="s">
        <v>224</v>
      </c>
      <c r="BE161" s="135">
        <f>IF(N161="základní",J161,0)</f>
        <v>1270</v>
      </c>
      <c r="BF161" s="135">
        <f>IF(N161="snížená",J161,0)</f>
        <v>0</v>
      </c>
      <c r="BG161" s="135">
        <f>IF(N161="zákl. přenesená",J161,0)</f>
        <v>0</v>
      </c>
      <c r="BH161" s="135">
        <f>IF(N161="sníž. přenesená",J161,0)</f>
        <v>0</v>
      </c>
      <c r="BI161" s="135">
        <f>IF(N161="nulová",J161,0)</f>
        <v>0</v>
      </c>
      <c r="BJ161" s="17" t="s">
        <v>78</v>
      </c>
      <c r="BK161" s="135">
        <f>ROUND(I161*H161,2)</f>
        <v>1270</v>
      </c>
      <c r="BL161" s="17" t="s">
        <v>106</v>
      </c>
      <c r="BM161" s="134" t="s">
        <v>332</v>
      </c>
    </row>
    <row r="162" spans="2:65" s="1" customFormat="1" ht="19.5">
      <c r="B162" s="29"/>
      <c r="D162" s="136" t="s">
        <v>231</v>
      </c>
      <c r="F162" s="137" t="s">
        <v>6746</v>
      </c>
      <c r="L162" s="29"/>
      <c r="M162" s="138"/>
      <c r="T162" s="53"/>
      <c r="AT162" s="17" t="s">
        <v>231</v>
      </c>
      <c r="AU162" s="17" t="s">
        <v>78</v>
      </c>
    </row>
    <row r="163" spans="2:65" s="1" customFormat="1" ht="16.5" customHeight="1">
      <c r="B163" s="123"/>
      <c r="C163" s="124" t="s">
        <v>337</v>
      </c>
      <c r="D163" s="124" t="s">
        <v>226</v>
      </c>
      <c r="E163" s="125" t="s">
        <v>6747</v>
      </c>
      <c r="F163" s="126" t="s">
        <v>6748</v>
      </c>
      <c r="G163" s="127" t="s">
        <v>3966</v>
      </c>
      <c r="H163" s="128">
        <v>1</v>
      </c>
      <c r="I163" s="129">
        <v>2000</v>
      </c>
      <c r="J163" s="129">
        <f>ROUND(I163*H163,2)</f>
        <v>2000</v>
      </c>
      <c r="K163" s="126" t="s">
        <v>1</v>
      </c>
      <c r="L163" s="29"/>
      <c r="M163" s="130" t="s">
        <v>1</v>
      </c>
      <c r="N163" s="131" t="s">
        <v>38</v>
      </c>
      <c r="O163" s="132">
        <v>0</v>
      </c>
      <c r="P163" s="132">
        <f>O163*H163</f>
        <v>0</v>
      </c>
      <c r="Q163" s="132">
        <v>0</v>
      </c>
      <c r="R163" s="132">
        <f>Q163*H163</f>
        <v>0</v>
      </c>
      <c r="S163" s="132">
        <v>0</v>
      </c>
      <c r="T163" s="133">
        <f>S163*H163</f>
        <v>0</v>
      </c>
      <c r="AR163" s="134" t="s">
        <v>106</v>
      </c>
      <c r="AT163" s="134" t="s">
        <v>226</v>
      </c>
      <c r="AU163" s="134" t="s">
        <v>78</v>
      </c>
      <c r="AY163" s="17" t="s">
        <v>224</v>
      </c>
      <c r="BE163" s="135">
        <f>IF(N163="základní",J163,0)</f>
        <v>2000</v>
      </c>
      <c r="BF163" s="135">
        <f>IF(N163="snížená",J163,0)</f>
        <v>0</v>
      </c>
      <c r="BG163" s="135">
        <f>IF(N163="zákl. přenesená",J163,0)</f>
        <v>0</v>
      </c>
      <c r="BH163" s="135">
        <f>IF(N163="sníž. přenesená",J163,0)</f>
        <v>0</v>
      </c>
      <c r="BI163" s="135">
        <f>IF(N163="nulová",J163,0)</f>
        <v>0</v>
      </c>
      <c r="BJ163" s="17" t="s">
        <v>78</v>
      </c>
      <c r="BK163" s="135">
        <f>ROUND(I163*H163,2)</f>
        <v>2000</v>
      </c>
      <c r="BL163" s="17" t="s">
        <v>106</v>
      </c>
      <c r="BM163" s="134" t="s">
        <v>340</v>
      </c>
    </row>
    <row r="164" spans="2:65" s="1" customFormat="1">
      <c r="B164" s="29"/>
      <c r="D164" s="136" t="s">
        <v>231</v>
      </c>
      <c r="F164" s="137" t="s">
        <v>6748</v>
      </c>
      <c r="L164" s="29"/>
      <c r="M164" s="138"/>
      <c r="T164" s="53"/>
      <c r="AT164" s="17" t="s">
        <v>231</v>
      </c>
      <c r="AU164" s="17" t="s">
        <v>78</v>
      </c>
    </row>
    <row r="165" spans="2:65" s="1" customFormat="1" ht="37.9" customHeight="1">
      <c r="B165" s="123"/>
      <c r="C165" s="124" t="s">
        <v>283</v>
      </c>
      <c r="D165" s="124" t="s">
        <v>226</v>
      </c>
      <c r="E165" s="125" t="s">
        <v>6749</v>
      </c>
      <c r="F165" s="126" t="s">
        <v>6750</v>
      </c>
      <c r="G165" s="127" t="s">
        <v>266</v>
      </c>
      <c r="H165" s="128">
        <v>5.4</v>
      </c>
      <c r="I165" s="129">
        <v>3278</v>
      </c>
      <c r="J165" s="129">
        <f>ROUND(I165*H165,2)</f>
        <v>17701.2</v>
      </c>
      <c r="K165" s="126" t="s">
        <v>1</v>
      </c>
      <c r="L165" s="29"/>
      <c r="M165" s="130" t="s">
        <v>1</v>
      </c>
      <c r="N165" s="131" t="s">
        <v>38</v>
      </c>
      <c r="O165" s="132">
        <v>0</v>
      </c>
      <c r="P165" s="132">
        <f>O165*H165</f>
        <v>0</v>
      </c>
      <c r="Q165" s="132">
        <v>0</v>
      </c>
      <c r="R165" s="132">
        <f>Q165*H165</f>
        <v>0</v>
      </c>
      <c r="S165" s="132">
        <v>0</v>
      </c>
      <c r="T165" s="133">
        <f>S165*H165</f>
        <v>0</v>
      </c>
      <c r="AR165" s="134" t="s">
        <v>106</v>
      </c>
      <c r="AT165" s="134" t="s">
        <v>226</v>
      </c>
      <c r="AU165" s="134" t="s">
        <v>78</v>
      </c>
      <c r="AY165" s="17" t="s">
        <v>224</v>
      </c>
      <c r="BE165" s="135">
        <f>IF(N165="základní",J165,0)</f>
        <v>17701.2</v>
      </c>
      <c r="BF165" s="135">
        <f>IF(N165="snížená",J165,0)</f>
        <v>0</v>
      </c>
      <c r="BG165" s="135">
        <f>IF(N165="zákl. přenesená",J165,0)</f>
        <v>0</v>
      </c>
      <c r="BH165" s="135">
        <f>IF(N165="sníž. přenesená",J165,0)</f>
        <v>0</v>
      </c>
      <c r="BI165" s="135">
        <f>IF(N165="nulová",J165,0)</f>
        <v>0</v>
      </c>
      <c r="BJ165" s="17" t="s">
        <v>78</v>
      </c>
      <c r="BK165" s="135">
        <f>ROUND(I165*H165,2)</f>
        <v>17701.2</v>
      </c>
      <c r="BL165" s="17" t="s">
        <v>106</v>
      </c>
      <c r="BM165" s="134" t="s">
        <v>345</v>
      </c>
    </row>
    <row r="166" spans="2:65" s="1" customFormat="1" ht="19.5">
      <c r="B166" s="29"/>
      <c r="D166" s="136" t="s">
        <v>231</v>
      </c>
      <c r="F166" s="137" t="s">
        <v>6750</v>
      </c>
      <c r="L166" s="29"/>
      <c r="M166" s="138"/>
      <c r="T166" s="53"/>
      <c r="AT166" s="17" t="s">
        <v>231</v>
      </c>
      <c r="AU166" s="17" t="s">
        <v>78</v>
      </c>
    </row>
    <row r="167" spans="2:65" s="1" customFormat="1" ht="24.2" customHeight="1">
      <c r="B167" s="123"/>
      <c r="C167" s="124" t="s">
        <v>347</v>
      </c>
      <c r="D167" s="124" t="s">
        <v>226</v>
      </c>
      <c r="E167" s="125" t="s">
        <v>6751</v>
      </c>
      <c r="F167" s="126" t="s">
        <v>6752</v>
      </c>
      <c r="G167" s="127" t="s">
        <v>229</v>
      </c>
      <c r="H167" s="128">
        <v>2.1059999999999999</v>
      </c>
      <c r="I167" s="129">
        <v>495</v>
      </c>
      <c r="J167" s="129">
        <f>ROUND(I167*H167,2)</f>
        <v>1042.47</v>
      </c>
      <c r="K167" s="126" t="s">
        <v>1</v>
      </c>
      <c r="L167" s="29"/>
      <c r="M167" s="130" t="s">
        <v>1</v>
      </c>
      <c r="N167" s="131" t="s">
        <v>38</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1042.47</v>
      </c>
      <c r="BF167" s="135">
        <f>IF(N167="snížená",J167,0)</f>
        <v>0</v>
      </c>
      <c r="BG167" s="135">
        <f>IF(N167="zákl. přenesená",J167,0)</f>
        <v>0</v>
      </c>
      <c r="BH167" s="135">
        <f>IF(N167="sníž. přenesená",J167,0)</f>
        <v>0</v>
      </c>
      <c r="BI167" s="135">
        <f>IF(N167="nulová",J167,0)</f>
        <v>0</v>
      </c>
      <c r="BJ167" s="17" t="s">
        <v>78</v>
      </c>
      <c r="BK167" s="135">
        <f>ROUND(I167*H167,2)</f>
        <v>1042.47</v>
      </c>
      <c r="BL167" s="17" t="s">
        <v>106</v>
      </c>
      <c r="BM167" s="134" t="s">
        <v>350</v>
      </c>
    </row>
    <row r="168" spans="2:65" s="1" customFormat="1" ht="19.5">
      <c r="B168" s="29"/>
      <c r="D168" s="136" t="s">
        <v>231</v>
      </c>
      <c r="F168" s="137" t="s">
        <v>6752</v>
      </c>
      <c r="L168" s="29"/>
      <c r="M168" s="138"/>
      <c r="T168" s="53"/>
      <c r="AT168" s="17" t="s">
        <v>231</v>
      </c>
      <c r="AU168" s="17" t="s">
        <v>78</v>
      </c>
    </row>
    <row r="169" spans="2:65" s="1" customFormat="1" ht="24.2" customHeight="1">
      <c r="B169" s="123"/>
      <c r="C169" s="124" t="s">
        <v>293</v>
      </c>
      <c r="D169" s="124" t="s">
        <v>226</v>
      </c>
      <c r="E169" s="125" t="s">
        <v>6753</v>
      </c>
      <c r="F169" s="126" t="s">
        <v>6754</v>
      </c>
      <c r="G169" s="127" t="s">
        <v>253</v>
      </c>
      <c r="H169" s="128">
        <v>3.2639999999999998</v>
      </c>
      <c r="I169" s="129">
        <v>296</v>
      </c>
      <c r="J169" s="129">
        <f>ROUND(I169*H169,2)</f>
        <v>966.14</v>
      </c>
      <c r="K169" s="126" t="s">
        <v>1</v>
      </c>
      <c r="L169" s="29"/>
      <c r="M169" s="130" t="s">
        <v>1</v>
      </c>
      <c r="N169" s="131" t="s">
        <v>38</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966.14</v>
      </c>
      <c r="BF169" s="135">
        <f>IF(N169="snížená",J169,0)</f>
        <v>0</v>
      </c>
      <c r="BG169" s="135">
        <f>IF(N169="zákl. přenesená",J169,0)</f>
        <v>0</v>
      </c>
      <c r="BH169" s="135">
        <f>IF(N169="sníž. přenesená",J169,0)</f>
        <v>0</v>
      </c>
      <c r="BI169" s="135">
        <f>IF(N169="nulová",J169,0)</f>
        <v>0</v>
      </c>
      <c r="BJ169" s="17" t="s">
        <v>78</v>
      </c>
      <c r="BK169" s="135">
        <f>ROUND(I169*H169,2)</f>
        <v>966.14</v>
      </c>
      <c r="BL169" s="17" t="s">
        <v>106</v>
      </c>
      <c r="BM169" s="134" t="s">
        <v>355</v>
      </c>
    </row>
    <row r="170" spans="2:65" s="1" customFormat="1" ht="19.5">
      <c r="B170" s="29"/>
      <c r="D170" s="136" t="s">
        <v>231</v>
      </c>
      <c r="F170" s="137" t="s">
        <v>6754</v>
      </c>
      <c r="L170" s="29"/>
      <c r="M170" s="138"/>
      <c r="T170" s="53"/>
      <c r="AT170" s="17" t="s">
        <v>231</v>
      </c>
      <c r="AU170" s="17" t="s">
        <v>78</v>
      </c>
    </row>
    <row r="171" spans="2:65" s="1" customFormat="1" ht="24.2" customHeight="1">
      <c r="B171" s="123"/>
      <c r="C171" s="124" t="s">
        <v>7</v>
      </c>
      <c r="D171" s="124" t="s">
        <v>226</v>
      </c>
      <c r="E171" s="125" t="s">
        <v>6755</v>
      </c>
      <c r="F171" s="126" t="s">
        <v>6756</v>
      </c>
      <c r="G171" s="127" t="s">
        <v>253</v>
      </c>
      <c r="H171" s="128">
        <v>52.228999999999999</v>
      </c>
      <c r="I171" s="129">
        <v>12.9</v>
      </c>
      <c r="J171" s="129">
        <f>ROUND(I171*H171,2)</f>
        <v>673.75</v>
      </c>
      <c r="K171" s="126" t="s">
        <v>1</v>
      </c>
      <c r="L171" s="29"/>
      <c r="M171" s="130" t="s">
        <v>1</v>
      </c>
      <c r="N171" s="131" t="s">
        <v>38</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673.75</v>
      </c>
      <c r="BF171" s="135">
        <f>IF(N171="snížená",J171,0)</f>
        <v>0</v>
      </c>
      <c r="BG171" s="135">
        <f>IF(N171="zákl. přenesená",J171,0)</f>
        <v>0</v>
      </c>
      <c r="BH171" s="135">
        <f>IF(N171="sníž. přenesená",J171,0)</f>
        <v>0</v>
      </c>
      <c r="BI171" s="135">
        <f>IF(N171="nulová",J171,0)</f>
        <v>0</v>
      </c>
      <c r="BJ171" s="17" t="s">
        <v>78</v>
      </c>
      <c r="BK171" s="135">
        <f>ROUND(I171*H171,2)</f>
        <v>673.75</v>
      </c>
      <c r="BL171" s="17" t="s">
        <v>106</v>
      </c>
      <c r="BM171" s="134" t="s">
        <v>359</v>
      </c>
    </row>
    <row r="172" spans="2:65" s="1" customFormat="1" ht="19.5">
      <c r="B172" s="29"/>
      <c r="D172" s="136" t="s">
        <v>231</v>
      </c>
      <c r="F172" s="137" t="s">
        <v>6756</v>
      </c>
      <c r="L172" s="29"/>
      <c r="M172" s="138"/>
      <c r="T172" s="53"/>
      <c r="AT172" s="17" t="s">
        <v>231</v>
      </c>
      <c r="AU172" s="17" t="s">
        <v>78</v>
      </c>
    </row>
    <row r="173" spans="2:65" s="1" customFormat="1" ht="24.2" customHeight="1">
      <c r="B173" s="123"/>
      <c r="C173" s="124" t="s">
        <v>300</v>
      </c>
      <c r="D173" s="124" t="s">
        <v>226</v>
      </c>
      <c r="E173" s="125" t="s">
        <v>6757</v>
      </c>
      <c r="F173" s="126" t="s">
        <v>6758</v>
      </c>
      <c r="G173" s="127" t="s">
        <v>253</v>
      </c>
      <c r="H173" s="128">
        <v>3.2639999999999998</v>
      </c>
      <c r="I173" s="129">
        <v>1700</v>
      </c>
      <c r="J173" s="129">
        <f>ROUND(I173*H173,2)</f>
        <v>5548.8</v>
      </c>
      <c r="K173" s="126" t="s">
        <v>1</v>
      </c>
      <c r="L173" s="29"/>
      <c r="M173" s="130" t="s">
        <v>1</v>
      </c>
      <c r="N173" s="131" t="s">
        <v>38</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5548.8</v>
      </c>
      <c r="BF173" s="135">
        <f>IF(N173="snížená",J173,0)</f>
        <v>0</v>
      </c>
      <c r="BG173" s="135">
        <f>IF(N173="zákl. přenesená",J173,0)</f>
        <v>0</v>
      </c>
      <c r="BH173" s="135">
        <f>IF(N173="sníž. přenesená",J173,0)</f>
        <v>0</v>
      </c>
      <c r="BI173" s="135">
        <f>IF(N173="nulová",J173,0)</f>
        <v>0</v>
      </c>
      <c r="BJ173" s="17" t="s">
        <v>78</v>
      </c>
      <c r="BK173" s="135">
        <f>ROUND(I173*H173,2)</f>
        <v>5548.8</v>
      </c>
      <c r="BL173" s="17" t="s">
        <v>106</v>
      </c>
      <c r="BM173" s="134" t="s">
        <v>365</v>
      </c>
    </row>
    <row r="174" spans="2:65" s="1" customFormat="1" ht="19.5">
      <c r="B174" s="29"/>
      <c r="D174" s="136" t="s">
        <v>231</v>
      </c>
      <c r="F174" s="137" t="s">
        <v>6758</v>
      </c>
      <c r="L174" s="29"/>
      <c r="M174" s="138"/>
      <c r="T174" s="53"/>
      <c r="AT174" s="17" t="s">
        <v>231</v>
      </c>
      <c r="AU174" s="17" t="s">
        <v>78</v>
      </c>
    </row>
    <row r="175" spans="2:65" s="11" customFormat="1" ht="25.9" customHeight="1">
      <c r="B175" s="112"/>
      <c r="D175" s="113" t="s">
        <v>72</v>
      </c>
      <c r="E175" s="114" t="s">
        <v>6759</v>
      </c>
      <c r="F175" s="114" t="s">
        <v>6759</v>
      </c>
      <c r="J175" s="115">
        <f>BK175</f>
        <v>402340.80000000005</v>
      </c>
      <c r="L175" s="112"/>
      <c r="M175" s="116"/>
      <c r="P175" s="117">
        <f>SUM(P176:P219)</f>
        <v>0</v>
      </c>
      <c r="R175" s="117">
        <f>SUM(R176:R219)</f>
        <v>0</v>
      </c>
      <c r="T175" s="118">
        <f>SUM(T176:T219)</f>
        <v>0</v>
      </c>
      <c r="AR175" s="113" t="s">
        <v>78</v>
      </c>
      <c r="AT175" s="119" t="s">
        <v>72</v>
      </c>
      <c r="AU175" s="119" t="s">
        <v>73</v>
      </c>
      <c r="AY175" s="113" t="s">
        <v>224</v>
      </c>
      <c r="BK175" s="120">
        <f>SUM(BK176:BK219)</f>
        <v>402340.80000000005</v>
      </c>
    </row>
    <row r="176" spans="2:65" s="1" customFormat="1" ht="24.2" customHeight="1">
      <c r="B176" s="123"/>
      <c r="C176" s="124" t="s">
        <v>366</v>
      </c>
      <c r="D176" s="124" t="s">
        <v>226</v>
      </c>
      <c r="E176" s="125" t="s">
        <v>6760</v>
      </c>
      <c r="F176" s="126" t="s">
        <v>6761</v>
      </c>
      <c r="G176" s="127" t="s">
        <v>6762</v>
      </c>
      <c r="H176" s="128">
        <v>29.28</v>
      </c>
      <c r="I176" s="129">
        <v>12</v>
      </c>
      <c r="J176" s="129">
        <f>ROUND(I176*H176,2)</f>
        <v>351.36</v>
      </c>
      <c r="K176" s="126" t="s">
        <v>1</v>
      </c>
      <c r="L176" s="29"/>
      <c r="M176" s="130" t="s">
        <v>1</v>
      </c>
      <c r="N176" s="131" t="s">
        <v>38</v>
      </c>
      <c r="O176" s="132">
        <v>0</v>
      </c>
      <c r="P176" s="132">
        <f>O176*H176</f>
        <v>0</v>
      </c>
      <c r="Q176" s="132">
        <v>0</v>
      </c>
      <c r="R176" s="132">
        <f>Q176*H176</f>
        <v>0</v>
      </c>
      <c r="S176" s="132">
        <v>0</v>
      </c>
      <c r="T176" s="133">
        <f>S176*H176</f>
        <v>0</v>
      </c>
      <c r="AR176" s="134" t="s">
        <v>106</v>
      </c>
      <c r="AT176" s="134" t="s">
        <v>226</v>
      </c>
      <c r="AU176" s="134" t="s">
        <v>78</v>
      </c>
      <c r="AY176" s="17" t="s">
        <v>224</v>
      </c>
      <c r="BE176" s="135">
        <f>IF(N176="základní",J176,0)</f>
        <v>351.36</v>
      </c>
      <c r="BF176" s="135">
        <f>IF(N176="snížená",J176,0)</f>
        <v>0</v>
      </c>
      <c r="BG176" s="135">
        <f>IF(N176="zákl. přenesená",J176,0)</f>
        <v>0</v>
      </c>
      <c r="BH176" s="135">
        <f>IF(N176="sníž. přenesená",J176,0)</f>
        <v>0</v>
      </c>
      <c r="BI176" s="135">
        <f>IF(N176="nulová",J176,0)</f>
        <v>0</v>
      </c>
      <c r="BJ176" s="17" t="s">
        <v>78</v>
      </c>
      <c r="BK176" s="135">
        <f>ROUND(I176*H176,2)</f>
        <v>351.36</v>
      </c>
      <c r="BL176" s="17" t="s">
        <v>106</v>
      </c>
      <c r="BM176" s="134" t="s">
        <v>370</v>
      </c>
    </row>
    <row r="177" spans="2:65" s="1" customFormat="1" ht="19.5">
      <c r="B177" s="29"/>
      <c r="D177" s="136" t="s">
        <v>231</v>
      </c>
      <c r="F177" s="137" t="s">
        <v>6761</v>
      </c>
      <c r="L177" s="29"/>
      <c r="M177" s="138"/>
      <c r="T177" s="53"/>
      <c r="AT177" s="17" t="s">
        <v>231</v>
      </c>
      <c r="AU177" s="17" t="s">
        <v>78</v>
      </c>
    </row>
    <row r="178" spans="2:65" s="1" customFormat="1" ht="24.2" customHeight="1">
      <c r="B178" s="123"/>
      <c r="C178" s="164" t="s">
        <v>304</v>
      </c>
      <c r="D178" s="164" t="s">
        <v>1008</v>
      </c>
      <c r="E178" s="165" t="s">
        <v>6713</v>
      </c>
      <c r="F178" s="166" t="s">
        <v>6763</v>
      </c>
      <c r="G178" s="167" t="s">
        <v>6742</v>
      </c>
      <c r="H178" s="168">
        <v>2.4</v>
      </c>
      <c r="I178" s="169">
        <v>150</v>
      </c>
      <c r="J178" s="169">
        <f>ROUND(I178*H178,2)</f>
        <v>360</v>
      </c>
      <c r="K178" s="166" t="s">
        <v>1</v>
      </c>
      <c r="L178" s="170"/>
      <c r="M178" s="171" t="s">
        <v>1</v>
      </c>
      <c r="N178" s="172" t="s">
        <v>38</v>
      </c>
      <c r="O178" s="132">
        <v>0</v>
      </c>
      <c r="P178" s="132">
        <f>O178*H178</f>
        <v>0</v>
      </c>
      <c r="Q178" s="132">
        <v>0</v>
      </c>
      <c r="R178" s="132">
        <f>Q178*H178</f>
        <v>0</v>
      </c>
      <c r="S178" s="132">
        <v>0</v>
      </c>
      <c r="T178" s="133">
        <f>S178*H178</f>
        <v>0</v>
      </c>
      <c r="AR178" s="134" t="s">
        <v>118</v>
      </c>
      <c r="AT178" s="134" t="s">
        <v>1008</v>
      </c>
      <c r="AU178" s="134" t="s">
        <v>78</v>
      </c>
      <c r="AY178" s="17" t="s">
        <v>224</v>
      </c>
      <c r="BE178" s="135">
        <f>IF(N178="základní",J178,0)</f>
        <v>360</v>
      </c>
      <c r="BF178" s="135">
        <f>IF(N178="snížená",J178,0)</f>
        <v>0</v>
      </c>
      <c r="BG178" s="135">
        <f>IF(N178="zákl. přenesená",J178,0)</f>
        <v>0</v>
      </c>
      <c r="BH178" s="135">
        <f>IF(N178="sníž. přenesená",J178,0)</f>
        <v>0</v>
      </c>
      <c r="BI178" s="135">
        <f>IF(N178="nulová",J178,0)</f>
        <v>0</v>
      </c>
      <c r="BJ178" s="17" t="s">
        <v>78</v>
      </c>
      <c r="BK178" s="135">
        <f>ROUND(I178*H178,2)</f>
        <v>360</v>
      </c>
      <c r="BL178" s="17" t="s">
        <v>106</v>
      </c>
      <c r="BM178" s="134" t="s">
        <v>373</v>
      </c>
    </row>
    <row r="179" spans="2:65" s="1" customFormat="1">
      <c r="B179" s="29"/>
      <c r="D179" s="136" t="s">
        <v>231</v>
      </c>
      <c r="F179" s="137" t="s">
        <v>6763</v>
      </c>
      <c r="L179" s="29"/>
      <c r="M179" s="138"/>
      <c r="T179" s="53"/>
      <c r="AT179" s="17" t="s">
        <v>231</v>
      </c>
      <c r="AU179" s="17" t="s">
        <v>78</v>
      </c>
    </row>
    <row r="180" spans="2:65" s="1" customFormat="1" ht="16.5" customHeight="1">
      <c r="B180" s="123"/>
      <c r="C180" s="164" t="s">
        <v>376</v>
      </c>
      <c r="D180" s="164" t="s">
        <v>1008</v>
      </c>
      <c r="E180" s="165" t="s">
        <v>6760</v>
      </c>
      <c r="F180" s="166" t="s">
        <v>6764</v>
      </c>
      <c r="G180" s="167" t="s">
        <v>6742</v>
      </c>
      <c r="H180" s="168">
        <v>2.4</v>
      </c>
      <c r="I180" s="169">
        <v>750</v>
      </c>
      <c r="J180" s="169">
        <f>ROUND(I180*H180,2)</f>
        <v>1800</v>
      </c>
      <c r="K180" s="166" t="s">
        <v>1</v>
      </c>
      <c r="L180" s="170"/>
      <c r="M180" s="171" t="s">
        <v>1</v>
      </c>
      <c r="N180" s="172" t="s">
        <v>38</v>
      </c>
      <c r="O180" s="132">
        <v>0</v>
      </c>
      <c r="P180" s="132">
        <f>O180*H180</f>
        <v>0</v>
      </c>
      <c r="Q180" s="132">
        <v>0</v>
      </c>
      <c r="R180" s="132">
        <f>Q180*H180</f>
        <v>0</v>
      </c>
      <c r="S180" s="132">
        <v>0</v>
      </c>
      <c r="T180" s="133">
        <f>S180*H180</f>
        <v>0</v>
      </c>
      <c r="AR180" s="134" t="s">
        <v>118</v>
      </c>
      <c r="AT180" s="134" t="s">
        <v>1008</v>
      </c>
      <c r="AU180" s="134" t="s">
        <v>78</v>
      </c>
      <c r="AY180" s="17" t="s">
        <v>224</v>
      </c>
      <c r="BE180" s="135">
        <f>IF(N180="základní",J180,0)</f>
        <v>1800</v>
      </c>
      <c r="BF180" s="135">
        <f>IF(N180="snížená",J180,0)</f>
        <v>0</v>
      </c>
      <c r="BG180" s="135">
        <f>IF(N180="zákl. přenesená",J180,0)</f>
        <v>0</v>
      </c>
      <c r="BH180" s="135">
        <f>IF(N180="sníž. přenesená",J180,0)</f>
        <v>0</v>
      </c>
      <c r="BI180" s="135">
        <f>IF(N180="nulová",J180,0)</f>
        <v>0</v>
      </c>
      <c r="BJ180" s="17" t="s">
        <v>78</v>
      </c>
      <c r="BK180" s="135">
        <f>ROUND(I180*H180,2)</f>
        <v>1800</v>
      </c>
      <c r="BL180" s="17" t="s">
        <v>106</v>
      </c>
      <c r="BM180" s="134" t="s">
        <v>379</v>
      </c>
    </row>
    <row r="181" spans="2:65" s="1" customFormat="1">
      <c r="B181" s="29"/>
      <c r="D181" s="136" t="s">
        <v>231</v>
      </c>
      <c r="F181" s="137" t="s">
        <v>6764</v>
      </c>
      <c r="L181" s="29"/>
      <c r="M181" s="138"/>
      <c r="T181" s="53"/>
      <c r="AT181" s="17" t="s">
        <v>231</v>
      </c>
      <c r="AU181" s="17" t="s">
        <v>78</v>
      </c>
    </row>
    <row r="182" spans="2:65" s="1" customFormat="1" ht="49.15" customHeight="1">
      <c r="B182" s="123"/>
      <c r="C182" s="164" t="s">
        <v>313</v>
      </c>
      <c r="D182" s="164" t="s">
        <v>1008</v>
      </c>
      <c r="E182" s="165" t="s">
        <v>6765</v>
      </c>
      <c r="F182" s="166" t="s">
        <v>6766</v>
      </c>
      <c r="G182" s="167" t="s">
        <v>2879</v>
      </c>
      <c r="H182" s="168">
        <v>12</v>
      </c>
      <c r="I182" s="169">
        <v>2400</v>
      </c>
      <c r="J182" s="169">
        <f>ROUND(I182*H182,2)</f>
        <v>28800</v>
      </c>
      <c r="K182" s="166" t="s">
        <v>1</v>
      </c>
      <c r="L182" s="170"/>
      <c r="M182" s="171" t="s">
        <v>1</v>
      </c>
      <c r="N182" s="172" t="s">
        <v>38</v>
      </c>
      <c r="O182" s="132">
        <v>0</v>
      </c>
      <c r="P182" s="132">
        <f>O182*H182</f>
        <v>0</v>
      </c>
      <c r="Q182" s="132">
        <v>0</v>
      </c>
      <c r="R182" s="132">
        <f>Q182*H182</f>
        <v>0</v>
      </c>
      <c r="S182" s="132">
        <v>0</v>
      </c>
      <c r="T182" s="133">
        <f>S182*H182</f>
        <v>0</v>
      </c>
      <c r="AR182" s="134" t="s">
        <v>118</v>
      </c>
      <c r="AT182" s="134" t="s">
        <v>1008</v>
      </c>
      <c r="AU182" s="134" t="s">
        <v>78</v>
      </c>
      <c r="AY182" s="17" t="s">
        <v>224</v>
      </c>
      <c r="BE182" s="135">
        <f>IF(N182="základní",J182,0)</f>
        <v>28800</v>
      </c>
      <c r="BF182" s="135">
        <f>IF(N182="snížená",J182,0)</f>
        <v>0</v>
      </c>
      <c r="BG182" s="135">
        <f>IF(N182="zákl. přenesená",J182,0)</f>
        <v>0</v>
      </c>
      <c r="BH182" s="135">
        <f>IF(N182="sníž. přenesená",J182,0)</f>
        <v>0</v>
      </c>
      <c r="BI182" s="135">
        <f>IF(N182="nulová",J182,0)</f>
        <v>0</v>
      </c>
      <c r="BJ182" s="17" t="s">
        <v>78</v>
      </c>
      <c r="BK182" s="135">
        <f>ROUND(I182*H182,2)</f>
        <v>28800</v>
      </c>
      <c r="BL182" s="17" t="s">
        <v>106</v>
      </c>
      <c r="BM182" s="134" t="s">
        <v>385</v>
      </c>
    </row>
    <row r="183" spans="2:65" s="1" customFormat="1" ht="29.25">
      <c r="B183" s="29"/>
      <c r="D183" s="136" t="s">
        <v>231</v>
      </c>
      <c r="F183" s="137" t="s">
        <v>6766</v>
      </c>
      <c r="L183" s="29"/>
      <c r="M183" s="138"/>
      <c r="T183" s="53"/>
      <c r="AT183" s="17" t="s">
        <v>231</v>
      </c>
      <c r="AU183" s="17" t="s">
        <v>78</v>
      </c>
    </row>
    <row r="184" spans="2:65" s="1" customFormat="1" ht="24.2" customHeight="1">
      <c r="B184" s="123"/>
      <c r="C184" s="164" t="s">
        <v>393</v>
      </c>
      <c r="D184" s="164" t="s">
        <v>1008</v>
      </c>
      <c r="E184" s="165" t="s">
        <v>6767</v>
      </c>
      <c r="F184" s="166" t="s">
        <v>6768</v>
      </c>
      <c r="G184" s="167" t="s">
        <v>6742</v>
      </c>
      <c r="H184" s="168">
        <v>31.152000000000001</v>
      </c>
      <c r="I184" s="169">
        <v>260</v>
      </c>
      <c r="J184" s="169">
        <f>ROUND(I184*H184,2)</f>
        <v>8099.52</v>
      </c>
      <c r="K184" s="166" t="s">
        <v>1</v>
      </c>
      <c r="L184" s="170"/>
      <c r="M184" s="171" t="s">
        <v>1</v>
      </c>
      <c r="N184" s="172" t="s">
        <v>38</v>
      </c>
      <c r="O184" s="132">
        <v>0</v>
      </c>
      <c r="P184" s="132">
        <f>O184*H184</f>
        <v>0</v>
      </c>
      <c r="Q184" s="132">
        <v>0</v>
      </c>
      <c r="R184" s="132">
        <f>Q184*H184</f>
        <v>0</v>
      </c>
      <c r="S184" s="132">
        <v>0</v>
      </c>
      <c r="T184" s="133">
        <f>S184*H184</f>
        <v>0</v>
      </c>
      <c r="AR184" s="134" t="s">
        <v>118</v>
      </c>
      <c r="AT184" s="134" t="s">
        <v>1008</v>
      </c>
      <c r="AU184" s="134" t="s">
        <v>78</v>
      </c>
      <c r="AY184" s="17" t="s">
        <v>224</v>
      </c>
      <c r="BE184" s="135">
        <f>IF(N184="základní",J184,0)</f>
        <v>8099.52</v>
      </c>
      <c r="BF184" s="135">
        <f>IF(N184="snížená",J184,0)</f>
        <v>0</v>
      </c>
      <c r="BG184" s="135">
        <f>IF(N184="zákl. přenesená",J184,0)</f>
        <v>0</v>
      </c>
      <c r="BH184" s="135">
        <f>IF(N184="sníž. přenesená",J184,0)</f>
        <v>0</v>
      </c>
      <c r="BI184" s="135">
        <f>IF(N184="nulová",J184,0)</f>
        <v>0</v>
      </c>
      <c r="BJ184" s="17" t="s">
        <v>78</v>
      </c>
      <c r="BK184" s="135">
        <f>ROUND(I184*H184,2)</f>
        <v>8099.52</v>
      </c>
      <c r="BL184" s="17" t="s">
        <v>106</v>
      </c>
      <c r="BM184" s="134" t="s">
        <v>396</v>
      </c>
    </row>
    <row r="185" spans="2:65" s="1" customFormat="1" ht="19.5">
      <c r="B185" s="29"/>
      <c r="D185" s="136" t="s">
        <v>231</v>
      </c>
      <c r="F185" s="137" t="s">
        <v>6768</v>
      </c>
      <c r="L185" s="29"/>
      <c r="M185" s="138"/>
      <c r="T185" s="53"/>
      <c r="AT185" s="17" t="s">
        <v>231</v>
      </c>
      <c r="AU185" s="17" t="s">
        <v>78</v>
      </c>
    </row>
    <row r="186" spans="2:65" s="1" customFormat="1" ht="21.75" customHeight="1">
      <c r="B186" s="123"/>
      <c r="C186" s="164" t="s">
        <v>321</v>
      </c>
      <c r="D186" s="164" t="s">
        <v>1008</v>
      </c>
      <c r="E186" s="165" t="s">
        <v>6769</v>
      </c>
      <c r="F186" s="166" t="s">
        <v>6770</v>
      </c>
      <c r="G186" s="167" t="s">
        <v>6742</v>
      </c>
      <c r="H186" s="168">
        <v>31.152000000000001</v>
      </c>
      <c r="I186" s="169">
        <v>2600</v>
      </c>
      <c r="J186" s="169">
        <f>ROUND(I186*H186,2)</f>
        <v>80995.199999999997</v>
      </c>
      <c r="K186" s="166" t="s">
        <v>1</v>
      </c>
      <c r="L186" s="170"/>
      <c r="M186" s="171" t="s">
        <v>1</v>
      </c>
      <c r="N186" s="172" t="s">
        <v>38</v>
      </c>
      <c r="O186" s="132">
        <v>0</v>
      </c>
      <c r="P186" s="132">
        <f>O186*H186</f>
        <v>0</v>
      </c>
      <c r="Q186" s="132">
        <v>0</v>
      </c>
      <c r="R186" s="132">
        <f>Q186*H186</f>
        <v>0</v>
      </c>
      <c r="S186" s="132">
        <v>0</v>
      </c>
      <c r="T186" s="133">
        <f>S186*H186</f>
        <v>0</v>
      </c>
      <c r="AR186" s="134" t="s">
        <v>118</v>
      </c>
      <c r="AT186" s="134" t="s">
        <v>1008</v>
      </c>
      <c r="AU186" s="134" t="s">
        <v>78</v>
      </c>
      <c r="AY186" s="17" t="s">
        <v>224</v>
      </c>
      <c r="BE186" s="135">
        <f>IF(N186="základní",J186,0)</f>
        <v>80995.199999999997</v>
      </c>
      <c r="BF186" s="135">
        <f>IF(N186="snížená",J186,0)</f>
        <v>0</v>
      </c>
      <c r="BG186" s="135">
        <f>IF(N186="zákl. přenesená",J186,0)</f>
        <v>0</v>
      </c>
      <c r="BH186" s="135">
        <f>IF(N186="sníž. přenesená",J186,0)</f>
        <v>0</v>
      </c>
      <c r="BI186" s="135">
        <f>IF(N186="nulová",J186,0)</f>
        <v>0</v>
      </c>
      <c r="BJ186" s="17" t="s">
        <v>78</v>
      </c>
      <c r="BK186" s="135">
        <f>ROUND(I186*H186,2)</f>
        <v>80995.199999999997</v>
      </c>
      <c r="BL186" s="17" t="s">
        <v>106</v>
      </c>
      <c r="BM186" s="134" t="s">
        <v>406</v>
      </c>
    </row>
    <row r="187" spans="2:65" s="1" customFormat="1">
      <c r="B187" s="29"/>
      <c r="D187" s="136" t="s">
        <v>231</v>
      </c>
      <c r="F187" s="137" t="s">
        <v>6770</v>
      </c>
      <c r="L187" s="29"/>
      <c r="M187" s="138"/>
      <c r="T187" s="53"/>
      <c r="AT187" s="17" t="s">
        <v>231</v>
      </c>
      <c r="AU187" s="17" t="s">
        <v>78</v>
      </c>
    </row>
    <row r="188" spans="2:65" s="1" customFormat="1" ht="24.2" customHeight="1">
      <c r="B188" s="123"/>
      <c r="C188" s="124" t="s">
        <v>409</v>
      </c>
      <c r="D188" s="124" t="s">
        <v>226</v>
      </c>
      <c r="E188" s="125" t="s">
        <v>6769</v>
      </c>
      <c r="F188" s="126" t="s">
        <v>6771</v>
      </c>
      <c r="G188" s="127" t="s">
        <v>2879</v>
      </c>
      <c r="H188" s="128">
        <v>12</v>
      </c>
      <c r="I188" s="129">
        <v>1200</v>
      </c>
      <c r="J188" s="129">
        <f>ROUND(I188*H188,2)</f>
        <v>14400</v>
      </c>
      <c r="K188" s="126" t="s">
        <v>1</v>
      </c>
      <c r="L188" s="29"/>
      <c r="M188" s="130" t="s">
        <v>1</v>
      </c>
      <c r="N188" s="131" t="s">
        <v>38</v>
      </c>
      <c r="O188" s="132">
        <v>0</v>
      </c>
      <c r="P188" s="132">
        <f>O188*H188</f>
        <v>0</v>
      </c>
      <c r="Q188" s="132">
        <v>0</v>
      </c>
      <c r="R188" s="132">
        <f>Q188*H188</f>
        <v>0</v>
      </c>
      <c r="S188" s="132">
        <v>0</v>
      </c>
      <c r="T188" s="133">
        <f>S188*H188</f>
        <v>0</v>
      </c>
      <c r="AR188" s="134" t="s">
        <v>106</v>
      </c>
      <c r="AT188" s="134" t="s">
        <v>226</v>
      </c>
      <c r="AU188" s="134" t="s">
        <v>78</v>
      </c>
      <c r="AY188" s="17" t="s">
        <v>224</v>
      </c>
      <c r="BE188" s="135">
        <f>IF(N188="základní",J188,0)</f>
        <v>14400</v>
      </c>
      <c r="BF188" s="135">
        <f>IF(N188="snížená",J188,0)</f>
        <v>0</v>
      </c>
      <c r="BG188" s="135">
        <f>IF(N188="zákl. přenesená",J188,0)</f>
        <v>0</v>
      </c>
      <c r="BH188" s="135">
        <f>IF(N188="sníž. přenesená",J188,0)</f>
        <v>0</v>
      </c>
      <c r="BI188" s="135">
        <f>IF(N188="nulová",J188,0)</f>
        <v>0</v>
      </c>
      <c r="BJ188" s="17" t="s">
        <v>78</v>
      </c>
      <c r="BK188" s="135">
        <f>ROUND(I188*H188,2)</f>
        <v>14400</v>
      </c>
      <c r="BL188" s="17" t="s">
        <v>106</v>
      </c>
      <c r="BM188" s="134" t="s">
        <v>412</v>
      </c>
    </row>
    <row r="189" spans="2:65" s="1" customFormat="1">
      <c r="B189" s="29"/>
      <c r="D189" s="136" t="s">
        <v>231</v>
      </c>
      <c r="F189" s="137" t="s">
        <v>6771</v>
      </c>
      <c r="L189" s="29"/>
      <c r="M189" s="138"/>
      <c r="T189" s="53"/>
      <c r="AT189" s="17" t="s">
        <v>231</v>
      </c>
      <c r="AU189" s="17" t="s">
        <v>78</v>
      </c>
    </row>
    <row r="190" spans="2:65" s="1" customFormat="1" ht="21.75" customHeight="1">
      <c r="B190" s="123"/>
      <c r="C190" s="124" t="s">
        <v>328</v>
      </c>
      <c r="D190" s="124" t="s">
        <v>226</v>
      </c>
      <c r="E190" s="125" t="s">
        <v>6772</v>
      </c>
      <c r="F190" s="126" t="s">
        <v>6773</v>
      </c>
      <c r="G190" s="127" t="s">
        <v>6742</v>
      </c>
      <c r="H190" s="128">
        <v>2.4</v>
      </c>
      <c r="I190" s="129">
        <v>389</v>
      </c>
      <c r="J190" s="129">
        <f>ROUND(I190*H190,2)</f>
        <v>933.6</v>
      </c>
      <c r="K190" s="126" t="s">
        <v>1</v>
      </c>
      <c r="L190" s="29"/>
      <c r="M190" s="130" t="s">
        <v>1</v>
      </c>
      <c r="N190" s="131" t="s">
        <v>38</v>
      </c>
      <c r="O190" s="132">
        <v>0</v>
      </c>
      <c r="P190" s="132">
        <f>O190*H190</f>
        <v>0</v>
      </c>
      <c r="Q190" s="132">
        <v>0</v>
      </c>
      <c r="R190" s="132">
        <f>Q190*H190</f>
        <v>0</v>
      </c>
      <c r="S190" s="132">
        <v>0</v>
      </c>
      <c r="T190" s="133">
        <f>S190*H190</f>
        <v>0</v>
      </c>
      <c r="AR190" s="134" t="s">
        <v>106</v>
      </c>
      <c r="AT190" s="134" t="s">
        <v>226</v>
      </c>
      <c r="AU190" s="134" t="s">
        <v>78</v>
      </c>
      <c r="AY190" s="17" t="s">
        <v>224</v>
      </c>
      <c r="BE190" s="135">
        <f>IF(N190="základní",J190,0)</f>
        <v>933.6</v>
      </c>
      <c r="BF190" s="135">
        <f>IF(N190="snížená",J190,0)</f>
        <v>0</v>
      </c>
      <c r="BG190" s="135">
        <f>IF(N190="zákl. přenesená",J190,0)</f>
        <v>0</v>
      </c>
      <c r="BH190" s="135">
        <f>IF(N190="sníž. přenesená",J190,0)</f>
        <v>0</v>
      </c>
      <c r="BI190" s="135">
        <f>IF(N190="nulová",J190,0)</f>
        <v>0</v>
      </c>
      <c r="BJ190" s="17" t="s">
        <v>78</v>
      </c>
      <c r="BK190" s="135">
        <f>ROUND(I190*H190,2)</f>
        <v>933.6</v>
      </c>
      <c r="BL190" s="17" t="s">
        <v>106</v>
      </c>
      <c r="BM190" s="134" t="s">
        <v>417</v>
      </c>
    </row>
    <row r="191" spans="2:65" s="1" customFormat="1">
      <c r="B191" s="29"/>
      <c r="D191" s="136" t="s">
        <v>231</v>
      </c>
      <c r="F191" s="137" t="s">
        <v>6773</v>
      </c>
      <c r="L191" s="29"/>
      <c r="M191" s="138"/>
      <c r="T191" s="53"/>
      <c r="AT191" s="17" t="s">
        <v>231</v>
      </c>
      <c r="AU191" s="17" t="s">
        <v>78</v>
      </c>
    </row>
    <row r="192" spans="2:65" s="1" customFormat="1" ht="24.2" customHeight="1">
      <c r="B192" s="123"/>
      <c r="C192" s="124" t="s">
        <v>419</v>
      </c>
      <c r="D192" s="124" t="s">
        <v>226</v>
      </c>
      <c r="E192" s="125" t="s">
        <v>6774</v>
      </c>
      <c r="F192" s="126" t="s">
        <v>6775</v>
      </c>
      <c r="G192" s="127" t="s">
        <v>6742</v>
      </c>
      <c r="H192" s="128">
        <v>24</v>
      </c>
      <c r="I192" s="129">
        <v>23.5</v>
      </c>
      <c r="J192" s="129">
        <f>ROUND(I192*H192,2)</f>
        <v>564</v>
      </c>
      <c r="K192" s="126" t="s">
        <v>1</v>
      </c>
      <c r="L192" s="29"/>
      <c r="M192" s="130" t="s">
        <v>1</v>
      </c>
      <c r="N192" s="131" t="s">
        <v>38</v>
      </c>
      <c r="O192" s="132">
        <v>0</v>
      </c>
      <c r="P192" s="132">
        <f>O192*H192</f>
        <v>0</v>
      </c>
      <c r="Q192" s="132">
        <v>0</v>
      </c>
      <c r="R192" s="132">
        <f>Q192*H192</f>
        <v>0</v>
      </c>
      <c r="S192" s="132">
        <v>0</v>
      </c>
      <c r="T192" s="133">
        <f>S192*H192</f>
        <v>0</v>
      </c>
      <c r="AR192" s="134" t="s">
        <v>106</v>
      </c>
      <c r="AT192" s="134" t="s">
        <v>226</v>
      </c>
      <c r="AU192" s="134" t="s">
        <v>78</v>
      </c>
      <c r="AY192" s="17" t="s">
        <v>224</v>
      </c>
      <c r="BE192" s="135">
        <f>IF(N192="základní",J192,0)</f>
        <v>564</v>
      </c>
      <c r="BF192" s="135">
        <f>IF(N192="snížená",J192,0)</f>
        <v>0</v>
      </c>
      <c r="BG192" s="135">
        <f>IF(N192="zákl. přenesená",J192,0)</f>
        <v>0</v>
      </c>
      <c r="BH192" s="135">
        <f>IF(N192="sníž. přenesená",J192,0)</f>
        <v>0</v>
      </c>
      <c r="BI192" s="135">
        <f>IF(N192="nulová",J192,0)</f>
        <v>0</v>
      </c>
      <c r="BJ192" s="17" t="s">
        <v>78</v>
      </c>
      <c r="BK192" s="135">
        <f>ROUND(I192*H192,2)</f>
        <v>564</v>
      </c>
      <c r="BL192" s="17" t="s">
        <v>106</v>
      </c>
      <c r="BM192" s="134" t="s">
        <v>422</v>
      </c>
    </row>
    <row r="193" spans="2:65" s="1" customFormat="1">
      <c r="B193" s="29"/>
      <c r="D193" s="136" t="s">
        <v>231</v>
      </c>
      <c r="F193" s="137" t="s">
        <v>6775</v>
      </c>
      <c r="L193" s="29"/>
      <c r="M193" s="138"/>
      <c r="T193" s="53"/>
      <c r="AT193" s="17" t="s">
        <v>231</v>
      </c>
      <c r="AU193" s="17" t="s">
        <v>78</v>
      </c>
    </row>
    <row r="194" spans="2:65" s="1" customFormat="1" ht="24.2" customHeight="1">
      <c r="B194" s="123"/>
      <c r="C194" s="124" t="s">
        <v>332</v>
      </c>
      <c r="D194" s="124" t="s">
        <v>226</v>
      </c>
      <c r="E194" s="125" t="s">
        <v>6776</v>
      </c>
      <c r="F194" s="126" t="s">
        <v>6777</v>
      </c>
      <c r="G194" s="127" t="s">
        <v>2879</v>
      </c>
      <c r="H194" s="128">
        <v>12</v>
      </c>
      <c r="I194" s="129">
        <v>587</v>
      </c>
      <c r="J194" s="129">
        <f>ROUND(I194*H194,2)</f>
        <v>7044</v>
      </c>
      <c r="K194" s="126" t="s">
        <v>1</v>
      </c>
      <c r="L194" s="29"/>
      <c r="M194" s="130" t="s">
        <v>1</v>
      </c>
      <c r="N194" s="131" t="s">
        <v>38</v>
      </c>
      <c r="O194" s="132">
        <v>0</v>
      </c>
      <c r="P194" s="132">
        <f>O194*H194</f>
        <v>0</v>
      </c>
      <c r="Q194" s="132">
        <v>0</v>
      </c>
      <c r="R194" s="132">
        <f>Q194*H194</f>
        <v>0</v>
      </c>
      <c r="S194" s="132">
        <v>0</v>
      </c>
      <c r="T194" s="133">
        <f>S194*H194</f>
        <v>0</v>
      </c>
      <c r="AR194" s="134" t="s">
        <v>106</v>
      </c>
      <c r="AT194" s="134" t="s">
        <v>226</v>
      </c>
      <c r="AU194" s="134" t="s">
        <v>78</v>
      </c>
      <c r="AY194" s="17" t="s">
        <v>224</v>
      </c>
      <c r="BE194" s="135">
        <f>IF(N194="základní",J194,0)</f>
        <v>7044</v>
      </c>
      <c r="BF194" s="135">
        <f>IF(N194="snížená",J194,0)</f>
        <v>0</v>
      </c>
      <c r="BG194" s="135">
        <f>IF(N194="zákl. přenesená",J194,0)</f>
        <v>0</v>
      </c>
      <c r="BH194" s="135">
        <f>IF(N194="sníž. přenesená",J194,0)</f>
        <v>0</v>
      </c>
      <c r="BI194" s="135">
        <f>IF(N194="nulová",J194,0)</f>
        <v>0</v>
      </c>
      <c r="BJ194" s="17" t="s">
        <v>78</v>
      </c>
      <c r="BK194" s="135">
        <f>ROUND(I194*H194,2)</f>
        <v>7044</v>
      </c>
      <c r="BL194" s="17" t="s">
        <v>106</v>
      </c>
      <c r="BM194" s="134" t="s">
        <v>429</v>
      </c>
    </row>
    <row r="195" spans="2:65" s="1" customFormat="1" ht="19.5">
      <c r="B195" s="29"/>
      <c r="D195" s="136" t="s">
        <v>231</v>
      </c>
      <c r="F195" s="137" t="s">
        <v>6777</v>
      </c>
      <c r="L195" s="29"/>
      <c r="M195" s="138"/>
      <c r="T195" s="53"/>
      <c r="AT195" s="17" t="s">
        <v>231</v>
      </c>
      <c r="AU195" s="17" t="s">
        <v>78</v>
      </c>
    </row>
    <row r="196" spans="2:65" s="1" customFormat="1" ht="16.5" customHeight="1">
      <c r="B196" s="123"/>
      <c r="C196" s="124" t="s">
        <v>432</v>
      </c>
      <c r="D196" s="124" t="s">
        <v>226</v>
      </c>
      <c r="E196" s="125" t="s">
        <v>6778</v>
      </c>
      <c r="F196" s="126" t="s">
        <v>6779</v>
      </c>
      <c r="G196" s="127" t="s">
        <v>2879</v>
      </c>
      <c r="H196" s="128">
        <v>12</v>
      </c>
      <c r="I196" s="129">
        <v>3000</v>
      </c>
      <c r="J196" s="129">
        <f>ROUND(I196*H196,2)</f>
        <v>36000</v>
      </c>
      <c r="K196" s="126" t="s">
        <v>1</v>
      </c>
      <c r="L196" s="29"/>
      <c r="M196" s="130" t="s">
        <v>1</v>
      </c>
      <c r="N196" s="131" t="s">
        <v>38</v>
      </c>
      <c r="O196" s="132">
        <v>0</v>
      </c>
      <c r="P196" s="132">
        <f>O196*H196</f>
        <v>0</v>
      </c>
      <c r="Q196" s="132">
        <v>0</v>
      </c>
      <c r="R196" s="132">
        <f>Q196*H196</f>
        <v>0</v>
      </c>
      <c r="S196" s="132">
        <v>0</v>
      </c>
      <c r="T196" s="133">
        <f>S196*H196</f>
        <v>0</v>
      </c>
      <c r="AR196" s="134" t="s">
        <v>106</v>
      </c>
      <c r="AT196" s="134" t="s">
        <v>226</v>
      </c>
      <c r="AU196" s="134" t="s">
        <v>78</v>
      </c>
      <c r="AY196" s="17" t="s">
        <v>224</v>
      </c>
      <c r="BE196" s="135">
        <f>IF(N196="základní",J196,0)</f>
        <v>36000</v>
      </c>
      <c r="BF196" s="135">
        <f>IF(N196="snížená",J196,0)</f>
        <v>0</v>
      </c>
      <c r="BG196" s="135">
        <f>IF(N196="zákl. přenesená",J196,0)</f>
        <v>0</v>
      </c>
      <c r="BH196" s="135">
        <f>IF(N196="sníž. přenesená",J196,0)</f>
        <v>0</v>
      </c>
      <c r="BI196" s="135">
        <f>IF(N196="nulová",J196,0)</f>
        <v>0</v>
      </c>
      <c r="BJ196" s="17" t="s">
        <v>78</v>
      </c>
      <c r="BK196" s="135">
        <f>ROUND(I196*H196,2)</f>
        <v>36000</v>
      </c>
      <c r="BL196" s="17" t="s">
        <v>106</v>
      </c>
      <c r="BM196" s="134" t="s">
        <v>435</v>
      </c>
    </row>
    <row r="197" spans="2:65" s="1" customFormat="1">
      <c r="B197" s="29"/>
      <c r="D197" s="136" t="s">
        <v>231</v>
      </c>
      <c r="F197" s="137" t="s">
        <v>6779</v>
      </c>
      <c r="L197" s="29"/>
      <c r="M197" s="138"/>
      <c r="T197" s="53"/>
      <c r="AT197" s="17" t="s">
        <v>231</v>
      </c>
      <c r="AU197" s="17" t="s">
        <v>78</v>
      </c>
    </row>
    <row r="198" spans="2:65" s="1" customFormat="1" ht="44.25" customHeight="1">
      <c r="B198" s="123"/>
      <c r="C198" s="124" t="s">
        <v>340</v>
      </c>
      <c r="D198" s="124" t="s">
        <v>226</v>
      </c>
      <c r="E198" s="125" t="s">
        <v>6780</v>
      </c>
      <c r="F198" s="126" t="s">
        <v>6781</v>
      </c>
      <c r="G198" s="127" t="s">
        <v>2879</v>
      </c>
      <c r="H198" s="128">
        <v>12</v>
      </c>
      <c r="I198" s="129">
        <v>150</v>
      </c>
      <c r="J198" s="129">
        <f>ROUND(I198*H198,2)</f>
        <v>1800</v>
      </c>
      <c r="K198" s="126" t="s">
        <v>1</v>
      </c>
      <c r="L198" s="29"/>
      <c r="M198" s="130" t="s">
        <v>1</v>
      </c>
      <c r="N198" s="131" t="s">
        <v>38</v>
      </c>
      <c r="O198" s="132">
        <v>0</v>
      </c>
      <c r="P198" s="132">
        <f>O198*H198</f>
        <v>0</v>
      </c>
      <c r="Q198" s="132">
        <v>0</v>
      </c>
      <c r="R198" s="132">
        <f>Q198*H198</f>
        <v>0</v>
      </c>
      <c r="S198" s="132">
        <v>0</v>
      </c>
      <c r="T198" s="133">
        <f>S198*H198</f>
        <v>0</v>
      </c>
      <c r="AR198" s="134" t="s">
        <v>106</v>
      </c>
      <c r="AT198" s="134" t="s">
        <v>226</v>
      </c>
      <c r="AU198" s="134" t="s">
        <v>78</v>
      </c>
      <c r="AY198" s="17" t="s">
        <v>224</v>
      </c>
      <c r="BE198" s="135">
        <f>IF(N198="základní",J198,0)</f>
        <v>1800</v>
      </c>
      <c r="BF198" s="135">
        <f>IF(N198="snížená",J198,0)</f>
        <v>0</v>
      </c>
      <c r="BG198" s="135">
        <f>IF(N198="zákl. přenesená",J198,0)</f>
        <v>0</v>
      </c>
      <c r="BH198" s="135">
        <f>IF(N198="sníž. přenesená",J198,0)</f>
        <v>0</v>
      </c>
      <c r="BI198" s="135">
        <f>IF(N198="nulová",J198,0)</f>
        <v>0</v>
      </c>
      <c r="BJ198" s="17" t="s">
        <v>78</v>
      </c>
      <c r="BK198" s="135">
        <f>ROUND(I198*H198,2)</f>
        <v>1800</v>
      </c>
      <c r="BL198" s="17" t="s">
        <v>106</v>
      </c>
      <c r="BM198" s="134" t="s">
        <v>439</v>
      </c>
    </row>
    <row r="199" spans="2:65" s="1" customFormat="1" ht="29.25">
      <c r="B199" s="29"/>
      <c r="D199" s="136" t="s">
        <v>231</v>
      </c>
      <c r="F199" s="137" t="s">
        <v>6781</v>
      </c>
      <c r="L199" s="29"/>
      <c r="M199" s="138"/>
      <c r="T199" s="53"/>
      <c r="AT199" s="17" t="s">
        <v>231</v>
      </c>
      <c r="AU199" s="17" t="s">
        <v>78</v>
      </c>
    </row>
    <row r="200" spans="2:65" s="1" customFormat="1" ht="24.2" customHeight="1">
      <c r="B200" s="123"/>
      <c r="C200" s="124" t="s">
        <v>441</v>
      </c>
      <c r="D200" s="124" t="s">
        <v>226</v>
      </c>
      <c r="E200" s="125" t="s">
        <v>6782</v>
      </c>
      <c r="F200" s="126" t="s">
        <v>6783</v>
      </c>
      <c r="G200" s="127" t="s">
        <v>2879</v>
      </c>
      <c r="H200" s="128">
        <v>36</v>
      </c>
      <c r="I200" s="129">
        <v>60</v>
      </c>
      <c r="J200" s="129">
        <f>ROUND(I200*H200,2)</f>
        <v>2160</v>
      </c>
      <c r="K200" s="126" t="s">
        <v>1</v>
      </c>
      <c r="L200" s="29"/>
      <c r="M200" s="130" t="s">
        <v>1</v>
      </c>
      <c r="N200" s="131" t="s">
        <v>38</v>
      </c>
      <c r="O200" s="132">
        <v>0</v>
      </c>
      <c r="P200" s="132">
        <f>O200*H200</f>
        <v>0</v>
      </c>
      <c r="Q200" s="132">
        <v>0</v>
      </c>
      <c r="R200" s="132">
        <f>Q200*H200</f>
        <v>0</v>
      </c>
      <c r="S200" s="132">
        <v>0</v>
      </c>
      <c r="T200" s="133">
        <f>S200*H200</f>
        <v>0</v>
      </c>
      <c r="AR200" s="134" t="s">
        <v>106</v>
      </c>
      <c r="AT200" s="134" t="s">
        <v>226</v>
      </c>
      <c r="AU200" s="134" t="s">
        <v>78</v>
      </c>
      <c r="AY200" s="17" t="s">
        <v>224</v>
      </c>
      <c r="BE200" s="135">
        <f>IF(N200="základní",J200,0)</f>
        <v>2160</v>
      </c>
      <c r="BF200" s="135">
        <f>IF(N200="snížená",J200,0)</f>
        <v>0</v>
      </c>
      <c r="BG200" s="135">
        <f>IF(N200="zákl. přenesená",J200,0)</f>
        <v>0</v>
      </c>
      <c r="BH200" s="135">
        <f>IF(N200="sníž. přenesená",J200,0)</f>
        <v>0</v>
      </c>
      <c r="BI200" s="135">
        <f>IF(N200="nulová",J200,0)</f>
        <v>0</v>
      </c>
      <c r="BJ200" s="17" t="s">
        <v>78</v>
      </c>
      <c r="BK200" s="135">
        <f>ROUND(I200*H200,2)</f>
        <v>2160</v>
      </c>
      <c r="BL200" s="17" t="s">
        <v>106</v>
      </c>
      <c r="BM200" s="134" t="s">
        <v>444</v>
      </c>
    </row>
    <row r="201" spans="2:65" s="1" customFormat="1" ht="19.5">
      <c r="B201" s="29"/>
      <c r="D201" s="136" t="s">
        <v>231</v>
      </c>
      <c r="F201" s="137" t="s">
        <v>6783</v>
      </c>
      <c r="L201" s="29"/>
      <c r="M201" s="138"/>
      <c r="T201" s="53"/>
      <c r="AT201" s="17" t="s">
        <v>231</v>
      </c>
      <c r="AU201" s="17" t="s">
        <v>78</v>
      </c>
    </row>
    <row r="202" spans="2:65" s="1" customFormat="1" ht="49.15" customHeight="1">
      <c r="B202" s="123"/>
      <c r="C202" s="124" t="s">
        <v>345</v>
      </c>
      <c r="D202" s="124" t="s">
        <v>226</v>
      </c>
      <c r="E202" s="125" t="s">
        <v>6784</v>
      </c>
      <c r="F202" s="126" t="s">
        <v>6785</v>
      </c>
      <c r="G202" s="127" t="s">
        <v>2879</v>
      </c>
      <c r="H202" s="128">
        <v>108</v>
      </c>
      <c r="I202" s="129">
        <v>30</v>
      </c>
      <c r="J202" s="129">
        <f>ROUND(I202*H202,2)</f>
        <v>3240</v>
      </c>
      <c r="K202" s="126" t="s">
        <v>1</v>
      </c>
      <c r="L202" s="29"/>
      <c r="M202" s="130" t="s">
        <v>1</v>
      </c>
      <c r="N202" s="131" t="s">
        <v>38</v>
      </c>
      <c r="O202" s="132">
        <v>0</v>
      </c>
      <c r="P202" s="132">
        <f>O202*H202</f>
        <v>0</v>
      </c>
      <c r="Q202" s="132">
        <v>0</v>
      </c>
      <c r="R202" s="132">
        <f>Q202*H202</f>
        <v>0</v>
      </c>
      <c r="S202" s="132">
        <v>0</v>
      </c>
      <c r="T202" s="133">
        <f>S202*H202</f>
        <v>0</v>
      </c>
      <c r="AR202" s="134" t="s">
        <v>106</v>
      </c>
      <c r="AT202" s="134" t="s">
        <v>226</v>
      </c>
      <c r="AU202" s="134" t="s">
        <v>78</v>
      </c>
      <c r="AY202" s="17" t="s">
        <v>224</v>
      </c>
      <c r="BE202" s="135">
        <f>IF(N202="základní",J202,0)</f>
        <v>3240</v>
      </c>
      <c r="BF202" s="135">
        <f>IF(N202="snížená",J202,0)</f>
        <v>0</v>
      </c>
      <c r="BG202" s="135">
        <f>IF(N202="zákl. přenesená",J202,0)</f>
        <v>0</v>
      </c>
      <c r="BH202" s="135">
        <f>IF(N202="sníž. přenesená",J202,0)</f>
        <v>0</v>
      </c>
      <c r="BI202" s="135">
        <f>IF(N202="nulová",J202,0)</f>
        <v>0</v>
      </c>
      <c r="BJ202" s="17" t="s">
        <v>78</v>
      </c>
      <c r="BK202" s="135">
        <f>ROUND(I202*H202,2)</f>
        <v>3240</v>
      </c>
      <c r="BL202" s="17" t="s">
        <v>106</v>
      </c>
      <c r="BM202" s="134" t="s">
        <v>449</v>
      </c>
    </row>
    <row r="203" spans="2:65" s="1" customFormat="1" ht="29.25">
      <c r="B203" s="29"/>
      <c r="D203" s="136" t="s">
        <v>231</v>
      </c>
      <c r="F203" s="137" t="s">
        <v>6785</v>
      </c>
      <c r="L203" s="29"/>
      <c r="M203" s="138"/>
      <c r="T203" s="53"/>
      <c r="AT203" s="17" t="s">
        <v>231</v>
      </c>
      <c r="AU203" s="17" t="s">
        <v>78</v>
      </c>
    </row>
    <row r="204" spans="2:65" s="1" customFormat="1" ht="24.2" customHeight="1">
      <c r="B204" s="123"/>
      <c r="C204" s="124" t="s">
        <v>453</v>
      </c>
      <c r="D204" s="124" t="s">
        <v>226</v>
      </c>
      <c r="E204" s="125" t="s">
        <v>6786</v>
      </c>
      <c r="F204" s="126" t="s">
        <v>6787</v>
      </c>
      <c r="G204" s="127" t="s">
        <v>6762</v>
      </c>
      <c r="H204" s="128">
        <v>11.52</v>
      </c>
      <c r="I204" s="129">
        <v>106</v>
      </c>
      <c r="J204" s="129">
        <f>ROUND(I204*H204,2)</f>
        <v>1221.1199999999999</v>
      </c>
      <c r="K204" s="126" t="s">
        <v>1</v>
      </c>
      <c r="L204" s="29"/>
      <c r="M204" s="130" t="s">
        <v>1</v>
      </c>
      <c r="N204" s="131" t="s">
        <v>38</v>
      </c>
      <c r="O204" s="132">
        <v>0</v>
      </c>
      <c r="P204" s="132">
        <f>O204*H204</f>
        <v>0</v>
      </c>
      <c r="Q204" s="132">
        <v>0</v>
      </c>
      <c r="R204" s="132">
        <f>Q204*H204</f>
        <v>0</v>
      </c>
      <c r="S204" s="132">
        <v>0</v>
      </c>
      <c r="T204" s="133">
        <f>S204*H204</f>
        <v>0</v>
      </c>
      <c r="AR204" s="134" t="s">
        <v>106</v>
      </c>
      <c r="AT204" s="134" t="s">
        <v>226</v>
      </c>
      <c r="AU204" s="134" t="s">
        <v>78</v>
      </c>
      <c r="AY204" s="17" t="s">
        <v>224</v>
      </c>
      <c r="BE204" s="135">
        <f>IF(N204="základní",J204,0)</f>
        <v>1221.1199999999999</v>
      </c>
      <c r="BF204" s="135">
        <f>IF(N204="snížená",J204,0)</f>
        <v>0</v>
      </c>
      <c r="BG204" s="135">
        <f>IF(N204="zákl. přenesená",J204,0)</f>
        <v>0</v>
      </c>
      <c r="BH204" s="135">
        <f>IF(N204="sníž. přenesená",J204,0)</f>
        <v>0</v>
      </c>
      <c r="BI204" s="135">
        <f>IF(N204="nulová",J204,0)</f>
        <v>0</v>
      </c>
      <c r="BJ204" s="17" t="s">
        <v>78</v>
      </c>
      <c r="BK204" s="135">
        <f>ROUND(I204*H204,2)</f>
        <v>1221.1199999999999</v>
      </c>
      <c r="BL204" s="17" t="s">
        <v>106</v>
      </c>
      <c r="BM204" s="134" t="s">
        <v>456</v>
      </c>
    </row>
    <row r="205" spans="2:65" s="1" customFormat="1" ht="19.5">
      <c r="B205" s="29"/>
      <c r="D205" s="136" t="s">
        <v>231</v>
      </c>
      <c r="F205" s="137" t="s">
        <v>6787</v>
      </c>
      <c r="L205" s="29"/>
      <c r="M205" s="138"/>
      <c r="T205" s="53"/>
      <c r="AT205" s="17" t="s">
        <v>231</v>
      </c>
      <c r="AU205" s="17" t="s">
        <v>78</v>
      </c>
    </row>
    <row r="206" spans="2:65" s="1" customFormat="1" ht="21.75" customHeight="1">
      <c r="B206" s="123"/>
      <c r="C206" s="124" t="s">
        <v>350</v>
      </c>
      <c r="D206" s="124" t="s">
        <v>226</v>
      </c>
      <c r="E206" s="125" t="s">
        <v>6788</v>
      </c>
      <c r="F206" s="126" t="s">
        <v>6789</v>
      </c>
      <c r="G206" s="127" t="s">
        <v>6762</v>
      </c>
      <c r="H206" s="128">
        <v>11.52</v>
      </c>
      <c r="I206" s="129">
        <v>150</v>
      </c>
      <c r="J206" s="129">
        <f>ROUND(I206*H206,2)</f>
        <v>1728</v>
      </c>
      <c r="K206" s="126" t="s">
        <v>1</v>
      </c>
      <c r="L206" s="29"/>
      <c r="M206" s="130" t="s">
        <v>1</v>
      </c>
      <c r="N206" s="131" t="s">
        <v>38</v>
      </c>
      <c r="O206" s="132">
        <v>0</v>
      </c>
      <c r="P206" s="132">
        <f>O206*H206</f>
        <v>0</v>
      </c>
      <c r="Q206" s="132">
        <v>0</v>
      </c>
      <c r="R206" s="132">
        <f>Q206*H206</f>
        <v>0</v>
      </c>
      <c r="S206" s="132">
        <v>0</v>
      </c>
      <c r="T206" s="133">
        <f>S206*H206</f>
        <v>0</v>
      </c>
      <c r="AR206" s="134" t="s">
        <v>106</v>
      </c>
      <c r="AT206" s="134" t="s">
        <v>226</v>
      </c>
      <c r="AU206" s="134" t="s">
        <v>78</v>
      </c>
      <c r="AY206" s="17" t="s">
        <v>224</v>
      </c>
      <c r="BE206" s="135">
        <f>IF(N206="základní",J206,0)</f>
        <v>1728</v>
      </c>
      <c r="BF206" s="135">
        <f>IF(N206="snížená",J206,0)</f>
        <v>0</v>
      </c>
      <c r="BG206" s="135">
        <f>IF(N206="zákl. přenesená",J206,0)</f>
        <v>0</v>
      </c>
      <c r="BH206" s="135">
        <f>IF(N206="sníž. přenesená",J206,0)</f>
        <v>0</v>
      </c>
      <c r="BI206" s="135">
        <f>IF(N206="nulová",J206,0)</f>
        <v>0</v>
      </c>
      <c r="BJ206" s="17" t="s">
        <v>78</v>
      </c>
      <c r="BK206" s="135">
        <f>ROUND(I206*H206,2)</f>
        <v>1728</v>
      </c>
      <c r="BL206" s="17" t="s">
        <v>106</v>
      </c>
      <c r="BM206" s="134" t="s">
        <v>459</v>
      </c>
    </row>
    <row r="207" spans="2:65" s="1" customFormat="1">
      <c r="B207" s="29"/>
      <c r="D207" s="136" t="s">
        <v>231</v>
      </c>
      <c r="F207" s="137" t="s">
        <v>6789</v>
      </c>
      <c r="L207" s="29"/>
      <c r="M207" s="138"/>
      <c r="T207" s="53"/>
      <c r="AT207" s="17" t="s">
        <v>231</v>
      </c>
      <c r="AU207" s="17" t="s">
        <v>78</v>
      </c>
    </row>
    <row r="208" spans="2:65" s="1" customFormat="1" ht="33" customHeight="1">
      <c r="B208" s="123"/>
      <c r="C208" s="124" t="s">
        <v>464</v>
      </c>
      <c r="D208" s="124" t="s">
        <v>226</v>
      </c>
      <c r="E208" s="125" t="s">
        <v>6790</v>
      </c>
      <c r="F208" s="126" t="s">
        <v>6791</v>
      </c>
      <c r="G208" s="127" t="s">
        <v>2879</v>
      </c>
      <c r="H208" s="128">
        <v>12</v>
      </c>
      <c r="I208" s="129">
        <v>502</v>
      </c>
      <c r="J208" s="129">
        <f>ROUND(I208*H208,2)</f>
        <v>6024</v>
      </c>
      <c r="K208" s="126" t="s">
        <v>1</v>
      </c>
      <c r="L208" s="29"/>
      <c r="M208" s="130" t="s">
        <v>1</v>
      </c>
      <c r="N208" s="131" t="s">
        <v>38</v>
      </c>
      <c r="O208" s="132">
        <v>0</v>
      </c>
      <c r="P208" s="132">
        <f>O208*H208</f>
        <v>0</v>
      </c>
      <c r="Q208" s="132">
        <v>0</v>
      </c>
      <c r="R208" s="132">
        <f>Q208*H208</f>
        <v>0</v>
      </c>
      <c r="S208" s="132">
        <v>0</v>
      </c>
      <c r="T208" s="133">
        <f>S208*H208</f>
        <v>0</v>
      </c>
      <c r="AR208" s="134" t="s">
        <v>106</v>
      </c>
      <c r="AT208" s="134" t="s">
        <v>226</v>
      </c>
      <c r="AU208" s="134" t="s">
        <v>78</v>
      </c>
      <c r="AY208" s="17" t="s">
        <v>224</v>
      </c>
      <c r="BE208" s="135">
        <f>IF(N208="základní",J208,0)</f>
        <v>6024</v>
      </c>
      <c r="BF208" s="135">
        <f>IF(N208="snížená",J208,0)</f>
        <v>0</v>
      </c>
      <c r="BG208" s="135">
        <f>IF(N208="zákl. přenesená",J208,0)</f>
        <v>0</v>
      </c>
      <c r="BH208" s="135">
        <f>IF(N208="sníž. přenesená",J208,0)</f>
        <v>0</v>
      </c>
      <c r="BI208" s="135">
        <f>IF(N208="nulová",J208,0)</f>
        <v>0</v>
      </c>
      <c r="BJ208" s="17" t="s">
        <v>78</v>
      </c>
      <c r="BK208" s="135">
        <f>ROUND(I208*H208,2)</f>
        <v>6024</v>
      </c>
      <c r="BL208" s="17" t="s">
        <v>106</v>
      </c>
      <c r="BM208" s="134" t="s">
        <v>467</v>
      </c>
    </row>
    <row r="209" spans="2:65" s="1" customFormat="1" ht="19.5">
      <c r="B209" s="29"/>
      <c r="D209" s="136" t="s">
        <v>231</v>
      </c>
      <c r="F209" s="137" t="s">
        <v>6791</v>
      </c>
      <c r="L209" s="29"/>
      <c r="M209" s="138"/>
      <c r="T209" s="53"/>
      <c r="AT209" s="17" t="s">
        <v>231</v>
      </c>
      <c r="AU209" s="17" t="s">
        <v>78</v>
      </c>
    </row>
    <row r="210" spans="2:65" s="1" customFormat="1" ht="24.2" customHeight="1">
      <c r="B210" s="123"/>
      <c r="C210" s="124" t="s">
        <v>355</v>
      </c>
      <c r="D210" s="124" t="s">
        <v>226</v>
      </c>
      <c r="E210" s="125" t="s">
        <v>6792</v>
      </c>
      <c r="F210" s="126" t="s">
        <v>6793</v>
      </c>
      <c r="G210" s="127" t="s">
        <v>6762</v>
      </c>
      <c r="H210" s="128">
        <v>96</v>
      </c>
      <c r="I210" s="129">
        <v>95</v>
      </c>
      <c r="J210" s="129">
        <f>ROUND(I210*H210,2)</f>
        <v>9120</v>
      </c>
      <c r="K210" s="126" t="s">
        <v>1</v>
      </c>
      <c r="L210" s="29"/>
      <c r="M210" s="130" t="s">
        <v>1</v>
      </c>
      <c r="N210" s="131" t="s">
        <v>38</v>
      </c>
      <c r="O210" s="132">
        <v>0</v>
      </c>
      <c r="P210" s="132">
        <f>O210*H210</f>
        <v>0</v>
      </c>
      <c r="Q210" s="132">
        <v>0</v>
      </c>
      <c r="R210" s="132">
        <f>Q210*H210</f>
        <v>0</v>
      </c>
      <c r="S210" s="132">
        <v>0</v>
      </c>
      <c r="T210" s="133">
        <f>S210*H210</f>
        <v>0</v>
      </c>
      <c r="AR210" s="134" t="s">
        <v>106</v>
      </c>
      <c r="AT210" s="134" t="s">
        <v>226</v>
      </c>
      <c r="AU210" s="134" t="s">
        <v>78</v>
      </c>
      <c r="AY210" s="17" t="s">
        <v>224</v>
      </c>
      <c r="BE210" s="135">
        <f>IF(N210="základní",J210,0)</f>
        <v>9120</v>
      </c>
      <c r="BF210" s="135">
        <f>IF(N210="snížená",J210,0)</f>
        <v>0</v>
      </c>
      <c r="BG210" s="135">
        <f>IF(N210="zákl. přenesená",J210,0)</f>
        <v>0</v>
      </c>
      <c r="BH210" s="135">
        <f>IF(N210="sníž. přenesená",J210,0)</f>
        <v>0</v>
      </c>
      <c r="BI210" s="135">
        <f>IF(N210="nulová",J210,0)</f>
        <v>0</v>
      </c>
      <c r="BJ210" s="17" t="s">
        <v>78</v>
      </c>
      <c r="BK210" s="135">
        <f>ROUND(I210*H210,2)</f>
        <v>9120</v>
      </c>
      <c r="BL210" s="17" t="s">
        <v>106</v>
      </c>
      <c r="BM210" s="134" t="s">
        <v>469</v>
      </c>
    </row>
    <row r="211" spans="2:65" s="1" customFormat="1" ht="19.5">
      <c r="B211" s="29"/>
      <c r="D211" s="136" t="s">
        <v>231</v>
      </c>
      <c r="F211" s="137" t="s">
        <v>6793</v>
      </c>
      <c r="L211" s="29"/>
      <c r="M211" s="138"/>
      <c r="T211" s="53"/>
      <c r="AT211" s="17" t="s">
        <v>231</v>
      </c>
      <c r="AU211" s="17" t="s">
        <v>78</v>
      </c>
    </row>
    <row r="212" spans="2:65" s="1" customFormat="1" ht="16.5" customHeight="1">
      <c r="B212" s="123"/>
      <c r="C212" s="124" t="s">
        <v>472</v>
      </c>
      <c r="D212" s="124" t="s">
        <v>226</v>
      </c>
      <c r="E212" s="125" t="s">
        <v>6794</v>
      </c>
      <c r="F212" s="126" t="s">
        <v>6795</v>
      </c>
      <c r="G212" s="127" t="s">
        <v>6742</v>
      </c>
      <c r="H212" s="128">
        <v>4.8</v>
      </c>
      <c r="I212" s="129">
        <v>1200</v>
      </c>
      <c r="J212" s="129">
        <f>ROUND(I212*H212,2)</f>
        <v>5760</v>
      </c>
      <c r="K212" s="126" t="s">
        <v>1</v>
      </c>
      <c r="L212" s="29"/>
      <c r="M212" s="130" t="s">
        <v>1</v>
      </c>
      <c r="N212" s="131" t="s">
        <v>38</v>
      </c>
      <c r="O212" s="132">
        <v>0</v>
      </c>
      <c r="P212" s="132">
        <f>O212*H212</f>
        <v>0</v>
      </c>
      <c r="Q212" s="132">
        <v>0</v>
      </c>
      <c r="R212" s="132">
        <f>Q212*H212</f>
        <v>0</v>
      </c>
      <c r="S212" s="132">
        <v>0</v>
      </c>
      <c r="T212" s="133">
        <f>S212*H212</f>
        <v>0</v>
      </c>
      <c r="AR212" s="134" t="s">
        <v>106</v>
      </c>
      <c r="AT212" s="134" t="s">
        <v>226</v>
      </c>
      <c r="AU212" s="134" t="s">
        <v>78</v>
      </c>
      <c r="AY212" s="17" t="s">
        <v>224</v>
      </c>
      <c r="BE212" s="135">
        <f>IF(N212="základní",J212,0)</f>
        <v>5760</v>
      </c>
      <c r="BF212" s="135">
        <f>IF(N212="snížená",J212,0)</f>
        <v>0</v>
      </c>
      <c r="BG212" s="135">
        <f>IF(N212="zákl. přenesená",J212,0)</f>
        <v>0</v>
      </c>
      <c r="BH212" s="135">
        <f>IF(N212="sníž. přenesená",J212,0)</f>
        <v>0</v>
      </c>
      <c r="BI212" s="135">
        <f>IF(N212="nulová",J212,0)</f>
        <v>0</v>
      </c>
      <c r="BJ212" s="17" t="s">
        <v>78</v>
      </c>
      <c r="BK212" s="135">
        <f>ROUND(I212*H212,2)</f>
        <v>5760</v>
      </c>
      <c r="BL212" s="17" t="s">
        <v>106</v>
      </c>
      <c r="BM212" s="134" t="s">
        <v>473</v>
      </c>
    </row>
    <row r="213" spans="2:65" s="1" customFormat="1">
      <c r="B213" s="29"/>
      <c r="D213" s="136" t="s">
        <v>231</v>
      </c>
      <c r="F213" s="137" t="s">
        <v>6795</v>
      </c>
      <c r="L213" s="29"/>
      <c r="M213" s="138"/>
      <c r="T213" s="53"/>
      <c r="AT213" s="17" t="s">
        <v>231</v>
      </c>
      <c r="AU213" s="17" t="s">
        <v>78</v>
      </c>
    </row>
    <row r="214" spans="2:65" s="1" customFormat="1" ht="37.9" customHeight="1">
      <c r="B214" s="123"/>
      <c r="C214" s="124" t="s">
        <v>359</v>
      </c>
      <c r="D214" s="124" t="s">
        <v>226</v>
      </c>
      <c r="E214" s="125" t="s">
        <v>6796</v>
      </c>
      <c r="F214" s="126" t="s">
        <v>6797</v>
      </c>
      <c r="G214" s="127" t="s">
        <v>6742</v>
      </c>
      <c r="H214" s="128">
        <v>4.8</v>
      </c>
      <c r="I214" s="129">
        <v>1800</v>
      </c>
      <c r="J214" s="129">
        <f>ROUND(I214*H214,2)</f>
        <v>8640</v>
      </c>
      <c r="K214" s="126" t="s">
        <v>1</v>
      </c>
      <c r="L214" s="29"/>
      <c r="M214" s="130" t="s">
        <v>1</v>
      </c>
      <c r="N214" s="131" t="s">
        <v>38</v>
      </c>
      <c r="O214" s="132">
        <v>0</v>
      </c>
      <c r="P214" s="132">
        <f>O214*H214</f>
        <v>0</v>
      </c>
      <c r="Q214" s="132">
        <v>0</v>
      </c>
      <c r="R214" s="132">
        <f>Q214*H214</f>
        <v>0</v>
      </c>
      <c r="S214" s="132">
        <v>0</v>
      </c>
      <c r="T214" s="133">
        <f>S214*H214</f>
        <v>0</v>
      </c>
      <c r="AR214" s="134" t="s">
        <v>106</v>
      </c>
      <c r="AT214" s="134" t="s">
        <v>226</v>
      </c>
      <c r="AU214" s="134" t="s">
        <v>78</v>
      </c>
      <c r="AY214" s="17" t="s">
        <v>224</v>
      </c>
      <c r="BE214" s="135">
        <f>IF(N214="základní",J214,0)</f>
        <v>8640</v>
      </c>
      <c r="BF214" s="135">
        <f>IF(N214="snížená",J214,0)</f>
        <v>0</v>
      </c>
      <c r="BG214" s="135">
        <f>IF(N214="zákl. přenesená",J214,0)</f>
        <v>0</v>
      </c>
      <c r="BH214" s="135">
        <f>IF(N214="sníž. přenesená",J214,0)</f>
        <v>0</v>
      </c>
      <c r="BI214" s="135">
        <f>IF(N214="nulová",J214,0)</f>
        <v>0</v>
      </c>
      <c r="BJ214" s="17" t="s">
        <v>78</v>
      </c>
      <c r="BK214" s="135">
        <f>ROUND(I214*H214,2)</f>
        <v>8640</v>
      </c>
      <c r="BL214" s="17" t="s">
        <v>106</v>
      </c>
      <c r="BM214" s="134" t="s">
        <v>476</v>
      </c>
    </row>
    <row r="215" spans="2:65" s="1" customFormat="1" ht="19.5">
      <c r="B215" s="29"/>
      <c r="D215" s="136" t="s">
        <v>231</v>
      </c>
      <c r="F215" s="137" t="s">
        <v>6797</v>
      </c>
      <c r="L215" s="29"/>
      <c r="M215" s="138"/>
      <c r="T215" s="53"/>
      <c r="AT215" s="17" t="s">
        <v>231</v>
      </c>
      <c r="AU215" s="17" t="s">
        <v>78</v>
      </c>
    </row>
    <row r="216" spans="2:65" s="1" customFormat="1" ht="24.2" customHeight="1">
      <c r="B216" s="123"/>
      <c r="C216" s="124" t="s">
        <v>479</v>
      </c>
      <c r="D216" s="124" t="s">
        <v>226</v>
      </c>
      <c r="E216" s="125" t="s">
        <v>6798</v>
      </c>
      <c r="F216" s="126" t="s">
        <v>6799</v>
      </c>
      <c r="G216" s="127" t="s">
        <v>2879</v>
      </c>
      <c r="H216" s="128">
        <v>9</v>
      </c>
      <c r="I216" s="129">
        <v>14800</v>
      </c>
      <c r="J216" s="129">
        <f>ROUND(I216*H216,2)</f>
        <v>133200</v>
      </c>
      <c r="K216" s="126" t="s">
        <v>1</v>
      </c>
      <c r="L216" s="29"/>
      <c r="M216" s="130" t="s">
        <v>1</v>
      </c>
      <c r="N216" s="131" t="s">
        <v>38</v>
      </c>
      <c r="O216" s="132">
        <v>0</v>
      </c>
      <c r="P216" s="132">
        <f>O216*H216</f>
        <v>0</v>
      </c>
      <c r="Q216" s="132">
        <v>0</v>
      </c>
      <c r="R216" s="132">
        <f>Q216*H216</f>
        <v>0</v>
      </c>
      <c r="S216" s="132">
        <v>0</v>
      </c>
      <c r="T216" s="133">
        <f>S216*H216</f>
        <v>0</v>
      </c>
      <c r="AR216" s="134" t="s">
        <v>106</v>
      </c>
      <c r="AT216" s="134" t="s">
        <v>226</v>
      </c>
      <c r="AU216" s="134" t="s">
        <v>78</v>
      </c>
      <c r="AY216" s="17" t="s">
        <v>224</v>
      </c>
      <c r="BE216" s="135">
        <f>IF(N216="základní",J216,0)</f>
        <v>133200</v>
      </c>
      <c r="BF216" s="135">
        <f>IF(N216="snížená",J216,0)</f>
        <v>0</v>
      </c>
      <c r="BG216" s="135">
        <f>IF(N216="zákl. přenesená",J216,0)</f>
        <v>0</v>
      </c>
      <c r="BH216" s="135">
        <f>IF(N216="sníž. přenesená",J216,0)</f>
        <v>0</v>
      </c>
      <c r="BI216" s="135">
        <f>IF(N216="nulová",J216,0)</f>
        <v>0</v>
      </c>
      <c r="BJ216" s="17" t="s">
        <v>78</v>
      </c>
      <c r="BK216" s="135">
        <f>ROUND(I216*H216,2)</f>
        <v>133200</v>
      </c>
      <c r="BL216" s="17" t="s">
        <v>106</v>
      </c>
      <c r="BM216" s="134" t="s">
        <v>482</v>
      </c>
    </row>
    <row r="217" spans="2:65" s="1" customFormat="1" ht="19.5">
      <c r="B217" s="29"/>
      <c r="D217" s="136" t="s">
        <v>231</v>
      </c>
      <c r="F217" s="137" t="s">
        <v>6799</v>
      </c>
      <c r="L217" s="29"/>
      <c r="M217" s="138"/>
      <c r="T217" s="53"/>
      <c r="AT217" s="17" t="s">
        <v>231</v>
      </c>
      <c r="AU217" s="17" t="s">
        <v>78</v>
      </c>
    </row>
    <row r="218" spans="2:65" s="1" customFormat="1" ht="24.2" customHeight="1">
      <c r="B218" s="123"/>
      <c r="C218" s="124" t="s">
        <v>365</v>
      </c>
      <c r="D218" s="124" t="s">
        <v>226</v>
      </c>
      <c r="E218" s="125" t="s">
        <v>6800</v>
      </c>
      <c r="F218" s="126" t="s">
        <v>6801</v>
      </c>
      <c r="G218" s="127" t="s">
        <v>2879</v>
      </c>
      <c r="H218" s="128">
        <v>3</v>
      </c>
      <c r="I218" s="129">
        <v>16700</v>
      </c>
      <c r="J218" s="129">
        <f>ROUND(I218*H218,2)</f>
        <v>50100</v>
      </c>
      <c r="K218" s="126" t="s">
        <v>1</v>
      </c>
      <c r="L218" s="29"/>
      <c r="M218" s="130" t="s">
        <v>1</v>
      </c>
      <c r="N218" s="131" t="s">
        <v>38</v>
      </c>
      <c r="O218" s="132">
        <v>0</v>
      </c>
      <c r="P218" s="132">
        <f>O218*H218</f>
        <v>0</v>
      </c>
      <c r="Q218" s="132">
        <v>0</v>
      </c>
      <c r="R218" s="132">
        <f>Q218*H218</f>
        <v>0</v>
      </c>
      <c r="S218" s="132">
        <v>0</v>
      </c>
      <c r="T218" s="133">
        <f>S218*H218</f>
        <v>0</v>
      </c>
      <c r="AR218" s="134" t="s">
        <v>106</v>
      </c>
      <c r="AT218" s="134" t="s">
        <v>226</v>
      </c>
      <c r="AU218" s="134" t="s">
        <v>78</v>
      </c>
      <c r="AY218" s="17" t="s">
        <v>224</v>
      </c>
      <c r="BE218" s="135">
        <f>IF(N218="základní",J218,0)</f>
        <v>50100</v>
      </c>
      <c r="BF218" s="135">
        <f>IF(N218="snížená",J218,0)</f>
        <v>0</v>
      </c>
      <c r="BG218" s="135">
        <f>IF(N218="zákl. přenesená",J218,0)</f>
        <v>0</v>
      </c>
      <c r="BH218" s="135">
        <f>IF(N218="sníž. přenesená",J218,0)</f>
        <v>0</v>
      </c>
      <c r="BI218" s="135">
        <f>IF(N218="nulová",J218,0)</f>
        <v>0</v>
      </c>
      <c r="BJ218" s="17" t="s">
        <v>78</v>
      </c>
      <c r="BK218" s="135">
        <f>ROUND(I218*H218,2)</f>
        <v>50100</v>
      </c>
      <c r="BL218" s="17" t="s">
        <v>106</v>
      </c>
      <c r="BM218" s="134" t="s">
        <v>487</v>
      </c>
    </row>
    <row r="219" spans="2:65" s="1" customFormat="1" ht="19.5">
      <c r="B219" s="29"/>
      <c r="D219" s="136" t="s">
        <v>231</v>
      </c>
      <c r="F219" s="137" t="s">
        <v>6801</v>
      </c>
      <c r="L219" s="29"/>
      <c r="M219" s="138"/>
      <c r="T219" s="53"/>
      <c r="AT219" s="17" t="s">
        <v>231</v>
      </c>
      <c r="AU219" s="17" t="s">
        <v>78</v>
      </c>
    </row>
    <row r="220" spans="2:65" s="11" customFormat="1" ht="25.9" customHeight="1">
      <c r="B220" s="112"/>
      <c r="D220" s="113" t="s">
        <v>72</v>
      </c>
      <c r="E220" s="114" t="s">
        <v>6759</v>
      </c>
      <c r="F220" s="114" t="s">
        <v>6759</v>
      </c>
      <c r="J220" s="115">
        <f>BK220</f>
        <v>726912.99</v>
      </c>
      <c r="L220" s="112"/>
      <c r="M220" s="116"/>
      <c r="P220" s="117">
        <f>SUM(P221:P318)</f>
        <v>0</v>
      </c>
      <c r="R220" s="117">
        <f>SUM(R221:R318)</f>
        <v>0</v>
      </c>
      <c r="T220" s="118">
        <f>SUM(T221:T318)</f>
        <v>0</v>
      </c>
      <c r="AR220" s="113" t="s">
        <v>78</v>
      </c>
      <c r="AT220" s="119" t="s">
        <v>72</v>
      </c>
      <c r="AU220" s="119" t="s">
        <v>73</v>
      </c>
      <c r="AY220" s="113" t="s">
        <v>224</v>
      </c>
      <c r="BK220" s="120">
        <f>SUM(BK221:BK318)</f>
        <v>726912.99</v>
      </c>
    </row>
    <row r="221" spans="2:65" s="1" customFormat="1" ht="33" customHeight="1">
      <c r="B221" s="123"/>
      <c r="C221" s="124" t="s">
        <v>491</v>
      </c>
      <c r="D221" s="124" t="s">
        <v>226</v>
      </c>
      <c r="E221" s="125" t="s">
        <v>6802</v>
      </c>
      <c r="F221" s="126" t="s">
        <v>6803</v>
      </c>
      <c r="G221" s="127" t="s">
        <v>6742</v>
      </c>
      <c r="H221" s="128">
        <v>40</v>
      </c>
      <c r="I221" s="129">
        <v>1610</v>
      </c>
      <c r="J221" s="129">
        <f>ROUND(I221*H221,2)</f>
        <v>64400</v>
      </c>
      <c r="K221" s="126" t="s">
        <v>1</v>
      </c>
      <c r="L221" s="29"/>
      <c r="M221" s="130" t="s">
        <v>1</v>
      </c>
      <c r="N221" s="131" t="s">
        <v>38</v>
      </c>
      <c r="O221" s="132">
        <v>0</v>
      </c>
      <c r="P221" s="132">
        <f>O221*H221</f>
        <v>0</v>
      </c>
      <c r="Q221" s="132">
        <v>0</v>
      </c>
      <c r="R221" s="132">
        <f>Q221*H221</f>
        <v>0</v>
      </c>
      <c r="S221" s="132">
        <v>0</v>
      </c>
      <c r="T221" s="133">
        <f>S221*H221</f>
        <v>0</v>
      </c>
      <c r="AR221" s="134" t="s">
        <v>106</v>
      </c>
      <c r="AT221" s="134" t="s">
        <v>226</v>
      </c>
      <c r="AU221" s="134" t="s">
        <v>78</v>
      </c>
      <c r="AY221" s="17" t="s">
        <v>224</v>
      </c>
      <c r="BE221" s="135">
        <f>IF(N221="základní",J221,0)</f>
        <v>64400</v>
      </c>
      <c r="BF221" s="135">
        <f>IF(N221="snížená",J221,0)</f>
        <v>0</v>
      </c>
      <c r="BG221" s="135">
        <f>IF(N221="zákl. přenesená",J221,0)</f>
        <v>0</v>
      </c>
      <c r="BH221" s="135">
        <f>IF(N221="sníž. přenesená",J221,0)</f>
        <v>0</v>
      </c>
      <c r="BI221" s="135">
        <f>IF(N221="nulová",J221,0)</f>
        <v>0</v>
      </c>
      <c r="BJ221" s="17" t="s">
        <v>78</v>
      </c>
      <c r="BK221" s="135">
        <f>ROUND(I221*H221,2)</f>
        <v>64400</v>
      </c>
      <c r="BL221" s="17" t="s">
        <v>106</v>
      </c>
      <c r="BM221" s="134" t="s">
        <v>494</v>
      </c>
    </row>
    <row r="222" spans="2:65" s="1" customFormat="1" ht="19.5">
      <c r="B222" s="29"/>
      <c r="D222" s="136" t="s">
        <v>231</v>
      </c>
      <c r="F222" s="137" t="s">
        <v>6803</v>
      </c>
      <c r="L222" s="29"/>
      <c r="M222" s="138"/>
      <c r="T222" s="53"/>
      <c r="AT222" s="17" t="s">
        <v>231</v>
      </c>
      <c r="AU222" s="17" t="s">
        <v>78</v>
      </c>
    </row>
    <row r="223" spans="2:65" s="1" customFormat="1" ht="37.9" customHeight="1">
      <c r="B223" s="123"/>
      <c r="C223" s="124" t="s">
        <v>370</v>
      </c>
      <c r="D223" s="124" t="s">
        <v>226</v>
      </c>
      <c r="E223" s="125" t="s">
        <v>6804</v>
      </c>
      <c r="F223" s="126" t="s">
        <v>6805</v>
      </c>
      <c r="G223" s="127" t="s">
        <v>6742</v>
      </c>
      <c r="H223" s="128">
        <v>25</v>
      </c>
      <c r="I223" s="129">
        <v>47.1</v>
      </c>
      <c r="J223" s="129">
        <f>ROUND(I223*H223,2)</f>
        <v>1177.5</v>
      </c>
      <c r="K223" s="126" t="s">
        <v>1</v>
      </c>
      <c r="L223" s="29"/>
      <c r="M223" s="130" t="s">
        <v>1</v>
      </c>
      <c r="N223" s="131" t="s">
        <v>38</v>
      </c>
      <c r="O223" s="132">
        <v>0</v>
      </c>
      <c r="P223" s="132">
        <f>O223*H223</f>
        <v>0</v>
      </c>
      <c r="Q223" s="132">
        <v>0</v>
      </c>
      <c r="R223" s="132">
        <f>Q223*H223</f>
        <v>0</v>
      </c>
      <c r="S223" s="132">
        <v>0</v>
      </c>
      <c r="T223" s="133">
        <f>S223*H223</f>
        <v>0</v>
      </c>
      <c r="AR223" s="134" t="s">
        <v>106</v>
      </c>
      <c r="AT223" s="134" t="s">
        <v>226</v>
      </c>
      <c r="AU223" s="134" t="s">
        <v>78</v>
      </c>
      <c r="AY223" s="17" t="s">
        <v>224</v>
      </c>
      <c r="BE223" s="135">
        <f>IF(N223="základní",J223,0)</f>
        <v>1177.5</v>
      </c>
      <c r="BF223" s="135">
        <f>IF(N223="snížená",J223,0)</f>
        <v>0</v>
      </c>
      <c r="BG223" s="135">
        <f>IF(N223="zákl. přenesená",J223,0)</f>
        <v>0</v>
      </c>
      <c r="BH223" s="135">
        <f>IF(N223="sníž. přenesená",J223,0)</f>
        <v>0</v>
      </c>
      <c r="BI223" s="135">
        <f>IF(N223="nulová",J223,0)</f>
        <v>0</v>
      </c>
      <c r="BJ223" s="17" t="s">
        <v>78</v>
      </c>
      <c r="BK223" s="135">
        <f>ROUND(I223*H223,2)</f>
        <v>1177.5</v>
      </c>
      <c r="BL223" s="17" t="s">
        <v>106</v>
      </c>
      <c r="BM223" s="134" t="s">
        <v>500</v>
      </c>
    </row>
    <row r="224" spans="2:65" s="1" customFormat="1" ht="19.5">
      <c r="B224" s="29"/>
      <c r="D224" s="136" t="s">
        <v>231</v>
      </c>
      <c r="F224" s="137" t="s">
        <v>6805</v>
      </c>
      <c r="L224" s="29"/>
      <c r="M224" s="138"/>
      <c r="T224" s="53"/>
      <c r="AT224" s="17" t="s">
        <v>231</v>
      </c>
      <c r="AU224" s="17" t="s">
        <v>78</v>
      </c>
    </row>
    <row r="225" spans="2:65" s="1" customFormat="1" ht="16.5" customHeight="1">
      <c r="B225" s="123"/>
      <c r="C225" s="124" t="s">
        <v>503</v>
      </c>
      <c r="D225" s="124" t="s">
        <v>226</v>
      </c>
      <c r="E225" s="125" t="s">
        <v>6806</v>
      </c>
      <c r="F225" s="126" t="s">
        <v>6807</v>
      </c>
      <c r="G225" s="127" t="s">
        <v>6742</v>
      </c>
      <c r="H225" s="128">
        <v>25</v>
      </c>
      <c r="I225" s="129">
        <v>90.2</v>
      </c>
      <c r="J225" s="129">
        <f>ROUND(I225*H225,2)</f>
        <v>2255</v>
      </c>
      <c r="K225" s="126" t="s">
        <v>1</v>
      </c>
      <c r="L225" s="29"/>
      <c r="M225" s="130" t="s">
        <v>1</v>
      </c>
      <c r="N225" s="131" t="s">
        <v>38</v>
      </c>
      <c r="O225" s="132">
        <v>0</v>
      </c>
      <c r="P225" s="132">
        <f>O225*H225</f>
        <v>0</v>
      </c>
      <c r="Q225" s="132">
        <v>0</v>
      </c>
      <c r="R225" s="132">
        <f>Q225*H225</f>
        <v>0</v>
      </c>
      <c r="S225" s="132">
        <v>0</v>
      </c>
      <c r="T225" s="133">
        <f>S225*H225</f>
        <v>0</v>
      </c>
      <c r="AR225" s="134" t="s">
        <v>106</v>
      </c>
      <c r="AT225" s="134" t="s">
        <v>226</v>
      </c>
      <c r="AU225" s="134" t="s">
        <v>78</v>
      </c>
      <c r="AY225" s="17" t="s">
        <v>224</v>
      </c>
      <c r="BE225" s="135">
        <f>IF(N225="základní",J225,0)</f>
        <v>2255</v>
      </c>
      <c r="BF225" s="135">
        <f>IF(N225="snížená",J225,0)</f>
        <v>0</v>
      </c>
      <c r="BG225" s="135">
        <f>IF(N225="zákl. přenesená",J225,0)</f>
        <v>0</v>
      </c>
      <c r="BH225" s="135">
        <f>IF(N225="sníž. přenesená",J225,0)</f>
        <v>0</v>
      </c>
      <c r="BI225" s="135">
        <f>IF(N225="nulová",J225,0)</f>
        <v>0</v>
      </c>
      <c r="BJ225" s="17" t="s">
        <v>78</v>
      </c>
      <c r="BK225" s="135">
        <f>ROUND(I225*H225,2)</f>
        <v>2255</v>
      </c>
      <c r="BL225" s="17" t="s">
        <v>106</v>
      </c>
      <c r="BM225" s="134" t="s">
        <v>506</v>
      </c>
    </row>
    <row r="226" spans="2:65" s="1" customFormat="1">
      <c r="B226" s="29"/>
      <c r="D226" s="136" t="s">
        <v>231</v>
      </c>
      <c r="F226" s="137" t="s">
        <v>6807</v>
      </c>
      <c r="L226" s="29"/>
      <c r="M226" s="138"/>
      <c r="T226" s="53"/>
      <c r="AT226" s="17" t="s">
        <v>231</v>
      </c>
      <c r="AU226" s="17" t="s">
        <v>78</v>
      </c>
    </row>
    <row r="227" spans="2:65" s="1" customFormat="1" ht="24.2" customHeight="1">
      <c r="B227" s="123"/>
      <c r="C227" s="124" t="s">
        <v>373</v>
      </c>
      <c r="D227" s="124" t="s">
        <v>226</v>
      </c>
      <c r="E227" s="125" t="s">
        <v>6808</v>
      </c>
      <c r="F227" s="126" t="s">
        <v>6809</v>
      </c>
      <c r="G227" s="127" t="s">
        <v>6742</v>
      </c>
      <c r="H227" s="128">
        <v>25</v>
      </c>
      <c r="I227" s="129">
        <v>165</v>
      </c>
      <c r="J227" s="129">
        <f>ROUND(I227*H227,2)</f>
        <v>4125</v>
      </c>
      <c r="K227" s="126" t="s">
        <v>1</v>
      </c>
      <c r="L227" s="29"/>
      <c r="M227" s="130" t="s">
        <v>1</v>
      </c>
      <c r="N227" s="131" t="s">
        <v>38</v>
      </c>
      <c r="O227" s="132">
        <v>0</v>
      </c>
      <c r="P227" s="132">
        <f>O227*H227</f>
        <v>0</v>
      </c>
      <c r="Q227" s="132">
        <v>0</v>
      </c>
      <c r="R227" s="132">
        <f>Q227*H227</f>
        <v>0</v>
      </c>
      <c r="S227" s="132">
        <v>0</v>
      </c>
      <c r="T227" s="133">
        <f>S227*H227</f>
        <v>0</v>
      </c>
      <c r="AR227" s="134" t="s">
        <v>106</v>
      </c>
      <c r="AT227" s="134" t="s">
        <v>226</v>
      </c>
      <c r="AU227" s="134" t="s">
        <v>78</v>
      </c>
      <c r="AY227" s="17" t="s">
        <v>224</v>
      </c>
      <c r="BE227" s="135">
        <f>IF(N227="základní",J227,0)</f>
        <v>4125</v>
      </c>
      <c r="BF227" s="135">
        <f>IF(N227="snížená",J227,0)</f>
        <v>0</v>
      </c>
      <c r="BG227" s="135">
        <f>IF(N227="zákl. přenesená",J227,0)</f>
        <v>0</v>
      </c>
      <c r="BH227" s="135">
        <f>IF(N227="sníž. přenesená",J227,0)</f>
        <v>0</v>
      </c>
      <c r="BI227" s="135">
        <f>IF(N227="nulová",J227,0)</f>
        <v>0</v>
      </c>
      <c r="BJ227" s="17" t="s">
        <v>78</v>
      </c>
      <c r="BK227" s="135">
        <f>ROUND(I227*H227,2)</f>
        <v>4125</v>
      </c>
      <c r="BL227" s="17" t="s">
        <v>106</v>
      </c>
      <c r="BM227" s="134" t="s">
        <v>510</v>
      </c>
    </row>
    <row r="228" spans="2:65" s="1" customFormat="1" ht="19.5">
      <c r="B228" s="29"/>
      <c r="D228" s="136" t="s">
        <v>231</v>
      </c>
      <c r="F228" s="137" t="s">
        <v>6809</v>
      </c>
      <c r="L228" s="29"/>
      <c r="M228" s="138"/>
      <c r="T228" s="53"/>
      <c r="AT228" s="17" t="s">
        <v>231</v>
      </c>
      <c r="AU228" s="17" t="s">
        <v>78</v>
      </c>
    </row>
    <row r="229" spans="2:65" s="1" customFormat="1" ht="37.9" customHeight="1">
      <c r="B229" s="123"/>
      <c r="C229" s="124" t="s">
        <v>514</v>
      </c>
      <c r="D229" s="124" t="s">
        <v>226</v>
      </c>
      <c r="E229" s="125" t="s">
        <v>6810</v>
      </c>
      <c r="F229" s="126" t="s">
        <v>6811</v>
      </c>
      <c r="G229" s="127" t="s">
        <v>6742</v>
      </c>
      <c r="H229" s="128">
        <v>25</v>
      </c>
      <c r="I229" s="129">
        <v>344</v>
      </c>
      <c r="J229" s="129">
        <f>ROUND(I229*H229,2)</f>
        <v>8600</v>
      </c>
      <c r="K229" s="126" t="s">
        <v>1</v>
      </c>
      <c r="L229" s="29"/>
      <c r="M229" s="130" t="s">
        <v>1</v>
      </c>
      <c r="N229" s="131" t="s">
        <v>38</v>
      </c>
      <c r="O229" s="132">
        <v>0</v>
      </c>
      <c r="P229" s="132">
        <f>O229*H229</f>
        <v>0</v>
      </c>
      <c r="Q229" s="132">
        <v>0</v>
      </c>
      <c r="R229" s="132">
        <f>Q229*H229</f>
        <v>0</v>
      </c>
      <c r="S229" s="132">
        <v>0</v>
      </c>
      <c r="T229" s="133">
        <f>S229*H229</f>
        <v>0</v>
      </c>
      <c r="AR229" s="134" t="s">
        <v>106</v>
      </c>
      <c r="AT229" s="134" t="s">
        <v>226</v>
      </c>
      <c r="AU229" s="134" t="s">
        <v>78</v>
      </c>
      <c r="AY229" s="17" t="s">
        <v>224</v>
      </c>
      <c r="BE229" s="135">
        <f>IF(N229="základní",J229,0)</f>
        <v>8600</v>
      </c>
      <c r="BF229" s="135">
        <f>IF(N229="snížená",J229,0)</f>
        <v>0</v>
      </c>
      <c r="BG229" s="135">
        <f>IF(N229="zákl. přenesená",J229,0)</f>
        <v>0</v>
      </c>
      <c r="BH229" s="135">
        <f>IF(N229="sníž. přenesená",J229,0)</f>
        <v>0</v>
      </c>
      <c r="BI229" s="135">
        <f>IF(N229="nulová",J229,0)</f>
        <v>0</v>
      </c>
      <c r="BJ229" s="17" t="s">
        <v>78</v>
      </c>
      <c r="BK229" s="135">
        <f>ROUND(I229*H229,2)</f>
        <v>8600</v>
      </c>
      <c r="BL229" s="17" t="s">
        <v>106</v>
      </c>
      <c r="BM229" s="134" t="s">
        <v>517</v>
      </c>
    </row>
    <row r="230" spans="2:65" s="1" customFormat="1" ht="19.5">
      <c r="B230" s="29"/>
      <c r="D230" s="136" t="s">
        <v>231</v>
      </c>
      <c r="F230" s="137" t="s">
        <v>6811</v>
      </c>
      <c r="L230" s="29"/>
      <c r="M230" s="138"/>
      <c r="T230" s="53"/>
      <c r="AT230" s="17" t="s">
        <v>231</v>
      </c>
      <c r="AU230" s="17" t="s">
        <v>78</v>
      </c>
    </row>
    <row r="231" spans="2:65" s="1" customFormat="1" ht="37.9" customHeight="1">
      <c r="B231" s="123"/>
      <c r="C231" s="124" t="s">
        <v>379</v>
      </c>
      <c r="D231" s="124" t="s">
        <v>226</v>
      </c>
      <c r="E231" s="125" t="s">
        <v>6812</v>
      </c>
      <c r="F231" s="126" t="s">
        <v>6813</v>
      </c>
      <c r="G231" s="127" t="s">
        <v>6742</v>
      </c>
      <c r="H231" s="128">
        <v>250</v>
      </c>
      <c r="I231" s="129">
        <v>27</v>
      </c>
      <c r="J231" s="129">
        <f>ROUND(I231*H231,2)</f>
        <v>6750</v>
      </c>
      <c r="K231" s="126" t="s">
        <v>1</v>
      </c>
      <c r="L231" s="29"/>
      <c r="M231" s="130" t="s">
        <v>1</v>
      </c>
      <c r="N231" s="131" t="s">
        <v>38</v>
      </c>
      <c r="O231" s="132">
        <v>0</v>
      </c>
      <c r="P231" s="132">
        <f>O231*H231</f>
        <v>0</v>
      </c>
      <c r="Q231" s="132">
        <v>0</v>
      </c>
      <c r="R231" s="132">
        <f>Q231*H231</f>
        <v>0</v>
      </c>
      <c r="S231" s="132">
        <v>0</v>
      </c>
      <c r="T231" s="133">
        <f>S231*H231</f>
        <v>0</v>
      </c>
      <c r="AR231" s="134" t="s">
        <v>106</v>
      </c>
      <c r="AT231" s="134" t="s">
        <v>226</v>
      </c>
      <c r="AU231" s="134" t="s">
        <v>78</v>
      </c>
      <c r="AY231" s="17" t="s">
        <v>224</v>
      </c>
      <c r="BE231" s="135">
        <f>IF(N231="základní",J231,0)</f>
        <v>6750</v>
      </c>
      <c r="BF231" s="135">
        <f>IF(N231="snížená",J231,0)</f>
        <v>0</v>
      </c>
      <c r="BG231" s="135">
        <f>IF(N231="zákl. přenesená",J231,0)</f>
        <v>0</v>
      </c>
      <c r="BH231" s="135">
        <f>IF(N231="sníž. přenesená",J231,0)</f>
        <v>0</v>
      </c>
      <c r="BI231" s="135">
        <f>IF(N231="nulová",J231,0)</f>
        <v>0</v>
      </c>
      <c r="BJ231" s="17" t="s">
        <v>78</v>
      </c>
      <c r="BK231" s="135">
        <f>ROUND(I231*H231,2)</f>
        <v>6750</v>
      </c>
      <c r="BL231" s="17" t="s">
        <v>106</v>
      </c>
      <c r="BM231" s="134" t="s">
        <v>521</v>
      </c>
    </row>
    <row r="232" spans="2:65" s="1" customFormat="1" ht="19.5">
      <c r="B232" s="29"/>
      <c r="D232" s="136" t="s">
        <v>231</v>
      </c>
      <c r="F232" s="137" t="s">
        <v>6813</v>
      </c>
      <c r="L232" s="29"/>
      <c r="M232" s="138"/>
      <c r="T232" s="53"/>
      <c r="AT232" s="17" t="s">
        <v>231</v>
      </c>
      <c r="AU232" s="17" t="s">
        <v>78</v>
      </c>
    </row>
    <row r="233" spans="2:65" s="1" customFormat="1" ht="33" customHeight="1">
      <c r="B233" s="123"/>
      <c r="C233" s="124" t="s">
        <v>547</v>
      </c>
      <c r="D233" s="124" t="s">
        <v>226</v>
      </c>
      <c r="E233" s="125" t="s">
        <v>6814</v>
      </c>
      <c r="F233" s="126" t="s">
        <v>6815</v>
      </c>
      <c r="G233" s="127" t="s">
        <v>253</v>
      </c>
      <c r="H233" s="128">
        <v>40.25</v>
      </c>
      <c r="I233" s="129">
        <v>299</v>
      </c>
      <c r="J233" s="129">
        <f>ROUND(I233*H233,2)</f>
        <v>12034.75</v>
      </c>
      <c r="K233" s="126" t="s">
        <v>1</v>
      </c>
      <c r="L233" s="29"/>
      <c r="M233" s="130" t="s">
        <v>1</v>
      </c>
      <c r="N233" s="131" t="s">
        <v>38</v>
      </c>
      <c r="O233" s="132">
        <v>0</v>
      </c>
      <c r="P233" s="132">
        <f>O233*H233</f>
        <v>0</v>
      </c>
      <c r="Q233" s="132">
        <v>0</v>
      </c>
      <c r="R233" s="132">
        <f>Q233*H233</f>
        <v>0</v>
      </c>
      <c r="S233" s="132">
        <v>0</v>
      </c>
      <c r="T233" s="133">
        <f>S233*H233</f>
        <v>0</v>
      </c>
      <c r="AR233" s="134" t="s">
        <v>106</v>
      </c>
      <c r="AT233" s="134" t="s">
        <v>226</v>
      </c>
      <c r="AU233" s="134" t="s">
        <v>78</v>
      </c>
      <c r="AY233" s="17" t="s">
        <v>224</v>
      </c>
      <c r="BE233" s="135">
        <f>IF(N233="základní",J233,0)</f>
        <v>12034.75</v>
      </c>
      <c r="BF233" s="135">
        <f>IF(N233="snížená",J233,0)</f>
        <v>0</v>
      </c>
      <c r="BG233" s="135">
        <f>IF(N233="zákl. přenesená",J233,0)</f>
        <v>0</v>
      </c>
      <c r="BH233" s="135">
        <f>IF(N233="sníž. přenesená",J233,0)</f>
        <v>0</v>
      </c>
      <c r="BI233" s="135">
        <f>IF(N233="nulová",J233,0)</f>
        <v>0</v>
      </c>
      <c r="BJ233" s="17" t="s">
        <v>78</v>
      </c>
      <c r="BK233" s="135">
        <f>ROUND(I233*H233,2)</f>
        <v>12034.75</v>
      </c>
      <c r="BL233" s="17" t="s">
        <v>106</v>
      </c>
      <c r="BM233" s="134" t="s">
        <v>548</v>
      </c>
    </row>
    <row r="234" spans="2:65" s="1" customFormat="1" ht="19.5">
      <c r="B234" s="29"/>
      <c r="D234" s="136" t="s">
        <v>231</v>
      </c>
      <c r="F234" s="137" t="s">
        <v>6815</v>
      </c>
      <c r="L234" s="29"/>
      <c r="M234" s="138"/>
      <c r="T234" s="53"/>
      <c r="AT234" s="17" t="s">
        <v>231</v>
      </c>
      <c r="AU234" s="17" t="s">
        <v>78</v>
      </c>
    </row>
    <row r="235" spans="2:65" s="1" customFormat="1" ht="24.2" customHeight="1">
      <c r="B235" s="123"/>
      <c r="C235" s="124" t="s">
        <v>385</v>
      </c>
      <c r="D235" s="124" t="s">
        <v>226</v>
      </c>
      <c r="E235" s="125" t="s">
        <v>6816</v>
      </c>
      <c r="F235" s="126" t="s">
        <v>6817</v>
      </c>
      <c r="G235" s="127" t="s">
        <v>2879</v>
      </c>
      <c r="H235" s="128">
        <v>40</v>
      </c>
      <c r="I235" s="129">
        <v>250</v>
      </c>
      <c r="J235" s="129">
        <f>ROUND(I235*H235,2)</f>
        <v>10000</v>
      </c>
      <c r="K235" s="126" t="s">
        <v>1</v>
      </c>
      <c r="L235" s="29"/>
      <c r="M235" s="130" t="s">
        <v>1</v>
      </c>
      <c r="N235" s="131" t="s">
        <v>38</v>
      </c>
      <c r="O235" s="132">
        <v>0</v>
      </c>
      <c r="P235" s="132">
        <f>O235*H235</f>
        <v>0</v>
      </c>
      <c r="Q235" s="132">
        <v>0</v>
      </c>
      <c r="R235" s="132">
        <f>Q235*H235</f>
        <v>0</v>
      </c>
      <c r="S235" s="132">
        <v>0</v>
      </c>
      <c r="T235" s="133">
        <f>S235*H235</f>
        <v>0</v>
      </c>
      <c r="AR235" s="134" t="s">
        <v>106</v>
      </c>
      <c r="AT235" s="134" t="s">
        <v>226</v>
      </c>
      <c r="AU235" s="134" t="s">
        <v>78</v>
      </c>
      <c r="AY235" s="17" t="s">
        <v>224</v>
      </c>
      <c r="BE235" s="135">
        <f>IF(N235="základní",J235,0)</f>
        <v>10000</v>
      </c>
      <c r="BF235" s="135">
        <f>IF(N235="snížená",J235,0)</f>
        <v>0</v>
      </c>
      <c r="BG235" s="135">
        <f>IF(N235="zákl. přenesená",J235,0)</f>
        <v>0</v>
      </c>
      <c r="BH235" s="135">
        <f>IF(N235="sníž. přenesená",J235,0)</f>
        <v>0</v>
      </c>
      <c r="BI235" s="135">
        <f>IF(N235="nulová",J235,0)</f>
        <v>0</v>
      </c>
      <c r="BJ235" s="17" t="s">
        <v>78</v>
      </c>
      <c r="BK235" s="135">
        <f>ROUND(I235*H235,2)</f>
        <v>10000</v>
      </c>
      <c r="BL235" s="17" t="s">
        <v>106</v>
      </c>
      <c r="BM235" s="134" t="s">
        <v>557</v>
      </c>
    </row>
    <row r="236" spans="2:65" s="1" customFormat="1" ht="19.5">
      <c r="B236" s="29"/>
      <c r="D236" s="136" t="s">
        <v>231</v>
      </c>
      <c r="F236" s="137" t="s">
        <v>6817</v>
      </c>
      <c r="L236" s="29"/>
      <c r="M236" s="138"/>
      <c r="T236" s="53"/>
      <c r="AT236" s="17" t="s">
        <v>231</v>
      </c>
      <c r="AU236" s="17" t="s">
        <v>78</v>
      </c>
    </row>
    <row r="237" spans="2:65" s="1" customFormat="1" ht="21.75" customHeight="1">
      <c r="B237" s="123"/>
      <c r="C237" s="124" t="s">
        <v>567</v>
      </c>
      <c r="D237" s="124" t="s">
        <v>226</v>
      </c>
      <c r="E237" s="125" t="s">
        <v>6772</v>
      </c>
      <c r="F237" s="126" t="s">
        <v>6773</v>
      </c>
      <c r="G237" s="127" t="s">
        <v>6742</v>
      </c>
      <c r="H237" s="128">
        <v>6</v>
      </c>
      <c r="I237" s="129">
        <v>389</v>
      </c>
      <c r="J237" s="129">
        <f>ROUND(I237*H237,2)</f>
        <v>2334</v>
      </c>
      <c r="K237" s="126" t="s">
        <v>1</v>
      </c>
      <c r="L237" s="29"/>
      <c r="M237" s="130" t="s">
        <v>1</v>
      </c>
      <c r="N237" s="131" t="s">
        <v>38</v>
      </c>
      <c r="O237" s="132">
        <v>0</v>
      </c>
      <c r="P237" s="132">
        <f>O237*H237</f>
        <v>0</v>
      </c>
      <c r="Q237" s="132">
        <v>0</v>
      </c>
      <c r="R237" s="132">
        <f>Q237*H237</f>
        <v>0</v>
      </c>
      <c r="S237" s="132">
        <v>0</v>
      </c>
      <c r="T237" s="133">
        <f>S237*H237</f>
        <v>0</v>
      </c>
      <c r="AR237" s="134" t="s">
        <v>106</v>
      </c>
      <c r="AT237" s="134" t="s">
        <v>226</v>
      </c>
      <c r="AU237" s="134" t="s">
        <v>78</v>
      </c>
      <c r="AY237" s="17" t="s">
        <v>224</v>
      </c>
      <c r="BE237" s="135">
        <f>IF(N237="základní",J237,0)</f>
        <v>2334</v>
      </c>
      <c r="BF237" s="135">
        <f>IF(N237="snížená",J237,0)</f>
        <v>0</v>
      </c>
      <c r="BG237" s="135">
        <f>IF(N237="zákl. přenesená",J237,0)</f>
        <v>0</v>
      </c>
      <c r="BH237" s="135">
        <f>IF(N237="sníž. přenesená",J237,0)</f>
        <v>0</v>
      </c>
      <c r="BI237" s="135">
        <f>IF(N237="nulová",J237,0)</f>
        <v>0</v>
      </c>
      <c r="BJ237" s="17" t="s">
        <v>78</v>
      </c>
      <c r="BK237" s="135">
        <f>ROUND(I237*H237,2)</f>
        <v>2334</v>
      </c>
      <c r="BL237" s="17" t="s">
        <v>106</v>
      </c>
      <c r="BM237" s="134" t="s">
        <v>570</v>
      </c>
    </row>
    <row r="238" spans="2:65" s="1" customFormat="1">
      <c r="B238" s="29"/>
      <c r="D238" s="136" t="s">
        <v>231</v>
      </c>
      <c r="F238" s="137" t="s">
        <v>6773</v>
      </c>
      <c r="L238" s="29"/>
      <c r="M238" s="138"/>
      <c r="T238" s="53"/>
      <c r="AT238" s="17" t="s">
        <v>231</v>
      </c>
      <c r="AU238" s="17" t="s">
        <v>78</v>
      </c>
    </row>
    <row r="239" spans="2:65" s="1" customFormat="1" ht="24.2" customHeight="1">
      <c r="B239" s="123"/>
      <c r="C239" s="124" t="s">
        <v>396</v>
      </c>
      <c r="D239" s="124" t="s">
        <v>226</v>
      </c>
      <c r="E239" s="125" t="s">
        <v>6774</v>
      </c>
      <c r="F239" s="126" t="s">
        <v>6775</v>
      </c>
      <c r="G239" s="127" t="s">
        <v>6742</v>
      </c>
      <c r="H239" s="128">
        <v>120</v>
      </c>
      <c r="I239" s="129">
        <v>23.5</v>
      </c>
      <c r="J239" s="129">
        <f>ROUND(I239*H239,2)</f>
        <v>2820</v>
      </c>
      <c r="K239" s="126" t="s">
        <v>1</v>
      </c>
      <c r="L239" s="29"/>
      <c r="M239" s="130" t="s">
        <v>1</v>
      </c>
      <c r="N239" s="131" t="s">
        <v>38</v>
      </c>
      <c r="O239" s="132">
        <v>0</v>
      </c>
      <c r="P239" s="132">
        <f>O239*H239</f>
        <v>0</v>
      </c>
      <c r="Q239" s="132">
        <v>0</v>
      </c>
      <c r="R239" s="132">
        <f>Q239*H239</f>
        <v>0</v>
      </c>
      <c r="S239" s="132">
        <v>0</v>
      </c>
      <c r="T239" s="133">
        <f>S239*H239</f>
        <v>0</v>
      </c>
      <c r="AR239" s="134" t="s">
        <v>106</v>
      </c>
      <c r="AT239" s="134" t="s">
        <v>226</v>
      </c>
      <c r="AU239" s="134" t="s">
        <v>78</v>
      </c>
      <c r="AY239" s="17" t="s">
        <v>224</v>
      </c>
      <c r="BE239" s="135">
        <f>IF(N239="základní",J239,0)</f>
        <v>2820</v>
      </c>
      <c r="BF239" s="135">
        <f>IF(N239="snížená",J239,0)</f>
        <v>0</v>
      </c>
      <c r="BG239" s="135">
        <f>IF(N239="zákl. přenesená",J239,0)</f>
        <v>0</v>
      </c>
      <c r="BH239" s="135">
        <f>IF(N239="sníž. přenesená",J239,0)</f>
        <v>0</v>
      </c>
      <c r="BI239" s="135">
        <f>IF(N239="nulová",J239,0)</f>
        <v>0</v>
      </c>
      <c r="BJ239" s="17" t="s">
        <v>78</v>
      </c>
      <c r="BK239" s="135">
        <f>ROUND(I239*H239,2)</f>
        <v>2820</v>
      </c>
      <c r="BL239" s="17" t="s">
        <v>106</v>
      </c>
      <c r="BM239" s="134" t="s">
        <v>574</v>
      </c>
    </row>
    <row r="240" spans="2:65" s="1" customFormat="1">
      <c r="B240" s="29"/>
      <c r="D240" s="136" t="s">
        <v>231</v>
      </c>
      <c r="F240" s="137" t="s">
        <v>6775</v>
      </c>
      <c r="L240" s="29"/>
      <c r="M240" s="138"/>
      <c r="T240" s="53"/>
      <c r="AT240" s="17" t="s">
        <v>231</v>
      </c>
      <c r="AU240" s="17" t="s">
        <v>78</v>
      </c>
    </row>
    <row r="241" spans="2:65" s="1" customFormat="1" ht="24.2" customHeight="1">
      <c r="B241" s="123"/>
      <c r="C241" s="124" t="s">
        <v>576</v>
      </c>
      <c r="D241" s="124" t="s">
        <v>226</v>
      </c>
      <c r="E241" s="125" t="s">
        <v>6818</v>
      </c>
      <c r="F241" s="126" t="s">
        <v>6819</v>
      </c>
      <c r="G241" s="127" t="s">
        <v>2879</v>
      </c>
      <c r="H241" s="128">
        <v>40</v>
      </c>
      <c r="I241" s="129">
        <v>1340</v>
      </c>
      <c r="J241" s="129">
        <f>ROUND(I241*H241,2)</f>
        <v>53600</v>
      </c>
      <c r="K241" s="126" t="s">
        <v>1</v>
      </c>
      <c r="L241" s="29"/>
      <c r="M241" s="130" t="s">
        <v>1</v>
      </c>
      <c r="N241" s="131" t="s">
        <v>38</v>
      </c>
      <c r="O241" s="132">
        <v>0</v>
      </c>
      <c r="P241" s="132">
        <f>O241*H241</f>
        <v>0</v>
      </c>
      <c r="Q241" s="132">
        <v>0</v>
      </c>
      <c r="R241" s="132">
        <f>Q241*H241</f>
        <v>0</v>
      </c>
      <c r="S241" s="132">
        <v>0</v>
      </c>
      <c r="T241" s="133">
        <f>S241*H241</f>
        <v>0</v>
      </c>
      <c r="AR241" s="134" t="s">
        <v>106</v>
      </c>
      <c r="AT241" s="134" t="s">
        <v>226</v>
      </c>
      <c r="AU241" s="134" t="s">
        <v>78</v>
      </c>
      <c r="AY241" s="17" t="s">
        <v>224</v>
      </c>
      <c r="BE241" s="135">
        <f>IF(N241="základní",J241,0)</f>
        <v>53600</v>
      </c>
      <c r="BF241" s="135">
        <f>IF(N241="snížená",J241,0)</f>
        <v>0</v>
      </c>
      <c r="BG241" s="135">
        <f>IF(N241="zákl. přenesená",J241,0)</f>
        <v>0</v>
      </c>
      <c r="BH241" s="135">
        <f>IF(N241="sníž. přenesená",J241,0)</f>
        <v>0</v>
      </c>
      <c r="BI241" s="135">
        <f>IF(N241="nulová",J241,0)</f>
        <v>0</v>
      </c>
      <c r="BJ241" s="17" t="s">
        <v>78</v>
      </c>
      <c r="BK241" s="135">
        <f>ROUND(I241*H241,2)</f>
        <v>53600</v>
      </c>
      <c r="BL241" s="17" t="s">
        <v>106</v>
      </c>
      <c r="BM241" s="134" t="s">
        <v>579</v>
      </c>
    </row>
    <row r="242" spans="2:65" s="1" customFormat="1" ht="19.5">
      <c r="B242" s="29"/>
      <c r="D242" s="136" t="s">
        <v>231</v>
      </c>
      <c r="F242" s="137" t="s">
        <v>6819</v>
      </c>
      <c r="L242" s="29"/>
      <c r="M242" s="138"/>
      <c r="T242" s="53"/>
      <c r="AT242" s="17" t="s">
        <v>231</v>
      </c>
      <c r="AU242" s="17" t="s">
        <v>78</v>
      </c>
    </row>
    <row r="243" spans="2:65" s="1" customFormat="1" ht="37.9" customHeight="1">
      <c r="B243" s="123"/>
      <c r="C243" s="124" t="s">
        <v>406</v>
      </c>
      <c r="D243" s="124" t="s">
        <v>226</v>
      </c>
      <c r="E243" s="125" t="s">
        <v>6820</v>
      </c>
      <c r="F243" s="126" t="s">
        <v>6821</v>
      </c>
      <c r="G243" s="127" t="s">
        <v>6742</v>
      </c>
      <c r="H243" s="128">
        <v>23.6</v>
      </c>
      <c r="I243" s="129">
        <v>1600</v>
      </c>
      <c r="J243" s="129">
        <f>ROUND(I243*H243,2)</f>
        <v>37760</v>
      </c>
      <c r="K243" s="126" t="s">
        <v>1</v>
      </c>
      <c r="L243" s="29"/>
      <c r="M243" s="130" t="s">
        <v>1</v>
      </c>
      <c r="N243" s="131" t="s">
        <v>38</v>
      </c>
      <c r="O243" s="132">
        <v>0</v>
      </c>
      <c r="P243" s="132">
        <f>O243*H243</f>
        <v>0</v>
      </c>
      <c r="Q243" s="132">
        <v>0</v>
      </c>
      <c r="R243" s="132">
        <f>Q243*H243</f>
        <v>0</v>
      </c>
      <c r="S243" s="132">
        <v>0</v>
      </c>
      <c r="T243" s="133">
        <f>S243*H243</f>
        <v>0</v>
      </c>
      <c r="AR243" s="134" t="s">
        <v>106</v>
      </c>
      <c r="AT243" s="134" t="s">
        <v>226</v>
      </c>
      <c r="AU243" s="134" t="s">
        <v>78</v>
      </c>
      <c r="AY243" s="17" t="s">
        <v>224</v>
      </c>
      <c r="BE243" s="135">
        <f>IF(N243="základní",J243,0)</f>
        <v>37760</v>
      </c>
      <c r="BF243" s="135">
        <f>IF(N243="snížená",J243,0)</f>
        <v>0</v>
      </c>
      <c r="BG243" s="135">
        <f>IF(N243="zákl. přenesená",J243,0)</f>
        <v>0</v>
      </c>
      <c r="BH243" s="135">
        <f>IF(N243="sníž. přenesená",J243,0)</f>
        <v>0</v>
      </c>
      <c r="BI243" s="135">
        <f>IF(N243="nulová",J243,0)</f>
        <v>0</v>
      </c>
      <c r="BJ243" s="17" t="s">
        <v>78</v>
      </c>
      <c r="BK243" s="135">
        <f>ROUND(I243*H243,2)</f>
        <v>37760</v>
      </c>
      <c r="BL243" s="17" t="s">
        <v>106</v>
      </c>
      <c r="BM243" s="134" t="s">
        <v>583</v>
      </c>
    </row>
    <row r="244" spans="2:65" s="1" customFormat="1" ht="19.5">
      <c r="B244" s="29"/>
      <c r="D244" s="136" t="s">
        <v>231</v>
      </c>
      <c r="F244" s="137" t="s">
        <v>6821</v>
      </c>
      <c r="L244" s="29"/>
      <c r="M244" s="138"/>
      <c r="T244" s="53"/>
      <c r="AT244" s="17" t="s">
        <v>231</v>
      </c>
      <c r="AU244" s="17" t="s">
        <v>78</v>
      </c>
    </row>
    <row r="245" spans="2:65" s="1" customFormat="1" ht="44.25" customHeight="1">
      <c r="B245" s="123"/>
      <c r="C245" s="124" t="s">
        <v>593</v>
      </c>
      <c r="D245" s="124" t="s">
        <v>226</v>
      </c>
      <c r="E245" s="125" t="s">
        <v>6822</v>
      </c>
      <c r="F245" s="126" t="s">
        <v>6823</v>
      </c>
      <c r="G245" s="127" t="s">
        <v>3567</v>
      </c>
      <c r="H245" s="128">
        <v>54.5</v>
      </c>
      <c r="I245" s="129">
        <v>25</v>
      </c>
      <c r="J245" s="129">
        <f>ROUND(I245*H245,2)</f>
        <v>1362.5</v>
      </c>
      <c r="K245" s="126" t="s">
        <v>1</v>
      </c>
      <c r="L245" s="29"/>
      <c r="M245" s="130" t="s">
        <v>1</v>
      </c>
      <c r="N245" s="131" t="s">
        <v>38</v>
      </c>
      <c r="O245" s="132">
        <v>0</v>
      </c>
      <c r="P245" s="132">
        <f>O245*H245</f>
        <v>0</v>
      </c>
      <c r="Q245" s="132">
        <v>0</v>
      </c>
      <c r="R245" s="132">
        <f>Q245*H245</f>
        <v>0</v>
      </c>
      <c r="S245" s="132">
        <v>0</v>
      </c>
      <c r="T245" s="133">
        <f>S245*H245</f>
        <v>0</v>
      </c>
      <c r="AR245" s="134" t="s">
        <v>106</v>
      </c>
      <c r="AT245" s="134" t="s">
        <v>226</v>
      </c>
      <c r="AU245" s="134" t="s">
        <v>78</v>
      </c>
      <c r="AY245" s="17" t="s">
        <v>224</v>
      </c>
      <c r="BE245" s="135">
        <f>IF(N245="základní",J245,0)</f>
        <v>1362.5</v>
      </c>
      <c r="BF245" s="135">
        <f>IF(N245="snížená",J245,0)</f>
        <v>0</v>
      </c>
      <c r="BG245" s="135">
        <f>IF(N245="zákl. přenesená",J245,0)</f>
        <v>0</v>
      </c>
      <c r="BH245" s="135">
        <f>IF(N245="sníž. přenesená",J245,0)</f>
        <v>0</v>
      </c>
      <c r="BI245" s="135">
        <f>IF(N245="nulová",J245,0)</f>
        <v>0</v>
      </c>
      <c r="BJ245" s="17" t="s">
        <v>78</v>
      </c>
      <c r="BK245" s="135">
        <f>ROUND(I245*H245,2)</f>
        <v>1362.5</v>
      </c>
      <c r="BL245" s="17" t="s">
        <v>106</v>
      </c>
      <c r="BM245" s="134" t="s">
        <v>596</v>
      </c>
    </row>
    <row r="246" spans="2:65" s="1" customFormat="1" ht="29.25">
      <c r="B246" s="29"/>
      <c r="D246" s="136" t="s">
        <v>231</v>
      </c>
      <c r="F246" s="137" t="s">
        <v>6823</v>
      </c>
      <c r="L246" s="29"/>
      <c r="M246" s="138"/>
      <c r="T246" s="53"/>
      <c r="AT246" s="17" t="s">
        <v>231</v>
      </c>
      <c r="AU246" s="17" t="s">
        <v>78</v>
      </c>
    </row>
    <row r="247" spans="2:65" s="1" customFormat="1" ht="55.5" customHeight="1">
      <c r="B247" s="123"/>
      <c r="C247" s="124" t="s">
        <v>412</v>
      </c>
      <c r="D247" s="124" t="s">
        <v>226</v>
      </c>
      <c r="E247" s="125" t="s">
        <v>6824</v>
      </c>
      <c r="F247" s="126" t="s">
        <v>6825</v>
      </c>
      <c r="G247" s="127" t="s">
        <v>3567</v>
      </c>
      <c r="H247" s="128">
        <v>54.5</v>
      </c>
      <c r="I247" s="129">
        <v>380</v>
      </c>
      <c r="J247" s="129">
        <f>ROUND(I247*H247,2)</f>
        <v>20710</v>
      </c>
      <c r="K247" s="126" t="s">
        <v>1</v>
      </c>
      <c r="L247" s="29"/>
      <c r="M247" s="130" t="s">
        <v>1</v>
      </c>
      <c r="N247" s="131" t="s">
        <v>38</v>
      </c>
      <c r="O247" s="132">
        <v>0</v>
      </c>
      <c r="P247" s="132">
        <f>O247*H247</f>
        <v>0</v>
      </c>
      <c r="Q247" s="132">
        <v>0</v>
      </c>
      <c r="R247" s="132">
        <f>Q247*H247</f>
        <v>0</v>
      </c>
      <c r="S247" s="132">
        <v>0</v>
      </c>
      <c r="T247" s="133">
        <f>S247*H247</f>
        <v>0</v>
      </c>
      <c r="AR247" s="134" t="s">
        <v>106</v>
      </c>
      <c r="AT247" s="134" t="s">
        <v>226</v>
      </c>
      <c r="AU247" s="134" t="s">
        <v>78</v>
      </c>
      <c r="AY247" s="17" t="s">
        <v>224</v>
      </c>
      <c r="BE247" s="135">
        <f>IF(N247="základní",J247,0)</f>
        <v>20710</v>
      </c>
      <c r="BF247" s="135">
        <f>IF(N247="snížená",J247,0)</f>
        <v>0</v>
      </c>
      <c r="BG247" s="135">
        <f>IF(N247="zákl. přenesená",J247,0)</f>
        <v>0</v>
      </c>
      <c r="BH247" s="135">
        <f>IF(N247="sníž. přenesená",J247,0)</f>
        <v>0</v>
      </c>
      <c r="BI247" s="135">
        <f>IF(N247="nulová",J247,0)</f>
        <v>0</v>
      </c>
      <c r="BJ247" s="17" t="s">
        <v>78</v>
      </c>
      <c r="BK247" s="135">
        <f>ROUND(I247*H247,2)</f>
        <v>20710</v>
      </c>
      <c r="BL247" s="17" t="s">
        <v>106</v>
      </c>
      <c r="BM247" s="134" t="s">
        <v>600</v>
      </c>
    </row>
    <row r="248" spans="2:65" s="1" customFormat="1" ht="39">
      <c r="B248" s="29"/>
      <c r="D248" s="136" t="s">
        <v>231</v>
      </c>
      <c r="F248" s="137" t="s">
        <v>6825</v>
      </c>
      <c r="L248" s="29"/>
      <c r="M248" s="138"/>
      <c r="T248" s="53"/>
      <c r="AT248" s="17" t="s">
        <v>231</v>
      </c>
      <c r="AU248" s="17" t="s">
        <v>78</v>
      </c>
    </row>
    <row r="249" spans="2:65" s="1" customFormat="1" ht="24.2" customHeight="1">
      <c r="B249" s="123"/>
      <c r="C249" s="124" t="s">
        <v>602</v>
      </c>
      <c r="D249" s="124" t="s">
        <v>226</v>
      </c>
      <c r="E249" s="125" t="s">
        <v>6826</v>
      </c>
      <c r="F249" s="126" t="s">
        <v>6827</v>
      </c>
      <c r="G249" s="127" t="s">
        <v>2879</v>
      </c>
      <c r="H249" s="128">
        <v>29</v>
      </c>
      <c r="I249" s="129">
        <v>310</v>
      </c>
      <c r="J249" s="129">
        <f>ROUND(I249*H249,2)</f>
        <v>8990</v>
      </c>
      <c r="K249" s="126" t="s">
        <v>1</v>
      </c>
      <c r="L249" s="29"/>
      <c r="M249" s="130" t="s">
        <v>1</v>
      </c>
      <c r="N249" s="131" t="s">
        <v>38</v>
      </c>
      <c r="O249" s="132">
        <v>0</v>
      </c>
      <c r="P249" s="132">
        <f>O249*H249</f>
        <v>0</v>
      </c>
      <c r="Q249" s="132">
        <v>0</v>
      </c>
      <c r="R249" s="132">
        <f>Q249*H249</f>
        <v>0</v>
      </c>
      <c r="S249" s="132">
        <v>0</v>
      </c>
      <c r="T249" s="133">
        <f>S249*H249</f>
        <v>0</v>
      </c>
      <c r="AR249" s="134" t="s">
        <v>106</v>
      </c>
      <c r="AT249" s="134" t="s">
        <v>226</v>
      </c>
      <c r="AU249" s="134" t="s">
        <v>78</v>
      </c>
      <c r="AY249" s="17" t="s">
        <v>224</v>
      </c>
      <c r="BE249" s="135">
        <f>IF(N249="základní",J249,0)</f>
        <v>8990</v>
      </c>
      <c r="BF249" s="135">
        <f>IF(N249="snížená",J249,0)</f>
        <v>0</v>
      </c>
      <c r="BG249" s="135">
        <f>IF(N249="zákl. přenesená",J249,0)</f>
        <v>0</v>
      </c>
      <c r="BH249" s="135">
        <f>IF(N249="sníž. přenesená",J249,0)</f>
        <v>0</v>
      </c>
      <c r="BI249" s="135">
        <f>IF(N249="nulová",J249,0)</f>
        <v>0</v>
      </c>
      <c r="BJ249" s="17" t="s">
        <v>78</v>
      </c>
      <c r="BK249" s="135">
        <f>ROUND(I249*H249,2)</f>
        <v>8990</v>
      </c>
      <c r="BL249" s="17" t="s">
        <v>106</v>
      </c>
      <c r="BM249" s="134" t="s">
        <v>605</v>
      </c>
    </row>
    <row r="250" spans="2:65" s="1" customFormat="1">
      <c r="B250" s="29"/>
      <c r="D250" s="136" t="s">
        <v>231</v>
      </c>
      <c r="F250" s="137" t="s">
        <v>6827</v>
      </c>
      <c r="L250" s="29"/>
      <c r="M250" s="138"/>
      <c r="T250" s="53"/>
      <c r="AT250" s="17" t="s">
        <v>231</v>
      </c>
      <c r="AU250" s="17" t="s">
        <v>78</v>
      </c>
    </row>
    <row r="251" spans="2:65" s="1" customFormat="1" ht="24.2" customHeight="1">
      <c r="B251" s="123"/>
      <c r="C251" s="124" t="s">
        <v>417</v>
      </c>
      <c r="D251" s="124" t="s">
        <v>226</v>
      </c>
      <c r="E251" s="125" t="s">
        <v>6828</v>
      </c>
      <c r="F251" s="126" t="s">
        <v>6829</v>
      </c>
      <c r="G251" s="127" t="s">
        <v>2879</v>
      </c>
      <c r="H251" s="128">
        <v>87</v>
      </c>
      <c r="I251" s="129">
        <v>120</v>
      </c>
      <c r="J251" s="129">
        <f>ROUND(I251*H251,2)</f>
        <v>10440</v>
      </c>
      <c r="K251" s="126" t="s">
        <v>1</v>
      </c>
      <c r="L251" s="29"/>
      <c r="M251" s="130" t="s">
        <v>1</v>
      </c>
      <c r="N251" s="131" t="s">
        <v>38</v>
      </c>
      <c r="O251" s="132">
        <v>0</v>
      </c>
      <c r="P251" s="132">
        <f>O251*H251</f>
        <v>0</v>
      </c>
      <c r="Q251" s="132">
        <v>0</v>
      </c>
      <c r="R251" s="132">
        <f>Q251*H251</f>
        <v>0</v>
      </c>
      <c r="S251" s="132">
        <v>0</v>
      </c>
      <c r="T251" s="133">
        <f>S251*H251</f>
        <v>0</v>
      </c>
      <c r="AR251" s="134" t="s">
        <v>106</v>
      </c>
      <c r="AT251" s="134" t="s">
        <v>226</v>
      </c>
      <c r="AU251" s="134" t="s">
        <v>78</v>
      </c>
      <c r="AY251" s="17" t="s">
        <v>224</v>
      </c>
      <c r="BE251" s="135">
        <f>IF(N251="základní",J251,0)</f>
        <v>10440</v>
      </c>
      <c r="BF251" s="135">
        <f>IF(N251="snížená",J251,0)</f>
        <v>0</v>
      </c>
      <c r="BG251" s="135">
        <f>IF(N251="zákl. přenesená",J251,0)</f>
        <v>0</v>
      </c>
      <c r="BH251" s="135">
        <f>IF(N251="sníž. přenesená",J251,0)</f>
        <v>0</v>
      </c>
      <c r="BI251" s="135">
        <f>IF(N251="nulová",J251,0)</f>
        <v>0</v>
      </c>
      <c r="BJ251" s="17" t="s">
        <v>78</v>
      </c>
      <c r="BK251" s="135">
        <f>ROUND(I251*H251,2)</f>
        <v>10440</v>
      </c>
      <c r="BL251" s="17" t="s">
        <v>106</v>
      </c>
      <c r="BM251" s="134" t="s">
        <v>609</v>
      </c>
    </row>
    <row r="252" spans="2:65" s="1" customFormat="1" ht="19.5">
      <c r="B252" s="29"/>
      <c r="D252" s="136" t="s">
        <v>231</v>
      </c>
      <c r="F252" s="137" t="s">
        <v>6829</v>
      </c>
      <c r="L252" s="29"/>
      <c r="M252" s="138"/>
      <c r="T252" s="53"/>
      <c r="AT252" s="17" t="s">
        <v>231</v>
      </c>
      <c r="AU252" s="17" t="s">
        <v>78</v>
      </c>
    </row>
    <row r="253" spans="2:65" s="1" customFormat="1" ht="16.5" customHeight="1">
      <c r="B253" s="123"/>
      <c r="C253" s="124" t="s">
        <v>610</v>
      </c>
      <c r="D253" s="124" t="s">
        <v>226</v>
      </c>
      <c r="E253" s="125" t="s">
        <v>6830</v>
      </c>
      <c r="F253" s="126" t="s">
        <v>6831</v>
      </c>
      <c r="G253" s="127" t="s">
        <v>2879</v>
      </c>
      <c r="H253" s="128">
        <v>87</v>
      </c>
      <c r="I253" s="129">
        <v>50</v>
      </c>
      <c r="J253" s="129">
        <f>ROUND(I253*H253,2)</f>
        <v>4350</v>
      </c>
      <c r="K253" s="126" t="s">
        <v>1</v>
      </c>
      <c r="L253" s="29"/>
      <c r="M253" s="130" t="s">
        <v>1</v>
      </c>
      <c r="N253" s="131" t="s">
        <v>38</v>
      </c>
      <c r="O253" s="132">
        <v>0</v>
      </c>
      <c r="P253" s="132">
        <f>O253*H253</f>
        <v>0</v>
      </c>
      <c r="Q253" s="132">
        <v>0</v>
      </c>
      <c r="R253" s="132">
        <f>Q253*H253</f>
        <v>0</v>
      </c>
      <c r="S253" s="132">
        <v>0</v>
      </c>
      <c r="T253" s="133">
        <f>S253*H253</f>
        <v>0</v>
      </c>
      <c r="AR253" s="134" t="s">
        <v>106</v>
      </c>
      <c r="AT253" s="134" t="s">
        <v>226</v>
      </c>
      <c r="AU253" s="134" t="s">
        <v>78</v>
      </c>
      <c r="AY253" s="17" t="s">
        <v>224</v>
      </c>
      <c r="BE253" s="135">
        <f>IF(N253="základní",J253,0)</f>
        <v>4350</v>
      </c>
      <c r="BF253" s="135">
        <f>IF(N253="snížená",J253,0)</f>
        <v>0</v>
      </c>
      <c r="BG253" s="135">
        <f>IF(N253="zákl. přenesená",J253,0)</f>
        <v>0</v>
      </c>
      <c r="BH253" s="135">
        <f>IF(N253="sníž. přenesená",J253,0)</f>
        <v>0</v>
      </c>
      <c r="BI253" s="135">
        <f>IF(N253="nulová",J253,0)</f>
        <v>0</v>
      </c>
      <c r="BJ253" s="17" t="s">
        <v>78</v>
      </c>
      <c r="BK253" s="135">
        <f>ROUND(I253*H253,2)</f>
        <v>4350</v>
      </c>
      <c r="BL253" s="17" t="s">
        <v>106</v>
      </c>
      <c r="BM253" s="134" t="s">
        <v>613</v>
      </c>
    </row>
    <row r="254" spans="2:65" s="1" customFormat="1">
      <c r="B254" s="29"/>
      <c r="D254" s="136" t="s">
        <v>231</v>
      </c>
      <c r="F254" s="137" t="s">
        <v>6831</v>
      </c>
      <c r="L254" s="29"/>
      <c r="M254" s="138"/>
      <c r="T254" s="53"/>
      <c r="AT254" s="17" t="s">
        <v>231</v>
      </c>
      <c r="AU254" s="17" t="s">
        <v>78</v>
      </c>
    </row>
    <row r="255" spans="2:65" s="1" customFormat="1" ht="49.15" customHeight="1">
      <c r="B255" s="123"/>
      <c r="C255" s="124" t="s">
        <v>422</v>
      </c>
      <c r="D255" s="124" t="s">
        <v>226</v>
      </c>
      <c r="E255" s="125" t="s">
        <v>6784</v>
      </c>
      <c r="F255" s="126" t="s">
        <v>6785</v>
      </c>
      <c r="G255" s="127" t="s">
        <v>2879</v>
      </c>
      <c r="H255" s="128">
        <v>348</v>
      </c>
      <c r="I255" s="129">
        <v>30</v>
      </c>
      <c r="J255" s="129">
        <f>ROUND(I255*H255,2)</f>
        <v>10440</v>
      </c>
      <c r="K255" s="126" t="s">
        <v>1</v>
      </c>
      <c r="L255" s="29"/>
      <c r="M255" s="130" t="s">
        <v>1</v>
      </c>
      <c r="N255" s="131" t="s">
        <v>38</v>
      </c>
      <c r="O255" s="132">
        <v>0</v>
      </c>
      <c r="P255" s="132">
        <f>O255*H255</f>
        <v>0</v>
      </c>
      <c r="Q255" s="132">
        <v>0</v>
      </c>
      <c r="R255" s="132">
        <f>Q255*H255</f>
        <v>0</v>
      </c>
      <c r="S255" s="132">
        <v>0</v>
      </c>
      <c r="T255" s="133">
        <f>S255*H255</f>
        <v>0</v>
      </c>
      <c r="AR255" s="134" t="s">
        <v>106</v>
      </c>
      <c r="AT255" s="134" t="s">
        <v>226</v>
      </c>
      <c r="AU255" s="134" t="s">
        <v>78</v>
      </c>
      <c r="AY255" s="17" t="s">
        <v>224</v>
      </c>
      <c r="BE255" s="135">
        <f>IF(N255="základní",J255,0)</f>
        <v>10440</v>
      </c>
      <c r="BF255" s="135">
        <f>IF(N255="snížená",J255,0)</f>
        <v>0</v>
      </c>
      <c r="BG255" s="135">
        <f>IF(N255="zákl. přenesená",J255,0)</f>
        <v>0</v>
      </c>
      <c r="BH255" s="135">
        <f>IF(N255="sníž. přenesená",J255,0)</f>
        <v>0</v>
      </c>
      <c r="BI255" s="135">
        <f>IF(N255="nulová",J255,0)</f>
        <v>0</v>
      </c>
      <c r="BJ255" s="17" t="s">
        <v>78</v>
      </c>
      <c r="BK255" s="135">
        <f>ROUND(I255*H255,2)</f>
        <v>10440</v>
      </c>
      <c r="BL255" s="17" t="s">
        <v>106</v>
      </c>
      <c r="BM255" s="134" t="s">
        <v>616</v>
      </c>
    </row>
    <row r="256" spans="2:65" s="1" customFormat="1" ht="29.25">
      <c r="B256" s="29"/>
      <c r="D256" s="136" t="s">
        <v>231</v>
      </c>
      <c r="F256" s="137" t="s">
        <v>6785</v>
      </c>
      <c r="L256" s="29"/>
      <c r="M256" s="138"/>
      <c r="T256" s="53"/>
      <c r="AT256" s="17" t="s">
        <v>231</v>
      </c>
      <c r="AU256" s="17" t="s">
        <v>78</v>
      </c>
    </row>
    <row r="257" spans="2:65" s="1" customFormat="1" ht="24.2" customHeight="1">
      <c r="B257" s="123"/>
      <c r="C257" s="124" t="s">
        <v>617</v>
      </c>
      <c r="D257" s="124" t="s">
        <v>226</v>
      </c>
      <c r="E257" s="125" t="s">
        <v>6786</v>
      </c>
      <c r="F257" s="126" t="s">
        <v>6787</v>
      </c>
      <c r="G257" s="127" t="s">
        <v>6762</v>
      </c>
      <c r="H257" s="128">
        <v>27.84</v>
      </c>
      <c r="I257" s="129">
        <v>106</v>
      </c>
      <c r="J257" s="129">
        <f>ROUND(I257*H257,2)</f>
        <v>2951.04</v>
      </c>
      <c r="K257" s="126" t="s">
        <v>1</v>
      </c>
      <c r="L257" s="29"/>
      <c r="M257" s="130" t="s">
        <v>1</v>
      </c>
      <c r="N257" s="131" t="s">
        <v>38</v>
      </c>
      <c r="O257" s="132">
        <v>0</v>
      </c>
      <c r="P257" s="132">
        <f>O257*H257</f>
        <v>0</v>
      </c>
      <c r="Q257" s="132">
        <v>0</v>
      </c>
      <c r="R257" s="132">
        <f>Q257*H257</f>
        <v>0</v>
      </c>
      <c r="S257" s="132">
        <v>0</v>
      </c>
      <c r="T257" s="133">
        <f>S257*H257</f>
        <v>0</v>
      </c>
      <c r="AR257" s="134" t="s">
        <v>106</v>
      </c>
      <c r="AT257" s="134" t="s">
        <v>226</v>
      </c>
      <c r="AU257" s="134" t="s">
        <v>78</v>
      </c>
      <c r="AY257" s="17" t="s">
        <v>224</v>
      </c>
      <c r="BE257" s="135">
        <f>IF(N257="základní",J257,0)</f>
        <v>2951.04</v>
      </c>
      <c r="BF257" s="135">
        <f>IF(N257="snížená",J257,0)</f>
        <v>0</v>
      </c>
      <c r="BG257" s="135">
        <f>IF(N257="zákl. přenesená",J257,0)</f>
        <v>0</v>
      </c>
      <c r="BH257" s="135">
        <f>IF(N257="sníž. přenesená",J257,0)</f>
        <v>0</v>
      </c>
      <c r="BI257" s="135">
        <f>IF(N257="nulová",J257,0)</f>
        <v>0</v>
      </c>
      <c r="BJ257" s="17" t="s">
        <v>78</v>
      </c>
      <c r="BK257" s="135">
        <f>ROUND(I257*H257,2)</f>
        <v>2951.04</v>
      </c>
      <c r="BL257" s="17" t="s">
        <v>106</v>
      </c>
      <c r="BM257" s="134" t="s">
        <v>620</v>
      </c>
    </row>
    <row r="258" spans="2:65" s="1" customFormat="1" ht="19.5">
      <c r="B258" s="29"/>
      <c r="D258" s="136" t="s">
        <v>231</v>
      </c>
      <c r="F258" s="137" t="s">
        <v>6787</v>
      </c>
      <c r="L258" s="29"/>
      <c r="M258" s="138"/>
      <c r="T258" s="53"/>
      <c r="AT258" s="17" t="s">
        <v>231</v>
      </c>
      <c r="AU258" s="17" t="s">
        <v>78</v>
      </c>
    </row>
    <row r="259" spans="2:65" s="1" customFormat="1" ht="21.75" customHeight="1">
      <c r="B259" s="123"/>
      <c r="C259" s="124" t="s">
        <v>429</v>
      </c>
      <c r="D259" s="124" t="s">
        <v>226</v>
      </c>
      <c r="E259" s="125" t="s">
        <v>6788</v>
      </c>
      <c r="F259" s="126" t="s">
        <v>6789</v>
      </c>
      <c r="G259" s="127" t="s">
        <v>6762</v>
      </c>
      <c r="H259" s="128">
        <v>27.84</v>
      </c>
      <c r="I259" s="129">
        <v>150</v>
      </c>
      <c r="J259" s="129">
        <f>ROUND(I259*H259,2)</f>
        <v>4176</v>
      </c>
      <c r="K259" s="126" t="s">
        <v>1</v>
      </c>
      <c r="L259" s="29"/>
      <c r="M259" s="130" t="s">
        <v>1</v>
      </c>
      <c r="N259" s="131" t="s">
        <v>38</v>
      </c>
      <c r="O259" s="132">
        <v>0</v>
      </c>
      <c r="P259" s="132">
        <f>O259*H259</f>
        <v>0</v>
      </c>
      <c r="Q259" s="132">
        <v>0</v>
      </c>
      <c r="R259" s="132">
        <f>Q259*H259</f>
        <v>0</v>
      </c>
      <c r="S259" s="132">
        <v>0</v>
      </c>
      <c r="T259" s="133">
        <f>S259*H259</f>
        <v>0</v>
      </c>
      <c r="AR259" s="134" t="s">
        <v>106</v>
      </c>
      <c r="AT259" s="134" t="s">
        <v>226</v>
      </c>
      <c r="AU259" s="134" t="s">
        <v>78</v>
      </c>
      <c r="AY259" s="17" t="s">
        <v>224</v>
      </c>
      <c r="BE259" s="135">
        <f>IF(N259="základní",J259,0)</f>
        <v>4176</v>
      </c>
      <c r="BF259" s="135">
        <f>IF(N259="snížená",J259,0)</f>
        <v>0</v>
      </c>
      <c r="BG259" s="135">
        <f>IF(N259="zákl. přenesená",J259,0)</f>
        <v>0</v>
      </c>
      <c r="BH259" s="135">
        <f>IF(N259="sníž. přenesená",J259,0)</f>
        <v>0</v>
      </c>
      <c r="BI259" s="135">
        <f>IF(N259="nulová",J259,0)</f>
        <v>0</v>
      </c>
      <c r="BJ259" s="17" t="s">
        <v>78</v>
      </c>
      <c r="BK259" s="135">
        <f>ROUND(I259*H259,2)</f>
        <v>4176</v>
      </c>
      <c r="BL259" s="17" t="s">
        <v>106</v>
      </c>
      <c r="BM259" s="134" t="s">
        <v>623</v>
      </c>
    </row>
    <row r="260" spans="2:65" s="1" customFormat="1">
      <c r="B260" s="29"/>
      <c r="D260" s="136" t="s">
        <v>231</v>
      </c>
      <c r="F260" s="137" t="s">
        <v>6789</v>
      </c>
      <c r="L260" s="29"/>
      <c r="M260" s="138"/>
      <c r="T260" s="53"/>
      <c r="AT260" s="17" t="s">
        <v>231</v>
      </c>
      <c r="AU260" s="17" t="s">
        <v>78</v>
      </c>
    </row>
    <row r="261" spans="2:65" s="1" customFormat="1" ht="24.2" customHeight="1">
      <c r="B261" s="123"/>
      <c r="C261" s="124" t="s">
        <v>624</v>
      </c>
      <c r="D261" s="124" t="s">
        <v>226</v>
      </c>
      <c r="E261" s="125" t="s">
        <v>6832</v>
      </c>
      <c r="F261" s="126" t="s">
        <v>6827</v>
      </c>
      <c r="G261" s="127" t="s">
        <v>2879</v>
      </c>
      <c r="H261" s="128">
        <v>11</v>
      </c>
      <c r="I261" s="129">
        <v>310</v>
      </c>
      <c r="J261" s="129">
        <f>ROUND(I261*H261,2)</f>
        <v>3410</v>
      </c>
      <c r="K261" s="126" t="s">
        <v>1</v>
      </c>
      <c r="L261" s="29"/>
      <c r="M261" s="130" t="s">
        <v>1</v>
      </c>
      <c r="N261" s="131" t="s">
        <v>38</v>
      </c>
      <c r="O261" s="132">
        <v>0</v>
      </c>
      <c r="P261" s="132">
        <f>O261*H261</f>
        <v>0</v>
      </c>
      <c r="Q261" s="132">
        <v>0</v>
      </c>
      <c r="R261" s="132">
        <f>Q261*H261</f>
        <v>0</v>
      </c>
      <c r="S261" s="132">
        <v>0</v>
      </c>
      <c r="T261" s="133">
        <f>S261*H261</f>
        <v>0</v>
      </c>
      <c r="AR261" s="134" t="s">
        <v>106</v>
      </c>
      <c r="AT261" s="134" t="s">
        <v>226</v>
      </c>
      <c r="AU261" s="134" t="s">
        <v>78</v>
      </c>
      <c r="AY261" s="17" t="s">
        <v>224</v>
      </c>
      <c r="BE261" s="135">
        <f>IF(N261="základní",J261,0)</f>
        <v>3410</v>
      </c>
      <c r="BF261" s="135">
        <f>IF(N261="snížená",J261,0)</f>
        <v>0</v>
      </c>
      <c r="BG261" s="135">
        <f>IF(N261="zákl. přenesená",J261,0)</f>
        <v>0</v>
      </c>
      <c r="BH261" s="135">
        <f>IF(N261="sníž. přenesená",J261,0)</f>
        <v>0</v>
      </c>
      <c r="BI261" s="135">
        <f>IF(N261="nulová",J261,0)</f>
        <v>0</v>
      </c>
      <c r="BJ261" s="17" t="s">
        <v>78</v>
      </c>
      <c r="BK261" s="135">
        <f>ROUND(I261*H261,2)</f>
        <v>3410</v>
      </c>
      <c r="BL261" s="17" t="s">
        <v>106</v>
      </c>
      <c r="BM261" s="134" t="s">
        <v>627</v>
      </c>
    </row>
    <row r="262" spans="2:65" s="1" customFormat="1">
      <c r="B262" s="29"/>
      <c r="D262" s="136" t="s">
        <v>231</v>
      </c>
      <c r="F262" s="137" t="s">
        <v>6827</v>
      </c>
      <c r="L262" s="29"/>
      <c r="M262" s="138"/>
      <c r="T262" s="53"/>
      <c r="AT262" s="17" t="s">
        <v>231</v>
      </c>
      <c r="AU262" s="17" t="s">
        <v>78</v>
      </c>
    </row>
    <row r="263" spans="2:65" s="1" customFormat="1" ht="24.2" customHeight="1">
      <c r="B263" s="123"/>
      <c r="C263" s="124" t="s">
        <v>435</v>
      </c>
      <c r="D263" s="124" t="s">
        <v>226</v>
      </c>
      <c r="E263" s="125" t="s">
        <v>6833</v>
      </c>
      <c r="F263" s="126" t="s">
        <v>6834</v>
      </c>
      <c r="G263" s="127" t="s">
        <v>2879</v>
      </c>
      <c r="H263" s="128">
        <v>33</v>
      </c>
      <c r="I263" s="129">
        <v>120</v>
      </c>
      <c r="J263" s="129">
        <f>ROUND(I263*H263,2)</f>
        <v>3960</v>
      </c>
      <c r="K263" s="126" t="s">
        <v>1</v>
      </c>
      <c r="L263" s="29"/>
      <c r="M263" s="130" t="s">
        <v>1</v>
      </c>
      <c r="N263" s="131" t="s">
        <v>38</v>
      </c>
      <c r="O263" s="132">
        <v>0</v>
      </c>
      <c r="P263" s="132">
        <f>O263*H263</f>
        <v>0</v>
      </c>
      <c r="Q263" s="132">
        <v>0</v>
      </c>
      <c r="R263" s="132">
        <f>Q263*H263</f>
        <v>0</v>
      </c>
      <c r="S263" s="132">
        <v>0</v>
      </c>
      <c r="T263" s="133">
        <f>S263*H263</f>
        <v>0</v>
      </c>
      <c r="AR263" s="134" t="s">
        <v>106</v>
      </c>
      <c r="AT263" s="134" t="s">
        <v>226</v>
      </c>
      <c r="AU263" s="134" t="s">
        <v>78</v>
      </c>
      <c r="AY263" s="17" t="s">
        <v>224</v>
      </c>
      <c r="BE263" s="135">
        <f>IF(N263="základní",J263,0)</f>
        <v>3960</v>
      </c>
      <c r="BF263" s="135">
        <f>IF(N263="snížená",J263,0)</f>
        <v>0</v>
      </c>
      <c r="BG263" s="135">
        <f>IF(N263="zákl. přenesená",J263,0)</f>
        <v>0</v>
      </c>
      <c r="BH263" s="135">
        <f>IF(N263="sníž. přenesená",J263,0)</f>
        <v>0</v>
      </c>
      <c r="BI263" s="135">
        <f>IF(N263="nulová",J263,0)</f>
        <v>0</v>
      </c>
      <c r="BJ263" s="17" t="s">
        <v>78</v>
      </c>
      <c r="BK263" s="135">
        <f>ROUND(I263*H263,2)</f>
        <v>3960</v>
      </c>
      <c r="BL263" s="17" t="s">
        <v>106</v>
      </c>
      <c r="BM263" s="134" t="s">
        <v>640</v>
      </c>
    </row>
    <row r="264" spans="2:65" s="1" customFormat="1" ht="19.5">
      <c r="B264" s="29"/>
      <c r="D264" s="136" t="s">
        <v>231</v>
      </c>
      <c r="F264" s="137" t="s">
        <v>6834</v>
      </c>
      <c r="L264" s="29"/>
      <c r="M264" s="138"/>
      <c r="T264" s="53"/>
      <c r="AT264" s="17" t="s">
        <v>231</v>
      </c>
      <c r="AU264" s="17" t="s">
        <v>78</v>
      </c>
    </row>
    <row r="265" spans="2:65" s="1" customFormat="1" ht="16.5" customHeight="1">
      <c r="B265" s="123"/>
      <c r="C265" s="124" t="s">
        <v>641</v>
      </c>
      <c r="D265" s="124" t="s">
        <v>226</v>
      </c>
      <c r="E265" s="125" t="s">
        <v>6830</v>
      </c>
      <c r="F265" s="126" t="s">
        <v>6831</v>
      </c>
      <c r="G265" s="127" t="s">
        <v>2879</v>
      </c>
      <c r="H265" s="128">
        <v>33</v>
      </c>
      <c r="I265" s="129">
        <v>50</v>
      </c>
      <c r="J265" s="129">
        <f>ROUND(I265*H265,2)</f>
        <v>1650</v>
      </c>
      <c r="K265" s="126" t="s">
        <v>1</v>
      </c>
      <c r="L265" s="29"/>
      <c r="M265" s="130" t="s">
        <v>1</v>
      </c>
      <c r="N265" s="131" t="s">
        <v>38</v>
      </c>
      <c r="O265" s="132">
        <v>0</v>
      </c>
      <c r="P265" s="132">
        <f>O265*H265</f>
        <v>0</v>
      </c>
      <c r="Q265" s="132">
        <v>0</v>
      </c>
      <c r="R265" s="132">
        <f>Q265*H265</f>
        <v>0</v>
      </c>
      <c r="S265" s="132">
        <v>0</v>
      </c>
      <c r="T265" s="133">
        <f>S265*H265</f>
        <v>0</v>
      </c>
      <c r="AR265" s="134" t="s">
        <v>106</v>
      </c>
      <c r="AT265" s="134" t="s">
        <v>226</v>
      </c>
      <c r="AU265" s="134" t="s">
        <v>78</v>
      </c>
      <c r="AY265" s="17" t="s">
        <v>224</v>
      </c>
      <c r="BE265" s="135">
        <f>IF(N265="základní",J265,0)</f>
        <v>1650</v>
      </c>
      <c r="BF265" s="135">
        <f>IF(N265="snížená",J265,0)</f>
        <v>0</v>
      </c>
      <c r="BG265" s="135">
        <f>IF(N265="zákl. přenesená",J265,0)</f>
        <v>0</v>
      </c>
      <c r="BH265" s="135">
        <f>IF(N265="sníž. přenesená",J265,0)</f>
        <v>0</v>
      </c>
      <c r="BI265" s="135">
        <f>IF(N265="nulová",J265,0)</f>
        <v>0</v>
      </c>
      <c r="BJ265" s="17" t="s">
        <v>78</v>
      </c>
      <c r="BK265" s="135">
        <f>ROUND(I265*H265,2)</f>
        <v>1650</v>
      </c>
      <c r="BL265" s="17" t="s">
        <v>106</v>
      </c>
      <c r="BM265" s="134" t="s">
        <v>644</v>
      </c>
    </row>
    <row r="266" spans="2:65" s="1" customFormat="1">
      <c r="B266" s="29"/>
      <c r="D266" s="136" t="s">
        <v>231</v>
      </c>
      <c r="F266" s="137" t="s">
        <v>6831</v>
      </c>
      <c r="L266" s="29"/>
      <c r="M266" s="138"/>
      <c r="T266" s="53"/>
      <c r="AT266" s="17" t="s">
        <v>231</v>
      </c>
      <c r="AU266" s="17" t="s">
        <v>78</v>
      </c>
    </row>
    <row r="267" spans="2:65" s="1" customFormat="1" ht="44.25" customHeight="1">
      <c r="B267" s="123"/>
      <c r="C267" s="124" t="s">
        <v>439</v>
      </c>
      <c r="D267" s="124" t="s">
        <v>226</v>
      </c>
      <c r="E267" s="125" t="s">
        <v>6835</v>
      </c>
      <c r="F267" s="126" t="s">
        <v>6836</v>
      </c>
      <c r="G267" s="127" t="s">
        <v>2879</v>
      </c>
      <c r="H267" s="128">
        <v>99</v>
      </c>
      <c r="I267" s="129">
        <v>30</v>
      </c>
      <c r="J267" s="129">
        <f>ROUND(I267*H267,2)</f>
        <v>2970</v>
      </c>
      <c r="K267" s="126" t="s">
        <v>1</v>
      </c>
      <c r="L267" s="29"/>
      <c r="M267" s="130" t="s">
        <v>1</v>
      </c>
      <c r="N267" s="131" t="s">
        <v>38</v>
      </c>
      <c r="O267" s="132">
        <v>0</v>
      </c>
      <c r="P267" s="132">
        <f>O267*H267</f>
        <v>0</v>
      </c>
      <c r="Q267" s="132">
        <v>0</v>
      </c>
      <c r="R267" s="132">
        <f>Q267*H267</f>
        <v>0</v>
      </c>
      <c r="S267" s="132">
        <v>0</v>
      </c>
      <c r="T267" s="133">
        <f>S267*H267</f>
        <v>0</v>
      </c>
      <c r="AR267" s="134" t="s">
        <v>106</v>
      </c>
      <c r="AT267" s="134" t="s">
        <v>226</v>
      </c>
      <c r="AU267" s="134" t="s">
        <v>78</v>
      </c>
      <c r="AY267" s="17" t="s">
        <v>224</v>
      </c>
      <c r="BE267" s="135">
        <f>IF(N267="základní",J267,0)</f>
        <v>2970</v>
      </c>
      <c r="BF267" s="135">
        <f>IF(N267="snížená",J267,0)</f>
        <v>0</v>
      </c>
      <c r="BG267" s="135">
        <f>IF(N267="zákl. přenesená",J267,0)</f>
        <v>0</v>
      </c>
      <c r="BH267" s="135">
        <f>IF(N267="sníž. přenesená",J267,0)</f>
        <v>0</v>
      </c>
      <c r="BI267" s="135">
        <f>IF(N267="nulová",J267,0)</f>
        <v>0</v>
      </c>
      <c r="BJ267" s="17" t="s">
        <v>78</v>
      </c>
      <c r="BK267" s="135">
        <f>ROUND(I267*H267,2)</f>
        <v>2970</v>
      </c>
      <c r="BL267" s="17" t="s">
        <v>106</v>
      </c>
      <c r="BM267" s="134" t="s">
        <v>656</v>
      </c>
    </row>
    <row r="268" spans="2:65" s="1" customFormat="1" ht="29.25">
      <c r="B268" s="29"/>
      <c r="D268" s="136" t="s">
        <v>231</v>
      </c>
      <c r="F268" s="137" t="s">
        <v>6836</v>
      </c>
      <c r="L268" s="29"/>
      <c r="M268" s="138"/>
      <c r="T268" s="53"/>
      <c r="AT268" s="17" t="s">
        <v>231</v>
      </c>
      <c r="AU268" s="17" t="s">
        <v>78</v>
      </c>
    </row>
    <row r="269" spans="2:65" s="1" customFormat="1" ht="24.2" customHeight="1">
      <c r="B269" s="123"/>
      <c r="C269" s="124" t="s">
        <v>663</v>
      </c>
      <c r="D269" s="124" t="s">
        <v>226</v>
      </c>
      <c r="E269" s="125" t="s">
        <v>6837</v>
      </c>
      <c r="F269" s="126" t="s">
        <v>6838</v>
      </c>
      <c r="G269" s="127" t="s">
        <v>6762</v>
      </c>
      <c r="H269" s="128">
        <v>9</v>
      </c>
      <c r="I269" s="129">
        <v>186</v>
      </c>
      <c r="J269" s="129">
        <f>ROUND(I269*H269,2)</f>
        <v>1674</v>
      </c>
      <c r="K269" s="126" t="s">
        <v>1</v>
      </c>
      <c r="L269" s="29"/>
      <c r="M269" s="130" t="s">
        <v>1</v>
      </c>
      <c r="N269" s="131" t="s">
        <v>38</v>
      </c>
      <c r="O269" s="132">
        <v>0</v>
      </c>
      <c r="P269" s="132">
        <f>O269*H269</f>
        <v>0</v>
      </c>
      <c r="Q269" s="132">
        <v>0</v>
      </c>
      <c r="R269" s="132">
        <f>Q269*H269</f>
        <v>0</v>
      </c>
      <c r="S269" s="132">
        <v>0</v>
      </c>
      <c r="T269" s="133">
        <f>S269*H269</f>
        <v>0</v>
      </c>
      <c r="AR269" s="134" t="s">
        <v>106</v>
      </c>
      <c r="AT269" s="134" t="s">
        <v>226</v>
      </c>
      <c r="AU269" s="134" t="s">
        <v>78</v>
      </c>
      <c r="AY269" s="17" t="s">
        <v>224</v>
      </c>
      <c r="BE269" s="135">
        <f>IF(N269="základní",J269,0)</f>
        <v>1674</v>
      </c>
      <c r="BF269" s="135">
        <f>IF(N269="snížená",J269,0)</f>
        <v>0</v>
      </c>
      <c r="BG269" s="135">
        <f>IF(N269="zákl. přenesená",J269,0)</f>
        <v>0</v>
      </c>
      <c r="BH269" s="135">
        <f>IF(N269="sníž. přenesená",J269,0)</f>
        <v>0</v>
      </c>
      <c r="BI269" s="135">
        <f>IF(N269="nulová",J269,0)</f>
        <v>0</v>
      </c>
      <c r="BJ269" s="17" t="s">
        <v>78</v>
      </c>
      <c r="BK269" s="135">
        <f>ROUND(I269*H269,2)</f>
        <v>1674</v>
      </c>
      <c r="BL269" s="17" t="s">
        <v>106</v>
      </c>
      <c r="BM269" s="134" t="s">
        <v>666</v>
      </c>
    </row>
    <row r="270" spans="2:65" s="1" customFormat="1">
      <c r="B270" s="29"/>
      <c r="D270" s="136" t="s">
        <v>231</v>
      </c>
      <c r="F270" s="137" t="s">
        <v>6838</v>
      </c>
      <c r="L270" s="29"/>
      <c r="M270" s="138"/>
      <c r="T270" s="53"/>
      <c r="AT270" s="17" t="s">
        <v>231</v>
      </c>
      <c r="AU270" s="17" t="s">
        <v>78</v>
      </c>
    </row>
    <row r="271" spans="2:65" s="1" customFormat="1" ht="16.5" customHeight="1">
      <c r="B271" s="123"/>
      <c r="C271" s="124" t="s">
        <v>444</v>
      </c>
      <c r="D271" s="124" t="s">
        <v>226</v>
      </c>
      <c r="E271" s="125" t="s">
        <v>6839</v>
      </c>
      <c r="F271" s="126" t="s">
        <v>6840</v>
      </c>
      <c r="G271" s="127" t="s">
        <v>6762</v>
      </c>
      <c r="H271" s="128">
        <v>9</v>
      </c>
      <c r="I271" s="129">
        <v>120</v>
      </c>
      <c r="J271" s="129">
        <f>ROUND(I271*H271,2)</f>
        <v>1080</v>
      </c>
      <c r="K271" s="126" t="s">
        <v>1</v>
      </c>
      <c r="L271" s="29"/>
      <c r="M271" s="130" t="s">
        <v>1</v>
      </c>
      <c r="N271" s="131" t="s">
        <v>38</v>
      </c>
      <c r="O271" s="132">
        <v>0</v>
      </c>
      <c r="P271" s="132">
        <f>O271*H271</f>
        <v>0</v>
      </c>
      <c r="Q271" s="132">
        <v>0</v>
      </c>
      <c r="R271" s="132">
        <f>Q271*H271</f>
        <v>0</v>
      </c>
      <c r="S271" s="132">
        <v>0</v>
      </c>
      <c r="T271" s="133">
        <f>S271*H271</f>
        <v>0</v>
      </c>
      <c r="AR271" s="134" t="s">
        <v>106</v>
      </c>
      <c r="AT271" s="134" t="s">
        <v>226</v>
      </c>
      <c r="AU271" s="134" t="s">
        <v>78</v>
      </c>
      <c r="AY271" s="17" t="s">
        <v>224</v>
      </c>
      <c r="BE271" s="135">
        <f>IF(N271="základní",J271,0)</f>
        <v>1080</v>
      </c>
      <c r="BF271" s="135">
        <f>IF(N271="snížená",J271,0)</f>
        <v>0</v>
      </c>
      <c r="BG271" s="135">
        <f>IF(N271="zákl. přenesená",J271,0)</f>
        <v>0</v>
      </c>
      <c r="BH271" s="135">
        <f>IF(N271="sníž. přenesená",J271,0)</f>
        <v>0</v>
      </c>
      <c r="BI271" s="135">
        <f>IF(N271="nulová",J271,0)</f>
        <v>0</v>
      </c>
      <c r="BJ271" s="17" t="s">
        <v>78</v>
      </c>
      <c r="BK271" s="135">
        <f>ROUND(I271*H271,2)</f>
        <v>1080</v>
      </c>
      <c r="BL271" s="17" t="s">
        <v>106</v>
      </c>
      <c r="BM271" s="134" t="s">
        <v>670</v>
      </c>
    </row>
    <row r="272" spans="2:65" s="1" customFormat="1">
      <c r="B272" s="29"/>
      <c r="D272" s="136" t="s">
        <v>231</v>
      </c>
      <c r="F272" s="137" t="s">
        <v>6840</v>
      </c>
      <c r="L272" s="29"/>
      <c r="M272" s="138"/>
      <c r="T272" s="53"/>
      <c r="AT272" s="17" t="s">
        <v>231</v>
      </c>
      <c r="AU272" s="17" t="s">
        <v>78</v>
      </c>
    </row>
    <row r="273" spans="2:65" s="1" customFormat="1" ht="24.2" customHeight="1">
      <c r="B273" s="123"/>
      <c r="C273" s="124" t="s">
        <v>672</v>
      </c>
      <c r="D273" s="124" t="s">
        <v>226</v>
      </c>
      <c r="E273" s="125" t="s">
        <v>6841</v>
      </c>
      <c r="F273" s="126" t="s">
        <v>6842</v>
      </c>
      <c r="G273" s="127" t="s">
        <v>2879</v>
      </c>
      <c r="H273" s="128">
        <v>40</v>
      </c>
      <c r="I273" s="129">
        <v>15</v>
      </c>
      <c r="J273" s="129">
        <f>ROUND(I273*H273,2)</f>
        <v>600</v>
      </c>
      <c r="K273" s="126" t="s">
        <v>1</v>
      </c>
      <c r="L273" s="29"/>
      <c r="M273" s="130" t="s">
        <v>1</v>
      </c>
      <c r="N273" s="131" t="s">
        <v>38</v>
      </c>
      <c r="O273" s="132">
        <v>0</v>
      </c>
      <c r="P273" s="132">
        <f>O273*H273</f>
        <v>0</v>
      </c>
      <c r="Q273" s="132">
        <v>0</v>
      </c>
      <c r="R273" s="132">
        <f>Q273*H273</f>
        <v>0</v>
      </c>
      <c r="S273" s="132">
        <v>0</v>
      </c>
      <c r="T273" s="133">
        <f>S273*H273</f>
        <v>0</v>
      </c>
      <c r="AR273" s="134" t="s">
        <v>106</v>
      </c>
      <c r="AT273" s="134" t="s">
        <v>226</v>
      </c>
      <c r="AU273" s="134" t="s">
        <v>78</v>
      </c>
      <c r="AY273" s="17" t="s">
        <v>224</v>
      </c>
      <c r="BE273" s="135">
        <f>IF(N273="základní",J273,0)</f>
        <v>600</v>
      </c>
      <c r="BF273" s="135">
        <f>IF(N273="snížená",J273,0)</f>
        <v>0</v>
      </c>
      <c r="BG273" s="135">
        <f>IF(N273="zákl. přenesená",J273,0)</f>
        <v>0</v>
      </c>
      <c r="BH273" s="135">
        <f>IF(N273="sníž. přenesená",J273,0)</f>
        <v>0</v>
      </c>
      <c r="BI273" s="135">
        <f>IF(N273="nulová",J273,0)</f>
        <v>0</v>
      </c>
      <c r="BJ273" s="17" t="s">
        <v>78</v>
      </c>
      <c r="BK273" s="135">
        <f>ROUND(I273*H273,2)</f>
        <v>600</v>
      </c>
      <c r="BL273" s="17" t="s">
        <v>106</v>
      </c>
      <c r="BM273" s="134" t="s">
        <v>675</v>
      </c>
    </row>
    <row r="274" spans="2:65" s="1" customFormat="1">
      <c r="B274" s="29"/>
      <c r="D274" s="136" t="s">
        <v>231</v>
      </c>
      <c r="F274" s="137" t="s">
        <v>6842</v>
      </c>
      <c r="L274" s="29"/>
      <c r="M274" s="138"/>
      <c r="T274" s="53"/>
      <c r="AT274" s="17" t="s">
        <v>231</v>
      </c>
      <c r="AU274" s="17" t="s">
        <v>78</v>
      </c>
    </row>
    <row r="275" spans="2:65" s="1" customFormat="1" ht="24.2" customHeight="1">
      <c r="B275" s="123"/>
      <c r="C275" s="124" t="s">
        <v>449</v>
      </c>
      <c r="D275" s="124" t="s">
        <v>226</v>
      </c>
      <c r="E275" s="125" t="s">
        <v>6843</v>
      </c>
      <c r="F275" s="126" t="s">
        <v>6844</v>
      </c>
      <c r="G275" s="127" t="s">
        <v>2879</v>
      </c>
      <c r="H275" s="128">
        <v>40</v>
      </c>
      <c r="I275" s="129">
        <v>60</v>
      </c>
      <c r="J275" s="129">
        <f>ROUND(I275*H275,2)</f>
        <v>2400</v>
      </c>
      <c r="K275" s="126" t="s">
        <v>1</v>
      </c>
      <c r="L275" s="29"/>
      <c r="M275" s="130" t="s">
        <v>1</v>
      </c>
      <c r="N275" s="131" t="s">
        <v>38</v>
      </c>
      <c r="O275" s="132">
        <v>0</v>
      </c>
      <c r="P275" s="132">
        <f>O275*H275</f>
        <v>0</v>
      </c>
      <c r="Q275" s="132">
        <v>0</v>
      </c>
      <c r="R275" s="132">
        <f>Q275*H275</f>
        <v>0</v>
      </c>
      <c r="S275" s="132">
        <v>0</v>
      </c>
      <c r="T275" s="133">
        <f>S275*H275</f>
        <v>0</v>
      </c>
      <c r="AR275" s="134" t="s">
        <v>106</v>
      </c>
      <c r="AT275" s="134" t="s">
        <v>226</v>
      </c>
      <c r="AU275" s="134" t="s">
        <v>78</v>
      </c>
      <c r="AY275" s="17" t="s">
        <v>224</v>
      </c>
      <c r="BE275" s="135">
        <f>IF(N275="základní",J275,0)</f>
        <v>2400</v>
      </c>
      <c r="BF275" s="135">
        <f>IF(N275="snížená",J275,0)</f>
        <v>0</v>
      </c>
      <c r="BG275" s="135">
        <f>IF(N275="zákl. přenesená",J275,0)</f>
        <v>0</v>
      </c>
      <c r="BH275" s="135">
        <f>IF(N275="sníž. přenesená",J275,0)</f>
        <v>0</v>
      </c>
      <c r="BI275" s="135">
        <f>IF(N275="nulová",J275,0)</f>
        <v>0</v>
      </c>
      <c r="BJ275" s="17" t="s">
        <v>78</v>
      </c>
      <c r="BK275" s="135">
        <f>ROUND(I275*H275,2)</f>
        <v>2400</v>
      </c>
      <c r="BL275" s="17" t="s">
        <v>106</v>
      </c>
      <c r="BM275" s="134" t="s">
        <v>681</v>
      </c>
    </row>
    <row r="276" spans="2:65" s="1" customFormat="1" ht="19.5">
      <c r="B276" s="29"/>
      <c r="D276" s="136" t="s">
        <v>231</v>
      </c>
      <c r="F276" s="137" t="s">
        <v>6844</v>
      </c>
      <c r="L276" s="29"/>
      <c r="M276" s="138"/>
      <c r="T276" s="53"/>
      <c r="AT276" s="17" t="s">
        <v>231</v>
      </c>
      <c r="AU276" s="17" t="s">
        <v>78</v>
      </c>
    </row>
    <row r="277" spans="2:65" s="1" customFormat="1" ht="24.2" customHeight="1">
      <c r="B277" s="123"/>
      <c r="C277" s="124" t="s">
        <v>689</v>
      </c>
      <c r="D277" s="124" t="s">
        <v>226</v>
      </c>
      <c r="E277" s="125" t="s">
        <v>6845</v>
      </c>
      <c r="F277" s="126" t="s">
        <v>6846</v>
      </c>
      <c r="G277" s="127" t="s">
        <v>2879</v>
      </c>
      <c r="H277" s="128">
        <v>40</v>
      </c>
      <c r="I277" s="129">
        <v>115</v>
      </c>
      <c r="J277" s="129">
        <f>ROUND(I277*H277,2)</f>
        <v>4600</v>
      </c>
      <c r="K277" s="126" t="s">
        <v>1</v>
      </c>
      <c r="L277" s="29"/>
      <c r="M277" s="130" t="s">
        <v>1</v>
      </c>
      <c r="N277" s="131" t="s">
        <v>38</v>
      </c>
      <c r="O277" s="132">
        <v>0</v>
      </c>
      <c r="P277" s="132">
        <f>O277*H277</f>
        <v>0</v>
      </c>
      <c r="Q277" s="132">
        <v>0</v>
      </c>
      <c r="R277" s="132">
        <f>Q277*H277</f>
        <v>0</v>
      </c>
      <c r="S277" s="132">
        <v>0</v>
      </c>
      <c r="T277" s="133">
        <f>S277*H277</f>
        <v>0</v>
      </c>
      <c r="AR277" s="134" t="s">
        <v>106</v>
      </c>
      <c r="AT277" s="134" t="s">
        <v>226</v>
      </c>
      <c r="AU277" s="134" t="s">
        <v>78</v>
      </c>
      <c r="AY277" s="17" t="s">
        <v>224</v>
      </c>
      <c r="BE277" s="135">
        <f>IF(N277="základní",J277,0)</f>
        <v>4600</v>
      </c>
      <c r="BF277" s="135">
        <f>IF(N277="snížená",J277,0)</f>
        <v>0</v>
      </c>
      <c r="BG277" s="135">
        <f>IF(N277="zákl. přenesená",J277,0)</f>
        <v>0</v>
      </c>
      <c r="BH277" s="135">
        <f>IF(N277="sníž. přenesená",J277,0)</f>
        <v>0</v>
      </c>
      <c r="BI277" s="135">
        <f>IF(N277="nulová",J277,0)</f>
        <v>0</v>
      </c>
      <c r="BJ277" s="17" t="s">
        <v>78</v>
      </c>
      <c r="BK277" s="135">
        <f>ROUND(I277*H277,2)</f>
        <v>4600</v>
      </c>
      <c r="BL277" s="17" t="s">
        <v>106</v>
      </c>
      <c r="BM277" s="134" t="s">
        <v>692</v>
      </c>
    </row>
    <row r="278" spans="2:65" s="1" customFormat="1" ht="19.5">
      <c r="B278" s="29"/>
      <c r="D278" s="136" t="s">
        <v>231</v>
      </c>
      <c r="F278" s="137" t="s">
        <v>6846</v>
      </c>
      <c r="L278" s="29"/>
      <c r="M278" s="138"/>
      <c r="T278" s="53"/>
      <c r="AT278" s="17" t="s">
        <v>231</v>
      </c>
      <c r="AU278" s="17" t="s">
        <v>78</v>
      </c>
    </row>
    <row r="279" spans="2:65" s="1" customFormat="1" ht="21.75" customHeight="1">
      <c r="B279" s="123"/>
      <c r="C279" s="124" t="s">
        <v>456</v>
      </c>
      <c r="D279" s="124" t="s">
        <v>226</v>
      </c>
      <c r="E279" s="125" t="s">
        <v>6847</v>
      </c>
      <c r="F279" s="126" t="s">
        <v>6848</v>
      </c>
      <c r="G279" s="127" t="s">
        <v>6742</v>
      </c>
      <c r="H279" s="128">
        <v>3.2</v>
      </c>
      <c r="I279" s="129">
        <v>450</v>
      </c>
      <c r="J279" s="129">
        <f>ROUND(I279*H279,2)</f>
        <v>1440</v>
      </c>
      <c r="K279" s="126" t="s">
        <v>1</v>
      </c>
      <c r="L279" s="29"/>
      <c r="M279" s="130" t="s">
        <v>1</v>
      </c>
      <c r="N279" s="131" t="s">
        <v>38</v>
      </c>
      <c r="O279" s="132">
        <v>0</v>
      </c>
      <c r="P279" s="132">
        <f>O279*H279</f>
        <v>0</v>
      </c>
      <c r="Q279" s="132">
        <v>0</v>
      </c>
      <c r="R279" s="132">
        <f>Q279*H279</f>
        <v>0</v>
      </c>
      <c r="S279" s="132">
        <v>0</v>
      </c>
      <c r="T279" s="133">
        <f>S279*H279</f>
        <v>0</v>
      </c>
      <c r="AR279" s="134" t="s">
        <v>106</v>
      </c>
      <c r="AT279" s="134" t="s">
        <v>226</v>
      </c>
      <c r="AU279" s="134" t="s">
        <v>78</v>
      </c>
      <c r="AY279" s="17" t="s">
        <v>224</v>
      </c>
      <c r="BE279" s="135">
        <f>IF(N279="základní",J279,0)</f>
        <v>1440</v>
      </c>
      <c r="BF279" s="135">
        <f>IF(N279="snížená",J279,0)</f>
        <v>0</v>
      </c>
      <c r="BG279" s="135">
        <f>IF(N279="zákl. přenesená",J279,0)</f>
        <v>0</v>
      </c>
      <c r="BH279" s="135">
        <f>IF(N279="sníž. přenesená",J279,0)</f>
        <v>0</v>
      </c>
      <c r="BI279" s="135">
        <f>IF(N279="nulová",J279,0)</f>
        <v>0</v>
      </c>
      <c r="BJ279" s="17" t="s">
        <v>78</v>
      </c>
      <c r="BK279" s="135">
        <f>ROUND(I279*H279,2)</f>
        <v>1440</v>
      </c>
      <c r="BL279" s="17" t="s">
        <v>106</v>
      </c>
      <c r="BM279" s="134" t="s">
        <v>698</v>
      </c>
    </row>
    <row r="280" spans="2:65" s="1" customFormat="1">
      <c r="B280" s="29"/>
      <c r="D280" s="136" t="s">
        <v>231</v>
      </c>
      <c r="F280" s="137" t="s">
        <v>6848</v>
      </c>
      <c r="L280" s="29"/>
      <c r="M280" s="138"/>
      <c r="T280" s="53"/>
      <c r="AT280" s="17" t="s">
        <v>231</v>
      </c>
      <c r="AU280" s="17" t="s">
        <v>78</v>
      </c>
    </row>
    <row r="281" spans="2:65" s="1" customFormat="1" ht="24.2" customHeight="1">
      <c r="B281" s="123"/>
      <c r="C281" s="124" t="s">
        <v>700</v>
      </c>
      <c r="D281" s="124" t="s">
        <v>226</v>
      </c>
      <c r="E281" s="125" t="s">
        <v>6849</v>
      </c>
      <c r="F281" s="126" t="s">
        <v>6850</v>
      </c>
      <c r="G281" s="127" t="s">
        <v>2879</v>
      </c>
      <c r="H281" s="128">
        <v>40</v>
      </c>
      <c r="I281" s="129">
        <v>250</v>
      </c>
      <c r="J281" s="129">
        <f>ROUND(I281*H281,2)</f>
        <v>10000</v>
      </c>
      <c r="K281" s="126" t="s">
        <v>1</v>
      </c>
      <c r="L281" s="29"/>
      <c r="M281" s="130" t="s">
        <v>1</v>
      </c>
      <c r="N281" s="131" t="s">
        <v>38</v>
      </c>
      <c r="O281" s="132">
        <v>0</v>
      </c>
      <c r="P281" s="132">
        <f>O281*H281</f>
        <v>0</v>
      </c>
      <c r="Q281" s="132">
        <v>0</v>
      </c>
      <c r="R281" s="132">
        <f>Q281*H281</f>
        <v>0</v>
      </c>
      <c r="S281" s="132">
        <v>0</v>
      </c>
      <c r="T281" s="133">
        <f>S281*H281</f>
        <v>0</v>
      </c>
      <c r="AR281" s="134" t="s">
        <v>106</v>
      </c>
      <c r="AT281" s="134" t="s">
        <v>226</v>
      </c>
      <c r="AU281" s="134" t="s">
        <v>78</v>
      </c>
      <c r="AY281" s="17" t="s">
        <v>224</v>
      </c>
      <c r="BE281" s="135">
        <f>IF(N281="základní",J281,0)</f>
        <v>10000</v>
      </c>
      <c r="BF281" s="135">
        <f>IF(N281="snížená",J281,0)</f>
        <v>0</v>
      </c>
      <c r="BG281" s="135">
        <f>IF(N281="zákl. přenesená",J281,0)</f>
        <v>0</v>
      </c>
      <c r="BH281" s="135">
        <f>IF(N281="sníž. přenesená",J281,0)</f>
        <v>0</v>
      </c>
      <c r="BI281" s="135">
        <f>IF(N281="nulová",J281,0)</f>
        <v>0</v>
      </c>
      <c r="BJ281" s="17" t="s">
        <v>78</v>
      </c>
      <c r="BK281" s="135">
        <f>ROUND(I281*H281,2)</f>
        <v>10000</v>
      </c>
      <c r="BL281" s="17" t="s">
        <v>106</v>
      </c>
      <c r="BM281" s="134" t="s">
        <v>703</v>
      </c>
    </row>
    <row r="282" spans="2:65" s="1" customFormat="1">
      <c r="B282" s="29"/>
      <c r="D282" s="136" t="s">
        <v>231</v>
      </c>
      <c r="F282" s="137" t="s">
        <v>6850</v>
      </c>
      <c r="L282" s="29"/>
      <c r="M282" s="138"/>
      <c r="T282" s="53"/>
      <c r="AT282" s="17" t="s">
        <v>231</v>
      </c>
      <c r="AU282" s="17" t="s">
        <v>78</v>
      </c>
    </row>
    <row r="283" spans="2:65" s="1" customFormat="1" ht="21.75" customHeight="1">
      <c r="B283" s="123"/>
      <c r="C283" s="124" t="s">
        <v>459</v>
      </c>
      <c r="D283" s="124" t="s">
        <v>226</v>
      </c>
      <c r="E283" s="125" t="s">
        <v>6772</v>
      </c>
      <c r="F283" s="126" t="s">
        <v>6773</v>
      </c>
      <c r="G283" s="127" t="s">
        <v>6742</v>
      </c>
      <c r="H283" s="128">
        <v>6</v>
      </c>
      <c r="I283" s="129">
        <v>389</v>
      </c>
      <c r="J283" s="129">
        <f>ROUND(I283*H283,2)</f>
        <v>2334</v>
      </c>
      <c r="K283" s="126" t="s">
        <v>1</v>
      </c>
      <c r="L283" s="29"/>
      <c r="M283" s="130" t="s">
        <v>1</v>
      </c>
      <c r="N283" s="131" t="s">
        <v>38</v>
      </c>
      <c r="O283" s="132">
        <v>0</v>
      </c>
      <c r="P283" s="132">
        <f>O283*H283</f>
        <v>0</v>
      </c>
      <c r="Q283" s="132">
        <v>0</v>
      </c>
      <c r="R283" s="132">
        <f>Q283*H283</f>
        <v>0</v>
      </c>
      <c r="S283" s="132">
        <v>0</v>
      </c>
      <c r="T283" s="133">
        <f>S283*H283</f>
        <v>0</v>
      </c>
      <c r="AR283" s="134" t="s">
        <v>106</v>
      </c>
      <c r="AT283" s="134" t="s">
        <v>226</v>
      </c>
      <c r="AU283" s="134" t="s">
        <v>78</v>
      </c>
      <c r="AY283" s="17" t="s">
        <v>224</v>
      </c>
      <c r="BE283" s="135">
        <f>IF(N283="základní",J283,0)</f>
        <v>2334</v>
      </c>
      <c r="BF283" s="135">
        <f>IF(N283="snížená",J283,0)</f>
        <v>0</v>
      </c>
      <c r="BG283" s="135">
        <f>IF(N283="zákl. přenesená",J283,0)</f>
        <v>0</v>
      </c>
      <c r="BH283" s="135">
        <f>IF(N283="sníž. přenesená",J283,0)</f>
        <v>0</v>
      </c>
      <c r="BI283" s="135">
        <f>IF(N283="nulová",J283,0)</f>
        <v>0</v>
      </c>
      <c r="BJ283" s="17" t="s">
        <v>78</v>
      </c>
      <c r="BK283" s="135">
        <f>ROUND(I283*H283,2)</f>
        <v>2334</v>
      </c>
      <c r="BL283" s="17" t="s">
        <v>106</v>
      </c>
      <c r="BM283" s="134" t="s">
        <v>708</v>
      </c>
    </row>
    <row r="284" spans="2:65" s="1" customFormat="1">
      <c r="B284" s="29"/>
      <c r="D284" s="136" t="s">
        <v>231</v>
      </c>
      <c r="F284" s="137" t="s">
        <v>6773</v>
      </c>
      <c r="L284" s="29"/>
      <c r="M284" s="138"/>
      <c r="T284" s="53"/>
      <c r="AT284" s="17" t="s">
        <v>231</v>
      </c>
      <c r="AU284" s="17" t="s">
        <v>78</v>
      </c>
    </row>
    <row r="285" spans="2:65" s="1" customFormat="1" ht="24.2" customHeight="1">
      <c r="B285" s="123"/>
      <c r="C285" s="124" t="s">
        <v>715</v>
      </c>
      <c r="D285" s="124" t="s">
        <v>226</v>
      </c>
      <c r="E285" s="125" t="s">
        <v>6774</v>
      </c>
      <c r="F285" s="126" t="s">
        <v>6775</v>
      </c>
      <c r="G285" s="127" t="s">
        <v>6742</v>
      </c>
      <c r="H285" s="128">
        <v>120</v>
      </c>
      <c r="I285" s="129">
        <v>23.5</v>
      </c>
      <c r="J285" s="129">
        <f>ROUND(I285*H285,2)</f>
        <v>2820</v>
      </c>
      <c r="K285" s="126" t="s">
        <v>1</v>
      </c>
      <c r="L285" s="29"/>
      <c r="M285" s="130" t="s">
        <v>1</v>
      </c>
      <c r="N285" s="131" t="s">
        <v>38</v>
      </c>
      <c r="O285" s="132">
        <v>0</v>
      </c>
      <c r="P285" s="132">
        <f>O285*H285</f>
        <v>0</v>
      </c>
      <c r="Q285" s="132">
        <v>0</v>
      </c>
      <c r="R285" s="132">
        <f>Q285*H285</f>
        <v>0</v>
      </c>
      <c r="S285" s="132">
        <v>0</v>
      </c>
      <c r="T285" s="133">
        <f>S285*H285</f>
        <v>0</v>
      </c>
      <c r="AR285" s="134" t="s">
        <v>106</v>
      </c>
      <c r="AT285" s="134" t="s">
        <v>226</v>
      </c>
      <c r="AU285" s="134" t="s">
        <v>78</v>
      </c>
      <c r="AY285" s="17" t="s">
        <v>224</v>
      </c>
      <c r="BE285" s="135">
        <f>IF(N285="základní",J285,0)</f>
        <v>2820</v>
      </c>
      <c r="BF285" s="135">
        <f>IF(N285="snížená",J285,0)</f>
        <v>0</v>
      </c>
      <c r="BG285" s="135">
        <f>IF(N285="zákl. přenesená",J285,0)</f>
        <v>0</v>
      </c>
      <c r="BH285" s="135">
        <f>IF(N285="sníž. přenesená",J285,0)</f>
        <v>0</v>
      </c>
      <c r="BI285" s="135">
        <f>IF(N285="nulová",J285,0)</f>
        <v>0</v>
      </c>
      <c r="BJ285" s="17" t="s">
        <v>78</v>
      </c>
      <c r="BK285" s="135">
        <f>ROUND(I285*H285,2)</f>
        <v>2820</v>
      </c>
      <c r="BL285" s="17" t="s">
        <v>106</v>
      </c>
      <c r="BM285" s="134" t="s">
        <v>718</v>
      </c>
    </row>
    <row r="286" spans="2:65" s="1" customFormat="1">
      <c r="B286" s="29"/>
      <c r="D286" s="136" t="s">
        <v>231</v>
      </c>
      <c r="F286" s="137" t="s">
        <v>6775</v>
      </c>
      <c r="L286" s="29"/>
      <c r="M286" s="138"/>
      <c r="T286" s="53"/>
      <c r="AT286" s="17" t="s">
        <v>231</v>
      </c>
      <c r="AU286" s="17" t="s">
        <v>78</v>
      </c>
    </row>
    <row r="287" spans="2:65" s="1" customFormat="1" ht="24.2" customHeight="1">
      <c r="B287" s="123"/>
      <c r="C287" s="124" t="s">
        <v>467</v>
      </c>
      <c r="D287" s="124" t="s">
        <v>226</v>
      </c>
      <c r="E287" s="125" t="s">
        <v>6851</v>
      </c>
      <c r="F287" s="126" t="s">
        <v>6852</v>
      </c>
      <c r="G287" s="127" t="s">
        <v>2879</v>
      </c>
      <c r="H287" s="128">
        <v>40</v>
      </c>
      <c r="I287" s="129">
        <v>215</v>
      </c>
      <c r="J287" s="129">
        <f>ROUND(I287*H287,2)</f>
        <v>8600</v>
      </c>
      <c r="K287" s="126" t="s">
        <v>1</v>
      </c>
      <c r="L287" s="29"/>
      <c r="M287" s="130" t="s">
        <v>1</v>
      </c>
      <c r="N287" s="131" t="s">
        <v>38</v>
      </c>
      <c r="O287" s="132">
        <v>0</v>
      </c>
      <c r="P287" s="132">
        <f>O287*H287</f>
        <v>0</v>
      </c>
      <c r="Q287" s="132">
        <v>0</v>
      </c>
      <c r="R287" s="132">
        <f>Q287*H287</f>
        <v>0</v>
      </c>
      <c r="S287" s="132">
        <v>0</v>
      </c>
      <c r="T287" s="133">
        <f>S287*H287</f>
        <v>0</v>
      </c>
      <c r="AR287" s="134" t="s">
        <v>106</v>
      </c>
      <c r="AT287" s="134" t="s">
        <v>226</v>
      </c>
      <c r="AU287" s="134" t="s">
        <v>78</v>
      </c>
      <c r="AY287" s="17" t="s">
        <v>224</v>
      </c>
      <c r="BE287" s="135">
        <f>IF(N287="základní",J287,0)</f>
        <v>8600</v>
      </c>
      <c r="BF287" s="135">
        <f>IF(N287="snížená",J287,0)</f>
        <v>0</v>
      </c>
      <c r="BG287" s="135">
        <f>IF(N287="zákl. přenesená",J287,0)</f>
        <v>0</v>
      </c>
      <c r="BH287" s="135">
        <f>IF(N287="sníž. přenesená",J287,0)</f>
        <v>0</v>
      </c>
      <c r="BI287" s="135">
        <f>IF(N287="nulová",J287,0)</f>
        <v>0</v>
      </c>
      <c r="BJ287" s="17" t="s">
        <v>78</v>
      </c>
      <c r="BK287" s="135">
        <f>ROUND(I287*H287,2)</f>
        <v>8600</v>
      </c>
      <c r="BL287" s="17" t="s">
        <v>106</v>
      </c>
      <c r="BM287" s="134" t="s">
        <v>723</v>
      </c>
    </row>
    <row r="288" spans="2:65" s="1" customFormat="1">
      <c r="B288" s="29"/>
      <c r="D288" s="136" t="s">
        <v>231</v>
      </c>
      <c r="F288" s="137" t="s">
        <v>6852</v>
      </c>
      <c r="L288" s="29"/>
      <c r="M288" s="138"/>
      <c r="T288" s="53"/>
      <c r="AT288" s="17" t="s">
        <v>231</v>
      </c>
      <c r="AU288" s="17" t="s">
        <v>78</v>
      </c>
    </row>
    <row r="289" spans="2:65" s="1" customFormat="1" ht="33" customHeight="1">
      <c r="B289" s="123"/>
      <c r="C289" s="124" t="s">
        <v>727</v>
      </c>
      <c r="D289" s="124" t="s">
        <v>226</v>
      </c>
      <c r="E289" s="125" t="s">
        <v>6853</v>
      </c>
      <c r="F289" s="126" t="s">
        <v>6854</v>
      </c>
      <c r="G289" s="127" t="s">
        <v>272</v>
      </c>
      <c r="H289" s="128">
        <v>28</v>
      </c>
      <c r="I289" s="129">
        <v>549</v>
      </c>
      <c r="J289" s="129">
        <f>ROUND(I289*H289,2)</f>
        <v>15372</v>
      </c>
      <c r="K289" s="126" t="s">
        <v>1</v>
      </c>
      <c r="L289" s="29"/>
      <c r="M289" s="130" t="s">
        <v>1</v>
      </c>
      <c r="N289" s="131" t="s">
        <v>38</v>
      </c>
      <c r="O289" s="132">
        <v>0</v>
      </c>
      <c r="P289" s="132">
        <f>O289*H289</f>
        <v>0</v>
      </c>
      <c r="Q289" s="132">
        <v>0</v>
      </c>
      <c r="R289" s="132">
        <f>Q289*H289</f>
        <v>0</v>
      </c>
      <c r="S289" s="132">
        <v>0</v>
      </c>
      <c r="T289" s="133">
        <f>S289*H289</f>
        <v>0</v>
      </c>
      <c r="AR289" s="134" t="s">
        <v>106</v>
      </c>
      <c r="AT289" s="134" t="s">
        <v>226</v>
      </c>
      <c r="AU289" s="134" t="s">
        <v>78</v>
      </c>
      <c r="AY289" s="17" t="s">
        <v>224</v>
      </c>
      <c r="BE289" s="135">
        <f>IF(N289="základní",J289,0)</f>
        <v>15372</v>
      </c>
      <c r="BF289" s="135">
        <f>IF(N289="snížená",J289,0)</f>
        <v>0</v>
      </c>
      <c r="BG289" s="135">
        <f>IF(N289="zákl. přenesená",J289,0)</f>
        <v>0</v>
      </c>
      <c r="BH289" s="135">
        <f>IF(N289="sníž. přenesená",J289,0)</f>
        <v>0</v>
      </c>
      <c r="BI289" s="135">
        <f>IF(N289="nulová",J289,0)</f>
        <v>0</v>
      </c>
      <c r="BJ289" s="17" t="s">
        <v>78</v>
      </c>
      <c r="BK289" s="135">
        <f>ROUND(I289*H289,2)</f>
        <v>15372</v>
      </c>
      <c r="BL289" s="17" t="s">
        <v>106</v>
      </c>
      <c r="BM289" s="134" t="s">
        <v>730</v>
      </c>
    </row>
    <row r="290" spans="2:65" s="1" customFormat="1" ht="19.5">
      <c r="B290" s="29"/>
      <c r="D290" s="136" t="s">
        <v>231</v>
      </c>
      <c r="F290" s="137" t="s">
        <v>6854</v>
      </c>
      <c r="L290" s="29"/>
      <c r="M290" s="138"/>
      <c r="T290" s="53"/>
      <c r="AT290" s="17" t="s">
        <v>231</v>
      </c>
      <c r="AU290" s="17" t="s">
        <v>78</v>
      </c>
    </row>
    <row r="291" spans="2:65" s="1" customFormat="1" ht="16.5" customHeight="1">
      <c r="B291" s="123"/>
      <c r="C291" s="124" t="s">
        <v>469</v>
      </c>
      <c r="D291" s="124" t="s">
        <v>226</v>
      </c>
      <c r="E291" s="125" t="s">
        <v>6855</v>
      </c>
      <c r="F291" s="126" t="s">
        <v>6856</v>
      </c>
      <c r="G291" s="127" t="s">
        <v>272</v>
      </c>
      <c r="H291" s="128">
        <v>28</v>
      </c>
      <c r="I291" s="129">
        <v>297.39999999999998</v>
      </c>
      <c r="J291" s="129">
        <f>ROUND(I291*H291,2)</f>
        <v>8327.2000000000007</v>
      </c>
      <c r="K291" s="126" t="s">
        <v>1</v>
      </c>
      <c r="L291" s="29"/>
      <c r="M291" s="130" t="s">
        <v>1</v>
      </c>
      <c r="N291" s="131" t="s">
        <v>38</v>
      </c>
      <c r="O291" s="132">
        <v>0</v>
      </c>
      <c r="P291" s="132">
        <f>O291*H291</f>
        <v>0</v>
      </c>
      <c r="Q291" s="132">
        <v>0</v>
      </c>
      <c r="R291" s="132">
        <f>Q291*H291</f>
        <v>0</v>
      </c>
      <c r="S291" s="132">
        <v>0</v>
      </c>
      <c r="T291" s="133">
        <f>S291*H291</f>
        <v>0</v>
      </c>
      <c r="AR291" s="134" t="s">
        <v>106</v>
      </c>
      <c r="AT291" s="134" t="s">
        <v>226</v>
      </c>
      <c r="AU291" s="134" t="s">
        <v>78</v>
      </c>
      <c r="AY291" s="17" t="s">
        <v>224</v>
      </c>
      <c r="BE291" s="135">
        <f>IF(N291="základní",J291,0)</f>
        <v>8327.2000000000007</v>
      </c>
      <c r="BF291" s="135">
        <f>IF(N291="snížená",J291,0)</f>
        <v>0</v>
      </c>
      <c r="BG291" s="135">
        <f>IF(N291="zákl. přenesená",J291,0)</f>
        <v>0</v>
      </c>
      <c r="BH291" s="135">
        <f>IF(N291="sníž. přenesená",J291,0)</f>
        <v>0</v>
      </c>
      <c r="BI291" s="135">
        <f>IF(N291="nulová",J291,0)</f>
        <v>0</v>
      </c>
      <c r="BJ291" s="17" t="s">
        <v>78</v>
      </c>
      <c r="BK291" s="135">
        <f>ROUND(I291*H291,2)</f>
        <v>8327.2000000000007</v>
      </c>
      <c r="BL291" s="17" t="s">
        <v>106</v>
      </c>
      <c r="BM291" s="134" t="s">
        <v>734</v>
      </c>
    </row>
    <row r="292" spans="2:65" s="1" customFormat="1">
      <c r="B292" s="29"/>
      <c r="D292" s="136" t="s">
        <v>231</v>
      </c>
      <c r="F292" s="137" t="s">
        <v>6856</v>
      </c>
      <c r="L292" s="29"/>
      <c r="M292" s="138"/>
      <c r="T292" s="53"/>
      <c r="AT292" s="17" t="s">
        <v>231</v>
      </c>
      <c r="AU292" s="17" t="s">
        <v>78</v>
      </c>
    </row>
    <row r="293" spans="2:65" s="1" customFormat="1" ht="24.2" customHeight="1">
      <c r="B293" s="123"/>
      <c r="C293" s="124" t="s">
        <v>737</v>
      </c>
      <c r="D293" s="124" t="s">
        <v>226</v>
      </c>
      <c r="E293" s="125" t="s">
        <v>6857</v>
      </c>
      <c r="F293" s="126" t="s">
        <v>6858</v>
      </c>
      <c r="G293" s="127" t="s">
        <v>2879</v>
      </c>
      <c r="H293" s="128">
        <v>1</v>
      </c>
      <c r="I293" s="129">
        <v>8000</v>
      </c>
      <c r="J293" s="129">
        <f>ROUND(I293*H293,2)</f>
        <v>8000</v>
      </c>
      <c r="K293" s="126" t="s">
        <v>1</v>
      </c>
      <c r="L293" s="29"/>
      <c r="M293" s="130" t="s">
        <v>1</v>
      </c>
      <c r="N293" s="131" t="s">
        <v>38</v>
      </c>
      <c r="O293" s="132">
        <v>0</v>
      </c>
      <c r="P293" s="132">
        <f>O293*H293</f>
        <v>0</v>
      </c>
      <c r="Q293" s="132">
        <v>0</v>
      </c>
      <c r="R293" s="132">
        <f>Q293*H293</f>
        <v>0</v>
      </c>
      <c r="S293" s="132">
        <v>0</v>
      </c>
      <c r="T293" s="133">
        <f>S293*H293</f>
        <v>0</v>
      </c>
      <c r="AR293" s="134" t="s">
        <v>106</v>
      </c>
      <c r="AT293" s="134" t="s">
        <v>226</v>
      </c>
      <c r="AU293" s="134" t="s">
        <v>78</v>
      </c>
      <c r="AY293" s="17" t="s">
        <v>224</v>
      </c>
      <c r="BE293" s="135">
        <f>IF(N293="základní",J293,0)</f>
        <v>8000</v>
      </c>
      <c r="BF293" s="135">
        <f>IF(N293="snížená",J293,0)</f>
        <v>0</v>
      </c>
      <c r="BG293" s="135">
        <f>IF(N293="zákl. přenesená",J293,0)</f>
        <v>0</v>
      </c>
      <c r="BH293" s="135">
        <f>IF(N293="sníž. přenesená",J293,0)</f>
        <v>0</v>
      </c>
      <c r="BI293" s="135">
        <f>IF(N293="nulová",J293,0)</f>
        <v>0</v>
      </c>
      <c r="BJ293" s="17" t="s">
        <v>78</v>
      </c>
      <c r="BK293" s="135">
        <f>ROUND(I293*H293,2)</f>
        <v>8000</v>
      </c>
      <c r="BL293" s="17" t="s">
        <v>106</v>
      </c>
      <c r="BM293" s="134" t="s">
        <v>740</v>
      </c>
    </row>
    <row r="294" spans="2:65" s="1" customFormat="1">
      <c r="B294" s="29"/>
      <c r="D294" s="136" t="s">
        <v>231</v>
      </c>
      <c r="F294" s="137" t="s">
        <v>6858</v>
      </c>
      <c r="L294" s="29"/>
      <c r="M294" s="138"/>
      <c r="T294" s="53"/>
      <c r="AT294" s="17" t="s">
        <v>231</v>
      </c>
      <c r="AU294" s="17" t="s">
        <v>78</v>
      </c>
    </row>
    <row r="295" spans="2:65" s="1" customFormat="1" ht="24.2" customHeight="1">
      <c r="B295" s="123"/>
      <c r="C295" s="124" t="s">
        <v>473</v>
      </c>
      <c r="D295" s="124" t="s">
        <v>226</v>
      </c>
      <c r="E295" s="125" t="s">
        <v>6859</v>
      </c>
      <c r="F295" s="126" t="s">
        <v>6860</v>
      </c>
      <c r="G295" s="127" t="s">
        <v>2879</v>
      </c>
      <c r="H295" s="128">
        <v>7</v>
      </c>
      <c r="I295" s="129">
        <v>6000</v>
      </c>
      <c r="J295" s="129">
        <f>ROUND(I295*H295,2)</f>
        <v>42000</v>
      </c>
      <c r="K295" s="126" t="s">
        <v>1</v>
      </c>
      <c r="L295" s="29"/>
      <c r="M295" s="130" t="s">
        <v>1</v>
      </c>
      <c r="N295" s="131" t="s">
        <v>38</v>
      </c>
      <c r="O295" s="132">
        <v>0</v>
      </c>
      <c r="P295" s="132">
        <f>O295*H295</f>
        <v>0</v>
      </c>
      <c r="Q295" s="132">
        <v>0</v>
      </c>
      <c r="R295" s="132">
        <f>Q295*H295</f>
        <v>0</v>
      </c>
      <c r="S295" s="132">
        <v>0</v>
      </c>
      <c r="T295" s="133">
        <f>S295*H295</f>
        <v>0</v>
      </c>
      <c r="AR295" s="134" t="s">
        <v>106</v>
      </c>
      <c r="AT295" s="134" t="s">
        <v>226</v>
      </c>
      <c r="AU295" s="134" t="s">
        <v>78</v>
      </c>
      <c r="AY295" s="17" t="s">
        <v>224</v>
      </c>
      <c r="BE295" s="135">
        <f>IF(N295="základní",J295,0)</f>
        <v>42000</v>
      </c>
      <c r="BF295" s="135">
        <f>IF(N295="snížená",J295,0)</f>
        <v>0</v>
      </c>
      <c r="BG295" s="135">
        <f>IF(N295="zákl. přenesená",J295,0)</f>
        <v>0</v>
      </c>
      <c r="BH295" s="135">
        <f>IF(N295="sníž. přenesená",J295,0)</f>
        <v>0</v>
      </c>
      <c r="BI295" s="135">
        <f>IF(N295="nulová",J295,0)</f>
        <v>0</v>
      </c>
      <c r="BJ295" s="17" t="s">
        <v>78</v>
      </c>
      <c r="BK295" s="135">
        <f>ROUND(I295*H295,2)</f>
        <v>42000</v>
      </c>
      <c r="BL295" s="17" t="s">
        <v>106</v>
      </c>
      <c r="BM295" s="134" t="s">
        <v>745</v>
      </c>
    </row>
    <row r="296" spans="2:65" s="1" customFormat="1">
      <c r="B296" s="29"/>
      <c r="D296" s="136" t="s">
        <v>231</v>
      </c>
      <c r="F296" s="137" t="s">
        <v>6860</v>
      </c>
      <c r="L296" s="29"/>
      <c r="M296" s="138"/>
      <c r="T296" s="53"/>
      <c r="AT296" s="17" t="s">
        <v>231</v>
      </c>
      <c r="AU296" s="17" t="s">
        <v>78</v>
      </c>
    </row>
    <row r="297" spans="2:65" s="1" customFormat="1" ht="24.2" customHeight="1">
      <c r="B297" s="123"/>
      <c r="C297" s="124" t="s">
        <v>751</v>
      </c>
      <c r="D297" s="124" t="s">
        <v>226</v>
      </c>
      <c r="E297" s="125" t="s">
        <v>6861</v>
      </c>
      <c r="F297" s="126" t="s">
        <v>6862</v>
      </c>
      <c r="G297" s="127" t="s">
        <v>2879</v>
      </c>
      <c r="H297" s="128">
        <v>1</v>
      </c>
      <c r="I297" s="129">
        <v>13000</v>
      </c>
      <c r="J297" s="129">
        <f>ROUND(I297*H297,2)</f>
        <v>13000</v>
      </c>
      <c r="K297" s="126" t="s">
        <v>1</v>
      </c>
      <c r="L297" s="29"/>
      <c r="M297" s="130" t="s">
        <v>1</v>
      </c>
      <c r="N297" s="131" t="s">
        <v>38</v>
      </c>
      <c r="O297" s="132">
        <v>0</v>
      </c>
      <c r="P297" s="132">
        <f>O297*H297</f>
        <v>0</v>
      </c>
      <c r="Q297" s="132">
        <v>0</v>
      </c>
      <c r="R297" s="132">
        <f>Q297*H297</f>
        <v>0</v>
      </c>
      <c r="S297" s="132">
        <v>0</v>
      </c>
      <c r="T297" s="133">
        <f>S297*H297</f>
        <v>0</v>
      </c>
      <c r="AR297" s="134" t="s">
        <v>106</v>
      </c>
      <c r="AT297" s="134" t="s">
        <v>226</v>
      </c>
      <c r="AU297" s="134" t="s">
        <v>78</v>
      </c>
      <c r="AY297" s="17" t="s">
        <v>224</v>
      </c>
      <c r="BE297" s="135">
        <f>IF(N297="základní",J297,0)</f>
        <v>13000</v>
      </c>
      <c r="BF297" s="135">
        <f>IF(N297="snížená",J297,0)</f>
        <v>0</v>
      </c>
      <c r="BG297" s="135">
        <f>IF(N297="zákl. přenesená",J297,0)</f>
        <v>0</v>
      </c>
      <c r="BH297" s="135">
        <f>IF(N297="sníž. přenesená",J297,0)</f>
        <v>0</v>
      </c>
      <c r="BI297" s="135">
        <f>IF(N297="nulová",J297,0)</f>
        <v>0</v>
      </c>
      <c r="BJ297" s="17" t="s">
        <v>78</v>
      </c>
      <c r="BK297" s="135">
        <f>ROUND(I297*H297,2)</f>
        <v>13000</v>
      </c>
      <c r="BL297" s="17" t="s">
        <v>106</v>
      </c>
      <c r="BM297" s="134" t="s">
        <v>754</v>
      </c>
    </row>
    <row r="298" spans="2:65" s="1" customFormat="1">
      <c r="B298" s="29"/>
      <c r="D298" s="136" t="s">
        <v>231</v>
      </c>
      <c r="F298" s="137" t="s">
        <v>6862</v>
      </c>
      <c r="L298" s="29"/>
      <c r="M298" s="138"/>
      <c r="T298" s="53"/>
      <c r="AT298" s="17" t="s">
        <v>231</v>
      </c>
      <c r="AU298" s="17" t="s">
        <v>78</v>
      </c>
    </row>
    <row r="299" spans="2:65" s="1" customFormat="1" ht="24.2" customHeight="1">
      <c r="B299" s="123"/>
      <c r="C299" s="124" t="s">
        <v>476</v>
      </c>
      <c r="D299" s="124" t="s">
        <v>226</v>
      </c>
      <c r="E299" s="125" t="s">
        <v>6863</v>
      </c>
      <c r="F299" s="126" t="s">
        <v>6864</v>
      </c>
      <c r="G299" s="127" t="s">
        <v>2879</v>
      </c>
      <c r="H299" s="128">
        <v>5</v>
      </c>
      <c r="I299" s="129">
        <v>6000</v>
      </c>
      <c r="J299" s="129">
        <f>ROUND(I299*H299,2)</f>
        <v>30000</v>
      </c>
      <c r="K299" s="126" t="s">
        <v>1</v>
      </c>
      <c r="L299" s="29"/>
      <c r="M299" s="130" t="s">
        <v>1</v>
      </c>
      <c r="N299" s="131" t="s">
        <v>38</v>
      </c>
      <c r="O299" s="132">
        <v>0</v>
      </c>
      <c r="P299" s="132">
        <f>O299*H299</f>
        <v>0</v>
      </c>
      <c r="Q299" s="132">
        <v>0</v>
      </c>
      <c r="R299" s="132">
        <f>Q299*H299</f>
        <v>0</v>
      </c>
      <c r="S299" s="132">
        <v>0</v>
      </c>
      <c r="T299" s="133">
        <f>S299*H299</f>
        <v>0</v>
      </c>
      <c r="AR299" s="134" t="s">
        <v>106</v>
      </c>
      <c r="AT299" s="134" t="s">
        <v>226</v>
      </c>
      <c r="AU299" s="134" t="s">
        <v>78</v>
      </c>
      <c r="AY299" s="17" t="s">
        <v>224</v>
      </c>
      <c r="BE299" s="135">
        <f>IF(N299="základní",J299,0)</f>
        <v>30000</v>
      </c>
      <c r="BF299" s="135">
        <f>IF(N299="snížená",J299,0)</f>
        <v>0</v>
      </c>
      <c r="BG299" s="135">
        <f>IF(N299="zákl. přenesená",J299,0)</f>
        <v>0</v>
      </c>
      <c r="BH299" s="135">
        <f>IF(N299="sníž. přenesená",J299,0)</f>
        <v>0</v>
      </c>
      <c r="BI299" s="135">
        <f>IF(N299="nulová",J299,0)</f>
        <v>0</v>
      </c>
      <c r="BJ299" s="17" t="s">
        <v>78</v>
      </c>
      <c r="BK299" s="135">
        <f>ROUND(I299*H299,2)</f>
        <v>30000</v>
      </c>
      <c r="BL299" s="17" t="s">
        <v>106</v>
      </c>
      <c r="BM299" s="134" t="s">
        <v>758</v>
      </c>
    </row>
    <row r="300" spans="2:65" s="1" customFormat="1">
      <c r="B300" s="29"/>
      <c r="D300" s="136" t="s">
        <v>231</v>
      </c>
      <c r="F300" s="137" t="s">
        <v>6864</v>
      </c>
      <c r="L300" s="29"/>
      <c r="M300" s="138"/>
      <c r="T300" s="53"/>
      <c r="AT300" s="17" t="s">
        <v>231</v>
      </c>
      <c r="AU300" s="17" t="s">
        <v>78</v>
      </c>
    </row>
    <row r="301" spans="2:65" s="1" customFormat="1" ht="24.2" customHeight="1">
      <c r="B301" s="123"/>
      <c r="C301" s="124" t="s">
        <v>760</v>
      </c>
      <c r="D301" s="124" t="s">
        <v>226</v>
      </c>
      <c r="E301" s="125" t="s">
        <v>6865</v>
      </c>
      <c r="F301" s="126" t="s">
        <v>6866</v>
      </c>
      <c r="G301" s="127" t="s">
        <v>2879</v>
      </c>
      <c r="H301" s="128">
        <v>3</v>
      </c>
      <c r="I301" s="129">
        <v>6000</v>
      </c>
      <c r="J301" s="129">
        <f>ROUND(I301*H301,2)</f>
        <v>18000</v>
      </c>
      <c r="K301" s="126" t="s">
        <v>1</v>
      </c>
      <c r="L301" s="29"/>
      <c r="M301" s="130" t="s">
        <v>1</v>
      </c>
      <c r="N301" s="131" t="s">
        <v>38</v>
      </c>
      <c r="O301" s="132">
        <v>0</v>
      </c>
      <c r="P301" s="132">
        <f>O301*H301</f>
        <v>0</v>
      </c>
      <c r="Q301" s="132">
        <v>0</v>
      </c>
      <c r="R301" s="132">
        <f>Q301*H301</f>
        <v>0</v>
      </c>
      <c r="S301" s="132">
        <v>0</v>
      </c>
      <c r="T301" s="133">
        <f>S301*H301</f>
        <v>0</v>
      </c>
      <c r="AR301" s="134" t="s">
        <v>106</v>
      </c>
      <c r="AT301" s="134" t="s">
        <v>226</v>
      </c>
      <c r="AU301" s="134" t="s">
        <v>78</v>
      </c>
      <c r="AY301" s="17" t="s">
        <v>224</v>
      </c>
      <c r="BE301" s="135">
        <f>IF(N301="základní",J301,0)</f>
        <v>18000</v>
      </c>
      <c r="BF301" s="135">
        <f>IF(N301="snížená",J301,0)</f>
        <v>0</v>
      </c>
      <c r="BG301" s="135">
        <f>IF(N301="zákl. přenesená",J301,0)</f>
        <v>0</v>
      </c>
      <c r="BH301" s="135">
        <f>IF(N301="sníž. přenesená",J301,0)</f>
        <v>0</v>
      </c>
      <c r="BI301" s="135">
        <f>IF(N301="nulová",J301,0)</f>
        <v>0</v>
      </c>
      <c r="BJ301" s="17" t="s">
        <v>78</v>
      </c>
      <c r="BK301" s="135">
        <f>ROUND(I301*H301,2)</f>
        <v>18000</v>
      </c>
      <c r="BL301" s="17" t="s">
        <v>106</v>
      </c>
      <c r="BM301" s="134" t="s">
        <v>763</v>
      </c>
    </row>
    <row r="302" spans="2:65" s="1" customFormat="1">
      <c r="B302" s="29"/>
      <c r="D302" s="136" t="s">
        <v>231</v>
      </c>
      <c r="F302" s="137" t="s">
        <v>6866</v>
      </c>
      <c r="L302" s="29"/>
      <c r="M302" s="138"/>
      <c r="T302" s="53"/>
      <c r="AT302" s="17" t="s">
        <v>231</v>
      </c>
      <c r="AU302" s="17" t="s">
        <v>78</v>
      </c>
    </row>
    <row r="303" spans="2:65" s="1" customFormat="1" ht="24.2" customHeight="1">
      <c r="B303" s="123"/>
      <c r="C303" s="124" t="s">
        <v>482</v>
      </c>
      <c r="D303" s="124" t="s">
        <v>226</v>
      </c>
      <c r="E303" s="125" t="s">
        <v>6798</v>
      </c>
      <c r="F303" s="126" t="s">
        <v>6799</v>
      </c>
      <c r="G303" s="127" t="s">
        <v>2879</v>
      </c>
      <c r="H303" s="128">
        <v>3</v>
      </c>
      <c r="I303" s="129">
        <v>14800</v>
      </c>
      <c r="J303" s="129">
        <f>ROUND(I303*H303,2)</f>
        <v>44400</v>
      </c>
      <c r="K303" s="126" t="s">
        <v>1</v>
      </c>
      <c r="L303" s="29"/>
      <c r="M303" s="130" t="s">
        <v>1</v>
      </c>
      <c r="N303" s="131" t="s">
        <v>38</v>
      </c>
      <c r="O303" s="132">
        <v>0</v>
      </c>
      <c r="P303" s="132">
        <f>O303*H303</f>
        <v>0</v>
      </c>
      <c r="Q303" s="132">
        <v>0</v>
      </c>
      <c r="R303" s="132">
        <f>Q303*H303</f>
        <v>0</v>
      </c>
      <c r="S303" s="132">
        <v>0</v>
      </c>
      <c r="T303" s="133">
        <f>S303*H303</f>
        <v>0</v>
      </c>
      <c r="AR303" s="134" t="s">
        <v>106</v>
      </c>
      <c r="AT303" s="134" t="s">
        <v>226</v>
      </c>
      <c r="AU303" s="134" t="s">
        <v>78</v>
      </c>
      <c r="AY303" s="17" t="s">
        <v>224</v>
      </c>
      <c r="BE303" s="135">
        <f>IF(N303="základní",J303,0)</f>
        <v>44400</v>
      </c>
      <c r="BF303" s="135">
        <f>IF(N303="snížená",J303,0)</f>
        <v>0</v>
      </c>
      <c r="BG303" s="135">
        <f>IF(N303="zákl. přenesená",J303,0)</f>
        <v>0</v>
      </c>
      <c r="BH303" s="135">
        <f>IF(N303="sníž. přenesená",J303,0)</f>
        <v>0</v>
      </c>
      <c r="BI303" s="135">
        <f>IF(N303="nulová",J303,0)</f>
        <v>0</v>
      </c>
      <c r="BJ303" s="17" t="s">
        <v>78</v>
      </c>
      <c r="BK303" s="135">
        <f>ROUND(I303*H303,2)</f>
        <v>44400</v>
      </c>
      <c r="BL303" s="17" t="s">
        <v>106</v>
      </c>
      <c r="BM303" s="134" t="s">
        <v>767</v>
      </c>
    </row>
    <row r="304" spans="2:65" s="1" customFormat="1" ht="19.5">
      <c r="B304" s="29"/>
      <c r="D304" s="136" t="s">
        <v>231</v>
      </c>
      <c r="F304" s="137" t="s">
        <v>6799</v>
      </c>
      <c r="L304" s="29"/>
      <c r="M304" s="138"/>
      <c r="T304" s="53"/>
      <c r="AT304" s="17" t="s">
        <v>231</v>
      </c>
      <c r="AU304" s="17" t="s">
        <v>78</v>
      </c>
    </row>
    <row r="305" spans="2:65" s="1" customFormat="1" ht="24.2" customHeight="1">
      <c r="B305" s="123"/>
      <c r="C305" s="124" t="s">
        <v>769</v>
      </c>
      <c r="D305" s="124" t="s">
        <v>226</v>
      </c>
      <c r="E305" s="125" t="s">
        <v>6867</v>
      </c>
      <c r="F305" s="126" t="s">
        <v>6868</v>
      </c>
      <c r="G305" s="127" t="s">
        <v>2879</v>
      </c>
      <c r="H305" s="128">
        <v>3</v>
      </c>
      <c r="I305" s="129">
        <v>8000</v>
      </c>
      <c r="J305" s="129">
        <f>ROUND(I305*H305,2)</f>
        <v>24000</v>
      </c>
      <c r="K305" s="126" t="s">
        <v>1</v>
      </c>
      <c r="L305" s="29"/>
      <c r="M305" s="130" t="s">
        <v>1</v>
      </c>
      <c r="N305" s="131" t="s">
        <v>38</v>
      </c>
      <c r="O305" s="132">
        <v>0</v>
      </c>
      <c r="P305" s="132">
        <f>O305*H305</f>
        <v>0</v>
      </c>
      <c r="Q305" s="132">
        <v>0</v>
      </c>
      <c r="R305" s="132">
        <f>Q305*H305</f>
        <v>0</v>
      </c>
      <c r="S305" s="132">
        <v>0</v>
      </c>
      <c r="T305" s="133">
        <f>S305*H305</f>
        <v>0</v>
      </c>
      <c r="AR305" s="134" t="s">
        <v>106</v>
      </c>
      <c r="AT305" s="134" t="s">
        <v>226</v>
      </c>
      <c r="AU305" s="134" t="s">
        <v>78</v>
      </c>
      <c r="AY305" s="17" t="s">
        <v>224</v>
      </c>
      <c r="BE305" s="135">
        <f>IF(N305="základní",J305,0)</f>
        <v>24000</v>
      </c>
      <c r="BF305" s="135">
        <f>IF(N305="snížená",J305,0)</f>
        <v>0</v>
      </c>
      <c r="BG305" s="135">
        <f>IF(N305="zákl. přenesená",J305,0)</f>
        <v>0</v>
      </c>
      <c r="BH305" s="135">
        <f>IF(N305="sníž. přenesená",J305,0)</f>
        <v>0</v>
      </c>
      <c r="BI305" s="135">
        <f>IF(N305="nulová",J305,0)</f>
        <v>0</v>
      </c>
      <c r="BJ305" s="17" t="s">
        <v>78</v>
      </c>
      <c r="BK305" s="135">
        <f>ROUND(I305*H305,2)</f>
        <v>24000</v>
      </c>
      <c r="BL305" s="17" t="s">
        <v>106</v>
      </c>
      <c r="BM305" s="134" t="s">
        <v>772</v>
      </c>
    </row>
    <row r="306" spans="2:65" s="1" customFormat="1" ht="19.5">
      <c r="B306" s="29"/>
      <c r="D306" s="136" t="s">
        <v>231</v>
      </c>
      <c r="F306" s="137" t="s">
        <v>6868</v>
      </c>
      <c r="L306" s="29"/>
      <c r="M306" s="138"/>
      <c r="T306" s="53"/>
      <c r="AT306" s="17" t="s">
        <v>231</v>
      </c>
      <c r="AU306" s="17" t="s">
        <v>78</v>
      </c>
    </row>
    <row r="307" spans="2:65" s="1" customFormat="1" ht="24.2" customHeight="1">
      <c r="B307" s="123"/>
      <c r="C307" s="124" t="s">
        <v>487</v>
      </c>
      <c r="D307" s="124" t="s">
        <v>226</v>
      </c>
      <c r="E307" s="125" t="s">
        <v>6869</v>
      </c>
      <c r="F307" s="126" t="s">
        <v>6870</v>
      </c>
      <c r="G307" s="127" t="s">
        <v>2879</v>
      </c>
      <c r="H307" s="128">
        <v>6</v>
      </c>
      <c r="I307" s="129">
        <v>11500</v>
      </c>
      <c r="J307" s="129">
        <f>ROUND(I307*H307,2)</f>
        <v>69000</v>
      </c>
      <c r="K307" s="126" t="s">
        <v>1</v>
      </c>
      <c r="L307" s="29"/>
      <c r="M307" s="130" t="s">
        <v>1</v>
      </c>
      <c r="N307" s="131" t="s">
        <v>38</v>
      </c>
      <c r="O307" s="132">
        <v>0</v>
      </c>
      <c r="P307" s="132">
        <f>O307*H307</f>
        <v>0</v>
      </c>
      <c r="Q307" s="132">
        <v>0</v>
      </c>
      <c r="R307" s="132">
        <f>Q307*H307</f>
        <v>0</v>
      </c>
      <c r="S307" s="132">
        <v>0</v>
      </c>
      <c r="T307" s="133">
        <f>S307*H307</f>
        <v>0</v>
      </c>
      <c r="AR307" s="134" t="s">
        <v>106</v>
      </c>
      <c r="AT307" s="134" t="s">
        <v>226</v>
      </c>
      <c r="AU307" s="134" t="s">
        <v>78</v>
      </c>
      <c r="AY307" s="17" t="s">
        <v>224</v>
      </c>
      <c r="BE307" s="135">
        <f>IF(N307="základní",J307,0)</f>
        <v>69000</v>
      </c>
      <c r="BF307" s="135">
        <f>IF(N307="snížená",J307,0)</f>
        <v>0</v>
      </c>
      <c r="BG307" s="135">
        <f>IF(N307="zákl. přenesená",J307,0)</f>
        <v>0</v>
      </c>
      <c r="BH307" s="135">
        <f>IF(N307="sníž. přenesená",J307,0)</f>
        <v>0</v>
      </c>
      <c r="BI307" s="135">
        <f>IF(N307="nulová",J307,0)</f>
        <v>0</v>
      </c>
      <c r="BJ307" s="17" t="s">
        <v>78</v>
      </c>
      <c r="BK307" s="135">
        <f>ROUND(I307*H307,2)</f>
        <v>69000</v>
      </c>
      <c r="BL307" s="17" t="s">
        <v>106</v>
      </c>
      <c r="BM307" s="134" t="s">
        <v>776</v>
      </c>
    </row>
    <row r="308" spans="2:65" s="1" customFormat="1">
      <c r="B308" s="29"/>
      <c r="D308" s="136" t="s">
        <v>231</v>
      </c>
      <c r="F308" s="137" t="s">
        <v>6870</v>
      </c>
      <c r="L308" s="29"/>
      <c r="M308" s="138"/>
      <c r="T308" s="53"/>
      <c r="AT308" s="17" t="s">
        <v>231</v>
      </c>
      <c r="AU308" s="17" t="s">
        <v>78</v>
      </c>
    </row>
    <row r="309" spans="2:65" s="1" customFormat="1" ht="24.2" customHeight="1">
      <c r="B309" s="123"/>
      <c r="C309" s="124" t="s">
        <v>778</v>
      </c>
      <c r="D309" s="124" t="s">
        <v>226</v>
      </c>
      <c r="E309" s="125" t="s">
        <v>6871</v>
      </c>
      <c r="F309" s="126" t="s">
        <v>6872</v>
      </c>
      <c r="G309" s="127" t="s">
        <v>2879</v>
      </c>
      <c r="H309" s="128">
        <v>1</v>
      </c>
      <c r="I309" s="129">
        <v>21000</v>
      </c>
      <c r="J309" s="129">
        <f>ROUND(I309*H309,2)</f>
        <v>21000</v>
      </c>
      <c r="K309" s="126" t="s">
        <v>1</v>
      </c>
      <c r="L309" s="29"/>
      <c r="M309" s="130" t="s">
        <v>1</v>
      </c>
      <c r="N309" s="131" t="s">
        <v>38</v>
      </c>
      <c r="O309" s="132">
        <v>0</v>
      </c>
      <c r="P309" s="132">
        <f>O309*H309</f>
        <v>0</v>
      </c>
      <c r="Q309" s="132">
        <v>0</v>
      </c>
      <c r="R309" s="132">
        <f>Q309*H309</f>
        <v>0</v>
      </c>
      <c r="S309" s="132">
        <v>0</v>
      </c>
      <c r="T309" s="133">
        <f>S309*H309</f>
        <v>0</v>
      </c>
      <c r="AR309" s="134" t="s">
        <v>106</v>
      </c>
      <c r="AT309" s="134" t="s">
        <v>226</v>
      </c>
      <c r="AU309" s="134" t="s">
        <v>78</v>
      </c>
      <c r="AY309" s="17" t="s">
        <v>224</v>
      </c>
      <c r="BE309" s="135">
        <f>IF(N309="základní",J309,0)</f>
        <v>21000</v>
      </c>
      <c r="BF309" s="135">
        <f>IF(N309="snížená",J309,0)</f>
        <v>0</v>
      </c>
      <c r="BG309" s="135">
        <f>IF(N309="zákl. přenesená",J309,0)</f>
        <v>0</v>
      </c>
      <c r="BH309" s="135">
        <f>IF(N309="sníž. přenesená",J309,0)</f>
        <v>0</v>
      </c>
      <c r="BI309" s="135">
        <f>IF(N309="nulová",J309,0)</f>
        <v>0</v>
      </c>
      <c r="BJ309" s="17" t="s">
        <v>78</v>
      </c>
      <c r="BK309" s="135">
        <f>ROUND(I309*H309,2)</f>
        <v>21000</v>
      </c>
      <c r="BL309" s="17" t="s">
        <v>106</v>
      </c>
      <c r="BM309" s="134" t="s">
        <v>781</v>
      </c>
    </row>
    <row r="310" spans="2:65" s="1" customFormat="1" ht="19.5">
      <c r="B310" s="29"/>
      <c r="D310" s="136" t="s">
        <v>231</v>
      </c>
      <c r="F310" s="137" t="s">
        <v>6872</v>
      </c>
      <c r="L310" s="29"/>
      <c r="M310" s="138"/>
      <c r="T310" s="53"/>
      <c r="AT310" s="17" t="s">
        <v>231</v>
      </c>
      <c r="AU310" s="17" t="s">
        <v>78</v>
      </c>
    </row>
    <row r="311" spans="2:65" s="1" customFormat="1" ht="24.2" customHeight="1">
      <c r="B311" s="123"/>
      <c r="C311" s="124" t="s">
        <v>494</v>
      </c>
      <c r="D311" s="124" t="s">
        <v>226</v>
      </c>
      <c r="E311" s="125" t="s">
        <v>6873</v>
      </c>
      <c r="F311" s="126" t="s">
        <v>6874</v>
      </c>
      <c r="G311" s="127" t="s">
        <v>2879</v>
      </c>
      <c r="H311" s="128">
        <v>3</v>
      </c>
      <c r="I311" s="129">
        <v>12000</v>
      </c>
      <c r="J311" s="129">
        <f>ROUND(I311*H311,2)</f>
        <v>36000</v>
      </c>
      <c r="K311" s="126" t="s">
        <v>1</v>
      </c>
      <c r="L311" s="29"/>
      <c r="M311" s="130" t="s">
        <v>1</v>
      </c>
      <c r="N311" s="131" t="s">
        <v>38</v>
      </c>
      <c r="O311" s="132">
        <v>0</v>
      </c>
      <c r="P311" s="132">
        <f>O311*H311</f>
        <v>0</v>
      </c>
      <c r="Q311" s="132">
        <v>0</v>
      </c>
      <c r="R311" s="132">
        <f>Q311*H311</f>
        <v>0</v>
      </c>
      <c r="S311" s="132">
        <v>0</v>
      </c>
      <c r="T311" s="133">
        <f>S311*H311</f>
        <v>0</v>
      </c>
      <c r="AR311" s="134" t="s">
        <v>106</v>
      </c>
      <c r="AT311" s="134" t="s">
        <v>226</v>
      </c>
      <c r="AU311" s="134" t="s">
        <v>78</v>
      </c>
      <c r="AY311" s="17" t="s">
        <v>224</v>
      </c>
      <c r="BE311" s="135">
        <f>IF(N311="základní",J311,0)</f>
        <v>36000</v>
      </c>
      <c r="BF311" s="135">
        <f>IF(N311="snížená",J311,0)</f>
        <v>0</v>
      </c>
      <c r="BG311" s="135">
        <f>IF(N311="zákl. přenesená",J311,0)</f>
        <v>0</v>
      </c>
      <c r="BH311" s="135">
        <f>IF(N311="sníž. přenesená",J311,0)</f>
        <v>0</v>
      </c>
      <c r="BI311" s="135">
        <f>IF(N311="nulová",J311,0)</f>
        <v>0</v>
      </c>
      <c r="BJ311" s="17" t="s">
        <v>78</v>
      </c>
      <c r="BK311" s="135">
        <f>ROUND(I311*H311,2)</f>
        <v>36000</v>
      </c>
      <c r="BL311" s="17" t="s">
        <v>106</v>
      </c>
      <c r="BM311" s="134" t="s">
        <v>786</v>
      </c>
    </row>
    <row r="312" spans="2:65" s="1" customFormat="1">
      <c r="B312" s="29"/>
      <c r="D312" s="136" t="s">
        <v>231</v>
      </c>
      <c r="F312" s="137" t="s">
        <v>6874</v>
      </c>
      <c r="L312" s="29"/>
      <c r="M312" s="138"/>
      <c r="T312" s="53"/>
      <c r="AT312" s="17" t="s">
        <v>231</v>
      </c>
      <c r="AU312" s="17" t="s">
        <v>78</v>
      </c>
    </row>
    <row r="313" spans="2:65" s="1" customFormat="1" ht="24.2" customHeight="1">
      <c r="B313" s="123"/>
      <c r="C313" s="124" t="s">
        <v>789</v>
      </c>
      <c r="D313" s="124" t="s">
        <v>226</v>
      </c>
      <c r="E313" s="125" t="s">
        <v>6875</v>
      </c>
      <c r="F313" s="126" t="s">
        <v>6876</v>
      </c>
      <c r="G313" s="127" t="s">
        <v>2879</v>
      </c>
      <c r="H313" s="128">
        <v>4</v>
      </c>
      <c r="I313" s="129">
        <v>12000</v>
      </c>
      <c r="J313" s="129">
        <f>ROUND(I313*H313,2)</f>
        <v>48000</v>
      </c>
      <c r="K313" s="126" t="s">
        <v>1</v>
      </c>
      <c r="L313" s="29"/>
      <c r="M313" s="130" t="s">
        <v>1</v>
      </c>
      <c r="N313" s="131" t="s">
        <v>38</v>
      </c>
      <c r="O313" s="132">
        <v>0</v>
      </c>
      <c r="P313" s="132">
        <f>O313*H313</f>
        <v>0</v>
      </c>
      <c r="Q313" s="132">
        <v>0</v>
      </c>
      <c r="R313" s="132">
        <f>Q313*H313</f>
        <v>0</v>
      </c>
      <c r="S313" s="132">
        <v>0</v>
      </c>
      <c r="T313" s="133">
        <f>S313*H313</f>
        <v>0</v>
      </c>
      <c r="AR313" s="134" t="s">
        <v>106</v>
      </c>
      <c r="AT313" s="134" t="s">
        <v>226</v>
      </c>
      <c r="AU313" s="134" t="s">
        <v>78</v>
      </c>
      <c r="AY313" s="17" t="s">
        <v>224</v>
      </c>
      <c r="BE313" s="135">
        <f>IF(N313="základní",J313,0)</f>
        <v>48000</v>
      </c>
      <c r="BF313" s="135">
        <f>IF(N313="snížená",J313,0)</f>
        <v>0</v>
      </c>
      <c r="BG313" s="135">
        <f>IF(N313="zákl. přenesená",J313,0)</f>
        <v>0</v>
      </c>
      <c r="BH313" s="135">
        <f>IF(N313="sníž. přenesená",J313,0)</f>
        <v>0</v>
      </c>
      <c r="BI313" s="135">
        <f>IF(N313="nulová",J313,0)</f>
        <v>0</v>
      </c>
      <c r="BJ313" s="17" t="s">
        <v>78</v>
      </c>
      <c r="BK313" s="135">
        <f>ROUND(I313*H313,2)</f>
        <v>48000</v>
      </c>
      <c r="BL313" s="17" t="s">
        <v>106</v>
      </c>
      <c r="BM313" s="134" t="s">
        <v>792</v>
      </c>
    </row>
    <row r="314" spans="2:65" s="1" customFormat="1">
      <c r="B314" s="29"/>
      <c r="D314" s="136" t="s">
        <v>231</v>
      </c>
      <c r="F314" s="137" t="s">
        <v>6876</v>
      </c>
      <c r="L314" s="29"/>
      <c r="M314" s="138"/>
      <c r="T314" s="53"/>
      <c r="AT314" s="17" t="s">
        <v>231</v>
      </c>
      <c r="AU314" s="17" t="s">
        <v>78</v>
      </c>
    </row>
    <row r="315" spans="2:65" s="1" customFormat="1" ht="33" customHeight="1">
      <c r="B315" s="123"/>
      <c r="C315" s="124" t="s">
        <v>500</v>
      </c>
      <c r="D315" s="124" t="s">
        <v>226</v>
      </c>
      <c r="E315" s="125" t="s">
        <v>6877</v>
      </c>
      <c r="F315" s="126" t="s">
        <v>6878</v>
      </c>
      <c r="G315" s="127" t="s">
        <v>2879</v>
      </c>
      <c r="H315" s="128">
        <v>1</v>
      </c>
      <c r="I315" s="129">
        <v>13000</v>
      </c>
      <c r="J315" s="129">
        <f>ROUND(I315*H315,2)</f>
        <v>13000</v>
      </c>
      <c r="K315" s="126" t="s">
        <v>1</v>
      </c>
      <c r="L315" s="29"/>
      <c r="M315" s="130" t="s">
        <v>1</v>
      </c>
      <c r="N315" s="131" t="s">
        <v>38</v>
      </c>
      <c r="O315" s="132">
        <v>0</v>
      </c>
      <c r="P315" s="132">
        <f>O315*H315</f>
        <v>0</v>
      </c>
      <c r="Q315" s="132">
        <v>0</v>
      </c>
      <c r="R315" s="132">
        <f>Q315*H315</f>
        <v>0</v>
      </c>
      <c r="S315" s="132">
        <v>0</v>
      </c>
      <c r="T315" s="133">
        <f>S315*H315</f>
        <v>0</v>
      </c>
      <c r="AR315" s="134" t="s">
        <v>106</v>
      </c>
      <c r="AT315" s="134" t="s">
        <v>226</v>
      </c>
      <c r="AU315" s="134" t="s">
        <v>78</v>
      </c>
      <c r="AY315" s="17" t="s">
        <v>224</v>
      </c>
      <c r="BE315" s="135">
        <f>IF(N315="základní",J315,0)</f>
        <v>13000</v>
      </c>
      <c r="BF315" s="135">
        <f>IF(N315="snížená",J315,0)</f>
        <v>0</v>
      </c>
      <c r="BG315" s="135">
        <f>IF(N315="zákl. přenesená",J315,0)</f>
        <v>0</v>
      </c>
      <c r="BH315" s="135">
        <f>IF(N315="sníž. přenesená",J315,0)</f>
        <v>0</v>
      </c>
      <c r="BI315" s="135">
        <f>IF(N315="nulová",J315,0)</f>
        <v>0</v>
      </c>
      <c r="BJ315" s="17" t="s">
        <v>78</v>
      </c>
      <c r="BK315" s="135">
        <f>ROUND(I315*H315,2)</f>
        <v>13000</v>
      </c>
      <c r="BL315" s="17" t="s">
        <v>106</v>
      </c>
      <c r="BM315" s="134" t="s">
        <v>808</v>
      </c>
    </row>
    <row r="316" spans="2:65" s="1" customFormat="1" ht="19.5">
      <c r="B316" s="29"/>
      <c r="D316" s="136" t="s">
        <v>231</v>
      </c>
      <c r="F316" s="137" t="s">
        <v>6878</v>
      </c>
      <c r="L316" s="29"/>
      <c r="M316" s="138"/>
      <c r="T316" s="53"/>
      <c r="AT316" s="17" t="s">
        <v>231</v>
      </c>
      <c r="AU316" s="17" t="s">
        <v>78</v>
      </c>
    </row>
    <row r="317" spans="2:65" s="1" customFormat="1" ht="24.2" customHeight="1">
      <c r="B317" s="123"/>
      <c r="C317" s="124" t="s">
        <v>809</v>
      </c>
      <c r="D317" s="124" t="s">
        <v>226</v>
      </c>
      <c r="E317" s="125" t="s">
        <v>6879</v>
      </c>
      <c r="F317" s="126" t="s">
        <v>6880</v>
      </c>
      <c r="G317" s="127" t="s">
        <v>2879</v>
      </c>
      <c r="H317" s="128">
        <v>2</v>
      </c>
      <c r="I317" s="129">
        <v>10000</v>
      </c>
      <c r="J317" s="129">
        <f>ROUND(I317*H317,2)</f>
        <v>20000</v>
      </c>
      <c r="K317" s="126" t="s">
        <v>1</v>
      </c>
      <c r="L317" s="29"/>
      <c r="M317" s="130" t="s">
        <v>1</v>
      </c>
      <c r="N317" s="131" t="s">
        <v>38</v>
      </c>
      <c r="O317" s="132">
        <v>0</v>
      </c>
      <c r="P317" s="132">
        <f>O317*H317</f>
        <v>0</v>
      </c>
      <c r="Q317" s="132">
        <v>0</v>
      </c>
      <c r="R317" s="132">
        <f>Q317*H317</f>
        <v>0</v>
      </c>
      <c r="S317" s="132">
        <v>0</v>
      </c>
      <c r="T317" s="133">
        <f>S317*H317</f>
        <v>0</v>
      </c>
      <c r="AR317" s="134" t="s">
        <v>106</v>
      </c>
      <c r="AT317" s="134" t="s">
        <v>226</v>
      </c>
      <c r="AU317" s="134" t="s">
        <v>78</v>
      </c>
      <c r="AY317" s="17" t="s">
        <v>224</v>
      </c>
      <c r="BE317" s="135">
        <f>IF(N317="základní",J317,0)</f>
        <v>20000</v>
      </c>
      <c r="BF317" s="135">
        <f>IF(N317="snížená",J317,0)</f>
        <v>0</v>
      </c>
      <c r="BG317" s="135">
        <f>IF(N317="zákl. přenesená",J317,0)</f>
        <v>0</v>
      </c>
      <c r="BH317" s="135">
        <f>IF(N317="sníž. přenesená",J317,0)</f>
        <v>0</v>
      </c>
      <c r="BI317" s="135">
        <f>IF(N317="nulová",J317,0)</f>
        <v>0</v>
      </c>
      <c r="BJ317" s="17" t="s">
        <v>78</v>
      </c>
      <c r="BK317" s="135">
        <f>ROUND(I317*H317,2)</f>
        <v>20000</v>
      </c>
      <c r="BL317" s="17" t="s">
        <v>106</v>
      </c>
      <c r="BM317" s="134" t="s">
        <v>812</v>
      </c>
    </row>
    <row r="318" spans="2:65" s="1" customFormat="1">
      <c r="B318" s="29"/>
      <c r="D318" s="136" t="s">
        <v>231</v>
      </c>
      <c r="F318" s="137" t="s">
        <v>6880</v>
      </c>
      <c r="L318" s="29"/>
      <c r="M318" s="138"/>
      <c r="T318" s="53"/>
      <c r="AT318" s="17" t="s">
        <v>231</v>
      </c>
      <c r="AU318" s="17" t="s">
        <v>78</v>
      </c>
    </row>
    <row r="319" spans="2:65" s="11" customFormat="1" ht="25.9" customHeight="1">
      <c r="B319" s="112"/>
      <c r="D319" s="113" t="s">
        <v>72</v>
      </c>
      <c r="E319" s="114" t="s">
        <v>6881</v>
      </c>
      <c r="F319" s="114" t="s">
        <v>6881</v>
      </c>
      <c r="J319" s="115">
        <f>BK319</f>
        <v>119381.7</v>
      </c>
      <c r="L319" s="112"/>
      <c r="M319" s="116"/>
      <c r="P319" s="117">
        <f>SUM(P320:P351)</f>
        <v>0</v>
      </c>
      <c r="R319" s="117">
        <f>SUM(R320:R351)</f>
        <v>0</v>
      </c>
      <c r="T319" s="118">
        <f>SUM(T320:T351)</f>
        <v>0</v>
      </c>
      <c r="AR319" s="113" t="s">
        <v>78</v>
      </c>
      <c r="AT319" s="119" t="s">
        <v>72</v>
      </c>
      <c r="AU319" s="119" t="s">
        <v>73</v>
      </c>
      <c r="AY319" s="113" t="s">
        <v>224</v>
      </c>
      <c r="BK319" s="120">
        <f>SUM(BK320:BK351)</f>
        <v>119381.7</v>
      </c>
    </row>
    <row r="320" spans="2:65" s="1" customFormat="1" ht="33" customHeight="1">
      <c r="B320" s="123"/>
      <c r="C320" s="124" t="s">
        <v>506</v>
      </c>
      <c r="D320" s="124" t="s">
        <v>226</v>
      </c>
      <c r="E320" s="125" t="s">
        <v>6882</v>
      </c>
      <c r="F320" s="126" t="s">
        <v>6883</v>
      </c>
      <c r="G320" s="127" t="s">
        <v>2879</v>
      </c>
      <c r="H320" s="128">
        <v>118</v>
      </c>
      <c r="I320" s="129">
        <v>36.1</v>
      </c>
      <c r="J320" s="129">
        <f>ROUND(I320*H320,2)</f>
        <v>4259.8</v>
      </c>
      <c r="K320" s="126" t="s">
        <v>1</v>
      </c>
      <c r="L320" s="29"/>
      <c r="M320" s="130" t="s">
        <v>1</v>
      </c>
      <c r="N320" s="131" t="s">
        <v>38</v>
      </c>
      <c r="O320" s="132">
        <v>0</v>
      </c>
      <c r="P320" s="132">
        <f>O320*H320</f>
        <v>0</v>
      </c>
      <c r="Q320" s="132">
        <v>0</v>
      </c>
      <c r="R320" s="132">
        <f>Q320*H320</f>
        <v>0</v>
      </c>
      <c r="S320" s="132">
        <v>0</v>
      </c>
      <c r="T320" s="133">
        <f>S320*H320</f>
        <v>0</v>
      </c>
      <c r="AR320" s="134" t="s">
        <v>106</v>
      </c>
      <c r="AT320" s="134" t="s">
        <v>226</v>
      </c>
      <c r="AU320" s="134" t="s">
        <v>78</v>
      </c>
      <c r="AY320" s="17" t="s">
        <v>224</v>
      </c>
      <c r="BE320" s="135">
        <f>IF(N320="základní",J320,0)</f>
        <v>4259.8</v>
      </c>
      <c r="BF320" s="135">
        <f>IF(N320="snížená",J320,0)</f>
        <v>0</v>
      </c>
      <c r="BG320" s="135">
        <f>IF(N320="zákl. přenesená",J320,0)</f>
        <v>0</v>
      </c>
      <c r="BH320" s="135">
        <f>IF(N320="sníž. přenesená",J320,0)</f>
        <v>0</v>
      </c>
      <c r="BI320" s="135">
        <f>IF(N320="nulová",J320,0)</f>
        <v>0</v>
      </c>
      <c r="BJ320" s="17" t="s">
        <v>78</v>
      </c>
      <c r="BK320" s="135">
        <f>ROUND(I320*H320,2)</f>
        <v>4259.8</v>
      </c>
      <c r="BL320" s="17" t="s">
        <v>106</v>
      </c>
      <c r="BM320" s="134" t="s">
        <v>817</v>
      </c>
    </row>
    <row r="321" spans="2:65" s="1" customFormat="1" ht="19.5">
      <c r="B321" s="29"/>
      <c r="D321" s="136" t="s">
        <v>231</v>
      </c>
      <c r="F321" s="137" t="s">
        <v>6883</v>
      </c>
      <c r="L321" s="29"/>
      <c r="M321" s="138"/>
      <c r="T321" s="53"/>
      <c r="AT321" s="17" t="s">
        <v>231</v>
      </c>
      <c r="AU321" s="17" t="s">
        <v>78</v>
      </c>
    </row>
    <row r="322" spans="2:65" s="1" customFormat="1" ht="24.2" customHeight="1">
      <c r="B322" s="123"/>
      <c r="C322" s="124" t="s">
        <v>827</v>
      </c>
      <c r="D322" s="124" t="s">
        <v>226</v>
      </c>
      <c r="E322" s="125" t="s">
        <v>6884</v>
      </c>
      <c r="F322" s="126" t="s">
        <v>6885</v>
      </c>
      <c r="G322" s="127" t="s">
        <v>2879</v>
      </c>
      <c r="H322" s="128">
        <v>118</v>
      </c>
      <c r="I322" s="129">
        <v>104</v>
      </c>
      <c r="J322" s="129">
        <f>ROUND(I322*H322,2)</f>
        <v>12272</v>
      </c>
      <c r="K322" s="126" t="s">
        <v>1</v>
      </c>
      <c r="L322" s="29"/>
      <c r="M322" s="130" t="s">
        <v>1</v>
      </c>
      <c r="N322" s="131" t="s">
        <v>38</v>
      </c>
      <c r="O322" s="132">
        <v>0</v>
      </c>
      <c r="P322" s="132">
        <f>O322*H322</f>
        <v>0</v>
      </c>
      <c r="Q322" s="132">
        <v>0</v>
      </c>
      <c r="R322" s="132">
        <f>Q322*H322</f>
        <v>0</v>
      </c>
      <c r="S322" s="132">
        <v>0</v>
      </c>
      <c r="T322" s="133">
        <f>S322*H322</f>
        <v>0</v>
      </c>
      <c r="AR322" s="134" t="s">
        <v>106</v>
      </c>
      <c r="AT322" s="134" t="s">
        <v>226</v>
      </c>
      <c r="AU322" s="134" t="s">
        <v>78</v>
      </c>
      <c r="AY322" s="17" t="s">
        <v>224</v>
      </c>
      <c r="BE322" s="135">
        <f>IF(N322="základní",J322,0)</f>
        <v>12272</v>
      </c>
      <c r="BF322" s="135">
        <f>IF(N322="snížená",J322,0)</f>
        <v>0</v>
      </c>
      <c r="BG322" s="135">
        <f>IF(N322="zákl. přenesená",J322,0)</f>
        <v>0</v>
      </c>
      <c r="BH322" s="135">
        <f>IF(N322="sníž. přenesená",J322,0)</f>
        <v>0</v>
      </c>
      <c r="BI322" s="135">
        <f>IF(N322="nulová",J322,0)</f>
        <v>0</v>
      </c>
      <c r="BJ322" s="17" t="s">
        <v>78</v>
      </c>
      <c r="BK322" s="135">
        <f>ROUND(I322*H322,2)</f>
        <v>12272</v>
      </c>
      <c r="BL322" s="17" t="s">
        <v>106</v>
      </c>
      <c r="BM322" s="134" t="s">
        <v>830</v>
      </c>
    </row>
    <row r="323" spans="2:65" s="1" customFormat="1" ht="19.5">
      <c r="B323" s="29"/>
      <c r="D323" s="136" t="s">
        <v>231</v>
      </c>
      <c r="F323" s="137" t="s">
        <v>6885</v>
      </c>
      <c r="L323" s="29"/>
      <c r="M323" s="138"/>
      <c r="T323" s="53"/>
      <c r="AT323" s="17" t="s">
        <v>231</v>
      </c>
      <c r="AU323" s="17" t="s">
        <v>78</v>
      </c>
    </row>
    <row r="324" spans="2:65" s="1" customFormat="1" ht="24.2" customHeight="1">
      <c r="B324" s="123"/>
      <c r="C324" s="124" t="s">
        <v>510</v>
      </c>
      <c r="D324" s="124" t="s">
        <v>226</v>
      </c>
      <c r="E324" s="125" t="s">
        <v>6886</v>
      </c>
      <c r="F324" s="126" t="s">
        <v>6887</v>
      </c>
      <c r="G324" s="127" t="s">
        <v>2879</v>
      </c>
      <c r="H324" s="128">
        <v>236</v>
      </c>
      <c r="I324" s="129">
        <v>4</v>
      </c>
      <c r="J324" s="129">
        <f>ROUND(I324*H324,2)</f>
        <v>944</v>
      </c>
      <c r="K324" s="126" t="s">
        <v>1</v>
      </c>
      <c r="L324" s="29"/>
      <c r="M324" s="130" t="s">
        <v>1</v>
      </c>
      <c r="N324" s="131" t="s">
        <v>38</v>
      </c>
      <c r="O324" s="132">
        <v>0</v>
      </c>
      <c r="P324" s="132">
        <f>O324*H324</f>
        <v>0</v>
      </c>
      <c r="Q324" s="132">
        <v>0</v>
      </c>
      <c r="R324" s="132">
        <f>Q324*H324</f>
        <v>0</v>
      </c>
      <c r="S324" s="132">
        <v>0</v>
      </c>
      <c r="T324" s="133">
        <f>S324*H324</f>
        <v>0</v>
      </c>
      <c r="AR324" s="134" t="s">
        <v>106</v>
      </c>
      <c r="AT324" s="134" t="s">
        <v>226</v>
      </c>
      <c r="AU324" s="134" t="s">
        <v>78</v>
      </c>
      <c r="AY324" s="17" t="s">
        <v>224</v>
      </c>
      <c r="BE324" s="135">
        <f>IF(N324="základní",J324,0)</f>
        <v>944</v>
      </c>
      <c r="BF324" s="135">
        <f>IF(N324="snížená",J324,0)</f>
        <v>0</v>
      </c>
      <c r="BG324" s="135">
        <f>IF(N324="zákl. přenesená",J324,0)</f>
        <v>0</v>
      </c>
      <c r="BH324" s="135">
        <f>IF(N324="sníž. přenesená",J324,0)</f>
        <v>0</v>
      </c>
      <c r="BI324" s="135">
        <f>IF(N324="nulová",J324,0)</f>
        <v>0</v>
      </c>
      <c r="BJ324" s="17" t="s">
        <v>78</v>
      </c>
      <c r="BK324" s="135">
        <f>ROUND(I324*H324,2)</f>
        <v>944</v>
      </c>
      <c r="BL324" s="17" t="s">
        <v>106</v>
      </c>
      <c r="BM324" s="134" t="s">
        <v>836</v>
      </c>
    </row>
    <row r="325" spans="2:65" s="1" customFormat="1" ht="19.5">
      <c r="B325" s="29"/>
      <c r="D325" s="136" t="s">
        <v>231</v>
      </c>
      <c r="F325" s="137" t="s">
        <v>6887</v>
      </c>
      <c r="L325" s="29"/>
      <c r="M325" s="138"/>
      <c r="T325" s="53"/>
      <c r="AT325" s="17" t="s">
        <v>231</v>
      </c>
      <c r="AU325" s="17" t="s">
        <v>78</v>
      </c>
    </row>
    <row r="326" spans="2:65" s="1" customFormat="1" ht="21.75" customHeight="1">
      <c r="B326" s="123"/>
      <c r="C326" s="124" t="s">
        <v>840</v>
      </c>
      <c r="D326" s="124" t="s">
        <v>226</v>
      </c>
      <c r="E326" s="125" t="s">
        <v>6888</v>
      </c>
      <c r="F326" s="126" t="s">
        <v>6889</v>
      </c>
      <c r="G326" s="127" t="s">
        <v>2879</v>
      </c>
      <c r="H326" s="128">
        <v>118</v>
      </c>
      <c r="I326" s="129">
        <v>61.3</v>
      </c>
      <c r="J326" s="129">
        <f>ROUND(I326*H326,2)</f>
        <v>7233.4</v>
      </c>
      <c r="K326" s="126" t="s">
        <v>1</v>
      </c>
      <c r="L326" s="29"/>
      <c r="M326" s="130" t="s">
        <v>1</v>
      </c>
      <c r="N326" s="131" t="s">
        <v>38</v>
      </c>
      <c r="O326" s="132">
        <v>0</v>
      </c>
      <c r="P326" s="132">
        <f>O326*H326</f>
        <v>0</v>
      </c>
      <c r="Q326" s="132">
        <v>0</v>
      </c>
      <c r="R326" s="132">
        <f>Q326*H326</f>
        <v>0</v>
      </c>
      <c r="S326" s="132">
        <v>0</v>
      </c>
      <c r="T326" s="133">
        <f>S326*H326</f>
        <v>0</v>
      </c>
      <c r="AR326" s="134" t="s">
        <v>106</v>
      </c>
      <c r="AT326" s="134" t="s">
        <v>226</v>
      </c>
      <c r="AU326" s="134" t="s">
        <v>78</v>
      </c>
      <c r="AY326" s="17" t="s">
        <v>224</v>
      </c>
      <c r="BE326" s="135">
        <f>IF(N326="základní",J326,0)</f>
        <v>7233.4</v>
      </c>
      <c r="BF326" s="135">
        <f>IF(N326="snížená",J326,0)</f>
        <v>0</v>
      </c>
      <c r="BG326" s="135">
        <f>IF(N326="zákl. přenesená",J326,0)</f>
        <v>0</v>
      </c>
      <c r="BH326" s="135">
        <f>IF(N326="sníž. přenesená",J326,0)</f>
        <v>0</v>
      </c>
      <c r="BI326" s="135">
        <f>IF(N326="nulová",J326,0)</f>
        <v>0</v>
      </c>
      <c r="BJ326" s="17" t="s">
        <v>78</v>
      </c>
      <c r="BK326" s="135">
        <f>ROUND(I326*H326,2)</f>
        <v>7233.4</v>
      </c>
      <c r="BL326" s="17" t="s">
        <v>106</v>
      </c>
      <c r="BM326" s="134" t="s">
        <v>843</v>
      </c>
    </row>
    <row r="327" spans="2:65" s="1" customFormat="1">
      <c r="B327" s="29"/>
      <c r="D327" s="136" t="s">
        <v>231</v>
      </c>
      <c r="F327" s="137" t="s">
        <v>6889</v>
      </c>
      <c r="L327" s="29"/>
      <c r="M327" s="138"/>
      <c r="T327" s="53"/>
      <c r="AT327" s="17" t="s">
        <v>231</v>
      </c>
      <c r="AU327" s="17" t="s">
        <v>78</v>
      </c>
    </row>
    <row r="328" spans="2:65" s="1" customFormat="1" ht="16.5" customHeight="1">
      <c r="B328" s="123"/>
      <c r="C328" s="124" t="s">
        <v>517</v>
      </c>
      <c r="D328" s="124" t="s">
        <v>226</v>
      </c>
      <c r="E328" s="125" t="s">
        <v>6890</v>
      </c>
      <c r="F328" s="126" t="s">
        <v>6891</v>
      </c>
      <c r="G328" s="127" t="s">
        <v>6742</v>
      </c>
      <c r="H328" s="128">
        <v>4.5</v>
      </c>
      <c r="I328" s="129">
        <v>351</v>
      </c>
      <c r="J328" s="129">
        <f>ROUND(I328*H328,2)</f>
        <v>1579.5</v>
      </c>
      <c r="K328" s="126" t="s">
        <v>1</v>
      </c>
      <c r="L328" s="29"/>
      <c r="M328" s="130" t="s">
        <v>1</v>
      </c>
      <c r="N328" s="131" t="s">
        <v>38</v>
      </c>
      <c r="O328" s="132">
        <v>0</v>
      </c>
      <c r="P328" s="132">
        <f>O328*H328</f>
        <v>0</v>
      </c>
      <c r="Q328" s="132">
        <v>0</v>
      </c>
      <c r="R328" s="132">
        <f>Q328*H328</f>
        <v>0</v>
      </c>
      <c r="S328" s="132">
        <v>0</v>
      </c>
      <c r="T328" s="133">
        <f>S328*H328</f>
        <v>0</v>
      </c>
      <c r="AR328" s="134" t="s">
        <v>106</v>
      </c>
      <c r="AT328" s="134" t="s">
        <v>226</v>
      </c>
      <c r="AU328" s="134" t="s">
        <v>78</v>
      </c>
      <c r="AY328" s="17" t="s">
        <v>224</v>
      </c>
      <c r="BE328" s="135">
        <f>IF(N328="základní",J328,0)</f>
        <v>1579.5</v>
      </c>
      <c r="BF328" s="135">
        <f>IF(N328="snížená",J328,0)</f>
        <v>0</v>
      </c>
      <c r="BG328" s="135">
        <f>IF(N328="zákl. přenesená",J328,0)</f>
        <v>0</v>
      </c>
      <c r="BH328" s="135">
        <f>IF(N328="sníž. přenesená",J328,0)</f>
        <v>0</v>
      </c>
      <c r="BI328" s="135">
        <f>IF(N328="nulová",J328,0)</f>
        <v>0</v>
      </c>
      <c r="BJ328" s="17" t="s">
        <v>78</v>
      </c>
      <c r="BK328" s="135">
        <f>ROUND(I328*H328,2)</f>
        <v>1579.5</v>
      </c>
      <c r="BL328" s="17" t="s">
        <v>106</v>
      </c>
      <c r="BM328" s="134" t="s">
        <v>847</v>
      </c>
    </row>
    <row r="329" spans="2:65" s="1" customFormat="1">
      <c r="B329" s="29"/>
      <c r="D329" s="136" t="s">
        <v>231</v>
      </c>
      <c r="F329" s="137" t="s">
        <v>6891</v>
      </c>
      <c r="L329" s="29"/>
      <c r="M329" s="138"/>
      <c r="T329" s="53"/>
      <c r="AT329" s="17" t="s">
        <v>231</v>
      </c>
      <c r="AU329" s="17" t="s">
        <v>78</v>
      </c>
    </row>
    <row r="330" spans="2:65" s="1" customFormat="1" ht="16.5" customHeight="1">
      <c r="B330" s="123"/>
      <c r="C330" s="124" t="s">
        <v>849</v>
      </c>
      <c r="D330" s="124" t="s">
        <v>226</v>
      </c>
      <c r="E330" s="125" t="s">
        <v>6892</v>
      </c>
      <c r="F330" s="126" t="s">
        <v>6893</v>
      </c>
      <c r="G330" s="127" t="s">
        <v>6742</v>
      </c>
      <c r="H330" s="128">
        <v>4.5</v>
      </c>
      <c r="I330" s="129">
        <v>95</v>
      </c>
      <c r="J330" s="129">
        <f>ROUND(I330*H330,2)</f>
        <v>427.5</v>
      </c>
      <c r="K330" s="126" t="s">
        <v>1</v>
      </c>
      <c r="L330" s="29"/>
      <c r="M330" s="130" t="s">
        <v>1</v>
      </c>
      <c r="N330" s="131" t="s">
        <v>38</v>
      </c>
      <c r="O330" s="132">
        <v>0</v>
      </c>
      <c r="P330" s="132">
        <f>O330*H330</f>
        <v>0</v>
      </c>
      <c r="Q330" s="132">
        <v>0</v>
      </c>
      <c r="R330" s="132">
        <f>Q330*H330</f>
        <v>0</v>
      </c>
      <c r="S330" s="132">
        <v>0</v>
      </c>
      <c r="T330" s="133">
        <f>S330*H330</f>
        <v>0</v>
      </c>
      <c r="AR330" s="134" t="s">
        <v>106</v>
      </c>
      <c r="AT330" s="134" t="s">
        <v>226</v>
      </c>
      <c r="AU330" s="134" t="s">
        <v>78</v>
      </c>
      <c r="AY330" s="17" t="s">
        <v>224</v>
      </c>
      <c r="BE330" s="135">
        <f>IF(N330="základní",J330,0)</f>
        <v>427.5</v>
      </c>
      <c r="BF330" s="135">
        <f>IF(N330="snížená",J330,0)</f>
        <v>0</v>
      </c>
      <c r="BG330" s="135">
        <f>IF(N330="zákl. přenesená",J330,0)</f>
        <v>0</v>
      </c>
      <c r="BH330" s="135">
        <f>IF(N330="sníž. přenesená",J330,0)</f>
        <v>0</v>
      </c>
      <c r="BI330" s="135">
        <f>IF(N330="nulová",J330,0)</f>
        <v>0</v>
      </c>
      <c r="BJ330" s="17" t="s">
        <v>78</v>
      </c>
      <c r="BK330" s="135">
        <f>ROUND(I330*H330,2)</f>
        <v>427.5</v>
      </c>
      <c r="BL330" s="17" t="s">
        <v>106</v>
      </c>
      <c r="BM330" s="134" t="s">
        <v>852</v>
      </c>
    </row>
    <row r="331" spans="2:65" s="1" customFormat="1">
      <c r="B331" s="29"/>
      <c r="D331" s="136" t="s">
        <v>231</v>
      </c>
      <c r="F331" s="137" t="s">
        <v>6893</v>
      </c>
      <c r="L331" s="29"/>
      <c r="M331" s="138"/>
      <c r="T331" s="53"/>
      <c r="AT331" s="17" t="s">
        <v>231</v>
      </c>
      <c r="AU331" s="17" t="s">
        <v>78</v>
      </c>
    </row>
    <row r="332" spans="2:65" s="1" customFormat="1" ht="21.75" customHeight="1">
      <c r="B332" s="123"/>
      <c r="C332" s="124" t="s">
        <v>521</v>
      </c>
      <c r="D332" s="124" t="s">
        <v>226</v>
      </c>
      <c r="E332" s="125" t="s">
        <v>6772</v>
      </c>
      <c r="F332" s="126" t="s">
        <v>6773</v>
      </c>
      <c r="G332" s="127" t="s">
        <v>6742</v>
      </c>
      <c r="H332" s="128">
        <v>4.5</v>
      </c>
      <c r="I332" s="129">
        <v>389</v>
      </c>
      <c r="J332" s="129">
        <f>ROUND(I332*H332,2)</f>
        <v>1750.5</v>
      </c>
      <c r="K332" s="126" t="s">
        <v>1</v>
      </c>
      <c r="L332" s="29"/>
      <c r="M332" s="130" t="s">
        <v>1</v>
      </c>
      <c r="N332" s="131" t="s">
        <v>38</v>
      </c>
      <c r="O332" s="132">
        <v>0</v>
      </c>
      <c r="P332" s="132">
        <f>O332*H332</f>
        <v>0</v>
      </c>
      <c r="Q332" s="132">
        <v>0</v>
      </c>
      <c r="R332" s="132">
        <f>Q332*H332</f>
        <v>0</v>
      </c>
      <c r="S332" s="132">
        <v>0</v>
      </c>
      <c r="T332" s="133">
        <f>S332*H332</f>
        <v>0</v>
      </c>
      <c r="AR332" s="134" t="s">
        <v>106</v>
      </c>
      <c r="AT332" s="134" t="s">
        <v>226</v>
      </c>
      <c r="AU332" s="134" t="s">
        <v>78</v>
      </c>
      <c r="AY332" s="17" t="s">
        <v>224</v>
      </c>
      <c r="BE332" s="135">
        <f>IF(N332="základní",J332,0)</f>
        <v>1750.5</v>
      </c>
      <c r="BF332" s="135">
        <f>IF(N332="snížená",J332,0)</f>
        <v>0</v>
      </c>
      <c r="BG332" s="135">
        <f>IF(N332="zákl. přenesená",J332,0)</f>
        <v>0</v>
      </c>
      <c r="BH332" s="135">
        <f>IF(N332="sníž. přenesená",J332,0)</f>
        <v>0</v>
      </c>
      <c r="BI332" s="135">
        <f>IF(N332="nulová",J332,0)</f>
        <v>0</v>
      </c>
      <c r="BJ332" s="17" t="s">
        <v>78</v>
      </c>
      <c r="BK332" s="135">
        <f>ROUND(I332*H332,2)</f>
        <v>1750.5</v>
      </c>
      <c r="BL332" s="17" t="s">
        <v>106</v>
      </c>
      <c r="BM332" s="134" t="s">
        <v>855</v>
      </c>
    </row>
    <row r="333" spans="2:65" s="1" customFormat="1">
      <c r="B333" s="29"/>
      <c r="D333" s="136" t="s">
        <v>231</v>
      </c>
      <c r="F333" s="137" t="s">
        <v>6773</v>
      </c>
      <c r="L333" s="29"/>
      <c r="M333" s="138"/>
      <c r="T333" s="53"/>
      <c r="AT333" s="17" t="s">
        <v>231</v>
      </c>
      <c r="AU333" s="17" t="s">
        <v>78</v>
      </c>
    </row>
    <row r="334" spans="2:65" s="1" customFormat="1" ht="24.2" customHeight="1">
      <c r="B334" s="123"/>
      <c r="C334" s="124" t="s">
        <v>861</v>
      </c>
      <c r="D334" s="124" t="s">
        <v>226</v>
      </c>
      <c r="E334" s="125" t="s">
        <v>6774</v>
      </c>
      <c r="F334" s="126" t="s">
        <v>6775</v>
      </c>
      <c r="G334" s="127" t="s">
        <v>6742</v>
      </c>
      <c r="H334" s="128">
        <v>90</v>
      </c>
      <c r="I334" s="129">
        <v>23.5</v>
      </c>
      <c r="J334" s="129">
        <f>ROUND(I334*H334,2)</f>
        <v>2115</v>
      </c>
      <c r="K334" s="126" t="s">
        <v>1</v>
      </c>
      <c r="L334" s="29"/>
      <c r="M334" s="130" t="s">
        <v>1</v>
      </c>
      <c r="N334" s="131" t="s">
        <v>38</v>
      </c>
      <c r="O334" s="132">
        <v>0</v>
      </c>
      <c r="P334" s="132">
        <f>O334*H334</f>
        <v>0</v>
      </c>
      <c r="Q334" s="132">
        <v>0</v>
      </c>
      <c r="R334" s="132">
        <f>Q334*H334</f>
        <v>0</v>
      </c>
      <c r="S334" s="132">
        <v>0</v>
      </c>
      <c r="T334" s="133">
        <f>S334*H334</f>
        <v>0</v>
      </c>
      <c r="AR334" s="134" t="s">
        <v>106</v>
      </c>
      <c r="AT334" s="134" t="s">
        <v>226</v>
      </c>
      <c r="AU334" s="134" t="s">
        <v>78</v>
      </c>
      <c r="AY334" s="17" t="s">
        <v>224</v>
      </c>
      <c r="BE334" s="135">
        <f>IF(N334="základní",J334,0)</f>
        <v>2115</v>
      </c>
      <c r="BF334" s="135">
        <f>IF(N334="snížená",J334,0)</f>
        <v>0</v>
      </c>
      <c r="BG334" s="135">
        <f>IF(N334="zákl. přenesená",J334,0)</f>
        <v>0</v>
      </c>
      <c r="BH334" s="135">
        <f>IF(N334="sníž. přenesená",J334,0)</f>
        <v>0</v>
      </c>
      <c r="BI334" s="135">
        <f>IF(N334="nulová",J334,0)</f>
        <v>0</v>
      </c>
      <c r="BJ334" s="17" t="s">
        <v>78</v>
      </c>
      <c r="BK334" s="135">
        <f>ROUND(I334*H334,2)</f>
        <v>2115</v>
      </c>
      <c r="BL334" s="17" t="s">
        <v>106</v>
      </c>
      <c r="BM334" s="134" t="s">
        <v>864</v>
      </c>
    </row>
    <row r="335" spans="2:65" s="1" customFormat="1">
      <c r="B335" s="29"/>
      <c r="D335" s="136" t="s">
        <v>231</v>
      </c>
      <c r="F335" s="137" t="s">
        <v>6775</v>
      </c>
      <c r="L335" s="29"/>
      <c r="M335" s="138"/>
      <c r="T335" s="53"/>
      <c r="AT335" s="17" t="s">
        <v>231</v>
      </c>
      <c r="AU335" s="17" t="s">
        <v>78</v>
      </c>
    </row>
    <row r="336" spans="2:65" s="1" customFormat="1" ht="24.2" customHeight="1">
      <c r="B336" s="123"/>
      <c r="C336" s="124" t="s">
        <v>548</v>
      </c>
      <c r="D336" s="124" t="s">
        <v>226</v>
      </c>
      <c r="E336" s="125" t="s">
        <v>6894</v>
      </c>
      <c r="F336" s="126" t="s">
        <v>6895</v>
      </c>
      <c r="G336" s="127" t="s">
        <v>2879</v>
      </c>
      <c r="H336" s="128">
        <v>21</v>
      </c>
      <c r="I336" s="129">
        <v>600</v>
      </c>
      <c r="J336" s="129">
        <f>ROUND(I336*H336,2)</f>
        <v>12600</v>
      </c>
      <c r="K336" s="126" t="s">
        <v>1</v>
      </c>
      <c r="L336" s="29"/>
      <c r="M336" s="130" t="s">
        <v>1</v>
      </c>
      <c r="N336" s="131" t="s">
        <v>38</v>
      </c>
      <c r="O336" s="132">
        <v>0</v>
      </c>
      <c r="P336" s="132">
        <f>O336*H336</f>
        <v>0</v>
      </c>
      <c r="Q336" s="132">
        <v>0</v>
      </c>
      <c r="R336" s="132">
        <f>Q336*H336</f>
        <v>0</v>
      </c>
      <c r="S336" s="132">
        <v>0</v>
      </c>
      <c r="T336" s="133">
        <f>S336*H336</f>
        <v>0</v>
      </c>
      <c r="AR336" s="134" t="s">
        <v>106</v>
      </c>
      <c r="AT336" s="134" t="s">
        <v>226</v>
      </c>
      <c r="AU336" s="134" t="s">
        <v>78</v>
      </c>
      <c r="AY336" s="17" t="s">
        <v>224</v>
      </c>
      <c r="BE336" s="135">
        <f>IF(N336="základní",J336,0)</f>
        <v>12600</v>
      </c>
      <c r="BF336" s="135">
        <f>IF(N336="snížená",J336,0)</f>
        <v>0</v>
      </c>
      <c r="BG336" s="135">
        <f>IF(N336="zákl. přenesená",J336,0)</f>
        <v>0</v>
      </c>
      <c r="BH336" s="135">
        <f>IF(N336="sníž. přenesená",J336,0)</f>
        <v>0</v>
      </c>
      <c r="BI336" s="135">
        <f>IF(N336="nulová",J336,0)</f>
        <v>0</v>
      </c>
      <c r="BJ336" s="17" t="s">
        <v>78</v>
      </c>
      <c r="BK336" s="135">
        <f>ROUND(I336*H336,2)</f>
        <v>12600</v>
      </c>
      <c r="BL336" s="17" t="s">
        <v>106</v>
      </c>
      <c r="BM336" s="134" t="s">
        <v>870</v>
      </c>
    </row>
    <row r="337" spans="2:65" s="1" customFormat="1" ht="19.5">
      <c r="B337" s="29"/>
      <c r="D337" s="136" t="s">
        <v>231</v>
      </c>
      <c r="F337" s="137" t="s">
        <v>6895</v>
      </c>
      <c r="L337" s="29"/>
      <c r="M337" s="138"/>
      <c r="T337" s="53"/>
      <c r="AT337" s="17" t="s">
        <v>231</v>
      </c>
      <c r="AU337" s="17" t="s">
        <v>78</v>
      </c>
    </row>
    <row r="338" spans="2:65" s="1" customFormat="1" ht="24.2" customHeight="1">
      <c r="B338" s="123"/>
      <c r="C338" s="124" t="s">
        <v>874</v>
      </c>
      <c r="D338" s="124" t="s">
        <v>226</v>
      </c>
      <c r="E338" s="125" t="s">
        <v>6896</v>
      </c>
      <c r="F338" s="126" t="s">
        <v>6897</v>
      </c>
      <c r="G338" s="127" t="s">
        <v>2879</v>
      </c>
      <c r="H338" s="128">
        <v>14</v>
      </c>
      <c r="I338" s="129">
        <v>750</v>
      </c>
      <c r="J338" s="129">
        <f>ROUND(I338*H338,2)</f>
        <v>10500</v>
      </c>
      <c r="K338" s="126" t="s">
        <v>1</v>
      </c>
      <c r="L338" s="29"/>
      <c r="M338" s="130" t="s">
        <v>1</v>
      </c>
      <c r="N338" s="131" t="s">
        <v>38</v>
      </c>
      <c r="O338" s="132">
        <v>0</v>
      </c>
      <c r="P338" s="132">
        <f>O338*H338</f>
        <v>0</v>
      </c>
      <c r="Q338" s="132">
        <v>0</v>
      </c>
      <c r="R338" s="132">
        <f>Q338*H338</f>
        <v>0</v>
      </c>
      <c r="S338" s="132">
        <v>0</v>
      </c>
      <c r="T338" s="133">
        <f>S338*H338</f>
        <v>0</v>
      </c>
      <c r="AR338" s="134" t="s">
        <v>106</v>
      </c>
      <c r="AT338" s="134" t="s">
        <v>226</v>
      </c>
      <c r="AU338" s="134" t="s">
        <v>78</v>
      </c>
      <c r="AY338" s="17" t="s">
        <v>224</v>
      </c>
      <c r="BE338" s="135">
        <f>IF(N338="základní",J338,0)</f>
        <v>10500</v>
      </c>
      <c r="BF338" s="135">
        <f>IF(N338="snížená",J338,0)</f>
        <v>0</v>
      </c>
      <c r="BG338" s="135">
        <f>IF(N338="zákl. přenesená",J338,0)</f>
        <v>0</v>
      </c>
      <c r="BH338" s="135">
        <f>IF(N338="sníž. přenesená",J338,0)</f>
        <v>0</v>
      </c>
      <c r="BI338" s="135">
        <f>IF(N338="nulová",J338,0)</f>
        <v>0</v>
      </c>
      <c r="BJ338" s="17" t="s">
        <v>78</v>
      </c>
      <c r="BK338" s="135">
        <f>ROUND(I338*H338,2)</f>
        <v>10500</v>
      </c>
      <c r="BL338" s="17" t="s">
        <v>106</v>
      </c>
      <c r="BM338" s="134" t="s">
        <v>877</v>
      </c>
    </row>
    <row r="339" spans="2:65" s="1" customFormat="1" ht="19.5">
      <c r="B339" s="29"/>
      <c r="D339" s="136" t="s">
        <v>231</v>
      </c>
      <c r="F339" s="137" t="s">
        <v>6897</v>
      </c>
      <c r="L339" s="29"/>
      <c r="M339" s="138"/>
      <c r="T339" s="53"/>
      <c r="AT339" s="17" t="s">
        <v>231</v>
      </c>
      <c r="AU339" s="17" t="s">
        <v>78</v>
      </c>
    </row>
    <row r="340" spans="2:65" s="1" customFormat="1" ht="24.2" customHeight="1">
      <c r="B340" s="123"/>
      <c r="C340" s="124" t="s">
        <v>557</v>
      </c>
      <c r="D340" s="124" t="s">
        <v>226</v>
      </c>
      <c r="E340" s="125" t="s">
        <v>6898</v>
      </c>
      <c r="F340" s="126" t="s">
        <v>6899</v>
      </c>
      <c r="G340" s="127" t="s">
        <v>2879</v>
      </c>
      <c r="H340" s="128">
        <v>17</v>
      </c>
      <c r="I340" s="129">
        <v>900</v>
      </c>
      <c r="J340" s="129">
        <f>ROUND(I340*H340,2)</f>
        <v>15300</v>
      </c>
      <c r="K340" s="126" t="s">
        <v>1</v>
      </c>
      <c r="L340" s="29"/>
      <c r="M340" s="130" t="s">
        <v>1</v>
      </c>
      <c r="N340" s="131" t="s">
        <v>38</v>
      </c>
      <c r="O340" s="132">
        <v>0</v>
      </c>
      <c r="P340" s="132">
        <f>O340*H340</f>
        <v>0</v>
      </c>
      <c r="Q340" s="132">
        <v>0</v>
      </c>
      <c r="R340" s="132">
        <f>Q340*H340</f>
        <v>0</v>
      </c>
      <c r="S340" s="132">
        <v>0</v>
      </c>
      <c r="T340" s="133">
        <f>S340*H340</f>
        <v>0</v>
      </c>
      <c r="AR340" s="134" t="s">
        <v>106</v>
      </c>
      <c r="AT340" s="134" t="s">
        <v>226</v>
      </c>
      <c r="AU340" s="134" t="s">
        <v>78</v>
      </c>
      <c r="AY340" s="17" t="s">
        <v>224</v>
      </c>
      <c r="BE340" s="135">
        <f>IF(N340="základní",J340,0)</f>
        <v>15300</v>
      </c>
      <c r="BF340" s="135">
        <f>IF(N340="snížená",J340,0)</f>
        <v>0</v>
      </c>
      <c r="BG340" s="135">
        <f>IF(N340="zákl. přenesená",J340,0)</f>
        <v>0</v>
      </c>
      <c r="BH340" s="135">
        <f>IF(N340="sníž. přenesená",J340,0)</f>
        <v>0</v>
      </c>
      <c r="BI340" s="135">
        <f>IF(N340="nulová",J340,0)</f>
        <v>0</v>
      </c>
      <c r="BJ340" s="17" t="s">
        <v>78</v>
      </c>
      <c r="BK340" s="135">
        <f>ROUND(I340*H340,2)</f>
        <v>15300</v>
      </c>
      <c r="BL340" s="17" t="s">
        <v>106</v>
      </c>
      <c r="BM340" s="134" t="s">
        <v>882</v>
      </c>
    </row>
    <row r="341" spans="2:65" s="1" customFormat="1">
      <c r="B341" s="29"/>
      <c r="D341" s="136" t="s">
        <v>231</v>
      </c>
      <c r="F341" s="137" t="s">
        <v>6899</v>
      </c>
      <c r="L341" s="29"/>
      <c r="M341" s="138"/>
      <c r="T341" s="53"/>
      <c r="AT341" s="17" t="s">
        <v>231</v>
      </c>
      <c r="AU341" s="17" t="s">
        <v>78</v>
      </c>
    </row>
    <row r="342" spans="2:65" s="1" customFormat="1" ht="24.2" customHeight="1">
      <c r="B342" s="123"/>
      <c r="C342" s="124" t="s">
        <v>888</v>
      </c>
      <c r="D342" s="124" t="s">
        <v>226</v>
      </c>
      <c r="E342" s="125" t="s">
        <v>6900</v>
      </c>
      <c r="F342" s="126" t="s">
        <v>6901</v>
      </c>
      <c r="G342" s="127" t="s">
        <v>2879</v>
      </c>
      <c r="H342" s="128">
        <v>11</v>
      </c>
      <c r="I342" s="129">
        <v>1200</v>
      </c>
      <c r="J342" s="129">
        <f>ROUND(I342*H342,2)</f>
        <v>13200</v>
      </c>
      <c r="K342" s="126" t="s">
        <v>1</v>
      </c>
      <c r="L342" s="29"/>
      <c r="M342" s="130" t="s">
        <v>1</v>
      </c>
      <c r="N342" s="131" t="s">
        <v>38</v>
      </c>
      <c r="O342" s="132">
        <v>0</v>
      </c>
      <c r="P342" s="132">
        <f>O342*H342</f>
        <v>0</v>
      </c>
      <c r="Q342" s="132">
        <v>0</v>
      </c>
      <c r="R342" s="132">
        <f>Q342*H342</f>
        <v>0</v>
      </c>
      <c r="S342" s="132">
        <v>0</v>
      </c>
      <c r="T342" s="133">
        <f>S342*H342</f>
        <v>0</v>
      </c>
      <c r="AR342" s="134" t="s">
        <v>106</v>
      </c>
      <c r="AT342" s="134" t="s">
        <v>226</v>
      </c>
      <c r="AU342" s="134" t="s">
        <v>78</v>
      </c>
      <c r="AY342" s="17" t="s">
        <v>224</v>
      </c>
      <c r="BE342" s="135">
        <f>IF(N342="základní",J342,0)</f>
        <v>13200</v>
      </c>
      <c r="BF342" s="135">
        <f>IF(N342="snížená",J342,0)</f>
        <v>0</v>
      </c>
      <c r="BG342" s="135">
        <f>IF(N342="zákl. přenesená",J342,0)</f>
        <v>0</v>
      </c>
      <c r="BH342" s="135">
        <f>IF(N342="sníž. přenesená",J342,0)</f>
        <v>0</v>
      </c>
      <c r="BI342" s="135">
        <f>IF(N342="nulová",J342,0)</f>
        <v>0</v>
      </c>
      <c r="BJ342" s="17" t="s">
        <v>78</v>
      </c>
      <c r="BK342" s="135">
        <f>ROUND(I342*H342,2)</f>
        <v>13200</v>
      </c>
      <c r="BL342" s="17" t="s">
        <v>106</v>
      </c>
      <c r="BM342" s="134" t="s">
        <v>891</v>
      </c>
    </row>
    <row r="343" spans="2:65" s="1" customFormat="1" ht="19.5">
      <c r="B343" s="29"/>
      <c r="D343" s="136" t="s">
        <v>231</v>
      </c>
      <c r="F343" s="137" t="s">
        <v>6901</v>
      </c>
      <c r="L343" s="29"/>
      <c r="M343" s="138"/>
      <c r="T343" s="53"/>
      <c r="AT343" s="17" t="s">
        <v>231</v>
      </c>
      <c r="AU343" s="17" t="s">
        <v>78</v>
      </c>
    </row>
    <row r="344" spans="2:65" s="1" customFormat="1" ht="24.2" customHeight="1">
      <c r="B344" s="123"/>
      <c r="C344" s="124" t="s">
        <v>570</v>
      </c>
      <c r="D344" s="124" t="s">
        <v>226</v>
      </c>
      <c r="E344" s="125" t="s">
        <v>6902</v>
      </c>
      <c r="F344" s="126" t="s">
        <v>6903</v>
      </c>
      <c r="G344" s="127" t="s">
        <v>2879</v>
      </c>
      <c r="H344" s="128">
        <v>7</v>
      </c>
      <c r="I344" s="129">
        <v>1200</v>
      </c>
      <c r="J344" s="129">
        <f>ROUND(I344*H344,2)</f>
        <v>8400</v>
      </c>
      <c r="K344" s="126" t="s">
        <v>1</v>
      </c>
      <c r="L344" s="29"/>
      <c r="M344" s="130" t="s">
        <v>1</v>
      </c>
      <c r="N344" s="131" t="s">
        <v>38</v>
      </c>
      <c r="O344" s="132">
        <v>0</v>
      </c>
      <c r="P344" s="132">
        <f>O344*H344</f>
        <v>0</v>
      </c>
      <c r="Q344" s="132">
        <v>0</v>
      </c>
      <c r="R344" s="132">
        <f>Q344*H344</f>
        <v>0</v>
      </c>
      <c r="S344" s="132">
        <v>0</v>
      </c>
      <c r="T344" s="133">
        <f>S344*H344</f>
        <v>0</v>
      </c>
      <c r="AR344" s="134" t="s">
        <v>106</v>
      </c>
      <c r="AT344" s="134" t="s">
        <v>226</v>
      </c>
      <c r="AU344" s="134" t="s">
        <v>78</v>
      </c>
      <c r="AY344" s="17" t="s">
        <v>224</v>
      </c>
      <c r="BE344" s="135">
        <f>IF(N344="základní",J344,0)</f>
        <v>8400</v>
      </c>
      <c r="BF344" s="135">
        <f>IF(N344="snížená",J344,0)</f>
        <v>0</v>
      </c>
      <c r="BG344" s="135">
        <f>IF(N344="zákl. přenesená",J344,0)</f>
        <v>0</v>
      </c>
      <c r="BH344" s="135">
        <f>IF(N344="sníž. přenesená",J344,0)</f>
        <v>0</v>
      </c>
      <c r="BI344" s="135">
        <f>IF(N344="nulová",J344,0)</f>
        <v>0</v>
      </c>
      <c r="BJ344" s="17" t="s">
        <v>78</v>
      </c>
      <c r="BK344" s="135">
        <f>ROUND(I344*H344,2)</f>
        <v>8400</v>
      </c>
      <c r="BL344" s="17" t="s">
        <v>106</v>
      </c>
      <c r="BM344" s="134" t="s">
        <v>897</v>
      </c>
    </row>
    <row r="345" spans="2:65" s="1" customFormat="1">
      <c r="B345" s="29"/>
      <c r="D345" s="136" t="s">
        <v>231</v>
      </c>
      <c r="F345" s="137" t="s">
        <v>6903</v>
      </c>
      <c r="L345" s="29"/>
      <c r="M345" s="138"/>
      <c r="T345" s="53"/>
      <c r="AT345" s="17" t="s">
        <v>231</v>
      </c>
      <c r="AU345" s="17" t="s">
        <v>78</v>
      </c>
    </row>
    <row r="346" spans="2:65" s="1" customFormat="1" ht="24.2" customHeight="1">
      <c r="B346" s="123"/>
      <c r="C346" s="124" t="s">
        <v>901</v>
      </c>
      <c r="D346" s="124" t="s">
        <v>226</v>
      </c>
      <c r="E346" s="125" t="s">
        <v>6904</v>
      </c>
      <c r="F346" s="126" t="s">
        <v>6905</v>
      </c>
      <c r="G346" s="127" t="s">
        <v>2879</v>
      </c>
      <c r="H346" s="128">
        <v>7</v>
      </c>
      <c r="I346" s="129">
        <v>600</v>
      </c>
      <c r="J346" s="129">
        <f>ROUND(I346*H346,2)</f>
        <v>4200</v>
      </c>
      <c r="K346" s="126" t="s">
        <v>1</v>
      </c>
      <c r="L346" s="29"/>
      <c r="M346" s="130" t="s">
        <v>1</v>
      </c>
      <c r="N346" s="131" t="s">
        <v>38</v>
      </c>
      <c r="O346" s="132">
        <v>0</v>
      </c>
      <c r="P346" s="132">
        <f>O346*H346</f>
        <v>0</v>
      </c>
      <c r="Q346" s="132">
        <v>0</v>
      </c>
      <c r="R346" s="132">
        <f>Q346*H346</f>
        <v>0</v>
      </c>
      <c r="S346" s="132">
        <v>0</v>
      </c>
      <c r="T346" s="133">
        <f>S346*H346</f>
        <v>0</v>
      </c>
      <c r="AR346" s="134" t="s">
        <v>106</v>
      </c>
      <c r="AT346" s="134" t="s">
        <v>226</v>
      </c>
      <c r="AU346" s="134" t="s">
        <v>78</v>
      </c>
      <c r="AY346" s="17" t="s">
        <v>224</v>
      </c>
      <c r="BE346" s="135">
        <f>IF(N346="základní",J346,0)</f>
        <v>4200</v>
      </c>
      <c r="BF346" s="135">
        <f>IF(N346="snížená",J346,0)</f>
        <v>0</v>
      </c>
      <c r="BG346" s="135">
        <f>IF(N346="zákl. přenesená",J346,0)</f>
        <v>0</v>
      </c>
      <c r="BH346" s="135">
        <f>IF(N346="sníž. přenesená",J346,0)</f>
        <v>0</v>
      </c>
      <c r="BI346" s="135">
        <f>IF(N346="nulová",J346,0)</f>
        <v>0</v>
      </c>
      <c r="BJ346" s="17" t="s">
        <v>78</v>
      </c>
      <c r="BK346" s="135">
        <f>ROUND(I346*H346,2)</f>
        <v>4200</v>
      </c>
      <c r="BL346" s="17" t="s">
        <v>106</v>
      </c>
      <c r="BM346" s="134" t="s">
        <v>902</v>
      </c>
    </row>
    <row r="347" spans="2:65" s="1" customFormat="1">
      <c r="B347" s="29"/>
      <c r="D347" s="136" t="s">
        <v>231</v>
      </c>
      <c r="F347" s="137" t="s">
        <v>6905</v>
      </c>
      <c r="L347" s="29"/>
      <c r="M347" s="138"/>
      <c r="T347" s="53"/>
      <c r="AT347" s="17" t="s">
        <v>231</v>
      </c>
      <c r="AU347" s="17" t="s">
        <v>78</v>
      </c>
    </row>
    <row r="348" spans="2:65" s="1" customFormat="1" ht="24.2" customHeight="1">
      <c r="B348" s="123"/>
      <c r="C348" s="124" t="s">
        <v>574</v>
      </c>
      <c r="D348" s="124" t="s">
        <v>226</v>
      </c>
      <c r="E348" s="125" t="s">
        <v>6906</v>
      </c>
      <c r="F348" s="126" t="s">
        <v>6907</v>
      </c>
      <c r="G348" s="127" t="s">
        <v>2879</v>
      </c>
      <c r="H348" s="128">
        <v>27</v>
      </c>
      <c r="I348" s="129">
        <v>600</v>
      </c>
      <c r="J348" s="129">
        <f>ROUND(I348*H348,2)</f>
        <v>16200</v>
      </c>
      <c r="K348" s="126" t="s">
        <v>1</v>
      </c>
      <c r="L348" s="29"/>
      <c r="M348" s="130" t="s">
        <v>1</v>
      </c>
      <c r="N348" s="131" t="s">
        <v>38</v>
      </c>
      <c r="O348" s="132">
        <v>0</v>
      </c>
      <c r="P348" s="132">
        <f>O348*H348</f>
        <v>0</v>
      </c>
      <c r="Q348" s="132">
        <v>0</v>
      </c>
      <c r="R348" s="132">
        <f>Q348*H348</f>
        <v>0</v>
      </c>
      <c r="S348" s="132">
        <v>0</v>
      </c>
      <c r="T348" s="133">
        <f>S348*H348</f>
        <v>0</v>
      </c>
      <c r="AR348" s="134" t="s">
        <v>106</v>
      </c>
      <c r="AT348" s="134" t="s">
        <v>226</v>
      </c>
      <c r="AU348" s="134" t="s">
        <v>78</v>
      </c>
      <c r="AY348" s="17" t="s">
        <v>224</v>
      </c>
      <c r="BE348" s="135">
        <f>IF(N348="základní",J348,0)</f>
        <v>16200</v>
      </c>
      <c r="BF348" s="135">
        <f>IF(N348="snížená",J348,0)</f>
        <v>0</v>
      </c>
      <c r="BG348" s="135">
        <f>IF(N348="zákl. přenesená",J348,0)</f>
        <v>0</v>
      </c>
      <c r="BH348" s="135">
        <f>IF(N348="sníž. přenesená",J348,0)</f>
        <v>0</v>
      </c>
      <c r="BI348" s="135">
        <f>IF(N348="nulová",J348,0)</f>
        <v>0</v>
      </c>
      <c r="BJ348" s="17" t="s">
        <v>78</v>
      </c>
      <c r="BK348" s="135">
        <f>ROUND(I348*H348,2)</f>
        <v>16200</v>
      </c>
      <c r="BL348" s="17" t="s">
        <v>106</v>
      </c>
      <c r="BM348" s="134" t="s">
        <v>906</v>
      </c>
    </row>
    <row r="349" spans="2:65" s="1" customFormat="1">
      <c r="B349" s="29"/>
      <c r="D349" s="136" t="s">
        <v>231</v>
      </c>
      <c r="F349" s="137" t="s">
        <v>6907</v>
      </c>
      <c r="L349" s="29"/>
      <c r="M349" s="138"/>
      <c r="T349" s="53"/>
      <c r="AT349" s="17" t="s">
        <v>231</v>
      </c>
      <c r="AU349" s="17" t="s">
        <v>78</v>
      </c>
    </row>
    <row r="350" spans="2:65" s="1" customFormat="1" ht="24.2" customHeight="1">
      <c r="B350" s="123"/>
      <c r="C350" s="124" t="s">
        <v>910</v>
      </c>
      <c r="D350" s="124" t="s">
        <v>226</v>
      </c>
      <c r="E350" s="125" t="s">
        <v>6908</v>
      </c>
      <c r="F350" s="126" t="s">
        <v>6909</v>
      </c>
      <c r="G350" s="127" t="s">
        <v>2879</v>
      </c>
      <c r="H350" s="128">
        <v>14</v>
      </c>
      <c r="I350" s="129">
        <v>600</v>
      </c>
      <c r="J350" s="129">
        <f>ROUND(I350*H350,2)</f>
        <v>8400</v>
      </c>
      <c r="K350" s="126" t="s">
        <v>1</v>
      </c>
      <c r="L350" s="29"/>
      <c r="M350" s="130" t="s">
        <v>1</v>
      </c>
      <c r="N350" s="131" t="s">
        <v>38</v>
      </c>
      <c r="O350" s="132">
        <v>0</v>
      </c>
      <c r="P350" s="132">
        <f>O350*H350</f>
        <v>0</v>
      </c>
      <c r="Q350" s="132">
        <v>0</v>
      </c>
      <c r="R350" s="132">
        <f>Q350*H350</f>
        <v>0</v>
      </c>
      <c r="S350" s="132">
        <v>0</v>
      </c>
      <c r="T350" s="133">
        <f>S350*H350</f>
        <v>0</v>
      </c>
      <c r="AR350" s="134" t="s">
        <v>106</v>
      </c>
      <c r="AT350" s="134" t="s">
        <v>226</v>
      </c>
      <c r="AU350" s="134" t="s">
        <v>78</v>
      </c>
      <c r="AY350" s="17" t="s">
        <v>224</v>
      </c>
      <c r="BE350" s="135">
        <f>IF(N350="základní",J350,0)</f>
        <v>8400</v>
      </c>
      <c r="BF350" s="135">
        <f>IF(N350="snížená",J350,0)</f>
        <v>0</v>
      </c>
      <c r="BG350" s="135">
        <f>IF(N350="zákl. přenesená",J350,0)</f>
        <v>0</v>
      </c>
      <c r="BH350" s="135">
        <f>IF(N350="sníž. přenesená",J350,0)</f>
        <v>0</v>
      </c>
      <c r="BI350" s="135">
        <f>IF(N350="nulová",J350,0)</f>
        <v>0</v>
      </c>
      <c r="BJ350" s="17" t="s">
        <v>78</v>
      </c>
      <c r="BK350" s="135">
        <f>ROUND(I350*H350,2)</f>
        <v>8400</v>
      </c>
      <c r="BL350" s="17" t="s">
        <v>106</v>
      </c>
      <c r="BM350" s="134" t="s">
        <v>913</v>
      </c>
    </row>
    <row r="351" spans="2:65" s="1" customFormat="1">
      <c r="B351" s="29"/>
      <c r="D351" s="136" t="s">
        <v>231</v>
      </c>
      <c r="F351" s="137" t="s">
        <v>6909</v>
      </c>
      <c r="L351" s="29"/>
      <c r="M351" s="138"/>
      <c r="T351" s="53"/>
      <c r="AT351" s="17" t="s">
        <v>231</v>
      </c>
      <c r="AU351" s="17" t="s">
        <v>78</v>
      </c>
    </row>
    <row r="352" spans="2:65" s="11" customFormat="1" ht="25.9" customHeight="1">
      <c r="B352" s="112"/>
      <c r="D352" s="113" t="s">
        <v>72</v>
      </c>
      <c r="E352" s="114" t="s">
        <v>6910</v>
      </c>
      <c r="F352" s="114" t="s">
        <v>6910</v>
      </c>
      <c r="J352" s="115">
        <f>BK352</f>
        <v>37002.15</v>
      </c>
      <c r="L352" s="112"/>
      <c r="M352" s="116"/>
      <c r="P352" s="117">
        <f>SUM(P353:P380)</f>
        <v>0</v>
      </c>
      <c r="R352" s="117">
        <f>SUM(R353:R380)</f>
        <v>0</v>
      </c>
      <c r="T352" s="118">
        <f>SUM(T353:T380)</f>
        <v>0</v>
      </c>
      <c r="AR352" s="113" t="s">
        <v>78</v>
      </c>
      <c r="AT352" s="119" t="s">
        <v>72</v>
      </c>
      <c r="AU352" s="119" t="s">
        <v>73</v>
      </c>
      <c r="AY352" s="113" t="s">
        <v>224</v>
      </c>
      <c r="BK352" s="120">
        <f>SUM(BK353:BK380)</f>
        <v>37002.15</v>
      </c>
    </row>
    <row r="353" spans="2:65" s="1" customFormat="1" ht="33" customHeight="1">
      <c r="B353" s="123"/>
      <c r="C353" s="124" t="s">
        <v>579</v>
      </c>
      <c r="D353" s="124" t="s">
        <v>226</v>
      </c>
      <c r="E353" s="125" t="s">
        <v>6911</v>
      </c>
      <c r="F353" s="126" t="s">
        <v>6912</v>
      </c>
      <c r="G353" s="127" t="s">
        <v>2879</v>
      </c>
      <c r="H353" s="128">
        <v>54</v>
      </c>
      <c r="I353" s="129">
        <v>52.3</v>
      </c>
      <c r="J353" s="129">
        <f>ROUND(I353*H353,2)</f>
        <v>2824.2</v>
      </c>
      <c r="K353" s="126" t="s">
        <v>1</v>
      </c>
      <c r="L353" s="29"/>
      <c r="M353" s="130" t="s">
        <v>1</v>
      </c>
      <c r="N353" s="131" t="s">
        <v>38</v>
      </c>
      <c r="O353" s="132">
        <v>0</v>
      </c>
      <c r="P353" s="132">
        <f>O353*H353</f>
        <v>0</v>
      </c>
      <c r="Q353" s="132">
        <v>0</v>
      </c>
      <c r="R353" s="132">
        <f>Q353*H353</f>
        <v>0</v>
      </c>
      <c r="S353" s="132">
        <v>0</v>
      </c>
      <c r="T353" s="133">
        <f>S353*H353</f>
        <v>0</v>
      </c>
      <c r="AR353" s="134" t="s">
        <v>106</v>
      </c>
      <c r="AT353" s="134" t="s">
        <v>226</v>
      </c>
      <c r="AU353" s="134" t="s">
        <v>78</v>
      </c>
      <c r="AY353" s="17" t="s">
        <v>224</v>
      </c>
      <c r="BE353" s="135">
        <f>IF(N353="základní",J353,0)</f>
        <v>2824.2</v>
      </c>
      <c r="BF353" s="135">
        <f>IF(N353="snížená",J353,0)</f>
        <v>0</v>
      </c>
      <c r="BG353" s="135">
        <f>IF(N353="zákl. přenesená",J353,0)</f>
        <v>0</v>
      </c>
      <c r="BH353" s="135">
        <f>IF(N353="sníž. přenesená",J353,0)</f>
        <v>0</v>
      </c>
      <c r="BI353" s="135">
        <f>IF(N353="nulová",J353,0)</f>
        <v>0</v>
      </c>
      <c r="BJ353" s="17" t="s">
        <v>78</v>
      </c>
      <c r="BK353" s="135">
        <f>ROUND(I353*H353,2)</f>
        <v>2824.2</v>
      </c>
      <c r="BL353" s="17" t="s">
        <v>106</v>
      </c>
      <c r="BM353" s="134" t="s">
        <v>919</v>
      </c>
    </row>
    <row r="354" spans="2:65" s="1" customFormat="1" ht="19.5">
      <c r="B354" s="29"/>
      <c r="D354" s="136" t="s">
        <v>231</v>
      </c>
      <c r="F354" s="137" t="s">
        <v>6912</v>
      </c>
      <c r="L354" s="29"/>
      <c r="M354" s="138"/>
      <c r="T354" s="53"/>
      <c r="AT354" s="17" t="s">
        <v>231</v>
      </c>
      <c r="AU354" s="17" t="s">
        <v>78</v>
      </c>
    </row>
    <row r="355" spans="2:65" s="1" customFormat="1" ht="24.2" customHeight="1">
      <c r="B355" s="123"/>
      <c r="C355" s="124" t="s">
        <v>921</v>
      </c>
      <c r="D355" s="124" t="s">
        <v>226</v>
      </c>
      <c r="E355" s="125" t="s">
        <v>6913</v>
      </c>
      <c r="F355" s="126" t="s">
        <v>6914</v>
      </c>
      <c r="G355" s="127" t="s">
        <v>2879</v>
      </c>
      <c r="H355" s="128">
        <v>54</v>
      </c>
      <c r="I355" s="129">
        <v>61.1</v>
      </c>
      <c r="J355" s="129">
        <f>ROUND(I355*H355,2)</f>
        <v>3299.4</v>
      </c>
      <c r="K355" s="126" t="s">
        <v>1</v>
      </c>
      <c r="L355" s="29"/>
      <c r="M355" s="130" t="s">
        <v>1</v>
      </c>
      <c r="N355" s="131" t="s">
        <v>38</v>
      </c>
      <c r="O355" s="132">
        <v>0</v>
      </c>
      <c r="P355" s="132">
        <f>O355*H355</f>
        <v>0</v>
      </c>
      <c r="Q355" s="132">
        <v>0</v>
      </c>
      <c r="R355" s="132">
        <f>Q355*H355</f>
        <v>0</v>
      </c>
      <c r="S355" s="132">
        <v>0</v>
      </c>
      <c r="T355" s="133">
        <f>S355*H355</f>
        <v>0</v>
      </c>
      <c r="AR355" s="134" t="s">
        <v>106</v>
      </c>
      <c r="AT355" s="134" t="s">
        <v>226</v>
      </c>
      <c r="AU355" s="134" t="s">
        <v>78</v>
      </c>
      <c r="AY355" s="17" t="s">
        <v>224</v>
      </c>
      <c r="BE355" s="135">
        <f>IF(N355="základní",J355,0)</f>
        <v>3299.4</v>
      </c>
      <c r="BF355" s="135">
        <f>IF(N355="snížená",J355,0)</f>
        <v>0</v>
      </c>
      <c r="BG355" s="135">
        <f>IF(N355="zákl. přenesená",J355,0)</f>
        <v>0</v>
      </c>
      <c r="BH355" s="135">
        <f>IF(N355="sníž. přenesená",J355,0)</f>
        <v>0</v>
      </c>
      <c r="BI355" s="135">
        <f>IF(N355="nulová",J355,0)</f>
        <v>0</v>
      </c>
      <c r="BJ355" s="17" t="s">
        <v>78</v>
      </c>
      <c r="BK355" s="135">
        <f>ROUND(I355*H355,2)</f>
        <v>3299.4</v>
      </c>
      <c r="BL355" s="17" t="s">
        <v>106</v>
      </c>
      <c r="BM355" s="134" t="s">
        <v>924</v>
      </c>
    </row>
    <row r="356" spans="2:65" s="1" customFormat="1" ht="19.5">
      <c r="B356" s="29"/>
      <c r="D356" s="136" t="s">
        <v>231</v>
      </c>
      <c r="F356" s="137" t="s">
        <v>6914</v>
      </c>
      <c r="L356" s="29"/>
      <c r="M356" s="138"/>
      <c r="T356" s="53"/>
      <c r="AT356" s="17" t="s">
        <v>231</v>
      </c>
      <c r="AU356" s="17" t="s">
        <v>78</v>
      </c>
    </row>
    <row r="357" spans="2:65" s="1" customFormat="1" ht="16.5" customHeight="1">
      <c r="B357" s="123"/>
      <c r="C357" s="124" t="s">
        <v>583</v>
      </c>
      <c r="D357" s="124" t="s">
        <v>226</v>
      </c>
      <c r="E357" s="125" t="s">
        <v>6915</v>
      </c>
      <c r="F357" s="126" t="s">
        <v>6916</v>
      </c>
      <c r="G357" s="127" t="s">
        <v>2879</v>
      </c>
      <c r="H357" s="128">
        <v>54</v>
      </c>
      <c r="I357" s="129">
        <v>15</v>
      </c>
      <c r="J357" s="129">
        <f>ROUND(I357*H357,2)</f>
        <v>810</v>
      </c>
      <c r="K357" s="126" t="s">
        <v>1</v>
      </c>
      <c r="L357" s="29"/>
      <c r="M357" s="130" t="s">
        <v>1</v>
      </c>
      <c r="N357" s="131" t="s">
        <v>38</v>
      </c>
      <c r="O357" s="132">
        <v>0</v>
      </c>
      <c r="P357" s="132">
        <f>O357*H357</f>
        <v>0</v>
      </c>
      <c r="Q357" s="132">
        <v>0</v>
      </c>
      <c r="R357" s="132">
        <f>Q357*H357</f>
        <v>0</v>
      </c>
      <c r="S357" s="132">
        <v>0</v>
      </c>
      <c r="T357" s="133">
        <f>S357*H357</f>
        <v>0</v>
      </c>
      <c r="AR357" s="134" t="s">
        <v>106</v>
      </c>
      <c r="AT357" s="134" t="s">
        <v>226</v>
      </c>
      <c r="AU357" s="134" t="s">
        <v>78</v>
      </c>
      <c r="AY357" s="17" t="s">
        <v>224</v>
      </c>
      <c r="BE357" s="135">
        <f>IF(N357="základní",J357,0)</f>
        <v>810</v>
      </c>
      <c r="BF357" s="135">
        <f>IF(N357="snížená",J357,0)</f>
        <v>0</v>
      </c>
      <c r="BG357" s="135">
        <f>IF(N357="zákl. přenesená",J357,0)</f>
        <v>0</v>
      </c>
      <c r="BH357" s="135">
        <f>IF(N357="sníž. přenesená",J357,0)</f>
        <v>0</v>
      </c>
      <c r="BI357" s="135">
        <f>IF(N357="nulová",J357,0)</f>
        <v>0</v>
      </c>
      <c r="BJ357" s="17" t="s">
        <v>78</v>
      </c>
      <c r="BK357" s="135">
        <f>ROUND(I357*H357,2)</f>
        <v>810</v>
      </c>
      <c r="BL357" s="17" t="s">
        <v>106</v>
      </c>
      <c r="BM357" s="134" t="s">
        <v>931</v>
      </c>
    </row>
    <row r="358" spans="2:65" s="1" customFormat="1">
      <c r="B358" s="29"/>
      <c r="D358" s="136" t="s">
        <v>231</v>
      </c>
      <c r="F358" s="137" t="s">
        <v>6916</v>
      </c>
      <c r="L358" s="29"/>
      <c r="M358" s="138"/>
      <c r="T358" s="53"/>
      <c r="AT358" s="17" t="s">
        <v>231</v>
      </c>
      <c r="AU358" s="17" t="s">
        <v>78</v>
      </c>
    </row>
    <row r="359" spans="2:65" s="1" customFormat="1" ht="24.2" customHeight="1">
      <c r="B359" s="123"/>
      <c r="C359" s="124" t="s">
        <v>934</v>
      </c>
      <c r="D359" s="124" t="s">
        <v>226</v>
      </c>
      <c r="E359" s="125" t="s">
        <v>6917</v>
      </c>
      <c r="F359" s="126" t="s">
        <v>6918</v>
      </c>
      <c r="G359" s="127" t="s">
        <v>2879</v>
      </c>
      <c r="H359" s="128">
        <v>54</v>
      </c>
      <c r="I359" s="129">
        <v>60</v>
      </c>
      <c r="J359" s="129">
        <f>ROUND(I359*H359,2)</f>
        <v>3240</v>
      </c>
      <c r="K359" s="126" t="s">
        <v>1</v>
      </c>
      <c r="L359" s="29"/>
      <c r="M359" s="130" t="s">
        <v>1</v>
      </c>
      <c r="N359" s="131" t="s">
        <v>38</v>
      </c>
      <c r="O359" s="132">
        <v>0</v>
      </c>
      <c r="P359" s="132">
        <f>O359*H359</f>
        <v>0</v>
      </c>
      <c r="Q359" s="132">
        <v>0</v>
      </c>
      <c r="R359" s="132">
        <f>Q359*H359</f>
        <v>0</v>
      </c>
      <c r="S359" s="132">
        <v>0</v>
      </c>
      <c r="T359" s="133">
        <f>S359*H359</f>
        <v>0</v>
      </c>
      <c r="AR359" s="134" t="s">
        <v>106</v>
      </c>
      <c r="AT359" s="134" t="s">
        <v>226</v>
      </c>
      <c r="AU359" s="134" t="s">
        <v>78</v>
      </c>
      <c r="AY359" s="17" t="s">
        <v>224</v>
      </c>
      <c r="BE359" s="135">
        <f>IF(N359="základní",J359,0)</f>
        <v>3240</v>
      </c>
      <c r="BF359" s="135">
        <f>IF(N359="snížená",J359,0)</f>
        <v>0</v>
      </c>
      <c r="BG359" s="135">
        <f>IF(N359="zákl. přenesená",J359,0)</f>
        <v>0</v>
      </c>
      <c r="BH359" s="135">
        <f>IF(N359="sníž. přenesená",J359,0)</f>
        <v>0</v>
      </c>
      <c r="BI359" s="135">
        <f>IF(N359="nulová",J359,0)</f>
        <v>0</v>
      </c>
      <c r="BJ359" s="17" t="s">
        <v>78</v>
      </c>
      <c r="BK359" s="135">
        <f>ROUND(I359*H359,2)</f>
        <v>3240</v>
      </c>
      <c r="BL359" s="17" t="s">
        <v>106</v>
      </c>
      <c r="BM359" s="134" t="s">
        <v>937</v>
      </c>
    </row>
    <row r="360" spans="2:65" s="1" customFormat="1">
      <c r="B360" s="29"/>
      <c r="D360" s="136" t="s">
        <v>231</v>
      </c>
      <c r="F360" s="137" t="s">
        <v>6918</v>
      </c>
      <c r="L360" s="29"/>
      <c r="M360" s="138"/>
      <c r="T360" s="53"/>
      <c r="AT360" s="17" t="s">
        <v>231</v>
      </c>
      <c r="AU360" s="17" t="s">
        <v>78</v>
      </c>
    </row>
    <row r="361" spans="2:65" s="1" customFormat="1" ht="16.5" customHeight="1">
      <c r="B361" s="123"/>
      <c r="C361" s="124" t="s">
        <v>596</v>
      </c>
      <c r="D361" s="124" t="s">
        <v>226</v>
      </c>
      <c r="E361" s="125" t="s">
        <v>6919</v>
      </c>
      <c r="F361" s="126" t="s">
        <v>6920</v>
      </c>
      <c r="G361" s="127" t="s">
        <v>2879</v>
      </c>
      <c r="H361" s="128">
        <v>54</v>
      </c>
      <c r="I361" s="129">
        <v>30</v>
      </c>
      <c r="J361" s="129">
        <f>ROUND(I361*H361,2)</f>
        <v>1620</v>
      </c>
      <c r="K361" s="126" t="s">
        <v>1</v>
      </c>
      <c r="L361" s="29"/>
      <c r="M361" s="130" t="s">
        <v>1</v>
      </c>
      <c r="N361" s="131" t="s">
        <v>38</v>
      </c>
      <c r="O361" s="132">
        <v>0</v>
      </c>
      <c r="P361" s="132">
        <f>O361*H361</f>
        <v>0</v>
      </c>
      <c r="Q361" s="132">
        <v>0</v>
      </c>
      <c r="R361" s="132">
        <f>Q361*H361</f>
        <v>0</v>
      </c>
      <c r="S361" s="132">
        <v>0</v>
      </c>
      <c r="T361" s="133">
        <f>S361*H361</f>
        <v>0</v>
      </c>
      <c r="AR361" s="134" t="s">
        <v>106</v>
      </c>
      <c r="AT361" s="134" t="s">
        <v>226</v>
      </c>
      <c r="AU361" s="134" t="s">
        <v>78</v>
      </c>
      <c r="AY361" s="17" t="s">
        <v>224</v>
      </c>
      <c r="BE361" s="135">
        <f>IF(N361="základní",J361,0)</f>
        <v>1620</v>
      </c>
      <c r="BF361" s="135">
        <f>IF(N361="snížená",J361,0)</f>
        <v>0</v>
      </c>
      <c r="BG361" s="135">
        <f>IF(N361="zákl. přenesená",J361,0)</f>
        <v>0</v>
      </c>
      <c r="BH361" s="135">
        <f>IF(N361="sníž. přenesená",J361,0)</f>
        <v>0</v>
      </c>
      <c r="BI361" s="135">
        <f>IF(N361="nulová",J361,0)</f>
        <v>0</v>
      </c>
      <c r="BJ361" s="17" t="s">
        <v>78</v>
      </c>
      <c r="BK361" s="135">
        <f>ROUND(I361*H361,2)</f>
        <v>1620</v>
      </c>
      <c r="BL361" s="17" t="s">
        <v>106</v>
      </c>
      <c r="BM361" s="134" t="s">
        <v>942</v>
      </c>
    </row>
    <row r="362" spans="2:65" s="1" customFormat="1">
      <c r="B362" s="29"/>
      <c r="D362" s="136" t="s">
        <v>231</v>
      </c>
      <c r="F362" s="137" t="s">
        <v>6920</v>
      </c>
      <c r="L362" s="29"/>
      <c r="M362" s="138"/>
      <c r="T362" s="53"/>
      <c r="AT362" s="17" t="s">
        <v>231</v>
      </c>
      <c r="AU362" s="17" t="s">
        <v>78</v>
      </c>
    </row>
    <row r="363" spans="2:65" s="1" customFormat="1" ht="24.2" customHeight="1">
      <c r="B363" s="123"/>
      <c r="C363" s="124" t="s">
        <v>944</v>
      </c>
      <c r="D363" s="124" t="s">
        <v>226</v>
      </c>
      <c r="E363" s="125" t="s">
        <v>6921</v>
      </c>
      <c r="F363" s="126" t="s">
        <v>6922</v>
      </c>
      <c r="G363" s="127" t="s">
        <v>2879</v>
      </c>
      <c r="H363" s="128">
        <v>54</v>
      </c>
      <c r="I363" s="129">
        <v>100</v>
      </c>
      <c r="J363" s="129">
        <f>ROUND(I363*H363,2)</f>
        <v>5400</v>
      </c>
      <c r="K363" s="126" t="s">
        <v>1</v>
      </c>
      <c r="L363" s="29"/>
      <c r="M363" s="130" t="s">
        <v>1</v>
      </c>
      <c r="N363" s="131" t="s">
        <v>38</v>
      </c>
      <c r="O363" s="132">
        <v>0</v>
      </c>
      <c r="P363" s="132">
        <f>O363*H363</f>
        <v>0</v>
      </c>
      <c r="Q363" s="132">
        <v>0</v>
      </c>
      <c r="R363" s="132">
        <f>Q363*H363</f>
        <v>0</v>
      </c>
      <c r="S363" s="132">
        <v>0</v>
      </c>
      <c r="T363" s="133">
        <f>S363*H363</f>
        <v>0</v>
      </c>
      <c r="AR363" s="134" t="s">
        <v>106</v>
      </c>
      <c r="AT363" s="134" t="s">
        <v>226</v>
      </c>
      <c r="AU363" s="134" t="s">
        <v>78</v>
      </c>
      <c r="AY363" s="17" t="s">
        <v>224</v>
      </c>
      <c r="BE363" s="135">
        <f>IF(N363="základní",J363,0)</f>
        <v>5400</v>
      </c>
      <c r="BF363" s="135">
        <f>IF(N363="snížená",J363,0)</f>
        <v>0</v>
      </c>
      <c r="BG363" s="135">
        <f>IF(N363="zákl. přenesená",J363,0)</f>
        <v>0</v>
      </c>
      <c r="BH363" s="135">
        <f>IF(N363="sníž. přenesená",J363,0)</f>
        <v>0</v>
      </c>
      <c r="BI363" s="135">
        <f>IF(N363="nulová",J363,0)</f>
        <v>0</v>
      </c>
      <c r="BJ363" s="17" t="s">
        <v>78</v>
      </c>
      <c r="BK363" s="135">
        <f>ROUND(I363*H363,2)</f>
        <v>5400</v>
      </c>
      <c r="BL363" s="17" t="s">
        <v>106</v>
      </c>
      <c r="BM363" s="134" t="s">
        <v>947</v>
      </c>
    </row>
    <row r="364" spans="2:65" s="1" customFormat="1" ht="19.5">
      <c r="B364" s="29"/>
      <c r="D364" s="136" t="s">
        <v>231</v>
      </c>
      <c r="F364" s="137" t="s">
        <v>6922</v>
      </c>
      <c r="L364" s="29"/>
      <c r="M364" s="138"/>
      <c r="T364" s="53"/>
      <c r="AT364" s="17" t="s">
        <v>231</v>
      </c>
      <c r="AU364" s="17" t="s">
        <v>78</v>
      </c>
    </row>
    <row r="365" spans="2:65" s="1" customFormat="1" ht="16.5" customHeight="1">
      <c r="B365" s="123"/>
      <c r="C365" s="124" t="s">
        <v>600</v>
      </c>
      <c r="D365" s="124" t="s">
        <v>226</v>
      </c>
      <c r="E365" s="125" t="s">
        <v>6923</v>
      </c>
      <c r="F365" s="126" t="s">
        <v>6924</v>
      </c>
      <c r="G365" s="127" t="s">
        <v>2879</v>
      </c>
      <c r="H365" s="128">
        <v>162</v>
      </c>
      <c r="I365" s="129">
        <v>4</v>
      </c>
      <c r="J365" s="129">
        <f>ROUND(I365*H365,2)</f>
        <v>648</v>
      </c>
      <c r="K365" s="126" t="s">
        <v>1</v>
      </c>
      <c r="L365" s="29"/>
      <c r="M365" s="130" t="s">
        <v>1</v>
      </c>
      <c r="N365" s="131" t="s">
        <v>38</v>
      </c>
      <c r="O365" s="132">
        <v>0</v>
      </c>
      <c r="P365" s="132">
        <f>O365*H365</f>
        <v>0</v>
      </c>
      <c r="Q365" s="132">
        <v>0</v>
      </c>
      <c r="R365" s="132">
        <f>Q365*H365</f>
        <v>0</v>
      </c>
      <c r="S365" s="132">
        <v>0</v>
      </c>
      <c r="T365" s="133">
        <f>S365*H365</f>
        <v>0</v>
      </c>
      <c r="AR365" s="134" t="s">
        <v>106</v>
      </c>
      <c r="AT365" s="134" t="s">
        <v>226</v>
      </c>
      <c r="AU365" s="134" t="s">
        <v>78</v>
      </c>
      <c r="AY365" s="17" t="s">
        <v>224</v>
      </c>
      <c r="BE365" s="135">
        <f>IF(N365="základní",J365,0)</f>
        <v>648</v>
      </c>
      <c r="BF365" s="135">
        <f>IF(N365="snížená",J365,0)</f>
        <v>0</v>
      </c>
      <c r="BG365" s="135">
        <f>IF(N365="zákl. přenesená",J365,0)</f>
        <v>0</v>
      </c>
      <c r="BH365" s="135">
        <f>IF(N365="sníž. přenesená",J365,0)</f>
        <v>0</v>
      </c>
      <c r="BI365" s="135">
        <f>IF(N365="nulová",J365,0)</f>
        <v>0</v>
      </c>
      <c r="BJ365" s="17" t="s">
        <v>78</v>
      </c>
      <c r="BK365" s="135">
        <f>ROUND(I365*H365,2)</f>
        <v>648</v>
      </c>
      <c r="BL365" s="17" t="s">
        <v>106</v>
      </c>
      <c r="BM365" s="134" t="s">
        <v>951</v>
      </c>
    </row>
    <row r="366" spans="2:65" s="1" customFormat="1">
      <c r="B366" s="29"/>
      <c r="D366" s="136" t="s">
        <v>231</v>
      </c>
      <c r="F366" s="137" t="s">
        <v>6924</v>
      </c>
      <c r="L366" s="29"/>
      <c r="M366" s="138"/>
      <c r="T366" s="53"/>
      <c r="AT366" s="17" t="s">
        <v>231</v>
      </c>
      <c r="AU366" s="17" t="s">
        <v>78</v>
      </c>
    </row>
    <row r="367" spans="2:65" s="1" customFormat="1" ht="24.2" customHeight="1">
      <c r="B367" s="123"/>
      <c r="C367" s="124" t="s">
        <v>953</v>
      </c>
      <c r="D367" s="124" t="s">
        <v>226</v>
      </c>
      <c r="E367" s="125" t="s">
        <v>6925</v>
      </c>
      <c r="F367" s="126" t="s">
        <v>6926</v>
      </c>
      <c r="G367" s="127" t="s">
        <v>6762</v>
      </c>
      <c r="H367" s="128">
        <v>8.1</v>
      </c>
      <c r="I367" s="129">
        <v>42.5</v>
      </c>
      <c r="J367" s="129">
        <f>ROUND(I367*H367,2)</f>
        <v>344.25</v>
      </c>
      <c r="K367" s="126" t="s">
        <v>1</v>
      </c>
      <c r="L367" s="29"/>
      <c r="M367" s="130" t="s">
        <v>1</v>
      </c>
      <c r="N367" s="131" t="s">
        <v>38</v>
      </c>
      <c r="O367" s="132">
        <v>0</v>
      </c>
      <c r="P367" s="132">
        <f>O367*H367</f>
        <v>0</v>
      </c>
      <c r="Q367" s="132">
        <v>0</v>
      </c>
      <c r="R367" s="132">
        <f>Q367*H367</f>
        <v>0</v>
      </c>
      <c r="S367" s="132">
        <v>0</v>
      </c>
      <c r="T367" s="133">
        <f>S367*H367</f>
        <v>0</v>
      </c>
      <c r="AR367" s="134" t="s">
        <v>106</v>
      </c>
      <c r="AT367" s="134" t="s">
        <v>226</v>
      </c>
      <c r="AU367" s="134" t="s">
        <v>78</v>
      </c>
      <c r="AY367" s="17" t="s">
        <v>224</v>
      </c>
      <c r="BE367" s="135">
        <f>IF(N367="základní",J367,0)</f>
        <v>344.25</v>
      </c>
      <c r="BF367" s="135">
        <f>IF(N367="snížená",J367,0)</f>
        <v>0</v>
      </c>
      <c r="BG367" s="135">
        <f>IF(N367="zákl. přenesená",J367,0)</f>
        <v>0</v>
      </c>
      <c r="BH367" s="135">
        <f>IF(N367="sníž. přenesená",J367,0)</f>
        <v>0</v>
      </c>
      <c r="BI367" s="135">
        <f>IF(N367="nulová",J367,0)</f>
        <v>0</v>
      </c>
      <c r="BJ367" s="17" t="s">
        <v>78</v>
      </c>
      <c r="BK367" s="135">
        <f>ROUND(I367*H367,2)</f>
        <v>344.25</v>
      </c>
      <c r="BL367" s="17" t="s">
        <v>106</v>
      </c>
      <c r="BM367" s="134" t="s">
        <v>956</v>
      </c>
    </row>
    <row r="368" spans="2:65" s="1" customFormat="1">
      <c r="B368" s="29"/>
      <c r="D368" s="136" t="s">
        <v>231</v>
      </c>
      <c r="F368" s="137" t="s">
        <v>6926</v>
      </c>
      <c r="L368" s="29"/>
      <c r="M368" s="138"/>
      <c r="T368" s="53"/>
      <c r="AT368" s="17" t="s">
        <v>231</v>
      </c>
      <c r="AU368" s="17" t="s">
        <v>78</v>
      </c>
    </row>
    <row r="369" spans="2:65" s="1" customFormat="1" ht="24.2" customHeight="1">
      <c r="B369" s="123"/>
      <c r="C369" s="124" t="s">
        <v>605</v>
      </c>
      <c r="D369" s="124" t="s">
        <v>226</v>
      </c>
      <c r="E369" s="125" t="s">
        <v>6927</v>
      </c>
      <c r="F369" s="126" t="s">
        <v>6928</v>
      </c>
      <c r="G369" s="127" t="s">
        <v>229</v>
      </c>
      <c r="H369" s="128">
        <v>0.81</v>
      </c>
      <c r="I369" s="129">
        <v>450</v>
      </c>
      <c r="J369" s="129">
        <f>ROUND(I369*H369,2)</f>
        <v>364.5</v>
      </c>
      <c r="K369" s="126" t="s">
        <v>1</v>
      </c>
      <c r="L369" s="29"/>
      <c r="M369" s="130" t="s">
        <v>1</v>
      </c>
      <c r="N369" s="131" t="s">
        <v>38</v>
      </c>
      <c r="O369" s="132">
        <v>0</v>
      </c>
      <c r="P369" s="132">
        <f>O369*H369</f>
        <v>0</v>
      </c>
      <c r="Q369" s="132">
        <v>0</v>
      </c>
      <c r="R369" s="132">
        <f>Q369*H369</f>
        <v>0</v>
      </c>
      <c r="S369" s="132">
        <v>0</v>
      </c>
      <c r="T369" s="133">
        <f>S369*H369</f>
        <v>0</v>
      </c>
      <c r="AR369" s="134" t="s">
        <v>106</v>
      </c>
      <c r="AT369" s="134" t="s">
        <v>226</v>
      </c>
      <c r="AU369" s="134" t="s">
        <v>78</v>
      </c>
      <c r="AY369" s="17" t="s">
        <v>224</v>
      </c>
      <c r="BE369" s="135">
        <f>IF(N369="základní",J369,0)</f>
        <v>364.5</v>
      </c>
      <c r="BF369" s="135">
        <f>IF(N369="snížená",J369,0)</f>
        <v>0</v>
      </c>
      <c r="BG369" s="135">
        <f>IF(N369="zákl. přenesená",J369,0)</f>
        <v>0</v>
      </c>
      <c r="BH369" s="135">
        <f>IF(N369="sníž. přenesená",J369,0)</f>
        <v>0</v>
      </c>
      <c r="BI369" s="135">
        <f>IF(N369="nulová",J369,0)</f>
        <v>0</v>
      </c>
      <c r="BJ369" s="17" t="s">
        <v>78</v>
      </c>
      <c r="BK369" s="135">
        <f>ROUND(I369*H369,2)</f>
        <v>364.5</v>
      </c>
      <c r="BL369" s="17" t="s">
        <v>106</v>
      </c>
      <c r="BM369" s="134" t="s">
        <v>960</v>
      </c>
    </row>
    <row r="370" spans="2:65" s="1" customFormat="1">
      <c r="B370" s="29"/>
      <c r="D370" s="136" t="s">
        <v>231</v>
      </c>
      <c r="F370" s="137" t="s">
        <v>6928</v>
      </c>
      <c r="L370" s="29"/>
      <c r="M370" s="138"/>
      <c r="T370" s="53"/>
      <c r="AT370" s="17" t="s">
        <v>231</v>
      </c>
      <c r="AU370" s="17" t="s">
        <v>78</v>
      </c>
    </row>
    <row r="371" spans="2:65" s="1" customFormat="1" ht="24.2" customHeight="1">
      <c r="B371" s="123"/>
      <c r="C371" s="124" t="s">
        <v>963</v>
      </c>
      <c r="D371" s="124" t="s">
        <v>226</v>
      </c>
      <c r="E371" s="125" t="s">
        <v>6929</v>
      </c>
      <c r="F371" s="126" t="s">
        <v>6930</v>
      </c>
      <c r="G371" s="127" t="s">
        <v>2879</v>
      </c>
      <c r="H371" s="128">
        <v>54</v>
      </c>
      <c r="I371" s="129">
        <v>50</v>
      </c>
      <c r="J371" s="129">
        <f>ROUND(I371*H371,2)</f>
        <v>2700</v>
      </c>
      <c r="K371" s="126" t="s">
        <v>1</v>
      </c>
      <c r="L371" s="29"/>
      <c r="M371" s="130" t="s">
        <v>1</v>
      </c>
      <c r="N371" s="131" t="s">
        <v>38</v>
      </c>
      <c r="O371" s="132">
        <v>0</v>
      </c>
      <c r="P371" s="132">
        <f>O371*H371</f>
        <v>0</v>
      </c>
      <c r="Q371" s="132">
        <v>0</v>
      </c>
      <c r="R371" s="132">
        <f>Q371*H371</f>
        <v>0</v>
      </c>
      <c r="S371" s="132">
        <v>0</v>
      </c>
      <c r="T371" s="133">
        <f>S371*H371</f>
        <v>0</v>
      </c>
      <c r="AR371" s="134" t="s">
        <v>106</v>
      </c>
      <c r="AT371" s="134" t="s">
        <v>226</v>
      </c>
      <c r="AU371" s="134" t="s">
        <v>78</v>
      </c>
      <c r="AY371" s="17" t="s">
        <v>224</v>
      </c>
      <c r="BE371" s="135">
        <f>IF(N371="základní",J371,0)</f>
        <v>2700</v>
      </c>
      <c r="BF371" s="135">
        <f>IF(N371="snížená",J371,0)</f>
        <v>0</v>
      </c>
      <c r="BG371" s="135">
        <f>IF(N371="zákl. přenesená",J371,0)</f>
        <v>0</v>
      </c>
      <c r="BH371" s="135">
        <f>IF(N371="sníž. přenesená",J371,0)</f>
        <v>0</v>
      </c>
      <c r="BI371" s="135">
        <f>IF(N371="nulová",J371,0)</f>
        <v>0</v>
      </c>
      <c r="BJ371" s="17" t="s">
        <v>78</v>
      </c>
      <c r="BK371" s="135">
        <f>ROUND(I371*H371,2)</f>
        <v>2700</v>
      </c>
      <c r="BL371" s="17" t="s">
        <v>106</v>
      </c>
      <c r="BM371" s="134" t="s">
        <v>966</v>
      </c>
    </row>
    <row r="372" spans="2:65" s="1" customFormat="1">
      <c r="B372" s="29"/>
      <c r="D372" s="136" t="s">
        <v>231</v>
      </c>
      <c r="F372" s="137" t="s">
        <v>6930</v>
      </c>
      <c r="L372" s="29"/>
      <c r="M372" s="138"/>
      <c r="T372" s="53"/>
      <c r="AT372" s="17" t="s">
        <v>231</v>
      </c>
      <c r="AU372" s="17" t="s">
        <v>78</v>
      </c>
    </row>
    <row r="373" spans="2:65" s="1" customFormat="1" ht="21.75" customHeight="1">
      <c r="B373" s="123"/>
      <c r="C373" s="124" t="s">
        <v>609</v>
      </c>
      <c r="D373" s="124" t="s">
        <v>226</v>
      </c>
      <c r="E373" s="125" t="s">
        <v>6772</v>
      </c>
      <c r="F373" s="126" t="s">
        <v>6773</v>
      </c>
      <c r="G373" s="127" t="s">
        <v>6742</v>
      </c>
      <c r="H373" s="128">
        <v>1.35</v>
      </c>
      <c r="I373" s="129">
        <v>389</v>
      </c>
      <c r="J373" s="129">
        <f>ROUND(I373*H373,2)</f>
        <v>525.15</v>
      </c>
      <c r="K373" s="126" t="s">
        <v>1</v>
      </c>
      <c r="L373" s="29"/>
      <c r="M373" s="130" t="s">
        <v>1</v>
      </c>
      <c r="N373" s="131" t="s">
        <v>38</v>
      </c>
      <c r="O373" s="132">
        <v>0</v>
      </c>
      <c r="P373" s="132">
        <f>O373*H373</f>
        <v>0</v>
      </c>
      <c r="Q373" s="132">
        <v>0</v>
      </c>
      <c r="R373" s="132">
        <f>Q373*H373</f>
        <v>0</v>
      </c>
      <c r="S373" s="132">
        <v>0</v>
      </c>
      <c r="T373" s="133">
        <f>S373*H373</f>
        <v>0</v>
      </c>
      <c r="AR373" s="134" t="s">
        <v>106</v>
      </c>
      <c r="AT373" s="134" t="s">
        <v>226</v>
      </c>
      <c r="AU373" s="134" t="s">
        <v>78</v>
      </c>
      <c r="AY373" s="17" t="s">
        <v>224</v>
      </c>
      <c r="BE373" s="135">
        <f>IF(N373="základní",J373,0)</f>
        <v>525.15</v>
      </c>
      <c r="BF373" s="135">
        <f>IF(N373="snížená",J373,0)</f>
        <v>0</v>
      </c>
      <c r="BG373" s="135">
        <f>IF(N373="zákl. přenesená",J373,0)</f>
        <v>0</v>
      </c>
      <c r="BH373" s="135">
        <f>IF(N373="sníž. přenesená",J373,0)</f>
        <v>0</v>
      </c>
      <c r="BI373" s="135">
        <f>IF(N373="nulová",J373,0)</f>
        <v>0</v>
      </c>
      <c r="BJ373" s="17" t="s">
        <v>78</v>
      </c>
      <c r="BK373" s="135">
        <f>ROUND(I373*H373,2)</f>
        <v>525.15</v>
      </c>
      <c r="BL373" s="17" t="s">
        <v>106</v>
      </c>
      <c r="BM373" s="134" t="s">
        <v>970</v>
      </c>
    </row>
    <row r="374" spans="2:65" s="1" customFormat="1">
      <c r="B374" s="29"/>
      <c r="D374" s="136" t="s">
        <v>231</v>
      </c>
      <c r="F374" s="137" t="s">
        <v>6773</v>
      </c>
      <c r="L374" s="29"/>
      <c r="M374" s="138"/>
      <c r="T374" s="53"/>
      <c r="AT374" s="17" t="s">
        <v>231</v>
      </c>
      <c r="AU374" s="17" t="s">
        <v>78</v>
      </c>
    </row>
    <row r="375" spans="2:65" s="1" customFormat="1" ht="24.2" customHeight="1">
      <c r="B375" s="123"/>
      <c r="C375" s="124" t="s">
        <v>971</v>
      </c>
      <c r="D375" s="124" t="s">
        <v>226</v>
      </c>
      <c r="E375" s="125" t="s">
        <v>6774</v>
      </c>
      <c r="F375" s="126" t="s">
        <v>6775</v>
      </c>
      <c r="G375" s="127" t="s">
        <v>6742</v>
      </c>
      <c r="H375" s="128">
        <v>13.5</v>
      </c>
      <c r="I375" s="129">
        <v>23.5</v>
      </c>
      <c r="J375" s="129">
        <f>ROUND(I375*H375,2)</f>
        <v>317.25</v>
      </c>
      <c r="K375" s="126" t="s">
        <v>1</v>
      </c>
      <c r="L375" s="29"/>
      <c r="M375" s="130" t="s">
        <v>1</v>
      </c>
      <c r="N375" s="131" t="s">
        <v>38</v>
      </c>
      <c r="O375" s="132">
        <v>0</v>
      </c>
      <c r="P375" s="132">
        <f>O375*H375</f>
        <v>0</v>
      </c>
      <c r="Q375" s="132">
        <v>0</v>
      </c>
      <c r="R375" s="132">
        <f>Q375*H375</f>
        <v>0</v>
      </c>
      <c r="S375" s="132">
        <v>0</v>
      </c>
      <c r="T375" s="133">
        <f>S375*H375</f>
        <v>0</v>
      </c>
      <c r="AR375" s="134" t="s">
        <v>106</v>
      </c>
      <c r="AT375" s="134" t="s">
        <v>226</v>
      </c>
      <c r="AU375" s="134" t="s">
        <v>78</v>
      </c>
      <c r="AY375" s="17" t="s">
        <v>224</v>
      </c>
      <c r="BE375" s="135">
        <f>IF(N375="základní",J375,0)</f>
        <v>317.25</v>
      </c>
      <c r="BF375" s="135">
        <f>IF(N375="snížená",J375,0)</f>
        <v>0</v>
      </c>
      <c r="BG375" s="135">
        <f>IF(N375="zákl. přenesená",J375,0)</f>
        <v>0</v>
      </c>
      <c r="BH375" s="135">
        <f>IF(N375="sníž. přenesená",J375,0)</f>
        <v>0</v>
      </c>
      <c r="BI375" s="135">
        <f>IF(N375="nulová",J375,0)</f>
        <v>0</v>
      </c>
      <c r="BJ375" s="17" t="s">
        <v>78</v>
      </c>
      <c r="BK375" s="135">
        <f>ROUND(I375*H375,2)</f>
        <v>317.25</v>
      </c>
      <c r="BL375" s="17" t="s">
        <v>106</v>
      </c>
      <c r="BM375" s="134" t="s">
        <v>974</v>
      </c>
    </row>
    <row r="376" spans="2:65" s="1" customFormat="1">
      <c r="B376" s="29"/>
      <c r="D376" s="136" t="s">
        <v>231</v>
      </c>
      <c r="F376" s="137" t="s">
        <v>6775</v>
      </c>
      <c r="L376" s="29"/>
      <c r="M376" s="138"/>
      <c r="T376" s="53"/>
      <c r="AT376" s="17" t="s">
        <v>231</v>
      </c>
      <c r="AU376" s="17" t="s">
        <v>78</v>
      </c>
    </row>
    <row r="377" spans="2:65" s="1" customFormat="1" ht="16.5" customHeight="1">
      <c r="B377" s="123"/>
      <c r="C377" s="124" t="s">
        <v>613</v>
      </c>
      <c r="D377" s="124" t="s">
        <v>226</v>
      </c>
      <c r="E377" s="125" t="s">
        <v>6931</v>
      </c>
      <c r="F377" s="126" t="s">
        <v>6932</v>
      </c>
      <c r="G377" s="127" t="s">
        <v>2879</v>
      </c>
      <c r="H377" s="128">
        <v>54</v>
      </c>
      <c r="I377" s="129">
        <v>26.1</v>
      </c>
      <c r="J377" s="129">
        <f>ROUND(I377*H377,2)</f>
        <v>1409.4</v>
      </c>
      <c r="K377" s="126" t="s">
        <v>1</v>
      </c>
      <c r="L377" s="29"/>
      <c r="M377" s="130" t="s">
        <v>1</v>
      </c>
      <c r="N377" s="131" t="s">
        <v>38</v>
      </c>
      <c r="O377" s="132">
        <v>0</v>
      </c>
      <c r="P377" s="132">
        <f>O377*H377</f>
        <v>0</v>
      </c>
      <c r="Q377" s="132">
        <v>0</v>
      </c>
      <c r="R377" s="132">
        <f>Q377*H377</f>
        <v>0</v>
      </c>
      <c r="S377" s="132">
        <v>0</v>
      </c>
      <c r="T377" s="133">
        <f>S377*H377</f>
        <v>0</v>
      </c>
      <c r="AR377" s="134" t="s">
        <v>106</v>
      </c>
      <c r="AT377" s="134" t="s">
        <v>226</v>
      </c>
      <c r="AU377" s="134" t="s">
        <v>78</v>
      </c>
      <c r="AY377" s="17" t="s">
        <v>224</v>
      </c>
      <c r="BE377" s="135">
        <f>IF(N377="základní",J377,0)</f>
        <v>1409.4</v>
      </c>
      <c r="BF377" s="135">
        <f>IF(N377="snížená",J377,0)</f>
        <v>0</v>
      </c>
      <c r="BG377" s="135">
        <f>IF(N377="zákl. přenesená",J377,0)</f>
        <v>0</v>
      </c>
      <c r="BH377" s="135">
        <f>IF(N377="sníž. přenesená",J377,0)</f>
        <v>0</v>
      </c>
      <c r="BI377" s="135">
        <f>IF(N377="nulová",J377,0)</f>
        <v>0</v>
      </c>
      <c r="BJ377" s="17" t="s">
        <v>78</v>
      </c>
      <c r="BK377" s="135">
        <f>ROUND(I377*H377,2)</f>
        <v>1409.4</v>
      </c>
      <c r="BL377" s="17" t="s">
        <v>106</v>
      </c>
      <c r="BM377" s="134" t="s">
        <v>988</v>
      </c>
    </row>
    <row r="378" spans="2:65" s="1" customFormat="1">
      <c r="B378" s="29"/>
      <c r="D378" s="136" t="s">
        <v>231</v>
      </c>
      <c r="F378" s="137" t="s">
        <v>6932</v>
      </c>
      <c r="L378" s="29"/>
      <c r="M378" s="138"/>
      <c r="T378" s="53"/>
      <c r="AT378" s="17" t="s">
        <v>231</v>
      </c>
      <c r="AU378" s="17" t="s">
        <v>78</v>
      </c>
    </row>
    <row r="379" spans="2:65" s="1" customFormat="1" ht="24.2" customHeight="1">
      <c r="B379" s="123"/>
      <c r="C379" s="124" t="s">
        <v>992</v>
      </c>
      <c r="D379" s="124" t="s">
        <v>226</v>
      </c>
      <c r="E379" s="125" t="s">
        <v>6933</v>
      </c>
      <c r="F379" s="126" t="s">
        <v>6934</v>
      </c>
      <c r="G379" s="127" t="s">
        <v>2879</v>
      </c>
      <c r="H379" s="128">
        <v>54</v>
      </c>
      <c r="I379" s="129">
        <v>250</v>
      </c>
      <c r="J379" s="129">
        <f>ROUND(I379*H379,2)</f>
        <v>13500</v>
      </c>
      <c r="K379" s="126" t="s">
        <v>1</v>
      </c>
      <c r="L379" s="29"/>
      <c r="M379" s="130" t="s">
        <v>1</v>
      </c>
      <c r="N379" s="131" t="s">
        <v>38</v>
      </c>
      <c r="O379" s="132">
        <v>0</v>
      </c>
      <c r="P379" s="132">
        <f>O379*H379</f>
        <v>0</v>
      </c>
      <c r="Q379" s="132">
        <v>0</v>
      </c>
      <c r="R379" s="132">
        <f>Q379*H379</f>
        <v>0</v>
      </c>
      <c r="S379" s="132">
        <v>0</v>
      </c>
      <c r="T379" s="133">
        <f>S379*H379</f>
        <v>0</v>
      </c>
      <c r="AR379" s="134" t="s">
        <v>106</v>
      </c>
      <c r="AT379" s="134" t="s">
        <v>226</v>
      </c>
      <c r="AU379" s="134" t="s">
        <v>78</v>
      </c>
      <c r="AY379" s="17" t="s">
        <v>224</v>
      </c>
      <c r="BE379" s="135">
        <f>IF(N379="základní",J379,0)</f>
        <v>13500</v>
      </c>
      <c r="BF379" s="135">
        <f>IF(N379="snížená",J379,0)</f>
        <v>0</v>
      </c>
      <c r="BG379" s="135">
        <f>IF(N379="zákl. přenesená",J379,0)</f>
        <v>0</v>
      </c>
      <c r="BH379" s="135">
        <f>IF(N379="sníž. přenesená",J379,0)</f>
        <v>0</v>
      </c>
      <c r="BI379" s="135">
        <f>IF(N379="nulová",J379,0)</f>
        <v>0</v>
      </c>
      <c r="BJ379" s="17" t="s">
        <v>78</v>
      </c>
      <c r="BK379" s="135">
        <f>ROUND(I379*H379,2)</f>
        <v>13500</v>
      </c>
      <c r="BL379" s="17" t="s">
        <v>106</v>
      </c>
      <c r="BM379" s="134" t="s">
        <v>995</v>
      </c>
    </row>
    <row r="380" spans="2:65" s="1" customFormat="1">
      <c r="B380" s="29"/>
      <c r="D380" s="136" t="s">
        <v>231</v>
      </c>
      <c r="F380" s="137" t="s">
        <v>6934</v>
      </c>
      <c r="L380" s="29"/>
      <c r="M380" s="138"/>
      <c r="T380" s="53"/>
      <c r="AT380" s="17" t="s">
        <v>231</v>
      </c>
      <c r="AU380" s="17" t="s">
        <v>78</v>
      </c>
    </row>
    <row r="381" spans="2:65" s="11" customFormat="1" ht="25.9" customHeight="1">
      <c r="B381" s="112"/>
      <c r="D381" s="113" t="s">
        <v>72</v>
      </c>
      <c r="E381" s="114" t="s">
        <v>6935</v>
      </c>
      <c r="F381" s="114" t="s">
        <v>6935</v>
      </c>
      <c r="J381" s="115">
        <f>BK381</f>
        <v>474256.7699999999</v>
      </c>
      <c r="L381" s="112"/>
      <c r="M381" s="116"/>
      <c r="P381" s="117">
        <f>SUM(P382:P475)</f>
        <v>0</v>
      </c>
      <c r="R381" s="117">
        <f>SUM(R382:R475)</f>
        <v>0</v>
      </c>
      <c r="T381" s="118">
        <f>SUM(T382:T475)</f>
        <v>0</v>
      </c>
      <c r="AR381" s="113" t="s">
        <v>78</v>
      </c>
      <c r="AT381" s="119" t="s">
        <v>72</v>
      </c>
      <c r="AU381" s="119" t="s">
        <v>73</v>
      </c>
      <c r="AY381" s="113" t="s">
        <v>224</v>
      </c>
      <c r="BK381" s="120">
        <f>SUM(BK382:BK475)</f>
        <v>474256.7699999999</v>
      </c>
    </row>
    <row r="382" spans="2:65" s="1" customFormat="1" ht="33" customHeight="1">
      <c r="B382" s="123"/>
      <c r="C382" s="124" t="s">
        <v>616</v>
      </c>
      <c r="D382" s="124" t="s">
        <v>226</v>
      </c>
      <c r="E382" s="125" t="s">
        <v>6936</v>
      </c>
      <c r="F382" s="126" t="s">
        <v>6937</v>
      </c>
      <c r="G382" s="127" t="s">
        <v>266</v>
      </c>
      <c r="H382" s="128">
        <v>513</v>
      </c>
      <c r="I382" s="129">
        <v>4.16</v>
      </c>
      <c r="J382" s="129">
        <f>ROUND(I382*H382,2)</f>
        <v>2134.08</v>
      </c>
      <c r="K382" s="126" t="s">
        <v>1</v>
      </c>
      <c r="L382" s="29"/>
      <c r="M382" s="130" t="s">
        <v>1</v>
      </c>
      <c r="N382" s="131" t="s">
        <v>38</v>
      </c>
      <c r="O382" s="132">
        <v>0</v>
      </c>
      <c r="P382" s="132">
        <f>O382*H382</f>
        <v>0</v>
      </c>
      <c r="Q382" s="132">
        <v>0</v>
      </c>
      <c r="R382" s="132">
        <f>Q382*H382</f>
        <v>0</v>
      </c>
      <c r="S382" s="132">
        <v>0</v>
      </c>
      <c r="T382" s="133">
        <f>S382*H382</f>
        <v>0</v>
      </c>
      <c r="AR382" s="134" t="s">
        <v>106</v>
      </c>
      <c r="AT382" s="134" t="s">
        <v>226</v>
      </c>
      <c r="AU382" s="134" t="s">
        <v>78</v>
      </c>
      <c r="AY382" s="17" t="s">
        <v>224</v>
      </c>
      <c r="BE382" s="135">
        <f>IF(N382="základní",J382,0)</f>
        <v>2134.08</v>
      </c>
      <c r="BF382" s="135">
        <f>IF(N382="snížená",J382,0)</f>
        <v>0</v>
      </c>
      <c r="BG382" s="135">
        <f>IF(N382="zákl. přenesená",J382,0)</f>
        <v>0</v>
      </c>
      <c r="BH382" s="135">
        <f>IF(N382="sníž. přenesená",J382,0)</f>
        <v>0</v>
      </c>
      <c r="BI382" s="135">
        <f>IF(N382="nulová",J382,0)</f>
        <v>0</v>
      </c>
      <c r="BJ382" s="17" t="s">
        <v>78</v>
      </c>
      <c r="BK382" s="135">
        <f>ROUND(I382*H382,2)</f>
        <v>2134.08</v>
      </c>
      <c r="BL382" s="17" t="s">
        <v>106</v>
      </c>
      <c r="BM382" s="134" t="s">
        <v>999</v>
      </c>
    </row>
    <row r="383" spans="2:65" s="1" customFormat="1" ht="19.5">
      <c r="B383" s="29"/>
      <c r="D383" s="136" t="s">
        <v>231</v>
      </c>
      <c r="F383" s="137" t="s">
        <v>6937</v>
      </c>
      <c r="L383" s="29"/>
      <c r="M383" s="138"/>
      <c r="T383" s="53"/>
      <c r="AT383" s="17" t="s">
        <v>231</v>
      </c>
      <c r="AU383" s="17" t="s">
        <v>78</v>
      </c>
    </row>
    <row r="384" spans="2:65" s="1" customFormat="1" ht="16.5" customHeight="1">
      <c r="B384" s="123"/>
      <c r="C384" s="124" t="s">
        <v>1002</v>
      </c>
      <c r="D384" s="124" t="s">
        <v>226</v>
      </c>
      <c r="E384" s="125" t="s">
        <v>6938</v>
      </c>
      <c r="F384" s="126" t="s">
        <v>6939</v>
      </c>
      <c r="G384" s="127" t="s">
        <v>6940</v>
      </c>
      <c r="H384" s="128">
        <v>0.25700000000000001</v>
      </c>
      <c r="I384" s="129">
        <v>360</v>
      </c>
      <c r="J384" s="129">
        <f>ROUND(I384*H384,2)</f>
        <v>92.52</v>
      </c>
      <c r="K384" s="126" t="s">
        <v>1</v>
      </c>
      <c r="L384" s="29"/>
      <c r="M384" s="130" t="s">
        <v>1</v>
      </c>
      <c r="N384" s="131" t="s">
        <v>38</v>
      </c>
      <c r="O384" s="132">
        <v>0</v>
      </c>
      <c r="P384" s="132">
        <f>O384*H384</f>
        <v>0</v>
      </c>
      <c r="Q384" s="132">
        <v>0</v>
      </c>
      <c r="R384" s="132">
        <f>Q384*H384</f>
        <v>0</v>
      </c>
      <c r="S384" s="132">
        <v>0</v>
      </c>
      <c r="T384" s="133">
        <f>S384*H384</f>
        <v>0</v>
      </c>
      <c r="AR384" s="134" t="s">
        <v>106</v>
      </c>
      <c r="AT384" s="134" t="s">
        <v>226</v>
      </c>
      <c r="AU384" s="134" t="s">
        <v>78</v>
      </c>
      <c r="AY384" s="17" t="s">
        <v>224</v>
      </c>
      <c r="BE384" s="135">
        <f>IF(N384="základní",J384,0)</f>
        <v>92.52</v>
      </c>
      <c r="BF384" s="135">
        <f>IF(N384="snížená",J384,0)</f>
        <v>0</v>
      </c>
      <c r="BG384" s="135">
        <f>IF(N384="zákl. přenesená",J384,0)</f>
        <v>0</v>
      </c>
      <c r="BH384" s="135">
        <f>IF(N384="sníž. přenesená",J384,0)</f>
        <v>0</v>
      </c>
      <c r="BI384" s="135">
        <f>IF(N384="nulová",J384,0)</f>
        <v>0</v>
      </c>
      <c r="BJ384" s="17" t="s">
        <v>78</v>
      </c>
      <c r="BK384" s="135">
        <f>ROUND(I384*H384,2)</f>
        <v>92.52</v>
      </c>
      <c r="BL384" s="17" t="s">
        <v>106</v>
      </c>
      <c r="BM384" s="134" t="s">
        <v>1005</v>
      </c>
    </row>
    <row r="385" spans="2:65" s="1" customFormat="1">
      <c r="B385" s="29"/>
      <c r="D385" s="136" t="s">
        <v>231</v>
      </c>
      <c r="F385" s="137" t="s">
        <v>6939</v>
      </c>
      <c r="L385" s="29"/>
      <c r="M385" s="138"/>
      <c r="T385" s="53"/>
      <c r="AT385" s="17" t="s">
        <v>231</v>
      </c>
      <c r="AU385" s="17" t="s">
        <v>78</v>
      </c>
    </row>
    <row r="386" spans="2:65" s="1" customFormat="1" ht="33" customHeight="1">
      <c r="B386" s="123"/>
      <c r="C386" s="124" t="s">
        <v>620</v>
      </c>
      <c r="D386" s="124" t="s">
        <v>226</v>
      </c>
      <c r="E386" s="125" t="s">
        <v>6941</v>
      </c>
      <c r="F386" s="126" t="s">
        <v>6942</v>
      </c>
      <c r="G386" s="127" t="s">
        <v>266</v>
      </c>
      <c r="H386" s="128">
        <v>256.5</v>
      </c>
      <c r="I386" s="129">
        <v>24.9</v>
      </c>
      <c r="J386" s="129">
        <f>ROUND(I386*H386,2)</f>
        <v>6386.85</v>
      </c>
      <c r="K386" s="126" t="s">
        <v>1</v>
      </c>
      <c r="L386" s="29"/>
      <c r="M386" s="130" t="s">
        <v>1</v>
      </c>
      <c r="N386" s="131" t="s">
        <v>38</v>
      </c>
      <c r="O386" s="132">
        <v>0</v>
      </c>
      <c r="P386" s="132">
        <f>O386*H386</f>
        <v>0</v>
      </c>
      <c r="Q386" s="132">
        <v>0</v>
      </c>
      <c r="R386" s="132">
        <f>Q386*H386</f>
        <v>0</v>
      </c>
      <c r="S386" s="132">
        <v>0</v>
      </c>
      <c r="T386" s="133">
        <f>S386*H386</f>
        <v>0</v>
      </c>
      <c r="AR386" s="134" t="s">
        <v>106</v>
      </c>
      <c r="AT386" s="134" t="s">
        <v>226</v>
      </c>
      <c r="AU386" s="134" t="s">
        <v>78</v>
      </c>
      <c r="AY386" s="17" t="s">
        <v>224</v>
      </c>
      <c r="BE386" s="135">
        <f>IF(N386="základní",J386,0)</f>
        <v>6386.85</v>
      </c>
      <c r="BF386" s="135">
        <f>IF(N386="snížená",J386,0)</f>
        <v>0</v>
      </c>
      <c r="BG386" s="135">
        <f>IF(N386="zákl. přenesená",J386,0)</f>
        <v>0</v>
      </c>
      <c r="BH386" s="135">
        <f>IF(N386="sníž. přenesená",J386,0)</f>
        <v>0</v>
      </c>
      <c r="BI386" s="135">
        <f>IF(N386="nulová",J386,0)</f>
        <v>0</v>
      </c>
      <c r="BJ386" s="17" t="s">
        <v>78</v>
      </c>
      <c r="BK386" s="135">
        <f>ROUND(I386*H386,2)</f>
        <v>6386.85</v>
      </c>
      <c r="BL386" s="17" t="s">
        <v>106</v>
      </c>
      <c r="BM386" s="134" t="s">
        <v>1010</v>
      </c>
    </row>
    <row r="387" spans="2:65" s="1" customFormat="1" ht="19.5">
      <c r="B387" s="29"/>
      <c r="D387" s="136" t="s">
        <v>231</v>
      </c>
      <c r="F387" s="137" t="s">
        <v>6942</v>
      </c>
      <c r="L387" s="29"/>
      <c r="M387" s="138"/>
      <c r="T387" s="53"/>
      <c r="AT387" s="17" t="s">
        <v>231</v>
      </c>
      <c r="AU387" s="17" t="s">
        <v>78</v>
      </c>
    </row>
    <row r="388" spans="2:65" s="1" customFormat="1" ht="21.75" customHeight="1">
      <c r="B388" s="123"/>
      <c r="C388" s="124" t="s">
        <v>1011</v>
      </c>
      <c r="D388" s="124" t="s">
        <v>226</v>
      </c>
      <c r="E388" s="125" t="s">
        <v>6943</v>
      </c>
      <c r="F388" s="126" t="s">
        <v>6944</v>
      </c>
      <c r="G388" s="127" t="s">
        <v>266</v>
      </c>
      <c r="H388" s="128">
        <v>256.5</v>
      </c>
      <c r="I388" s="129">
        <v>1.1299999999999999</v>
      </c>
      <c r="J388" s="129">
        <f>ROUND(I388*H388,2)</f>
        <v>289.85000000000002</v>
      </c>
      <c r="K388" s="126" t="s">
        <v>1</v>
      </c>
      <c r="L388" s="29"/>
      <c r="M388" s="130" t="s">
        <v>1</v>
      </c>
      <c r="N388" s="131" t="s">
        <v>38</v>
      </c>
      <c r="O388" s="132">
        <v>0</v>
      </c>
      <c r="P388" s="132">
        <f>O388*H388</f>
        <v>0</v>
      </c>
      <c r="Q388" s="132">
        <v>0</v>
      </c>
      <c r="R388" s="132">
        <f>Q388*H388</f>
        <v>0</v>
      </c>
      <c r="S388" s="132">
        <v>0</v>
      </c>
      <c r="T388" s="133">
        <f>S388*H388</f>
        <v>0</v>
      </c>
      <c r="AR388" s="134" t="s">
        <v>106</v>
      </c>
      <c r="AT388" s="134" t="s">
        <v>226</v>
      </c>
      <c r="AU388" s="134" t="s">
        <v>78</v>
      </c>
      <c r="AY388" s="17" t="s">
        <v>224</v>
      </c>
      <c r="BE388" s="135">
        <f>IF(N388="základní",J388,0)</f>
        <v>289.85000000000002</v>
      </c>
      <c r="BF388" s="135">
        <f>IF(N388="snížená",J388,0)</f>
        <v>0</v>
      </c>
      <c r="BG388" s="135">
        <f>IF(N388="zákl. přenesená",J388,0)</f>
        <v>0</v>
      </c>
      <c r="BH388" s="135">
        <f>IF(N388="sníž. přenesená",J388,0)</f>
        <v>0</v>
      </c>
      <c r="BI388" s="135">
        <f>IF(N388="nulová",J388,0)</f>
        <v>0</v>
      </c>
      <c r="BJ388" s="17" t="s">
        <v>78</v>
      </c>
      <c r="BK388" s="135">
        <f>ROUND(I388*H388,2)</f>
        <v>289.85000000000002</v>
      </c>
      <c r="BL388" s="17" t="s">
        <v>106</v>
      </c>
      <c r="BM388" s="134" t="s">
        <v>1014</v>
      </c>
    </row>
    <row r="389" spans="2:65" s="1" customFormat="1">
      <c r="B389" s="29"/>
      <c r="D389" s="136" t="s">
        <v>231</v>
      </c>
      <c r="F389" s="137" t="s">
        <v>6944</v>
      </c>
      <c r="L389" s="29"/>
      <c r="M389" s="138"/>
      <c r="T389" s="53"/>
      <c r="AT389" s="17" t="s">
        <v>231</v>
      </c>
      <c r="AU389" s="17" t="s">
        <v>78</v>
      </c>
    </row>
    <row r="390" spans="2:65" s="1" customFormat="1" ht="24.2" customHeight="1">
      <c r="B390" s="123"/>
      <c r="C390" s="124" t="s">
        <v>623</v>
      </c>
      <c r="D390" s="124" t="s">
        <v>226</v>
      </c>
      <c r="E390" s="125" t="s">
        <v>6945</v>
      </c>
      <c r="F390" s="126" t="s">
        <v>6946</v>
      </c>
      <c r="G390" s="127" t="s">
        <v>266</v>
      </c>
      <c r="H390" s="128">
        <v>256.5</v>
      </c>
      <c r="I390" s="129">
        <v>326</v>
      </c>
      <c r="J390" s="129">
        <f>ROUND(I390*H390,2)</f>
        <v>83619</v>
      </c>
      <c r="K390" s="126" t="s">
        <v>1</v>
      </c>
      <c r="L390" s="29"/>
      <c r="M390" s="130" t="s">
        <v>1</v>
      </c>
      <c r="N390" s="131" t="s">
        <v>38</v>
      </c>
      <c r="O390" s="132">
        <v>0</v>
      </c>
      <c r="P390" s="132">
        <f>O390*H390</f>
        <v>0</v>
      </c>
      <c r="Q390" s="132">
        <v>0</v>
      </c>
      <c r="R390" s="132">
        <f>Q390*H390</f>
        <v>0</v>
      </c>
      <c r="S390" s="132">
        <v>0</v>
      </c>
      <c r="T390" s="133">
        <f>S390*H390</f>
        <v>0</v>
      </c>
      <c r="AR390" s="134" t="s">
        <v>106</v>
      </c>
      <c r="AT390" s="134" t="s">
        <v>226</v>
      </c>
      <c r="AU390" s="134" t="s">
        <v>78</v>
      </c>
      <c r="AY390" s="17" t="s">
        <v>224</v>
      </c>
      <c r="BE390" s="135">
        <f>IF(N390="základní",J390,0)</f>
        <v>83619</v>
      </c>
      <c r="BF390" s="135">
        <f>IF(N390="snížená",J390,0)</f>
        <v>0</v>
      </c>
      <c r="BG390" s="135">
        <f>IF(N390="zákl. přenesená",J390,0)</f>
        <v>0</v>
      </c>
      <c r="BH390" s="135">
        <f>IF(N390="sníž. přenesená",J390,0)</f>
        <v>0</v>
      </c>
      <c r="BI390" s="135">
        <f>IF(N390="nulová",J390,0)</f>
        <v>0</v>
      </c>
      <c r="BJ390" s="17" t="s">
        <v>78</v>
      </c>
      <c r="BK390" s="135">
        <f>ROUND(I390*H390,2)</f>
        <v>83619</v>
      </c>
      <c r="BL390" s="17" t="s">
        <v>106</v>
      </c>
      <c r="BM390" s="134" t="s">
        <v>1018</v>
      </c>
    </row>
    <row r="391" spans="2:65" s="1" customFormat="1" ht="19.5">
      <c r="B391" s="29"/>
      <c r="D391" s="136" t="s">
        <v>231</v>
      </c>
      <c r="F391" s="137" t="s">
        <v>6946</v>
      </c>
      <c r="L391" s="29"/>
      <c r="M391" s="138"/>
      <c r="T391" s="53"/>
      <c r="AT391" s="17" t="s">
        <v>231</v>
      </c>
      <c r="AU391" s="17" t="s">
        <v>78</v>
      </c>
    </row>
    <row r="392" spans="2:65" s="1" customFormat="1" ht="21.75" customHeight="1">
      <c r="B392" s="123"/>
      <c r="C392" s="124" t="s">
        <v>1019</v>
      </c>
      <c r="D392" s="124" t="s">
        <v>226</v>
      </c>
      <c r="E392" s="125" t="s">
        <v>6947</v>
      </c>
      <c r="F392" s="126" t="s">
        <v>6948</v>
      </c>
      <c r="G392" s="127" t="s">
        <v>6742</v>
      </c>
      <c r="H392" s="128">
        <v>75.668000000000006</v>
      </c>
      <c r="I392" s="129">
        <v>1250</v>
      </c>
      <c r="J392" s="129">
        <f>ROUND(I392*H392,2)</f>
        <v>94585</v>
      </c>
      <c r="K392" s="126" t="s">
        <v>1</v>
      </c>
      <c r="L392" s="29"/>
      <c r="M392" s="130" t="s">
        <v>1</v>
      </c>
      <c r="N392" s="131" t="s">
        <v>38</v>
      </c>
      <c r="O392" s="132">
        <v>0</v>
      </c>
      <c r="P392" s="132">
        <f>O392*H392</f>
        <v>0</v>
      </c>
      <c r="Q392" s="132">
        <v>0</v>
      </c>
      <c r="R392" s="132">
        <f>Q392*H392</f>
        <v>0</v>
      </c>
      <c r="S392" s="132">
        <v>0</v>
      </c>
      <c r="T392" s="133">
        <f>S392*H392</f>
        <v>0</v>
      </c>
      <c r="AR392" s="134" t="s">
        <v>106</v>
      </c>
      <c r="AT392" s="134" t="s">
        <v>226</v>
      </c>
      <c r="AU392" s="134" t="s">
        <v>78</v>
      </c>
      <c r="AY392" s="17" t="s">
        <v>224</v>
      </c>
      <c r="BE392" s="135">
        <f>IF(N392="základní",J392,0)</f>
        <v>94585</v>
      </c>
      <c r="BF392" s="135">
        <f>IF(N392="snížená",J392,0)</f>
        <v>0</v>
      </c>
      <c r="BG392" s="135">
        <f>IF(N392="zákl. přenesená",J392,0)</f>
        <v>0</v>
      </c>
      <c r="BH392" s="135">
        <f>IF(N392="sníž. přenesená",J392,0)</f>
        <v>0</v>
      </c>
      <c r="BI392" s="135">
        <f>IF(N392="nulová",J392,0)</f>
        <v>0</v>
      </c>
      <c r="BJ392" s="17" t="s">
        <v>78</v>
      </c>
      <c r="BK392" s="135">
        <f>ROUND(I392*H392,2)</f>
        <v>94585</v>
      </c>
      <c r="BL392" s="17" t="s">
        <v>106</v>
      </c>
      <c r="BM392" s="134" t="s">
        <v>1022</v>
      </c>
    </row>
    <row r="393" spans="2:65" s="1" customFormat="1">
      <c r="B393" s="29"/>
      <c r="D393" s="136" t="s">
        <v>231</v>
      </c>
      <c r="F393" s="137" t="s">
        <v>6948</v>
      </c>
      <c r="L393" s="29"/>
      <c r="M393" s="138"/>
      <c r="T393" s="53"/>
      <c r="AT393" s="17" t="s">
        <v>231</v>
      </c>
      <c r="AU393" s="17" t="s">
        <v>78</v>
      </c>
    </row>
    <row r="394" spans="2:65" s="1" customFormat="1" ht="21.75" customHeight="1">
      <c r="B394" s="123"/>
      <c r="C394" s="124" t="s">
        <v>627</v>
      </c>
      <c r="D394" s="124" t="s">
        <v>226</v>
      </c>
      <c r="E394" s="125" t="s">
        <v>6949</v>
      </c>
      <c r="F394" s="126" t="s">
        <v>6950</v>
      </c>
      <c r="G394" s="127" t="s">
        <v>6762</v>
      </c>
      <c r="H394" s="128">
        <v>256.5</v>
      </c>
      <c r="I394" s="129">
        <v>40.5</v>
      </c>
      <c r="J394" s="129">
        <f>ROUND(I394*H394,2)</f>
        <v>10388.25</v>
      </c>
      <c r="K394" s="126" t="s">
        <v>1</v>
      </c>
      <c r="L394" s="29"/>
      <c r="M394" s="130" t="s">
        <v>1</v>
      </c>
      <c r="N394" s="131" t="s">
        <v>38</v>
      </c>
      <c r="O394" s="132">
        <v>0</v>
      </c>
      <c r="P394" s="132">
        <f>O394*H394</f>
        <v>0</v>
      </c>
      <c r="Q394" s="132">
        <v>0</v>
      </c>
      <c r="R394" s="132">
        <f>Q394*H394</f>
        <v>0</v>
      </c>
      <c r="S394" s="132">
        <v>0</v>
      </c>
      <c r="T394" s="133">
        <f>S394*H394</f>
        <v>0</v>
      </c>
      <c r="AR394" s="134" t="s">
        <v>106</v>
      </c>
      <c r="AT394" s="134" t="s">
        <v>226</v>
      </c>
      <c r="AU394" s="134" t="s">
        <v>78</v>
      </c>
      <c r="AY394" s="17" t="s">
        <v>224</v>
      </c>
      <c r="BE394" s="135">
        <f>IF(N394="základní",J394,0)</f>
        <v>10388.25</v>
      </c>
      <c r="BF394" s="135">
        <f>IF(N394="snížená",J394,0)</f>
        <v>0</v>
      </c>
      <c r="BG394" s="135">
        <f>IF(N394="zákl. přenesená",J394,0)</f>
        <v>0</v>
      </c>
      <c r="BH394" s="135">
        <f>IF(N394="sníž. přenesená",J394,0)</f>
        <v>0</v>
      </c>
      <c r="BI394" s="135">
        <f>IF(N394="nulová",J394,0)</f>
        <v>0</v>
      </c>
      <c r="BJ394" s="17" t="s">
        <v>78</v>
      </c>
      <c r="BK394" s="135">
        <f>ROUND(I394*H394,2)</f>
        <v>10388.25</v>
      </c>
      <c r="BL394" s="17" t="s">
        <v>106</v>
      </c>
      <c r="BM394" s="134" t="s">
        <v>1025</v>
      </c>
    </row>
    <row r="395" spans="2:65" s="1" customFormat="1">
      <c r="B395" s="29"/>
      <c r="D395" s="136" t="s">
        <v>231</v>
      </c>
      <c r="F395" s="137" t="s">
        <v>6950</v>
      </c>
      <c r="L395" s="29"/>
      <c r="M395" s="138"/>
      <c r="T395" s="53"/>
      <c r="AT395" s="17" t="s">
        <v>231</v>
      </c>
      <c r="AU395" s="17" t="s">
        <v>78</v>
      </c>
    </row>
    <row r="396" spans="2:65" s="1" customFormat="1" ht="16.5" customHeight="1">
      <c r="B396" s="123"/>
      <c r="C396" s="124" t="s">
        <v>1026</v>
      </c>
      <c r="D396" s="124" t="s">
        <v>226</v>
      </c>
      <c r="E396" s="125" t="s">
        <v>6951</v>
      </c>
      <c r="F396" s="126" t="s">
        <v>6952</v>
      </c>
      <c r="G396" s="127" t="s">
        <v>6762</v>
      </c>
      <c r="H396" s="128">
        <v>256.5</v>
      </c>
      <c r="I396" s="129">
        <v>4.74</v>
      </c>
      <c r="J396" s="129">
        <f>ROUND(I396*H396,2)</f>
        <v>1215.81</v>
      </c>
      <c r="K396" s="126" t="s">
        <v>1</v>
      </c>
      <c r="L396" s="29"/>
      <c r="M396" s="130" t="s">
        <v>1</v>
      </c>
      <c r="N396" s="131" t="s">
        <v>38</v>
      </c>
      <c r="O396" s="132">
        <v>0</v>
      </c>
      <c r="P396" s="132">
        <f>O396*H396</f>
        <v>0</v>
      </c>
      <c r="Q396" s="132">
        <v>0</v>
      </c>
      <c r="R396" s="132">
        <f>Q396*H396</f>
        <v>0</v>
      </c>
      <c r="S396" s="132">
        <v>0</v>
      </c>
      <c r="T396" s="133">
        <f>S396*H396</f>
        <v>0</v>
      </c>
      <c r="AR396" s="134" t="s">
        <v>106</v>
      </c>
      <c r="AT396" s="134" t="s">
        <v>226</v>
      </c>
      <c r="AU396" s="134" t="s">
        <v>78</v>
      </c>
      <c r="AY396" s="17" t="s">
        <v>224</v>
      </c>
      <c r="BE396" s="135">
        <f>IF(N396="základní",J396,0)</f>
        <v>1215.81</v>
      </c>
      <c r="BF396" s="135">
        <f>IF(N396="snížená",J396,0)</f>
        <v>0</v>
      </c>
      <c r="BG396" s="135">
        <f>IF(N396="zákl. přenesená",J396,0)</f>
        <v>0</v>
      </c>
      <c r="BH396" s="135">
        <f>IF(N396="sníž. přenesená",J396,0)</f>
        <v>0</v>
      </c>
      <c r="BI396" s="135">
        <f>IF(N396="nulová",J396,0)</f>
        <v>0</v>
      </c>
      <c r="BJ396" s="17" t="s">
        <v>78</v>
      </c>
      <c r="BK396" s="135">
        <f>ROUND(I396*H396,2)</f>
        <v>1215.81</v>
      </c>
      <c r="BL396" s="17" t="s">
        <v>106</v>
      </c>
      <c r="BM396" s="134" t="s">
        <v>1029</v>
      </c>
    </row>
    <row r="397" spans="2:65" s="1" customFormat="1">
      <c r="B397" s="29"/>
      <c r="D397" s="136" t="s">
        <v>231</v>
      </c>
      <c r="F397" s="137" t="s">
        <v>6952</v>
      </c>
      <c r="L397" s="29"/>
      <c r="M397" s="138"/>
      <c r="T397" s="53"/>
      <c r="AT397" s="17" t="s">
        <v>231</v>
      </c>
      <c r="AU397" s="17" t="s">
        <v>78</v>
      </c>
    </row>
    <row r="398" spans="2:65" s="1" customFormat="1" ht="33" customHeight="1">
      <c r="B398" s="123"/>
      <c r="C398" s="124" t="s">
        <v>640</v>
      </c>
      <c r="D398" s="124" t="s">
        <v>226</v>
      </c>
      <c r="E398" s="125" t="s">
        <v>6953</v>
      </c>
      <c r="F398" s="126" t="s">
        <v>6912</v>
      </c>
      <c r="G398" s="127" t="s">
        <v>2879</v>
      </c>
      <c r="H398" s="128">
        <v>1709</v>
      </c>
      <c r="I398" s="129">
        <v>48</v>
      </c>
      <c r="J398" s="129">
        <f>ROUND(I398*H398,2)</f>
        <v>82032</v>
      </c>
      <c r="K398" s="126" t="s">
        <v>1</v>
      </c>
      <c r="L398" s="29"/>
      <c r="M398" s="130" t="s">
        <v>1</v>
      </c>
      <c r="N398" s="131" t="s">
        <v>38</v>
      </c>
      <c r="O398" s="132">
        <v>0</v>
      </c>
      <c r="P398" s="132">
        <f>O398*H398</f>
        <v>0</v>
      </c>
      <c r="Q398" s="132">
        <v>0</v>
      </c>
      <c r="R398" s="132">
        <f>Q398*H398</f>
        <v>0</v>
      </c>
      <c r="S398" s="132">
        <v>0</v>
      </c>
      <c r="T398" s="133">
        <f>S398*H398</f>
        <v>0</v>
      </c>
      <c r="AR398" s="134" t="s">
        <v>106</v>
      </c>
      <c r="AT398" s="134" t="s">
        <v>226</v>
      </c>
      <c r="AU398" s="134" t="s">
        <v>78</v>
      </c>
      <c r="AY398" s="17" t="s">
        <v>224</v>
      </c>
      <c r="BE398" s="135">
        <f>IF(N398="základní",J398,0)</f>
        <v>82032</v>
      </c>
      <c r="BF398" s="135">
        <f>IF(N398="snížená",J398,0)</f>
        <v>0</v>
      </c>
      <c r="BG398" s="135">
        <f>IF(N398="zákl. přenesená",J398,0)</f>
        <v>0</v>
      </c>
      <c r="BH398" s="135">
        <f>IF(N398="sníž. přenesená",J398,0)</f>
        <v>0</v>
      </c>
      <c r="BI398" s="135">
        <f>IF(N398="nulová",J398,0)</f>
        <v>0</v>
      </c>
      <c r="BJ398" s="17" t="s">
        <v>78</v>
      </c>
      <c r="BK398" s="135">
        <f>ROUND(I398*H398,2)</f>
        <v>82032</v>
      </c>
      <c r="BL398" s="17" t="s">
        <v>106</v>
      </c>
      <c r="BM398" s="134" t="s">
        <v>1032</v>
      </c>
    </row>
    <row r="399" spans="2:65" s="1" customFormat="1" ht="19.5">
      <c r="B399" s="29"/>
      <c r="D399" s="136" t="s">
        <v>231</v>
      </c>
      <c r="F399" s="137" t="s">
        <v>6912</v>
      </c>
      <c r="L399" s="29"/>
      <c r="M399" s="138"/>
      <c r="T399" s="53"/>
      <c r="AT399" s="17" t="s">
        <v>231</v>
      </c>
      <c r="AU399" s="17" t="s">
        <v>78</v>
      </c>
    </row>
    <row r="400" spans="2:65" s="1" customFormat="1" ht="24.2" customHeight="1">
      <c r="B400" s="123"/>
      <c r="C400" s="124" t="s">
        <v>1033</v>
      </c>
      <c r="D400" s="124" t="s">
        <v>226</v>
      </c>
      <c r="E400" s="125" t="s">
        <v>6954</v>
      </c>
      <c r="F400" s="126" t="s">
        <v>6955</v>
      </c>
      <c r="G400" s="127" t="s">
        <v>2879</v>
      </c>
      <c r="H400" s="128">
        <v>1709</v>
      </c>
      <c r="I400" s="129">
        <v>20.6</v>
      </c>
      <c r="J400" s="129">
        <f>ROUND(I400*H400,2)</f>
        <v>35205.4</v>
      </c>
      <c r="K400" s="126" t="s">
        <v>1</v>
      </c>
      <c r="L400" s="29"/>
      <c r="M400" s="130" t="s">
        <v>1</v>
      </c>
      <c r="N400" s="131" t="s">
        <v>38</v>
      </c>
      <c r="O400" s="132">
        <v>0</v>
      </c>
      <c r="P400" s="132">
        <f>O400*H400</f>
        <v>0</v>
      </c>
      <c r="Q400" s="132">
        <v>0</v>
      </c>
      <c r="R400" s="132">
        <f>Q400*H400</f>
        <v>0</v>
      </c>
      <c r="S400" s="132">
        <v>0</v>
      </c>
      <c r="T400" s="133">
        <f>S400*H400</f>
        <v>0</v>
      </c>
      <c r="AR400" s="134" t="s">
        <v>106</v>
      </c>
      <c r="AT400" s="134" t="s">
        <v>226</v>
      </c>
      <c r="AU400" s="134" t="s">
        <v>78</v>
      </c>
      <c r="AY400" s="17" t="s">
        <v>224</v>
      </c>
      <c r="BE400" s="135">
        <f>IF(N400="základní",J400,0)</f>
        <v>35205.4</v>
      </c>
      <c r="BF400" s="135">
        <f>IF(N400="snížená",J400,0)</f>
        <v>0</v>
      </c>
      <c r="BG400" s="135">
        <f>IF(N400="zákl. přenesená",J400,0)</f>
        <v>0</v>
      </c>
      <c r="BH400" s="135">
        <f>IF(N400="sníž. přenesená",J400,0)</f>
        <v>0</v>
      </c>
      <c r="BI400" s="135">
        <f>IF(N400="nulová",J400,0)</f>
        <v>0</v>
      </c>
      <c r="BJ400" s="17" t="s">
        <v>78</v>
      </c>
      <c r="BK400" s="135">
        <f>ROUND(I400*H400,2)</f>
        <v>35205.4</v>
      </c>
      <c r="BL400" s="17" t="s">
        <v>106</v>
      </c>
      <c r="BM400" s="134" t="s">
        <v>1036</v>
      </c>
    </row>
    <row r="401" spans="2:65" s="1" customFormat="1" ht="19.5">
      <c r="B401" s="29"/>
      <c r="D401" s="136" t="s">
        <v>231</v>
      </c>
      <c r="F401" s="137" t="s">
        <v>6955</v>
      </c>
      <c r="L401" s="29"/>
      <c r="M401" s="138"/>
      <c r="T401" s="53"/>
      <c r="AT401" s="17" t="s">
        <v>231</v>
      </c>
      <c r="AU401" s="17" t="s">
        <v>78</v>
      </c>
    </row>
    <row r="402" spans="2:65" s="1" customFormat="1" ht="24.2" customHeight="1">
      <c r="B402" s="123"/>
      <c r="C402" s="124" t="s">
        <v>644</v>
      </c>
      <c r="D402" s="124" t="s">
        <v>226</v>
      </c>
      <c r="E402" s="125" t="s">
        <v>6956</v>
      </c>
      <c r="F402" s="126" t="s">
        <v>6957</v>
      </c>
      <c r="G402" s="127" t="s">
        <v>2879</v>
      </c>
      <c r="H402" s="128">
        <v>1709</v>
      </c>
      <c r="I402" s="129">
        <v>4</v>
      </c>
      <c r="J402" s="129">
        <f>ROUND(I402*H402,2)</f>
        <v>6836</v>
      </c>
      <c r="K402" s="126" t="s">
        <v>1</v>
      </c>
      <c r="L402" s="29"/>
      <c r="M402" s="130" t="s">
        <v>1</v>
      </c>
      <c r="N402" s="131" t="s">
        <v>38</v>
      </c>
      <c r="O402" s="132">
        <v>0</v>
      </c>
      <c r="P402" s="132">
        <f>O402*H402</f>
        <v>0</v>
      </c>
      <c r="Q402" s="132">
        <v>0</v>
      </c>
      <c r="R402" s="132">
        <f>Q402*H402</f>
        <v>0</v>
      </c>
      <c r="S402" s="132">
        <v>0</v>
      </c>
      <c r="T402" s="133">
        <f>S402*H402</f>
        <v>0</v>
      </c>
      <c r="AR402" s="134" t="s">
        <v>106</v>
      </c>
      <c r="AT402" s="134" t="s">
        <v>226</v>
      </c>
      <c r="AU402" s="134" t="s">
        <v>78</v>
      </c>
      <c r="AY402" s="17" t="s">
        <v>224</v>
      </c>
      <c r="BE402" s="135">
        <f>IF(N402="základní",J402,0)</f>
        <v>6836</v>
      </c>
      <c r="BF402" s="135">
        <f>IF(N402="snížená",J402,0)</f>
        <v>0</v>
      </c>
      <c r="BG402" s="135">
        <f>IF(N402="zákl. přenesená",J402,0)</f>
        <v>0</v>
      </c>
      <c r="BH402" s="135">
        <f>IF(N402="sníž. přenesená",J402,0)</f>
        <v>0</v>
      </c>
      <c r="BI402" s="135">
        <f>IF(N402="nulová",J402,0)</f>
        <v>0</v>
      </c>
      <c r="BJ402" s="17" t="s">
        <v>78</v>
      </c>
      <c r="BK402" s="135">
        <f>ROUND(I402*H402,2)</f>
        <v>6836</v>
      </c>
      <c r="BL402" s="17" t="s">
        <v>106</v>
      </c>
      <c r="BM402" s="134" t="s">
        <v>1039</v>
      </c>
    </row>
    <row r="403" spans="2:65" s="1" customFormat="1" ht="19.5">
      <c r="B403" s="29"/>
      <c r="D403" s="136" t="s">
        <v>231</v>
      </c>
      <c r="F403" s="137" t="s">
        <v>6957</v>
      </c>
      <c r="L403" s="29"/>
      <c r="M403" s="138"/>
      <c r="T403" s="53"/>
      <c r="AT403" s="17" t="s">
        <v>231</v>
      </c>
      <c r="AU403" s="17" t="s">
        <v>78</v>
      </c>
    </row>
    <row r="404" spans="2:65" s="1" customFormat="1" ht="24.2" customHeight="1">
      <c r="B404" s="123"/>
      <c r="C404" s="124" t="s">
        <v>1040</v>
      </c>
      <c r="D404" s="124" t="s">
        <v>226</v>
      </c>
      <c r="E404" s="125" t="s">
        <v>6958</v>
      </c>
      <c r="F404" s="126" t="s">
        <v>6959</v>
      </c>
      <c r="G404" s="127" t="s">
        <v>6762</v>
      </c>
      <c r="H404" s="128">
        <v>256.5</v>
      </c>
      <c r="I404" s="129">
        <v>88.2</v>
      </c>
      <c r="J404" s="129">
        <f>ROUND(I404*H404,2)</f>
        <v>22623.3</v>
      </c>
      <c r="K404" s="126" t="s">
        <v>1</v>
      </c>
      <c r="L404" s="29"/>
      <c r="M404" s="130" t="s">
        <v>1</v>
      </c>
      <c r="N404" s="131" t="s">
        <v>38</v>
      </c>
      <c r="O404" s="132">
        <v>0</v>
      </c>
      <c r="P404" s="132">
        <f>O404*H404</f>
        <v>0</v>
      </c>
      <c r="Q404" s="132">
        <v>0</v>
      </c>
      <c r="R404" s="132">
        <f>Q404*H404</f>
        <v>0</v>
      </c>
      <c r="S404" s="132">
        <v>0</v>
      </c>
      <c r="T404" s="133">
        <f>S404*H404</f>
        <v>0</v>
      </c>
      <c r="AR404" s="134" t="s">
        <v>106</v>
      </c>
      <c r="AT404" s="134" t="s">
        <v>226</v>
      </c>
      <c r="AU404" s="134" t="s">
        <v>78</v>
      </c>
      <c r="AY404" s="17" t="s">
        <v>224</v>
      </c>
      <c r="BE404" s="135">
        <f>IF(N404="základní",J404,0)</f>
        <v>22623.3</v>
      </c>
      <c r="BF404" s="135">
        <f>IF(N404="snížená",J404,0)</f>
        <v>0</v>
      </c>
      <c r="BG404" s="135">
        <f>IF(N404="zákl. přenesená",J404,0)</f>
        <v>0</v>
      </c>
      <c r="BH404" s="135">
        <f>IF(N404="sníž. přenesená",J404,0)</f>
        <v>0</v>
      </c>
      <c r="BI404" s="135">
        <f>IF(N404="nulová",J404,0)</f>
        <v>0</v>
      </c>
      <c r="BJ404" s="17" t="s">
        <v>78</v>
      </c>
      <c r="BK404" s="135">
        <f>ROUND(I404*H404,2)</f>
        <v>22623.3</v>
      </c>
      <c r="BL404" s="17" t="s">
        <v>106</v>
      </c>
      <c r="BM404" s="134" t="s">
        <v>1043</v>
      </c>
    </row>
    <row r="405" spans="2:65" s="1" customFormat="1" ht="19.5">
      <c r="B405" s="29"/>
      <c r="D405" s="136" t="s">
        <v>231</v>
      </c>
      <c r="F405" s="137" t="s">
        <v>6959</v>
      </c>
      <c r="L405" s="29"/>
      <c r="M405" s="138"/>
      <c r="T405" s="53"/>
      <c r="AT405" s="17" t="s">
        <v>231</v>
      </c>
      <c r="AU405" s="17" t="s">
        <v>78</v>
      </c>
    </row>
    <row r="406" spans="2:65" s="1" customFormat="1" ht="24.2" customHeight="1">
      <c r="B406" s="123"/>
      <c r="C406" s="124" t="s">
        <v>656</v>
      </c>
      <c r="D406" s="124" t="s">
        <v>226</v>
      </c>
      <c r="E406" s="125" t="s">
        <v>6960</v>
      </c>
      <c r="F406" s="126" t="s">
        <v>6961</v>
      </c>
      <c r="G406" s="127" t="s">
        <v>229</v>
      </c>
      <c r="H406" s="128">
        <v>15.39</v>
      </c>
      <c r="I406" s="129">
        <v>1600</v>
      </c>
      <c r="J406" s="129">
        <f>ROUND(I406*H406,2)</f>
        <v>24624</v>
      </c>
      <c r="K406" s="126" t="s">
        <v>1</v>
      </c>
      <c r="L406" s="29"/>
      <c r="M406" s="130" t="s">
        <v>1</v>
      </c>
      <c r="N406" s="131" t="s">
        <v>38</v>
      </c>
      <c r="O406" s="132">
        <v>0</v>
      </c>
      <c r="P406" s="132">
        <f>O406*H406</f>
        <v>0</v>
      </c>
      <c r="Q406" s="132">
        <v>0</v>
      </c>
      <c r="R406" s="132">
        <f>Q406*H406</f>
        <v>0</v>
      </c>
      <c r="S406" s="132">
        <v>0</v>
      </c>
      <c r="T406" s="133">
        <f>S406*H406</f>
        <v>0</v>
      </c>
      <c r="AR406" s="134" t="s">
        <v>106</v>
      </c>
      <c r="AT406" s="134" t="s">
        <v>226</v>
      </c>
      <c r="AU406" s="134" t="s">
        <v>78</v>
      </c>
      <c r="AY406" s="17" t="s">
        <v>224</v>
      </c>
      <c r="BE406" s="135">
        <f>IF(N406="základní",J406,0)</f>
        <v>24624</v>
      </c>
      <c r="BF406" s="135">
        <f>IF(N406="snížená",J406,0)</f>
        <v>0</v>
      </c>
      <c r="BG406" s="135">
        <f>IF(N406="zákl. přenesená",J406,0)</f>
        <v>0</v>
      </c>
      <c r="BH406" s="135">
        <f>IF(N406="sníž. přenesená",J406,0)</f>
        <v>0</v>
      </c>
      <c r="BI406" s="135">
        <f>IF(N406="nulová",J406,0)</f>
        <v>0</v>
      </c>
      <c r="BJ406" s="17" t="s">
        <v>78</v>
      </c>
      <c r="BK406" s="135">
        <f>ROUND(I406*H406,2)</f>
        <v>24624</v>
      </c>
      <c r="BL406" s="17" t="s">
        <v>106</v>
      </c>
      <c r="BM406" s="134" t="s">
        <v>1046</v>
      </c>
    </row>
    <row r="407" spans="2:65" s="1" customFormat="1">
      <c r="B407" s="29"/>
      <c r="D407" s="136" t="s">
        <v>231</v>
      </c>
      <c r="F407" s="137" t="s">
        <v>6961</v>
      </c>
      <c r="L407" s="29"/>
      <c r="M407" s="138"/>
      <c r="T407" s="53"/>
      <c r="AT407" s="17" t="s">
        <v>231</v>
      </c>
      <c r="AU407" s="17" t="s">
        <v>78</v>
      </c>
    </row>
    <row r="408" spans="2:65" s="1" customFormat="1" ht="21.75" customHeight="1">
      <c r="B408" s="123"/>
      <c r="C408" s="164" t="s">
        <v>1047</v>
      </c>
      <c r="D408" s="164" t="s">
        <v>1008</v>
      </c>
      <c r="E408" s="165" t="s">
        <v>6962</v>
      </c>
      <c r="F408" s="166" t="s">
        <v>6963</v>
      </c>
      <c r="G408" s="167" t="s">
        <v>266</v>
      </c>
      <c r="H408" s="168">
        <v>256.5</v>
      </c>
      <c r="I408" s="169">
        <v>47.9</v>
      </c>
      <c r="J408" s="169">
        <f>ROUND(I408*H408,2)</f>
        <v>12286.35</v>
      </c>
      <c r="K408" s="166" t="s">
        <v>1</v>
      </c>
      <c r="L408" s="170"/>
      <c r="M408" s="171" t="s">
        <v>1</v>
      </c>
      <c r="N408" s="172" t="s">
        <v>38</v>
      </c>
      <c r="O408" s="132">
        <v>0</v>
      </c>
      <c r="P408" s="132">
        <f>O408*H408</f>
        <v>0</v>
      </c>
      <c r="Q408" s="132">
        <v>0</v>
      </c>
      <c r="R408" s="132">
        <f>Q408*H408</f>
        <v>0</v>
      </c>
      <c r="S408" s="132">
        <v>0</v>
      </c>
      <c r="T408" s="133">
        <f>S408*H408</f>
        <v>0</v>
      </c>
      <c r="AR408" s="134" t="s">
        <v>118</v>
      </c>
      <c r="AT408" s="134" t="s">
        <v>1008</v>
      </c>
      <c r="AU408" s="134" t="s">
        <v>78</v>
      </c>
      <c r="AY408" s="17" t="s">
        <v>224</v>
      </c>
      <c r="BE408" s="135">
        <f>IF(N408="základní",J408,0)</f>
        <v>12286.35</v>
      </c>
      <c r="BF408" s="135">
        <f>IF(N408="snížená",J408,0)</f>
        <v>0</v>
      </c>
      <c r="BG408" s="135">
        <f>IF(N408="zákl. přenesená",J408,0)</f>
        <v>0</v>
      </c>
      <c r="BH408" s="135">
        <f>IF(N408="sníž. přenesená",J408,0)</f>
        <v>0</v>
      </c>
      <c r="BI408" s="135">
        <f>IF(N408="nulová",J408,0)</f>
        <v>0</v>
      </c>
      <c r="BJ408" s="17" t="s">
        <v>78</v>
      </c>
      <c r="BK408" s="135">
        <f>ROUND(I408*H408,2)</f>
        <v>12286.35</v>
      </c>
      <c r="BL408" s="17" t="s">
        <v>106</v>
      </c>
      <c r="BM408" s="134" t="s">
        <v>1050</v>
      </c>
    </row>
    <row r="409" spans="2:65" s="1" customFormat="1">
      <c r="B409" s="29"/>
      <c r="D409" s="136" t="s">
        <v>231</v>
      </c>
      <c r="F409" s="137" t="s">
        <v>6963</v>
      </c>
      <c r="L409" s="29"/>
      <c r="M409" s="138"/>
      <c r="T409" s="53"/>
      <c r="AT409" s="17" t="s">
        <v>231</v>
      </c>
      <c r="AU409" s="17" t="s">
        <v>78</v>
      </c>
    </row>
    <row r="410" spans="2:65" s="1" customFormat="1" ht="21.75" customHeight="1">
      <c r="B410" s="123"/>
      <c r="C410" s="164" t="s">
        <v>666</v>
      </c>
      <c r="D410" s="164" t="s">
        <v>1008</v>
      </c>
      <c r="E410" s="165" t="s">
        <v>6964</v>
      </c>
      <c r="F410" s="166" t="s">
        <v>6965</v>
      </c>
      <c r="G410" s="167" t="s">
        <v>6762</v>
      </c>
      <c r="H410" s="168">
        <v>256.5</v>
      </c>
      <c r="I410" s="169">
        <v>66.900000000000006</v>
      </c>
      <c r="J410" s="169">
        <f>ROUND(I410*H410,2)</f>
        <v>17159.849999999999</v>
      </c>
      <c r="K410" s="166" t="s">
        <v>1</v>
      </c>
      <c r="L410" s="170"/>
      <c r="M410" s="171" t="s">
        <v>1</v>
      </c>
      <c r="N410" s="172" t="s">
        <v>38</v>
      </c>
      <c r="O410" s="132">
        <v>0</v>
      </c>
      <c r="P410" s="132">
        <f>O410*H410</f>
        <v>0</v>
      </c>
      <c r="Q410" s="132">
        <v>0</v>
      </c>
      <c r="R410" s="132">
        <f>Q410*H410</f>
        <v>0</v>
      </c>
      <c r="S410" s="132">
        <v>0</v>
      </c>
      <c r="T410" s="133">
        <f>S410*H410</f>
        <v>0</v>
      </c>
      <c r="AR410" s="134" t="s">
        <v>118</v>
      </c>
      <c r="AT410" s="134" t="s">
        <v>1008</v>
      </c>
      <c r="AU410" s="134" t="s">
        <v>78</v>
      </c>
      <c r="AY410" s="17" t="s">
        <v>224</v>
      </c>
      <c r="BE410" s="135">
        <f>IF(N410="základní",J410,0)</f>
        <v>17159.849999999999</v>
      </c>
      <c r="BF410" s="135">
        <f>IF(N410="snížená",J410,0)</f>
        <v>0</v>
      </c>
      <c r="BG410" s="135">
        <f>IF(N410="zákl. přenesená",J410,0)</f>
        <v>0</v>
      </c>
      <c r="BH410" s="135">
        <f>IF(N410="sníž. přenesená",J410,0)</f>
        <v>0</v>
      </c>
      <c r="BI410" s="135">
        <f>IF(N410="nulová",J410,0)</f>
        <v>0</v>
      </c>
      <c r="BJ410" s="17" t="s">
        <v>78</v>
      </c>
      <c r="BK410" s="135">
        <f>ROUND(I410*H410,2)</f>
        <v>17159.849999999999</v>
      </c>
      <c r="BL410" s="17" t="s">
        <v>106</v>
      </c>
      <c r="BM410" s="134" t="s">
        <v>1053</v>
      </c>
    </row>
    <row r="411" spans="2:65" s="1" customFormat="1">
      <c r="B411" s="29"/>
      <c r="D411" s="136" t="s">
        <v>231</v>
      </c>
      <c r="F411" s="137" t="s">
        <v>6965</v>
      </c>
      <c r="L411" s="29"/>
      <c r="M411" s="138"/>
      <c r="T411" s="53"/>
      <c r="AT411" s="17" t="s">
        <v>231</v>
      </c>
      <c r="AU411" s="17" t="s">
        <v>78</v>
      </c>
    </row>
    <row r="412" spans="2:65" s="1" customFormat="1" ht="21.75" customHeight="1">
      <c r="B412" s="123"/>
      <c r="C412" s="164" t="s">
        <v>1054</v>
      </c>
      <c r="D412" s="164" t="s">
        <v>1008</v>
      </c>
      <c r="E412" s="165" t="s">
        <v>6964</v>
      </c>
      <c r="F412" s="166" t="s">
        <v>6965</v>
      </c>
      <c r="G412" s="167" t="s">
        <v>6762</v>
      </c>
      <c r="H412" s="168">
        <v>256.5</v>
      </c>
      <c r="I412" s="169">
        <v>66.900000000000006</v>
      </c>
      <c r="J412" s="169">
        <f>ROUND(I412*H412,2)</f>
        <v>17159.849999999999</v>
      </c>
      <c r="K412" s="166" t="s">
        <v>1</v>
      </c>
      <c r="L412" s="170"/>
      <c r="M412" s="171" t="s">
        <v>1</v>
      </c>
      <c r="N412" s="172" t="s">
        <v>38</v>
      </c>
      <c r="O412" s="132">
        <v>0</v>
      </c>
      <c r="P412" s="132">
        <f>O412*H412</f>
        <v>0</v>
      </c>
      <c r="Q412" s="132">
        <v>0</v>
      </c>
      <c r="R412" s="132">
        <f>Q412*H412</f>
        <v>0</v>
      </c>
      <c r="S412" s="132">
        <v>0</v>
      </c>
      <c r="T412" s="133">
        <f>S412*H412</f>
        <v>0</v>
      </c>
      <c r="AR412" s="134" t="s">
        <v>118</v>
      </c>
      <c r="AT412" s="134" t="s">
        <v>1008</v>
      </c>
      <c r="AU412" s="134" t="s">
        <v>78</v>
      </c>
      <c r="AY412" s="17" t="s">
        <v>224</v>
      </c>
      <c r="BE412" s="135">
        <f>IF(N412="základní",J412,0)</f>
        <v>17159.849999999999</v>
      </c>
      <c r="BF412" s="135">
        <f>IF(N412="snížená",J412,0)</f>
        <v>0</v>
      </c>
      <c r="BG412" s="135">
        <f>IF(N412="zákl. přenesená",J412,0)</f>
        <v>0</v>
      </c>
      <c r="BH412" s="135">
        <f>IF(N412="sníž. přenesená",J412,0)</f>
        <v>0</v>
      </c>
      <c r="BI412" s="135">
        <f>IF(N412="nulová",J412,0)</f>
        <v>0</v>
      </c>
      <c r="BJ412" s="17" t="s">
        <v>78</v>
      </c>
      <c r="BK412" s="135">
        <f>ROUND(I412*H412,2)</f>
        <v>17159.849999999999</v>
      </c>
      <c r="BL412" s="17" t="s">
        <v>106</v>
      </c>
      <c r="BM412" s="134" t="s">
        <v>1057</v>
      </c>
    </row>
    <row r="413" spans="2:65" s="1" customFormat="1">
      <c r="B413" s="29"/>
      <c r="D413" s="136" t="s">
        <v>231</v>
      </c>
      <c r="F413" s="137" t="s">
        <v>6965</v>
      </c>
      <c r="L413" s="29"/>
      <c r="M413" s="138"/>
      <c r="T413" s="53"/>
      <c r="AT413" s="17" t="s">
        <v>231</v>
      </c>
      <c r="AU413" s="17" t="s">
        <v>78</v>
      </c>
    </row>
    <row r="414" spans="2:65" s="1" customFormat="1" ht="16.5" customHeight="1">
      <c r="B414" s="123"/>
      <c r="C414" s="124" t="s">
        <v>670</v>
      </c>
      <c r="D414" s="124" t="s">
        <v>226</v>
      </c>
      <c r="E414" s="125" t="s">
        <v>6966</v>
      </c>
      <c r="F414" s="126" t="s">
        <v>6967</v>
      </c>
      <c r="G414" s="127" t="s">
        <v>6742</v>
      </c>
      <c r="H414" s="128">
        <v>2.5649999999999999</v>
      </c>
      <c r="I414" s="129">
        <v>351</v>
      </c>
      <c r="J414" s="129">
        <f>ROUND(I414*H414,2)</f>
        <v>900.32</v>
      </c>
      <c r="K414" s="126" t="s">
        <v>1</v>
      </c>
      <c r="L414" s="29"/>
      <c r="M414" s="130" t="s">
        <v>1</v>
      </c>
      <c r="N414" s="131" t="s">
        <v>38</v>
      </c>
      <c r="O414" s="132">
        <v>0</v>
      </c>
      <c r="P414" s="132">
        <f>O414*H414</f>
        <v>0</v>
      </c>
      <c r="Q414" s="132">
        <v>0</v>
      </c>
      <c r="R414" s="132">
        <f>Q414*H414</f>
        <v>0</v>
      </c>
      <c r="S414" s="132">
        <v>0</v>
      </c>
      <c r="T414" s="133">
        <f>S414*H414</f>
        <v>0</v>
      </c>
      <c r="AR414" s="134" t="s">
        <v>106</v>
      </c>
      <c r="AT414" s="134" t="s">
        <v>226</v>
      </c>
      <c r="AU414" s="134" t="s">
        <v>78</v>
      </c>
      <c r="AY414" s="17" t="s">
        <v>224</v>
      </c>
      <c r="BE414" s="135">
        <f>IF(N414="základní",J414,0)</f>
        <v>900.32</v>
      </c>
      <c r="BF414" s="135">
        <f>IF(N414="snížená",J414,0)</f>
        <v>0</v>
      </c>
      <c r="BG414" s="135">
        <f>IF(N414="zákl. přenesená",J414,0)</f>
        <v>0</v>
      </c>
      <c r="BH414" s="135">
        <f>IF(N414="sníž. přenesená",J414,0)</f>
        <v>0</v>
      </c>
      <c r="BI414" s="135">
        <f>IF(N414="nulová",J414,0)</f>
        <v>0</v>
      </c>
      <c r="BJ414" s="17" t="s">
        <v>78</v>
      </c>
      <c r="BK414" s="135">
        <f>ROUND(I414*H414,2)</f>
        <v>900.32</v>
      </c>
      <c r="BL414" s="17" t="s">
        <v>106</v>
      </c>
      <c r="BM414" s="134" t="s">
        <v>1060</v>
      </c>
    </row>
    <row r="415" spans="2:65" s="1" customFormat="1">
      <c r="B415" s="29"/>
      <c r="D415" s="136" t="s">
        <v>231</v>
      </c>
      <c r="F415" s="137" t="s">
        <v>6967</v>
      </c>
      <c r="L415" s="29"/>
      <c r="M415" s="138"/>
      <c r="T415" s="53"/>
      <c r="AT415" s="17" t="s">
        <v>231</v>
      </c>
      <c r="AU415" s="17" t="s">
        <v>78</v>
      </c>
    </row>
    <row r="416" spans="2:65" s="1" customFormat="1" ht="21.75" customHeight="1">
      <c r="B416" s="123"/>
      <c r="C416" s="124" t="s">
        <v>1061</v>
      </c>
      <c r="D416" s="124" t="s">
        <v>226</v>
      </c>
      <c r="E416" s="125" t="s">
        <v>6772</v>
      </c>
      <c r="F416" s="126" t="s">
        <v>6773</v>
      </c>
      <c r="G416" s="127" t="s">
        <v>6742</v>
      </c>
      <c r="H416" s="128">
        <v>2.5649999999999999</v>
      </c>
      <c r="I416" s="129">
        <v>389</v>
      </c>
      <c r="J416" s="129">
        <f>ROUND(I416*H416,2)</f>
        <v>997.79</v>
      </c>
      <c r="K416" s="126" t="s">
        <v>1</v>
      </c>
      <c r="L416" s="29"/>
      <c r="M416" s="130" t="s">
        <v>1</v>
      </c>
      <c r="N416" s="131" t="s">
        <v>38</v>
      </c>
      <c r="O416" s="132">
        <v>0</v>
      </c>
      <c r="P416" s="132">
        <f>O416*H416</f>
        <v>0</v>
      </c>
      <c r="Q416" s="132">
        <v>0</v>
      </c>
      <c r="R416" s="132">
        <f>Q416*H416</f>
        <v>0</v>
      </c>
      <c r="S416" s="132">
        <v>0</v>
      </c>
      <c r="T416" s="133">
        <f>S416*H416</f>
        <v>0</v>
      </c>
      <c r="AR416" s="134" t="s">
        <v>106</v>
      </c>
      <c r="AT416" s="134" t="s">
        <v>226</v>
      </c>
      <c r="AU416" s="134" t="s">
        <v>78</v>
      </c>
      <c r="AY416" s="17" t="s">
        <v>224</v>
      </c>
      <c r="BE416" s="135">
        <f>IF(N416="základní",J416,0)</f>
        <v>997.79</v>
      </c>
      <c r="BF416" s="135">
        <f>IF(N416="snížená",J416,0)</f>
        <v>0</v>
      </c>
      <c r="BG416" s="135">
        <f>IF(N416="zákl. přenesená",J416,0)</f>
        <v>0</v>
      </c>
      <c r="BH416" s="135">
        <f>IF(N416="sníž. přenesená",J416,0)</f>
        <v>0</v>
      </c>
      <c r="BI416" s="135">
        <f>IF(N416="nulová",J416,0)</f>
        <v>0</v>
      </c>
      <c r="BJ416" s="17" t="s">
        <v>78</v>
      </c>
      <c r="BK416" s="135">
        <f>ROUND(I416*H416,2)</f>
        <v>997.79</v>
      </c>
      <c r="BL416" s="17" t="s">
        <v>106</v>
      </c>
      <c r="BM416" s="134" t="s">
        <v>1064</v>
      </c>
    </row>
    <row r="417" spans="2:65" s="1" customFormat="1">
      <c r="B417" s="29"/>
      <c r="D417" s="136" t="s">
        <v>231</v>
      </c>
      <c r="F417" s="137" t="s">
        <v>6773</v>
      </c>
      <c r="L417" s="29"/>
      <c r="M417" s="138"/>
      <c r="T417" s="53"/>
      <c r="AT417" s="17" t="s">
        <v>231</v>
      </c>
      <c r="AU417" s="17" t="s">
        <v>78</v>
      </c>
    </row>
    <row r="418" spans="2:65" s="1" customFormat="1" ht="24.2" customHeight="1">
      <c r="B418" s="123"/>
      <c r="C418" s="124" t="s">
        <v>675</v>
      </c>
      <c r="D418" s="124" t="s">
        <v>226</v>
      </c>
      <c r="E418" s="125" t="s">
        <v>6774</v>
      </c>
      <c r="F418" s="126" t="s">
        <v>6775</v>
      </c>
      <c r="G418" s="127" t="s">
        <v>6742</v>
      </c>
      <c r="H418" s="128">
        <v>51.3</v>
      </c>
      <c r="I418" s="129">
        <v>23.5</v>
      </c>
      <c r="J418" s="129">
        <f>ROUND(I418*H418,2)</f>
        <v>1205.55</v>
      </c>
      <c r="K418" s="126" t="s">
        <v>1</v>
      </c>
      <c r="L418" s="29"/>
      <c r="M418" s="130" t="s">
        <v>1</v>
      </c>
      <c r="N418" s="131" t="s">
        <v>38</v>
      </c>
      <c r="O418" s="132">
        <v>0</v>
      </c>
      <c r="P418" s="132">
        <f>O418*H418</f>
        <v>0</v>
      </c>
      <c r="Q418" s="132">
        <v>0</v>
      </c>
      <c r="R418" s="132">
        <f>Q418*H418</f>
        <v>0</v>
      </c>
      <c r="S418" s="132">
        <v>0</v>
      </c>
      <c r="T418" s="133">
        <f>S418*H418</f>
        <v>0</v>
      </c>
      <c r="AR418" s="134" t="s">
        <v>106</v>
      </c>
      <c r="AT418" s="134" t="s">
        <v>226</v>
      </c>
      <c r="AU418" s="134" t="s">
        <v>78</v>
      </c>
      <c r="AY418" s="17" t="s">
        <v>224</v>
      </c>
      <c r="BE418" s="135">
        <f>IF(N418="základní",J418,0)</f>
        <v>1205.55</v>
      </c>
      <c r="BF418" s="135">
        <f>IF(N418="snížená",J418,0)</f>
        <v>0</v>
      </c>
      <c r="BG418" s="135">
        <f>IF(N418="zákl. přenesená",J418,0)</f>
        <v>0</v>
      </c>
      <c r="BH418" s="135">
        <f>IF(N418="sníž. přenesená",J418,0)</f>
        <v>0</v>
      </c>
      <c r="BI418" s="135">
        <f>IF(N418="nulová",J418,0)</f>
        <v>0</v>
      </c>
      <c r="BJ418" s="17" t="s">
        <v>78</v>
      </c>
      <c r="BK418" s="135">
        <f>ROUND(I418*H418,2)</f>
        <v>1205.55</v>
      </c>
      <c r="BL418" s="17" t="s">
        <v>106</v>
      </c>
      <c r="BM418" s="134" t="s">
        <v>1067</v>
      </c>
    </row>
    <row r="419" spans="2:65" s="1" customFormat="1">
      <c r="B419" s="29"/>
      <c r="D419" s="136" t="s">
        <v>231</v>
      </c>
      <c r="F419" s="137" t="s">
        <v>6775</v>
      </c>
      <c r="L419" s="29"/>
      <c r="M419" s="138"/>
      <c r="T419" s="53"/>
      <c r="AT419" s="17" t="s">
        <v>231</v>
      </c>
      <c r="AU419" s="17" t="s">
        <v>78</v>
      </c>
    </row>
    <row r="420" spans="2:65" s="1" customFormat="1" ht="16.5" customHeight="1">
      <c r="B420" s="123"/>
      <c r="C420" s="124" t="s">
        <v>1068</v>
      </c>
      <c r="D420" s="124" t="s">
        <v>226</v>
      </c>
      <c r="E420" s="125" t="s">
        <v>6968</v>
      </c>
      <c r="F420" s="126" t="s">
        <v>6969</v>
      </c>
      <c r="G420" s="127" t="s">
        <v>2879</v>
      </c>
      <c r="H420" s="128">
        <v>40</v>
      </c>
      <c r="I420" s="129">
        <v>27</v>
      </c>
      <c r="J420" s="129">
        <f>ROUND(I420*H420,2)</f>
        <v>1080</v>
      </c>
      <c r="K420" s="126" t="s">
        <v>1</v>
      </c>
      <c r="L420" s="29"/>
      <c r="M420" s="130" t="s">
        <v>1</v>
      </c>
      <c r="N420" s="131" t="s">
        <v>38</v>
      </c>
      <c r="O420" s="132">
        <v>0</v>
      </c>
      <c r="P420" s="132">
        <f>O420*H420</f>
        <v>0</v>
      </c>
      <c r="Q420" s="132">
        <v>0</v>
      </c>
      <c r="R420" s="132">
        <f>Q420*H420</f>
        <v>0</v>
      </c>
      <c r="S420" s="132">
        <v>0</v>
      </c>
      <c r="T420" s="133">
        <f>S420*H420</f>
        <v>0</v>
      </c>
      <c r="AR420" s="134" t="s">
        <v>106</v>
      </c>
      <c r="AT420" s="134" t="s">
        <v>226</v>
      </c>
      <c r="AU420" s="134" t="s">
        <v>78</v>
      </c>
      <c r="AY420" s="17" t="s">
        <v>224</v>
      </c>
      <c r="BE420" s="135">
        <f>IF(N420="základní",J420,0)</f>
        <v>1080</v>
      </c>
      <c r="BF420" s="135">
        <f>IF(N420="snížená",J420,0)</f>
        <v>0</v>
      </c>
      <c r="BG420" s="135">
        <f>IF(N420="zákl. přenesená",J420,0)</f>
        <v>0</v>
      </c>
      <c r="BH420" s="135">
        <f>IF(N420="sníž. přenesená",J420,0)</f>
        <v>0</v>
      </c>
      <c r="BI420" s="135">
        <f>IF(N420="nulová",J420,0)</f>
        <v>0</v>
      </c>
      <c r="BJ420" s="17" t="s">
        <v>78</v>
      </c>
      <c r="BK420" s="135">
        <f>ROUND(I420*H420,2)</f>
        <v>1080</v>
      </c>
      <c r="BL420" s="17" t="s">
        <v>106</v>
      </c>
      <c r="BM420" s="134" t="s">
        <v>1071</v>
      </c>
    </row>
    <row r="421" spans="2:65" s="1" customFormat="1">
      <c r="B421" s="29"/>
      <c r="D421" s="136" t="s">
        <v>231</v>
      </c>
      <c r="F421" s="137" t="s">
        <v>6969</v>
      </c>
      <c r="L421" s="29"/>
      <c r="M421" s="138"/>
      <c r="T421" s="53"/>
      <c r="AT421" s="17" t="s">
        <v>231</v>
      </c>
      <c r="AU421" s="17" t="s">
        <v>78</v>
      </c>
    </row>
    <row r="422" spans="2:65" s="1" customFormat="1" ht="24.2" customHeight="1">
      <c r="B422" s="123"/>
      <c r="C422" s="124" t="s">
        <v>681</v>
      </c>
      <c r="D422" s="124" t="s">
        <v>226</v>
      </c>
      <c r="E422" s="125" t="s">
        <v>6970</v>
      </c>
      <c r="F422" s="126" t="s">
        <v>6971</v>
      </c>
      <c r="G422" s="127" t="s">
        <v>2879</v>
      </c>
      <c r="H422" s="128">
        <v>27</v>
      </c>
      <c r="I422" s="129">
        <v>68</v>
      </c>
      <c r="J422" s="129">
        <f>ROUND(I422*H422,2)</f>
        <v>1836</v>
      </c>
      <c r="K422" s="126" t="s">
        <v>1</v>
      </c>
      <c r="L422" s="29"/>
      <c r="M422" s="130" t="s">
        <v>1</v>
      </c>
      <c r="N422" s="131" t="s">
        <v>38</v>
      </c>
      <c r="O422" s="132">
        <v>0</v>
      </c>
      <c r="P422" s="132">
        <f>O422*H422</f>
        <v>0</v>
      </c>
      <c r="Q422" s="132">
        <v>0</v>
      </c>
      <c r="R422" s="132">
        <f>Q422*H422</f>
        <v>0</v>
      </c>
      <c r="S422" s="132">
        <v>0</v>
      </c>
      <c r="T422" s="133">
        <f>S422*H422</f>
        <v>0</v>
      </c>
      <c r="AR422" s="134" t="s">
        <v>106</v>
      </c>
      <c r="AT422" s="134" t="s">
        <v>226</v>
      </c>
      <c r="AU422" s="134" t="s">
        <v>78</v>
      </c>
      <c r="AY422" s="17" t="s">
        <v>224</v>
      </c>
      <c r="BE422" s="135">
        <f>IF(N422="základní",J422,0)</f>
        <v>1836</v>
      </c>
      <c r="BF422" s="135">
        <f>IF(N422="snížená",J422,0)</f>
        <v>0</v>
      </c>
      <c r="BG422" s="135">
        <f>IF(N422="zákl. přenesená",J422,0)</f>
        <v>0</v>
      </c>
      <c r="BH422" s="135">
        <f>IF(N422="sníž. přenesená",J422,0)</f>
        <v>0</v>
      </c>
      <c r="BI422" s="135">
        <f>IF(N422="nulová",J422,0)</f>
        <v>0</v>
      </c>
      <c r="BJ422" s="17" t="s">
        <v>78</v>
      </c>
      <c r="BK422" s="135">
        <f>ROUND(I422*H422,2)</f>
        <v>1836</v>
      </c>
      <c r="BL422" s="17" t="s">
        <v>106</v>
      </c>
      <c r="BM422" s="134" t="s">
        <v>1074</v>
      </c>
    </row>
    <row r="423" spans="2:65" s="1" customFormat="1">
      <c r="B423" s="29"/>
      <c r="D423" s="136" t="s">
        <v>231</v>
      </c>
      <c r="F423" s="137" t="s">
        <v>6971</v>
      </c>
      <c r="L423" s="29"/>
      <c r="M423" s="138"/>
      <c r="T423" s="53"/>
      <c r="AT423" s="17" t="s">
        <v>231</v>
      </c>
      <c r="AU423" s="17" t="s">
        <v>78</v>
      </c>
    </row>
    <row r="424" spans="2:65" s="1" customFormat="1" ht="24.2" customHeight="1">
      <c r="B424" s="123"/>
      <c r="C424" s="124" t="s">
        <v>1075</v>
      </c>
      <c r="D424" s="124" t="s">
        <v>226</v>
      </c>
      <c r="E424" s="125" t="s">
        <v>6972</v>
      </c>
      <c r="F424" s="126" t="s">
        <v>6973</v>
      </c>
      <c r="G424" s="127" t="s">
        <v>2879</v>
      </c>
      <c r="H424" s="128">
        <v>27</v>
      </c>
      <c r="I424" s="129">
        <v>68</v>
      </c>
      <c r="J424" s="129">
        <f>ROUND(I424*H424,2)</f>
        <v>1836</v>
      </c>
      <c r="K424" s="126" t="s">
        <v>1</v>
      </c>
      <c r="L424" s="29"/>
      <c r="M424" s="130" t="s">
        <v>1</v>
      </c>
      <c r="N424" s="131" t="s">
        <v>38</v>
      </c>
      <c r="O424" s="132">
        <v>0</v>
      </c>
      <c r="P424" s="132">
        <f>O424*H424</f>
        <v>0</v>
      </c>
      <c r="Q424" s="132">
        <v>0</v>
      </c>
      <c r="R424" s="132">
        <f>Q424*H424</f>
        <v>0</v>
      </c>
      <c r="S424" s="132">
        <v>0</v>
      </c>
      <c r="T424" s="133">
        <f>S424*H424</f>
        <v>0</v>
      </c>
      <c r="AR424" s="134" t="s">
        <v>106</v>
      </c>
      <c r="AT424" s="134" t="s">
        <v>226</v>
      </c>
      <c r="AU424" s="134" t="s">
        <v>78</v>
      </c>
      <c r="AY424" s="17" t="s">
        <v>224</v>
      </c>
      <c r="BE424" s="135">
        <f>IF(N424="základní",J424,0)</f>
        <v>1836</v>
      </c>
      <c r="BF424" s="135">
        <f>IF(N424="snížená",J424,0)</f>
        <v>0</v>
      </c>
      <c r="BG424" s="135">
        <f>IF(N424="zákl. přenesená",J424,0)</f>
        <v>0</v>
      </c>
      <c r="BH424" s="135">
        <f>IF(N424="sníž. přenesená",J424,0)</f>
        <v>0</v>
      </c>
      <c r="BI424" s="135">
        <f>IF(N424="nulová",J424,0)</f>
        <v>0</v>
      </c>
      <c r="BJ424" s="17" t="s">
        <v>78</v>
      </c>
      <c r="BK424" s="135">
        <f>ROUND(I424*H424,2)</f>
        <v>1836</v>
      </c>
      <c r="BL424" s="17" t="s">
        <v>106</v>
      </c>
      <c r="BM424" s="134" t="s">
        <v>1078</v>
      </c>
    </row>
    <row r="425" spans="2:65" s="1" customFormat="1">
      <c r="B425" s="29"/>
      <c r="D425" s="136" t="s">
        <v>231</v>
      </c>
      <c r="F425" s="137" t="s">
        <v>6973</v>
      </c>
      <c r="L425" s="29"/>
      <c r="M425" s="138"/>
      <c r="T425" s="53"/>
      <c r="AT425" s="17" t="s">
        <v>231</v>
      </c>
      <c r="AU425" s="17" t="s">
        <v>78</v>
      </c>
    </row>
    <row r="426" spans="2:65" s="1" customFormat="1" ht="24.2" customHeight="1">
      <c r="B426" s="123"/>
      <c r="C426" s="124" t="s">
        <v>692</v>
      </c>
      <c r="D426" s="124" t="s">
        <v>226</v>
      </c>
      <c r="E426" s="125" t="s">
        <v>6974</v>
      </c>
      <c r="F426" s="126" t="s">
        <v>6975</v>
      </c>
      <c r="G426" s="127" t="s">
        <v>2879</v>
      </c>
      <c r="H426" s="128">
        <v>156</v>
      </c>
      <c r="I426" s="129">
        <v>19</v>
      </c>
      <c r="J426" s="129">
        <f>ROUND(I426*H426,2)</f>
        <v>2964</v>
      </c>
      <c r="K426" s="126" t="s">
        <v>1</v>
      </c>
      <c r="L426" s="29"/>
      <c r="M426" s="130" t="s">
        <v>1</v>
      </c>
      <c r="N426" s="131" t="s">
        <v>38</v>
      </c>
      <c r="O426" s="132">
        <v>0</v>
      </c>
      <c r="P426" s="132">
        <f>O426*H426</f>
        <v>0</v>
      </c>
      <c r="Q426" s="132">
        <v>0</v>
      </c>
      <c r="R426" s="132">
        <f>Q426*H426</f>
        <v>0</v>
      </c>
      <c r="S426" s="132">
        <v>0</v>
      </c>
      <c r="T426" s="133">
        <f>S426*H426</f>
        <v>0</v>
      </c>
      <c r="AR426" s="134" t="s">
        <v>106</v>
      </c>
      <c r="AT426" s="134" t="s">
        <v>226</v>
      </c>
      <c r="AU426" s="134" t="s">
        <v>78</v>
      </c>
      <c r="AY426" s="17" t="s">
        <v>224</v>
      </c>
      <c r="BE426" s="135">
        <f>IF(N426="základní",J426,0)</f>
        <v>2964</v>
      </c>
      <c r="BF426" s="135">
        <f>IF(N426="snížená",J426,0)</f>
        <v>0</v>
      </c>
      <c r="BG426" s="135">
        <f>IF(N426="zákl. přenesená",J426,0)</f>
        <v>0</v>
      </c>
      <c r="BH426" s="135">
        <f>IF(N426="sníž. přenesená",J426,0)</f>
        <v>0</v>
      </c>
      <c r="BI426" s="135">
        <f>IF(N426="nulová",J426,0)</f>
        <v>0</v>
      </c>
      <c r="BJ426" s="17" t="s">
        <v>78</v>
      </c>
      <c r="BK426" s="135">
        <f>ROUND(I426*H426,2)</f>
        <v>2964</v>
      </c>
      <c r="BL426" s="17" t="s">
        <v>106</v>
      </c>
      <c r="BM426" s="134" t="s">
        <v>1081</v>
      </c>
    </row>
    <row r="427" spans="2:65" s="1" customFormat="1">
      <c r="B427" s="29"/>
      <c r="D427" s="136" t="s">
        <v>231</v>
      </c>
      <c r="F427" s="137" t="s">
        <v>6975</v>
      </c>
      <c r="L427" s="29"/>
      <c r="M427" s="138"/>
      <c r="T427" s="53"/>
      <c r="AT427" s="17" t="s">
        <v>231</v>
      </c>
      <c r="AU427" s="17" t="s">
        <v>78</v>
      </c>
    </row>
    <row r="428" spans="2:65" s="1" customFormat="1" ht="21.75" customHeight="1">
      <c r="B428" s="123"/>
      <c r="C428" s="124" t="s">
        <v>1082</v>
      </c>
      <c r="D428" s="124" t="s">
        <v>226</v>
      </c>
      <c r="E428" s="125" t="s">
        <v>6976</v>
      </c>
      <c r="F428" s="126" t="s">
        <v>6977</v>
      </c>
      <c r="G428" s="127" t="s">
        <v>2879</v>
      </c>
      <c r="H428" s="128">
        <v>63</v>
      </c>
      <c r="I428" s="129">
        <v>24</v>
      </c>
      <c r="J428" s="129">
        <f>ROUND(I428*H428,2)</f>
        <v>1512</v>
      </c>
      <c r="K428" s="126" t="s">
        <v>1</v>
      </c>
      <c r="L428" s="29"/>
      <c r="M428" s="130" t="s">
        <v>1</v>
      </c>
      <c r="N428" s="131" t="s">
        <v>38</v>
      </c>
      <c r="O428" s="132">
        <v>0</v>
      </c>
      <c r="P428" s="132">
        <f>O428*H428</f>
        <v>0</v>
      </c>
      <c r="Q428" s="132">
        <v>0</v>
      </c>
      <c r="R428" s="132">
        <f>Q428*H428</f>
        <v>0</v>
      </c>
      <c r="S428" s="132">
        <v>0</v>
      </c>
      <c r="T428" s="133">
        <f>S428*H428</f>
        <v>0</v>
      </c>
      <c r="AR428" s="134" t="s">
        <v>106</v>
      </c>
      <c r="AT428" s="134" t="s">
        <v>226</v>
      </c>
      <c r="AU428" s="134" t="s">
        <v>78</v>
      </c>
      <c r="AY428" s="17" t="s">
        <v>224</v>
      </c>
      <c r="BE428" s="135">
        <f>IF(N428="základní",J428,0)</f>
        <v>1512</v>
      </c>
      <c r="BF428" s="135">
        <f>IF(N428="snížená",J428,0)</f>
        <v>0</v>
      </c>
      <c r="BG428" s="135">
        <f>IF(N428="zákl. přenesená",J428,0)</f>
        <v>0</v>
      </c>
      <c r="BH428" s="135">
        <f>IF(N428="sníž. přenesená",J428,0)</f>
        <v>0</v>
      </c>
      <c r="BI428" s="135">
        <f>IF(N428="nulová",J428,0)</f>
        <v>0</v>
      </c>
      <c r="BJ428" s="17" t="s">
        <v>78</v>
      </c>
      <c r="BK428" s="135">
        <f>ROUND(I428*H428,2)</f>
        <v>1512</v>
      </c>
      <c r="BL428" s="17" t="s">
        <v>106</v>
      </c>
      <c r="BM428" s="134" t="s">
        <v>1085</v>
      </c>
    </row>
    <row r="429" spans="2:65" s="1" customFormat="1">
      <c r="B429" s="29"/>
      <c r="D429" s="136" t="s">
        <v>231</v>
      </c>
      <c r="F429" s="137" t="s">
        <v>6977</v>
      </c>
      <c r="L429" s="29"/>
      <c r="M429" s="138"/>
      <c r="T429" s="53"/>
      <c r="AT429" s="17" t="s">
        <v>231</v>
      </c>
      <c r="AU429" s="17" t="s">
        <v>78</v>
      </c>
    </row>
    <row r="430" spans="2:65" s="1" customFormat="1" ht="24.2" customHeight="1">
      <c r="B430" s="123"/>
      <c r="C430" s="124" t="s">
        <v>698</v>
      </c>
      <c r="D430" s="124" t="s">
        <v>226</v>
      </c>
      <c r="E430" s="125" t="s">
        <v>6978</v>
      </c>
      <c r="F430" s="126" t="s">
        <v>6979</v>
      </c>
      <c r="G430" s="127" t="s">
        <v>2879</v>
      </c>
      <c r="H430" s="128">
        <v>46</v>
      </c>
      <c r="I430" s="129">
        <v>65</v>
      </c>
      <c r="J430" s="129">
        <f>ROUND(I430*H430,2)</f>
        <v>2990</v>
      </c>
      <c r="K430" s="126" t="s">
        <v>1</v>
      </c>
      <c r="L430" s="29"/>
      <c r="M430" s="130" t="s">
        <v>1</v>
      </c>
      <c r="N430" s="131" t="s">
        <v>38</v>
      </c>
      <c r="O430" s="132">
        <v>0</v>
      </c>
      <c r="P430" s="132">
        <f>O430*H430</f>
        <v>0</v>
      </c>
      <c r="Q430" s="132">
        <v>0</v>
      </c>
      <c r="R430" s="132">
        <f>Q430*H430</f>
        <v>0</v>
      </c>
      <c r="S430" s="132">
        <v>0</v>
      </c>
      <c r="T430" s="133">
        <f>S430*H430</f>
        <v>0</v>
      </c>
      <c r="AR430" s="134" t="s">
        <v>106</v>
      </c>
      <c r="AT430" s="134" t="s">
        <v>226</v>
      </c>
      <c r="AU430" s="134" t="s">
        <v>78</v>
      </c>
      <c r="AY430" s="17" t="s">
        <v>224</v>
      </c>
      <c r="BE430" s="135">
        <f>IF(N430="základní",J430,0)</f>
        <v>2990</v>
      </c>
      <c r="BF430" s="135">
        <f>IF(N430="snížená",J430,0)</f>
        <v>0</v>
      </c>
      <c r="BG430" s="135">
        <f>IF(N430="zákl. přenesená",J430,0)</f>
        <v>0</v>
      </c>
      <c r="BH430" s="135">
        <f>IF(N430="sníž. přenesená",J430,0)</f>
        <v>0</v>
      </c>
      <c r="BI430" s="135">
        <f>IF(N430="nulová",J430,0)</f>
        <v>0</v>
      </c>
      <c r="BJ430" s="17" t="s">
        <v>78</v>
      </c>
      <c r="BK430" s="135">
        <f>ROUND(I430*H430,2)</f>
        <v>2990</v>
      </c>
      <c r="BL430" s="17" t="s">
        <v>106</v>
      </c>
      <c r="BM430" s="134" t="s">
        <v>1088</v>
      </c>
    </row>
    <row r="431" spans="2:65" s="1" customFormat="1">
      <c r="B431" s="29"/>
      <c r="D431" s="136" t="s">
        <v>231</v>
      </c>
      <c r="F431" s="137" t="s">
        <v>6979</v>
      </c>
      <c r="L431" s="29"/>
      <c r="M431" s="138"/>
      <c r="T431" s="53"/>
      <c r="AT431" s="17" t="s">
        <v>231</v>
      </c>
      <c r="AU431" s="17" t="s">
        <v>78</v>
      </c>
    </row>
    <row r="432" spans="2:65" s="1" customFormat="1" ht="21.75" customHeight="1">
      <c r="B432" s="123"/>
      <c r="C432" s="124" t="s">
        <v>1090</v>
      </c>
      <c r="D432" s="124" t="s">
        <v>226</v>
      </c>
      <c r="E432" s="125" t="s">
        <v>6980</v>
      </c>
      <c r="F432" s="126" t="s">
        <v>6981</v>
      </c>
      <c r="G432" s="127" t="s">
        <v>2879</v>
      </c>
      <c r="H432" s="128">
        <v>22</v>
      </c>
      <c r="I432" s="129">
        <v>67</v>
      </c>
      <c r="J432" s="129">
        <f>ROUND(I432*H432,2)</f>
        <v>1474</v>
      </c>
      <c r="K432" s="126" t="s">
        <v>1</v>
      </c>
      <c r="L432" s="29"/>
      <c r="M432" s="130" t="s">
        <v>1</v>
      </c>
      <c r="N432" s="131" t="s">
        <v>38</v>
      </c>
      <c r="O432" s="132">
        <v>0</v>
      </c>
      <c r="P432" s="132">
        <f>O432*H432</f>
        <v>0</v>
      </c>
      <c r="Q432" s="132">
        <v>0</v>
      </c>
      <c r="R432" s="132">
        <f>Q432*H432</f>
        <v>0</v>
      </c>
      <c r="S432" s="132">
        <v>0</v>
      </c>
      <c r="T432" s="133">
        <f>S432*H432</f>
        <v>0</v>
      </c>
      <c r="AR432" s="134" t="s">
        <v>106</v>
      </c>
      <c r="AT432" s="134" t="s">
        <v>226</v>
      </c>
      <c r="AU432" s="134" t="s">
        <v>78</v>
      </c>
      <c r="AY432" s="17" t="s">
        <v>224</v>
      </c>
      <c r="BE432" s="135">
        <f>IF(N432="základní",J432,0)</f>
        <v>1474</v>
      </c>
      <c r="BF432" s="135">
        <f>IF(N432="snížená",J432,0)</f>
        <v>0</v>
      </c>
      <c r="BG432" s="135">
        <f>IF(N432="zákl. přenesená",J432,0)</f>
        <v>0</v>
      </c>
      <c r="BH432" s="135">
        <f>IF(N432="sníž. přenesená",J432,0)</f>
        <v>0</v>
      </c>
      <c r="BI432" s="135">
        <f>IF(N432="nulová",J432,0)</f>
        <v>0</v>
      </c>
      <c r="BJ432" s="17" t="s">
        <v>78</v>
      </c>
      <c r="BK432" s="135">
        <f>ROUND(I432*H432,2)</f>
        <v>1474</v>
      </c>
      <c r="BL432" s="17" t="s">
        <v>106</v>
      </c>
      <c r="BM432" s="134" t="s">
        <v>1093</v>
      </c>
    </row>
    <row r="433" spans="2:65" s="1" customFormat="1">
      <c r="B433" s="29"/>
      <c r="D433" s="136" t="s">
        <v>231</v>
      </c>
      <c r="F433" s="137" t="s">
        <v>6981</v>
      </c>
      <c r="L433" s="29"/>
      <c r="M433" s="138"/>
      <c r="T433" s="53"/>
      <c r="AT433" s="17" t="s">
        <v>231</v>
      </c>
      <c r="AU433" s="17" t="s">
        <v>78</v>
      </c>
    </row>
    <row r="434" spans="2:65" s="1" customFormat="1" ht="24.2" customHeight="1">
      <c r="B434" s="123"/>
      <c r="C434" s="124" t="s">
        <v>703</v>
      </c>
      <c r="D434" s="124" t="s">
        <v>226</v>
      </c>
      <c r="E434" s="125" t="s">
        <v>6982</v>
      </c>
      <c r="F434" s="126" t="s">
        <v>6983</v>
      </c>
      <c r="G434" s="127" t="s">
        <v>2879</v>
      </c>
      <c r="H434" s="128">
        <v>55</v>
      </c>
      <c r="I434" s="129">
        <v>26</v>
      </c>
      <c r="J434" s="129">
        <f>ROUND(I434*H434,2)</f>
        <v>1430</v>
      </c>
      <c r="K434" s="126" t="s">
        <v>1</v>
      </c>
      <c r="L434" s="29"/>
      <c r="M434" s="130" t="s">
        <v>1</v>
      </c>
      <c r="N434" s="131" t="s">
        <v>38</v>
      </c>
      <c r="O434" s="132">
        <v>0</v>
      </c>
      <c r="P434" s="132">
        <f>O434*H434</f>
        <v>0</v>
      </c>
      <c r="Q434" s="132">
        <v>0</v>
      </c>
      <c r="R434" s="132">
        <f>Q434*H434</f>
        <v>0</v>
      </c>
      <c r="S434" s="132">
        <v>0</v>
      </c>
      <c r="T434" s="133">
        <f>S434*H434</f>
        <v>0</v>
      </c>
      <c r="AR434" s="134" t="s">
        <v>106</v>
      </c>
      <c r="AT434" s="134" t="s">
        <v>226</v>
      </c>
      <c r="AU434" s="134" t="s">
        <v>78</v>
      </c>
      <c r="AY434" s="17" t="s">
        <v>224</v>
      </c>
      <c r="BE434" s="135">
        <f>IF(N434="základní",J434,0)</f>
        <v>1430</v>
      </c>
      <c r="BF434" s="135">
        <f>IF(N434="snížená",J434,0)</f>
        <v>0</v>
      </c>
      <c r="BG434" s="135">
        <f>IF(N434="zákl. přenesená",J434,0)</f>
        <v>0</v>
      </c>
      <c r="BH434" s="135">
        <f>IF(N434="sníž. přenesená",J434,0)</f>
        <v>0</v>
      </c>
      <c r="BI434" s="135">
        <f>IF(N434="nulová",J434,0)</f>
        <v>0</v>
      </c>
      <c r="BJ434" s="17" t="s">
        <v>78</v>
      </c>
      <c r="BK434" s="135">
        <f>ROUND(I434*H434,2)</f>
        <v>1430</v>
      </c>
      <c r="BL434" s="17" t="s">
        <v>106</v>
      </c>
      <c r="BM434" s="134" t="s">
        <v>1097</v>
      </c>
    </row>
    <row r="435" spans="2:65" s="1" customFormat="1">
      <c r="B435" s="29"/>
      <c r="D435" s="136" t="s">
        <v>231</v>
      </c>
      <c r="F435" s="137" t="s">
        <v>6983</v>
      </c>
      <c r="L435" s="29"/>
      <c r="M435" s="138"/>
      <c r="T435" s="53"/>
      <c r="AT435" s="17" t="s">
        <v>231</v>
      </c>
      <c r="AU435" s="17" t="s">
        <v>78</v>
      </c>
    </row>
    <row r="436" spans="2:65" s="1" customFormat="1" ht="16.5" customHeight="1">
      <c r="B436" s="123"/>
      <c r="C436" s="124" t="s">
        <v>1099</v>
      </c>
      <c r="D436" s="124" t="s">
        <v>226</v>
      </c>
      <c r="E436" s="125" t="s">
        <v>6984</v>
      </c>
      <c r="F436" s="126" t="s">
        <v>6985</v>
      </c>
      <c r="G436" s="127" t="s">
        <v>2879</v>
      </c>
      <c r="H436" s="128">
        <v>33</v>
      </c>
      <c r="I436" s="129">
        <v>27</v>
      </c>
      <c r="J436" s="129">
        <f>ROUND(I436*H436,2)</f>
        <v>891</v>
      </c>
      <c r="K436" s="126" t="s">
        <v>1</v>
      </c>
      <c r="L436" s="29"/>
      <c r="M436" s="130" t="s">
        <v>1</v>
      </c>
      <c r="N436" s="131" t="s">
        <v>38</v>
      </c>
      <c r="O436" s="132">
        <v>0</v>
      </c>
      <c r="P436" s="132">
        <f>O436*H436</f>
        <v>0</v>
      </c>
      <c r="Q436" s="132">
        <v>0</v>
      </c>
      <c r="R436" s="132">
        <f>Q436*H436</f>
        <v>0</v>
      </c>
      <c r="S436" s="132">
        <v>0</v>
      </c>
      <c r="T436" s="133">
        <f>S436*H436</f>
        <v>0</v>
      </c>
      <c r="AR436" s="134" t="s">
        <v>106</v>
      </c>
      <c r="AT436" s="134" t="s">
        <v>226</v>
      </c>
      <c r="AU436" s="134" t="s">
        <v>78</v>
      </c>
      <c r="AY436" s="17" t="s">
        <v>224</v>
      </c>
      <c r="BE436" s="135">
        <f>IF(N436="základní",J436,0)</f>
        <v>891</v>
      </c>
      <c r="BF436" s="135">
        <f>IF(N436="snížená",J436,0)</f>
        <v>0</v>
      </c>
      <c r="BG436" s="135">
        <f>IF(N436="zákl. přenesená",J436,0)</f>
        <v>0</v>
      </c>
      <c r="BH436" s="135">
        <f>IF(N436="sníž. přenesená",J436,0)</f>
        <v>0</v>
      </c>
      <c r="BI436" s="135">
        <f>IF(N436="nulová",J436,0)</f>
        <v>0</v>
      </c>
      <c r="BJ436" s="17" t="s">
        <v>78</v>
      </c>
      <c r="BK436" s="135">
        <f>ROUND(I436*H436,2)</f>
        <v>891</v>
      </c>
      <c r="BL436" s="17" t="s">
        <v>106</v>
      </c>
      <c r="BM436" s="134" t="s">
        <v>1102</v>
      </c>
    </row>
    <row r="437" spans="2:65" s="1" customFormat="1">
      <c r="B437" s="29"/>
      <c r="D437" s="136" t="s">
        <v>231</v>
      </c>
      <c r="F437" s="137" t="s">
        <v>6985</v>
      </c>
      <c r="L437" s="29"/>
      <c r="M437" s="138"/>
      <c r="T437" s="53"/>
      <c r="AT437" s="17" t="s">
        <v>231</v>
      </c>
      <c r="AU437" s="17" t="s">
        <v>78</v>
      </c>
    </row>
    <row r="438" spans="2:65" s="1" customFormat="1" ht="21.75" customHeight="1">
      <c r="B438" s="123"/>
      <c r="C438" s="124" t="s">
        <v>708</v>
      </c>
      <c r="D438" s="124" t="s">
        <v>226</v>
      </c>
      <c r="E438" s="125" t="s">
        <v>6986</v>
      </c>
      <c r="F438" s="126" t="s">
        <v>6987</v>
      </c>
      <c r="G438" s="127" t="s">
        <v>2879</v>
      </c>
      <c r="H438" s="128">
        <v>156</v>
      </c>
      <c r="I438" s="129">
        <v>20</v>
      </c>
      <c r="J438" s="129">
        <f>ROUND(I438*H438,2)</f>
        <v>3120</v>
      </c>
      <c r="K438" s="126" t="s">
        <v>1</v>
      </c>
      <c r="L438" s="29"/>
      <c r="M438" s="130" t="s">
        <v>1</v>
      </c>
      <c r="N438" s="131" t="s">
        <v>38</v>
      </c>
      <c r="O438" s="132">
        <v>0</v>
      </c>
      <c r="P438" s="132">
        <f>O438*H438</f>
        <v>0</v>
      </c>
      <c r="Q438" s="132">
        <v>0</v>
      </c>
      <c r="R438" s="132">
        <f>Q438*H438</f>
        <v>0</v>
      </c>
      <c r="S438" s="132">
        <v>0</v>
      </c>
      <c r="T438" s="133">
        <f>S438*H438</f>
        <v>0</v>
      </c>
      <c r="AR438" s="134" t="s">
        <v>106</v>
      </c>
      <c r="AT438" s="134" t="s">
        <v>226</v>
      </c>
      <c r="AU438" s="134" t="s">
        <v>78</v>
      </c>
      <c r="AY438" s="17" t="s">
        <v>224</v>
      </c>
      <c r="BE438" s="135">
        <f>IF(N438="základní",J438,0)</f>
        <v>3120</v>
      </c>
      <c r="BF438" s="135">
        <f>IF(N438="snížená",J438,0)</f>
        <v>0</v>
      </c>
      <c r="BG438" s="135">
        <f>IF(N438="zákl. přenesená",J438,0)</f>
        <v>0</v>
      </c>
      <c r="BH438" s="135">
        <f>IF(N438="sníž. přenesená",J438,0)</f>
        <v>0</v>
      </c>
      <c r="BI438" s="135">
        <f>IF(N438="nulová",J438,0)</f>
        <v>0</v>
      </c>
      <c r="BJ438" s="17" t="s">
        <v>78</v>
      </c>
      <c r="BK438" s="135">
        <f>ROUND(I438*H438,2)</f>
        <v>3120</v>
      </c>
      <c r="BL438" s="17" t="s">
        <v>106</v>
      </c>
      <c r="BM438" s="134" t="s">
        <v>1108</v>
      </c>
    </row>
    <row r="439" spans="2:65" s="1" customFormat="1">
      <c r="B439" s="29"/>
      <c r="D439" s="136" t="s">
        <v>231</v>
      </c>
      <c r="F439" s="137" t="s">
        <v>6987</v>
      </c>
      <c r="L439" s="29"/>
      <c r="M439" s="138"/>
      <c r="T439" s="53"/>
      <c r="AT439" s="17" t="s">
        <v>231</v>
      </c>
      <c r="AU439" s="17" t="s">
        <v>78</v>
      </c>
    </row>
    <row r="440" spans="2:65" s="1" customFormat="1" ht="21.75" customHeight="1">
      <c r="B440" s="123"/>
      <c r="C440" s="124" t="s">
        <v>1114</v>
      </c>
      <c r="D440" s="124" t="s">
        <v>226</v>
      </c>
      <c r="E440" s="125" t="s">
        <v>6988</v>
      </c>
      <c r="F440" s="126" t="s">
        <v>6989</v>
      </c>
      <c r="G440" s="127" t="s">
        <v>2879</v>
      </c>
      <c r="H440" s="128">
        <v>34</v>
      </c>
      <c r="I440" s="129">
        <v>32</v>
      </c>
      <c r="J440" s="129">
        <f>ROUND(I440*H440,2)</f>
        <v>1088</v>
      </c>
      <c r="K440" s="126" t="s">
        <v>1</v>
      </c>
      <c r="L440" s="29"/>
      <c r="M440" s="130" t="s">
        <v>1</v>
      </c>
      <c r="N440" s="131" t="s">
        <v>38</v>
      </c>
      <c r="O440" s="132">
        <v>0</v>
      </c>
      <c r="P440" s="132">
        <f>O440*H440</f>
        <v>0</v>
      </c>
      <c r="Q440" s="132">
        <v>0</v>
      </c>
      <c r="R440" s="132">
        <f>Q440*H440</f>
        <v>0</v>
      </c>
      <c r="S440" s="132">
        <v>0</v>
      </c>
      <c r="T440" s="133">
        <f>S440*H440</f>
        <v>0</v>
      </c>
      <c r="AR440" s="134" t="s">
        <v>106</v>
      </c>
      <c r="AT440" s="134" t="s">
        <v>226</v>
      </c>
      <c r="AU440" s="134" t="s">
        <v>78</v>
      </c>
      <c r="AY440" s="17" t="s">
        <v>224</v>
      </c>
      <c r="BE440" s="135">
        <f>IF(N440="základní",J440,0)</f>
        <v>1088</v>
      </c>
      <c r="BF440" s="135">
        <f>IF(N440="snížená",J440,0)</f>
        <v>0</v>
      </c>
      <c r="BG440" s="135">
        <f>IF(N440="zákl. přenesená",J440,0)</f>
        <v>0</v>
      </c>
      <c r="BH440" s="135">
        <f>IF(N440="sníž. přenesená",J440,0)</f>
        <v>0</v>
      </c>
      <c r="BI440" s="135">
        <f>IF(N440="nulová",J440,0)</f>
        <v>0</v>
      </c>
      <c r="BJ440" s="17" t="s">
        <v>78</v>
      </c>
      <c r="BK440" s="135">
        <f>ROUND(I440*H440,2)</f>
        <v>1088</v>
      </c>
      <c r="BL440" s="17" t="s">
        <v>106</v>
      </c>
      <c r="BM440" s="134" t="s">
        <v>1117</v>
      </c>
    </row>
    <row r="441" spans="2:65" s="1" customFormat="1">
      <c r="B441" s="29"/>
      <c r="D441" s="136" t="s">
        <v>231</v>
      </c>
      <c r="F441" s="137" t="s">
        <v>6989</v>
      </c>
      <c r="L441" s="29"/>
      <c r="M441" s="138"/>
      <c r="T441" s="53"/>
      <c r="AT441" s="17" t="s">
        <v>231</v>
      </c>
      <c r="AU441" s="17" t="s">
        <v>78</v>
      </c>
    </row>
    <row r="442" spans="2:65" s="1" customFormat="1" ht="21.75" customHeight="1">
      <c r="B442" s="123"/>
      <c r="C442" s="124" t="s">
        <v>718</v>
      </c>
      <c r="D442" s="124" t="s">
        <v>226</v>
      </c>
      <c r="E442" s="125" t="s">
        <v>6990</v>
      </c>
      <c r="F442" s="126" t="s">
        <v>6991</v>
      </c>
      <c r="G442" s="127" t="s">
        <v>2879</v>
      </c>
      <c r="H442" s="128">
        <v>75</v>
      </c>
      <c r="I442" s="129">
        <v>35</v>
      </c>
      <c r="J442" s="129">
        <f>ROUND(I442*H442,2)</f>
        <v>2625</v>
      </c>
      <c r="K442" s="126" t="s">
        <v>1</v>
      </c>
      <c r="L442" s="29"/>
      <c r="M442" s="130" t="s">
        <v>1</v>
      </c>
      <c r="N442" s="131" t="s">
        <v>38</v>
      </c>
      <c r="O442" s="132">
        <v>0</v>
      </c>
      <c r="P442" s="132">
        <f>O442*H442</f>
        <v>0</v>
      </c>
      <c r="Q442" s="132">
        <v>0</v>
      </c>
      <c r="R442" s="132">
        <f>Q442*H442</f>
        <v>0</v>
      </c>
      <c r="S442" s="132">
        <v>0</v>
      </c>
      <c r="T442" s="133">
        <f>S442*H442</f>
        <v>0</v>
      </c>
      <c r="AR442" s="134" t="s">
        <v>106</v>
      </c>
      <c r="AT442" s="134" t="s">
        <v>226</v>
      </c>
      <c r="AU442" s="134" t="s">
        <v>78</v>
      </c>
      <c r="AY442" s="17" t="s">
        <v>224</v>
      </c>
      <c r="BE442" s="135">
        <f>IF(N442="základní",J442,0)</f>
        <v>2625</v>
      </c>
      <c r="BF442" s="135">
        <f>IF(N442="snížená",J442,0)</f>
        <v>0</v>
      </c>
      <c r="BG442" s="135">
        <f>IF(N442="zákl. přenesená",J442,0)</f>
        <v>0</v>
      </c>
      <c r="BH442" s="135">
        <f>IF(N442="sníž. přenesená",J442,0)</f>
        <v>0</v>
      </c>
      <c r="BI442" s="135">
        <f>IF(N442="nulová",J442,0)</f>
        <v>0</v>
      </c>
      <c r="BJ442" s="17" t="s">
        <v>78</v>
      </c>
      <c r="BK442" s="135">
        <f>ROUND(I442*H442,2)</f>
        <v>2625</v>
      </c>
      <c r="BL442" s="17" t="s">
        <v>106</v>
      </c>
      <c r="BM442" s="134" t="s">
        <v>1122</v>
      </c>
    </row>
    <row r="443" spans="2:65" s="1" customFormat="1">
      <c r="B443" s="29"/>
      <c r="D443" s="136" t="s">
        <v>231</v>
      </c>
      <c r="F443" s="137" t="s">
        <v>6991</v>
      </c>
      <c r="L443" s="29"/>
      <c r="M443" s="138"/>
      <c r="T443" s="53"/>
      <c r="AT443" s="17" t="s">
        <v>231</v>
      </c>
      <c r="AU443" s="17" t="s">
        <v>78</v>
      </c>
    </row>
    <row r="444" spans="2:65" s="1" customFormat="1" ht="16.5" customHeight="1">
      <c r="B444" s="123"/>
      <c r="C444" s="124" t="s">
        <v>1124</v>
      </c>
      <c r="D444" s="124" t="s">
        <v>226</v>
      </c>
      <c r="E444" s="125" t="s">
        <v>6992</v>
      </c>
      <c r="F444" s="126" t="s">
        <v>6993</v>
      </c>
      <c r="G444" s="127" t="s">
        <v>2879</v>
      </c>
      <c r="H444" s="128">
        <v>33</v>
      </c>
      <c r="I444" s="129">
        <v>19</v>
      </c>
      <c r="J444" s="129">
        <f>ROUND(I444*H444,2)</f>
        <v>627</v>
      </c>
      <c r="K444" s="126" t="s">
        <v>1</v>
      </c>
      <c r="L444" s="29"/>
      <c r="M444" s="130" t="s">
        <v>1</v>
      </c>
      <c r="N444" s="131" t="s">
        <v>38</v>
      </c>
      <c r="O444" s="132">
        <v>0</v>
      </c>
      <c r="P444" s="132">
        <f>O444*H444</f>
        <v>0</v>
      </c>
      <c r="Q444" s="132">
        <v>0</v>
      </c>
      <c r="R444" s="132">
        <f>Q444*H444</f>
        <v>0</v>
      </c>
      <c r="S444" s="132">
        <v>0</v>
      </c>
      <c r="T444" s="133">
        <f>S444*H444</f>
        <v>0</v>
      </c>
      <c r="AR444" s="134" t="s">
        <v>106</v>
      </c>
      <c r="AT444" s="134" t="s">
        <v>226</v>
      </c>
      <c r="AU444" s="134" t="s">
        <v>78</v>
      </c>
      <c r="AY444" s="17" t="s">
        <v>224</v>
      </c>
      <c r="BE444" s="135">
        <f>IF(N444="základní",J444,0)</f>
        <v>627</v>
      </c>
      <c r="BF444" s="135">
        <f>IF(N444="snížená",J444,0)</f>
        <v>0</v>
      </c>
      <c r="BG444" s="135">
        <f>IF(N444="zákl. přenesená",J444,0)</f>
        <v>0</v>
      </c>
      <c r="BH444" s="135">
        <f>IF(N444="sníž. přenesená",J444,0)</f>
        <v>0</v>
      </c>
      <c r="BI444" s="135">
        <f>IF(N444="nulová",J444,0)</f>
        <v>0</v>
      </c>
      <c r="BJ444" s="17" t="s">
        <v>78</v>
      </c>
      <c r="BK444" s="135">
        <f>ROUND(I444*H444,2)</f>
        <v>627</v>
      </c>
      <c r="BL444" s="17" t="s">
        <v>106</v>
      </c>
      <c r="BM444" s="134" t="s">
        <v>1127</v>
      </c>
    </row>
    <row r="445" spans="2:65" s="1" customFormat="1">
      <c r="B445" s="29"/>
      <c r="D445" s="136" t="s">
        <v>231</v>
      </c>
      <c r="F445" s="137" t="s">
        <v>6993</v>
      </c>
      <c r="L445" s="29"/>
      <c r="M445" s="138"/>
      <c r="T445" s="53"/>
      <c r="AT445" s="17" t="s">
        <v>231</v>
      </c>
      <c r="AU445" s="17" t="s">
        <v>78</v>
      </c>
    </row>
    <row r="446" spans="2:65" s="1" customFormat="1" ht="24.2" customHeight="1">
      <c r="B446" s="123"/>
      <c r="C446" s="124" t="s">
        <v>723</v>
      </c>
      <c r="D446" s="124" t="s">
        <v>226</v>
      </c>
      <c r="E446" s="125" t="s">
        <v>6994</v>
      </c>
      <c r="F446" s="126" t="s">
        <v>6995</v>
      </c>
      <c r="G446" s="127" t="s">
        <v>2879</v>
      </c>
      <c r="H446" s="128">
        <v>12</v>
      </c>
      <c r="I446" s="129">
        <v>24</v>
      </c>
      <c r="J446" s="129">
        <f>ROUND(I446*H446,2)</f>
        <v>288</v>
      </c>
      <c r="K446" s="126" t="s">
        <v>1</v>
      </c>
      <c r="L446" s="29"/>
      <c r="M446" s="130" t="s">
        <v>1</v>
      </c>
      <c r="N446" s="131" t="s">
        <v>38</v>
      </c>
      <c r="O446" s="132">
        <v>0</v>
      </c>
      <c r="P446" s="132">
        <f>O446*H446</f>
        <v>0</v>
      </c>
      <c r="Q446" s="132">
        <v>0</v>
      </c>
      <c r="R446" s="132">
        <f>Q446*H446</f>
        <v>0</v>
      </c>
      <c r="S446" s="132">
        <v>0</v>
      </c>
      <c r="T446" s="133">
        <f>S446*H446</f>
        <v>0</v>
      </c>
      <c r="AR446" s="134" t="s">
        <v>106</v>
      </c>
      <c r="AT446" s="134" t="s">
        <v>226</v>
      </c>
      <c r="AU446" s="134" t="s">
        <v>78</v>
      </c>
      <c r="AY446" s="17" t="s">
        <v>224</v>
      </c>
      <c r="BE446" s="135">
        <f>IF(N446="základní",J446,0)</f>
        <v>288</v>
      </c>
      <c r="BF446" s="135">
        <f>IF(N446="snížená",J446,0)</f>
        <v>0</v>
      </c>
      <c r="BG446" s="135">
        <f>IF(N446="zákl. přenesená",J446,0)</f>
        <v>0</v>
      </c>
      <c r="BH446" s="135">
        <f>IF(N446="sníž. přenesená",J446,0)</f>
        <v>0</v>
      </c>
      <c r="BI446" s="135">
        <f>IF(N446="nulová",J446,0)</f>
        <v>0</v>
      </c>
      <c r="BJ446" s="17" t="s">
        <v>78</v>
      </c>
      <c r="BK446" s="135">
        <f>ROUND(I446*H446,2)</f>
        <v>288</v>
      </c>
      <c r="BL446" s="17" t="s">
        <v>106</v>
      </c>
      <c r="BM446" s="134" t="s">
        <v>1131</v>
      </c>
    </row>
    <row r="447" spans="2:65" s="1" customFormat="1">
      <c r="B447" s="29"/>
      <c r="D447" s="136" t="s">
        <v>231</v>
      </c>
      <c r="F447" s="137" t="s">
        <v>6995</v>
      </c>
      <c r="L447" s="29"/>
      <c r="M447" s="138"/>
      <c r="T447" s="53"/>
      <c r="AT447" s="17" t="s">
        <v>231</v>
      </c>
      <c r="AU447" s="17" t="s">
        <v>78</v>
      </c>
    </row>
    <row r="448" spans="2:65" s="1" customFormat="1" ht="21.75" customHeight="1">
      <c r="B448" s="123"/>
      <c r="C448" s="124" t="s">
        <v>1133</v>
      </c>
      <c r="D448" s="124" t="s">
        <v>226</v>
      </c>
      <c r="E448" s="125" t="s">
        <v>6996</v>
      </c>
      <c r="F448" s="126" t="s">
        <v>6997</v>
      </c>
      <c r="G448" s="127" t="s">
        <v>2879</v>
      </c>
      <c r="H448" s="128">
        <v>36</v>
      </c>
      <c r="I448" s="129">
        <v>34</v>
      </c>
      <c r="J448" s="129">
        <f>ROUND(I448*H448,2)</f>
        <v>1224</v>
      </c>
      <c r="K448" s="126" t="s">
        <v>1</v>
      </c>
      <c r="L448" s="29"/>
      <c r="M448" s="130" t="s">
        <v>1</v>
      </c>
      <c r="N448" s="131" t="s">
        <v>38</v>
      </c>
      <c r="O448" s="132">
        <v>0</v>
      </c>
      <c r="P448" s="132">
        <f>O448*H448</f>
        <v>0</v>
      </c>
      <c r="Q448" s="132">
        <v>0</v>
      </c>
      <c r="R448" s="132">
        <f>Q448*H448</f>
        <v>0</v>
      </c>
      <c r="S448" s="132">
        <v>0</v>
      </c>
      <c r="T448" s="133">
        <f>S448*H448</f>
        <v>0</v>
      </c>
      <c r="AR448" s="134" t="s">
        <v>106</v>
      </c>
      <c r="AT448" s="134" t="s">
        <v>226</v>
      </c>
      <c r="AU448" s="134" t="s">
        <v>78</v>
      </c>
      <c r="AY448" s="17" t="s">
        <v>224</v>
      </c>
      <c r="BE448" s="135">
        <f>IF(N448="základní",J448,0)</f>
        <v>1224</v>
      </c>
      <c r="BF448" s="135">
        <f>IF(N448="snížená",J448,0)</f>
        <v>0</v>
      </c>
      <c r="BG448" s="135">
        <f>IF(N448="zákl. přenesená",J448,0)</f>
        <v>0</v>
      </c>
      <c r="BH448" s="135">
        <f>IF(N448="sníž. přenesená",J448,0)</f>
        <v>0</v>
      </c>
      <c r="BI448" s="135">
        <f>IF(N448="nulová",J448,0)</f>
        <v>0</v>
      </c>
      <c r="BJ448" s="17" t="s">
        <v>78</v>
      </c>
      <c r="BK448" s="135">
        <f>ROUND(I448*H448,2)</f>
        <v>1224</v>
      </c>
      <c r="BL448" s="17" t="s">
        <v>106</v>
      </c>
      <c r="BM448" s="134" t="s">
        <v>1136</v>
      </c>
    </row>
    <row r="449" spans="2:65" s="1" customFormat="1">
      <c r="B449" s="29"/>
      <c r="D449" s="136" t="s">
        <v>231</v>
      </c>
      <c r="F449" s="137" t="s">
        <v>6997</v>
      </c>
      <c r="L449" s="29"/>
      <c r="M449" s="138"/>
      <c r="T449" s="53"/>
      <c r="AT449" s="17" t="s">
        <v>231</v>
      </c>
      <c r="AU449" s="17" t="s">
        <v>78</v>
      </c>
    </row>
    <row r="450" spans="2:65" s="1" customFormat="1" ht="24.2" customHeight="1">
      <c r="B450" s="123"/>
      <c r="C450" s="124" t="s">
        <v>730</v>
      </c>
      <c r="D450" s="124" t="s">
        <v>226</v>
      </c>
      <c r="E450" s="125" t="s">
        <v>6998</v>
      </c>
      <c r="F450" s="126" t="s">
        <v>6999</v>
      </c>
      <c r="G450" s="127" t="s">
        <v>2879</v>
      </c>
      <c r="H450" s="128">
        <v>49</v>
      </c>
      <c r="I450" s="129">
        <v>71</v>
      </c>
      <c r="J450" s="129">
        <f>ROUND(I450*H450,2)</f>
        <v>3479</v>
      </c>
      <c r="K450" s="126" t="s">
        <v>1</v>
      </c>
      <c r="L450" s="29"/>
      <c r="M450" s="130" t="s">
        <v>1</v>
      </c>
      <c r="N450" s="131" t="s">
        <v>38</v>
      </c>
      <c r="O450" s="132">
        <v>0</v>
      </c>
      <c r="P450" s="132">
        <f>O450*H450</f>
        <v>0</v>
      </c>
      <c r="Q450" s="132">
        <v>0</v>
      </c>
      <c r="R450" s="132">
        <f>Q450*H450</f>
        <v>0</v>
      </c>
      <c r="S450" s="132">
        <v>0</v>
      </c>
      <c r="T450" s="133">
        <f>S450*H450</f>
        <v>0</v>
      </c>
      <c r="AR450" s="134" t="s">
        <v>106</v>
      </c>
      <c r="AT450" s="134" t="s">
        <v>226</v>
      </c>
      <c r="AU450" s="134" t="s">
        <v>78</v>
      </c>
      <c r="AY450" s="17" t="s">
        <v>224</v>
      </c>
      <c r="BE450" s="135">
        <f>IF(N450="základní",J450,0)</f>
        <v>3479</v>
      </c>
      <c r="BF450" s="135">
        <f>IF(N450="snížená",J450,0)</f>
        <v>0</v>
      </c>
      <c r="BG450" s="135">
        <f>IF(N450="zákl. přenesená",J450,0)</f>
        <v>0</v>
      </c>
      <c r="BH450" s="135">
        <f>IF(N450="sníž. přenesená",J450,0)</f>
        <v>0</v>
      </c>
      <c r="BI450" s="135">
        <f>IF(N450="nulová",J450,0)</f>
        <v>0</v>
      </c>
      <c r="BJ450" s="17" t="s">
        <v>78</v>
      </c>
      <c r="BK450" s="135">
        <f>ROUND(I450*H450,2)</f>
        <v>3479</v>
      </c>
      <c r="BL450" s="17" t="s">
        <v>106</v>
      </c>
      <c r="BM450" s="134" t="s">
        <v>1142</v>
      </c>
    </row>
    <row r="451" spans="2:65" s="1" customFormat="1">
      <c r="B451" s="29"/>
      <c r="D451" s="136" t="s">
        <v>231</v>
      </c>
      <c r="F451" s="137" t="s">
        <v>6999</v>
      </c>
      <c r="L451" s="29"/>
      <c r="M451" s="138"/>
      <c r="T451" s="53"/>
      <c r="AT451" s="17" t="s">
        <v>231</v>
      </c>
      <c r="AU451" s="17" t="s">
        <v>78</v>
      </c>
    </row>
    <row r="452" spans="2:65" s="1" customFormat="1" ht="16.5" customHeight="1">
      <c r="B452" s="123"/>
      <c r="C452" s="124" t="s">
        <v>1144</v>
      </c>
      <c r="D452" s="124" t="s">
        <v>226</v>
      </c>
      <c r="E452" s="125" t="s">
        <v>7000</v>
      </c>
      <c r="F452" s="126" t="s">
        <v>7001</v>
      </c>
      <c r="G452" s="127" t="s">
        <v>2879</v>
      </c>
      <c r="H452" s="128">
        <v>42</v>
      </c>
      <c r="I452" s="129">
        <v>50</v>
      </c>
      <c r="J452" s="129">
        <f>ROUND(I452*H452,2)</f>
        <v>2100</v>
      </c>
      <c r="K452" s="126" t="s">
        <v>1</v>
      </c>
      <c r="L452" s="29"/>
      <c r="M452" s="130" t="s">
        <v>1</v>
      </c>
      <c r="N452" s="131" t="s">
        <v>38</v>
      </c>
      <c r="O452" s="132">
        <v>0</v>
      </c>
      <c r="P452" s="132">
        <f>O452*H452</f>
        <v>0</v>
      </c>
      <c r="Q452" s="132">
        <v>0</v>
      </c>
      <c r="R452" s="132">
        <f>Q452*H452</f>
        <v>0</v>
      </c>
      <c r="S452" s="132">
        <v>0</v>
      </c>
      <c r="T452" s="133">
        <f>S452*H452</f>
        <v>0</v>
      </c>
      <c r="AR452" s="134" t="s">
        <v>106</v>
      </c>
      <c r="AT452" s="134" t="s">
        <v>226</v>
      </c>
      <c r="AU452" s="134" t="s">
        <v>78</v>
      </c>
      <c r="AY452" s="17" t="s">
        <v>224</v>
      </c>
      <c r="BE452" s="135">
        <f>IF(N452="základní",J452,0)</f>
        <v>2100</v>
      </c>
      <c r="BF452" s="135">
        <f>IF(N452="snížená",J452,0)</f>
        <v>0</v>
      </c>
      <c r="BG452" s="135">
        <f>IF(N452="zákl. přenesená",J452,0)</f>
        <v>0</v>
      </c>
      <c r="BH452" s="135">
        <f>IF(N452="sníž. přenesená",J452,0)</f>
        <v>0</v>
      </c>
      <c r="BI452" s="135">
        <f>IF(N452="nulová",J452,0)</f>
        <v>0</v>
      </c>
      <c r="BJ452" s="17" t="s">
        <v>78</v>
      </c>
      <c r="BK452" s="135">
        <f>ROUND(I452*H452,2)</f>
        <v>2100</v>
      </c>
      <c r="BL452" s="17" t="s">
        <v>106</v>
      </c>
      <c r="BM452" s="134" t="s">
        <v>1147</v>
      </c>
    </row>
    <row r="453" spans="2:65" s="1" customFormat="1">
      <c r="B453" s="29"/>
      <c r="D453" s="136" t="s">
        <v>231</v>
      </c>
      <c r="F453" s="137" t="s">
        <v>7001</v>
      </c>
      <c r="L453" s="29"/>
      <c r="M453" s="138"/>
      <c r="T453" s="53"/>
      <c r="AT453" s="17" t="s">
        <v>231</v>
      </c>
      <c r="AU453" s="17" t="s">
        <v>78</v>
      </c>
    </row>
    <row r="454" spans="2:65" s="1" customFormat="1" ht="24.2" customHeight="1">
      <c r="B454" s="123"/>
      <c r="C454" s="124" t="s">
        <v>734</v>
      </c>
      <c r="D454" s="124" t="s">
        <v>226</v>
      </c>
      <c r="E454" s="125" t="s">
        <v>7002</v>
      </c>
      <c r="F454" s="126" t="s">
        <v>7003</v>
      </c>
      <c r="G454" s="127" t="s">
        <v>2879</v>
      </c>
      <c r="H454" s="128">
        <v>41</v>
      </c>
      <c r="I454" s="129">
        <v>61</v>
      </c>
      <c r="J454" s="129">
        <f>ROUND(I454*H454,2)</f>
        <v>2501</v>
      </c>
      <c r="K454" s="126" t="s">
        <v>1</v>
      </c>
      <c r="L454" s="29"/>
      <c r="M454" s="130" t="s">
        <v>1</v>
      </c>
      <c r="N454" s="131" t="s">
        <v>38</v>
      </c>
      <c r="O454" s="132">
        <v>0</v>
      </c>
      <c r="P454" s="132">
        <f>O454*H454</f>
        <v>0</v>
      </c>
      <c r="Q454" s="132">
        <v>0</v>
      </c>
      <c r="R454" s="132">
        <f>Q454*H454</f>
        <v>0</v>
      </c>
      <c r="S454" s="132">
        <v>0</v>
      </c>
      <c r="T454" s="133">
        <f>S454*H454</f>
        <v>0</v>
      </c>
      <c r="AR454" s="134" t="s">
        <v>106</v>
      </c>
      <c r="AT454" s="134" t="s">
        <v>226</v>
      </c>
      <c r="AU454" s="134" t="s">
        <v>78</v>
      </c>
      <c r="AY454" s="17" t="s">
        <v>224</v>
      </c>
      <c r="BE454" s="135">
        <f>IF(N454="základní",J454,0)</f>
        <v>2501</v>
      </c>
      <c r="BF454" s="135">
        <f>IF(N454="snížená",J454,0)</f>
        <v>0</v>
      </c>
      <c r="BG454" s="135">
        <f>IF(N454="zákl. přenesená",J454,0)</f>
        <v>0</v>
      </c>
      <c r="BH454" s="135">
        <f>IF(N454="sníž. přenesená",J454,0)</f>
        <v>0</v>
      </c>
      <c r="BI454" s="135">
        <f>IF(N454="nulová",J454,0)</f>
        <v>0</v>
      </c>
      <c r="BJ454" s="17" t="s">
        <v>78</v>
      </c>
      <c r="BK454" s="135">
        <f>ROUND(I454*H454,2)</f>
        <v>2501</v>
      </c>
      <c r="BL454" s="17" t="s">
        <v>106</v>
      </c>
      <c r="BM454" s="134" t="s">
        <v>1152</v>
      </c>
    </row>
    <row r="455" spans="2:65" s="1" customFormat="1">
      <c r="B455" s="29"/>
      <c r="D455" s="136" t="s">
        <v>231</v>
      </c>
      <c r="F455" s="137" t="s">
        <v>7003</v>
      </c>
      <c r="L455" s="29"/>
      <c r="M455" s="138"/>
      <c r="T455" s="53"/>
      <c r="AT455" s="17" t="s">
        <v>231</v>
      </c>
      <c r="AU455" s="17" t="s">
        <v>78</v>
      </c>
    </row>
    <row r="456" spans="2:65" s="1" customFormat="1" ht="21.75" customHeight="1">
      <c r="B456" s="123"/>
      <c r="C456" s="124" t="s">
        <v>1154</v>
      </c>
      <c r="D456" s="124" t="s">
        <v>226</v>
      </c>
      <c r="E456" s="125" t="s">
        <v>7004</v>
      </c>
      <c r="F456" s="126" t="s">
        <v>7005</v>
      </c>
      <c r="G456" s="127" t="s">
        <v>2879</v>
      </c>
      <c r="H456" s="128">
        <v>12</v>
      </c>
      <c r="I456" s="129">
        <v>40</v>
      </c>
      <c r="J456" s="129">
        <f>ROUND(I456*H456,2)</f>
        <v>480</v>
      </c>
      <c r="K456" s="126" t="s">
        <v>1</v>
      </c>
      <c r="L456" s="29"/>
      <c r="M456" s="130" t="s">
        <v>1</v>
      </c>
      <c r="N456" s="131" t="s">
        <v>38</v>
      </c>
      <c r="O456" s="132">
        <v>0</v>
      </c>
      <c r="P456" s="132">
        <f>O456*H456</f>
        <v>0</v>
      </c>
      <c r="Q456" s="132">
        <v>0</v>
      </c>
      <c r="R456" s="132">
        <f>Q456*H456</f>
        <v>0</v>
      </c>
      <c r="S456" s="132">
        <v>0</v>
      </c>
      <c r="T456" s="133">
        <f>S456*H456</f>
        <v>0</v>
      </c>
      <c r="AR456" s="134" t="s">
        <v>106</v>
      </c>
      <c r="AT456" s="134" t="s">
        <v>226</v>
      </c>
      <c r="AU456" s="134" t="s">
        <v>78</v>
      </c>
      <c r="AY456" s="17" t="s">
        <v>224</v>
      </c>
      <c r="BE456" s="135">
        <f>IF(N456="základní",J456,0)</f>
        <v>480</v>
      </c>
      <c r="BF456" s="135">
        <f>IF(N456="snížená",J456,0)</f>
        <v>0</v>
      </c>
      <c r="BG456" s="135">
        <f>IF(N456="zákl. přenesená",J456,0)</f>
        <v>0</v>
      </c>
      <c r="BH456" s="135">
        <f>IF(N456="sníž. přenesená",J456,0)</f>
        <v>0</v>
      </c>
      <c r="BI456" s="135">
        <f>IF(N456="nulová",J456,0)</f>
        <v>0</v>
      </c>
      <c r="BJ456" s="17" t="s">
        <v>78</v>
      </c>
      <c r="BK456" s="135">
        <f>ROUND(I456*H456,2)</f>
        <v>480</v>
      </c>
      <c r="BL456" s="17" t="s">
        <v>106</v>
      </c>
      <c r="BM456" s="134" t="s">
        <v>1157</v>
      </c>
    </row>
    <row r="457" spans="2:65" s="1" customFormat="1">
      <c r="B457" s="29"/>
      <c r="D457" s="136" t="s">
        <v>231</v>
      </c>
      <c r="F457" s="137" t="s">
        <v>7005</v>
      </c>
      <c r="L457" s="29"/>
      <c r="M457" s="138"/>
      <c r="T457" s="53"/>
      <c r="AT457" s="17" t="s">
        <v>231</v>
      </c>
      <c r="AU457" s="17" t="s">
        <v>78</v>
      </c>
    </row>
    <row r="458" spans="2:65" s="1" customFormat="1" ht="24.2" customHeight="1">
      <c r="B458" s="123"/>
      <c r="C458" s="124" t="s">
        <v>740</v>
      </c>
      <c r="D458" s="124" t="s">
        <v>226</v>
      </c>
      <c r="E458" s="125" t="s">
        <v>7006</v>
      </c>
      <c r="F458" s="126" t="s">
        <v>7007</v>
      </c>
      <c r="G458" s="127" t="s">
        <v>2879</v>
      </c>
      <c r="H458" s="128">
        <v>51</v>
      </c>
      <c r="I458" s="129">
        <v>44</v>
      </c>
      <c r="J458" s="129">
        <f>ROUND(I458*H458,2)</f>
        <v>2244</v>
      </c>
      <c r="K458" s="126" t="s">
        <v>1</v>
      </c>
      <c r="L458" s="29"/>
      <c r="M458" s="130" t="s">
        <v>1</v>
      </c>
      <c r="N458" s="131" t="s">
        <v>38</v>
      </c>
      <c r="O458" s="132">
        <v>0</v>
      </c>
      <c r="P458" s="132">
        <f>O458*H458</f>
        <v>0</v>
      </c>
      <c r="Q458" s="132">
        <v>0</v>
      </c>
      <c r="R458" s="132">
        <f>Q458*H458</f>
        <v>0</v>
      </c>
      <c r="S458" s="132">
        <v>0</v>
      </c>
      <c r="T458" s="133">
        <f>S458*H458</f>
        <v>0</v>
      </c>
      <c r="AR458" s="134" t="s">
        <v>106</v>
      </c>
      <c r="AT458" s="134" t="s">
        <v>226</v>
      </c>
      <c r="AU458" s="134" t="s">
        <v>78</v>
      </c>
      <c r="AY458" s="17" t="s">
        <v>224</v>
      </c>
      <c r="BE458" s="135">
        <f>IF(N458="základní",J458,0)</f>
        <v>2244</v>
      </c>
      <c r="BF458" s="135">
        <f>IF(N458="snížená",J458,0)</f>
        <v>0</v>
      </c>
      <c r="BG458" s="135">
        <f>IF(N458="zákl. přenesená",J458,0)</f>
        <v>0</v>
      </c>
      <c r="BH458" s="135">
        <f>IF(N458="sníž. přenesená",J458,0)</f>
        <v>0</v>
      </c>
      <c r="BI458" s="135">
        <f>IF(N458="nulová",J458,0)</f>
        <v>0</v>
      </c>
      <c r="BJ458" s="17" t="s">
        <v>78</v>
      </c>
      <c r="BK458" s="135">
        <f>ROUND(I458*H458,2)</f>
        <v>2244</v>
      </c>
      <c r="BL458" s="17" t="s">
        <v>106</v>
      </c>
      <c r="BM458" s="134" t="s">
        <v>1158</v>
      </c>
    </row>
    <row r="459" spans="2:65" s="1" customFormat="1">
      <c r="B459" s="29"/>
      <c r="D459" s="136" t="s">
        <v>231</v>
      </c>
      <c r="F459" s="137" t="s">
        <v>7007</v>
      </c>
      <c r="L459" s="29"/>
      <c r="M459" s="138"/>
      <c r="T459" s="53"/>
      <c r="AT459" s="17" t="s">
        <v>231</v>
      </c>
      <c r="AU459" s="17" t="s">
        <v>78</v>
      </c>
    </row>
    <row r="460" spans="2:65" s="1" customFormat="1" ht="21.75" customHeight="1">
      <c r="B460" s="123"/>
      <c r="C460" s="124" t="s">
        <v>1162</v>
      </c>
      <c r="D460" s="124" t="s">
        <v>226</v>
      </c>
      <c r="E460" s="125" t="s">
        <v>7008</v>
      </c>
      <c r="F460" s="126" t="s">
        <v>7009</v>
      </c>
      <c r="G460" s="127" t="s">
        <v>2879</v>
      </c>
      <c r="H460" s="128">
        <v>36</v>
      </c>
      <c r="I460" s="129">
        <v>26</v>
      </c>
      <c r="J460" s="129">
        <f>ROUND(I460*H460,2)</f>
        <v>936</v>
      </c>
      <c r="K460" s="126" t="s">
        <v>1</v>
      </c>
      <c r="L460" s="29"/>
      <c r="M460" s="130" t="s">
        <v>1</v>
      </c>
      <c r="N460" s="131" t="s">
        <v>38</v>
      </c>
      <c r="O460" s="132">
        <v>0</v>
      </c>
      <c r="P460" s="132">
        <f>O460*H460</f>
        <v>0</v>
      </c>
      <c r="Q460" s="132">
        <v>0</v>
      </c>
      <c r="R460" s="132">
        <f>Q460*H460</f>
        <v>0</v>
      </c>
      <c r="S460" s="132">
        <v>0</v>
      </c>
      <c r="T460" s="133">
        <f>S460*H460</f>
        <v>0</v>
      </c>
      <c r="AR460" s="134" t="s">
        <v>106</v>
      </c>
      <c r="AT460" s="134" t="s">
        <v>226</v>
      </c>
      <c r="AU460" s="134" t="s">
        <v>78</v>
      </c>
      <c r="AY460" s="17" t="s">
        <v>224</v>
      </c>
      <c r="BE460" s="135">
        <f>IF(N460="základní",J460,0)</f>
        <v>936</v>
      </c>
      <c r="BF460" s="135">
        <f>IF(N460="snížená",J460,0)</f>
        <v>0</v>
      </c>
      <c r="BG460" s="135">
        <f>IF(N460="zákl. přenesená",J460,0)</f>
        <v>0</v>
      </c>
      <c r="BH460" s="135">
        <f>IF(N460="sníž. přenesená",J460,0)</f>
        <v>0</v>
      </c>
      <c r="BI460" s="135">
        <f>IF(N460="nulová",J460,0)</f>
        <v>0</v>
      </c>
      <c r="BJ460" s="17" t="s">
        <v>78</v>
      </c>
      <c r="BK460" s="135">
        <f>ROUND(I460*H460,2)</f>
        <v>936</v>
      </c>
      <c r="BL460" s="17" t="s">
        <v>106</v>
      </c>
      <c r="BM460" s="134" t="s">
        <v>1163</v>
      </c>
    </row>
    <row r="461" spans="2:65" s="1" customFormat="1">
      <c r="B461" s="29"/>
      <c r="D461" s="136" t="s">
        <v>231</v>
      </c>
      <c r="F461" s="137" t="s">
        <v>7009</v>
      </c>
      <c r="L461" s="29"/>
      <c r="M461" s="138"/>
      <c r="T461" s="53"/>
      <c r="AT461" s="17" t="s">
        <v>231</v>
      </c>
      <c r="AU461" s="17" t="s">
        <v>78</v>
      </c>
    </row>
    <row r="462" spans="2:65" s="1" customFormat="1" ht="16.5" customHeight="1">
      <c r="B462" s="123"/>
      <c r="C462" s="124" t="s">
        <v>745</v>
      </c>
      <c r="D462" s="124" t="s">
        <v>226</v>
      </c>
      <c r="E462" s="125" t="s">
        <v>7010</v>
      </c>
      <c r="F462" s="126" t="s">
        <v>7011</v>
      </c>
      <c r="G462" s="127" t="s">
        <v>2879</v>
      </c>
      <c r="H462" s="128">
        <v>108</v>
      </c>
      <c r="I462" s="129">
        <v>21</v>
      </c>
      <c r="J462" s="129">
        <f>ROUND(I462*H462,2)</f>
        <v>2268</v>
      </c>
      <c r="K462" s="126" t="s">
        <v>1</v>
      </c>
      <c r="L462" s="29"/>
      <c r="M462" s="130" t="s">
        <v>1</v>
      </c>
      <c r="N462" s="131" t="s">
        <v>38</v>
      </c>
      <c r="O462" s="132">
        <v>0</v>
      </c>
      <c r="P462" s="132">
        <f>O462*H462</f>
        <v>0</v>
      </c>
      <c r="Q462" s="132">
        <v>0</v>
      </c>
      <c r="R462" s="132">
        <f>Q462*H462</f>
        <v>0</v>
      </c>
      <c r="S462" s="132">
        <v>0</v>
      </c>
      <c r="T462" s="133">
        <f>S462*H462</f>
        <v>0</v>
      </c>
      <c r="AR462" s="134" t="s">
        <v>106</v>
      </c>
      <c r="AT462" s="134" t="s">
        <v>226</v>
      </c>
      <c r="AU462" s="134" t="s">
        <v>78</v>
      </c>
      <c r="AY462" s="17" t="s">
        <v>224</v>
      </c>
      <c r="BE462" s="135">
        <f>IF(N462="základní",J462,0)</f>
        <v>2268</v>
      </c>
      <c r="BF462" s="135">
        <f>IF(N462="snížená",J462,0)</f>
        <v>0</v>
      </c>
      <c r="BG462" s="135">
        <f>IF(N462="zákl. přenesená",J462,0)</f>
        <v>0</v>
      </c>
      <c r="BH462" s="135">
        <f>IF(N462="sníž. přenesená",J462,0)</f>
        <v>0</v>
      </c>
      <c r="BI462" s="135">
        <f>IF(N462="nulová",J462,0)</f>
        <v>0</v>
      </c>
      <c r="BJ462" s="17" t="s">
        <v>78</v>
      </c>
      <c r="BK462" s="135">
        <f>ROUND(I462*H462,2)</f>
        <v>2268</v>
      </c>
      <c r="BL462" s="17" t="s">
        <v>106</v>
      </c>
      <c r="BM462" s="134" t="s">
        <v>1167</v>
      </c>
    </row>
    <row r="463" spans="2:65" s="1" customFormat="1">
      <c r="B463" s="29"/>
      <c r="D463" s="136" t="s">
        <v>231</v>
      </c>
      <c r="F463" s="137" t="s">
        <v>7011</v>
      </c>
      <c r="L463" s="29"/>
      <c r="M463" s="138"/>
      <c r="T463" s="53"/>
      <c r="AT463" s="17" t="s">
        <v>231</v>
      </c>
      <c r="AU463" s="17" t="s">
        <v>78</v>
      </c>
    </row>
    <row r="464" spans="2:65" s="1" customFormat="1" ht="24.2" customHeight="1">
      <c r="B464" s="123"/>
      <c r="C464" s="124" t="s">
        <v>1170</v>
      </c>
      <c r="D464" s="124" t="s">
        <v>226</v>
      </c>
      <c r="E464" s="125" t="s">
        <v>7012</v>
      </c>
      <c r="F464" s="126" t="s">
        <v>7013</v>
      </c>
      <c r="G464" s="127" t="s">
        <v>2879</v>
      </c>
      <c r="H464" s="128">
        <v>41</v>
      </c>
      <c r="I464" s="129">
        <v>37</v>
      </c>
      <c r="J464" s="129">
        <f>ROUND(I464*H464,2)</f>
        <v>1517</v>
      </c>
      <c r="K464" s="126" t="s">
        <v>1</v>
      </c>
      <c r="L464" s="29"/>
      <c r="M464" s="130" t="s">
        <v>1</v>
      </c>
      <c r="N464" s="131" t="s">
        <v>38</v>
      </c>
      <c r="O464" s="132">
        <v>0</v>
      </c>
      <c r="P464" s="132">
        <f>O464*H464</f>
        <v>0</v>
      </c>
      <c r="Q464" s="132">
        <v>0</v>
      </c>
      <c r="R464" s="132">
        <f>Q464*H464</f>
        <v>0</v>
      </c>
      <c r="S464" s="132">
        <v>0</v>
      </c>
      <c r="T464" s="133">
        <f>S464*H464</f>
        <v>0</v>
      </c>
      <c r="AR464" s="134" t="s">
        <v>106</v>
      </c>
      <c r="AT464" s="134" t="s">
        <v>226</v>
      </c>
      <c r="AU464" s="134" t="s">
        <v>78</v>
      </c>
      <c r="AY464" s="17" t="s">
        <v>224</v>
      </c>
      <c r="BE464" s="135">
        <f>IF(N464="základní",J464,0)</f>
        <v>1517</v>
      </c>
      <c r="BF464" s="135">
        <f>IF(N464="snížená",J464,0)</f>
        <v>0</v>
      </c>
      <c r="BG464" s="135">
        <f>IF(N464="zákl. přenesená",J464,0)</f>
        <v>0</v>
      </c>
      <c r="BH464" s="135">
        <f>IF(N464="sníž. přenesená",J464,0)</f>
        <v>0</v>
      </c>
      <c r="BI464" s="135">
        <f>IF(N464="nulová",J464,0)</f>
        <v>0</v>
      </c>
      <c r="BJ464" s="17" t="s">
        <v>78</v>
      </c>
      <c r="BK464" s="135">
        <f>ROUND(I464*H464,2)</f>
        <v>1517</v>
      </c>
      <c r="BL464" s="17" t="s">
        <v>106</v>
      </c>
      <c r="BM464" s="134" t="s">
        <v>1171</v>
      </c>
    </row>
    <row r="465" spans="2:65" s="1" customFormat="1">
      <c r="B465" s="29"/>
      <c r="D465" s="136" t="s">
        <v>231</v>
      </c>
      <c r="F465" s="137" t="s">
        <v>7013</v>
      </c>
      <c r="L465" s="29"/>
      <c r="M465" s="138"/>
      <c r="T465" s="53"/>
      <c r="AT465" s="17" t="s">
        <v>231</v>
      </c>
      <c r="AU465" s="17" t="s">
        <v>78</v>
      </c>
    </row>
    <row r="466" spans="2:65" s="1" customFormat="1" ht="24.2" customHeight="1">
      <c r="B466" s="123"/>
      <c r="C466" s="124" t="s">
        <v>754</v>
      </c>
      <c r="D466" s="124" t="s">
        <v>226</v>
      </c>
      <c r="E466" s="125" t="s">
        <v>7014</v>
      </c>
      <c r="F466" s="126" t="s">
        <v>7015</v>
      </c>
      <c r="G466" s="127" t="s">
        <v>2879</v>
      </c>
      <c r="H466" s="128">
        <v>121</v>
      </c>
      <c r="I466" s="129">
        <v>33</v>
      </c>
      <c r="J466" s="129">
        <f>ROUND(I466*H466,2)</f>
        <v>3993</v>
      </c>
      <c r="K466" s="126" t="s">
        <v>1</v>
      </c>
      <c r="L466" s="29"/>
      <c r="M466" s="130" t="s">
        <v>1</v>
      </c>
      <c r="N466" s="131" t="s">
        <v>38</v>
      </c>
      <c r="O466" s="132">
        <v>0</v>
      </c>
      <c r="P466" s="132">
        <f>O466*H466</f>
        <v>0</v>
      </c>
      <c r="Q466" s="132">
        <v>0</v>
      </c>
      <c r="R466" s="132">
        <f>Q466*H466</f>
        <v>0</v>
      </c>
      <c r="S466" s="132">
        <v>0</v>
      </c>
      <c r="T466" s="133">
        <f>S466*H466</f>
        <v>0</v>
      </c>
      <c r="AR466" s="134" t="s">
        <v>106</v>
      </c>
      <c r="AT466" s="134" t="s">
        <v>226</v>
      </c>
      <c r="AU466" s="134" t="s">
        <v>78</v>
      </c>
      <c r="AY466" s="17" t="s">
        <v>224</v>
      </c>
      <c r="BE466" s="135">
        <f>IF(N466="základní",J466,0)</f>
        <v>3993</v>
      </c>
      <c r="BF466" s="135">
        <f>IF(N466="snížená",J466,0)</f>
        <v>0</v>
      </c>
      <c r="BG466" s="135">
        <f>IF(N466="zákl. přenesená",J466,0)</f>
        <v>0</v>
      </c>
      <c r="BH466" s="135">
        <f>IF(N466="sníž. přenesená",J466,0)</f>
        <v>0</v>
      </c>
      <c r="BI466" s="135">
        <f>IF(N466="nulová",J466,0)</f>
        <v>0</v>
      </c>
      <c r="BJ466" s="17" t="s">
        <v>78</v>
      </c>
      <c r="BK466" s="135">
        <f>ROUND(I466*H466,2)</f>
        <v>3993</v>
      </c>
      <c r="BL466" s="17" t="s">
        <v>106</v>
      </c>
      <c r="BM466" s="134" t="s">
        <v>1173</v>
      </c>
    </row>
    <row r="467" spans="2:65" s="1" customFormat="1" ht="19.5">
      <c r="B467" s="29"/>
      <c r="D467" s="136" t="s">
        <v>231</v>
      </c>
      <c r="F467" s="137" t="s">
        <v>7015</v>
      </c>
      <c r="L467" s="29"/>
      <c r="M467" s="138"/>
      <c r="T467" s="53"/>
      <c r="AT467" s="17" t="s">
        <v>231</v>
      </c>
      <c r="AU467" s="17" t="s">
        <v>78</v>
      </c>
    </row>
    <row r="468" spans="2:65" s="1" customFormat="1" ht="21.75" customHeight="1">
      <c r="B468" s="123"/>
      <c r="C468" s="124" t="s">
        <v>1174</v>
      </c>
      <c r="D468" s="124" t="s">
        <v>226</v>
      </c>
      <c r="E468" s="125" t="s">
        <v>7016</v>
      </c>
      <c r="F468" s="126" t="s">
        <v>7017</v>
      </c>
      <c r="G468" s="127" t="s">
        <v>2879</v>
      </c>
      <c r="H468" s="128">
        <v>45</v>
      </c>
      <c r="I468" s="129">
        <v>29</v>
      </c>
      <c r="J468" s="129">
        <f>ROUND(I468*H468,2)</f>
        <v>1305</v>
      </c>
      <c r="K468" s="126" t="s">
        <v>1</v>
      </c>
      <c r="L468" s="29"/>
      <c r="M468" s="130" t="s">
        <v>1</v>
      </c>
      <c r="N468" s="131" t="s">
        <v>38</v>
      </c>
      <c r="O468" s="132">
        <v>0</v>
      </c>
      <c r="P468" s="132">
        <f>O468*H468</f>
        <v>0</v>
      </c>
      <c r="Q468" s="132">
        <v>0</v>
      </c>
      <c r="R468" s="132">
        <f>Q468*H468</f>
        <v>0</v>
      </c>
      <c r="S468" s="132">
        <v>0</v>
      </c>
      <c r="T468" s="133">
        <f>S468*H468</f>
        <v>0</v>
      </c>
      <c r="AR468" s="134" t="s">
        <v>106</v>
      </c>
      <c r="AT468" s="134" t="s">
        <v>226</v>
      </c>
      <c r="AU468" s="134" t="s">
        <v>78</v>
      </c>
      <c r="AY468" s="17" t="s">
        <v>224</v>
      </c>
      <c r="BE468" s="135">
        <f>IF(N468="základní",J468,0)</f>
        <v>1305</v>
      </c>
      <c r="BF468" s="135">
        <f>IF(N468="snížená",J468,0)</f>
        <v>0</v>
      </c>
      <c r="BG468" s="135">
        <f>IF(N468="zákl. přenesená",J468,0)</f>
        <v>0</v>
      </c>
      <c r="BH468" s="135">
        <f>IF(N468="sníž. přenesená",J468,0)</f>
        <v>0</v>
      </c>
      <c r="BI468" s="135">
        <f>IF(N468="nulová",J468,0)</f>
        <v>0</v>
      </c>
      <c r="BJ468" s="17" t="s">
        <v>78</v>
      </c>
      <c r="BK468" s="135">
        <f>ROUND(I468*H468,2)</f>
        <v>1305</v>
      </c>
      <c r="BL468" s="17" t="s">
        <v>106</v>
      </c>
      <c r="BM468" s="134" t="s">
        <v>1175</v>
      </c>
    </row>
    <row r="469" spans="2:65" s="1" customFormat="1">
      <c r="B469" s="29"/>
      <c r="D469" s="136" t="s">
        <v>231</v>
      </c>
      <c r="F469" s="137" t="s">
        <v>7017</v>
      </c>
      <c r="L469" s="29"/>
      <c r="M469" s="138"/>
      <c r="T469" s="53"/>
      <c r="AT469" s="17" t="s">
        <v>231</v>
      </c>
      <c r="AU469" s="17" t="s">
        <v>78</v>
      </c>
    </row>
    <row r="470" spans="2:65" s="1" customFormat="1" ht="21.75" customHeight="1">
      <c r="B470" s="123"/>
      <c r="C470" s="124" t="s">
        <v>758</v>
      </c>
      <c r="D470" s="124" t="s">
        <v>226</v>
      </c>
      <c r="E470" s="125" t="s">
        <v>7018</v>
      </c>
      <c r="F470" s="126" t="s">
        <v>7019</v>
      </c>
      <c r="G470" s="127" t="s">
        <v>2879</v>
      </c>
      <c r="H470" s="128">
        <v>35</v>
      </c>
      <c r="I470" s="129">
        <v>29</v>
      </c>
      <c r="J470" s="129">
        <f>ROUND(I470*H470,2)</f>
        <v>1015</v>
      </c>
      <c r="K470" s="126" t="s">
        <v>1</v>
      </c>
      <c r="L470" s="29"/>
      <c r="M470" s="130" t="s">
        <v>1</v>
      </c>
      <c r="N470" s="131" t="s">
        <v>38</v>
      </c>
      <c r="O470" s="132">
        <v>0</v>
      </c>
      <c r="P470" s="132">
        <f>O470*H470</f>
        <v>0</v>
      </c>
      <c r="Q470" s="132">
        <v>0</v>
      </c>
      <c r="R470" s="132">
        <f>Q470*H470</f>
        <v>0</v>
      </c>
      <c r="S470" s="132">
        <v>0</v>
      </c>
      <c r="T470" s="133">
        <f>S470*H470</f>
        <v>0</v>
      </c>
      <c r="AR470" s="134" t="s">
        <v>106</v>
      </c>
      <c r="AT470" s="134" t="s">
        <v>226</v>
      </c>
      <c r="AU470" s="134" t="s">
        <v>78</v>
      </c>
      <c r="AY470" s="17" t="s">
        <v>224</v>
      </c>
      <c r="BE470" s="135">
        <f>IF(N470="základní",J470,0)</f>
        <v>1015</v>
      </c>
      <c r="BF470" s="135">
        <f>IF(N470="snížená",J470,0)</f>
        <v>0</v>
      </c>
      <c r="BG470" s="135">
        <f>IF(N470="zákl. přenesená",J470,0)</f>
        <v>0</v>
      </c>
      <c r="BH470" s="135">
        <f>IF(N470="sníž. přenesená",J470,0)</f>
        <v>0</v>
      </c>
      <c r="BI470" s="135">
        <f>IF(N470="nulová",J470,0)</f>
        <v>0</v>
      </c>
      <c r="BJ470" s="17" t="s">
        <v>78</v>
      </c>
      <c r="BK470" s="135">
        <f>ROUND(I470*H470,2)</f>
        <v>1015</v>
      </c>
      <c r="BL470" s="17" t="s">
        <v>106</v>
      </c>
      <c r="BM470" s="134" t="s">
        <v>1183</v>
      </c>
    </row>
    <row r="471" spans="2:65" s="1" customFormat="1">
      <c r="B471" s="29"/>
      <c r="D471" s="136" t="s">
        <v>231</v>
      </c>
      <c r="F471" s="137" t="s">
        <v>7019</v>
      </c>
      <c r="L471" s="29"/>
      <c r="M471" s="138"/>
      <c r="T471" s="53"/>
      <c r="AT471" s="17" t="s">
        <v>231</v>
      </c>
      <c r="AU471" s="17" t="s">
        <v>78</v>
      </c>
    </row>
    <row r="472" spans="2:65" s="1" customFormat="1" ht="16.5" customHeight="1">
      <c r="B472" s="123"/>
      <c r="C472" s="124" t="s">
        <v>1185</v>
      </c>
      <c r="D472" s="124" t="s">
        <v>226</v>
      </c>
      <c r="E472" s="125" t="s">
        <v>7020</v>
      </c>
      <c r="F472" s="126" t="s">
        <v>7021</v>
      </c>
      <c r="G472" s="127" t="s">
        <v>2879</v>
      </c>
      <c r="H472" s="128">
        <v>36</v>
      </c>
      <c r="I472" s="129">
        <v>29</v>
      </c>
      <c r="J472" s="129">
        <f>ROUND(I472*H472,2)</f>
        <v>1044</v>
      </c>
      <c r="K472" s="126" t="s">
        <v>1</v>
      </c>
      <c r="L472" s="29"/>
      <c r="M472" s="130" t="s">
        <v>1</v>
      </c>
      <c r="N472" s="131" t="s">
        <v>38</v>
      </c>
      <c r="O472" s="132">
        <v>0</v>
      </c>
      <c r="P472" s="132">
        <f>O472*H472</f>
        <v>0</v>
      </c>
      <c r="Q472" s="132">
        <v>0</v>
      </c>
      <c r="R472" s="132">
        <f>Q472*H472</f>
        <v>0</v>
      </c>
      <c r="S472" s="132">
        <v>0</v>
      </c>
      <c r="T472" s="133">
        <f>S472*H472</f>
        <v>0</v>
      </c>
      <c r="AR472" s="134" t="s">
        <v>106</v>
      </c>
      <c r="AT472" s="134" t="s">
        <v>226</v>
      </c>
      <c r="AU472" s="134" t="s">
        <v>78</v>
      </c>
      <c r="AY472" s="17" t="s">
        <v>224</v>
      </c>
      <c r="BE472" s="135">
        <f>IF(N472="základní",J472,0)</f>
        <v>1044</v>
      </c>
      <c r="BF472" s="135">
        <f>IF(N472="snížená",J472,0)</f>
        <v>0</v>
      </c>
      <c r="BG472" s="135">
        <f>IF(N472="zákl. přenesená",J472,0)</f>
        <v>0</v>
      </c>
      <c r="BH472" s="135">
        <f>IF(N472="sníž. přenesená",J472,0)</f>
        <v>0</v>
      </c>
      <c r="BI472" s="135">
        <f>IF(N472="nulová",J472,0)</f>
        <v>0</v>
      </c>
      <c r="BJ472" s="17" t="s">
        <v>78</v>
      </c>
      <c r="BK472" s="135">
        <f>ROUND(I472*H472,2)</f>
        <v>1044</v>
      </c>
      <c r="BL472" s="17" t="s">
        <v>106</v>
      </c>
      <c r="BM472" s="134" t="s">
        <v>1188</v>
      </c>
    </row>
    <row r="473" spans="2:65" s="1" customFormat="1">
      <c r="B473" s="29"/>
      <c r="D473" s="136" t="s">
        <v>231</v>
      </c>
      <c r="F473" s="137" t="s">
        <v>7021</v>
      </c>
      <c r="L473" s="29"/>
      <c r="M473" s="138"/>
      <c r="T473" s="53"/>
      <c r="AT473" s="17" t="s">
        <v>231</v>
      </c>
      <c r="AU473" s="17" t="s">
        <v>78</v>
      </c>
    </row>
    <row r="474" spans="2:65" s="1" customFormat="1" ht="16.5" customHeight="1">
      <c r="B474" s="123"/>
      <c r="C474" s="124" t="s">
        <v>763</v>
      </c>
      <c r="D474" s="124" t="s">
        <v>226</v>
      </c>
      <c r="E474" s="125" t="s">
        <v>7022</v>
      </c>
      <c r="F474" s="126" t="s">
        <v>7023</v>
      </c>
      <c r="G474" s="127" t="s">
        <v>2879</v>
      </c>
      <c r="H474" s="128">
        <v>277</v>
      </c>
      <c r="I474" s="129">
        <v>24</v>
      </c>
      <c r="J474" s="129">
        <f>ROUND(I474*H474,2)</f>
        <v>6648</v>
      </c>
      <c r="K474" s="126" t="s">
        <v>1</v>
      </c>
      <c r="L474" s="29"/>
      <c r="M474" s="130" t="s">
        <v>1</v>
      </c>
      <c r="N474" s="131" t="s">
        <v>38</v>
      </c>
      <c r="O474" s="132">
        <v>0</v>
      </c>
      <c r="P474" s="132">
        <f>O474*H474</f>
        <v>0</v>
      </c>
      <c r="Q474" s="132">
        <v>0</v>
      </c>
      <c r="R474" s="132">
        <f>Q474*H474</f>
        <v>0</v>
      </c>
      <c r="S474" s="132">
        <v>0</v>
      </c>
      <c r="T474" s="133">
        <f>S474*H474</f>
        <v>0</v>
      </c>
      <c r="AR474" s="134" t="s">
        <v>106</v>
      </c>
      <c r="AT474" s="134" t="s">
        <v>226</v>
      </c>
      <c r="AU474" s="134" t="s">
        <v>78</v>
      </c>
      <c r="AY474" s="17" t="s">
        <v>224</v>
      </c>
      <c r="BE474" s="135">
        <f>IF(N474="základní",J474,0)</f>
        <v>6648</v>
      </c>
      <c r="BF474" s="135">
        <f>IF(N474="snížená",J474,0)</f>
        <v>0</v>
      </c>
      <c r="BG474" s="135">
        <f>IF(N474="zákl. přenesená",J474,0)</f>
        <v>0</v>
      </c>
      <c r="BH474" s="135">
        <f>IF(N474="sníž. přenesená",J474,0)</f>
        <v>0</v>
      </c>
      <c r="BI474" s="135">
        <f>IF(N474="nulová",J474,0)</f>
        <v>0</v>
      </c>
      <c r="BJ474" s="17" t="s">
        <v>78</v>
      </c>
      <c r="BK474" s="135">
        <f>ROUND(I474*H474,2)</f>
        <v>6648</v>
      </c>
      <c r="BL474" s="17" t="s">
        <v>106</v>
      </c>
      <c r="BM474" s="134" t="s">
        <v>1196</v>
      </c>
    </row>
    <row r="475" spans="2:65" s="1" customFormat="1">
      <c r="B475" s="29"/>
      <c r="D475" s="136" t="s">
        <v>231</v>
      </c>
      <c r="F475" s="137" t="s">
        <v>7023</v>
      </c>
      <c r="L475" s="29"/>
      <c r="M475" s="138"/>
      <c r="T475" s="53"/>
      <c r="AT475" s="17" t="s">
        <v>231</v>
      </c>
      <c r="AU475" s="17" t="s">
        <v>78</v>
      </c>
    </row>
    <row r="476" spans="2:65" s="11" customFormat="1" ht="25.9" customHeight="1">
      <c r="B476" s="112"/>
      <c r="D476" s="113" t="s">
        <v>72</v>
      </c>
      <c r="E476" s="114" t="s">
        <v>7024</v>
      </c>
      <c r="F476" s="114" t="s">
        <v>7024</v>
      </c>
      <c r="J476" s="115">
        <f>BK476</f>
        <v>144349.6</v>
      </c>
      <c r="L476" s="112"/>
      <c r="M476" s="116"/>
      <c r="P476" s="117">
        <f>SUM(P477:P514)</f>
        <v>0</v>
      </c>
      <c r="R476" s="117">
        <f>SUM(R477:R514)</f>
        <v>0</v>
      </c>
      <c r="T476" s="118">
        <f>SUM(T477:T514)</f>
        <v>0</v>
      </c>
      <c r="AR476" s="113" t="s">
        <v>78</v>
      </c>
      <c r="AT476" s="119" t="s">
        <v>72</v>
      </c>
      <c r="AU476" s="119" t="s">
        <v>73</v>
      </c>
      <c r="AY476" s="113" t="s">
        <v>224</v>
      </c>
      <c r="BK476" s="120">
        <f>SUM(BK477:BK514)</f>
        <v>144349.6</v>
      </c>
    </row>
    <row r="477" spans="2:65" s="1" customFormat="1" ht="24.2" customHeight="1">
      <c r="B477" s="123"/>
      <c r="C477" s="124" t="s">
        <v>1198</v>
      </c>
      <c r="D477" s="124" t="s">
        <v>226</v>
      </c>
      <c r="E477" s="125" t="s">
        <v>7025</v>
      </c>
      <c r="F477" s="126" t="s">
        <v>7026</v>
      </c>
      <c r="G477" s="127" t="s">
        <v>2879</v>
      </c>
      <c r="H477" s="128">
        <v>4750</v>
      </c>
      <c r="I477" s="129">
        <v>12</v>
      </c>
      <c r="J477" s="129">
        <f>ROUND(I477*H477,2)</f>
        <v>57000</v>
      </c>
      <c r="K477" s="126" t="s">
        <v>1</v>
      </c>
      <c r="L477" s="29"/>
      <c r="M477" s="130" t="s">
        <v>1</v>
      </c>
      <c r="N477" s="131" t="s">
        <v>38</v>
      </c>
      <c r="O477" s="132">
        <v>0</v>
      </c>
      <c r="P477" s="132">
        <f>O477*H477</f>
        <v>0</v>
      </c>
      <c r="Q477" s="132">
        <v>0</v>
      </c>
      <c r="R477" s="132">
        <f>Q477*H477</f>
        <v>0</v>
      </c>
      <c r="S477" s="132">
        <v>0</v>
      </c>
      <c r="T477" s="133">
        <f>S477*H477</f>
        <v>0</v>
      </c>
      <c r="AR477" s="134" t="s">
        <v>106</v>
      </c>
      <c r="AT477" s="134" t="s">
        <v>226</v>
      </c>
      <c r="AU477" s="134" t="s">
        <v>78</v>
      </c>
      <c r="AY477" s="17" t="s">
        <v>224</v>
      </c>
      <c r="BE477" s="135">
        <f>IF(N477="základní",J477,0)</f>
        <v>57000</v>
      </c>
      <c r="BF477" s="135">
        <f>IF(N477="snížená",J477,0)</f>
        <v>0</v>
      </c>
      <c r="BG477" s="135">
        <f>IF(N477="zákl. přenesená",J477,0)</f>
        <v>0</v>
      </c>
      <c r="BH477" s="135">
        <f>IF(N477="sníž. přenesená",J477,0)</f>
        <v>0</v>
      </c>
      <c r="BI477" s="135">
        <f>IF(N477="nulová",J477,0)</f>
        <v>0</v>
      </c>
      <c r="BJ477" s="17" t="s">
        <v>78</v>
      </c>
      <c r="BK477" s="135">
        <f>ROUND(I477*H477,2)</f>
        <v>57000</v>
      </c>
      <c r="BL477" s="17" t="s">
        <v>106</v>
      </c>
      <c r="BM477" s="134" t="s">
        <v>1202</v>
      </c>
    </row>
    <row r="478" spans="2:65" s="1" customFormat="1" ht="19.5">
      <c r="B478" s="29"/>
      <c r="D478" s="136" t="s">
        <v>231</v>
      </c>
      <c r="F478" s="137" t="s">
        <v>7026</v>
      </c>
      <c r="L478" s="29"/>
      <c r="M478" s="138"/>
      <c r="T478" s="53"/>
      <c r="AT478" s="17" t="s">
        <v>231</v>
      </c>
      <c r="AU478" s="17" t="s">
        <v>78</v>
      </c>
    </row>
    <row r="479" spans="2:65" s="1" customFormat="1" ht="16.5" customHeight="1">
      <c r="B479" s="123"/>
      <c r="C479" s="124" t="s">
        <v>767</v>
      </c>
      <c r="D479" s="124" t="s">
        <v>226</v>
      </c>
      <c r="E479" s="125" t="s">
        <v>7027</v>
      </c>
      <c r="F479" s="126" t="s">
        <v>7028</v>
      </c>
      <c r="G479" s="127" t="s">
        <v>2879</v>
      </c>
      <c r="H479" s="128">
        <v>4750</v>
      </c>
      <c r="I479" s="129">
        <v>12.3</v>
      </c>
      <c r="J479" s="129">
        <f>ROUND(I479*H479,2)</f>
        <v>58425</v>
      </c>
      <c r="K479" s="126" t="s">
        <v>1</v>
      </c>
      <c r="L479" s="29"/>
      <c r="M479" s="130" t="s">
        <v>1</v>
      </c>
      <c r="N479" s="131" t="s">
        <v>38</v>
      </c>
      <c r="O479" s="132">
        <v>0</v>
      </c>
      <c r="P479" s="132">
        <f>O479*H479</f>
        <v>0</v>
      </c>
      <c r="Q479" s="132">
        <v>0</v>
      </c>
      <c r="R479" s="132">
        <f>Q479*H479</f>
        <v>0</v>
      </c>
      <c r="S479" s="132">
        <v>0</v>
      </c>
      <c r="T479" s="133">
        <f>S479*H479</f>
        <v>0</v>
      </c>
      <c r="AR479" s="134" t="s">
        <v>106</v>
      </c>
      <c r="AT479" s="134" t="s">
        <v>226</v>
      </c>
      <c r="AU479" s="134" t="s">
        <v>78</v>
      </c>
      <c r="AY479" s="17" t="s">
        <v>224</v>
      </c>
      <c r="BE479" s="135">
        <f>IF(N479="základní",J479,0)</f>
        <v>58425</v>
      </c>
      <c r="BF479" s="135">
        <f>IF(N479="snížená",J479,0)</f>
        <v>0</v>
      </c>
      <c r="BG479" s="135">
        <f>IF(N479="zákl. přenesená",J479,0)</f>
        <v>0</v>
      </c>
      <c r="BH479" s="135">
        <f>IF(N479="sníž. přenesená",J479,0)</f>
        <v>0</v>
      </c>
      <c r="BI479" s="135">
        <f>IF(N479="nulová",J479,0)</f>
        <v>0</v>
      </c>
      <c r="BJ479" s="17" t="s">
        <v>78</v>
      </c>
      <c r="BK479" s="135">
        <f>ROUND(I479*H479,2)</f>
        <v>58425</v>
      </c>
      <c r="BL479" s="17" t="s">
        <v>106</v>
      </c>
      <c r="BM479" s="134" t="s">
        <v>1208</v>
      </c>
    </row>
    <row r="480" spans="2:65" s="1" customFormat="1">
      <c r="B480" s="29"/>
      <c r="D480" s="136" t="s">
        <v>231</v>
      </c>
      <c r="F480" s="137" t="s">
        <v>7028</v>
      </c>
      <c r="L480" s="29"/>
      <c r="M480" s="138"/>
      <c r="T480" s="53"/>
      <c r="AT480" s="17" t="s">
        <v>231</v>
      </c>
      <c r="AU480" s="17" t="s">
        <v>78</v>
      </c>
    </row>
    <row r="481" spans="2:65" s="1" customFormat="1" ht="16.5" customHeight="1">
      <c r="B481" s="123"/>
      <c r="C481" s="124" t="s">
        <v>1213</v>
      </c>
      <c r="D481" s="124" t="s">
        <v>226</v>
      </c>
      <c r="E481" s="125" t="s">
        <v>7029</v>
      </c>
      <c r="F481" s="126" t="s">
        <v>7030</v>
      </c>
      <c r="G481" s="127" t="s">
        <v>6742</v>
      </c>
      <c r="H481" s="128">
        <v>0.5</v>
      </c>
      <c r="I481" s="129">
        <v>6500</v>
      </c>
      <c r="J481" s="129">
        <f>ROUND(I481*H481,2)</f>
        <v>3250</v>
      </c>
      <c r="K481" s="126" t="s">
        <v>1</v>
      </c>
      <c r="L481" s="29"/>
      <c r="M481" s="130" t="s">
        <v>1</v>
      </c>
      <c r="N481" s="131" t="s">
        <v>38</v>
      </c>
      <c r="O481" s="132">
        <v>0</v>
      </c>
      <c r="P481" s="132">
        <f>O481*H481</f>
        <v>0</v>
      </c>
      <c r="Q481" s="132">
        <v>0</v>
      </c>
      <c r="R481" s="132">
        <f>Q481*H481</f>
        <v>0</v>
      </c>
      <c r="S481" s="132">
        <v>0</v>
      </c>
      <c r="T481" s="133">
        <f>S481*H481</f>
        <v>0</v>
      </c>
      <c r="AR481" s="134" t="s">
        <v>106</v>
      </c>
      <c r="AT481" s="134" t="s">
        <v>226</v>
      </c>
      <c r="AU481" s="134" t="s">
        <v>78</v>
      </c>
      <c r="AY481" s="17" t="s">
        <v>224</v>
      </c>
      <c r="BE481" s="135">
        <f>IF(N481="základní",J481,0)</f>
        <v>3250</v>
      </c>
      <c r="BF481" s="135">
        <f>IF(N481="snížená",J481,0)</f>
        <v>0</v>
      </c>
      <c r="BG481" s="135">
        <f>IF(N481="zákl. přenesená",J481,0)</f>
        <v>0</v>
      </c>
      <c r="BH481" s="135">
        <f>IF(N481="sníž. přenesená",J481,0)</f>
        <v>0</v>
      </c>
      <c r="BI481" s="135">
        <f>IF(N481="nulová",J481,0)</f>
        <v>0</v>
      </c>
      <c r="BJ481" s="17" t="s">
        <v>78</v>
      </c>
      <c r="BK481" s="135">
        <f>ROUND(I481*H481,2)</f>
        <v>3250</v>
      </c>
      <c r="BL481" s="17" t="s">
        <v>106</v>
      </c>
      <c r="BM481" s="134" t="s">
        <v>1214</v>
      </c>
    </row>
    <row r="482" spans="2:65" s="1" customFormat="1">
      <c r="B482" s="29"/>
      <c r="D482" s="136" t="s">
        <v>231</v>
      </c>
      <c r="F482" s="137" t="s">
        <v>7030</v>
      </c>
      <c r="L482" s="29"/>
      <c r="M482" s="138"/>
      <c r="T482" s="53"/>
      <c r="AT482" s="17" t="s">
        <v>231</v>
      </c>
      <c r="AU482" s="17" t="s">
        <v>78</v>
      </c>
    </row>
    <row r="483" spans="2:65" s="1" customFormat="1" ht="16.5" customHeight="1">
      <c r="B483" s="123"/>
      <c r="C483" s="124" t="s">
        <v>772</v>
      </c>
      <c r="D483" s="124" t="s">
        <v>226</v>
      </c>
      <c r="E483" s="125" t="s">
        <v>7031</v>
      </c>
      <c r="F483" s="126" t="s">
        <v>7032</v>
      </c>
      <c r="G483" s="127" t="s">
        <v>6742</v>
      </c>
      <c r="H483" s="128">
        <v>0.5</v>
      </c>
      <c r="I483" s="129">
        <v>950</v>
      </c>
      <c r="J483" s="129">
        <f>ROUND(I483*H483,2)</f>
        <v>475</v>
      </c>
      <c r="K483" s="126" t="s">
        <v>1</v>
      </c>
      <c r="L483" s="29"/>
      <c r="M483" s="130" t="s">
        <v>1</v>
      </c>
      <c r="N483" s="131" t="s">
        <v>38</v>
      </c>
      <c r="O483" s="132">
        <v>0</v>
      </c>
      <c r="P483" s="132">
        <f>O483*H483</f>
        <v>0</v>
      </c>
      <c r="Q483" s="132">
        <v>0</v>
      </c>
      <c r="R483" s="132">
        <f>Q483*H483</f>
        <v>0</v>
      </c>
      <c r="S483" s="132">
        <v>0</v>
      </c>
      <c r="T483" s="133">
        <f>S483*H483</f>
        <v>0</v>
      </c>
      <c r="AR483" s="134" t="s">
        <v>106</v>
      </c>
      <c r="AT483" s="134" t="s">
        <v>226</v>
      </c>
      <c r="AU483" s="134" t="s">
        <v>78</v>
      </c>
      <c r="AY483" s="17" t="s">
        <v>224</v>
      </c>
      <c r="BE483" s="135">
        <f>IF(N483="základní",J483,0)</f>
        <v>475</v>
      </c>
      <c r="BF483" s="135">
        <f>IF(N483="snížená",J483,0)</f>
        <v>0</v>
      </c>
      <c r="BG483" s="135">
        <f>IF(N483="zákl. přenesená",J483,0)</f>
        <v>0</v>
      </c>
      <c r="BH483" s="135">
        <f>IF(N483="sníž. přenesená",J483,0)</f>
        <v>0</v>
      </c>
      <c r="BI483" s="135">
        <f>IF(N483="nulová",J483,0)</f>
        <v>0</v>
      </c>
      <c r="BJ483" s="17" t="s">
        <v>78</v>
      </c>
      <c r="BK483" s="135">
        <f>ROUND(I483*H483,2)</f>
        <v>475</v>
      </c>
      <c r="BL483" s="17" t="s">
        <v>106</v>
      </c>
      <c r="BM483" s="134" t="s">
        <v>1218</v>
      </c>
    </row>
    <row r="484" spans="2:65" s="1" customFormat="1">
      <c r="B484" s="29"/>
      <c r="D484" s="136" t="s">
        <v>231</v>
      </c>
      <c r="F484" s="137" t="s">
        <v>7032</v>
      </c>
      <c r="L484" s="29"/>
      <c r="M484" s="138"/>
      <c r="T484" s="53"/>
      <c r="AT484" s="17" t="s">
        <v>231</v>
      </c>
      <c r="AU484" s="17" t="s">
        <v>78</v>
      </c>
    </row>
    <row r="485" spans="2:65" s="1" customFormat="1" ht="24.2" customHeight="1">
      <c r="B485" s="123"/>
      <c r="C485" s="124" t="s">
        <v>1220</v>
      </c>
      <c r="D485" s="124" t="s">
        <v>226</v>
      </c>
      <c r="E485" s="125" t="s">
        <v>7033</v>
      </c>
      <c r="F485" s="126" t="s">
        <v>7034</v>
      </c>
      <c r="G485" s="127" t="s">
        <v>2879</v>
      </c>
      <c r="H485" s="128">
        <v>30</v>
      </c>
      <c r="I485" s="129">
        <v>16.8</v>
      </c>
      <c r="J485" s="129">
        <f>ROUND(I485*H485,2)</f>
        <v>504</v>
      </c>
      <c r="K485" s="126" t="s">
        <v>1</v>
      </c>
      <c r="L485" s="29"/>
      <c r="M485" s="130" t="s">
        <v>1</v>
      </c>
      <c r="N485" s="131" t="s">
        <v>38</v>
      </c>
      <c r="O485" s="132">
        <v>0</v>
      </c>
      <c r="P485" s="132">
        <f>O485*H485</f>
        <v>0</v>
      </c>
      <c r="Q485" s="132">
        <v>0</v>
      </c>
      <c r="R485" s="132">
        <f>Q485*H485</f>
        <v>0</v>
      </c>
      <c r="S485" s="132">
        <v>0</v>
      </c>
      <c r="T485" s="133">
        <f>S485*H485</f>
        <v>0</v>
      </c>
      <c r="AR485" s="134" t="s">
        <v>106</v>
      </c>
      <c r="AT485" s="134" t="s">
        <v>226</v>
      </c>
      <c r="AU485" s="134" t="s">
        <v>78</v>
      </c>
      <c r="AY485" s="17" t="s">
        <v>224</v>
      </c>
      <c r="BE485" s="135">
        <f>IF(N485="základní",J485,0)</f>
        <v>504</v>
      </c>
      <c r="BF485" s="135">
        <f>IF(N485="snížená",J485,0)</f>
        <v>0</v>
      </c>
      <c r="BG485" s="135">
        <f>IF(N485="zákl. přenesená",J485,0)</f>
        <v>0</v>
      </c>
      <c r="BH485" s="135">
        <f>IF(N485="sníž. přenesená",J485,0)</f>
        <v>0</v>
      </c>
      <c r="BI485" s="135">
        <f>IF(N485="nulová",J485,0)</f>
        <v>0</v>
      </c>
      <c r="BJ485" s="17" t="s">
        <v>78</v>
      </c>
      <c r="BK485" s="135">
        <f>ROUND(I485*H485,2)</f>
        <v>504</v>
      </c>
      <c r="BL485" s="17" t="s">
        <v>106</v>
      </c>
      <c r="BM485" s="134" t="s">
        <v>1223</v>
      </c>
    </row>
    <row r="486" spans="2:65" s="1" customFormat="1">
      <c r="B486" s="29"/>
      <c r="D486" s="136" t="s">
        <v>231</v>
      </c>
      <c r="F486" s="137" t="s">
        <v>7034</v>
      </c>
      <c r="L486" s="29"/>
      <c r="M486" s="138"/>
      <c r="T486" s="53"/>
      <c r="AT486" s="17" t="s">
        <v>231</v>
      </c>
      <c r="AU486" s="17" t="s">
        <v>78</v>
      </c>
    </row>
    <row r="487" spans="2:65" s="1" customFormat="1" ht="21.75" customHeight="1">
      <c r="B487" s="123"/>
      <c r="C487" s="124" t="s">
        <v>776</v>
      </c>
      <c r="D487" s="124" t="s">
        <v>226</v>
      </c>
      <c r="E487" s="125" t="s">
        <v>7035</v>
      </c>
      <c r="F487" s="126" t="s">
        <v>7036</v>
      </c>
      <c r="G487" s="127" t="s">
        <v>2879</v>
      </c>
      <c r="H487" s="128">
        <v>192</v>
      </c>
      <c r="I487" s="129">
        <v>5.7</v>
      </c>
      <c r="J487" s="129">
        <f>ROUND(I487*H487,2)</f>
        <v>1094.4000000000001</v>
      </c>
      <c r="K487" s="126" t="s">
        <v>1</v>
      </c>
      <c r="L487" s="29"/>
      <c r="M487" s="130" t="s">
        <v>1</v>
      </c>
      <c r="N487" s="131" t="s">
        <v>38</v>
      </c>
      <c r="O487" s="132">
        <v>0</v>
      </c>
      <c r="P487" s="132">
        <f>O487*H487</f>
        <v>0</v>
      </c>
      <c r="Q487" s="132">
        <v>0</v>
      </c>
      <c r="R487" s="132">
        <f>Q487*H487</f>
        <v>0</v>
      </c>
      <c r="S487" s="132">
        <v>0</v>
      </c>
      <c r="T487" s="133">
        <f>S487*H487</f>
        <v>0</v>
      </c>
      <c r="AR487" s="134" t="s">
        <v>106</v>
      </c>
      <c r="AT487" s="134" t="s">
        <v>226</v>
      </c>
      <c r="AU487" s="134" t="s">
        <v>78</v>
      </c>
      <c r="AY487" s="17" t="s">
        <v>224</v>
      </c>
      <c r="BE487" s="135">
        <f>IF(N487="základní",J487,0)</f>
        <v>1094.4000000000001</v>
      </c>
      <c r="BF487" s="135">
        <f>IF(N487="snížená",J487,0)</f>
        <v>0</v>
      </c>
      <c r="BG487" s="135">
        <f>IF(N487="zákl. přenesená",J487,0)</f>
        <v>0</v>
      </c>
      <c r="BH487" s="135">
        <f>IF(N487="sníž. přenesená",J487,0)</f>
        <v>0</v>
      </c>
      <c r="BI487" s="135">
        <f>IF(N487="nulová",J487,0)</f>
        <v>0</v>
      </c>
      <c r="BJ487" s="17" t="s">
        <v>78</v>
      </c>
      <c r="BK487" s="135">
        <f>ROUND(I487*H487,2)</f>
        <v>1094.4000000000001</v>
      </c>
      <c r="BL487" s="17" t="s">
        <v>106</v>
      </c>
      <c r="BM487" s="134" t="s">
        <v>1227</v>
      </c>
    </row>
    <row r="488" spans="2:65" s="1" customFormat="1">
      <c r="B488" s="29"/>
      <c r="D488" s="136" t="s">
        <v>231</v>
      </c>
      <c r="F488" s="137" t="s">
        <v>7036</v>
      </c>
      <c r="L488" s="29"/>
      <c r="M488" s="138"/>
      <c r="T488" s="53"/>
      <c r="AT488" s="17" t="s">
        <v>231</v>
      </c>
      <c r="AU488" s="17" t="s">
        <v>78</v>
      </c>
    </row>
    <row r="489" spans="2:65" s="1" customFormat="1" ht="21.75" customHeight="1">
      <c r="B489" s="123"/>
      <c r="C489" s="124" t="s">
        <v>1229</v>
      </c>
      <c r="D489" s="124" t="s">
        <v>226</v>
      </c>
      <c r="E489" s="125" t="s">
        <v>7037</v>
      </c>
      <c r="F489" s="126" t="s">
        <v>7038</v>
      </c>
      <c r="G489" s="127" t="s">
        <v>2879</v>
      </c>
      <c r="H489" s="128">
        <v>646</v>
      </c>
      <c r="I489" s="129">
        <v>6.2</v>
      </c>
      <c r="J489" s="129">
        <f>ROUND(I489*H489,2)</f>
        <v>4005.2</v>
      </c>
      <c r="K489" s="126" t="s">
        <v>1</v>
      </c>
      <c r="L489" s="29"/>
      <c r="M489" s="130" t="s">
        <v>1</v>
      </c>
      <c r="N489" s="131" t="s">
        <v>38</v>
      </c>
      <c r="O489" s="132">
        <v>0</v>
      </c>
      <c r="P489" s="132">
        <f>O489*H489</f>
        <v>0</v>
      </c>
      <c r="Q489" s="132">
        <v>0</v>
      </c>
      <c r="R489" s="132">
        <f>Q489*H489</f>
        <v>0</v>
      </c>
      <c r="S489" s="132">
        <v>0</v>
      </c>
      <c r="T489" s="133">
        <f>S489*H489</f>
        <v>0</v>
      </c>
      <c r="AR489" s="134" t="s">
        <v>106</v>
      </c>
      <c r="AT489" s="134" t="s">
        <v>226</v>
      </c>
      <c r="AU489" s="134" t="s">
        <v>78</v>
      </c>
      <c r="AY489" s="17" t="s">
        <v>224</v>
      </c>
      <c r="BE489" s="135">
        <f>IF(N489="základní",J489,0)</f>
        <v>4005.2</v>
      </c>
      <c r="BF489" s="135">
        <f>IF(N489="snížená",J489,0)</f>
        <v>0</v>
      </c>
      <c r="BG489" s="135">
        <f>IF(N489="zákl. přenesená",J489,0)</f>
        <v>0</v>
      </c>
      <c r="BH489" s="135">
        <f>IF(N489="sníž. přenesená",J489,0)</f>
        <v>0</v>
      </c>
      <c r="BI489" s="135">
        <f>IF(N489="nulová",J489,0)</f>
        <v>0</v>
      </c>
      <c r="BJ489" s="17" t="s">
        <v>78</v>
      </c>
      <c r="BK489" s="135">
        <f>ROUND(I489*H489,2)</f>
        <v>4005.2</v>
      </c>
      <c r="BL489" s="17" t="s">
        <v>106</v>
      </c>
      <c r="BM489" s="134" t="s">
        <v>1232</v>
      </c>
    </row>
    <row r="490" spans="2:65" s="1" customFormat="1">
      <c r="B490" s="29"/>
      <c r="D490" s="136" t="s">
        <v>231</v>
      </c>
      <c r="F490" s="137" t="s">
        <v>7038</v>
      </c>
      <c r="L490" s="29"/>
      <c r="M490" s="138"/>
      <c r="T490" s="53"/>
      <c r="AT490" s="17" t="s">
        <v>231</v>
      </c>
      <c r="AU490" s="17" t="s">
        <v>78</v>
      </c>
    </row>
    <row r="491" spans="2:65" s="1" customFormat="1" ht="24.2" customHeight="1">
      <c r="B491" s="123"/>
      <c r="C491" s="124" t="s">
        <v>781</v>
      </c>
      <c r="D491" s="124" t="s">
        <v>226</v>
      </c>
      <c r="E491" s="125" t="s">
        <v>7039</v>
      </c>
      <c r="F491" s="126" t="s">
        <v>7040</v>
      </c>
      <c r="G491" s="127" t="s">
        <v>2879</v>
      </c>
      <c r="H491" s="128">
        <v>324</v>
      </c>
      <c r="I491" s="129">
        <v>4.5</v>
      </c>
      <c r="J491" s="129">
        <f>ROUND(I491*H491,2)</f>
        <v>1458</v>
      </c>
      <c r="K491" s="126" t="s">
        <v>1</v>
      </c>
      <c r="L491" s="29"/>
      <c r="M491" s="130" t="s">
        <v>1</v>
      </c>
      <c r="N491" s="131" t="s">
        <v>38</v>
      </c>
      <c r="O491" s="132">
        <v>0</v>
      </c>
      <c r="P491" s="132">
        <f>O491*H491</f>
        <v>0</v>
      </c>
      <c r="Q491" s="132">
        <v>0</v>
      </c>
      <c r="R491" s="132">
        <f>Q491*H491</f>
        <v>0</v>
      </c>
      <c r="S491" s="132">
        <v>0</v>
      </c>
      <c r="T491" s="133">
        <f>S491*H491</f>
        <v>0</v>
      </c>
      <c r="AR491" s="134" t="s">
        <v>106</v>
      </c>
      <c r="AT491" s="134" t="s">
        <v>226</v>
      </c>
      <c r="AU491" s="134" t="s">
        <v>78</v>
      </c>
      <c r="AY491" s="17" t="s">
        <v>224</v>
      </c>
      <c r="BE491" s="135">
        <f>IF(N491="základní",J491,0)</f>
        <v>1458</v>
      </c>
      <c r="BF491" s="135">
        <f>IF(N491="snížená",J491,0)</f>
        <v>0</v>
      </c>
      <c r="BG491" s="135">
        <f>IF(N491="zákl. přenesená",J491,0)</f>
        <v>0</v>
      </c>
      <c r="BH491" s="135">
        <f>IF(N491="sníž. přenesená",J491,0)</f>
        <v>0</v>
      </c>
      <c r="BI491" s="135">
        <f>IF(N491="nulová",J491,0)</f>
        <v>0</v>
      </c>
      <c r="BJ491" s="17" t="s">
        <v>78</v>
      </c>
      <c r="BK491" s="135">
        <f>ROUND(I491*H491,2)</f>
        <v>1458</v>
      </c>
      <c r="BL491" s="17" t="s">
        <v>106</v>
      </c>
      <c r="BM491" s="134" t="s">
        <v>1235</v>
      </c>
    </row>
    <row r="492" spans="2:65" s="1" customFormat="1" ht="19.5">
      <c r="B492" s="29"/>
      <c r="D492" s="136" t="s">
        <v>231</v>
      </c>
      <c r="F492" s="137" t="s">
        <v>7040</v>
      </c>
      <c r="L492" s="29"/>
      <c r="M492" s="138"/>
      <c r="T492" s="53"/>
      <c r="AT492" s="17" t="s">
        <v>231</v>
      </c>
      <c r="AU492" s="17" t="s">
        <v>78</v>
      </c>
    </row>
    <row r="493" spans="2:65" s="1" customFormat="1" ht="24.2" customHeight="1">
      <c r="B493" s="123"/>
      <c r="C493" s="124" t="s">
        <v>1237</v>
      </c>
      <c r="D493" s="124" t="s">
        <v>226</v>
      </c>
      <c r="E493" s="125" t="s">
        <v>7041</v>
      </c>
      <c r="F493" s="126" t="s">
        <v>7042</v>
      </c>
      <c r="G493" s="127" t="s">
        <v>2879</v>
      </c>
      <c r="H493" s="128">
        <v>324</v>
      </c>
      <c r="I493" s="129">
        <v>4.5</v>
      </c>
      <c r="J493" s="129">
        <f>ROUND(I493*H493,2)</f>
        <v>1458</v>
      </c>
      <c r="K493" s="126" t="s">
        <v>1</v>
      </c>
      <c r="L493" s="29"/>
      <c r="M493" s="130" t="s">
        <v>1</v>
      </c>
      <c r="N493" s="131" t="s">
        <v>38</v>
      </c>
      <c r="O493" s="132">
        <v>0</v>
      </c>
      <c r="P493" s="132">
        <f>O493*H493</f>
        <v>0</v>
      </c>
      <c r="Q493" s="132">
        <v>0</v>
      </c>
      <c r="R493" s="132">
        <f>Q493*H493</f>
        <v>0</v>
      </c>
      <c r="S493" s="132">
        <v>0</v>
      </c>
      <c r="T493" s="133">
        <f>S493*H493</f>
        <v>0</v>
      </c>
      <c r="AR493" s="134" t="s">
        <v>106</v>
      </c>
      <c r="AT493" s="134" t="s">
        <v>226</v>
      </c>
      <c r="AU493" s="134" t="s">
        <v>78</v>
      </c>
      <c r="AY493" s="17" t="s">
        <v>224</v>
      </c>
      <c r="BE493" s="135">
        <f>IF(N493="základní",J493,0)</f>
        <v>1458</v>
      </c>
      <c r="BF493" s="135">
        <f>IF(N493="snížená",J493,0)</f>
        <v>0</v>
      </c>
      <c r="BG493" s="135">
        <f>IF(N493="zákl. přenesená",J493,0)</f>
        <v>0</v>
      </c>
      <c r="BH493" s="135">
        <f>IF(N493="sníž. přenesená",J493,0)</f>
        <v>0</v>
      </c>
      <c r="BI493" s="135">
        <f>IF(N493="nulová",J493,0)</f>
        <v>0</v>
      </c>
      <c r="BJ493" s="17" t="s">
        <v>78</v>
      </c>
      <c r="BK493" s="135">
        <f>ROUND(I493*H493,2)</f>
        <v>1458</v>
      </c>
      <c r="BL493" s="17" t="s">
        <v>106</v>
      </c>
      <c r="BM493" s="134" t="s">
        <v>1238</v>
      </c>
    </row>
    <row r="494" spans="2:65" s="1" customFormat="1" ht="19.5">
      <c r="B494" s="29"/>
      <c r="D494" s="136" t="s">
        <v>231</v>
      </c>
      <c r="F494" s="137" t="s">
        <v>7042</v>
      </c>
      <c r="L494" s="29"/>
      <c r="M494" s="138"/>
      <c r="T494" s="53"/>
      <c r="AT494" s="17" t="s">
        <v>231</v>
      </c>
      <c r="AU494" s="17" t="s">
        <v>78</v>
      </c>
    </row>
    <row r="495" spans="2:65" s="1" customFormat="1" ht="24.2" customHeight="1">
      <c r="B495" s="123"/>
      <c r="C495" s="124" t="s">
        <v>786</v>
      </c>
      <c r="D495" s="124" t="s">
        <v>226</v>
      </c>
      <c r="E495" s="125" t="s">
        <v>7043</v>
      </c>
      <c r="F495" s="126" t="s">
        <v>7044</v>
      </c>
      <c r="G495" s="127" t="s">
        <v>2879</v>
      </c>
      <c r="H495" s="128">
        <v>324</v>
      </c>
      <c r="I495" s="129">
        <v>4.5</v>
      </c>
      <c r="J495" s="129">
        <f>ROUND(I495*H495,2)</f>
        <v>1458</v>
      </c>
      <c r="K495" s="126" t="s">
        <v>1</v>
      </c>
      <c r="L495" s="29"/>
      <c r="M495" s="130" t="s">
        <v>1</v>
      </c>
      <c r="N495" s="131" t="s">
        <v>38</v>
      </c>
      <c r="O495" s="132">
        <v>0</v>
      </c>
      <c r="P495" s="132">
        <f>O495*H495</f>
        <v>0</v>
      </c>
      <c r="Q495" s="132">
        <v>0</v>
      </c>
      <c r="R495" s="132">
        <f>Q495*H495</f>
        <v>0</v>
      </c>
      <c r="S495" s="132">
        <v>0</v>
      </c>
      <c r="T495" s="133">
        <f>S495*H495</f>
        <v>0</v>
      </c>
      <c r="AR495" s="134" t="s">
        <v>106</v>
      </c>
      <c r="AT495" s="134" t="s">
        <v>226</v>
      </c>
      <c r="AU495" s="134" t="s">
        <v>78</v>
      </c>
      <c r="AY495" s="17" t="s">
        <v>224</v>
      </c>
      <c r="BE495" s="135">
        <f>IF(N495="základní",J495,0)</f>
        <v>1458</v>
      </c>
      <c r="BF495" s="135">
        <f>IF(N495="snížená",J495,0)</f>
        <v>0</v>
      </c>
      <c r="BG495" s="135">
        <f>IF(N495="zákl. přenesená",J495,0)</f>
        <v>0</v>
      </c>
      <c r="BH495" s="135">
        <f>IF(N495="sníž. přenesená",J495,0)</f>
        <v>0</v>
      </c>
      <c r="BI495" s="135">
        <f>IF(N495="nulová",J495,0)</f>
        <v>0</v>
      </c>
      <c r="BJ495" s="17" t="s">
        <v>78</v>
      </c>
      <c r="BK495" s="135">
        <f>ROUND(I495*H495,2)</f>
        <v>1458</v>
      </c>
      <c r="BL495" s="17" t="s">
        <v>106</v>
      </c>
      <c r="BM495" s="134" t="s">
        <v>1242</v>
      </c>
    </row>
    <row r="496" spans="2:65" s="1" customFormat="1" ht="19.5">
      <c r="B496" s="29"/>
      <c r="D496" s="136" t="s">
        <v>231</v>
      </c>
      <c r="F496" s="137" t="s">
        <v>7044</v>
      </c>
      <c r="L496" s="29"/>
      <c r="M496" s="138"/>
      <c r="T496" s="53"/>
      <c r="AT496" s="17" t="s">
        <v>231</v>
      </c>
      <c r="AU496" s="17" t="s">
        <v>78</v>
      </c>
    </row>
    <row r="497" spans="2:65" s="1" customFormat="1" ht="21.75" customHeight="1">
      <c r="B497" s="123"/>
      <c r="C497" s="124" t="s">
        <v>1244</v>
      </c>
      <c r="D497" s="124" t="s">
        <v>226</v>
      </c>
      <c r="E497" s="125" t="s">
        <v>7045</v>
      </c>
      <c r="F497" s="126" t="s">
        <v>7046</v>
      </c>
      <c r="G497" s="127" t="s">
        <v>2879</v>
      </c>
      <c r="H497" s="128">
        <v>42</v>
      </c>
      <c r="I497" s="129">
        <v>74.599999999999994</v>
      </c>
      <c r="J497" s="129">
        <f>ROUND(I497*H497,2)</f>
        <v>3133.2</v>
      </c>
      <c r="K497" s="126" t="s">
        <v>1</v>
      </c>
      <c r="L497" s="29"/>
      <c r="M497" s="130" t="s">
        <v>1</v>
      </c>
      <c r="N497" s="131" t="s">
        <v>38</v>
      </c>
      <c r="O497" s="132">
        <v>0</v>
      </c>
      <c r="P497" s="132">
        <f>O497*H497</f>
        <v>0</v>
      </c>
      <c r="Q497" s="132">
        <v>0</v>
      </c>
      <c r="R497" s="132">
        <f>Q497*H497</f>
        <v>0</v>
      </c>
      <c r="S497" s="132">
        <v>0</v>
      </c>
      <c r="T497" s="133">
        <f>S497*H497</f>
        <v>0</v>
      </c>
      <c r="AR497" s="134" t="s">
        <v>106</v>
      </c>
      <c r="AT497" s="134" t="s">
        <v>226</v>
      </c>
      <c r="AU497" s="134" t="s">
        <v>78</v>
      </c>
      <c r="AY497" s="17" t="s">
        <v>224</v>
      </c>
      <c r="BE497" s="135">
        <f>IF(N497="základní",J497,0)</f>
        <v>3133.2</v>
      </c>
      <c r="BF497" s="135">
        <f>IF(N497="snížená",J497,0)</f>
        <v>0</v>
      </c>
      <c r="BG497" s="135">
        <f>IF(N497="zákl. přenesená",J497,0)</f>
        <v>0</v>
      </c>
      <c r="BH497" s="135">
        <f>IF(N497="sníž. přenesená",J497,0)</f>
        <v>0</v>
      </c>
      <c r="BI497" s="135">
        <f>IF(N497="nulová",J497,0)</f>
        <v>0</v>
      </c>
      <c r="BJ497" s="17" t="s">
        <v>78</v>
      </c>
      <c r="BK497" s="135">
        <f>ROUND(I497*H497,2)</f>
        <v>3133.2</v>
      </c>
      <c r="BL497" s="17" t="s">
        <v>106</v>
      </c>
      <c r="BM497" s="134" t="s">
        <v>1247</v>
      </c>
    </row>
    <row r="498" spans="2:65" s="1" customFormat="1">
      <c r="B498" s="29"/>
      <c r="D498" s="136" t="s">
        <v>231</v>
      </c>
      <c r="F498" s="137" t="s">
        <v>7046</v>
      </c>
      <c r="L498" s="29"/>
      <c r="M498" s="138"/>
      <c r="T498" s="53"/>
      <c r="AT498" s="17" t="s">
        <v>231</v>
      </c>
      <c r="AU498" s="17" t="s">
        <v>78</v>
      </c>
    </row>
    <row r="499" spans="2:65" s="1" customFormat="1" ht="21.75" customHeight="1">
      <c r="B499" s="123"/>
      <c r="C499" s="124" t="s">
        <v>792</v>
      </c>
      <c r="D499" s="124" t="s">
        <v>226</v>
      </c>
      <c r="E499" s="125" t="s">
        <v>7047</v>
      </c>
      <c r="F499" s="126" t="s">
        <v>7048</v>
      </c>
      <c r="G499" s="127" t="s">
        <v>2879</v>
      </c>
      <c r="H499" s="128">
        <v>528</v>
      </c>
      <c r="I499" s="129">
        <v>1.7</v>
      </c>
      <c r="J499" s="129">
        <f>ROUND(I499*H499,2)</f>
        <v>897.6</v>
      </c>
      <c r="K499" s="126" t="s">
        <v>1</v>
      </c>
      <c r="L499" s="29"/>
      <c r="M499" s="130" t="s">
        <v>1</v>
      </c>
      <c r="N499" s="131" t="s">
        <v>38</v>
      </c>
      <c r="O499" s="132">
        <v>0</v>
      </c>
      <c r="P499" s="132">
        <f>O499*H499</f>
        <v>0</v>
      </c>
      <c r="Q499" s="132">
        <v>0</v>
      </c>
      <c r="R499" s="132">
        <f>Q499*H499</f>
        <v>0</v>
      </c>
      <c r="S499" s="132">
        <v>0</v>
      </c>
      <c r="T499" s="133">
        <f>S499*H499</f>
        <v>0</v>
      </c>
      <c r="AR499" s="134" t="s">
        <v>106</v>
      </c>
      <c r="AT499" s="134" t="s">
        <v>226</v>
      </c>
      <c r="AU499" s="134" t="s">
        <v>78</v>
      </c>
      <c r="AY499" s="17" t="s">
        <v>224</v>
      </c>
      <c r="BE499" s="135">
        <f>IF(N499="základní",J499,0)</f>
        <v>897.6</v>
      </c>
      <c r="BF499" s="135">
        <f>IF(N499="snížená",J499,0)</f>
        <v>0</v>
      </c>
      <c r="BG499" s="135">
        <f>IF(N499="zákl. přenesená",J499,0)</f>
        <v>0</v>
      </c>
      <c r="BH499" s="135">
        <f>IF(N499="sníž. přenesená",J499,0)</f>
        <v>0</v>
      </c>
      <c r="BI499" s="135">
        <f>IF(N499="nulová",J499,0)</f>
        <v>0</v>
      </c>
      <c r="BJ499" s="17" t="s">
        <v>78</v>
      </c>
      <c r="BK499" s="135">
        <f>ROUND(I499*H499,2)</f>
        <v>897.6</v>
      </c>
      <c r="BL499" s="17" t="s">
        <v>106</v>
      </c>
      <c r="BM499" s="134" t="s">
        <v>1250</v>
      </c>
    </row>
    <row r="500" spans="2:65" s="1" customFormat="1">
      <c r="B500" s="29"/>
      <c r="D500" s="136" t="s">
        <v>231</v>
      </c>
      <c r="F500" s="137" t="s">
        <v>7048</v>
      </c>
      <c r="L500" s="29"/>
      <c r="M500" s="138"/>
      <c r="T500" s="53"/>
      <c r="AT500" s="17" t="s">
        <v>231</v>
      </c>
      <c r="AU500" s="17" t="s">
        <v>78</v>
      </c>
    </row>
    <row r="501" spans="2:65" s="1" customFormat="1" ht="24.2" customHeight="1">
      <c r="B501" s="123"/>
      <c r="C501" s="124" t="s">
        <v>1253</v>
      </c>
      <c r="D501" s="124" t="s">
        <v>226</v>
      </c>
      <c r="E501" s="125" t="s">
        <v>7049</v>
      </c>
      <c r="F501" s="126" t="s">
        <v>7050</v>
      </c>
      <c r="G501" s="127" t="s">
        <v>2879</v>
      </c>
      <c r="H501" s="128">
        <v>408</v>
      </c>
      <c r="I501" s="129">
        <v>7.8</v>
      </c>
      <c r="J501" s="129">
        <f>ROUND(I501*H501,2)</f>
        <v>3182.4</v>
      </c>
      <c r="K501" s="126" t="s">
        <v>1</v>
      </c>
      <c r="L501" s="29"/>
      <c r="M501" s="130" t="s">
        <v>1</v>
      </c>
      <c r="N501" s="131" t="s">
        <v>38</v>
      </c>
      <c r="O501" s="132">
        <v>0</v>
      </c>
      <c r="P501" s="132">
        <f>O501*H501</f>
        <v>0</v>
      </c>
      <c r="Q501" s="132">
        <v>0</v>
      </c>
      <c r="R501" s="132">
        <f>Q501*H501</f>
        <v>0</v>
      </c>
      <c r="S501" s="132">
        <v>0</v>
      </c>
      <c r="T501" s="133">
        <f>S501*H501</f>
        <v>0</v>
      </c>
      <c r="AR501" s="134" t="s">
        <v>106</v>
      </c>
      <c r="AT501" s="134" t="s">
        <v>226</v>
      </c>
      <c r="AU501" s="134" t="s">
        <v>78</v>
      </c>
      <c r="AY501" s="17" t="s">
        <v>224</v>
      </c>
      <c r="BE501" s="135">
        <f>IF(N501="základní",J501,0)</f>
        <v>3182.4</v>
      </c>
      <c r="BF501" s="135">
        <f>IF(N501="snížená",J501,0)</f>
        <v>0</v>
      </c>
      <c r="BG501" s="135">
        <f>IF(N501="zákl. přenesená",J501,0)</f>
        <v>0</v>
      </c>
      <c r="BH501" s="135">
        <f>IF(N501="sníž. přenesená",J501,0)</f>
        <v>0</v>
      </c>
      <c r="BI501" s="135">
        <f>IF(N501="nulová",J501,0)</f>
        <v>0</v>
      </c>
      <c r="BJ501" s="17" t="s">
        <v>78</v>
      </c>
      <c r="BK501" s="135">
        <f>ROUND(I501*H501,2)</f>
        <v>3182.4</v>
      </c>
      <c r="BL501" s="17" t="s">
        <v>106</v>
      </c>
      <c r="BM501" s="134" t="s">
        <v>1256</v>
      </c>
    </row>
    <row r="502" spans="2:65" s="1" customFormat="1">
      <c r="B502" s="29"/>
      <c r="D502" s="136" t="s">
        <v>231</v>
      </c>
      <c r="F502" s="137" t="s">
        <v>7050</v>
      </c>
      <c r="L502" s="29"/>
      <c r="M502" s="138"/>
      <c r="T502" s="53"/>
      <c r="AT502" s="17" t="s">
        <v>231</v>
      </c>
      <c r="AU502" s="17" t="s">
        <v>78</v>
      </c>
    </row>
    <row r="503" spans="2:65" s="1" customFormat="1" ht="24.2" customHeight="1">
      <c r="B503" s="123"/>
      <c r="C503" s="124" t="s">
        <v>808</v>
      </c>
      <c r="D503" s="124" t="s">
        <v>226</v>
      </c>
      <c r="E503" s="125" t="s">
        <v>7051</v>
      </c>
      <c r="F503" s="126" t="s">
        <v>7052</v>
      </c>
      <c r="G503" s="127" t="s">
        <v>2879</v>
      </c>
      <c r="H503" s="128">
        <v>408</v>
      </c>
      <c r="I503" s="129">
        <v>5.0999999999999996</v>
      </c>
      <c r="J503" s="129">
        <f>ROUND(I503*H503,2)</f>
        <v>2080.8000000000002</v>
      </c>
      <c r="K503" s="126" t="s">
        <v>1</v>
      </c>
      <c r="L503" s="29"/>
      <c r="M503" s="130" t="s">
        <v>1</v>
      </c>
      <c r="N503" s="131" t="s">
        <v>38</v>
      </c>
      <c r="O503" s="132">
        <v>0</v>
      </c>
      <c r="P503" s="132">
        <f>O503*H503</f>
        <v>0</v>
      </c>
      <c r="Q503" s="132">
        <v>0</v>
      </c>
      <c r="R503" s="132">
        <f>Q503*H503</f>
        <v>0</v>
      </c>
      <c r="S503" s="132">
        <v>0</v>
      </c>
      <c r="T503" s="133">
        <f>S503*H503</f>
        <v>0</v>
      </c>
      <c r="AR503" s="134" t="s">
        <v>106</v>
      </c>
      <c r="AT503" s="134" t="s">
        <v>226</v>
      </c>
      <c r="AU503" s="134" t="s">
        <v>78</v>
      </c>
      <c r="AY503" s="17" t="s">
        <v>224</v>
      </c>
      <c r="BE503" s="135">
        <f>IF(N503="základní",J503,0)</f>
        <v>2080.8000000000002</v>
      </c>
      <c r="BF503" s="135">
        <f>IF(N503="snížená",J503,0)</f>
        <v>0</v>
      </c>
      <c r="BG503" s="135">
        <f>IF(N503="zákl. přenesená",J503,0)</f>
        <v>0</v>
      </c>
      <c r="BH503" s="135">
        <f>IF(N503="sníž. přenesená",J503,0)</f>
        <v>0</v>
      </c>
      <c r="BI503" s="135">
        <f>IF(N503="nulová",J503,0)</f>
        <v>0</v>
      </c>
      <c r="BJ503" s="17" t="s">
        <v>78</v>
      </c>
      <c r="BK503" s="135">
        <f>ROUND(I503*H503,2)</f>
        <v>2080.8000000000002</v>
      </c>
      <c r="BL503" s="17" t="s">
        <v>106</v>
      </c>
      <c r="BM503" s="134" t="s">
        <v>1259</v>
      </c>
    </row>
    <row r="504" spans="2:65" s="1" customFormat="1">
      <c r="B504" s="29"/>
      <c r="D504" s="136" t="s">
        <v>231</v>
      </c>
      <c r="F504" s="137" t="s">
        <v>7052</v>
      </c>
      <c r="L504" s="29"/>
      <c r="M504" s="138"/>
      <c r="T504" s="53"/>
      <c r="AT504" s="17" t="s">
        <v>231</v>
      </c>
      <c r="AU504" s="17" t="s">
        <v>78</v>
      </c>
    </row>
    <row r="505" spans="2:65" s="1" customFormat="1" ht="24.2" customHeight="1">
      <c r="B505" s="123"/>
      <c r="C505" s="124" t="s">
        <v>1261</v>
      </c>
      <c r="D505" s="124" t="s">
        <v>226</v>
      </c>
      <c r="E505" s="125" t="s">
        <v>7053</v>
      </c>
      <c r="F505" s="126" t="s">
        <v>7054</v>
      </c>
      <c r="G505" s="127" t="s">
        <v>2879</v>
      </c>
      <c r="H505" s="128">
        <v>408</v>
      </c>
      <c r="I505" s="129">
        <v>4.9000000000000004</v>
      </c>
      <c r="J505" s="129">
        <f>ROUND(I505*H505,2)</f>
        <v>1999.2</v>
      </c>
      <c r="K505" s="126" t="s">
        <v>1</v>
      </c>
      <c r="L505" s="29"/>
      <c r="M505" s="130" t="s">
        <v>1</v>
      </c>
      <c r="N505" s="131" t="s">
        <v>38</v>
      </c>
      <c r="O505" s="132">
        <v>0</v>
      </c>
      <c r="P505" s="132">
        <f>O505*H505</f>
        <v>0</v>
      </c>
      <c r="Q505" s="132">
        <v>0</v>
      </c>
      <c r="R505" s="132">
        <f>Q505*H505</f>
        <v>0</v>
      </c>
      <c r="S505" s="132">
        <v>0</v>
      </c>
      <c r="T505" s="133">
        <f>S505*H505</f>
        <v>0</v>
      </c>
      <c r="AR505" s="134" t="s">
        <v>106</v>
      </c>
      <c r="AT505" s="134" t="s">
        <v>226</v>
      </c>
      <c r="AU505" s="134" t="s">
        <v>78</v>
      </c>
      <c r="AY505" s="17" t="s">
        <v>224</v>
      </c>
      <c r="BE505" s="135">
        <f>IF(N505="základní",J505,0)</f>
        <v>1999.2</v>
      </c>
      <c r="BF505" s="135">
        <f>IF(N505="snížená",J505,0)</f>
        <v>0</v>
      </c>
      <c r="BG505" s="135">
        <f>IF(N505="zákl. přenesená",J505,0)</f>
        <v>0</v>
      </c>
      <c r="BH505" s="135">
        <f>IF(N505="sníž. přenesená",J505,0)</f>
        <v>0</v>
      </c>
      <c r="BI505" s="135">
        <f>IF(N505="nulová",J505,0)</f>
        <v>0</v>
      </c>
      <c r="BJ505" s="17" t="s">
        <v>78</v>
      </c>
      <c r="BK505" s="135">
        <f>ROUND(I505*H505,2)</f>
        <v>1999.2</v>
      </c>
      <c r="BL505" s="17" t="s">
        <v>106</v>
      </c>
      <c r="BM505" s="134" t="s">
        <v>1264</v>
      </c>
    </row>
    <row r="506" spans="2:65" s="1" customFormat="1">
      <c r="B506" s="29"/>
      <c r="D506" s="136" t="s">
        <v>231</v>
      </c>
      <c r="F506" s="137" t="s">
        <v>7054</v>
      </c>
      <c r="L506" s="29"/>
      <c r="M506" s="138"/>
      <c r="T506" s="53"/>
      <c r="AT506" s="17" t="s">
        <v>231</v>
      </c>
      <c r="AU506" s="17" t="s">
        <v>78</v>
      </c>
    </row>
    <row r="507" spans="2:65" s="1" customFormat="1" ht="24.2" customHeight="1">
      <c r="B507" s="123"/>
      <c r="C507" s="124" t="s">
        <v>812</v>
      </c>
      <c r="D507" s="124" t="s">
        <v>226</v>
      </c>
      <c r="E507" s="125" t="s">
        <v>7055</v>
      </c>
      <c r="F507" s="126" t="s">
        <v>7056</v>
      </c>
      <c r="G507" s="127" t="s">
        <v>2879</v>
      </c>
      <c r="H507" s="128">
        <v>408</v>
      </c>
      <c r="I507" s="129">
        <v>5.4</v>
      </c>
      <c r="J507" s="129">
        <f>ROUND(I507*H507,2)</f>
        <v>2203.1999999999998</v>
      </c>
      <c r="K507" s="126" t="s">
        <v>1</v>
      </c>
      <c r="L507" s="29"/>
      <c r="M507" s="130" t="s">
        <v>1</v>
      </c>
      <c r="N507" s="131" t="s">
        <v>38</v>
      </c>
      <c r="O507" s="132">
        <v>0</v>
      </c>
      <c r="P507" s="132">
        <f>O507*H507</f>
        <v>0</v>
      </c>
      <c r="Q507" s="132">
        <v>0</v>
      </c>
      <c r="R507" s="132">
        <f>Q507*H507</f>
        <v>0</v>
      </c>
      <c r="S507" s="132">
        <v>0</v>
      </c>
      <c r="T507" s="133">
        <f>S507*H507</f>
        <v>0</v>
      </c>
      <c r="AR507" s="134" t="s">
        <v>106</v>
      </c>
      <c r="AT507" s="134" t="s">
        <v>226</v>
      </c>
      <c r="AU507" s="134" t="s">
        <v>78</v>
      </c>
      <c r="AY507" s="17" t="s">
        <v>224</v>
      </c>
      <c r="BE507" s="135">
        <f>IF(N507="základní",J507,0)</f>
        <v>2203.1999999999998</v>
      </c>
      <c r="BF507" s="135">
        <f>IF(N507="snížená",J507,0)</f>
        <v>0</v>
      </c>
      <c r="BG507" s="135">
        <f>IF(N507="zákl. přenesená",J507,0)</f>
        <v>0</v>
      </c>
      <c r="BH507" s="135">
        <f>IF(N507="sníž. přenesená",J507,0)</f>
        <v>0</v>
      </c>
      <c r="BI507" s="135">
        <f>IF(N507="nulová",J507,0)</f>
        <v>0</v>
      </c>
      <c r="BJ507" s="17" t="s">
        <v>78</v>
      </c>
      <c r="BK507" s="135">
        <f>ROUND(I507*H507,2)</f>
        <v>2203.1999999999998</v>
      </c>
      <c r="BL507" s="17" t="s">
        <v>106</v>
      </c>
      <c r="BM507" s="134" t="s">
        <v>1268</v>
      </c>
    </row>
    <row r="508" spans="2:65" s="1" customFormat="1">
      <c r="B508" s="29"/>
      <c r="D508" s="136" t="s">
        <v>231</v>
      </c>
      <c r="F508" s="137" t="s">
        <v>7056</v>
      </c>
      <c r="L508" s="29"/>
      <c r="M508" s="138"/>
      <c r="T508" s="53"/>
      <c r="AT508" s="17" t="s">
        <v>231</v>
      </c>
      <c r="AU508" s="17" t="s">
        <v>78</v>
      </c>
    </row>
    <row r="509" spans="2:65" s="1" customFormat="1" ht="24.2" customHeight="1">
      <c r="B509" s="123"/>
      <c r="C509" s="124" t="s">
        <v>1270</v>
      </c>
      <c r="D509" s="124" t="s">
        <v>226</v>
      </c>
      <c r="E509" s="125" t="s">
        <v>7057</v>
      </c>
      <c r="F509" s="126" t="s">
        <v>7058</v>
      </c>
      <c r="G509" s="127" t="s">
        <v>2879</v>
      </c>
      <c r="H509" s="128">
        <v>204</v>
      </c>
      <c r="I509" s="129">
        <v>2.5</v>
      </c>
      <c r="J509" s="129">
        <f>ROUND(I509*H509,2)</f>
        <v>510</v>
      </c>
      <c r="K509" s="126" t="s">
        <v>1</v>
      </c>
      <c r="L509" s="29"/>
      <c r="M509" s="130" t="s">
        <v>1</v>
      </c>
      <c r="N509" s="131" t="s">
        <v>38</v>
      </c>
      <c r="O509" s="132">
        <v>0</v>
      </c>
      <c r="P509" s="132">
        <f>O509*H509</f>
        <v>0</v>
      </c>
      <c r="Q509" s="132">
        <v>0</v>
      </c>
      <c r="R509" s="132">
        <f>Q509*H509</f>
        <v>0</v>
      </c>
      <c r="S509" s="132">
        <v>0</v>
      </c>
      <c r="T509" s="133">
        <f>S509*H509</f>
        <v>0</v>
      </c>
      <c r="AR509" s="134" t="s">
        <v>106</v>
      </c>
      <c r="AT509" s="134" t="s">
        <v>226</v>
      </c>
      <c r="AU509" s="134" t="s">
        <v>78</v>
      </c>
      <c r="AY509" s="17" t="s">
        <v>224</v>
      </c>
      <c r="BE509" s="135">
        <f>IF(N509="základní",J509,0)</f>
        <v>510</v>
      </c>
      <c r="BF509" s="135">
        <f>IF(N509="snížená",J509,0)</f>
        <v>0</v>
      </c>
      <c r="BG509" s="135">
        <f>IF(N509="zákl. přenesená",J509,0)</f>
        <v>0</v>
      </c>
      <c r="BH509" s="135">
        <f>IF(N509="sníž. přenesená",J509,0)</f>
        <v>0</v>
      </c>
      <c r="BI509" s="135">
        <f>IF(N509="nulová",J509,0)</f>
        <v>0</v>
      </c>
      <c r="BJ509" s="17" t="s">
        <v>78</v>
      </c>
      <c r="BK509" s="135">
        <f>ROUND(I509*H509,2)</f>
        <v>510</v>
      </c>
      <c r="BL509" s="17" t="s">
        <v>106</v>
      </c>
      <c r="BM509" s="134" t="s">
        <v>1273</v>
      </c>
    </row>
    <row r="510" spans="2:65" s="1" customFormat="1" ht="19.5">
      <c r="B510" s="29"/>
      <c r="D510" s="136" t="s">
        <v>231</v>
      </c>
      <c r="F510" s="137" t="s">
        <v>7058</v>
      </c>
      <c r="L510" s="29"/>
      <c r="M510" s="138"/>
      <c r="T510" s="53"/>
      <c r="AT510" s="17" t="s">
        <v>231</v>
      </c>
      <c r="AU510" s="17" t="s">
        <v>78</v>
      </c>
    </row>
    <row r="511" spans="2:65" s="1" customFormat="1" ht="24.2" customHeight="1">
      <c r="B511" s="123"/>
      <c r="C511" s="124" t="s">
        <v>817</v>
      </c>
      <c r="D511" s="124" t="s">
        <v>226</v>
      </c>
      <c r="E511" s="125" t="s">
        <v>7059</v>
      </c>
      <c r="F511" s="126" t="s">
        <v>7060</v>
      </c>
      <c r="G511" s="127" t="s">
        <v>2879</v>
      </c>
      <c r="H511" s="128">
        <v>204</v>
      </c>
      <c r="I511" s="129">
        <v>1.4</v>
      </c>
      <c r="J511" s="129">
        <f>ROUND(I511*H511,2)</f>
        <v>285.60000000000002</v>
      </c>
      <c r="K511" s="126" t="s">
        <v>1</v>
      </c>
      <c r="L511" s="29"/>
      <c r="M511" s="130" t="s">
        <v>1</v>
      </c>
      <c r="N511" s="131" t="s">
        <v>38</v>
      </c>
      <c r="O511" s="132">
        <v>0</v>
      </c>
      <c r="P511" s="132">
        <f>O511*H511</f>
        <v>0</v>
      </c>
      <c r="Q511" s="132">
        <v>0</v>
      </c>
      <c r="R511" s="132">
        <f>Q511*H511</f>
        <v>0</v>
      </c>
      <c r="S511" s="132">
        <v>0</v>
      </c>
      <c r="T511" s="133">
        <f>S511*H511</f>
        <v>0</v>
      </c>
      <c r="AR511" s="134" t="s">
        <v>106</v>
      </c>
      <c r="AT511" s="134" t="s">
        <v>226</v>
      </c>
      <c r="AU511" s="134" t="s">
        <v>78</v>
      </c>
      <c r="AY511" s="17" t="s">
        <v>224</v>
      </c>
      <c r="BE511" s="135">
        <f>IF(N511="základní",J511,0)</f>
        <v>285.60000000000002</v>
      </c>
      <c r="BF511" s="135">
        <f>IF(N511="snížená",J511,0)</f>
        <v>0</v>
      </c>
      <c r="BG511" s="135">
        <f>IF(N511="zákl. přenesená",J511,0)</f>
        <v>0</v>
      </c>
      <c r="BH511" s="135">
        <f>IF(N511="sníž. přenesená",J511,0)</f>
        <v>0</v>
      </c>
      <c r="BI511" s="135">
        <f>IF(N511="nulová",J511,0)</f>
        <v>0</v>
      </c>
      <c r="BJ511" s="17" t="s">
        <v>78</v>
      </c>
      <c r="BK511" s="135">
        <f>ROUND(I511*H511,2)</f>
        <v>285.60000000000002</v>
      </c>
      <c r="BL511" s="17" t="s">
        <v>106</v>
      </c>
      <c r="BM511" s="134" t="s">
        <v>1276</v>
      </c>
    </row>
    <row r="512" spans="2:65" s="1" customFormat="1" ht="19.5">
      <c r="B512" s="29"/>
      <c r="D512" s="136" t="s">
        <v>231</v>
      </c>
      <c r="F512" s="137" t="s">
        <v>7060</v>
      </c>
      <c r="L512" s="29"/>
      <c r="M512" s="138"/>
      <c r="T512" s="53"/>
      <c r="AT512" s="17" t="s">
        <v>231</v>
      </c>
      <c r="AU512" s="17" t="s">
        <v>78</v>
      </c>
    </row>
    <row r="513" spans="2:65" s="1" customFormat="1" ht="21.75" customHeight="1">
      <c r="B513" s="123"/>
      <c r="C513" s="124" t="s">
        <v>1278</v>
      </c>
      <c r="D513" s="124" t="s">
        <v>226</v>
      </c>
      <c r="E513" s="125" t="s">
        <v>7061</v>
      </c>
      <c r="F513" s="126" t="s">
        <v>7062</v>
      </c>
      <c r="G513" s="127" t="s">
        <v>2879</v>
      </c>
      <c r="H513" s="128">
        <v>300</v>
      </c>
      <c r="I513" s="129">
        <v>3.1</v>
      </c>
      <c r="J513" s="129">
        <f>ROUND(I513*H513,2)</f>
        <v>930</v>
      </c>
      <c r="K513" s="126" t="s">
        <v>1</v>
      </c>
      <c r="L513" s="29"/>
      <c r="M513" s="130" t="s">
        <v>1</v>
      </c>
      <c r="N513" s="131" t="s">
        <v>38</v>
      </c>
      <c r="O513" s="132">
        <v>0</v>
      </c>
      <c r="P513" s="132">
        <f>O513*H513</f>
        <v>0</v>
      </c>
      <c r="Q513" s="132">
        <v>0</v>
      </c>
      <c r="R513" s="132">
        <f>Q513*H513</f>
        <v>0</v>
      </c>
      <c r="S513" s="132">
        <v>0</v>
      </c>
      <c r="T513" s="133">
        <f>S513*H513</f>
        <v>0</v>
      </c>
      <c r="AR513" s="134" t="s">
        <v>106</v>
      </c>
      <c r="AT513" s="134" t="s">
        <v>226</v>
      </c>
      <c r="AU513" s="134" t="s">
        <v>78</v>
      </c>
      <c r="AY513" s="17" t="s">
        <v>224</v>
      </c>
      <c r="BE513" s="135">
        <f>IF(N513="základní",J513,0)</f>
        <v>930</v>
      </c>
      <c r="BF513" s="135">
        <f>IF(N513="snížená",J513,0)</f>
        <v>0</v>
      </c>
      <c r="BG513" s="135">
        <f>IF(N513="zákl. přenesená",J513,0)</f>
        <v>0</v>
      </c>
      <c r="BH513" s="135">
        <f>IF(N513="sníž. přenesená",J513,0)</f>
        <v>0</v>
      </c>
      <c r="BI513" s="135">
        <f>IF(N513="nulová",J513,0)</f>
        <v>0</v>
      </c>
      <c r="BJ513" s="17" t="s">
        <v>78</v>
      </c>
      <c r="BK513" s="135">
        <f>ROUND(I513*H513,2)</f>
        <v>930</v>
      </c>
      <c r="BL513" s="17" t="s">
        <v>106</v>
      </c>
      <c r="BM513" s="134" t="s">
        <v>1281</v>
      </c>
    </row>
    <row r="514" spans="2:65" s="1" customFormat="1">
      <c r="B514" s="29"/>
      <c r="D514" s="136" t="s">
        <v>231</v>
      </c>
      <c r="F514" s="137" t="s">
        <v>7062</v>
      </c>
      <c r="L514" s="29"/>
      <c r="M514" s="138"/>
      <c r="T514" s="53"/>
      <c r="AT514" s="17" t="s">
        <v>231</v>
      </c>
      <c r="AU514" s="17" t="s">
        <v>78</v>
      </c>
    </row>
    <row r="515" spans="2:65" s="11" customFormat="1" ht="25.9" customHeight="1">
      <c r="B515" s="112"/>
      <c r="D515" s="113" t="s">
        <v>72</v>
      </c>
      <c r="E515" s="114" t="s">
        <v>7063</v>
      </c>
      <c r="F515" s="114" t="s">
        <v>7063</v>
      </c>
      <c r="J515" s="115">
        <f>BK515</f>
        <v>600</v>
      </c>
      <c r="L515" s="112"/>
      <c r="M515" s="116"/>
      <c r="P515" s="117">
        <f>SUM(P516:P517)</f>
        <v>0</v>
      </c>
      <c r="R515" s="117">
        <f>SUM(R516:R517)</f>
        <v>0</v>
      </c>
      <c r="T515" s="118">
        <f>SUM(T516:T517)</f>
        <v>0</v>
      </c>
      <c r="AR515" s="113" t="s">
        <v>78</v>
      </c>
      <c r="AT515" s="119" t="s">
        <v>72</v>
      </c>
      <c r="AU515" s="119" t="s">
        <v>73</v>
      </c>
      <c r="AY515" s="113" t="s">
        <v>224</v>
      </c>
      <c r="BK515" s="120">
        <f>SUM(BK516:BK517)</f>
        <v>600</v>
      </c>
    </row>
    <row r="516" spans="2:65" s="1" customFormat="1" ht="24.2" customHeight="1">
      <c r="B516" s="123"/>
      <c r="C516" s="124" t="s">
        <v>830</v>
      </c>
      <c r="D516" s="124" t="s">
        <v>226</v>
      </c>
      <c r="E516" s="125" t="s">
        <v>7064</v>
      </c>
      <c r="F516" s="126" t="s">
        <v>7065</v>
      </c>
      <c r="G516" s="127" t="s">
        <v>2879</v>
      </c>
      <c r="H516" s="128">
        <v>60</v>
      </c>
      <c r="I516" s="129">
        <v>10</v>
      </c>
      <c r="J516" s="129">
        <f>ROUND(I516*H516,2)</f>
        <v>600</v>
      </c>
      <c r="K516" s="126" t="s">
        <v>1</v>
      </c>
      <c r="L516" s="29"/>
      <c r="M516" s="130" t="s">
        <v>1</v>
      </c>
      <c r="N516" s="131" t="s">
        <v>38</v>
      </c>
      <c r="O516" s="132">
        <v>0</v>
      </c>
      <c r="P516" s="132">
        <f>O516*H516</f>
        <v>0</v>
      </c>
      <c r="Q516" s="132">
        <v>0</v>
      </c>
      <c r="R516" s="132">
        <f>Q516*H516</f>
        <v>0</v>
      </c>
      <c r="S516" s="132">
        <v>0</v>
      </c>
      <c r="T516" s="133">
        <f>S516*H516</f>
        <v>0</v>
      </c>
      <c r="AR516" s="134" t="s">
        <v>106</v>
      </c>
      <c r="AT516" s="134" t="s">
        <v>226</v>
      </c>
      <c r="AU516" s="134" t="s">
        <v>78</v>
      </c>
      <c r="AY516" s="17" t="s">
        <v>224</v>
      </c>
      <c r="BE516" s="135">
        <f>IF(N516="základní",J516,0)</f>
        <v>600</v>
      </c>
      <c r="BF516" s="135">
        <f>IF(N516="snížená",J516,0)</f>
        <v>0</v>
      </c>
      <c r="BG516" s="135">
        <f>IF(N516="zákl. přenesená",J516,0)</f>
        <v>0</v>
      </c>
      <c r="BH516" s="135">
        <f>IF(N516="sníž. přenesená",J516,0)</f>
        <v>0</v>
      </c>
      <c r="BI516" s="135">
        <f>IF(N516="nulová",J516,0)</f>
        <v>0</v>
      </c>
      <c r="BJ516" s="17" t="s">
        <v>78</v>
      </c>
      <c r="BK516" s="135">
        <f>ROUND(I516*H516,2)</f>
        <v>600</v>
      </c>
      <c r="BL516" s="17" t="s">
        <v>106</v>
      </c>
      <c r="BM516" s="134" t="s">
        <v>1285</v>
      </c>
    </row>
    <row r="517" spans="2:65" s="1" customFormat="1" ht="19.5">
      <c r="B517" s="29"/>
      <c r="D517" s="136" t="s">
        <v>231</v>
      </c>
      <c r="F517" s="137" t="s">
        <v>7065</v>
      </c>
      <c r="L517" s="29"/>
      <c r="M517" s="138"/>
      <c r="T517" s="53"/>
      <c r="AT517" s="17" t="s">
        <v>231</v>
      </c>
      <c r="AU517" s="17" t="s">
        <v>78</v>
      </c>
    </row>
    <row r="518" spans="2:65" s="11" customFormat="1" ht="25.9" customHeight="1">
      <c r="B518" s="112"/>
      <c r="D518" s="113" t="s">
        <v>72</v>
      </c>
      <c r="E518" s="114" t="s">
        <v>7066</v>
      </c>
      <c r="F518" s="114" t="s">
        <v>7066</v>
      </c>
      <c r="J518" s="115">
        <f>BK518</f>
        <v>857595.74000000022</v>
      </c>
      <c r="L518" s="112"/>
      <c r="M518" s="116"/>
      <c r="P518" s="117">
        <f>SUM(P519:P570)</f>
        <v>0</v>
      </c>
      <c r="R518" s="117">
        <f>SUM(R519:R570)</f>
        <v>0</v>
      </c>
      <c r="T518" s="118">
        <f>SUM(T519:T570)</f>
        <v>0</v>
      </c>
      <c r="AR518" s="113" t="s">
        <v>78</v>
      </c>
      <c r="AT518" s="119" t="s">
        <v>72</v>
      </c>
      <c r="AU518" s="119" t="s">
        <v>73</v>
      </c>
      <c r="AY518" s="113" t="s">
        <v>224</v>
      </c>
      <c r="BK518" s="120">
        <f>SUM(BK519:BK570)</f>
        <v>857595.74000000022</v>
      </c>
    </row>
    <row r="519" spans="2:65" s="1" customFormat="1" ht="33" customHeight="1">
      <c r="B519" s="123"/>
      <c r="C519" s="124" t="s">
        <v>1286</v>
      </c>
      <c r="D519" s="124" t="s">
        <v>226</v>
      </c>
      <c r="E519" s="125" t="s">
        <v>7067</v>
      </c>
      <c r="F519" s="126" t="s">
        <v>7068</v>
      </c>
      <c r="G519" s="127" t="s">
        <v>266</v>
      </c>
      <c r="H519" s="128">
        <v>1549.3</v>
      </c>
      <c r="I519" s="129">
        <v>2.88</v>
      </c>
      <c r="J519" s="129">
        <f>ROUND(I519*H519,2)</f>
        <v>4461.9799999999996</v>
      </c>
      <c r="K519" s="126" t="s">
        <v>1</v>
      </c>
      <c r="L519" s="29"/>
      <c r="M519" s="130" t="s">
        <v>1</v>
      </c>
      <c r="N519" s="131" t="s">
        <v>38</v>
      </c>
      <c r="O519" s="132">
        <v>0</v>
      </c>
      <c r="P519" s="132">
        <f>O519*H519</f>
        <v>0</v>
      </c>
      <c r="Q519" s="132">
        <v>0</v>
      </c>
      <c r="R519" s="132">
        <f>Q519*H519</f>
        <v>0</v>
      </c>
      <c r="S519" s="132">
        <v>0</v>
      </c>
      <c r="T519" s="133">
        <f>S519*H519</f>
        <v>0</v>
      </c>
      <c r="AR519" s="134" t="s">
        <v>106</v>
      </c>
      <c r="AT519" s="134" t="s">
        <v>226</v>
      </c>
      <c r="AU519" s="134" t="s">
        <v>78</v>
      </c>
      <c r="AY519" s="17" t="s">
        <v>224</v>
      </c>
      <c r="BE519" s="135">
        <f>IF(N519="základní",J519,0)</f>
        <v>4461.9799999999996</v>
      </c>
      <c r="BF519" s="135">
        <f>IF(N519="snížená",J519,0)</f>
        <v>0</v>
      </c>
      <c r="BG519" s="135">
        <f>IF(N519="zákl. přenesená",J519,0)</f>
        <v>0</v>
      </c>
      <c r="BH519" s="135">
        <f>IF(N519="sníž. přenesená",J519,0)</f>
        <v>0</v>
      </c>
      <c r="BI519" s="135">
        <f>IF(N519="nulová",J519,0)</f>
        <v>0</v>
      </c>
      <c r="BJ519" s="17" t="s">
        <v>78</v>
      </c>
      <c r="BK519" s="135">
        <f>ROUND(I519*H519,2)</f>
        <v>4461.9799999999996</v>
      </c>
      <c r="BL519" s="17" t="s">
        <v>106</v>
      </c>
      <c r="BM519" s="134" t="s">
        <v>1289</v>
      </c>
    </row>
    <row r="520" spans="2:65" s="1" customFormat="1" ht="19.5">
      <c r="B520" s="29"/>
      <c r="D520" s="136" t="s">
        <v>231</v>
      </c>
      <c r="F520" s="137" t="s">
        <v>7068</v>
      </c>
      <c r="L520" s="29"/>
      <c r="M520" s="138"/>
      <c r="T520" s="53"/>
      <c r="AT520" s="17" t="s">
        <v>231</v>
      </c>
      <c r="AU520" s="17" t="s">
        <v>78</v>
      </c>
    </row>
    <row r="521" spans="2:65" s="1" customFormat="1" ht="21.75" customHeight="1">
      <c r="B521" s="123"/>
      <c r="C521" s="124" t="s">
        <v>836</v>
      </c>
      <c r="D521" s="124" t="s">
        <v>226</v>
      </c>
      <c r="E521" s="125" t="s">
        <v>7069</v>
      </c>
      <c r="F521" s="126" t="s">
        <v>7070</v>
      </c>
      <c r="G521" s="127" t="s">
        <v>6940</v>
      </c>
      <c r="H521" s="128">
        <v>0.77500000000000002</v>
      </c>
      <c r="I521" s="129">
        <v>360</v>
      </c>
      <c r="J521" s="129">
        <f>ROUND(I521*H521,2)</f>
        <v>279</v>
      </c>
      <c r="K521" s="126" t="s">
        <v>1</v>
      </c>
      <c r="L521" s="29"/>
      <c r="M521" s="130" t="s">
        <v>1</v>
      </c>
      <c r="N521" s="131" t="s">
        <v>38</v>
      </c>
      <c r="O521" s="132">
        <v>0</v>
      </c>
      <c r="P521" s="132">
        <f>O521*H521</f>
        <v>0</v>
      </c>
      <c r="Q521" s="132">
        <v>0</v>
      </c>
      <c r="R521" s="132">
        <f>Q521*H521</f>
        <v>0</v>
      </c>
      <c r="S521" s="132">
        <v>0</v>
      </c>
      <c r="T521" s="133">
        <f>S521*H521</f>
        <v>0</v>
      </c>
      <c r="AR521" s="134" t="s">
        <v>106</v>
      </c>
      <c r="AT521" s="134" t="s">
        <v>226</v>
      </c>
      <c r="AU521" s="134" t="s">
        <v>78</v>
      </c>
      <c r="AY521" s="17" t="s">
        <v>224</v>
      </c>
      <c r="BE521" s="135">
        <f>IF(N521="základní",J521,0)</f>
        <v>279</v>
      </c>
      <c r="BF521" s="135">
        <f>IF(N521="snížená",J521,0)</f>
        <v>0</v>
      </c>
      <c r="BG521" s="135">
        <f>IF(N521="zákl. přenesená",J521,0)</f>
        <v>0</v>
      </c>
      <c r="BH521" s="135">
        <f>IF(N521="sníž. přenesená",J521,0)</f>
        <v>0</v>
      </c>
      <c r="BI521" s="135">
        <f>IF(N521="nulová",J521,0)</f>
        <v>0</v>
      </c>
      <c r="BJ521" s="17" t="s">
        <v>78</v>
      </c>
      <c r="BK521" s="135">
        <f>ROUND(I521*H521,2)</f>
        <v>279</v>
      </c>
      <c r="BL521" s="17" t="s">
        <v>106</v>
      </c>
      <c r="BM521" s="134" t="s">
        <v>1291</v>
      </c>
    </row>
    <row r="522" spans="2:65" s="1" customFormat="1">
      <c r="B522" s="29"/>
      <c r="D522" s="136" t="s">
        <v>231</v>
      </c>
      <c r="F522" s="137" t="s">
        <v>7070</v>
      </c>
      <c r="L522" s="29"/>
      <c r="M522" s="138"/>
      <c r="T522" s="53"/>
      <c r="AT522" s="17" t="s">
        <v>231</v>
      </c>
      <c r="AU522" s="17" t="s">
        <v>78</v>
      </c>
    </row>
    <row r="523" spans="2:65" s="1" customFormat="1" ht="21.75" customHeight="1">
      <c r="B523" s="123"/>
      <c r="C523" s="124" t="s">
        <v>1293</v>
      </c>
      <c r="D523" s="124" t="s">
        <v>226</v>
      </c>
      <c r="E523" s="125" t="s">
        <v>7071</v>
      </c>
      <c r="F523" s="126" t="s">
        <v>7072</v>
      </c>
      <c r="G523" s="127" t="s">
        <v>6762</v>
      </c>
      <c r="H523" s="128">
        <v>1549.3</v>
      </c>
      <c r="I523" s="129">
        <v>1.1299999999999999</v>
      </c>
      <c r="J523" s="129">
        <f>ROUND(I523*H523,2)</f>
        <v>1750.71</v>
      </c>
      <c r="K523" s="126" t="s">
        <v>1</v>
      </c>
      <c r="L523" s="29"/>
      <c r="M523" s="130" t="s">
        <v>1</v>
      </c>
      <c r="N523" s="131" t="s">
        <v>38</v>
      </c>
      <c r="O523" s="132">
        <v>0</v>
      </c>
      <c r="P523" s="132">
        <f>O523*H523</f>
        <v>0</v>
      </c>
      <c r="Q523" s="132">
        <v>0</v>
      </c>
      <c r="R523" s="132">
        <f>Q523*H523</f>
        <v>0</v>
      </c>
      <c r="S523" s="132">
        <v>0</v>
      </c>
      <c r="T523" s="133">
        <f>S523*H523</f>
        <v>0</v>
      </c>
      <c r="AR523" s="134" t="s">
        <v>106</v>
      </c>
      <c r="AT523" s="134" t="s">
        <v>226</v>
      </c>
      <c r="AU523" s="134" t="s">
        <v>78</v>
      </c>
      <c r="AY523" s="17" t="s">
        <v>224</v>
      </c>
      <c r="BE523" s="135">
        <f>IF(N523="základní",J523,0)</f>
        <v>1750.71</v>
      </c>
      <c r="BF523" s="135">
        <f>IF(N523="snížená",J523,0)</f>
        <v>0</v>
      </c>
      <c r="BG523" s="135">
        <f>IF(N523="zákl. přenesená",J523,0)</f>
        <v>0</v>
      </c>
      <c r="BH523" s="135">
        <f>IF(N523="sníž. přenesená",J523,0)</f>
        <v>0</v>
      </c>
      <c r="BI523" s="135">
        <f>IF(N523="nulová",J523,0)</f>
        <v>0</v>
      </c>
      <c r="BJ523" s="17" t="s">
        <v>78</v>
      </c>
      <c r="BK523" s="135">
        <f>ROUND(I523*H523,2)</f>
        <v>1750.71</v>
      </c>
      <c r="BL523" s="17" t="s">
        <v>106</v>
      </c>
      <c r="BM523" s="134" t="s">
        <v>1296</v>
      </c>
    </row>
    <row r="524" spans="2:65" s="1" customFormat="1">
      <c r="B524" s="29"/>
      <c r="D524" s="136" t="s">
        <v>231</v>
      </c>
      <c r="F524" s="137" t="s">
        <v>7072</v>
      </c>
      <c r="L524" s="29"/>
      <c r="M524" s="138"/>
      <c r="T524" s="53"/>
      <c r="AT524" s="17" t="s">
        <v>231</v>
      </c>
      <c r="AU524" s="17" t="s">
        <v>78</v>
      </c>
    </row>
    <row r="525" spans="2:65" s="1" customFormat="1" ht="24.2" customHeight="1">
      <c r="B525" s="123"/>
      <c r="C525" s="124" t="s">
        <v>843</v>
      </c>
      <c r="D525" s="124" t="s">
        <v>226</v>
      </c>
      <c r="E525" s="125" t="s">
        <v>7073</v>
      </c>
      <c r="F525" s="126" t="s">
        <v>7074</v>
      </c>
      <c r="G525" s="127" t="s">
        <v>6762</v>
      </c>
      <c r="H525" s="128">
        <v>1549.3</v>
      </c>
      <c r="I525" s="129">
        <v>19.3</v>
      </c>
      <c r="J525" s="129">
        <f>ROUND(I525*H525,2)</f>
        <v>29901.49</v>
      </c>
      <c r="K525" s="126" t="s">
        <v>1</v>
      </c>
      <c r="L525" s="29"/>
      <c r="M525" s="130" t="s">
        <v>1</v>
      </c>
      <c r="N525" s="131" t="s">
        <v>38</v>
      </c>
      <c r="O525" s="132">
        <v>0</v>
      </c>
      <c r="P525" s="132">
        <f>O525*H525</f>
        <v>0</v>
      </c>
      <c r="Q525" s="132">
        <v>0</v>
      </c>
      <c r="R525" s="132">
        <f>Q525*H525</f>
        <v>0</v>
      </c>
      <c r="S525" s="132">
        <v>0</v>
      </c>
      <c r="T525" s="133">
        <f>S525*H525</f>
        <v>0</v>
      </c>
      <c r="AR525" s="134" t="s">
        <v>106</v>
      </c>
      <c r="AT525" s="134" t="s">
        <v>226</v>
      </c>
      <c r="AU525" s="134" t="s">
        <v>78</v>
      </c>
      <c r="AY525" s="17" t="s">
        <v>224</v>
      </c>
      <c r="BE525" s="135">
        <f>IF(N525="základní",J525,0)</f>
        <v>29901.49</v>
      </c>
      <c r="BF525" s="135">
        <f>IF(N525="snížená",J525,0)</f>
        <v>0</v>
      </c>
      <c r="BG525" s="135">
        <f>IF(N525="zákl. přenesená",J525,0)</f>
        <v>0</v>
      </c>
      <c r="BH525" s="135">
        <f>IF(N525="sníž. přenesená",J525,0)</f>
        <v>0</v>
      </c>
      <c r="BI525" s="135">
        <f>IF(N525="nulová",J525,0)</f>
        <v>0</v>
      </c>
      <c r="BJ525" s="17" t="s">
        <v>78</v>
      </c>
      <c r="BK525" s="135">
        <f>ROUND(I525*H525,2)</f>
        <v>29901.49</v>
      </c>
      <c r="BL525" s="17" t="s">
        <v>106</v>
      </c>
      <c r="BM525" s="134" t="s">
        <v>1298</v>
      </c>
    </row>
    <row r="526" spans="2:65" s="1" customFormat="1" ht="19.5">
      <c r="B526" s="29"/>
      <c r="D526" s="136" t="s">
        <v>231</v>
      </c>
      <c r="F526" s="137" t="s">
        <v>7074</v>
      </c>
      <c r="L526" s="29"/>
      <c r="M526" s="138"/>
      <c r="T526" s="53"/>
      <c r="AT526" s="17" t="s">
        <v>231</v>
      </c>
      <c r="AU526" s="17" t="s">
        <v>78</v>
      </c>
    </row>
    <row r="527" spans="2:65" s="1" customFormat="1" ht="33" customHeight="1">
      <c r="B527" s="123"/>
      <c r="C527" s="124" t="s">
        <v>1300</v>
      </c>
      <c r="D527" s="124" t="s">
        <v>226</v>
      </c>
      <c r="E527" s="125" t="s">
        <v>7075</v>
      </c>
      <c r="F527" s="126" t="s">
        <v>7076</v>
      </c>
      <c r="G527" s="127" t="s">
        <v>6762</v>
      </c>
      <c r="H527" s="128">
        <v>1549.3</v>
      </c>
      <c r="I527" s="129">
        <v>119</v>
      </c>
      <c r="J527" s="129">
        <f>ROUND(I527*H527,2)</f>
        <v>184366.7</v>
      </c>
      <c r="K527" s="126" t="s">
        <v>1</v>
      </c>
      <c r="L527" s="29"/>
      <c r="M527" s="130" t="s">
        <v>1</v>
      </c>
      <c r="N527" s="131" t="s">
        <v>38</v>
      </c>
      <c r="O527" s="132">
        <v>0</v>
      </c>
      <c r="P527" s="132">
        <f>O527*H527</f>
        <v>0</v>
      </c>
      <c r="Q527" s="132">
        <v>0</v>
      </c>
      <c r="R527" s="132">
        <f>Q527*H527</f>
        <v>0</v>
      </c>
      <c r="S527" s="132">
        <v>0</v>
      </c>
      <c r="T527" s="133">
        <f>S527*H527</f>
        <v>0</v>
      </c>
      <c r="AR527" s="134" t="s">
        <v>106</v>
      </c>
      <c r="AT527" s="134" t="s">
        <v>226</v>
      </c>
      <c r="AU527" s="134" t="s">
        <v>78</v>
      </c>
      <c r="AY527" s="17" t="s">
        <v>224</v>
      </c>
      <c r="BE527" s="135">
        <f>IF(N527="základní",J527,0)</f>
        <v>184366.7</v>
      </c>
      <c r="BF527" s="135">
        <f>IF(N527="snížená",J527,0)</f>
        <v>0</v>
      </c>
      <c r="BG527" s="135">
        <f>IF(N527="zákl. přenesená",J527,0)</f>
        <v>0</v>
      </c>
      <c r="BH527" s="135">
        <f>IF(N527="sníž. přenesená",J527,0)</f>
        <v>0</v>
      </c>
      <c r="BI527" s="135">
        <f>IF(N527="nulová",J527,0)</f>
        <v>0</v>
      </c>
      <c r="BJ527" s="17" t="s">
        <v>78</v>
      </c>
      <c r="BK527" s="135">
        <f>ROUND(I527*H527,2)</f>
        <v>184366.7</v>
      </c>
      <c r="BL527" s="17" t="s">
        <v>106</v>
      </c>
      <c r="BM527" s="134" t="s">
        <v>1303</v>
      </c>
    </row>
    <row r="528" spans="2:65" s="1" customFormat="1" ht="19.5">
      <c r="B528" s="29"/>
      <c r="D528" s="136" t="s">
        <v>231</v>
      </c>
      <c r="F528" s="137" t="s">
        <v>7076</v>
      </c>
      <c r="L528" s="29"/>
      <c r="M528" s="138"/>
      <c r="T528" s="53"/>
      <c r="AT528" s="17" t="s">
        <v>231</v>
      </c>
      <c r="AU528" s="17" t="s">
        <v>78</v>
      </c>
    </row>
    <row r="529" spans="2:65" s="1" customFormat="1" ht="24.2" customHeight="1">
      <c r="B529" s="123"/>
      <c r="C529" s="124" t="s">
        <v>847</v>
      </c>
      <c r="D529" s="124" t="s">
        <v>226</v>
      </c>
      <c r="E529" s="125" t="s">
        <v>7077</v>
      </c>
      <c r="F529" s="126" t="s">
        <v>7078</v>
      </c>
      <c r="G529" s="127" t="s">
        <v>6742</v>
      </c>
      <c r="H529" s="128">
        <v>339.15300000000002</v>
      </c>
      <c r="I529" s="129">
        <v>900</v>
      </c>
      <c r="J529" s="129">
        <f>ROUND(I529*H529,2)</f>
        <v>305237.7</v>
      </c>
      <c r="K529" s="126" t="s">
        <v>1</v>
      </c>
      <c r="L529" s="29"/>
      <c r="M529" s="130" t="s">
        <v>1</v>
      </c>
      <c r="N529" s="131" t="s">
        <v>38</v>
      </c>
      <c r="O529" s="132">
        <v>0</v>
      </c>
      <c r="P529" s="132">
        <f>O529*H529</f>
        <v>0</v>
      </c>
      <c r="Q529" s="132">
        <v>0</v>
      </c>
      <c r="R529" s="132">
        <f>Q529*H529</f>
        <v>0</v>
      </c>
      <c r="S529" s="132">
        <v>0</v>
      </c>
      <c r="T529" s="133">
        <f>S529*H529</f>
        <v>0</v>
      </c>
      <c r="AR529" s="134" t="s">
        <v>106</v>
      </c>
      <c r="AT529" s="134" t="s">
        <v>226</v>
      </c>
      <c r="AU529" s="134" t="s">
        <v>78</v>
      </c>
      <c r="AY529" s="17" t="s">
        <v>224</v>
      </c>
      <c r="BE529" s="135">
        <f>IF(N529="základní",J529,0)</f>
        <v>305237.7</v>
      </c>
      <c r="BF529" s="135">
        <f>IF(N529="snížená",J529,0)</f>
        <v>0</v>
      </c>
      <c r="BG529" s="135">
        <f>IF(N529="zákl. přenesená",J529,0)</f>
        <v>0</v>
      </c>
      <c r="BH529" s="135">
        <f>IF(N529="sníž. přenesená",J529,0)</f>
        <v>0</v>
      </c>
      <c r="BI529" s="135">
        <f>IF(N529="nulová",J529,0)</f>
        <v>0</v>
      </c>
      <c r="BJ529" s="17" t="s">
        <v>78</v>
      </c>
      <c r="BK529" s="135">
        <f>ROUND(I529*H529,2)</f>
        <v>305237.7</v>
      </c>
      <c r="BL529" s="17" t="s">
        <v>106</v>
      </c>
      <c r="BM529" s="134" t="s">
        <v>1309</v>
      </c>
    </row>
    <row r="530" spans="2:65" s="1" customFormat="1" ht="19.5">
      <c r="B530" s="29"/>
      <c r="D530" s="136" t="s">
        <v>231</v>
      </c>
      <c r="F530" s="137" t="s">
        <v>7078</v>
      </c>
      <c r="L530" s="29"/>
      <c r="M530" s="138"/>
      <c r="T530" s="53"/>
      <c r="AT530" s="17" t="s">
        <v>231</v>
      </c>
      <c r="AU530" s="17" t="s">
        <v>78</v>
      </c>
    </row>
    <row r="531" spans="2:65" s="1" customFormat="1" ht="24.2" customHeight="1">
      <c r="B531" s="123"/>
      <c r="C531" s="124" t="s">
        <v>1319</v>
      </c>
      <c r="D531" s="124" t="s">
        <v>226</v>
      </c>
      <c r="E531" s="125" t="s">
        <v>7079</v>
      </c>
      <c r="F531" s="126" t="s">
        <v>7080</v>
      </c>
      <c r="G531" s="127" t="s">
        <v>6742</v>
      </c>
      <c r="H531" s="128">
        <v>52.616999999999997</v>
      </c>
      <c r="I531" s="129">
        <v>980</v>
      </c>
      <c r="J531" s="129">
        <f>ROUND(I531*H531,2)</f>
        <v>51564.66</v>
      </c>
      <c r="K531" s="126" t="s">
        <v>1</v>
      </c>
      <c r="L531" s="29"/>
      <c r="M531" s="130" t="s">
        <v>1</v>
      </c>
      <c r="N531" s="131" t="s">
        <v>38</v>
      </c>
      <c r="O531" s="132">
        <v>0</v>
      </c>
      <c r="P531" s="132">
        <f>O531*H531</f>
        <v>0</v>
      </c>
      <c r="Q531" s="132">
        <v>0</v>
      </c>
      <c r="R531" s="132">
        <f>Q531*H531</f>
        <v>0</v>
      </c>
      <c r="S531" s="132">
        <v>0</v>
      </c>
      <c r="T531" s="133">
        <f>S531*H531</f>
        <v>0</v>
      </c>
      <c r="AR531" s="134" t="s">
        <v>106</v>
      </c>
      <c r="AT531" s="134" t="s">
        <v>226</v>
      </c>
      <c r="AU531" s="134" t="s">
        <v>78</v>
      </c>
      <c r="AY531" s="17" t="s">
        <v>224</v>
      </c>
      <c r="BE531" s="135">
        <f>IF(N531="základní",J531,0)</f>
        <v>51564.66</v>
      </c>
      <c r="BF531" s="135">
        <f>IF(N531="snížená",J531,0)</f>
        <v>0</v>
      </c>
      <c r="BG531" s="135">
        <f>IF(N531="zákl. přenesená",J531,0)</f>
        <v>0</v>
      </c>
      <c r="BH531" s="135">
        <f>IF(N531="sníž. přenesená",J531,0)</f>
        <v>0</v>
      </c>
      <c r="BI531" s="135">
        <f>IF(N531="nulová",J531,0)</f>
        <v>0</v>
      </c>
      <c r="BJ531" s="17" t="s">
        <v>78</v>
      </c>
      <c r="BK531" s="135">
        <f>ROUND(I531*H531,2)</f>
        <v>51564.66</v>
      </c>
      <c r="BL531" s="17" t="s">
        <v>106</v>
      </c>
      <c r="BM531" s="134" t="s">
        <v>1322</v>
      </c>
    </row>
    <row r="532" spans="2:65" s="1" customFormat="1" ht="19.5">
      <c r="B532" s="29"/>
      <c r="D532" s="136" t="s">
        <v>231</v>
      </c>
      <c r="F532" s="137" t="s">
        <v>7080</v>
      </c>
      <c r="L532" s="29"/>
      <c r="M532" s="138"/>
      <c r="T532" s="53"/>
      <c r="AT532" s="17" t="s">
        <v>231</v>
      </c>
      <c r="AU532" s="17" t="s">
        <v>78</v>
      </c>
    </row>
    <row r="533" spans="2:65" s="1" customFormat="1" ht="21.75" customHeight="1">
      <c r="B533" s="123"/>
      <c r="C533" s="124" t="s">
        <v>852</v>
      </c>
      <c r="D533" s="124" t="s">
        <v>226</v>
      </c>
      <c r="E533" s="125" t="s">
        <v>6949</v>
      </c>
      <c r="F533" s="126" t="s">
        <v>6950</v>
      </c>
      <c r="G533" s="127" t="s">
        <v>6762</v>
      </c>
      <c r="H533" s="128">
        <v>1549.3</v>
      </c>
      <c r="I533" s="129">
        <v>40.5</v>
      </c>
      <c r="J533" s="129">
        <f>ROUND(I533*H533,2)</f>
        <v>62746.65</v>
      </c>
      <c r="K533" s="126" t="s">
        <v>1</v>
      </c>
      <c r="L533" s="29"/>
      <c r="M533" s="130" t="s">
        <v>1</v>
      </c>
      <c r="N533" s="131" t="s">
        <v>38</v>
      </c>
      <c r="O533" s="132">
        <v>0</v>
      </c>
      <c r="P533" s="132">
        <f>O533*H533</f>
        <v>0</v>
      </c>
      <c r="Q533" s="132">
        <v>0</v>
      </c>
      <c r="R533" s="132">
        <f>Q533*H533</f>
        <v>0</v>
      </c>
      <c r="S533" s="132">
        <v>0</v>
      </c>
      <c r="T533" s="133">
        <f>S533*H533</f>
        <v>0</v>
      </c>
      <c r="AR533" s="134" t="s">
        <v>106</v>
      </c>
      <c r="AT533" s="134" t="s">
        <v>226</v>
      </c>
      <c r="AU533" s="134" t="s">
        <v>78</v>
      </c>
      <c r="AY533" s="17" t="s">
        <v>224</v>
      </c>
      <c r="BE533" s="135">
        <f>IF(N533="základní",J533,0)</f>
        <v>62746.65</v>
      </c>
      <c r="BF533" s="135">
        <f>IF(N533="snížená",J533,0)</f>
        <v>0</v>
      </c>
      <c r="BG533" s="135">
        <f>IF(N533="zákl. přenesená",J533,0)</f>
        <v>0</v>
      </c>
      <c r="BH533" s="135">
        <f>IF(N533="sníž. přenesená",J533,0)</f>
        <v>0</v>
      </c>
      <c r="BI533" s="135">
        <f>IF(N533="nulová",J533,0)</f>
        <v>0</v>
      </c>
      <c r="BJ533" s="17" t="s">
        <v>78</v>
      </c>
      <c r="BK533" s="135">
        <f>ROUND(I533*H533,2)</f>
        <v>62746.65</v>
      </c>
      <c r="BL533" s="17" t="s">
        <v>106</v>
      </c>
      <c r="BM533" s="134" t="s">
        <v>1326</v>
      </c>
    </row>
    <row r="534" spans="2:65" s="1" customFormat="1">
      <c r="B534" s="29"/>
      <c r="D534" s="136" t="s">
        <v>231</v>
      </c>
      <c r="F534" s="137" t="s">
        <v>6950</v>
      </c>
      <c r="L534" s="29"/>
      <c r="M534" s="138"/>
      <c r="T534" s="53"/>
      <c r="AT534" s="17" t="s">
        <v>231</v>
      </c>
      <c r="AU534" s="17" t="s">
        <v>78</v>
      </c>
    </row>
    <row r="535" spans="2:65" s="1" customFormat="1" ht="16.5" customHeight="1">
      <c r="B535" s="123"/>
      <c r="C535" s="124" t="s">
        <v>1328</v>
      </c>
      <c r="D535" s="124" t="s">
        <v>226</v>
      </c>
      <c r="E535" s="125" t="s">
        <v>6951</v>
      </c>
      <c r="F535" s="126" t="s">
        <v>6952</v>
      </c>
      <c r="G535" s="127" t="s">
        <v>6762</v>
      </c>
      <c r="H535" s="128">
        <v>1549.3</v>
      </c>
      <c r="I535" s="129">
        <v>4.74</v>
      </c>
      <c r="J535" s="129">
        <f>ROUND(I535*H535,2)</f>
        <v>7343.68</v>
      </c>
      <c r="K535" s="126" t="s">
        <v>1</v>
      </c>
      <c r="L535" s="29"/>
      <c r="M535" s="130" t="s">
        <v>1</v>
      </c>
      <c r="N535" s="131" t="s">
        <v>38</v>
      </c>
      <c r="O535" s="132">
        <v>0</v>
      </c>
      <c r="P535" s="132">
        <f>O535*H535</f>
        <v>0</v>
      </c>
      <c r="Q535" s="132">
        <v>0</v>
      </c>
      <c r="R535" s="132">
        <f>Q535*H535</f>
        <v>0</v>
      </c>
      <c r="S535" s="132">
        <v>0</v>
      </c>
      <c r="T535" s="133">
        <f>S535*H535</f>
        <v>0</v>
      </c>
      <c r="AR535" s="134" t="s">
        <v>106</v>
      </c>
      <c r="AT535" s="134" t="s">
        <v>226</v>
      </c>
      <c r="AU535" s="134" t="s">
        <v>78</v>
      </c>
      <c r="AY535" s="17" t="s">
        <v>224</v>
      </c>
      <c r="BE535" s="135">
        <f>IF(N535="základní",J535,0)</f>
        <v>7343.68</v>
      </c>
      <c r="BF535" s="135">
        <f>IF(N535="snížená",J535,0)</f>
        <v>0</v>
      </c>
      <c r="BG535" s="135">
        <f>IF(N535="zákl. přenesená",J535,0)</f>
        <v>0</v>
      </c>
      <c r="BH535" s="135">
        <f>IF(N535="sníž. přenesená",J535,0)</f>
        <v>0</v>
      </c>
      <c r="BI535" s="135">
        <f>IF(N535="nulová",J535,0)</f>
        <v>0</v>
      </c>
      <c r="BJ535" s="17" t="s">
        <v>78</v>
      </c>
      <c r="BK535" s="135">
        <f>ROUND(I535*H535,2)</f>
        <v>7343.68</v>
      </c>
      <c r="BL535" s="17" t="s">
        <v>106</v>
      </c>
      <c r="BM535" s="134" t="s">
        <v>1331</v>
      </c>
    </row>
    <row r="536" spans="2:65" s="1" customFormat="1">
      <c r="B536" s="29"/>
      <c r="D536" s="136" t="s">
        <v>231</v>
      </c>
      <c r="F536" s="137" t="s">
        <v>6952</v>
      </c>
      <c r="L536" s="29"/>
      <c r="M536" s="138"/>
      <c r="T536" s="53"/>
      <c r="AT536" s="17" t="s">
        <v>231</v>
      </c>
      <c r="AU536" s="17" t="s">
        <v>78</v>
      </c>
    </row>
    <row r="537" spans="2:65" s="1" customFormat="1" ht="33" customHeight="1">
      <c r="B537" s="123"/>
      <c r="C537" s="124" t="s">
        <v>855</v>
      </c>
      <c r="D537" s="124" t="s">
        <v>226</v>
      </c>
      <c r="E537" s="125" t="s">
        <v>7067</v>
      </c>
      <c r="F537" s="126" t="s">
        <v>7068</v>
      </c>
      <c r="G537" s="127" t="s">
        <v>266</v>
      </c>
      <c r="H537" s="128">
        <v>1549.3</v>
      </c>
      <c r="I537" s="129">
        <v>2.88</v>
      </c>
      <c r="J537" s="129">
        <f>ROUND(I537*H537,2)</f>
        <v>4461.9799999999996</v>
      </c>
      <c r="K537" s="126" t="s">
        <v>1</v>
      </c>
      <c r="L537" s="29"/>
      <c r="M537" s="130" t="s">
        <v>1</v>
      </c>
      <c r="N537" s="131" t="s">
        <v>38</v>
      </c>
      <c r="O537" s="132">
        <v>0</v>
      </c>
      <c r="P537" s="132">
        <f>O537*H537</f>
        <v>0</v>
      </c>
      <c r="Q537" s="132">
        <v>0</v>
      </c>
      <c r="R537" s="132">
        <f>Q537*H537</f>
        <v>0</v>
      </c>
      <c r="S537" s="132">
        <v>0</v>
      </c>
      <c r="T537" s="133">
        <f>S537*H537</f>
        <v>0</v>
      </c>
      <c r="AR537" s="134" t="s">
        <v>106</v>
      </c>
      <c r="AT537" s="134" t="s">
        <v>226</v>
      </c>
      <c r="AU537" s="134" t="s">
        <v>78</v>
      </c>
      <c r="AY537" s="17" t="s">
        <v>224</v>
      </c>
      <c r="BE537" s="135">
        <f>IF(N537="základní",J537,0)</f>
        <v>4461.9799999999996</v>
      </c>
      <c r="BF537" s="135">
        <f>IF(N537="snížená",J537,0)</f>
        <v>0</v>
      </c>
      <c r="BG537" s="135">
        <f>IF(N537="zákl. přenesená",J537,0)</f>
        <v>0</v>
      </c>
      <c r="BH537" s="135">
        <f>IF(N537="sníž. přenesená",J537,0)</f>
        <v>0</v>
      </c>
      <c r="BI537" s="135">
        <f>IF(N537="nulová",J537,0)</f>
        <v>0</v>
      </c>
      <c r="BJ537" s="17" t="s">
        <v>78</v>
      </c>
      <c r="BK537" s="135">
        <f>ROUND(I537*H537,2)</f>
        <v>4461.9799999999996</v>
      </c>
      <c r="BL537" s="17" t="s">
        <v>106</v>
      </c>
      <c r="BM537" s="134" t="s">
        <v>1335</v>
      </c>
    </row>
    <row r="538" spans="2:65" s="1" customFormat="1" ht="19.5">
      <c r="B538" s="29"/>
      <c r="D538" s="136" t="s">
        <v>231</v>
      </c>
      <c r="F538" s="137" t="s">
        <v>7068</v>
      </c>
      <c r="L538" s="29"/>
      <c r="M538" s="138"/>
      <c r="T538" s="53"/>
      <c r="AT538" s="17" t="s">
        <v>231</v>
      </c>
      <c r="AU538" s="17" t="s">
        <v>78</v>
      </c>
    </row>
    <row r="539" spans="2:65" s="1" customFormat="1" ht="21.75" customHeight="1">
      <c r="B539" s="123"/>
      <c r="C539" s="124" t="s">
        <v>1336</v>
      </c>
      <c r="D539" s="124" t="s">
        <v>226</v>
      </c>
      <c r="E539" s="125" t="s">
        <v>7069</v>
      </c>
      <c r="F539" s="126" t="s">
        <v>7070</v>
      </c>
      <c r="G539" s="127" t="s">
        <v>6940</v>
      </c>
      <c r="H539" s="128">
        <v>0.77500000000000002</v>
      </c>
      <c r="I539" s="129">
        <v>360</v>
      </c>
      <c r="J539" s="129">
        <f>ROUND(I539*H539,2)</f>
        <v>279</v>
      </c>
      <c r="K539" s="126" t="s">
        <v>1</v>
      </c>
      <c r="L539" s="29"/>
      <c r="M539" s="130" t="s">
        <v>1</v>
      </c>
      <c r="N539" s="131" t="s">
        <v>38</v>
      </c>
      <c r="O539" s="132">
        <v>0</v>
      </c>
      <c r="P539" s="132">
        <f>O539*H539</f>
        <v>0</v>
      </c>
      <c r="Q539" s="132">
        <v>0</v>
      </c>
      <c r="R539" s="132">
        <f>Q539*H539</f>
        <v>0</v>
      </c>
      <c r="S539" s="132">
        <v>0</v>
      </c>
      <c r="T539" s="133">
        <f>S539*H539</f>
        <v>0</v>
      </c>
      <c r="AR539" s="134" t="s">
        <v>106</v>
      </c>
      <c r="AT539" s="134" t="s">
        <v>226</v>
      </c>
      <c r="AU539" s="134" t="s">
        <v>78</v>
      </c>
      <c r="AY539" s="17" t="s">
        <v>224</v>
      </c>
      <c r="BE539" s="135">
        <f>IF(N539="základní",J539,0)</f>
        <v>279</v>
      </c>
      <c r="BF539" s="135">
        <f>IF(N539="snížená",J539,0)</f>
        <v>0</v>
      </c>
      <c r="BG539" s="135">
        <f>IF(N539="zákl. přenesená",J539,0)</f>
        <v>0</v>
      </c>
      <c r="BH539" s="135">
        <f>IF(N539="sníž. přenesená",J539,0)</f>
        <v>0</v>
      </c>
      <c r="BI539" s="135">
        <f>IF(N539="nulová",J539,0)</f>
        <v>0</v>
      </c>
      <c r="BJ539" s="17" t="s">
        <v>78</v>
      </c>
      <c r="BK539" s="135">
        <f>ROUND(I539*H539,2)</f>
        <v>279</v>
      </c>
      <c r="BL539" s="17" t="s">
        <v>106</v>
      </c>
      <c r="BM539" s="134" t="s">
        <v>1339</v>
      </c>
    </row>
    <row r="540" spans="2:65" s="1" customFormat="1">
      <c r="B540" s="29"/>
      <c r="D540" s="136" t="s">
        <v>231</v>
      </c>
      <c r="F540" s="137" t="s">
        <v>7070</v>
      </c>
      <c r="L540" s="29"/>
      <c r="M540" s="138"/>
      <c r="T540" s="53"/>
      <c r="AT540" s="17" t="s">
        <v>231</v>
      </c>
      <c r="AU540" s="17" t="s">
        <v>78</v>
      </c>
    </row>
    <row r="541" spans="2:65" s="1" customFormat="1" ht="24.2" customHeight="1">
      <c r="B541" s="123"/>
      <c r="C541" s="124" t="s">
        <v>864</v>
      </c>
      <c r="D541" s="124" t="s">
        <v>226</v>
      </c>
      <c r="E541" s="125" t="s">
        <v>7081</v>
      </c>
      <c r="F541" s="126" t="s">
        <v>7082</v>
      </c>
      <c r="G541" s="127" t="s">
        <v>253</v>
      </c>
      <c r="H541" s="128">
        <v>0.13200000000000001</v>
      </c>
      <c r="I541" s="129">
        <v>7300</v>
      </c>
      <c r="J541" s="129">
        <f>ROUND(I541*H541,2)</f>
        <v>963.6</v>
      </c>
      <c r="K541" s="126" t="s">
        <v>1</v>
      </c>
      <c r="L541" s="29"/>
      <c r="M541" s="130" t="s">
        <v>1</v>
      </c>
      <c r="N541" s="131" t="s">
        <v>38</v>
      </c>
      <c r="O541" s="132">
        <v>0</v>
      </c>
      <c r="P541" s="132">
        <f>O541*H541</f>
        <v>0</v>
      </c>
      <c r="Q541" s="132">
        <v>0</v>
      </c>
      <c r="R541" s="132">
        <f>Q541*H541</f>
        <v>0</v>
      </c>
      <c r="S541" s="132">
        <v>0</v>
      </c>
      <c r="T541" s="133">
        <f>S541*H541</f>
        <v>0</v>
      </c>
      <c r="AR541" s="134" t="s">
        <v>106</v>
      </c>
      <c r="AT541" s="134" t="s">
        <v>226</v>
      </c>
      <c r="AU541" s="134" t="s">
        <v>78</v>
      </c>
      <c r="AY541" s="17" t="s">
        <v>224</v>
      </c>
      <c r="BE541" s="135">
        <f>IF(N541="základní",J541,0)</f>
        <v>963.6</v>
      </c>
      <c r="BF541" s="135">
        <f>IF(N541="snížená",J541,0)</f>
        <v>0</v>
      </c>
      <c r="BG541" s="135">
        <f>IF(N541="zákl. přenesená",J541,0)</f>
        <v>0</v>
      </c>
      <c r="BH541" s="135">
        <f>IF(N541="sníž. přenesená",J541,0)</f>
        <v>0</v>
      </c>
      <c r="BI541" s="135">
        <f>IF(N541="nulová",J541,0)</f>
        <v>0</v>
      </c>
      <c r="BJ541" s="17" t="s">
        <v>78</v>
      </c>
      <c r="BK541" s="135">
        <f>ROUND(I541*H541,2)</f>
        <v>963.6</v>
      </c>
      <c r="BL541" s="17" t="s">
        <v>106</v>
      </c>
      <c r="BM541" s="134" t="s">
        <v>1345</v>
      </c>
    </row>
    <row r="542" spans="2:65" s="1" customFormat="1">
      <c r="B542" s="29"/>
      <c r="D542" s="136" t="s">
        <v>231</v>
      </c>
      <c r="F542" s="137" t="s">
        <v>7082</v>
      </c>
      <c r="L542" s="29"/>
      <c r="M542" s="138"/>
      <c r="T542" s="53"/>
      <c r="AT542" s="17" t="s">
        <v>231</v>
      </c>
      <c r="AU542" s="17" t="s">
        <v>78</v>
      </c>
    </row>
    <row r="543" spans="2:65" s="1" customFormat="1" ht="37.9" customHeight="1">
      <c r="B543" s="123"/>
      <c r="C543" s="124" t="s">
        <v>1346</v>
      </c>
      <c r="D543" s="124" t="s">
        <v>226</v>
      </c>
      <c r="E543" s="125" t="s">
        <v>7083</v>
      </c>
      <c r="F543" s="126" t="s">
        <v>7084</v>
      </c>
      <c r="G543" s="127" t="s">
        <v>3567</v>
      </c>
      <c r="H543" s="128">
        <v>131.71</v>
      </c>
      <c r="I543" s="129">
        <v>158</v>
      </c>
      <c r="J543" s="129">
        <f>ROUND(I543*H543,2)</f>
        <v>20810.18</v>
      </c>
      <c r="K543" s="126" t="s">
        <v>1</v>
      </c>
      <c r="L543" s="29"/>
      <c r="M543" s="130" t="s">
        <v>1</v>
      </c>
      <c r="N543" s="131" t="s">
        <v>38</v>
      </c>
      <c r="O543" s="132">
        <v>0</v>
      </c>
      <c r="P543" s="132">
        <f>O543*H543</f>
        <v>0</v>
      </c>
      <c r="Q543" s="132">
        <v>0</v>
      </c>
      <c r="R543" s="132">
        <f>Q543*H543</f>
        <v>0</v>
      </c>
      <c r="S543" s="132">
        <v>0</v>
      </c>
      <c r="T543" s="133">
        <f>S543*H543</f>
        <v>0</v>
      </c>
      <c r="AR543" s="134" t="s">
        <v>106</v>
      </c>
      <c r="AT543" s="134" t="s">
        <v>226</v>
      </c>
      <c r="AU543" s="134" t="s">
        <v>78</v>
      </c>
      <c r="AY543" s="17" t="s">
        <v>224</v>
      </c>
      <c r="BE543" s="135">
        <f>IF(N543="základní",J543,0)</f>
        <v>20810.18</v>
      </c>
      <c r="BF543" s="135">
        <f>IF(N543="snížená",J543,0)</f>
        <v>0</v>
      </c>
      <c r="BG543" s="135">
        <f>IF(N543="zákl. přenesená",J543,0)</f>
        <v>0</v>
      </c>
      <c r="BH543" s="135">
        <f>IF(N543="sníž. přenesená",J543,0)</f>
        <v>0</v>
      </c>
      <c r="BI543" s="135">
        <f>IF(N543="nulová",J543,0)</f>
        <v>0</v>
      </c>
      <c r="BJ543" s="17" t="s">
        <v>78</v>
      </c>
      <c r="BK543" s="135">
        <f>ROUND(I543*H543,2)</f>
        <v>20810.18</v>
      </c>
      <c r="BL543" s="17" t="s">
        <v>106</v>
      </c>
      <c r="BM543" s="134" t="s">
        <v>1349</v>
      </c>
    </row>
    <row r="544" spans="2:65" s="1" customFormat="1" ht="19.5">
      <c r="B544" s="29"/>
      <c r="D544" s="136" t="s">
        <v>231</v>
      </c>
      <c r="F544" s="137" t="s">
        <v>7084</v>
      </c>
      <c r="L544" s="29"/>
      <c r="M544" s="138"/>
      <c r="T544" s="53"/>
      <c r="AT544" s="17" t="s">
        <v>231</v>
      </c>
      <c r="AU544" s="17" t="s">
        <v>78</v>
      </c>
    </row>
    <row r="545" spans="2:65" s="1" customFormat="1" ht="24.2" customHeight="1">
      <c r="B545" s="123"/>
      <c r="C545" s="124" t="s">
        <v>870</v>
      </c>
      <c r="D545" s="124" t="s">
        <v>226</v>
      </c>
      <c r="E545" s="125" t="s">
        <v>7085</v>
      </c>
      <c r="F545" s="126" t="s">
        <v>7086</v>
      </c>
      <c r="G545" s="127" t="s">
        <v>6762</v>
      </c>
      <c r="H545" s="128">
        <v>1317</v>
      </c>
      <c r="I545" s="129">
        <v>30.8</v>
      </c>
      <c r="J545" s="129">
        <f>ROUND(I545*H545,2)</f>
        <v>40563.599999999999</v>
      </c>
      <c r="K545" s="126" t="s">
        <v>1</v>
      </c>
      <c r="L545" s="29"/>
      <c r="M545" s="130" t="s">
        <v>1</v>
      </c>
      <c r="N545" s="131" t="s">
        <v>38</v>
      </c>
      <c r="O545" s="132">
        <v>0</v>
      </c>
      <c r="P545" s="132">
        <f>O545*H545</f>
        <v>0</v>
      </c>
      <c r="Q545" s="132">
        <v>0</v>
      </c>
      <c r="R545" s="132">
        <f>Q545*H545</f>
        <v>0</v>
      </c>
      <c r="S545" s="132">
        <v>0</v>
      </c>
      <c r="T545" s="133">
        <f>S545*H545</f>
        <v>0</v>
      </c>
      <c r="AR545" s="134" t="s">
        <v>106</v>
      </c>
      <c r="AT545" s="134" t="s">
        <v>226</v>
      </c>
      <c r="AU545" s="134" t="s">
        <v>78</v>
      </c>
      <c r="AY545" s="17" t="s">
        <v>224</v>
      </c>
      <c r="BE545" s="135">
        <f>IF(N545="základní",J545,0)</f>
        <v>40563.599999999999</v>
      </c>
      <c r="BF545" s="135">
        <f>IF(N545="snížená",J545,0)</f>
        <v>0</v>
      </c>
      <c r="BG545" s="135">
        <f>IF(N545="zákl. přenesená",J545,0)</f>
        <v>0</v>
      </c>
      <c r="BH545" s="135">
        <f>IF(N545="sníž. přenesená",J545,0)</f>
        <v>0</v>
      </c>
      <c r="BI545" s="135">
        <f>IF(N545="nulová",J545,0)</f>
        <v>0</v>
      </c>
      <c r="BJ545" s="17" t="s">
        <v>78</v>
      </c>
      <c r="BK545" s="135">
        <f>ROUND(I545*H545,2)</f>
        <v>40563.599999999999</v>
      </c>
      <c r="BL545" s="17" t="s">
        <v>106</v>
      </c>
      <c r="BM545" s="134" t="s">
        <v>1356</v>
      </c>
    </row>
    <row r="546" spans="2:65" s="1" customFormat="1" ht="19.5">
      <c r="B546" s="29"/>
      <c r="D546" s="136" t="s">
        <v>231</v>
      </c>
      <c r="F546" s="137" t="s">
        <v>7086</v>
      </c>
      <c r="L546" s="29"/>
      <c r="M546" s="138"/>
      <c r="T546" s="53"/>
      <c r="AT546" s="17" t="s">
        <v>231</v>
      </c>
      <c r="AU546" s="17" t="s">
        <v>78</v>
      </c>
    </row>
    <row r="547" spans="2:65" s="1" customFormat="1" ht="16.5" customHeight="1">
      <c r="B547" s="123"/>
      <c r="C547" s="124" t="s">
        <v>1358</v>
      </c>
      <c r="D547" s="124" t="s">
        <v>226</v>
      </c>
      <c r="E547" s="125" t="s">
        <v>7087</v>
      </c>
      <c r="F547" s="126" t="s">
        <v>7088</v>
      </c>
      <c r="G547" s="127" t="s">
        <v>3567</v>
      </c>
      <c r="H547" s="128">
        <v>19.754999999999999</v>
      </c>
      <c r="I547" s="129">
        <v>908</v>
      </c>
      <c r="J547" s="129">
        <f>ROUND(I547*H547,2)</f>
        <v>17937.54</v>
      </c>
      <c r="K547" s="126" t="s">
        <v>1</v>
      </c>
      <c r="L547" s="29"/>
      <c r="M547" s="130" t="s">
        <v>1</v>
      </c>
      <c r="N547" s="131" t="s">
        <v>38</v>
      </c>
      <c r="O547" s="132">
        <v>0</v>
      </c>
      <c r="P547" s="132">
        <f>O547*H547</f>
        <v>0</v>
      </c>
      <c r="Q547" s="132">
        <v>0</v>
      </c>
      <c r="R547" s="132">
        <f>Q547*H547</f>
        <v>0</v>
      </c>
      <c r="S547" s="132">
        <v>0</v>
      </c>
      <c r="T547" s="133">
        <f>S547*H547</f>
        <v>0</v>
      </c>
      <c r="AR547" s="134" t="s">
        <v>106</v>
      </c>
      <c r="AT547" s="134" t="s">
        <v>226</v>
      </c>
      <c r="AU547" s="134" t="s">
        <v>78</v>
      </c>
      <c r="AY547" s="17" t="s">
        <v>224</v>
      </c>
      <c r="BE547" s="135">
        <f>IF(N547="základní",J547,0)</f>
        <v>17937.54</v>
      </c>
      <c r="BF547" s="135">
        <f>IF(N547="snížená",J547,0)</f>
        <v>0</v>
      </c>
      <c r="BG547" s="135">
        <f>IF(N547="zákl. přenesená",J547,0)</f>
        <v>0</v>
      </c>
      <c r="BH547" s="135">
        <f>IF(N547="sníž. přenesená",J547,0)</f>
        <v>0</v>
      </c>
      <c r="BI547" s="135">
        <f>IF(N547="nulová",J547,0)</f>
        <v>0</v>
      </c>
      <c r="BJ547" s="17" t="s">
        <v>78</v>
      </c>
      <c r="BK547" s="135">
        <f>ROUND(I547*H547,2)</f>
        <v>17937.54</v>
      </c>
      <c r="BL547" s="17" t="s">
        <v>106</v>
      </c>
      <c r="BM547" s="134" t="s">
        <v>1361</v>
      </c>
    </row>
    <row r="548" spans="2:65" s="1" customFormat="1">
      <c r="B548" s="29"/>
      <c r="D548" s="136" t="s">
        <v>231</v>
      </c>
      <c r="F548" s="137" t="s">
        <v>7088</v>
      </c>
      <c r="L548" s="29"/>
      <c r="M548" s="138"/>
      <c r="T548" s="53"/>
      <c r="AT548" s="17" t="s">
        <v>231</v>
      </c>
      <c r="AU548" s="17" t="s">
        <v>78</v>
      </c>
    </row>
    <row r="549" spans="2:65" s="1" customFormat="1" ht="24.2" customHeight="1">
      <c r="B549" s="123"/>
      <c r="C549" s="124" t="s">
        <v>877</v>
      </c>
      <c r="D549" s="124" t="s">
        <v>226</v>
      </c>
      <c r="E549" s="125" t="s">
        <v>7089</v>
      </c>
      <c r="F549" s="126" t="s">
        <v>7090</v>
      </c>
      <c r="G549" s="127" t="s">
        <v>6762</v>
      </c>
      <c r="H549" s="128">
        <v>232.2</v>
      </c>
      <c r="I549" s="129">
        <v>86.5</v>
      </c>
      <c r="J549" s="129">
        <f>ROUND(I549*H549,2)</f>
        <v>20085.3</v>
      </c>
      <c r="K549" s="126" t="s">
        <v>1</v>
      </c>
      <c r="L549" s="29"/>
      <c r="M549" s="130" t="s">
        <v>1</v>
      </c>
      <c r="N549" s="131" t="s">
        <v>38</v>
      </c>
      <c r="O549" s="132">
        <v>0</v>
      </c>
      <c r="P549" s="132">
        <f>O549*H549</f>
        <v>0</v>
      </c>
      <c r="Q549" s="132">
        <v>0</v>
      </c>
      <c r="R549" s="132">
        <f>Q549*H549</f>
        <v>0</v>
      </c>
      <c r="S549" s="132">
        <v>0</v>
      </c>
      <c r="T549" s="133">
        <f>S549*H549</f>
        <v>0</v>
      </c>
      <c r="AR549" s="134" t="s">
        <v>106</v>
      </c>
      <c r="AT549" s="134" t="s">
        <v>226</v>
      </c>
      <c r="AU549" s="134" t="s">
        <v>78</v>
      </c>
      <c r="AY549" s="17" t="s">
        <v>224</v>
      </c>
      <c r="BE549" s="135">
        <f>IF(N549="základní",J549,0)</f>
        <v>20085.3</v>
      </c>
      <c r="BF549" s="135">
        <f>IF(N549="snížená",J549,0)</f>
        <v>0</v>
      </c>
      <c r="BG549" s="135">
        <f>IF(N549="zákl. přenesená",J549,0)</f>
        <v>0</v>
      </c>
      <c r="BH549" s="135">
        <f>IF(N549="sníž. přenesená",J549,0)</f>
        <v>0</v>
      </c>
      <c r="BI549" s="135">
        <f>IF(N549="nulová",J549,0)</f>
        <v>0</v>
      </c>
      <c r="BJ549" s="17" t="s">
        <v>78</v>
      </c>
      <c r="BK549" s="135">
        <f>ROUND(I549*H549,2)</f>
        <v>20085.3</v>
      </c>
      <c r="BL549" s="17" t="s">
        <v>106</v>
      </c>
      <c r="BM549" s="134" t="s">
        <v>1365</v>
      </c>
    </row>
    <row r="550" spans="2:65" s="1" customFormat="1" ht="19.5">
      <c r="B550" s="29"/>
      <c r="D550" s="136" t="s">
        <v>231</v>
      </c>
      <c r="F550" s="137" t="s">
        <v>7090</v>
      </c>
      <c r="L550" s="29"/>
      <c r="M550" s="138"/>
      <c r="T550" s="53"/>
      <c r="AT550" s="17" t="s">
        <v>231</v>
      </c>
      <c r="AU550" s="17" t="s">
        <v>78</v>
      </c>
    </row>
    <row r="551" spans="2:65" s="1" customFormat="1" ht="24.2" customHeight="1">
      <c r="B551" s="123"/>
      <c r="C551" s="124" t="s">
        <v>1368</v>
      </c>
      <c r="D551" s="124" t="s">
        <v>226</v>
      </c>
      <c r="E551" s="125" t="s">
        <v>7091</v>
      </c>
      <c r="F551" s="126" t="s">
        <v>7092</v>
      </c>
      <c r="G551" s="127" t="s">
        <v>6762</v>
      </c>
      <c r="H551" s="128">
        <v>1549.3</v>
      </c>
      <c r="I551" s="129">
        <v>0.88</v>
      </c>
      <c r="J551" s="129">
        <f>ROUND(I551*H551,2)</f>
        <v>1363.38</v>
      </c>
      <c r="K551" s="126" t="s">
        <v>1</v>
      </c>
      <c r="L551" s="29"/>
      <c r="M551" s="130" t="s">
        <v>1</v>
      </c>
      <c r="N551" s="131" t="s">
        <v>38</v>
      </c>
      <c r="O551" s="132">
        <v>0</v>
      </c>
      <c r="P551" s="132">
        <f>O551*H551</f>
        <v>0</v>
      </c>
      <c r="Q551" s="132">
        <v>0</v>
      </c>
      <c r="R551" s="132">
        <f>Q551*H551</f>
        <v>0</v>
      </c>
      <c r="S551" s="132">
        <v>0</v>
      </c>
      <c r="T551" s="133">
        <f>S551*H551</f>
        <v>0</v>
      </c>
      <c r="AR551" s="134" t="s">
        <v>106</v>
      </c>
      <c r="AT551" s="134" t="s">
        <v>226</v>
      </c>
      <c r="AU551" s="134" t="s">
        <v>78</v>
      </c>
      <c r="AY551" s="17" t="s">
        <v>224</v>
      </c>
      <c r="BE551" s="135">
        <f>IF(N551="základní",J551,0)</f>
        <v>1363.38</v>
      </c>
      <c r="BF551" s="135">
        <f>IF(N551="snížená",J551,0)</f>
        <v>0</v>
      </c>
      <c r="BG551" s="135">
        <f>IF(N551="zákl. přenesená",J551,0)</f>
        <v>0</v>
      </c>
      <c r="BH551" s="135">
        <f>IF(N551="sníž. přenesená",J551,0)</f>
        <v>0</v>
      </c>
      <c r="BI551" s="135">
        <f>IF(N551="nulová",J551,0)</f>
        <v>0</v>
      </c>
      <c r="BJ551" s="17" t="s">
        <v>78</v>
      </c>
      <c r="BK551" s="135">
        <f>ROUND(I551*H551,2)</f>
        <v>1363.38</v>
      </c>
      <c r="BL551" s="17" t="s">
        <v>106</v>
      </c>
      <c r="BM551" s="134" t="s">
        <v>1371</v>
      </c>
    </row>
    <row r="552" spans="2:65" s="1" customFormat="1">
      <c r="B552" s="29"/>
      <c r="D552" s="136" t="s">
        <v>231</v>
      </c>
      <c r="F552" s="137" t="s">
        <v>7092</v>
      </c>
      <c r="L552" s="29"/>
      <c r="M552" s="138"/>
      <c r="T552" s="53"/>
      <c r="AT552" s="17" t="s">
        <v>231</v>
      </c>
      <c r="AU552" s="17" t="s">
        <v>78</v>
      </c>
    </row>
    <row r="553" spans="2:65" s="1" customFormat="1" ht="24.2" customHeight="1">
      <c r="B553" s="123"/>
      <c r="C553" s="124" t="s">
        <v>882</v>
      </c>
      <c r="D553" s="124" t="s">
        <v>226</v>
      </c>
      <c r="E553" s="125" t="s">
        <v>7093</v>
      </c>
      <c r="F553" s="126" t="s">
        <v>7094</v>
      </c>
      <c r="G553" s="127" t="s">
        <v>6742</v>
      </c>
      <c r="H553" s="128">
        <v>77.465000000000003</v>
      </c>
      <c r="I553" s="129">
        <v>382</v>
      </c>
      <c r="J553" s="129">
        <f>ROUND(I553*H553,2)</f>
        <v>29591.63</v>
      </c>
      <c r="K553" s="126" t="s">
        <v>1</v>
      </c>
      <c r="L553" s="29"/>
      <c r="M553" s="130" t="s">
        <v>1</v>
      </c>
      <c r="N553" s="131" t="s">
        <v>38</v>
      </c>
      <c r="O553" s="132">
        <v>0</v>
      </c>
      <c r="P553" s="132">
        <f>O553*H553</f>
        <v>0</v>
      </c>
      <c r="Q553" s="132">
        <v>0</v>
      </c>
      <c r="R553" s="132">
        <f>Q553*H553</f>
        <v>0</v>
      </c>
      <c r="S553" s="132">
        <v>0</v>
      </c>
      <c r="T553" s="133">
        <f>S553*H553</f>
        <v>0</v>
      </c>
      <c r="AR553" s="134" t="s">
        <v>106</v>
      </c>
      <c r="AT553" s="134" t="s">
        <v>226</v>
      </c>
      <c r="AU553" s="134" t="s">
        <v>78</v>
      </c>
      <c r="AY553" s="17" t="s">
        <v>224</v>
      </c>
      <c r="BE553" s="135">
        <f>IF(N553="základní",J553,0)</f>
        <v>29591.63</v>
      </c>
      <c r="BF553" s="135">
        <f>IF(N553="snížená",J553,0)</f>
        <v>0</v>
      </c>
      <c r="BG553" s="135">
        <f>IF(N553="zákl. přenesená",J553,0)</f>
        <v>0</v>
      </c>
      <c r="BH553" s="135">
        <f>IF(N553="sníž. přenesená",J553,0)</f>
        <v>0</v>
      </c>
      <c r="BI553" s="135">
        <f>IF(N553="nulová",J553,0)</f>
        <v>0</v>
      </c>
      <c r="BJ553" s="17" t="s">
        <v>78</v>
      </c>
      <c r="BK553" s="135">
        <f>ROUND(I553*H553,2)</f>
        <v>29591.63</v>
      </c>
      <c r="BL553" s="17" t="s">
        <v>106</v>
      </c>
      <c r="BM553" s="134" t="s">
        <v>1373</v>
      </c>
    </row>
    <row r="554" spans="2:65" s="1" customFormat="1">
      <c r="B554" s="29"/>
      <c r="D554" s="136" t="s">
        <v>231</v>
      </c>
      <c r="F554" s="137" t="s">
        <v>7094</v>
      </c>
      <c r="L554" s="29"/>
      <c r="M554" s="138"/>
      <c r="T554" s="53"/>
      <c r="AT554" s="17" t="s">
        <v>231</v>
      </c>
      <c r="AU554" s="17" t="s">
        <v>78</v>
      </c>
    </row>
    <row r="555" spans="2:65" s="1" customFormat="1" ht="21.75" customHeight="1">
      <c r="B555" s="123"/>
      <c r="C555" s="124" t="s">
        <v>1377</v>
      </c>
      <c r="D555" s="124" t="s">
        <v>226</v>
      </c>
      <c r="E555" s="125" t="s">
        <v>6772</v>
      </c>
      <c r="F555" s="126" t="s">
        <v>6773</v>
      </c>
      <c r="G555" s="127" t="s">
        <v>6742</v>
      </c>
      <c r="H555" s="128">
        <v>77.465000000000003</v>
      </c>
      <c r="I555" s="129">
        <v>392</v>
      </c>
      <c r="J555" s="129">
        <f>ROUND(I555*H555,2)</f>
        <v>30366.28</v>
      </c>
      <c r="K555" s="126" t="s">
        <v>1</v>
      </c>
      <c r="L555" s="29"/>
      <c r="M555" s="130" t="s">
        <v>1</v>
      </c>
      <c r="N555" s="131" t="s">
        <v>38</v>
      </c>
      <c r="O555" s="132">
        <v>0</v>
      </c>
      <c r="P555" s="132">
        <f>O555*H555</f>
        <v>0</v>
      </c>
      <c r="Q555" s="132">
        <v>0</v>
      </c>
      <c r="R555" s="132">
        <f>Q555*H555</f>
        <v>0</v>
      </c>
      <c r="S555" s="132">
        <v>0</v>
      </c>
      <c r="T555" s="133">
        <f>S555*H555</f>
        <v>0</v>
      </c>
      <c r="AR555" s="134" t="s">
        <v>106</v>
      </c>
      <c r="AT555" s="134" t="s">
        <v>226</v>
      </c>
      <c r="AU555" s="134" t="s">
        <v>78</v>
      </c>
      <c r="AY555" s="17" t="s">
        <v>224</v>
      </c>
      <c r="BE555" s="135">
        <f>IF(N555="základní",J555,0)</f>
        <v>30366.28</v>
      </c>
      <c r="BF555" s="135">
        <f>IF(N555="snížená",J555,0)</f>
        <v>0</v>
      </c>
      <c r="BG555" s="135">
        <f>IF(N555="zákl. přenesená",J555,0)</f>
        <v>0</v>
      </c>
      <c r="BH555" s="135">
        <f>IF(N555="sníž. přenesená",J555,0)</f>
        <v>0</v>
      </c>
      <c r="BI555" s="135">
        <f>IF(N555="nulová",J555,0)</f>
        <v>0</v>
      </c>
      <c r="BJ555" s="17" t="s">
        <v>78</v>
      </c>
      <c r="BK555" s="135">
        <f>ROUND(I555*H555,2)</f>
        <v>30366.28</v>
      </c>
      <c r="BL555" s="17" t="s">
        <v>106</v>
      </c>
      <c r="BM555" s="134" t="s">
        <v>1380</v>
      </c>
    </row>
    <row r="556" spans="2:65" s="1" customFormat="1">
      <c r="B556" s="29"/>
      <c r="D556" s="136" t="s">
        <v>231</v>
      </c>
      <c r="F556" s="137" t="s">
        <v>6773</v>
      </c>
      <c r="L556" s="29"/>
      <c r="M556" s="138"/>
      <c r="T556" s="53"/>
      <c r="AT556" s="17" t="s">
        <v>231</v>
      </c>
      <c r="AU556" s="17" t="s">
        <v>78</v>
      </c>
    </row>
    <row r="557" spans="2:65" s="1" customFormat="1" ht="24.2" customHeight="1">
      <c r="B557" s="123"/>
      <c r="C557" s="124" t="s">
        <v>891</v>
      </c>
      <c r="D557" s="124" t="s">
        <v>226</v>
      </c>
      <c r="E557" s="125" t="s">
        <v>6774</v>
      </c>
      <c r="F557" s="126" t="s">
        <v>6775</v>
      </c>
      <c r="G557" s="127" t="s">
        <v>6742</v>
      </c>
      <c r="H557" s="128">
        <v>309.86</v>
      </c>
      <c r="I557" s="129">
        <v>23.8</v>
      </c>
      <c r="J557" s="129">
        <f>ROUND(I557*H557,2)</f>
        <v>7374.67</v>
      </c>
      <c r="K557" s="126" t="s">
        <v>1</v>
      </c>
      <c r="L557" s="29"/>
      <c r="M557" s="130" t="s">
        <v>1</v>
      </c>
      <c r="N557" s="131" t="s">
        <v>38</v>
      </c>
      <c r="O557" s="132">
        <v>0</v>
      </c>
      <c r="P557" s="132">
        <f>O557*H557</f>
        <v>0</v>
      </c>
      <c r="Q557" s="132">
        <v>0</v>
      </c>
      <c r="R557" s="132">
        <f>Q557*H557</f>
        <v>0</v>
      </c>
      <c r="S557" s="132">
        <v>0</v>
      </c>
      <c r="T557" s="133">
        <f>S557*H557</f>
        <v>0</v>
      </c>
      <c r="AR557" s="134" t="s">
        <v>106</v>
      </c>
      <c r="AT557" s="134" t="s">
        <v>226</v>
      </c>
      <c r="AU557" s="134" t="s">
        <v>78</v>
      </c>
      <c r="AY557" s="17" t="s">
        <v>224</v>
      </c>
      <c r="BE557" s="135">
        <f>IF(N557="základní",J557,0)</f>
        <v>7374.67</v>
      </c>
      <c r="BF557" s="135">
        <f>IF(N557="snížená",J557,0)</f>
        <v>0</v>
      </c>
      <c r="BG557" s="135">
        <f>IF(N557="zákl. přenesená",J557,0)</f>
        <v>0</v>
      </c>
      <c r="BH557" s="135">
        <f>IF(N557="sníž. přenesená",J557,0)</f>
        <v>0</v>
      </c>
      <c r="BI557" s="135">
        <f>IF(N557="nulová",J557,0)</f>
        <v>0</v>
      </c>
      <c r="BJ557" s="17" t="s">
        <v>78</v>
      </c>
      <c r="BK557" s="135">
        <f>ROUND(I557*H557,2)</f>
        <v>7374.67</v>
      </c>
      <c r="BL557" s="17" t="s">
        <v>106</v>
      </c>
      <c r="BM557" s="134" t="s">
        <v>1384</v>
      </c>
    </row>
    <row r="558" spans="2:65" s="1" customFormat="1">
      <c r="B558" s="29"/>
      <c r="D558" s="136" t="s">
        <v>231</v>
      </c>
      <c r="F558" s="137" t="s">
        <v>6775</v>
      </c>
      <c r="L558" s="29"/>
      <c r="M558" s="138"/>
      <c r="T558" s="53"/>
      <c r="AT558" s="17" t="s">
        <v>231</v>
      </c>
      <c r="AU558" s="17" t="s">
        <v>78</v>
      </c>
    </row>
    <row r="559" spans="2:65" s="1" customFormat="1" ht="24.2" customHeight="1">
      <c r="B559" s="123"/>
      <c r="C559" s="124" t="s">
        <v>1386</v>
      </c>
      <c r="D559" s="124" t="s">
        <v>226</v>
      </c>
      <c r="E559" s="125" t="s">
        <v>7095</v>
      </c>
      <c r="F559" s="126" t="s">
        <v>7096</v>
      </c>
      <c r="G559" s="127" t="s">
        <v>6762</v>
      </c>
      <c r="H559" s="128">
        <v>2634.2</v>
      </c>
      <c r="I559" s="129">
        <v>3.35</v>
      </c>
      <c r="J559" s="129">
        <f>ROUND(I559*H559,2)</f>
        <v>8824.57</v>
      </c>
      <c r="K559" s="126" t="s">
        <v>1</v>
      </c>
      <c r="L559" s="29"/>
      <c r="M559" s="130" t="s">
        <v>1</v>
      </c>
      <c r="N559" s="131" t="s">
        <v>38</v>
      </c>
      <c r="O559" s="132">
        <v>0</v>
      </c>
      <c r="P559" s="132">
        <f>O559*H559</f>
        <v>0</v>
      </c>
      <c r="Q559" s="132">
        <v>0</v>
      </c>
      <c r="R559" s="132">
        <f>Q559*H559</f>
        <v>0</v>
      </c>
      <c r="S559" s="132">
        <v>0</v>
      </c>
      <c r="T559" s="133">
        <f>S559*H559</f>
        <v>0</v>
      </c>
      <c r="AR559" s="134" t="s">
        <v>106</v>
      </c>
      <c r="AT559" s="134" t="s">
        <v>226</v>
      </c>
      <c r="AU559" s="134" t="s">
        <v>78</v>
      </c>
      <c r="AY559" s="17" t="s">
        <v>224</v>
      </c>
      <c r="BE559" s="135">
        <f>IF(N559="základní",J559,0)</f>
        <v>8824.57</v>
      </c>
      <c r="BF559" s="135">
        <f>IF(N559="snížená",J559,0)</f>
        <v>0</v>
      </c>
      <c r="BG559" s="135">
        <f>IF(N559="zákl. přenesená",J559,0)</f>
        <v>0</v>
      </c>
      <c r="BH559" s="135">
        <f>IF(N559="sníž. přenesená",J559,0)</f>
        <v>0</v>
      </c>
      <c r="BI559" s="135">
        <f>IF(N559="nulová",J559,0)</f>
        <v>0</v>
      </c>
      <c r="BJ559" s="17" t="s">
        <v>78</v>
      </c>
      <c r="BK559" s="135">
        <f>ROUND(I559*H559,2)</f>
        <v>8824.57</v>
      </c>
      <c r="BL559" s="17" t="s">
        <v>106</v>
      </c>
      <c r="BM559" s="134" t="s">
        <v>1389</v>
      </c>
    </row>
    <row r="560" spans="2:65" s="1" customFormat="1" ht="19.5">
      <c r="B560" s="29"/>
      <c r="D560" s="136" t="s">
        <v>231</v>
      </c>
      <c r="F560" s="137" t="s">
        <v>7096</v>
      </c>
      <c r="L560" s="29"/>
      <c r="M560" s="138"/>
      <c r="T560" s="53"/>
      <c r="AT560" s="17" t="s">
        <v>231</v>
      </c>
      <c r="AU560" s="17" t="s">
        <v>78</v>
      </c>
    </row>
    <row r="561" spans="2:65" s="1" customFormat="1" ht="24.2" customHeight="1">
      <c r="B561" s="123"/>
      <c r="C561" s="124" t="s">
        <v>897</v>
      </c>
      <c r="D561" s="124" t="s">
        <v>226</v>
      </c>
      <c r="E561" s="125" t="s">
        <v>7097</v>
      </c>
      <c r="F561" s="126" t="s">
        <v>7098</v>
      </c>
      <c r="G561" s="127" t="s">
        <v>6762</v>
      </c>
      <c r="H561" s="128">
        <v>232.2</v>
      </c>
      <c r="I561" s="129">
        <v>4.9400000000000004</v>
      </c>
      <c r="J561" s="129">
        <f>ROUND(I561*H561,2)</f>
        <v>1147.07</v>
      </c>
      <c r="K561" s="126" t="s">
        <v>1</v>
      </c>
      <c r="L561" s="29"/>
      <c r="M561" s="130" t="s">
        <v>1</v>
      </c>
      <c r="N561" s="131" t="s">
        <v>38</v>
      </c>
      <c r="O561" s="132">
        <v>0</v>
      </c>
      <c r="P561" s="132">
        <f>O561*H561</f>
        <v>0</v>
      </c>
      <c r="Q561" s="132">
        <v>0</v>
      </c>
      <c r="R561" s="132">
        <f>Q561*H561</f>
        <v>0</v>
      </c>
      <c r="S561" s="132">
        <v>0</v>
      </c>
      <c r="T561" s="133">
        <f>S561*H561</f>
        <v>0</v>
      </c>
      <c r="AR561" s="134" t="s">
        <v>106</v>
      </c>
      <c r="AT561" s="134" t="s">
        <v>226</v>
      </c>
      <c r="AU561" s="134" t="s">
        <v>78</v>
      </c>
      <c r="AY561" s="17" t="s">
        <v>224</v>
      </c>
      <c r="BE561" s="135">
        <f>IF(N561="základní",J561,0)</f>
        <v>1147.07</v>
      </c>
      <c r="BF561" s="135">
        <f>IF(N561="snížená",J561,0)</f>
        <v>0</v>
      </c>
      <c r="BG561" s="135">
        <f>IF(N561="zákl. přenesená",J561,0)</f>
        <v>0</v>
      </c>
      <c r="BH561" s="135">
        <f>IF(N561="sníž. přenesená",J561,0)</f>
        <v>0</v>
      </c>
      <c r="BI561" s="135">
        <f>IF(N561="nulová",J561,0)</f>
        <v>0</v>
      </c>
      <c r="BJ561" s="17" t="s">
        <v>78</v>
      </c>
      <c r="BK561" s="135">
        <f>ROUND(I561*H561,2)</f>
        <v>1147.07</v>
      </c>
      <c r="BL561" s="17" t="s">
        <v>106</v>
      </c>
      <c r="BM561" s="134" t="s">
        <v>1392</v>
      </c>
    </row>
    <row r="562" spans="2:65" s="1" customFormat="1" ht="19.5">
      <c r="B562" s="29"/>
      <c r="D562" s="136" t="s">
        <v>231</v>
      </c>
      <c r="F562" s="137" t="s">
        <v>7098</v>
      </c>
      <c r="L562" s="29"/>
      <c r="M562" s="138"/>
      <c r="T562" s="53"/>
      <c r="AT562" s="17" t="s">
        <v>231</v>
      </c>
      <c r="AU562" s="17" t="s">
        <v>78</v>
      </c>
    </row>
    <row r="563" spans="2:65" s="1" customFormat="1" ht="24.2" customHeight="1">
      <c r="B563" s="123"/>
      <c r="C563" s="124" t="s">
        <v>1395</v>
      </c>
      <c r="D563" s="124" t="s">
        <v>226</v>
      </c>
      <c r="E563" s="125" t="s">
        <v>7099</v>
      </c>
      <c r="F563" s="126" t="s">
        <v>7100</v>
      </c>
      <c r="G563" s="127" t="s">
        <v>6762</v>
      </c>
      <c r="H563" s="128">
        <v>2866.4</v>
      </c>
      <c r="I563" s="129">
        <v>4.87</v>
      </c>
      <c r="J563" s="129">
        <f>ROUND(I563*H563,2)</f>
        <v>13959.37</v>
      </c>
      <c r="K563" s="126" t="s">
        <v>1</v>
      </c>
      <c r="L563" s="29"/>
      <c r="M563" s="130" t="s">
        <v>1</v>
      </c>
      <c r="N563" s="131" t="s">
        <v>38</v>
      </c>
      <c r="O563" s="132">
        <v>0</v>
      </c>
      <c r="P563" s="132">
        <f>O563*H563</f>
        <v>0</v>
      </c>
      <c r="Q563" s="132">
        <v>0</v>
      </c>
      <c r="R563" s="132">
        <f>Q563*H563</f>
        <v>0</v>
      </c>
      <c r="S563" s="132">
        <v>0</v>
      </c>
      <c r="T563" s="133">
        <f>S563*H563</f>
        <v>0</v>
      </c>
      <c r="AR563" s="134" t="s">
        <v>106</v>
      </c>
      <c r="AT563" s="134" t="s">
        <v>226</v>
      </c>
      <c r="AU563" s="134" t="s">
        <v>78</v>
      </c>
      <c r="AY563" s="17" t="s">
        <v>224</v>
      </c>
      <c r="BE563" s="135">
        <f>IF(N563="základní",J563,0)</f>
        <v>13959.37</v>
      </c>
      <c r="BF563" s="135">
        <f>IF(N563="snížená",J563,0)</f>
        <v>0</v>
      </c>
      <c r="BG563" s="135">
        <f>IF(N563="zákl. přenesená",J563,0)</f>
        <v>0</v>
      </c>
      <c r="BH563" s="135">
        <f>IF(N563="sníž. přenesená",J563,0)</f>
        <v>0</v>
      </c>
      <c r="BI563" s="135">
        <f>IF(N563="nulová",J563,0)</f>
        <v>0</v>
      </c>
      <c r="BJ563" s="17" t="s">
        <v>78</v>
      </c>
      <c r="BK563" s="135">
        <f>ROUND(I563*H563,2)</f>
        <v>13959.37</v>
      </c>
      <c r="BL563" s="17" t="s">
        <v>106</v>
      </c>
      <c r="BM563" s="134" t="s">
        <v>1396</v>
      </c>
    </row>
    <row r="564" spans="2:65" s="1" customFormat="1">
      <c r="B564" s="29"/>
      <c r="D564" s="136" t="s">
        <v>231</v>
      </c>
      <c r="F564" s="137" t="s">
        <v>7100</v>
      </c>
      <c r="L564" s="29"/>
      <c r="M564" s="138"/>
      <c r="T564" s="53"/>
      <c r="AT564" s="17" t="s">
        <v>231</v>
      </c>
      <c r="AU564" s="17" t="s">
        <v>78</v>
      </c>
    </row>
    <row r="565" spans="2:65" s="1" customFormat="1" ht="24.2" customHeight="1">
      <c r="B565" s="123"/>
      <c r="C565" s="124" t="s">
        <v>902</v>
      </c>
      <c r="D565" s="124" t="s">
        <v>226</v>
      </c>
      <c r="E565" s="125" t="s">
        <v>7101</v>
      </c>
      <c r="F565" s="126" t="s">
        <v>7102</v>
      </c>
      <c r="G565" s="127" t="s">
        <v>6762</v>
      </c>
      <c r="H565" s="128">
        <v>150</v>
      </c>
      <c r="I565" s="129">
        <v>18.3</v>
      </c>
      <c r="J565" s="129">
        <f>ROUND(I565*H565,2)</f>
        <v>2745</v>
      </c>
      <c r="K565" s="126" t="s">
        <v>1</v>
      </c>
      <c r="L565" s="29"/>
      <c r="M565" s="130" t="s">
        <v>1</v>
      </c>
      <c r="N565" s="131" t="s">
        <v>38</v>
      </c>
      <c r="O565" s="132">
        <v>0</v>
      </c>
      <c r="P565" s="132">
        <f>O565*H565</f>
        <v>0</v>
      </c>
      <c r="Q565" s="132">
        <v>0</v>
      </c>
      <c r="R565" s="132">
        <f>Q565*H565</f>
        <v>0</v>
      </c>
      <c r="S565" s="132">
        <v>0</v>
      </c>
      <c r="T565" s="133">
        <f>S565*H565</f>
        <v>0</v>
      </c>
      <c r="AR565" s="134" t="s">
        <v>106</v>
      </c>
      <c r="AT565" s="134" t="s">
        <v>226</v>
      </c>
      <c r="AU565" s="134" t="s">
        <v>78</v>
      </c>
      <c r="AY565" s="17" t="s">
        <v>224</v>
      </c>
      <c r="BE565" s="135">
        <f>IF(N565="základní",J565,0)</f>
        <v>2745</v>
      </c>
      <c r="BF565" s="135">
        <f>IF(N565="snížená",J565,0)</f>
        <v>0</v>
      </c>
      <c r="BG565" s="135">
        <f>IF(N565="zákl. přenesená",J565,0)</f>
        <v>0</v>
      </c>
      <c r="BH565" s="135">
        <f>IF(N565="sníž. přenesená",J565,0)</f>
        <v>0</v>
      </c>
      <c r="BI565" s="135">
        <f>IF(N565="nulová",J565,0)</f>
        <v>0</v>
      </c>
      <c r="BJ565" s="17" t="s">
        <v>78</v>
      </c>
      <c r="BK565" s="135">
        <f>ROUND(I565*H565,2)</f>
        <v>2745</v>
      </c>
      <c r="BL565" s="17" t="s">
        <v>106</v>
      </c>
      <c r="BM565" s="134" t="s">
        <v>1400</v>
      </c>
    </row>
    <row r="566" spans="2:65" s="1" customFormat="1">
      <c r="B566" s="29"/>
      <c r="D566" s="136" t="s">
        <v>231</v>
      </c>
      <c r="F566" s="137" t="s">
        <v>7102</v>
      </c>
      <c r="L566" s="29"/>
      <c r="M566" s="138"/>
      <c r="T566" s="53"/>
      <c r="AT566" s="17" t="s">
        <v>231</v>
      </c>
      <c r="AU566" s="17" t="s">
        <v>78</v>
      </c>
    </row>
    <row r="567" spans="2:65" s="1" customFormat="1" ht="16.5" customHeight="1">
      <c r="B567" s="123"/>
      <c r="C567" s="124" t="s">
        <v>1404</v>
      </c>
      <c r="D567" s="124" t="s">
        <v>226</v>
      </c>
      <c r="E567" s="125" t="s">
        <v>7087</v>
      </c>
      <c r="F567" s="126" t="s">
        <v>7088</v>
      </c>
      <c r="G567" s="127" t="s">
        <v>3567</v>
      </c>
      <c r="H567" s="128">
        <v>2.5</v>
      </c>
      <c r="I567" s="129">
        <v>908</v>
      </c>
      <c r="J567" s="129">
        <f>ROUND(I567*H567,2)</f>
        <v>2270</v>
      </c>
      <c r="K567" s="126" t="s">
        <v>1</v>
      </c>
      <c r="L567" s="29"/>
      <c r="M567" s="130" t="s">
        <v>1</v>
      </c>
      <c r="N567" s="131" t="s">
        <v>38</v>
      </c>
      <c r="O567" s="132">
        <v>0</v>
      </c>
      <c r="P567" s="132">
        <f>O567*H567</f>
        <v>0</v>
      </c>
      <c r="Q567" s="132">
        <v>0</v>
      </c>
      <c r="R567" s="132">
        <f>Q567*H567</f>
        <v>0</v>
      </c>
      <c r="S567" s="132">
        <v>0</v>
      </c>
      <c r="T567" s="133">
        <f>S567*H567</f>
        <v>0</v>
      </c>
      <c r="AR567" s="134" t="s">
        <v>106</v>
      </c>
      <c r="AT567" s="134" t="s">
        <v>226</v>
      </c>
      <c r="AU567" s="134" t="s">
        <v>78</v>
      </c>
      <c r="AY567" s="17" t="s">
        <v>224</v>
      </c>
      <c r="BE567" s="135">
        <f>IF(N567="základní",J567,0)</f>
        <v>2270</v>
      </c>
      <c r="BF567" s="135">
        <f>IF(N567="snížená",J567,0)</f>
        <v>0</v>
      </c>
      <c r="BG567" s="135">
        <f>IF(N567="zákl. přenesená",J567,0)</f>
        <v>0</v>
      </c>
      <c r="BH567" s="135">
        <f>IF(N567="sníž. přenesená",J567,0)</f>
        <v>0</v>
      </c>
      <c r="BI567" s="135">
        <f>IF(N567="nulová",J567,0)</f>
        <v>0</v>
      </c>
      <c r="BJ567" s="17" t="s">
        <v>78</v>
      </c>
      <c r="BK567" s="135">
        <f>ROUND(I567*H567,2)</f>
        <v>2270</v>
      </c>
      <c r="BL567" s="17" t="s">
        <v>106</v>
      </c>
      <c r="BM567" s="134" t="s">
        <v>1407</v>
      </c>
    </row>
    <row r="568" spans="2:65" s="1" customFormat="1">
      <c r="B568" s="29"/>
      <c r="D568" s="136" t="s">
        <v>231</v>
      </c>
      <c r="F568" s="137" t="s">
        <v>7088</v>
      </c>
      <c r="L568" s="29"/>
      <c r="M568" s="138"/>
      <c r="T568" s="53"/>
      <c r="AT568" s="17" t="s">
        <v>231</v>
      </c>
      <c r="AU568" s="17" t="s">
        <v>78</v>
      </c>
    </row>
    <row r="569" spans="2:65" s="1" customFormat="1" ht="24.2" customHeight="1">
      <c r="B569" s="123"/>
      <c r="C569" s="124" t="s">
        <v>906</v>
      </c>
      <c r="D569" s="124" t="s">
        <v>226</v>
      </c>
      <c r="E569" s="125" t="s">
        <v>7103</v>
      </c>
      <c r="F569" s="126" t="s">
        <v>7104</v>
      </c>
      <c r="G569" s="127" t="s">
        <v>7105</v>
      </c>
      <c r="H569" s="128">
        <v>160</v>
      </c>
      <c r="I569" s="129">
        <v>45</v>
      </c>
      <c r="J569" s="129">
        <f>ROUND(I569*H569,2)</f>
        <v>7200</v>
      </c>
      <c r="K569" s="126" t="s">
        <v>1</v>
      </c>
      <c r="L569" s="29"/>
      <c r="M569" s="130" t="s">
        <v>1</v>
      </c>
      <c r="N569" s="131" t="s">
        <v>38</v>
      </c>
      <c r="O569" s="132">
        <v>0</v>
      </c>
      <c r="P569" s="132">
        <f>O569*H569</f>
        <v>0</v>
      </c>
      <c r="Q569" s="132">
        <v>0</v>
      </c>
      <c r="R569" s="132">
        <f>Q569*H569</f>
        <v>0</v>
      </c>
      <c r="S569" s="132">
        <v>0</v>
      </c>
      <c r="T569" s="133">
        <f>S569*H569</f>
        <v>0</v>
      </c>
      <c r="AR569" s="134" t="s">
        <v>106</v>
      </c>
      <c r="AT569" s="134" t="s">
        <v>226</v>
      </c>
      <c r="AU569" s="134" t="s">
        <v>78</v>
      </c>
      <c r="AY569" s="17" t="s">
        <v>224</v>
      </c>
      <c r="BE569" s="135">
        <f>IF(N569="základní",J569,0)</f>
        <v>7200</v>
      </c>
      <c r="BF569" s="135">
        <f>IF(N569="snížená",J569,0)</f>
        <v>0</v>
      </c>
      <c r="BG569" s="135">
        <f>IF(N569="zákl. přenesená",J569,0)</f>
        <v>0</v>
      </c>
      <c r="BH569" s="135">
        <f>IF(N569="sníž. přenesená",J569,0)</f>
        <v>0</v>
      </c>
      <c r="BI569" s="135">
        <f>IF(N569="nulová",J569,0)</f>
        <v>0</v>
      </c>
      <c r="BJ569" s="17" t="s">
        <v>78</v>
      </c>
      <c r="BK569" s="135">
        <f>ROUND(I569*H569,2)</f>
        <v>7200</v>
      </c>
      <c r="BL569" s="17" t="s">
        <v>106</v>
      </c>
      <c r="BM569" s="134" t="s">
        <v>1411</v>
      </c>
    </row>
    <row r="570" spans="2:65" s="1" customFormat="1" ht="19.5">
      <c r="B570" s="29"/>
      <c r="D570" s="136" t="s">
        <v>231</v>
      </c>
      <c r="F570" s="137" t="s">
        <v>7104</v>
      </c>
      <c r="L570" s="29"/>
      <c r="M570" s="138"/>
      <c r="T570" s="53"/>
      <c r="AT570" s="17" t="s">
        <v>231</v>
      </c>
      <c r="AU570" s="17" t="s">
        <v>78</v>
      </c>
    </row>
    <row r="571" spans="2:65" s="11" customFormat="1" ht="25.9" customHeight="1">
      <c r="B571" s="112"/>
      <c r="D571" s="113" t="s">
        <v>72</v>
      </c>
      <c r="E571" s="114" t="s">
        <v>7106</v>
      </c>
      <c r="F571" s="114" t="s">
        <v>7106</v>
      </c>
      <c r="J571" s="115">
        <f>BK571</f>
        <v>839961.63</v>
      </c>
      <c r="L571" s="112"/>
      <c r="M571" s="116"/>
      <c r="P571" s="117">
        <f>SUM(P572:P601)</f>
        <v>0</v>
      </c>
      <c r="R571" s="117">
        <f>SUM(R572:R601)</f>
        <v>0</v>
      </c>
      <c r="T571" s="118">
        <f>SUM(T572:T601)</f>
        <v>0</v>
      </c>
      <c r="AR571" s="113" t="s">
        <v>78</v>
      </c>
      <c r="AT571" s="119" t="s">
        <v>72</v>
      </c>
      <c r="AU571" s="119" t="s">
        <v>73</v>
      </c>
      <c r="AY571" s="113" t="s">
        <v>224</v>
      </c>
      <c r="BK571" s="120">
        <f>SUM(BK572:BK601)</f>
        <v>839961.63</v>
      </c>
    </row>
    <row r="572" spans="2:65" s="1" customFormat="1" ht="33" customHeight="1">
      <c r="B572" s="123"/>
      <c r="C572" s="124" t="s">
        <v>1412</v>
      </c>
      <c r="D572" s="124" t="s">
        <v>226</v>
      </c>
      <c r="E572" s="125" t="s">
        <v>7067</v>
      </c>
      <c r="F572" s="126" t="s">
        <v>7068</v>
      </c>
      <c r="G572" s="127" t="s">
        <v>266</v>
      </c>
      <c r="H572" s="128">
        <v>29.8</v>
      </c>
      <c r="I572" s="129">
        <v>2.88</v>
      </c>
      <c r="J572" s="129">
        <f>ROUND(I572*H572,2)</f>
        <v>85.82</v>
      </c>
      <c r="K572" s="126" t="s">
        <v>1</v>
      </c>
      <c r="L572" s="29"/>
      <c r="M572" s="130" t="s">
        <v>1</v>
      </c>
      <c r="N572" s="131" t="s">
        <v>38</v>
      </c>
      <c r="O572" s="132">
        <v>0</v>
      </c>
      <c r="P572" s="132">
        <f>O572*H572</f>
        <v>0</v>
      </c>
      <c r="Q572" s="132">
        <v>0</v>
      </c>
      <c r="R572" s="132">
        <f>Q572*H572</f>
        <v>0</v>
      </c>
      <c r="S572" s="132">
        <v>0</v>
      </c>
      <c r="T572" s="133">
        <f>S572*H572</f>
        <v>0</v>
      </c>
      <c r="AR572" s="134" t="s">
        <v>106</v>
      </c>
      <c r="AT572" s="134" t="s">
        <v>226</v>
      </c>
      <c r="AU572" s="134" t="s">
        <v>78</v>
      </c>
      <c r="AY572" s="17" t="s">
        <v>224</v>
      </c>
      <c r="BE572" s="135">
        <f>IF(N572="základní",J572,0)</f>
        <v>85.82</v>
      </c>
      <c r="BF572" s="135">
        <f>IF(N572="snížená",J572,0)</f>
        <v>0</v>
      </c>
      <c r="BG572" s="135">
        <f>IF(N572="zákl. přenesená",J572,0)</f>
        <v>0</v>
      </c>
      <c r="BH572" s="135">
        <f>IF(N572="sníž. přenesená",J572,0)</f>
        <v>0</v>
      </c>
      <c r="BI572" s="135">
        <f>IF(N572="nulová",J572,0)</f>
        <v>0</v>
      </c>
      <c r="BJ572" s="17" t="s">
        <v>78</v>
      </c>
      <c r="BK572" s="135">
        <f>ROUND(I572*H572,2)</f>
        <v>85.82</v>
      </c>
      <c r="BL572" s="17" t="s">
        <v>106</v>
      </c>
      <c r="BM572" s="134" t="s">
        <v>1415</v>
      </c>
    </row>
    <row r="573" spans="2:65" s="1" customFormat="1" ht="19.5">
      <c r="B573" s="29"/>
      <c r="D573" s="136" t="s">
        <v>231</v>
      </c>
      <c r="F573" s="137" t="s">
        <v>7068</v>
      </c>
      <c r="L573" s="29"/>
      <c r="M573" s="138"/>
      <c r="T573" s="53"/>
      <c r="AT573" s="17" t="s">
        <v>231</v>
      </c>
      <c r="AU573" s="17" t="s">
        <v>78</v>
      </c>
    </row>
    <row r="574" spans="2:65" s="1" customFormat="1" ht="21.75" customHeight="1">
      <c r="B574" s="123"/>
      <c r="C574" s="124" t="s">
        <v>913</v>
      </c>
      <c r="D574" s="124" t="s">
        <v>226</v>
      </c>
      <c r="E574" s="125" t="s">
        <v>7069</v>
      </c>
      <c r="F574" s="126" t="s">
        <v>7070</v>
      </c>
      <c r="G574" s="127" t="s">
        <v>6940</v>
      </c>
      <c r="H574" s="128">
        <v>1.4999999999999999E-2</v>
      </c>
      <c r="I574" s="129">
        <v>360</v>
      </c>
      <c r="J574" s="129">
        <f>ROUND(I574*H574,2)</f>
        <v>5.4</v>
      </c>
      <c r="K574" s="126" t="s">
        <v>1</v>
      </c>
      <c r="L574" s="29"/>
      <c r="M574" s="130" t="s">
        <v>1</v>
      </c>
      <c r="N574" s="131" t="s">
        <v>38</v>
      </c>
      <c r="O574" s="132">
        <v>0</v>
      </c>
      <c r="P574" s="132">
        <f>O574*H574</f>
        <v>0</v>
      </c>
      <c r="Q574" s="132">
        <v>0</v>
      </c>
      <c r="R574" s="132">
        <f>Q574*H574</f>
        <v>0</v>
      </c>
      <c r="S574" s="132">
        <v>0</v>
      </c>
      <c r="T574" s="133">
        <f>S574*H574</f>
        <v>0</v>
      </c>
      <c r="AR574" s="134" t="s">
        <v>106</v>
      </c>
      <c r="AT574" s="134" t="s">
        <v>226</v>
      </c>
      <c r="AU574" s="134" t="s">
        <v>78</v>
      </c>
      <c r="AY574" s="17" t="s">
        <v>224</v>
      </c>
      <c r="BE574" s="135">
        <f>IF(N574="základní",J574,0)</f>
        <v>5.4</v>
      </c>
      <c r="BF574" s="135">
        <f>IF(N574="snížená",J574,0)</f>
        <v>0</v>
      </c>
      <c r="BG574" s="135">
        <f>IF(N574="zákl. přenesená",J574,0)</f>
        <v>0</v>
      </c>
      <c r="BH574" s="135">
        <f>IF(N574="sníž. přenesená",J574,0)</f>
        <v>0</v>
      </c>
      <c r="BI574" s="135">
        <f>IF(N574="nulová",J574,0)</f>
        <v>0</v>
      </c>
      <c r="BJ574" s="17" t="s">
        <v>78</v>
      </c>
      <c r="BK574" s="135">
        <f>ROUND(I574*H574,2)</f>
        <v>5.4</v>
      </c>
      <c r="BL574" s="17" t="s">
        <v>106</v>
      </c>
      <c r="BM574" s="134" t="s">
        <v>1420</v>
      </c>
    </row>
    <row r="575" spans="2:65" s="1" customFormat="1">
      <c r="B575" s="29"/>
      <c r="D575" s="136" t="s">
        <v>231</v>
      </c>
      <c r="F575" s="137" t="s">
        <v>7070</v>
      </c>
      <c r="L575" s="29"/>
      <c r="M575" s="138"/>
      <c r="T575" s="53"/>
      <c r="AT575" s="17" t="s">
        <v>231</v>
      </c>
      <c r="AU575" s="17" t="s">
        <v>78</v>
      </c>
    </row>
    <row r="576" spans="2:65" s="1" customFormat="1" ht="21.75" customHeight="1">
      <c r="B576" s="123"/>
      <c r="C576" s="124" t="s">
        <v>1424</v>
      </c>
      <c r="D576" s="124" t="s">
        <v>226</v>
      </c>
      <c r="E576" s="125" t="s">
        <v>7071</v>
      </c>
      <c r="F576" s="126" t="s">
        <v>7072</v>
      </c>
      <c r="G576" s="127" t="s">
        <v>6762</v>
      </c>
      <c r="H576" s="128">
        <v>29.8</v>
      </c>
      <c r="I576" s="129">
        <v>1.1299999999999999</v>
      </c>
      <c r="J576" s="129">
        <f>ROUND(I576*H576,2)</f>
        <v>33.67</v>
      </c>
      <c r="K576" s="126" t="s">
        <v>1</v>
      </c>
      <c r="L576" s="29"/>
      <c r="M576" s="130" t="s">
        <v>1</v>
      </c>
      <c r="N576" s="131" t="s">
        <v>38</v>
      </c>
      <c r="O576" s="132">
        <v>0</v>
      </c>
      <c r="P576" s="132">
        <f>O576*H576</f>
        <v>0</v>
      </c>
      <c r="Q576" s="132">
        <v>0</v>
      </c>
      <c r="R576" s="132">
        <f>Q576*H576</f>
        <v>0</v>
      </c>
      <c r="S576" s="132">
        <v>0</v>
      </c>
      <c r="T576" s="133">
        <f>S576*H576</f>
        <v>0</v>
      </c>
      <c r="AR576" s="134" t="s">
        <v>106</v>
      </c>
      <c r="AT576" s="134" t="s">
        <v>226</v>
      </c>
      <c r="AU576" s="134" t="s">
        <v>78</v>
      </c>
      <c r="AY576" s="17" t="s">
        <v>224</v>
      </c>
      <c r="BE576" s="135">
        <f>IF(N576="základní",J576,0)</f>
        <v>33.67</v>
      </c>
      <c r="BF576" s="135">
        <f>IF(N576="snížená",J576,0)</f>
        <v>0</v>
      </c>
      <c r="BG576" s="135">
        <f>IF(N576="zákl. přenesená",J576,0)</f>
        <v>0</v>
      </c>
      <c r="BH576" s="135">
        <f>IF(N576="sníž. přenesená",J576,0)</f>
        <v>0</v>
      </c>
      <c r="BI576" s="135">
        <f>IF(N576="nulová",J576,0)</f>
        <v>0</v>
      </c>
      <c r="BJ576" s="17" t="s">
        <v>78</v>
      </c>
      <c r="BK576" s="135">
        <f>ROUND(I576*H576,2)</f>
        <v>33.67</v>
      </c>
      <c r="BL576" s="17" t="s">
        <v>106</v>
      </c>
      <c r="BM576" s="134" t="s">
        <v>1427</v>
      </c>
    </row>
    <row r="577" spans="2:65" s="1" customFormat="1">
      <c r="B577" s="29"/>
      <c r="D577" s="136" t="s">
        <v>231</v>
      </c>
      <c r="F577" s="137" t="s">
        <v>7072</v>
      </c>
      <c r="L577" s="29"/>
      <c r="M577" s="138"/>
      <c r="T577" s="53"/>
      <c r="AT577" s="17" t="s">
        <v>231</v>
      </c>
      <c r="AU577" s="17" t="s">
        <v>78</v>
      </c>
    </row>
    <row r="578" spans="2:65" s="1" customFormat="1" ht="24.2" customHeight="1">
      <c r="B578" s="123"/>
      <c r="C578" s="124" t="s">
        <v>919</v>
      </c>
      <c r="D578" s="124" t="s">
        <v>226</v>
      </c>
      <c r="E578" s="125" t="s">
        <v>7073</v>
      </c>
      <c r="F578" s="126" t="s">
        <v>7074</v>
      </c>
      <c r="G578" s="127" t="s">
        <v>6762</v>
      </c>
      <c r="H578" s="128">
        <v>29.8</v>
      </c>
      <c r="I578" s="129">
        <v>19.3</v>
      </c>
      <c r="J578" s="129">
        <f>ROUND(I578*H578,2)</f>
        <v>575.14</v>
      </c>
      <c r="K578" s="126" t="s">
        <v>1</v>
      </c>
      <c r="L578" s="29"/>
      <c r="M578" s="130" t="s">
        <v>1</v>
      </c>
      <c r="N578" s="131" t="s">
        <v>38</v>
      </c>
      <c r="O578" s="132">
        <v>0</v>
      </c>
      <c r="P578" s="132">
        <f>O578*H578</f>
        <v>0</v>
      </c>
      <c r="Q578" s="132">
        <v>0</v>
      </c>
      <c r="R578" s="132">
        <f>Q578*H578</f>
        <v>0</v>
      </c>
      <c r="S578" s="132">
        <v>0</v>
      </c>
      <c r="T578" s="133">
        <f>S578*H578</f>
        <v>0</v>
      </c>
      <c r="AR578" s="134" t="s">
        <v>106</v>
      </c>
      <c r="AT578" s="134" t="s">
        <v>226</v>
      </c>
      <c r="AU578" s="134" t="s">
        <v>78</v>
      </c>
      <c r="AY578" s="17" t="s">
        <v>224</v>
      </c>
      <c r="BE578" s="135">
        <f>IF(N578="základní",J578,0)</f>
        <v>575.14</v>
      </c>
      <c r="BF578" s="135">
        <f>IF(N578="snížená",J578,0)</f>
        <v>0</v>
      </c>
      <c r="BG578" s="135">
        <f>IF(N578="zákl. přenesená",J578,0)</f>
        <v>0</v>
      </c>
      <c r="BH578" s="135">
        <f>IF(N578="sníž. přenesená",J578,0)</f>
        <v>0</v>
      </c>
      <c r="BI578" s="135">
        <f>IF(N578="nulová",J578,0)</f>
        <v>0</v>
      </c>
      <c r="BJ578" s="17" t="s">
        <v>78</v>
      </c>
      <c r="BK578" s="135">
        <f>ROUND(I578*H578,2)</f>
        <v>575.14</v>
      </c>
      <c r="BL578" s="17" t="s">
        <v>106</v>
      </c>
      <c r="BM578" s="134" t="s">
        <v>1432</v>
      </c>
    </row>
    <row r="579" spans="2:65" s="1" customFormat="1" ht="19.5">
      <c r="B579" s="29"/>
      <c r="D579" s="136" t="s">
        <v>231</v>
      </c>
      <c r="F579" s="137" t="s">
        <v>7074</v>
      </c>
      <c r="L579" s="29"/>
      <c r="M579" s="138"/>
      <c r="T579" s="53"/>
      <c r="AT579" s="17" t="s">
        <v>231</v>
      </c>
      <c r="AU579" s="17" t="s">
        <v>78</v>
      </c>
    </row>
    <row r="580" spans="2:65" s="1" customFormat="1" ht="33" customHeight="1">
      <c r="B580" s="123"/>
      <c r="C580" s="124" t="s">
        <v>1435</v>
      </c>
      <c r="D580" s="124" t="s">
        <v>226</v>
      </c>
      <c r="E580" s="125" t="s">
        <v>7075</v>
      </c>
      <c r="F580" s="126" t="s">
        <v>7076</v>
      </c>
      <c r="G580" s="127" t="s">
        <v>6762</v>
      </c>
      <c r="H580" s="128">
        <v>29.8</v>
      </c>
      <c r="I580" s="129">
        <v>119</v>
      </c>
      <c r="J580" s="129">
        <f>ROUND(I580*H580,2)</f>
        <v>3546.2</v>
      </c>
      <c r="K580" s="126" t="s">
        <v>1</v>
      </c>
      <c r="L580" s="29"/>
      <c r="M580" s="130" t="s">
        <v>1</v>
      </c>
      <c r="N580" s="131" t="s">
        <v>38</v>
      </c>
      <c r="O580" s="132">
        <v>0</v>
      </c>
      <c r="P580" s="132">
        <f>O580*H580</f>
        <v>0</v>
      </c>
      <c r="Q580" s="132">
        <v>0</v>
      </c>
      <c r="R580" s="132">
        <f>Q580*H580</f>
        <v>0</v>
      </c>
      <c r="S580" s="132">
        <v>0</v>
      </c>
      <c r="T580" s="133">
        <f>S580*H580</f>
        <v>0</v>
      </c>
      <c r="AR580" s="134" t="s">
        <v>106</v>
      </c>
      <c r="AT580" s="134" t="s">
        <v>226</v>
      </c>
      <c r="AU580" s="134" t="s">
        <v>78</v>
      </c>
      <c r="AY580" s="17" t="s">
        <v>224</v>
      </c>
      <c r="BE580" s="135">
        <f>IF(N580="základní",J580,0)</f>
        <v>3546.2</v>
      </c>
      <c r="BF580" s="135">
        <f>IF(N580="snížená",J580,0)</f>
        <v>0</v>
      </c>
      <c r="BG580" s="135">
        <f>IF(N580="zákl. přenesená",J580,0)</f>
        <v>0</v>
      </c>
      <c r="BH580" s="135">
        <f>IF(N580="sníž. přenesená",J580,0)</f>
        <v>0</v>
      </c>
      <c r="BI580" s="135">
        <f>IF(N580="nulová",J580,0)</f>
        <v>0</v>
      </c>
      <c r="BJ580" s="17" t="s">
        <v>78</v>
      </c>
      <c r="BK580" s="135">
        <f>ROUND(I580*H580,2)</f>
        <v>3546.2</v>
      </c>
      <c r="BL580" s="17" t="s">
        <v>106</v>
      </c>
      <c r="BM580" s="134" t="s">
        <v>1438</v>
      </c>
    </row>
    <row r="581" spans="2:65" s="1" customFormat="1" ht="19.5">
      <c r="B581" s="29"/>
      <c r="D581" s="136" t="s">
        <v>231</v>
      </c>
      <c r="F581" s="137" t="s">
        <v>7076</v>
      </c>
      <c r="L581" s="29"/>
      <c r="M581" s="138"/>
      <c r="T581" s="53"/>
      <c r="AT581" s="17" t="s">
        <v>231</v>
      </c>
      <c r="AU581" s="17" t="s">
        <v>78</v>
      </c>
    </row>
    <row r="582" spans="2:65" s="1" customFormat="1" ht="24.2" customHeight="1">
      <c r="B582" s="123"/>
      <c r="C582" s="124" t="s">
        <v>924</v>
      </c>
      <c r="D582" s="124" t="s">
        <v>226</v>
      </c>
      <c r="E582" s="125" t="s">
        <v>7077</v>
      </c>
      <c r="F582" s="126" t="s">
        <v>7078</v>
      </c>
      <c r="G582" s="127" t="s">
        <v>6742</v>
      </c>
      <c r="H582" s="128">
        <v>7.6740000000000004</v>
      </c>
      <c r="I582" s="129">
        <v>1200</v>
      </c>
      <c r="J582" s="129">
        <f>ROUND(I582*H582,2)</f>
        <v>9208.7999999999993</v>
      </c>
      <c r="K582" s="126" t="s">
        <v>1</v>
      </c>
      <c r="L582" s="29"/>
      <c r="M582" s="130" t="s">
        <v>1</v>
      </c>
      <c r="N582" s="131" t="s">
        <v>38</v>
      </c>
      <c r="O582" s="132">
        <v>0</v>
      </c>
      <c r="P582" s="132">
        <f>O582*H582</f>
        <v>0</v>
      </c>
      <c r="Q582" s="132">
        <v>0</v>
      </c>
      <c r="R582" s="132">
        <f>Q582*H582</f>
        <v>0</v>
      </c>
      <c r="S582" s="132">
        <v>0</v>
      </c>
      <c r="T582" s="133">
        <f>S582*H582</f>
        <v>0</v>
      </c>
      <c r="AR582" s="134" t="s">
        <v>106</v>
      </c>
      <c r="AT582" s="134" t="s">
        <v>226</v>
      </c>
      <c r="AU582" s="134" t="s">
        <v>78</v>
      </c>
      <c r="AY582" s="17" t="s">
        <v>224</v>
      </c>
      <c r="BE582" s="135">
        <f>IF(N582="základní",J582,0)</f>
        <v>9208.7999999999993</v>
      </c>
      <c r="BF582" s="135">
        <f>IF(N582="snížená",J582,0)</f>
        <v>0</v>
      </c>
      <c r="BG582" s="135">
        <f>IF(N582="zákl. přenesená",J582,0)</f>
        <v>0</v>
      </c>
      <c r="BH582" s="135">
        <f>IF(N582="sníž. přenesená",J582,0)</f>
        <v>0</v>
      </c>
      <c r="BI582" s="135">
        <f>IF(N582="nulová",J582,0)</f>
        <v>0</v>
      </c>
      <c r="BJ582" s="17" t="s">
        <v>78</v>
      </c>
      <c r="BK582" s="135">
        <f>ROUND(I582*H582,2)</f>
        <v>9208.7999999999993</v>
      </c>
      <c r="BL582" s="17" t="s">
        <v>106</v>
      </c>
      <c r="BM582" s="134" t="s">
        <v>1441</v>
      </c>
    </row>
    <row r="583" spans="2:65" s="1" customFormat="1" ht="19.5">
      <c r="B583" s="29"/>
      <c r="D583" s="136" t="s">
        <v>231</v>
      </c>
      <c r="F583" s="137" t="s">
        <v>7078</v>
      </c>
      <c r="L583" s="29"/>
      <c r="M583" s="138"/>
      <c r="T583" s="53"/>
      <c r="AT583" s="17" t="s">
        <v>231</v>
      </c>
      <c r="AU583" s="17" t="s">
        <v>78</v>
      </c>
    </row>
    <row r="584" spans="2:65" s="1" customFormat="1" ht="24.2" customHeight="1">
      <c r="B584" s="123"/>
      <c r="C584" s="124" t="s">
        <v>1445</v>
      </c>
      <c r="D584" s="124" t="s">
        <v>226</v>
      </c>
      <c r="E584" s="125" t="s">
        <v>7107</v>
      </c>
      <c r="F584" s="126" t="s">
        <v>7108</v>
      </c>
      <c r="G584" s="127" t="s">
        <v>6762</v>
      </c>
      <c r="H584" s="128">
        <v>30</v>
      </c>
      <c r="I584" s="129">
        <v>22</v>
      </c>
      <c r="J584" s="129">
        <f>ROUND(I584*H584,2)</f>
        <v>660</v>
      </c>
      <c r="K584" s="126" t="s">
        <v>1</v>
      </c>
      <c r="L584" s="29"/>
      <c r="M584" s="130" t="s">
        <v>1</v>
      </c>
      <c r="N584" s="131" t="s">
        <v>38</v>
      </c>
      <c r="O584" s="132">
        <v>0</v>
      </c>
      <c r="P584" s="132">
        <f>O584*H584</f>
        <v>0</v>
      </c>
      <c r="Q584" s="132">
        <v>0</v>
      </c>
      <c r="R584" s="132">
        <f>Q584*H584</f>
        <v>0</v>
      </c>
      <c r="S584" s="132">
        <v>0</v>
      </c>
      <c r="T584" s="133">
        <f>S584*H584</f>
        <v>0</v>
      </c>
      <c r="AR584" s="134" t="s">
        <v>106</v>
      </c>
      <c r="AT584" s="134" t="s">
        <v>226</v>
      </c>
      <c r="AU584" s="134" t="s">
        <v>78</v>
      </c>
      <c r="AY584" s="17" t="s">
        <v>224</v>
      </c>
      <c r="BE584" s="135">
        <f>IF(N584="základní",J584,0)</f>
        <v>660</v>
      </c>
      <c r="BF584" s="135">
        <f>IF(N584="snížená",J584,0)</f>
        <v>0</v>
      </c>
      <c r="BG584" s="135">
        <f>IF(N584="zákl. přenesená",J584,0)</f>
        <v>0</v>
      </c>
      <c r="BH584" s="135">
        <f>IF(N584="sníž. přenesená",J584,0)</f>
        <v>0</v>
      </c>
      <c r="BI584" s="135">
        <f>IF(N584="nulová",J584,0)</f>
        <v>0</v>
      </c>
      <c r="BJ584" s="17" t="s">
        <v>78</v>
      </c>
      <c r="BK584" s="135">
        <f>ROUND(I584*H584,2)</f>
        <v>660</v>
      </c>
      <c r="BL584" s="17" t="s">
        <v>106</v>
      </c>
      <c r="BM584" s="134" t="s">
        <v>1447</v>
      </c>
    </row>
    <row r="585" spans="2:65" s="1" customFormat="1" ht="19.5">
      <c r="B585" s="29"/>
      <c r="D585" s="136" t="s">
        <v>231</v>
      </c>
      <c r="F585" s="137" t="s">
        <v>7108</v>
      </c>
      <c r="L585" s="29"/>
      <c r="M585" s="138"/>
      <c r="T585" s="53"/>
      <c r="AT585" s="17" t="s">
        <v>231</v>
      </c>
      <c r="AU585" s="17" t="s">
        <v>78</v>
      </c>
    </row>
    <row r="586" spans="2:65" s="1" customFormat="1" ht="16.5" customHeight="1">
      <c r="B586" s="123"/>
      <c r="C586" s="124" t="s">
        <v>931</v>
      </c>
      <c r="D586" s="124" t="s">
        <v>226</v>
      </c>
      <c r="E586" s="125" t="s">
        <v>7087</v>
      </c>
      <c r="F586" s="126" t="s">
        <v>7088</v>
      </c>
      <c r="G586" s="127" t="s">
        <v>3567</v>
      </c>
      <c r="H586" s="128">
        <v>0.3</v>
      </c>
      <c r="I586" s="129">
        <v>420</v>
      </c>
      <c r="J586" s="129">
        <f>ROUND(I586*H586,2)</f>
        <v>126</v>
      </c>
      <c r="K586" s="126" t="s">
        <v>1</v>
      </c>
      <c r="L586" s="29"/>
      <c r="M586" s="130" t="s">
        <v>1</v>
      </c>
      <c r="N586" s="131" t="s">
        <v>38</v>
      </c>
      <c r="O586" s="132">
        <v>0</v>
      </c>
      <c r="P586" s="132">
        <f>O586*H586</f>
        <v>0</v>
      </c>
      <c r="Q586" s="132">
        <v>0</v>
      </c>
      <c r="R586" s="132">
        <f>Q586*H586</f>
        <v>0</v>
      </c>
      <c r="S586" s="132">
        <v>0</v>
      </c>
      <c r="T586" s="133">
        <f>S586*H586</f>
        <v>0</v>
      </c>
      <c r="AR586" s="134" t="s">
        <v>106</v>
      </c>
      <c r="AT586" s="134" t="s">
        <v>226</v>
      </c>
      <c r="AU586" s="134" t="s">
        <v>78</v>
      </c>
      <c r="AY586" s="17" t="s">
        <v>224</v>
      </c>
      <c r="BE586" s="135">
        <f>IF(N586="základní",J586,0)</f>
        <v>126</v>
      </c>
      <c r="BF586" s="135">
        <f>IF(N586="snížená",J586,0)</f>
        <v>0</v>
      </c>
      <c r="BG586" s="135">
        <f>IF(N586="zákl. přenesená",J586,0)</f>
        <v>0</v>
      </c>
      <c r="BH586" s="135">
        <f>IF(N586="sníž. přenesená",J586,0)</f>
        <v>0</v>
      </c>
      <c r="BI586" s="135">
        <f>IF(N586="nulová",J586,0)</f>
        <v>0</v>
      </c>
      <c r="BJ586" s="17" t="s">
        <v>78</v>
      </c>
      <c r="BK586" s="135">
        <f>ROUND(I586*H586,2)</f>
        <v>126</v>
      </c>
      <c r="BL586" s="17" t="s">
        <v>106</v>
      </c>
      <c r="BM586" s="134" t="s">
        <v>1452</v>
      </c>
    </row>
    <row r="587" spans="2:65" s="1" customFormat="1">
      <c r="B587" s="29"/>
      <c r="D587" s="136" t="s">
        <v>231</v>
      </c>
      <c r="F587" s="137" t="s">
        <v>7088</v>
      </c>
      <c r="L587" s="29"/>
      <c r="M587" s="138"/>
      <c r="T587" s="53"/>
      <c r="AT587" s="17" t="s">
        <v>231</v>
      </c>
      <c r="AU587" s="17" t="s">
        <v>78</v>
      </c>
    </row>
    <row r="588" spans="2:65" s="1" customFormat="1" ht="16.5" customHeight="1">
      <c r="B588" s="123"/>
      <c r="C588" s="124" t="s">
        <v>1453</v>
      </c>
      <c r="D588" s="124" t="s">
        <v>226</v>
      </c>
      <c r="E588" s="125" t="s">
        <v>7109</v>
      </c>
      <c r="F588" s="126" t="s">
        <v>7110</v>
      </c>
      <c r="G588" s="127" t="s">
        <v>6762</v>
      </c>
      <c r="H588" s="128">
        <v>30</v>
      </c>
      <c r="I588" s="129">
        <v>0.85</v>
      </c>
      <c r="J588" s="129">
        <f>ROUND(I588*H588,2)</f>
        <v>25.5</v>
      </c>
      <c r="K588" s="126" t="s">
        <v>1</v>
      </c>
      <c r="L588" s="29"/>
      <c r="M588" s="130" t="s">
        <v>1</v>
      </c>
      <c r="N588" s="131" t="s">
        <v>38</v>
      </c>
      <c r="O588" s="132">
        <v>0</v>
      </c>
      <c r="P588" s="132">
        <f>O588*H588</f>
        <v>0</v>
      </c>
      <c r="Q588" s="132">
        <v>0</v>
      </c>
      <c r="R588" s="132">
        <f>Q588*H588</f>
        <v>0</v>
      </c>
      <c r="S588" s="132">
        <v>0</v>
      </c>
      <c r="T588" s="133">
        <f>S588*H588</f>
        <v>0</v>
      </c>
      <c r="AR588" s="134" t="s">
        <v>106</v>
      </c>
      <c r="AT588" s="134" t="s">
        <v>226</v>
      </c>
      <c r="AU588" s="134" t="s">
        <v>78</v>
      </c>
      <c r="AY588" s="17" t="s">
        <v>224</v>
      </c>
      <c r="BE588" s="135">
        <f>IF(N588="základní",J588,0)</f>
        <v>25.5</v>
      </c>
      <c r="BF588" s="135">
        <f>IF(N588="snížená",J588,0)</f>
        <v>0</v>
      </c>
      <c r="BG588" s="135">
        <f>IF(N588="zákl. přenesená",J588,0)</f>
        <v>0</v>
      </c>
      <c r="BH588" s="135">
        <f>IF(N588="sníž. přenesená",J588,0)</f>
        <v>0</v>
      </c>
      <c r="BI588" s="135">
        <f>IF(N588="nulová",J588,0)</f>
        <v>0</v>
      </c>
      <c r="BJ588" s="17" t="s">
        <v>78</v>
      </c>
      <c r="BK588" s="135">
        <f>ROUND(I588*H588,2)</f>
        <v>25.5</v>
      </c>
      <c r="BL588" s="17" t="s">
        <v>106</v>
      </c>
      <c r="BM588" s="134" t="s">
        <v>1456</v>
      </c>
    </row>
    <row r="589" spans="2:65" s="1" customFormat="1">
      <c r="B589" s="29"/>
      <c r="D589" s="136" t="s">
        <v>231</v>
      </c>
      <c r="F589" s="137" t="s">
        <v>7110</v>
      </c>
      <c r="L589" s="29"/>
      <c r="M589" s="138"/>
      <c r="T589" s="53"/>
      <c r="AT589" s="17" t="s">
        <v>231</v>
      </c>
      <c r="AU589" s="17" t="s">
        <v>78</v>
      </c>
    </row>
    <row r="590" spans="2:65" s="1" customFormat="1" ht="16.5" customHeight="1">
      <c r="B590" s="123"/>
      <c r="C590" s="124" t="s">
        <v>937</v>
      </c>
      <c r="D590" s="124" t="s">
        <v>226</v>
      </c>
      <c r="E590" s="125" t="s">
        <v>6966</v>
      </c>
      <c r="F590" s="126" t="s">
        <v>6967</v>
      </c>
      <c r="G590" s="127" t="s">
        <v>6742</v>
      </c>
      <c r="H590" s="128">
        <v>0.3</v>
      </c>
      <c r="I590" s="129">
        <v>351</v>
      </c>
      <c r="J590" s="129">
        <f>ROUND(I590*H590,2)</f>
        <v>105.3</v>
      </c>
      <c r="K590" s="126" t="s">
        <v>1</v>
      </c>
      <c r="L590" s="29"/>
      <c r="M590" s="130" t="s">
        <v>1</v>
      </c>
      <c r="N590" s="131" t="s">
        <v>38</v>
      </c>
      <c r="O590" s="132">
        <v>0</v>
      </c>
      <c r="P590" s="132">
        <f>O590*H590</f>
        <v>0</v>
      </c>
      <c r="Q590" s="132">
        <v>0</v>
      </c>
      <c r="R590" s="132">
        <f>Q590*H590</f>
        <v>0</v>
      </c>
      <c r="S590" s="132">
        <v>0</v>
      </c>
      <c r="T590" s="133">
        <f>S590*H590</f>
        <v>0</v>
      </c>
      <c r="AR590" s="134" t="s">
        <v>106</v>
      </c>
      <c r="AT590" s="134" t="s">
        <v>226</v>
      </c>
      <c r="AU590" s="134" t="s">
        <v>78</v>
      </c>
      <c r="AY590" s="17" t="s">
        <v>224</v>
      </c>
      <c r="BE590" s="135">
        <f>IF(N590="základní",J590,0)</f>
        <v>105.3</v>
      </c>
      <c r="BF590" s="135">
        <f>IF(N590="snížená",J590,0)</f>
        <v>0</v>
      </c>
      <c r="BG590" s="135">
        <f>IF(N590="zákl. přenesená",J590,0)</f>
        <v>0</v>
      </c>
      <c r="BH590" s="135">
        <f>IF(N590="sníž. přenesená",J590,0)</f>
        <v>0</v>
      </c>
      <c r="BI590" s="135">
        <f>IF(N590="nulová",J590,0)</f>
        <v>0</v>
      </c>
      <c r="BJ590" s="17" t="s">
        <v>78</v>
      </c>
      <c r="BK590" s="135">
        <f>ROUND(I590*H590,2)</f>
        <v>105.3</v>
      </c>
      <c r="BL590" s="17" t="s">
        <v>106</v>
      </c>
      <c r="BM590" s="134" t="s">
        <v>1459</v>
      </c>
    </row>
    <row r="591" spans="2:65" s="1" customFormat="1">
      <c r="B591" s="29"/>
      <c r="D591" s="136" t="s">
        <v>231</v>
      </c>
      <c r="F591" s="137" t="s">
        <v>6967</v>
      </c>
      <c r="L591" s="29"/>
      <c r="M591" s="138"/>
      <c r="T591" s="53"/>
      <c r="AT591" s="17" t="s">
        <v>231</v>
      </c>
      <c r="AU591" s="17" t="s">
        <v>78</v>
      </c>
    </row>
    <row r="592" spans="2:65" s="1" customFormat="1" ht="21.75" customHeight="1">
      <c r="B592" s="123"/>
      <c r="C592" s="124" t="s">
        <v>1460</v>
      </c>
      <c r="D592" s="124" t="s">
        <v>226</v>
      </c>
      <c r="E592" s="125" t="s">
        <v>6772</v>
      </c>
      <c r="F592" s="126" t="s">
        <v>6773</v>
      </c>
      <c r="G592" s="127" t="s">
        <v>6742</v>
      </c>
      <c r="H592" s="128">
        <v>0.3</v>
      </c>
      <c r="I592" s="129">
        <v>389</v>
      </c>
      <c r="J592" s="129">
        <f>ROUND(I592*H592,2)</f>
        <v>116.7</v>
      </c>
      <c r="K592" s="126" t="s">
        <v>1</v>
      </c>
      <c r="L592" s="29"/>
      <c r="M592" s="130" t="s">
        <v>1</v>
      </c>
      <c r="N592" s="131" t="s">
        <v>38</v>
      </c>
      <c r="O592" s="132">
        <v>0</v>
      </c>
      <c r="P592" s="132">
        <f>O592*H592</f>
        <v>0</v>
      </c>
      <c r="Q592" s="132">
        <v>0</v>
      </c>
      <c r="R592" s="132">
        <f>Q592*H592</f>
        <v>0</v>
      </c>
      <c r="S592" s="132">
        <v>0</v>
      </c>
      <c r="T592" s="133">
        <f>S592*H592</f>
        <v>0</v>
      </c>
      <c r="AR592" s="134" t="s">
        <v>106</v>
      </c>
      <c r="AT592" s="134" t="s">
        <v>226</v>
      </c>
      <c r="AU592" s="134" t="s">
        <v>78</v>
      </c>
      <c r="AY592" s="17" t="s">
        <v>224</v>
      </c>
      <c r="BE592" s="135">
        <f>IF(N592="základní",J592,0)</f>
        <v>116.7</v>
      </c>
      <c r="BF592" s="135">
        <f>IF(N592="snížená",J592,0)</f>
        <v>0</v>
      </c>
      <c r="BG592" s="135">
        <f>IF(N592="zákl. přenesená",J592,0)</f>
        <v>0</v>
      </c>
      <c r="BH592" s="135">
        <f>IF(N592="sníž. přenesená",J592,0)</f>
        <v>0</v>
      </c>
      <c r="BI592" s="135">
        <f>IF(N592="nulová",J592,0)</f>
        <v>0</v>
      </c>
      <c r="BJ592" s="17" t="s">
        <v>78</v>
      </c>
      <c r="BK592" s="135">
        <f>ROUND(I592*H592,2)</f>
        <v>116.7</v>
      </c>
      <c r="BL592" s="17" t="s">
        <v>106</v>
      </c>
      <c r="BM592" s="134" t="s">
        <v>1463</v>
      </c>
    </row>
    <row r="593" spans="2:65" s="1" customFormat="1">
      <c r="B593" s="29"/>
      <c r="D593" s="136" t="s">
        <v>231</v>
      </c>
      <c r="F593" s="137" t="s">
        <v>6773</v>
      </c>
      <c r="L593" s="29"/>
      <c r="M593" s="138"/>
      <c r="T593" s="53"/>
      <c r="AT593" s="17" t="s">
        <v>231</v>
      </c>
      <c r="AU593" s="17" t="s">
        <v>78</v>
      </c>
    </row>
    <row r="594" spans="2:65" s="1" customFormat="1" ht="24.2" customHeight="1">
      <c r="B594" s="123"/>
      <c r="C594" s="124" t="s">
        <v>942</v>
      </c>
      <c r="D594" s="124" t="s">
        <v>226</v>
      </c>
      <c r="E594" s="125" t="s">
        <v>6774</v>
      </c>
      <c r="F594" s="126" t="s">
        <v>6775</v>
      </c>
      <c r="G594" s="127" t="s">
        <v>6742</v>
      </c>
      <c r="H594" s="128">
        <v>6</v>
      </c>
      <c r="I594" s="129">
        <v>23.5</v>
      </c>
      <c r="J594" s="129">
        <f>ROUND(I594*H594,2)</f>
        <v>141</v>
      </c>
      <c r="K594" s="126" t="s">
        <v>1</v>
      </c>
      <c r="L594" s="29"/>
      <c r="M594" s="130" t="s">
        <v>1</v>
      </c>
      <c r="N594" s="131" t="s">
        <v>38</v>
      </c>
      <c r="O594" s="132">
        <v>0</v>
      </c>
      <c r="P594" s="132">
        <f>O594*H594</f>
        <v>0</v>
      </c>
      <c r="Q594" s="132">
        <v>0</v>
      </c>
      <c r="R594" s="132">
        <f>Q594*H594</f>
        <v>0</v>
      </c>
      <c r="S594" s="132">
        <v>0</v>
      </c>
      <c r="T594" s="133">
        <f>S594*H594</f>
        <v>0</v>
      </c>
      <c r="AR594" s="134" t="s">
        <v>106</v>
      </c>
      <c r="AT594" s="134" t="s">
        <v>226</v>
      </c>
      <c r="AU594" s="134" t="s">
        <v>78</v>
      </c>
      <c r="AY594" s="17" t="s">
        <v>224</v>
      </c>
      <c r="BE594" s="135">
        <f>IF(N594="základní",J594,0)</f>
        <v>141</v>
      </c>
      <c r="BF594" s="135">
        <f>IF(N594="snížená",J594,0)</f>
        <v>0</v>
      </c>
      <c r="BG594" s="135">
        <f>IF(N594="zákl. přenesená",J594,0)</f>
        <v>0</v>
      </c>
      <c r="BH594" s="135">
        <f>IF(N594="sníž. přenesená",J594,0)</f>
        <v>0</v>
      </c>
      <c r="BI594" s="135">
        <f>IF(N594="nulová",J594,0)</f>
        <v>0</v>
      </c>
      <c r="BJ594" s="17" t="s">
        <v>78</v>
      </c>
      <c r="BK594" s="135">
        <f>ROUND(I594*H594,2)</f>
        <v>141</v>
      </c>
      <c r="BL594" s="17" t="s">
        <v>106</v>
      </c>
      <c r="BM594" s="134" t="s">
        <v>1466</v>
      </c>
    </row>
    <row r="595" spans="2:65" s="1" customFormat="1">
      <c r="B595" s="29"/>
      <c r="D595" s="136" t="s">
        <v>231</v>
      </c>
      <c r="F595" s="137" t="s">
        <v>6775</v>
      </c>
      <c r="L595" s="29"/>
      <c r="M595" s="138"/>
      <c r="T595" s="53"/>
      <c r="AT595" s="17" t="s">
        <v>231</v>
      </c>
      <c r="AU595" s="17" t="s">
        <v>78</v>
      </c>
    </row>
    <row r="596" spans="2:65" s="1" customFormat="1" ht="24.2" customHeight="1">
      <c r="B596" s="123"/>
      <c r="C596" s="124" t="s">
        <v>1467</v>
      </c>
      <c r="D596" s="124" t="s">
        <v>226</v>
      </c>
      <c r="E596" s="125" t="s">
        <v>7095</v>
      </c>
      <c r="F596" s="126" t="s">
        <v>7096</v>
      </c>
      <c r="G596" s="127" t="s">
        <v>6762</v>
      </c>
      <c r="H596" s="128">
        <v>60</v>
      </c>
      <c r="I596" s="129">
        <v>3.26</v>
      </c>
      <c r="J596" s="129">
        <f>ROUND(I596*H596,2)</f>
        <v>195.6</v>
      </c>
      <c r="K596" s="126" t="s">
        <v>1</v>
      </c>
      <c r="L596" s="29"/>
      <c r="M596" s="130" t="s">
        <v>1</v>
      </c>
      <c r="N596" s="131" t="s">
        <v>38</v>
      </c>
      <c r="O596" s="132">
        <v>0</v>
      </c>
      <c r="P596" s="132">
        <f>O596*H596</f>
        <v>0</v>
      </c>
      <c r="Q596" s="132">
        <v>0</v>
      </c>
      <c r="R596" s="132">
        <f>Q596*H596</f>
        <v>0</v>
      </c>
      <c r="S596" s="132">
        <v>0</v>
      </c>
      <c r="T596" s="133">
        <f>S596*H596</f>
        <v>0</v>
      </c>
      <c r="AR596" s="134" t="s">
        <v>106</v>
      </c>
      <c r="AT596" s="134" t="s">
        <v>226</v>
      </c>
      <c r="AU596" s="134" t="s">
        <v>78</v>
      </c>
      <c r="AY596" s="17" t="s">
        <v>224</v>
      </c>
      <c r="BE596" s="135">
        <f>IF(N596="základní",J596,0)</f>
        <v>195.6</v>
      </c>
      <c r="BF596" s="135">
        <f>IF(N596="snížená",J596,0)</f>
        <v>0</v>
      </c>
      <c r="BG596" s="135">
        <f>IF(N596="zákl. přenesená",J596,0)</f>
        <v>0</v>
      </c>
      <c r="BH596" s="135">
        <f>IF(N596="sníž. přenesená",J596,0)</f>
        <v>0</v>
      </c>
      <c r="BI596" s="135">
        <f>IF(N596="nulová",J596,0)</f>
        <v>0</v>
      </c>
      <c r="BJ596" s="17" t="s">
        <v>78</v>
      </c>
      <c r="BK596" s="135">
        <f>ROUND(I596*H596,2)</f>
        <v>195.6</v>
      </c>
      <c r="BL596" s="17" t="s">
        <v>106</v>
      </c>
      <c r="BM596" s="134" t="s">
        <v>1470</v>
      </c>
    </row>
    <row r="597" spans="2:65" s="1" customFormat="1" ht="19.5">
      <c r="B597" s="29"/>
      <c r="D597" s="136" t="s">
        <v>231</v>
      </c>
      <c r="F597" s="137" t="s">
        <v>7096</v>
      </c>
      <c r="L597" s="29"/>
      <c r="M597" s="138"/>
      <c r="T597" s="53"/>
      <c r="AT597" s="17" t="s">
        <v>231</v>
      </c>
      <c r="AU597" s="17" t="s">
        <v>78</v>
      </c>
    </row>
    <row r="598" spans="2:65" s="1" customFormat="1" ht="24.2" customHeight="1">
      <c r="B598" s="123"/>
      <c r="C598" s="124" t="s">
        <v>947</v>
      </c>
      <c r="D598" s="124" t="s">
        <v>226</v>
      </c>
      <c r="E598" s="125" t="s">
        <v>7099</v>
      </c>
      <c r="F598" s="126" t="s">
        <v>7100</v>
      </c>
      <c r="G598" s="127" t="s">
        <v>6762</v>
      </c>
      <c r="H598" s="128">
        <v>30</v>
      </c>
      <c r="I598" s="129">
        <v>4.55</v>
      </c>
      <c r="J598" s="129">
        <f>ROUND(I598*H598,2)</f>
        <v>136.5</v>
      </c>
      <c r="K598" s="126" t="s">
        <v>1</v>
      </c>
      <c r="L598" s="29"/>
      <c r="M598" s="130" t="s">
        <v>1</v>
      </c>
      <c r="N598" s="131" t="s">
        <v>38</v>
      </c>
      <c r="O598" s="132">
        <v>0</v>
      </c>
      <c r="P598" s="132">
        <f>O598*H598</f>
        <v>0</v>
      </c>
      <c r="Q598" s="132">
        <v>0</v>
      </c>
      <c r="R598" s="132">
        <f>Q598*H598</f>
        <v>0</v>
      </c>
      <c r="S598" s="132">
        <v>0</v>
      </c>
      <c r="T598" s="133">
        <f>S598*H598</f>
        <v>0</v>
      </c>
      <c r="AR598" s="134" t="s">
        <v>106</v>
      </c>
      <c r="AT598" s="134" t="s">
        <v>226</v>
      </c>
      <c r="AU598" s="134" t="s">
        <v>78</v>
      </c>
      <c r="AY598" s="17" t="s">
        <v>224</v>
      </c>
      <c r="BE598" s="135">
        <f>IF(N598="základní",J598,0)</f>
        <v>136.5</v>
      </c>
      <c r="BF598" s="135">
        <f>IF(N598="snížená",J598,0)</f>
        <v>0</v>
      </c>
      <c r="BG598" s="135">
        <f>IF(N598="zákl. přenesená",J598,0)</f>
        <v>0</v>
      </c>
      <c r="BH598" s="135">
        <f>IF(N598="sníž. přenesená",J598,0)</f>
        <v>0</v>
      </c>
      <c r="BI598" s="135">
        <f>IF(N598="nulová",J598,0)</f>
        <v>0</v>
      </c>
      <c r="BJ598" s="17" t="s">
        <v>78</v>
      </c>
      <c r="BK598" s="135">
        <f>ROUND(I598*H598,2)</f>
        <v>136.5</v>
      </c>
      <c r="BL598" s="17" t="s">
        <v>106</v>
      </c>
      <c r="BM598" s="134" t="s">
        <v>1473</v>
      </c>
    </row>
    <row r="599" spans="2:65" s="1" customFormat="1">
      <c r="B599" s="29"/>
      <c r="D599" s="136" t="s">
        <v>231</v>
      </c>
      <c r="F599" s="137" t="s">
        <v>7100</v>
      </c>
      <c r="L599" s="29"/>
      <c r="M599" s="138"/>
      <c r="T599" s="53"/>
      <c r="AT599" s="17" t="s">
        <v>231</v>
      </c>
      <c r="AU599" s="17" t="s">
        <v>78</v>
      </c>
    </row>
    <row r="600" spans="2:65" s="1" customFormat="1" ht="37.9" customHeight="1">
      <c r="B600" s="123"/>
      <c r="C600" s="124" t="s">
        <v>1474</v>
      </c>
      <c r="D600" s="124" t="s">
        <v>226</v>
      </c>
      <c r="E600" s="125" t="s">
        <v>7111</v>
      </c>
      <c r="F600" s="126" t="s">
        <v>7112</v>
      </c>
      <c r="G600" s="127" t="s">
        <v>253</v>
      </c>
      <c r="H600" s="128">
        <v>750</v>
      </c>
      <c r="I600" s="129">
        <v>1100</v>
      </c>
      <c r="J600" s="129">
        <f>ROUND(I600*H600,2)</f>
        <v>825000</v>
      </c>
      <c r="K600" s="126" t="s">
        <v>1</v>
      </c>
      <c r="L600" s="29"/>
      <c r="M600" s="130" t="s">
        <v>1</v>
      </c>
      <c r="N600" s="131" t="s">
        <v>38</v>
      </c>
      <c r="O600" s="132">
        <v>0</v>
      </c>
      <c r="P600" s="132">
        <f>O600*H600</f>
        <v>0</v>
      </c>
      <c r="Q600" s="132">
        <v>0</v>
      </c>
      <c r="R600" s="132">
        <f>Q600*H600</f>
        <v>0</v>
      </c>
      <c r="S600" s="132">
        <v>0</v>
      </c>
      <c r="T600" s="133">
        <f>S600*H600</f>
        <v>0</v>
      </c>
      <c r="AR600" s="134" t="s">
        <v>106</v>
      </c>
      <c r="AT600" s="134" t="s">
        <v>226</v>
      </c>
      <c r="AU600" s="134" t="s">
        <v>78</v>
      </c>
      <c r="AY600" s="17" t="s">
        <v>224</v>
      </c>
      <c r="BE600" s="135">
        <f>IF(N600="základní",J600,0)</f>
        <v>825000</v>
      </c>
      <c r="BF600" s="135">
        <f>IF(N600="snížená",J600,0)</f>
        <v>0</v>
      </c>
      <c r="BG600" s="135">
        <f>IF(N600="zákl. přenesená",J600,0)</f>
        <v>0</v>
      </c>
      <c r="BH600" s="135">
        <f>IF(N600="sníž. přenesená",J600,0)</f>
        <v>0</v>
      </c>
      <c r="BI600" s="135">
        <f>IF(N600="nulová",J600,0)</f>
        <v>0</v>
      </c>
      <c r="BJ600" s="17" t="s">
        <v>78</v>
      </c>
      <c r="BK600" s="135">
        <f>ROUND(I600*H600,2)</f>
        <v>825000</v>
      </c>
      <c r="BL600" s="17" t="s">
        <v>106</v>
      </c>
      <c r="BM600" s="134" t="s">
        <v>1477</v>
      </c>
    </row>
    <row r="601" spans="2:65" s="1" customFormat="1" ht="19.5">
      <c r="B601" s="29"/>
      <c r="D601" s="136" t="s">
        <v>231</v>
      </c>
      <c r="F601" s="137" t="s">
        <v>7112</v>
      </c>
      <c r="L601" s="29"/>
      <c r="M601" s="138"/>
      <c r="T601" s="53"/>
      <c r="AT601" s="17" t="s">
        <v>231</v>
      </c>
      <c r="AU601" s="17" t="s">
        <v>78</v>
      </c>
    </row>
    <row r="602" spans="2:65" s="11" customFormat="1" ht="25.9" customHeight="1">
      <c r="B602" s="112"/>
      <c r="D602" s="113" t="s">
        <v>72</v>
      </c>
      <c r="E602" s="114" t="s">
        <v>7113</v>
      </c>
      <c r="F602" s="114" t="s">
        <v>7113</v>
      </c>
      <c r="J602" s="115">
        <f>BK602</f>
        <v>108400</v>
      </c>
      <c r="L602" s="112"/>
      <c r="M602" s="116"/>
      <c r="P602" s="117">
        <f>SUM(P603:P620)</f>
        <v>0</v>
      </c>
      <c r="R602" s="117">
        <f>SUM(R603:R620)</f>
        <v>0</v>
      </c>
      <c r="T602" s="118">
        <f>SUM(T603:T620)</f>
        <v>0</v>
      </c>
      <c r="AR602" s="113" t="s">
        <v>78</v>
      </c>
      <c r="AT602" s="119" t="s">
        <v>72</v>
      </c>
      <c r="AU602" s="119" t="s">
        <v>73</v>
      </c>
      <c r="AY602" s="113" t="s">
        <v>224</v>
      </c>
      <c r="BK602" s="120">
        <f>SUM(BK603:BK620)</f>
        <v>108400</v>
      </c>
    </row>
    <row r="603" spans="2:65" s="1" customFormat="1" ht="24.2" customHeight="1">
      <c r="B603" s="123"/>
      <c r="C603" s="124" t="s">
        <v>951</v>
      </c>
      <c r="D603" s="124" t="s">
        <v>226</v>
      </c>
      <c r="E603" s="125" t="s">
        <v>7114</v>
      </c>
      <c r="F603" s="126" t="s">
        <v>7115</v>
      </c>
      <c r="G603" s="127" t="s">
        <v>3966</v>
      </c>
      <c r="H603" s="128">
        <v>1</v>
      </c>
      <c r="I603" s="129">
        <v>8200</v>
      </c>
      <c r="J603" s="129">
        <f>ROUND(I603*H603,2)</f>
        <v>8200</v>
      </c>
      <c r="K603" s="126" t="s">
        <v>1</v>
      </c>
      <c r="L603" s="29"/>
      <c r="M603" s="130" t="s">
        <v>1</v>
      </c>
      <c r="N603" s="131" t="s">
        <v>38</v>
      </c>
      <c r="O603" s="132">
        <v>0</v>
      </c>
      <c r="P603" s="132">
        <f>O603*H603</f>
        <v>0</v>
      </c>
      <c r="Q603" s="132">
        <v>0</v>
      </c>
      <c r="R603" s="132">
        <f>Q603*H603</f>
        <v>0</v>
      </c>
      <c r="S603" s="132">
        <v>0</v>
      </c>
      <c r="T603" s="133">
        <f>S603*H603</f>
        <v>0</v>
      </c>
      <c r="AR603" s="134" t="s">
        <v>106</v>
      </c>
      <c r="AT603" s="134" t="s">
        <v>226</v>
      </c>
      <c r="AU603" s="134" t="s">
        <v>78</v>
      </c>
      <c r="AY603" s="17" t="s">
        <v>224</v>
      </c>
      <c r="BE603" s="135">
        <f>IF(N603="základní",J603,0)</f>
        <v>8200</v>
      </c>
      <c r="BF603" s="135">
        <f>IF(N603="snížená",J603,0)</f>
        <v>0</v>
      </c>
      <c r="BG603" s="135">
        <f>IF(N603="zákl. přenesená",J603,0)</f>
        <v>0</v>
      </c>
      <c r="BH603" s="135">
        <f>IF(N603="sníž. přenesená",J603,0)</f>
        <v>0</v>
      </c>
      <c r="BI603" s="135">
        <f>IF(N603="nulová",J603,0)</f>
        <v>0</v>
      </c>
      <c r="BJ603" s="17" t="s">
        <v>78</v>
      </c>
      <c r="BK603" s="135">
        <f>ROUND(I603*H603,2)</f>
        <v>8200</v>
      </c>
      <c r="BL603" s="17" t="s">
        <v>106</v>
      </c>
      <c r="BM603" s="134" t="s">
        <v>1480</v>
      </c>
    </row>
    <row r="604" spans="2:65" s="1" customFormat="1">
      <c r="B604" s="29"/>
      <c r="D604" s="136" t="s">
        <v>231</v>
      </c>
      <c r="F604" s="137" t="s">
        <v>7115</v>
      </c>
      <c r="L604" s="29"/>
      <c r="M604" s="138"/>
      <c r="T604" s="53"/>
      <c r="AT604" s="17" t="s">
        <v>231</v>
      </c>
      <c r="AU604" s="17" t="s">
        <v>78</v>
      </c>
    </row>
    <row r="605" spans="2:65" s="1" customFormat="1" ht="16.5" customHeight="1">
      <c r="B605" s="123"/>
      <c r="C605" s="124" t="s">
        <v>1481</v>
      </c>
      <c r="D605" s="124" t="s">
        <v>226</v>
      </c>
      <c r="E605" s="125" t="s">
        <v>7116</v>
      </c>
      <c r="F605" s="126" t="s">
        <v>7117</v>
      </c>
      <c r="G605" s="127" t="s">
        <v>3966</v>
      </c>
      <c r="H605" s="128">
        <v>1</v>
      </c>
      <c r="I605" s="129">
        <v>5000</v>
      </c>
      <c r="J605" s="129">
        <f>ROUND(I605*H605,2)</f>
        <v>5000</v>
      </c>
      <c r="K605" s="126" t="s">
        <v>1</v>
      </c>
      <c r="L605" s="29"/>
      <c r="M605" s="130" t="s">
        <v>1</v>
      </c>
      <c r="N605" s="131" t="s">
        <v>38</v>
      </c>
      <c r="O605" s="132">
        <v>0</v>
      </c>
      <c r="P605" s="132">
        <f>O605*H605</f>
        <v>0</v>
      </c>
      <c r="Q605" s="132">
        <v>0</v>
      </c>
      <c r="R605" s="132">
        <f>Q605*H605</f>
        <v>0</v>
      </c>
      <c r="S605" s="132">
        <v>0</v>
      </c>
      <c r="T605" s="133">
        <f>S605*H605</f>
        <v>0</v>
      </c>
      <c r="AR605" s="134" t="s">
        <v>106</v>
      </c>
      <c r="AT605" s="134" t="s">
        <v>226</v>
      </c>
      <c r="AU605" s="134" t="s">
        <v>78</v>
      </c>
      <c r="AY605" s="17" t="s">
        <v>224</v>
      </c>
      <c r="BE605" s="135">
        <f>IF(N605="základní",J605,0)</f>
        <v>5000</v>
      </c>
      <c r="BF605" s="135">
        <f>IF(N605="snížená",J605,0)</f>
        <v>0</v>
      </c>
      <c r="BG605" s="135">
        <f>IF(N605="zákl. přenesená",J605,0)</f>
        <v>0</v>
      </c>
      <c r="BH605" s="135">
        <f>IF(N605="sníž. přenesená",J605,0)</f>
        <v>0</v>
      </c>
      <c r="BI605" s="135">
        <f>IF(N605="nulová",J605,0)</f>
        <v>0</v>
      </c>
      <c r="BJ605" s="17" t="s">
        <v>78</v>
      </c>
      <c r="BK605" s="135">
        <f>ROUND(I605*H605,2)</f>
        <v>5000</v>
      </c>
      <c r="BL605" s="17" t="s">
        <v>106</v>
      </c>
      <c r="BM605" s="134" t="s">
        <v>1484</v>
      </c>
    </row>
    <row r="606" spans="2:65" s="1" customFormat="1">
      <c r="B606" s="29"/>
      <c r="D606" s="136" t="s">
        <v>231</v>
      </c>
      <c r="F606" s="137" t="s">
        <v>7117</v>
      </c>
      <c r="L606" s="29"/>
      <c r="M606" s="138"/>
      <c r="T606" s="53"/>
      <c r="AT606" s="17" t="s">
        <v>231</v>
      </c>
      <c r="AU606" s="17" t="s">
        <v>78</v>
      </c>
    </row>
    <row r="607" spans="2:65" s="1" customFormat="1" ht="16.5" customHeight="1">
      <c r="B607" s="123"/>
      <c r="C607" s="124" t="s">
        <v>956</v>
      </c>
      <c r="D607" s="124" t="s">
        <v>226</v>
      </c>
      <c r="E607" s="125" t="s">
        <v>7118</v>
      </c>
      <c r="F607" s="126" t="s">
        <v>7119</v>
      </c>
      <c r="G607" s="127" t="s">
        <v>3966</v>
      </c>
      <c r="H607" s="128">
        <v>1</v>
      </c>
      <c r="I607" s="129">
        <v>7200</v>
      </c>
      <c r="J607" s="129">
        <f>ROUND(I607*H607,2)</f>
        <v>7200</v>
      </c>
      <c r="K607" s="126" t="s">
        <v>1</v>
      </c>
      <c r="L607" s="29"/>
      <c r="M607" s="130" t="s">
        <v>1</v>
      </c>
      <c r="N607" s="131" t="s">
        <v>38</v>
      </c>
      <c r="O607" s="132">
        <v>0</v>
      </c>
      <c r="P607" s="132">
        <f>O607*H607</f>
        <v>0</v>
      </c>
      <c r="Q607" s="132">
        <v>0</v>
      </c>
      <c r="R607" s="132">
        <f>Q607*H607</f>
        <v>0</v>
      </c>
      <c r="S607" s="132">
        <v>0</v>
      </c>
      <c r="T607" s="133">
        <f>S607*H607</f>
        <v>0</v>
      </c>
      <c r="AR607" s="134" t="s">
        <v>106</v>
      </c>
      <c r="AT607" s="134" t="s">
        <v>226</v>
      </c>
      <c r="AU607" s="134" t="s">
        <v>78</v>
      </c>
      <c r="AY607" s="17" t="s">
        <v>224</v>
      </c>
      <c r="BE607" s="135">
        <f>IF(N607="základní",J607,0)</f>
        <v>7200</v>
      </c>
      <c r="BF607" s="135">
        <f>IF(N607="snížená",J607,0)</f>
        <v>0</v>
      </c>
      <c r="BG607" s="135">
        <f>IF(N607="zákl. přenesená",J607,0)</f>
        <v>0</v>
      </c>
      <c r="BH607" s="135">
        <f>IF(N607="sníž. přenesená",J607,0)</f>
        <v>0</v>
      </c>
      <c r="BI607" s="135">
        <f>IF(N607="nulová",J607,0)</f>
        <v>0</v>
      </c>
      <c r="BJ607" s="17" t="s">
        <v>78</v>
      </c>
      <c r="BK607" s="135">
        <f>ROUND(I607*H607,2)</f>
        <v>7200</v>
      </c>
      <c r="BL607" s="17" t="s">
        <v>106</v>
      </c>
      <c r="BM607" s="134" t="s">
        <v>1487</v>
      </c>
    </row>
    <row r="608" spans="2:65" s="1" customFormat="1">
      <c r="B608" s="29"/>
      <c r="D608" s="136" t="s">
        <v>231</v>
      </c>
      <c r="F608" s="137" t="s">
        <v>7119</v>
      </c>
      <c r="L608" s="29"/>
      <c r="M608" s="138"/>
      <c r="T608" s="53"/>
      <c r="AT608" s="17" t="s">
        <v>231</v>
      </c>
      <c r="AU608" s="17" t="s">
        <v>78</v>
      </c>
    </row>
    <row r="609" spans="2:65" s="1" customFormat="1" ht="16.5" customHeight="1">
      <c r="B609" s="123"/>
      <c r="C609" s="124" t="s">
        <v>1488</v>
      </c>
      <c r="D609" s="124" t="s">
        <v>226</v>
      </c>
      <c r="E609" s="125" t="s">
        <v>7120</v>
      </c>
      <c r="F609" s="126" t="s">
        <v>7121</v>
      </c>
      <c r="G609" s="127" t="s">
        <v>3966</v>
      </c>
      <c r="H609" s="128">
        <v>1</v>
      </c>
      <c r="I609" s="129">
        <v>4500</v>
      </c>
      <c r="J609" s="129">
        <f>ROUND(I609*H609,2)</f>
        <v>4500</v>
      </c>
      <c r="K609" s="126" t="s">
        <v>1</v>
      </c>
      <c r="L609" s="29"/>
      <c r="M609" s="130" t="s">
        <v>1</v>
      </c>
      <c r="N609" s="131" t="s">
        <v>38</v>
      </c>
      <c r="O609" s="132">
        <v>0</v>
      </c>
      <c r="P609" s="132">
        <f>O609*H609</f>
        <v>0</v>
      </c>
      <c r="Q609" s="132">
        <v>0</v>
      </c>
      <c r="R609" s="132">
        <f>Q609*H609</f>
        <v>0</v>
      </c>
      <c r="S609" s="132">
        <v>0</v>
      </c>
      <c r="T609" s="133">
        <f>S609*H609</f>
        <v>0</v>
      </c>
      <c r="AR609" s="134" t="s">
        <v>106</v>
      </c>
      <c r="AT609" s="134" t="s">
        <v>226</v>
      </c>
      <c r="AU609" s="134" t="s">
        <v>78</v>
      </c>
      <c r="AY609" s="17" t="s">
        <v>224</v>
      </c>
      <c r="BE609" s="135">
        <f>IF(N609="základní",J609,0)</f>
        <v>4500</v>
      </c>
      <c r="BF609" s="135">
        <f>IF(N609="snížená",J609,0)</f>
        <v>0</v>
      </c>
      <c r="BG609" s="135">
        <f>IF(N609="zákl. přenesená",J609,0)</f>
        <v>0</v>
      </c>
      <c r="BH609" s="135">
        <f>IF(N609="sníž. přenesená",J609,0)</f>
        <v>0</v>
      </c>
      <c r="BI609" s="135">
        <f>IF(N609="nulová",J609,0)</f>
        <v>0</v>
      </c>
      <c r="BJ609" s="17" t="s">
        <v>78</v>
      </c>
      <c r="BK609" s="135">
        <f>ROUND(I609*H609,2)</f>
        <v>4500</v>
      </c>
      <c r="BL609" s="17" t="s">
        <v>106</v>
      </c>
      <c r="BM609" s="134" t="s">
        <v>1491</v>
      </c>
    </row>
    <row r="610" spans="2:65" s="1" customFormat="1">
      <c r="B610" s="29"/>
      <c r="D610" s="136" t="s">
        <v>231</v>
      </c>
      <c r="F610" s="137" t="s">
        <v>7121</v>
      </c>
      <c r="L610" s="29"/>
      <c r="M610" s="138"/>
      <c r="T610" s="53"/>
      <c r="AT610" s="17" t="s">
        <v>231</v>
      </c>
      <c r="AU610" s="17" t="s">
        <v>78</v>
      </c>
    </row>
    <row r="611" spans="2:65" s="1" customFormat="1" ht="16.5" customHeight="1">
      <c r="B611" s="123"/>
      <c r="C611" s="124" t="s">
        <v>960</v>
      </c>
      <c r="D611" s="124" t="s">
        <v>226</v>
      </c>
      <c r="E611" s="125" t="s">
        <v>7122</v>
      </c>
      <c r="F611" s="126" t="s">
        <v>7123</v>
      </c>
      <c r="G611" s="127" t="s">
        <v>3966</v>
      </c>
      <c r="H611" s="128">
        <v>1</v>
      </c>
      <c r="I611" s="129">
        <v>12000</v>
      </c>
      <c r="J611" s="129">
        <f>ROUND(I611*H611,2)</f>
        <v>12000</v>
      </c>
      <c r="K611" s="126" t="s">
        <v>1</v>
      </c>
      <c r="L611" s="29"/>
      <c r="M611" s="130" t="s">
        <v>1</v>
      </c>
      <c r="N611" s="131" t="s">
        <v>38</v>
      </c>
      <c r="O611" s="132">
        <v>0</v>
      </c>
      <c r="P611" s="132">
        <f>O611*H611</f>
        <v>0</v>
      </c>
      <c r="Q611" s="132">
        <v>0</v>
      </c>
      <c r="R611" s="132">
        <f>Q611*H611</f>
        <v>0</v>
      </c>
      <c r="S611" s="132">
        <v>0</v>
      </c>
      <c r="T611" s="133">
        <f>S611*H611</f>
        <v>0</v>
      </c>
      <c r="AR611" s="134" t="s">
        <v>106</v>
      </c>
      <c r="AT611" s="134" t="s">
        <v>226</v>
      </c>
      <c r="AU611" s="134" t="s">
        <v>78</v>
      </c>
      <c r="AY611" s="17" t="s">
        <v>224</v>
      </c>
      <c r="BE611" s="135">
        <f>IF(N611="základní",J611,0)</f>
        <v>12000</v>
      </c>
      <c r="BF611" s="135">
        <f>IF(N611="snížená",J611,0)</f>
        <v>0</v>
      </c>
      <c r="BG611" s="135">
        <f>IF(N611="zákl. přenesená",J611,0)</f>
        <v>0</v>
      </c>
      <c r="BH611" s="135">
        <f>IF(N611="sníž. přenesená",J611,0)</f>
        <v>0</v>
      </c>
      <c r="BI611" s="135">
        <f>IF(N611="nulová",J611,0)</f>
        <v>0</v>
      </c>
      <c r="BJ611" s="17" t="s">
        <v>78</v>
      </c>
      <c r="BK611" s="135">
        <f>ROUND(I611*H611,2)</f>
        <v>12000</v>
      </c>
      <c r="BL611" s="17" t="s">
        <v>106</v>
      </c>
      <c r="BM611" s="134" t="s">
        <v>1494</v>
      </c>
    </row>
    <row r="612" spans="2:65" s="1" customFormat="1">
      <c r="B612" s="29"/>
      <c r="D612" s="136" t="s">
        <v>231</v>
      </c>
      <c r="F612" s="137" t="s">
        <v>7123</v>
      </c>
      <c r="L612" s="29"/>
      <c r="M612" s="138"/>
      <c r="T612" s="53"/>
      <c r="AT612" s="17" t="s">
        <v>231</v>
      </c>
      <c r="AU612" s="17" t="s">
        <v>78</v>
      </c>
    </row>
    <row r="613" spans="2:65" s="1" customFormat="1" ht="16.5" customHeight="1">
      <c r="B613" s="123"/>
      <c r="C613" s="124" t="s">
        <v>1495</v>
      </c>
      <c r="D613" s="124" t="s">
        <v>226</v>
      </c>
      <c r="E613" s="125" t="s">
        <v>7124</v>
      </c>
      <c r="F613" s="126" t="s">
        <v>7125</v>
      </c>
      <c r="G613" s="127" t="s">
        <v>3966</v>
      </c>
      <c r="H613" s="128">
        <v>1</v>
      </c>
      <c r="I613" s="129">
        <v>7500</v>
      </c>
      <c r="J613" s="129">
        <f>ROUND(I613*H613,2)</f>
        <v>7500</v>
      </c>
      <c r="K613" s="126" t="s">
        <v>1</v>
      </c>
      <c r="L613" s="29"/>
      <c r="M613" s="130" t="s">
        <v>1</v>
      </c>
      <c r="N613" s="131" t="s">
        <v>38</v>
      </c>
      <c r="O613" s="132">
        <v>0</v>
      </c>
      <c r="P613" s="132">
        <f>O613*H613</f>
        <v>0</v>
      </c>
      <c r="Q613" s="132">
        <v>0</v>
      </c>
      <c r="R613" s="132">
        <f>Q613*H613</f>
        <v>0</v>
      </c>
      <c r="S613" s="132">
        <v>0</v>
      </c>
      <c r="T613" s="133">
        <f>S613*H613</f>
        <v>0</v>
      </c>
      <c r="AR613" s="134" t="s">
        <v>106</v>
      </c>
      <c r="AT613" s="134" t="s">
        <v>226</v>
      </c>
      <c r="AU613" s="134" t="s">
        <v>78</v>
      </c>
      <c r="AY613" s="17" t="s">
        <v>224</v>
      </c>
      <c r="BE613" s="135">
        <f>IF(N613="základní",J613,0)</f>
        <v>7500</v>
      </c>
      <c r="BF613" s="135">
        <f>IF(N613="snížená",J613,0)</f>
        <v>0</v>
      </c>
      <c r="BG613" s="135">
        <f>IF(N613="zákl. přenesená",J613,0)</f>
        <v>0</v>
      </c>
      <c r="BH613" s="135">
        <f>IF(N613="sníž. přenesená",J613,0)</f>
        <v>0</v>
      </c>
      <c r="BI613" s="135">
        <f>IF(N613="nulová",J613,0)</f>
        <v>0</v>
      </c>
      <c r="BJ613" s="17" t="s">
        <v>78</v>
      </c>
      <c r="BK613" s="135">
        <f>ROUND(I613*H613,2)</f>
        <v>7500</v>
      </c>
      <c r="BL613" s="17" t="s">
        <v>106</v>
      </c>
      <c r="BM613" s="134" t="s">
        <v>1498</v>
      </c>
    </row>
    <row r="614" spans="2:65" s="1" customFormat="1">
      <c r="B614" s="29"/>
      <c r="D614" s="136" t="s">
        <v>231</v>
      </c>
      <c r="F614" s="137" t="s">
        <v>7125</v>
      </c>
      <c r="L614" s="29"/>
      <c r="M614" s="138"/>
      <c r="T614" s="53"/>
      <c r="AT614" s="17" t="s">
        <v>231</v>
      </c>
      <c r="AU614" s="17" t="s">
        <v>78</v>
      </c>
    </row>
    <row r="615" spans="2:65" s="1" customFormat="1" ht="16.5" customHeight="1">
      <c r="B615" s="123"/>
      <c r="C615" s="124" t="s">
        <v>966</v>
      </c>
      <c r="D615" s="124" t="s">
        <v>226</v>
      </c>
      <c r="E615" s="125" t="s">
        <v>7126</v>
      </c>
      <c r="F615" s="126" t="s">
        <v>7127</v>
      </c>
      <c r="G615" s="127" t="s">
        <v>3966</v>
      </c>
      <c r="H615" s="128">
        <v>1</v>
      </c>
      <c r="I615" s="129">
        <v>8000</v>
      </c>
      <c r="J615" s="129">
        <f>ROUND(I615*H615,2)</f>
        <v>8000</v>
      </c>
      <c r="K615" s="126" t="s">
        <v>1</v>
      </c>
      <c r="L615" s="29"/>
      <c r="M615" s="130" t="s">
        <v>1</v>
      </c>
      <c r="N615" s="131" t="s">
        <v>38</v>
      </c>
      <c r="O615" s="132">
        <v>0</v>
      </c>
      <c r="P615" s="132">
        <f>O615*H615</f>
        <v>0</v>
      </c>
      <c r="Q615" s="132">
        <v>0</v>
      </c>
      <c r="R615" s="132">
        <f>Q615*H615</f>
        <v>0</v>
      </c>
      <c r="S615" s="132">
        <v>0</v>
      </c>
      <c r="T615" s="133">
        <f>S615*H615</f>
        <v>0</v>
      </c>
      <c r="AR615" s="134" t="s">
        <v>106</v>
      </c>
      <c r="AT615" s="134" t="s">
        <v>226</v>
      </c>
      <c r="AU615" s="134" t="s">
        <v>78</v>
      </c>
      <c r="AY615" s="17" t="s">
        <v>224</v>
      </c>
      <c r="BE615" s="135">
        <f>IF(N615="základní",J615,0)</f>
        <v>8000</v>
      </c>
      <c r="BF615" s="135">
        <f>IF(N615="snížená",J615,0)</f>
        <v>0</v>
      </c>
      <c r="BG615" s="135">
        <f>IF(N615="zákl. přenesená",J615,0)</f>
        <v>0</v>
      </c>
      <c r="BH615" s="135">
        <f>IF(N615="sníž. přenesená",J615,0)</f>
        <v>0</v>
      </c>
      <c r="BI615" s="135">
        <f>IF(N615="nulová",J615,0)</f>
        <v>0</v>
      </c>
      <c r="BJ615" s="17" t="s">
        <v>78</v>
      </c>
      <c r="BK615" s="135">
        <f>ROUND(I615*H615,2)</f>
        <v>8000</v>
      </c>
      <c r="BL615" s="17" t="s">
        <v>106</v>
      </c>
      <c r="BM615" s="134" t="s">
        <v>1501</v>
      </c>
    </row>
    <row r="616" spans="2:65" s="1" customFormat="1">
      <c r="B616" s="29"/>
      <c r="D616" s="136" t="s">
        <v>231</v>
      </c>
      <c r="F616" s="137" t="s">
        <v>7127</v>
      </c>
      <c r="L616" s="29"/>
      <c r="M616" s="138"/>
      <c r="T616" s="53"/>
      <c r="AT616" s="17" t="s">
        <v>231</v>
      </c>
      <c r="AU616" s="17" t="s">
        <v>78</v>
      </c>
    </row>
    <row r="617" spans="2:65" s="1" customFormat="1" ht="16.5" customHeight="1">
      <c r="B617" s="123"/>
      <c r="C617" s="124" t="s">
        <v>1502</v>
      </c>
      <c r="D617" s="124" t="s">
        <v>226</v>
      </c>
      <c r="E617" s="125" t="s">
        <v>2306</v>
      </c>
      <c r="F617" s="126" t="s">
        <v>2307</v>
      </c>
      <c r="G617" s="127" t="s">
        <v>3966</v>
      </c>
      <c r="H617" s="128">
        <v>1</v>
      </c>
      <c r="I617" s="129">
        <v>6000</v>
      </c>
      <c r="J617" s="129">
        <f>ROUND(I617*H617,2)</f>
        <v>6000</v>
      </c>
      <c r="K617" s="126" t="s">
        <v>1</v>
      </c>
      <c r="L617" s="29"/>
      <c r="M617" s="130" t="s">
        <v>1</v>
      </c>
      <c r="N617" s="131" t="s">
        <v>38</v>
      </c>
      <c r="O617" s="132">
        <v>0</v>
      </c>
      <c r="P617" s="132">
        <f>O617*H617</f>
        <v>0</v>
      </c>
      <c r="Q617" s="132">
        <v>0</v>
      </c>
      <c r="R617" s="132">
        <f>Q617*H617</f>
        <v>0</v>
      </c>
      <c r="S617" s="132">
        <v>0</v>
      </c>
      <c r="T617" s="133">
        <f>S617*H617</f>
        <v>0</v>
      </c>
      <c r="AR617" s="134" t="s">
        <v>106</v>
      </c>
      <c r="AT617" s="134" t="s">
        <v>226</v>
      </c>
      <c r="AU617" s="134" t="s">
        <v>78</v>
      </c>
      <c r="AY617" s="17" t="s">
        <v>224</v>
      </c>
      <c r="BE617" s="135">
        <f>IF(N617="základní",J617,0)</f>
        <v>6000</v>
      </c>
      <c r="BF617" s="135">
        <f>IF(N617="snížená",J617,0)</f>
        <v>0</v>
      </c>
      <c r="BG617" s="135">
        <f>IF(N617="zákl. přenesená",J617,0)</f>
        <v>0</v>
      </c>
      <c r="BH617" s="135">
        <f>IF(N617="sníž. přenesená",J617,0)</f>
        <v>0</v>
      </c>
      <c r="BI617" s="135">
        <f>IF(N617="nulová",J617,0)</f>
        <v>0</v>
      </c>
      <c r="BJ617" s="17" t="s">
        <v>78</v>
      </c>
      <c r="BK617" s="135">
        <f>ROUND(I617*H617,2)</f>
        <v>6000</v>
      </c>
      <c r="BL617" s="17" t="s">
        <v>106</v>
      </c>
      <c r="BM617" s="134" t="s">
        <v>1505</v>
      </c>
    </row>
    <row r="618" spans="2:65" s="1" customFormat="1">
      <c r="B618" s="29"/>
      <c r="D618" s="136" t="s">
        <v>231</v>
      </c>
      <c r="F618" s="137" t="s">
        <v>2307</v>
      </c>
      <c r="L618" s="29"/>
      <c r="M618" s="138"/>
      <c r="T618" s="53"/>
      <c r="AT618" s="17" t="s">
        <v>231</v>
      </c>
      <c r="AU618" s="17" t="s">
        <v>78</v>
      </c>
    </row>
    <row r="619" spans="2:65" s="1" customFormat="1" ht="24.2" customHeight="1">
      <c r="B619" s="123"/>
      <c r="C619" s="124" t="s">
        <v>970</v>
      </c>
      <c r="D619" s="124" t="s">
        <v>226</v>
      </c>
      <c r="E619" s="125" t="s">
        <v>7128</v>
      </c>
      <c r="F619" s="126" t="s">
        <v>7129</v>
      </c>
      <c r="G619" s="127" t="s">
        <v>3966</v>
      </c>
      <c r="H619" s="128">
        <v>1</v>
      </c>
      <c r="I619" s="129">
        <v>50000</v>
      </c>
      <c r="J619" s="129">
        <f>ROUND(I619*H619,2)</f>
        <v>50000</v>
      </c>
      <c r="K619" s="126" t="s">
        <v>1</v>
      </c>
      <c r="L619" s="29"/>
      <c r="M619" s="130" t="s">
        <v>1</v>
      </c>
      <c r="N619" s="131" t="s">
        <v>38</v>
      </c>
      <c r="O619" s="132">
        <v>0</v>
      </c>
      <c r="P619" s="132">
        <f>O619*H619</f>
        <v>0</v>
      </c>
      <c r="Q619" s="132">
        <v>0</v>
      </c>
      <c r="R619" s="132">
        <f>Q619*H619</f>
        <v>0</v>
      </c>
      <c r="S619" s="132">
        <v>0</v>
      </c>
      <c r="T619" s="133">
        <f>S619*H619</f>
        <v>0</v>
      </c>
      <c r="AR619" s="134" t="s">
        <v>106</v>
      </c>
      <c r="AT619" s="134" t="s">
        <v>226</v>
      </c>
      <c r="AU619" s="134" t="s">
        <v>78</v>
      </c>
      <c r="AY619" s="17" t="s">
        <v>224</v>
      </c>
      <c r="BE619" s="135">
        <f>IF(N619="základní",J619,0)</f>
        <v>50000</v>
      </c>
      <c r="BF619" s="135">
        <f>IF(N619="snížená",J619,0)</f>
        <v>0</v>
      </c>
      <c r="BG619" s="135">
        <f>IF(N619="zákl. přenesená",J619,0)</f>
        <v>0</v>
      </c>
      <c r="BH619" s="135">
        <f>IF(N619="sníž. přenesená",J619,0)</f>
        <v>0</v>
      </c>
      <c r="BI619" s="135">
        <f>IF(N619="nulová",J619,0)</f>
        <v>0</v>
      </c>
      <c r="BJ619" s="17" t="s">
        <v>78</v>
      </c>
      <c r="BK619" s="135">
        <f>ROUND(I619*H619,2)</f>
        <v>50000</v>
      </c>
      <c r="BL619" s="17" t="s">
        <v>106</v>
      </c>
      <c r="BM619" s="134" t="s">
        <v>1508</v>
      </c>
    </row>
    <row r="620" spans="2:65" s="1" customFormat="1" ht="19.5">
      <c r="B620" s="29"/>
      <c r="D620" s="136" t="s">
        <v>231</v>
      </c>
      <c r="F620" s="137" t="s">
        <v>7129</v>
      </c>
      <c r="L620" s="29"/>
      <c r="M620" s="173"/>
      <c r="N620" s="174"/>
      <c r="O620" s="174"/>
      <c r="P620" s="174"/>
      <c r="Q620" s="174"/>
      <c r="R620" s="174"/>
      <c r="S620" s="174"/>
      <c r="T620" s="175"/>
      <c r="AT620" s="17" t="s">
        <v>231</v>
      </c>
      <c r="AU620" s="17" t="s">
        <v>78</v>
      </c>
    </row>
    <row r="621" spans="2:65" s="1" customFormat="1" ht="6.95" customHeight="1">
      <c r="B621" s="41"/>
      <c r="C621" s="42"/>
      <c r="D621" s="42"/>
      <c r="E621" s="42"/>
      <c r="F621" s="42"/>
      <c r="G621" s="42"/>
      <c r="H621" s="42"/>
      <c r="I621" s="42"/>
      <c r="J621" s="42"/>
      <c r="K621" s="42"/>
      <c r="L621" s="29"/>
    </row>
  </sheetData>
  <autoFilter ref="C127:K620" xr:uid="{00000000-0009-0000-0000-000028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42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156</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7130</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24</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tr">
        <f>IF('Rekapitulace stavby'!AN16="","",'Rekapitulace stavby'!AN16)</f>
        <v/>
      </c>
      <c r="L20" s="29"/>
    </row>
    <row r="21" spans="2:12" s="1" customFormat="1" ht="18" customHeight="1">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c r="B22" s="29"/>
      <c r="L22" s="29"/>
    </row>
    <row r="23" spans="2:12" s="1" customFormat="1" ht="12" customHeight="1">
      <c r="B23" s="29"/>
      <c r="D23" s="26" t="s">
        <v>30</v>
      </c>
      <c r="I23" s="26" t="s">
        <v>23</v>
      </c>
      <c r="J23" s="24" t="str">
        <f>IF('Rekapitulace stavby'!AN19="","",'Rekapitulace stavby'!AN19)</f>
        <v/>
      </c>
      <c r="L23" s="29"/>
    </row>
    <row r="24" spans="2:12" s="1" customFormat="1" ht="18" customHeight="1">
      <c r="B24" s="29"/>
      <c r="E24" s="24" t="str">
        <f>IF('Rekapitulace stavby'!E20="","",'Rekapitulace stavby'!E20)</f>
        <v>Krajovský</v>
      </c>
      <c r="I24" s="26" t="s">
        <v>25</v>
      </c>
      <c r="J24" s="24" t="str">
        <f>IF('Rekapitulace stavby'!AN20="","",'Rekapitulace stavby'!AN20)</f>
        <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ROUND(J124, 2)</f>
        <v>1296075.76</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ROUND((SUM(BE124:BE428)),  2)</f>
        <v>1296075.76</v>
      </c>
      <c r="I33" s="84">
        <v>0.21</v>
      </c>
      <c r="J33" s="80">
        <f>ROUND(((SUM(BE124:BE428))*I33),  2)</f>
        <v>272175.90999999997</v>
      </c>
      <c r="L33" s="29"/>
    </row>
    <row r="34" spans="2:12" s="1" customFormat="1" ht="14.45" customHeight="1">
      <c r="B34" s="29"/>
      <c r="E34" s="26" t="s">
        <v>39</v>
      </c>
      <c r="F34" s="80">
        <f>ROUND((SUM(BF124:BF428)),  2)</f>
        <v>0</v>
      </c>
      <c r="I34" s="84">
        <v>0.12</v>
      </c>
      <c r="J34" s="80">
        <f>ROUND(((SUM(BF124:BF428))*I34),  2)</f>
        <v>0</v>
      </c>
      <c r="L34" s="29"/>
    </row>
    <row r="35" spans="2:12" s="1" customFormat="1" ht="14.45" hidden="1" customHeight="1">
      <c r="B35" s="29"/>
      <c r="E35" s="26" t="s">
        <v>40</v>
      </c>
      <c r="F35" s="80">
        <f>ROUND((SUM(BG124:BG428)),  2)</f>
        <v>0</v>
      </c>
      <c r="I35" s="84">
        <v>0.21</v>
      </c>
      <c r="J35" s="80">
        <f>0</f>
        <v>0</v>
      </c>
      <c r="L35" s="29"/>
    </row>
    <row r="36" spans="2:12" s="1" customFormat="1" ht="14.45" hidden="1" customHeight="1">
      <c r="B36" s="29"/>
      <c r="E36" s="26" t="s">
        <v>41</v>
      </c>
      <c r="F36" s="80">
        <f>ROUND((SUM(BH124:BH428)),  2)</f>
        <v>0</v>
      </c>
      <c r="I36" s="84">
        <v>0.12</v>
      </c>
      <c r="J36" s="80">
        <f>0</f>
        <v>0</v>
      </c>
      <c r="L36" s="29"/>
    </row>
    <row r="37" spans="2:12" s="1" customFormat="1" ht="14.45" hidden="1" customHeight="1">
      <c r="B37" s="29"/>
      <c r="E37" s="26" t="s">
        <v>42</v>
      </c>
      <c r="F37" s="80">
        <f>ROUND((SUM(BI124:BI428)),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1568251.67</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05.2 - D.1.3.2. KRAJINÁŘSKÉ ÚPRAVY 2</v>
      </c>
      <c r="F87" s="229"/>
      <c r="G87" s="229"/>
      <c r="H87" s="229"/>
      <c r="L87" s="29"/>
    </row>
    <row r="88" spans="2:47" s="1" customFormat="1" ht="6.95" customHeight="1">
      <c r="B88" s="29"/>
      <c r="L88" s="29"/>
    </row>
    <row r="89" spans="2:47" s="1" customFormat="1" ht="12" customHeight="1">
      <c r="B89" s="29"/>
      <c r="C89" s="26" t="s">
        <v>18</v>
      </c>
      <c r="F89" s="24" t="str">
        <f>F12</f>
        <v xml:space="preserve"> </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J124</f>
        <v>1296075.76</v>
      </c>
      <c r="L96" s="29"/>
      <c r="AU96" s="17" t="s">
        <v>172</v>
      </c>
    </row>
    <row r="97" spans="2:12" s="8" customFormat="1" ht="24.95" customHeight="1">
      <c r="B97" s="96"/>
      <c r="D97" s="97" t="s">
        <v>6701</v>
      </c>
      <c r="E97" s="98"/>
      <c r="F97" s="98"/>
      <c r="G97" s="98"/>
      <c r="H97" s="98"/>
      <c r="I97" s="98"/>
      <c r="J97" s="99">
        <f>J125</f>
        <v>17000</v>
      </c>
      <c r="L97" s="96"/>
    </row>
    <row r="98" spans="2:12" s="8" customFormat="1" ht="24.95" customHeight="1">
      <c r="B98" s="96"/>
      <c r="D98" s="97" t="s">
        <v>6703</v>
      </c>
      <c r="E98" s="98"/>
      <c r="F98" s="98"/>
      <c r="G98" s="98"/>
      <c r="H98" s="98"/>
      <c r="I98" s="98"/>
      <c r="J98" s="99">
        <f>J130</f>
        <v>258633.57</v>
      </c>
      <c r="L98" s="96"/>
    </row>
    <row r="99" spans="2:12" s="8" customFormat="1" ht="24.95" customHeight="1">
      <c r="B99" s="96"/>
      <c r="D99" s="97" t="s">
        <v>6704</v>
      </c>
      <c r="E99" s="98"/>
      <c r="F99" s="98"/>
      <c r="G99" s="98"/>
      <c r="H99" s="98"/>
      <c r="I99" s="98"/>
      <c r="J99" s="99">
        <f>J209</f>
        <v>85593.3</v>
      </c>
      <c r="L99" s="96"/>
    </row>
    <row r="100" spans="2:12" s="8" customFormat="1" ht="24.95" customHeight="1">
      <c r="B100" s="96"/>
      <c r="D100" s="97" t="s">
        <v>6706</v>
      </c>
      <c r="E100" s="98"/>
      <c r="F100" s="98"/>
      <c r="G100" s="98"/>
      <c r="H100" s="98"/>
      <c r="I100" s="98"/>
      <c r="J100" s="99">
        <f>J240</f>
        <v>298974.40000000002</v>
      </c>
      <c r="L100" s="96"/>
    </row>
    <row r="101" spans="2:12" s="8" customFormat="1" ht="24.95" customHeight="1">
      <c r="B101" s="96"/>
      <c r="D101" s="97" t="s">
        <v>6707</v>
      </c>
      <c r="E101" s="98"/>
      <c r="F101" s="98"/>
      <c r="G101" s="98"/>
      <c r="H101" s="98"/>
      <c r="I101" s="98"/>
      <c r="J101" s="99">
        <f>J323</f>
        <v>144894.39999999999</v>
      </c>
      <c r="L101" s="96"/>
    </row>
    <row r="102" spans="2:12" s="8" customFormat="1" ht="24.95" customHeight="1">
      <c r="B102" s="96"/>
      <c r="D102" s="97" t="s">
        <v>6708</v>
      </c>
      <c r="E102" s="98"/>
      <c r="F102" s="98"/>
      <c r="G102" s="98"/>
      <c r="H102" s="98"/>
      <c r="I102" s="98"/>
      <c r="J102" s="99">
        <f>J360</f>
        <v>1800</v>
      </c>
      <c r="L102" s="96"/>
    </row>
    <row r="103" spans="2:12" s="8" customFormat="1" ht="24.95" customHeight="1">
      <c r="B103" s="96"/>
      <c r="D103" s="97" t="s">
        <v>6709</v>
      </c>
      <c r="E103" s="98"/>
      <c r="F103" s="98"/>
      <c r="G103" s="98"/>
      <c r="H103" s="98"/>
      <c r="I103" s="98"/>
      <c r="J103" s="99">
        <f>J363</f>
        <v>380780.08999999997</v>
      </c>
      <c r="L103" s="96"/>
    </row>
    <row r="104" spans="2:12" s="8" customFormat="1" ht="24.95" customHeight="1">
      <c r="B104" s="96"/>
      <c r="D104" s="97" t="s">
        <v>6711</v>
      </c>
      <c r="E104" s="98"/>
      <c r="F104" s="98"/>
      <c r="G104" s="98"/>
      <c r="H104" s="98"/>
      <c r="I104" s="98"/>
      <c r="J104" s="99">
        <f>J410</f>
        <v>108400</v>
      </c>
      <c r="L104" s="96"/>
    </row>
    <row r="105" spans="2:12" s="1" customFormat="1" ht="21.75" customHeight="1">
      <c r="B105" s="29"/>
      <c r="L105" s="29"/>
    </row>
    <row r="106" spans="2:12" s="1" customFormat="1" ht="6.95" customHeight="1">
      <c r="B106" s="41"/>
      <c r="C106" s="42"/>
      <c r="D106" s="42"/>
      <c r="E106" s="42"/>
      <c r="F106" s="42"/>
      <c r="G106" s="42"/>
      <c r="H106" s="42"/>
      <c r="I106" s="42"/>
      <c r="J106" s="42"/>
      <c r="K106" s="42"/>
      <c r="L106" s="29"/>
    </row>
    <row r="110" spans="2:12" s="1" customFormat="1" ht="6.95" customHeight="1">
      <c r="B110" s="43"/>
      <c r="C110" s="44"/>
      <c r="D110" s="44"/>
      <c r="E110" s="44"/>
      <c r="F110" s="44"/>
      <c r="G110" s="44"/>
      <c r="H110" s="44"/>
      <c r="I110" s="44"/>
      <c r="J110" s="44"/>
      <c r="K110" s="44"/>
      <c r="L110" s="29"/>
    </row>
    <row r="111" spans="2:12" s="1" customFormat="1" ht="24.95" customHeight="1">
      <c r="B111" s="29"/>
      <c r="C111" s="21" t="s">
        <v>209</v>
      </c>
      <c r="L111" s="29"/>
    </row>
    <row r="112" spans="2:12" s="1" customFormat="1" ht="6.95" customHeight="1">
      <c r="B112" s="29"/>
      <c r="L112" s="29"/>
    </row>
    <row r="113" spans="2:65" s="1" customFormat="1" ht="12" customHeight="1">
      <c r="B113" s="29"/>
      <c r="C113" s="26" t="s">
        <v>14</v>
      </c>
      <c r="L113" s="29"/>
    </row>
    <row r="114" spans="2:65" s="1" customFormat="1" ht="16.5" customHeight="1">
      <c r="B114" s="29"/>
      <c r="E114" s="230" t="str">
        <f>E7</f>
        <v>ODUS Kamenice</v>
      </c>
      <c r="F114" s="231"/>
      <c r="G114" s="231"/>
      <c r="H114" s="231"/>
      <c r="L114" s="29"/>
    </row>
    <row r="115" spans="2:65" s="1" customFormat="1" ht="12" customHeight="1">
      <c r="B115" s="29"/>
      <c r="C115" s="26" t="s">
        <v>165</v>
      </c>
      <c r="L115" s="29"/>
    </row>
    <row r="116" spans="2:65" s="1" customFormat="1" ht="16.5" customHeight="1">
      <c r="B116" s="29"/>
      <c r="E116" s="211" t="str">
        <f>E9</f>
        <v>SO 05.2 - D.1.3.2. KRAJINÁŘSKÉ ÚPRAVY 2</v>
      </c>
      <c r="F116" s="229"/>
      <c r="G116" s="229"/>
      <c r="H116" s="229"/>
      <c r="L116" s="29"/>
    </row>
    <row r="117" spans="2:65" s="1" customFormat="1" ht="6.95" customHeight="1">
      <c r="B117" s="29"/>
      <c r="L117" s="29"/>
    </row>
    <row r="118" spans="2:65" s="1" customFormat="1" ht="12" customHeight="1">
      <c r="B118" s="29"/>
      <c r="C118" s="26" t="s">
        <v>18</v>
      </c>
      <c r="F118" s="24" t="str">
        <f>F12</f>
        <v xml:space="preserve"> </v>
      </c>
      <c r="I118" s="26" t="s">
        <v>20</v>
      </c>
      <c r="J118" s="49" t="str">
        <f>IF(J12="","",J12)</f>
        <v>8. 6. 2024</v>
      </c>
      <c r="L118" s="29"/>
    </row>
    <row r="119" spans="2:65" s="1" customFormat="1" ht="6.95" customHeight="1">
      <c r="B119" s="29"/>
      <c r="L119" s="29"/>
    </row>
    <row r="120" spans="2:65" s="1" customFormat="1" ht="40.15" customHeight="1">
      <c r="B120" s="29"/>
      <c r="C120" s="26" t="s">
        <v>22</v>
      </c>
      <c r="F120" s="24" t="str">
        <f>E15</f>
        <v xml:space="preserve"> </v>
      </c>
      <c r="I120" s="26" t="s">
        <v>27</v>
      </c>
      <c r="J120" s="27" t="str">
        <f>E21</f>
        <v>BOD ARCHITEKTI-atelier bod architekti s.r.o.</v>
      </c>
      <c r="L120" s="29"/>
    </row>
    <row r="121" spans="2:65" s="1" customFormat="1" ht="15.2" customHeight="1">
      <c r="B121" s="29"/>
      <c r="C121" s="26" t="s">
        <v>26</v>
      </c>
      <c r="F121" s="24" t="str">
        <f>IF(E18="","",E18)</f>
        <v xml:space="preserve"> </v>
      </c>
      <c r="I121" s="26" t="s">
        <v>30</v>
      </c>
      <c r="J121" s="27" t="str">
        <f>E24</f>
        <v>Krajovský</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1296075.76</v>
      </c>
      <c r="L124" s="29"/>
      <c r="M124" s="59"/>
      <c r="N124" s="50"/>
      <c r="O124" s="50"/>
      <c r="P124" s="109">
        <f>P125+P130+P209+P240+P323+P360+P363+P410</f>
        <v>0</v>
      </c>
      <c r="Q124" s="50"/>
      <c r="R124" s="109">
        <f>R125+R130+R209+R240+R323+R360+R363+R410</f>
        <v>0</v>
      </c>
      <c r="S124" s="50"/>
      <c r="T124" s="110">
        <f>T125+T130+T209+T240+T323+T360+T363+T410</f>
        <v>0</v>
      </c>
      <c r="AT124" s="17" t="s">
        <v>72</v>
      </c>
      <c r="AU124" s="17" t="s">
        <v>172</v>
      </c>
      <c r="BK124" s="111">
        <f>BK125+BK130+BK209+BK240+BK323+BK360+BK363+BK410</f>
        <v>1296075.76</v>
      </c>
    </row>
    <row r="125" spans="2:65" s="11" customFormat="1" ht="25.9" customHeight="1">
      <c r="B125" s="112"/>
      <c r="D125" s="113" t="s">
        <v>72</v>
      </c>
      <c r="E125" s="114" t="s">
        <v>6712</v>
      </c>
      <c r="F125" s="114" t="s">
        <v>6712</v>
      </c>
      <c r="J125" s="115">
        <f>BK125</f>
        <v>17000</v>
      </c>
      <c r="L125" s="112"/>
      <c r="M125" s="116"/>
      <c r="P125" s="117">
        <f>SUM(P126:P129)</f>
        <v>0</v>
      </c>
      <c r="R125" s="117">
        <f>SUM(R126:R129)</f>
        <v>0</v>
      </c>
      <c r="T125" s="118">
        <f>SUM(T126:T129)</f>
        <v>0</v>
      </c>
      <c r="AR125" s="113" t="s">
        <v>78</v>
      </c>
      <c r="AT125" s="119" t="s">
        <v>72</v>
      </c>
      <c r="AU125" s="119" t="s">
        <v>73</v>
      </c>
      <c r="AY125" s="113" t="s">
        <v>224</v>
      </c>
      <c r="BK125" s="120">
        <f>SUM(BK126:BK129)</f>
        <v>17000</v>
      </c>
    </row>
    <row r="126" spans="2:65" s="1" customFormat="1" ht="16.5" customHeight="1">
      <c r="B126" s="123"/>
      <c r="C126" s="124" t="s">
        <v>78</v>
      </c>
      <c r="D126" s="124" t="s">
        <v>226</v>
      </c>
      <c r="E126" s="125" t="s">
        <v>6713</v>
      </c>
      <c r="F126" s="126" t="s">
        <v>6714</v>
      </c>
      <c r="G126" s="127" t="s">
        <v>3966</v>
      </c>
      <c r="H126" s="128">
        <v>1</v>
      </c>
      <c r="I126" s="129">
        <v>5000</v>
      </c>
      <c r="J126" s="129">
        <f>ROUND(I126*H126,2)</f>
        <v>5000</v>
      </c>
      <c r="K126" s="126" t="s">
        <v>1</v>
      </c>
      <c r="L126" s="29"/>
      <c r="M126" s="130" t="s">
        <v>1</v>
      </c>
      <c r="N126" s="131" t="s">
        <v>38</v>
      </c>
      <c r="O126" s="132">
        <v>0</v>
      </c>
      <c r="P126" s="132">
        <f>O126*H126</f>
        <v>0</v>
      </c>
      <c r="Q126" s="132">
        <v>0</v>
      </c>
      <c r="R126" s="132">
        <f>Q126*H126</f>
        <v>0</v>
      </c>
      <c r="S126" s="132">
        <v>0</v>
      </c>
      <c r="T126" s="133">
        <f>S126*H126</f>
        <v>0</v>
      </c>
      <c r="AR126" s="134" t="s">
        <v>106</v>
      </c>
      <c r="AT126" s="134" t="s">
        <v>226</v>
      </c>
      <c r="AU126" s="134" t="s">
        <v>78</v>
      </c>
      <c r="AY126" s="17" t="s">
        <v>224</v>
      </c>
      <c r="BE126" s="135">
        <f>IF(N126="základní",J126,0)</f>
        <v>5000</v>
      </c>
      <c r="BF126" s="135">
        <f>IF(N126="snížená",J126,0)</f>
        <v>0</v>
      </c>
      <c r="BG126" s="135">
        <f>IF(N126="zákl. přenesená",J126,0)</f>
        <v>0</v>
      </c>
      <c r="BH126" s="135">
        <f>IF(N126="sníž. přenesená",J126,0)</f>
        <v>0</v>
      </c>
      <c r="BI126" s="135">
        <f>IF(N126="nulová",J126,0)</f>
        <v>0</v>
      </c>
      <c r="BJ126" s="17" t="s">
        <v>78</v>
      </c>
      <c r="BK126" s="135">
        <f>ROUND(I126*H126,2)</f>
        <v>5000</v>
      </c>
      <c r="BL126" s="17" t="s">
        <v>106</v>
      </c>
      <c r="BM126" s="134" t="s">
        <v>82</v>
      </c>
    </row>
    <row r="127" spans="2:65" s="1" customFormat="1">
      <c r="B127" s="29"/>
      <c r="D127" s="136" t="s">
        <v>231</v>
      </c>
      <c r="F127" s="137" t="s">
        <v>6714</v>
      </c>
      <c r="L127" s="29"/>
      <c r="M127" s="138"/>
      <c r="T127" s="53"/>
      <c r="AT127" s="17" t="s">
        <v>231</v>
      </c>
      <c r="AU127" s="17" t="s">
        <v>78</v>
      </c>
    </row>
    <row r="128" spans="2:65" s="1" customFormat="1" ht="55.5" customHeight="1">
      <c r="B128" s="123"/>
      <c r="C128" s="124" t="s">
        <v>82</v>
      </c>
      <c r="D128" s="124" t="s">
        <v>226</v>
      </c>
      <c r="E128" s="125" t="s">
        <v>6715</v>
      </c>
      <c r="F128" s="126" t="s">
        <v>6716</v>
      </c>
      <c r="G128" s="127" t="s">
        <v>3966</v>
      </c>
      <c r="H128" s="128">
        <v>1</v>
      </c>
      <c r="I128" s="129">
        <v>12000</v>
      </c>
      <c r="J128" s="129">
        <f>ROUND(I128*H128,2)</f>
        <v>12000</v>
      </c>
      <c r="K128" s="126" t="s">
        <v>1</v>
      </c>
      <c r="L128" s="29"/>
      <c r="M128" s="130" t="s">
        <v>1</v>
      </c>
      <c r="N128" s="131" t="s">
        <v>38</v>
      </c>
      <c r="O128" s="132">
        <v>0</v>
      </c>
      <c r="P128" s="132">
        <f>O128*H128</f>
        <v>0</v>
      </c>
      <c r="Q128" s="132">
        <v>0</v>
      </c>
      <c r="R128" s="132">
        <f>Q128*H128</f>
        <v>0</v>
      </c>
      <c r="S128" s="132">
        <v>0</v>
      </c>
      <c r="T128" s="133">
        <f>S128*H128</f>
        <v>0</v>
      </c>
      <c r="AR128" s="134" t="s">
        <v>106</v>
      </c>
      <c r="AT128" s="134" t="s">
        <v>226</v>
      </c>
      <c r="AU128" s="134" t="s">
        <v>78</v>
      </c>
      <c r="AY128" s="17" t="s">
        <v>224</v>
      </c>
      <c r="BE128" s="135">
        <f>IF(N128="základní",J128,0)</f>
        <v>12000</v>
      </c>
      <c r="BF128" s="135">
        <f>IF(N128="snížená",J128,0)</f>
        <v>0</v>
      </c>
      <c r="BG128" s="135">
        <f>IF(N128="zákl. přenesená",J128,0)</f>
        <v>0</v>
      </c>
      <c r="BH128" s="135">
        <f>IF(N128="sníž. přenesená",J128,0)</f>
        <v>0</v>
      </c>
      <c r="BI128" s="135">
        <f>IF(N128="nulová",J128,0)</f>
        <v>0</v>
      </c>
      <c r="BJ128" s="17" t="s">
        <v>78</v>
      </c>
      <c r="BK128" s="135">
        <f>ROUND(I128*H128,2)</f>
        <v>12000</v>
      </c>
      <c r="BL128" s="17" t="s">
        <v>106</v>
      </c>
      <c r="BM128" s="134" t="s">
        <v>106</v>
      </c>
    </row>
    <row r="129" spans="2:65" s="1" customFormat="1" ht="29.25">
      <c r="B129" s="29"/>
      <c r="D129" s="136" t="s">
        <v>231</v>
      </c>
      <c r="F129" s="137" t="s">
        <v>6716</v>
      </c>
      <c r="L129" s="29"/>
      <c r="M129" s="138"/>
      <c r="T129" s="53"/>
      <c r="AT129" s="17" t="s">
        <v>231</v>
      </c>
      <c r="AU129" s="17" t="s">
        <v>78</v>
      </c>
    </row>
    <row r="130" spans="2:65" s="11" customFormat="1" ht="25.9" customHeight="1">
      <c r="B130" s="112"/>
      <c r="D130" s="113" t="s">
        <v>72</v>
      </c>
      <c r="E130" s="114" t="s">
        <v>6759</v>
      </c>
      <c r="F130" s="114" t="s">
        <v>6759</v>
      </c>
      <c r="J130" s="115">
        <f>BK130</f>
        <v>258633.57</v>
      </c>
      <c r="L130" s="112"/>
      <c r="M130" s="116"/>
      <c r="P130" s="117">
        <f>SUM(P131:P208)</f>
        <v>0</v>
      </c>
      <c r="R130" s="117">
        <f>SUM(R131:R208)</f>
        <v>0</v>
      </c>
      <c r="T130" s="118">
        <f>SUM(T131:T208)</f>
        <v>0</v>
      </c>
      <c r="AR130" s="113" t="s">
        <v>78</v>
      </c>
      <c r="AT130" s="119" t="s">
        <v>72</v>
      </c>
      <c r="AU130" s="119" t="s">
        <v>73</v>
      </c>
      <c r="AY130" s="113" t="s">
        <v>224</v>
      </c>
      <c r="BK130" s="120">
        <f>SUM(BK131:BK208)</f>
        <v>258633.57</v>
      </c>
    </row>
    <row r="131" spans="2:65" s="1" customFormat="1" ht="33" customHeight="1">
      <c r="B131" s="123"/>
      <c r="C131" s="124" t="s">
        <v>101</v>
      </c>
      <c r="D131" s="124" t="s">
        <v>226</v>
      </c>
      <c r="E131" s="125" t="s">
        <v>6802</v>
      </c>
      <c r="F131" s="126" t="s">
        <v>6803</v>
      </c>
      <c r="G131" s="127" t="s">
        <v>6742</v>
      </c>
      <c r="H131" s="128">
        <v>13</v>
      </c>
      <c r="I131" s="129">
        <v>1610</v>
      </c>
      <c r="J131" s="129">
        <f>ROUND(I131*H131,2)</f>
        <v>20930</v>
      </c>
      <c r="K131" s="126" t="s">
        <v>1</v>
      </c>
      <c r="L131" s="29"/>
      <c r="M131" s="130" t="s">
        <v>1</v>
      </c>
      <c r="N131" s="131" t="s">
        <v>38</v>
      </c>
      <c r="O131" s="132">
        <v>0</v>
      </c>
      <c r="P131" s="132">
        <f>O131*H131</f>
        <v>0</v>
      </c>
      <c r="Q131" s="132">
        <v>0</v>
      </c>
      <c r="R131" s="132">
        <f>Q131*H131</f>
        <v>0</v>
      </c>
      <c r="S131" s="132">
        <v>0</v>
      </c>
      <c r="T131" s="133">
        <f>S131*H131</f>
        <v>0</v>
      </c>
      <c r="AR131" s="134" t="s">
        <v>106</v>
      </c>
      <c r="AT131" s="134" t="s">
        <v>226</v>
      </c>
      <c r="AU131" s="134" t="s">
        <v>78</v>
      </c>
      <c r="AY131" s="17" t="s">
        <v>224</v>
      </c>
      <c r="BE131" s="135">
        <f>IF(N131="základní",J131,0)</f>
        <v>20930</v>
      </c>
      <c r="BF131" s="135">
        <f>IF(N131="snížená",J131,0)</f>
        <v>0</v>
      </c>
      <c r="BG131" s="135">
        <f>IF(N131="zákl. přenesená",J131,0)</f>
        <v>0</v>
      </c>
      <c r="BH131" s="135">
        <f>IF(N131="sníž. přenesená",J131,0)</f>
        <v>0</v>
      </c>
      <c r="BI131" s="135">
        <f>IF(N131="nulová",J131,0)</f>
        <v>0</v>
      </c>
      <c r="BJ131" s="17" t="s">
        <v>78</v>
      </c>
      <c r="BK131" s="135">
        <f>ROUND(I131*H131,2)</f>
        <v>20930</v>
      </c>
      <c r="BL131" s="17" t="s">
        <v>106</v>
      </c>
      <c r="BM131" s="134" t="s">
        <v>112</v>
      </c>
    </row>
    <row r="132" spans="2:65" s="1" customFormat="1" ht="19.5">
      <c r="B132" s="29"/>
      <c r="D132" s="136" t="s">
        <v>231</v>
      </c>
      <c r="F132" s="137" t="s">
        <v>6803</v>
      </c>
      <c r="L132" s="29"/>
      <c r="M132" s="138"/>
      <c r="T132" s="53"/>
      <c r="AT132" s="17" t="s">
        <v>231</v>
      </c>
      <c r="AU132" s="17" t="s">
        <v>78</v>
      </c>
    </row>
    <row r="133" spans="2:65" s="1" customFormat="1" ht="37.9" customHeight="1">
      <c r="B133" s="123"/>
      <c r="C133" s="124" t="s">
        <v>106</v>
      </c>
      <c r="D133" s="124" t="s">
        <v>226</v>
      </c>
      <c r="E133" s="125" t="s">
        <v>6804</v>
      </c>
      <c r="F133" s="126" t="s">
        <v>6805</v>
      </c>
      <c r="G133" s="127" t="s">
        <v>6742</v>
      </c>
      <c r="H133" s="128">
        <v>8.125</v>
      </c>
      <c r="I133" s="129">
        <v>47.1</v>
      </c>
      <c r="J133" s="129">
        <f>ROUND(I133*H133,2)</f>
        <v>382.69</v>
      </c>
      <c r="K133" s="126" t="s">
        <v>1</v>
      </c>
      <c r="L133" s="29"/>
      <c r="M133" s="130" t="s">
        <v>1</v>
      </c>
      <c r="N133" s="131" t="s">
        <v>38</v>
      </c>
      <c r="O133" s="132">
        <v>0</v>
      </c>
      <c r="P133" s="132">
        <f>O133*H133</f>
        <v>0</v>
      </c>
      <c r="Q133" s="132">
        <v>0</v>
      </c>
      <c r="R133" s="132">
        <f>Q133*H133</f>
        <v>0</v>
      </c>
      <c r="S133" s="132">
        <v>0</v>
      </c>
      <c r="T133" s="133">
        <f>S133*H133</f>
        <v>0</v>
      </c>
      <c r="AR133" s="134" t="s">
        <v>106</v>
      </c>
      <c r="AT133" s="134" t="s">
        <v>226</v>
      </c>
      <c r="AU133" s="134" t="s">
        <v>78</v>
      </c>
      <c r="AY133" s="17" t="s">
        <v>224</v>
      </c>
      <c r="BE133" s="135">
        <f>IF(N133="základní",J133,0)</f>
        <v>382.69</v>
      </c>
      <c r="BF133" s="135">
        <f>IF(N133="snížená",J133,0)</f>
        <v>0</v>
      </c>
      <c r="BG133" s="135">
        <f>IF(N133="zákl. přenesená",J133,0)</f>
        <v>0</v>
      </c>
      <c r="BH133" s="135">
        <f>IF(N133="sníž. přenesená",J133,0)</f>
        <v>0</v>
      </c>
      <c r="BI133" s="135">
        <f>IF(N133="nulová",J133,0)</f>
        <v>0</v>
      </c>
      <c r="BJ133" s="17" t="s">
        <v>78</v>
      </c>
      <c r="BK133" s="135">
        <f>ROUND(I133*H133,2)</f>
        <v>382.69</v>
      </c>
      <c r="BL133" s="17" t="s">
        <v>106</v>
      </c>
      <c r="BM133" s="134" t="s">
        <v>118</v>
      </c>
    </row>
    <row r="134" spans="2:65" s="1" customFormat="1" ht="19.5">
      <c r="B134" s="29"/>
      <c r="D134" s="136" t="s">
        <v>231</v>
      </c>
      <c r="F134" s="137" t="s">
        <v>6805</v>
      </c>
      <c r="L134" s="29"/>
      <c r="M134" s="138"/>
      <c r="T134" s="53"/>
      <c r="AT134" s="17" t="s">
        <v>231</v>
      </c>
      <c r="AU134" s="17" t="s">
        <v>78</v>
      </c>
    </row>
    <row r="135" spans="2:65" s="1" customFormat="1" ht="16.5" customHeight="1">
      <c r="B135" s="123"/>
      <c r="C135" s="124" t="s">
        <v>109</v>
      </c>
      <c r="D135" s="124" t="s">
        <v>226</v>
      </c>
      <c r="E135" s="125" t="s">
        <v>6806</v>
      </c>
      <c r="F135" s="126" t="s">
        <v>6807</v>
      </c>
      <c r="G135" s="127" t="s">
        <v>6742</v>
      </c>
      <c r="H135" s="128">
        <v>8.125</v>
      </c>
      <c r="I135" s="129">
        <v>90.2</v>
      </c>
      <c r="J135" s="129">
        <f>ROUND(I135*H135,2)</f>
        <v>732.88</v>
      </c>
      <c r="K135" s="126" t="s">
        <v>1</v>
      </c>
      <c r="L135" s="29"/>
      <c r="M135" s="130" t="s">
        <v>1</v>
      </c>
      <c r="N135" s="131" t="s">
        <v>38</v>
      </c>
      <c r="O135" s="132">
        <v>0</v>
      </c>
      <c r="P135" s="132">
        <f>O135*H135</f>
        <v>0</v>
      </c>
      <c r="Q135" s="132">
        <v>0</v>
      </c>
      <c r="R135" s="132">
        <f>Q135*H135</f>
        <v>0</v>
      </c>
      <c r="S135" s="132">
        <v>0</v>
      </c>
      <c r="T135" s="133">
        <f>S135*H135</f>
        <v>0</v>
      </c>
      <c r="AR135" s="134" t="s">
        <v>106</v>
      </c>
      <c r="AT135" s="134" t="s">
        <v>226</v>
      </c>
      <c r="AU135" s="134" t="s">
        <v>78</v>
      </c>
      <c r="AY135" s="17" t="s">
        <v>224</v>
      </c>
      <c r="BE135" s="135">
        <f>IF(N135="základní",J135,0)</f>
        <v>732.88</v>
      </c>
      <c r="BF135" s="135">
        <f>IF(N135="snížená",J135,0)</f>
        <v>0</v>
      </c>
      <c r="BG135" s="135">
        <f>IF(N135="zákl. přenesená",J135,0)</f>
        <v>0</v>
      </c>
      <c r="BH135" s="135">
        <f>IF(N135="sníž. přenesená",J135,0)</f>
        <v>0</v>
      </c>
      <c r="BI135" s="135">
        <f>IF(N135="nulová",J135,0)</f>
        <v>0</v>
      </c>
      <c r="BJ135" s="17" t="s">
        <v>78</v>
      </c>
      <c r="BK135" s="135">
        <f>ROUND(I135*H135,2)</f>
        <v>732.88</v>
      </c>
      <c r="BL135" s="17" t="s">
        <v>106</v>
      </c>
      <c r="BM135" s="134" t="s">
        <v>258</v>
      </c>
    </row>
    <row r="136" spans="2:65" s="1" customFormat="1">
      <c r="B136" s="29"/>
      <c r="D136" s="136" t="s">
        <v>231</v>
      </c>
      <c r="F136" s="137" t="s">
        <v>6807</v>
      </c>
      <c r="L136" s="29"/>
      <c r="M136" s="138"/>
      <c r="T136" s="53"/>
      <c r="AT136" s="17" t="s">
        <v>231</v>
      </c>
      <c r="AU136" s="17" t="s">
        <v>78</v>
      </c>
    </row>
    <row r="137" spans="2:65" s="1" customFormat="1" ht="24.2" customHeight="1">
      <c r="B137" s="123"/>
      <c r="C137" s="124" t="s">
        <v>112</v>
      </c>
      <c r="D137" s="124" t="s">
        <v>226</v>
      </c>
      <c r="E137" s="125" t="s">
        <v>6808</v>
      </c>
      <c r="F137" s="126" t="s">
        <v>6809</v>
      </c>
      <c r="G137" s="127" t="s">
        <v>6742</v>
      </c>
      <c r="H137" s="128">
        <v>8.125</v>
      </c>
      <c r="I137" s="129">
        <v>165</v>
      </c>
      <c r="J137" s="129">
        <f>ROUND(I137*H137,2)</f>
        <v>1340.63</v>
      </c>
      <c r="K137" s="126" t="s">
        <v>1</v>
      </c>
      <c r="L137" s="29"/>
      <c r="M137" s="130" t="s">
        <v>1</v>
      </c>
      <c r="N137" s="131" t="s">
        <v>38</v>
      </c>
      <c r="O137" s="132">
        <v>0</v>
      </c>
      <c r="P137" s="132">
        <f>O137*H137</f>
        <v>0</v>
      </c>
      <c r="Q137" s="132">
        <v>0</v>
      </c>
      <c r="R137" s="132">
        <f>Q137*H137</f>
        <v>0</v>
      </c>
      <c r="S137" s="132">
        <v>0</v>
      </c>
      <c r="T137" s="133">
        <f>S137*H137</f>
        <v>0</v>
      </c>
      <c r="AR137" s="134" t="s">
        <v>106</v>
      </c>
      <c r="AT137" s="134" t="s">
        <v>226</v>
      </c>
      <c r="AU137" s="134" t="s">
        <v>78</v>
      </c>
      <c r="AY137" s="17" t="s">
        <v>224</v>
      </c>
      <c r="BE137" s="135">
        <f>IF(N137="základní",J137,0)</f>
        <v>1340.63</v>
      </c>
      <c r="BF137" s="135">
        <f>IF(N137="snížená",J137,0)</f>
        <v>0</v>
      </c>
      <c r="BG137" s="135">
        <f>IF(N137="zákl. přenesená",J137,0)</f>
        <v>0</v>
      </c>
      <c r="BH137" s="135">
        <f>IF(N137="sníž. přenesená",J137,0)</f>
        <v>0</v>
      </c>
      <c r="BI137" s="135">
        <f>IF(N137="nulová",J137,0)</f>
        <v>0</v>
      </c>
      <c r="BJ137" s="17" t="s">
        <v>78</v>
      </c>
      <c r="BK137" s="135">
        <f>ROUND(I137*H137,2)</f>
        <v>1340.63</v>
      </c>
      <c r="BL137" s="17" t="s">
        <v>106</v>
      </c>
      <c r="BM137" s="134" t="s">
        <v>8</v>
      </c>
    </row>
    <row r="138" spans="2:65" s="1" customFormat="1" ht="19.5">
      <c r="B138" s="29"/>
      <c r="D138" s="136" t="s">
        <v>231</v>
      </c>
      <c r="F138" s="137" t="s">
        <v>6809</v>
      </c>
      <c r="L138" s="29"/>
      <c r="M138" s="138"/>
      <c r="T138" s="53"/>
      <c r="AT138" s="17" t="s">
        <v>231</v>
      </c>
      <c r="AU138" s="17" t="s">
        <v>78</v>
      </c>
    </row>
    <row r="139" spans="2:65" s="1" customFormat="1" ht="37.9" customHeight="1">
      <c r="B139" s="123"/>
      <c r="C139" s="124" t="s">
        <v>115</v>
      </c>
      <c r="D139" s="124" t="s">
        <v>226</v>
      </c>
      <c r="E139" s="125" t="s">
        <v>6810</v>
      </c>
      <c r="F139" s="126" t="s">
        <v>6811</v>
      </c>
      <c r="G139" s="127" t="s">
        <v>6742</v>
      </c>
      <c r="H139" s="128">
        <v>8.125</v>
      </c>
      <c r="I139" s="129">
        <v>344</v>
      </c>
      <c r="J139" s="129">
        <f>ROUND(I139*H139,2)</f>
        <v>2795</v>
      </c>
      <c r="K139" s="126" t="s">
        <v>1</v>
      </c>
      <c r="L139" s="29"/>
      <c r="M139" s="130" t="s">
        <v>1</v>
      </c>
      <c r="N139" s="131" t="s">
        <v>38</v>
      </c>
      <c r="O139" s="132">
        <v>0</v>
      </c>
      <c r="P139" s="132">
        <f>O139*H139</f>
        <v>0</v>
      </c>
      <c r="Q139" s="132">
        <v>0</v>
      </c>
      <c r="R139" s="132">
        <f>Q139*H139</f>
        <v>0</v>
      </c>
      <c r="S139" s="132">
        <v>0</v>
      </c>
      <c r="T139" s="133">
        <f>S139*H139</f>
        <v>0</v>
      </c>
      <c r="AR139" s="134" t="s">
        <v>106</v>
      </c>
      <c r="AT139" s="134" t="s">
        <v>226</v>
      </c>
      <c r="AU139" s="134" t="s">
        <v>78</v>
      </c>
      <c r="AY139" s="17" t="s">
        <v>224</v>
      </c>
      <c r="BE139" s="135">
        <f>IF(N139="základní",J139,0)</f>
        <v>2795</v>
      </c>
      <c r="BF139" s="135">
        <f>IF(N139="snížená",J139,0)</f>
        <v>0</v>
      </c>
      <c r="BG139" s="135">
        <f>IF(N139="zákl. přenesená",J139,0)</f>
        <v>0</v>
      </c>
      <c r="BH139" s="135">
        <f>IF(N139="sníž. přenesená",J139,0)</f>
        <v>0</v>
      </c>
      <c r="BI139" s="135">
        <f>IF(N139="nulová",J139,0)</f>
        <v>0</v>
      </c>
      <c r="BJ139" s="17" t="s">
        <v>78</v>
      </c>
      <c r="BK139" s="135">
        <f>ROUND(I139*H139,2)</f>
        <v>2795</v>
      </c>
      <c r="BL139" s="17" t="s">
        <v>106</v>
      </c>
      <c r="BM139" s="134" t="s">
        <v>273</v>
      </c>
    </row>
    <row r="140" spans="2:65" s="1" customFormat="1" ht="19.5">
      <c r="B140" s="29"/>
      <c r="D140" s="136" t="s">
        <v>231</v>
      </c>
      <c r="F140" s="137" t="s">
        <v>6811</v>
      </c>
      <c r="L140" s="29"/>
      <c r="M140" s="138"/>
      <c r="T140" s="53"/>
      <c r="AT140" s="17" t="s">
        <v>231</v>
      </c>
      <c r="AU140" s="17" t="s">
        <v>78</v>
      </c>
    </row>
    <row r="141" spans="2:65" s="1" customFormat="1" ht="37.9" customHeight="1">
      <c r="B141" s="123"/>
      <c r="C141" s="124" t="s">
        <v>118</v>
      </c>
      <c r="D141" s="124" t="s">
        <v>226</v>
      </c>
      <c r="E141" s="125" t="s">
        <v>6812</v>
      </c>
      <c r="F141" s="126" t="s">
        <v>6813</v>
      </c>
      <c r="G141" s="127" t="s">
        <v>6742</v>
      </c>
      <c r="H141" s="128">
        <v>81.25</v>
      </c>
      <c r="I141" s="129">
        <v>27</v>
      </c>
      <c r="J141" s="129">
        <f>ROUND(I141*H141,2)</f>
        <v>2193.75</v>
      </c>
      <c r="K141" s="126" t="s">
        <v>1</v>
      </c>
      <c r="L141" s="29"/>
      <c r="M141" s="130" t="s">
        <v>1</v>
      </c>
      <c r="N141" s="131" t="s">
        <v>38</v>
      </c>
      <c r="O141" s="132">
        <v>0</v>
      </c>
      <c r="P141" s="132">
        <f>O141*H141</f>
        <v>0</v>
      </c>
      <c r="Q141" s="132">
        <v>0</v>
      </c>
      <c r="R141" s="132">
        <f>Q141*H141</f>
        <v>0</v>
      </c>
      <c r="S141" s="132">
        <v>0</v>
      </c>
      <c r="T141" s="133">
        <f>S141*H141</f>
        <v>0</v>
      </c>
      <c r="AR141" s="134" t="s">
        <v>106</v>
      </c>
      <c r="AT141" s="134" t="s">
        <v>226</v>
      </c>
      <c r="AU141" s="134" t="s">
        <v>78</v>
      </c>
      <c r="AY141" s="17" t="s">
        <v>224</v>
      </c>
      <c r="BE141" s="135">
        <f>IF(N141="základní",J141,0)</f>
        <v>2193.75</v>
      </c>
      <c r="BF141" s="135">
        <f>IF(N141="snížená",J141,0)</f>
        <v>0</v>
      </c>
      <c r="BG141" s="135">
        <f>IF(N141="zákl. přenesená",J141,0)</f>
        <v>0</v>
      </c>
      <c r="BH141" s="135">
        <f>IF(N141="sníž. přenesená",J141,0)</f>
        <v>0</v>
      </c>
      <c r="BI141" s="135">
        <f>IF(N141="nulová",J141,0)</f>
        <v>0</v>
      </c>
      <c r="BJ141" s="17" t="s">
        <v>78</v>
      </c>
      <c r="BK141" s="135">
        <f>ROUND(I141*H141,2)</f>
        <v>2193.75</v>
      </c>
      <c r="BL141" s="17" t="s">
        <v>106</v>
      </c>
      <c r="BM141" s="134" t="s">
        <v>277</v>
      </c>
    </row>
    <row r="142" spans="2:65" s="1" customFormat="1" ht="19.5">
      <c r="B142" s="29"/>
      <c r="D142" s="136" t="s">
        <v>231</v>
      </c>
      <c r="F142" s="137" t="s">
        <v>6813</v>
      </c>
      <c r="L142" s="29"/>
      <c r="M142" s="138"/>
      <c r="T142" s="53"/>
      <c r="AT142" s="17" t="s">
        <v>231</v>
      </c>
      <c r="AU142" s="17" t="s">
        <v>78</v>
      </c>
    </row>
    <row r="143" spans="2:65" s="1" customFormat="1" ht="33" customHeight="1">
      <c r="B143" s="123"/>
      <c r="C143" s="124" t="s">
        <v>280</v>
      </c>
      <c r="D143" s="124" t="s">
        <v>226</v>
      </c>
      <c r="E143" s="125" t="s">
        <v>6814</v>
      </c>
      <c r="F143" s="126" t="s">
        <v>6815</v>
      </c>
      <c r="G143" s="127" t="s">
        <v>253</v>
      </c>
      <c r="H143" s="128">
        <v>13.081</v>
      </c>
      <c r="I143" s="129">
        <v>299</v>
      </c>
      <c r="J143" s="129">
        <f>ROUND(I143*H143,2)</f>
        <v>3911.22</v>
      </c>
      <c r="K143" s="126" t="s">
        <v>1</v>
      </c>
      <c r="L143" s="29"/>
      <c r="M143" s="130" t="s">
        <v>1</v>
      </c>
      <c r="N143" s="131" t="s">
        <v>38</v>
      </c>
      <c r="O143" s="132">
        <v>0</v>
      </c>
      <c r="P143" s="132">
        <f>O143*H143</f>
        <v>0</v>
      </c>
      <c r="Q143" s="132">
        <v>0</v>
      </c>
      <c r="R143" s="132">
        <f>Q143*H143</f>
        <v>0</v>
      </c>
      <c r="S143" s="132">
        <v>0</v>
      </c>
      <c r="T143" s="133">
        <f>S143*H143</f>
        <v>0</v>
      </c>
      <c r="AR143" s="134" t="s">
        <v>106</v>
      </c>
      <c r="AT143" s="134" t="s">
        <v>226</v>
      </c>
      <c r="AU143" s="134" t="s">
        <v>78</v>
      </c>
      <c r="AY143" s="17" t="s">
        <v>224</v>
      </c>
      <c r="BE143" s="135">
        <f>IF(N143="základní",J143,0)</f>
        <v>3911.22</v>
      </c>
      <c r="BF143" s="135">
        <f>IF(N143="snížená",J143,0)</f>
        <v>0</v>
      </c>
      <c r="BG143" s="135">
        <f>IF(N143="zákl. přenesená",J143,0)</f>
        <v>0</v>
      </c>
      <c r="BH143" s="135">
        <f>IF(N143="sníž. přenesená",J143,0)</f>
        <v>0</v>
      </c>
      <c r="BI143" s="135">
        <f>IF(N143="nulová",J143,0)</f>
        <v>0</v>
      </c>
      <c r="BJ143" s="17" t="s">
        <v>78</v>
      </c>
      <c r="BK143" s="135">
        <f>ROUND(I143*H143,2)</f>
        <v>3911.22</v>
      </c>
      <c r="BL143" s="17" t="s">
        <v>106</v>
      </c>
      <c r="BM143" s="134" t="s">
        <v>283</v>
      </c>
    </row>
    <row r="144" spans="2:65" s="1" customFormat="1" ht="19.5">
      <c r="B144" s="29"/>
      <c r="D144" s="136" t="s">
        <v>231</v>
      </c>
      <c r="F144" s="137" t="s">
        <v>6815</v>
      </c>
      <c r="L144" s="29"/>
      <c r="M144" s="138"/>
      <c r="T144" s="53"/>
      <c r="AT144" s="17" t="s">
        <v>231</v>
      </c>
      <c r="AU144" s="17" t="s">
        <v>78</v>
      </c>
    </row>
    <row r="145" spans="2:65" s="1" customFormat="1" ht="24.2" customHeight="1">
      <c r="B145" s="123"/>
      <c r="C145" s="124" t="s">
        <v>258</v>
      </c>
      <c r="D145" s="124" t="s">
        <v>226</v>
      </c>
      <c r="E145" s="125" t="s">
        <v>6760</v>
      </c>
      <c r="F145" s="126" t="s">
        <v>6817</v>
      </c>
      <c r="G145" s="127" t="s">
        <v>2879</v>
      </c>
      <c r="H145" s="128">
        <v>13</v>
      </c>
      <c r="I145" s="129">
        <v>250</v>
      </c>
      <c r="J145" s="129">
        <f>ROUND(I145*H145,2)</f>
        <v>3250</v>
      </c>
      <c r="K145" s="126" t="s">
        <v>1</v>
      </c>
      <c r="L145" s="29"/>
      <c r="M145" s="130" t="s">
        <v>1</v>
      </c>
      <c r="N145" s="131" t="s">
        <v>38</v>
      </c>
      <c r="O145" s="132">
        <v>0</v>
      </c>
      <c r="P145" s="132">
        <f>O145*H145</f>
        <v>0</v>
      </c>
      <c r="Q145" s="132">
        <v>0</v>
      </c>
      <c r="R145" s="132">
        <f>Q145*H145</f>
        <v>0</v>
      </c>
      <c r="S145" s="132">
        <v>0</v>
      </c>
      <c r="T145" s="133">
        <f>S145*H145</f>
        <v>0</v>
      </c>
      <c r="AR145" s="134" t="s">
        <v>106</v>
      </c>
      <c r="AT145" s="134" t="s">
        <v>226</v>
      </c>
      <c r="AU145" s="134" t="s">
        <v>78</v>
      </c>
      <c r="AY145" s="17" t="s">
        <v>224</v>
      </c>
      <c r="BE145" s="135">
        <f>IF(N145="základní",J145,0)</f>
        <v>3250</v>
      </c>
      <c r="BF145" s="135">
        <f>IF(N145="snížená",J145,0)</f>
        <v>0</v>
      </c>
      <c r="BG145" s="135">
        <f>IF(N145="zákl. přenesená",J145,0)</f>
        <v>0</v>
      </c>
      <c r="BH145" s="135">
        <f>IF(N145="sníž. přenesená",J145,0)</f>
        <v>0</v>
      </c>
      <c r="BI145" s="135">
        <f>IF(N145="nulová",J145,0)</f>
        <v>0</v>
      </c>
      <c r="BJ145" s="17" t="s">
        <v>78</v>
      </c>
      <c r="BK145" s="135">
        <f>ROUND(I145*H145,2)</f>
        <v>3250</v>
      </c>
      <c r="BL145" s="17" t="s">
        <v>106</v>
      </c>
      <c r="BM145" s="134" t="s">
        <v>293</v>
      </c>
    </row>
    <row r="146" spans="2:65" s="1" customFormat="1" ht="19.5">
      <c r="B146" s="29"/>
      <c r="D146" s="136" t="s">
        <v>231</v>
      </c>
      <c r="F146" s="137" t="s">
        <v>6817</v>
      </c>
      <c r="L146" s="29"/>
      <c r="M146" s="138"/>
      <c r="T146" s="53"/>
      <c r="AT146" s="17" t="s">
        <v>231</v>
      </c>
      <c r="AU146" s="17" t="s">
        <v>78</v>
      </c>
    </row>
    <row r="147" spans="2:65" s="1" customFormat="1" ht="21.75" customHeight="1">
      <c r="B147" s="123"/>
      <c r="C147" s="124" t="s">
        <v>297</v>
      </c>
      <c r="D147" s="124" t="s">
        <v>226</v>
      </c>
      <c r="E147" s="125" t="s">
        <v>6772</v>
      </c>
      <c r="F147" s="126" t="s">
        <v>6773</v>
      </c>
      <c r="G147" s="127" t="s">
        <v>6742</v>
      </c>
      <c r="H147" s="128">
        <v>1.95</v>
      </c>
      <c r="I147" s="129">
        <v>389</v>
      </c>
      <c r="J147" s="129">
        <f>ROUND(I147*H147,2)</f>
        <v>758.55</v>
      </c>
      <c r="K147" s="126" t="s">
        <v>1</v>
      </c>
      <c r="L147" s="29"/>
      <c r="M147" s="130" t="s">
        <v>1</v>
      </c>
      <c r="N147" s="131" t="s">
        <v>38</v>
      </c>
      <c r="O147" s="132">
        <v>0</v>
      </c>
      <c r="P147" s="132">
        <f>O147*H147</f>
        <v>0</v>
      </c>
      <c r="Q147" s="132">
        <v>0</v>
      </c>
      <c r="R147" s="132">
        <f>Q147*H147</f>
        <v>0</v>
      </c>
      <c r="S147" s="132">
        <v>0</v>
      </c>
      <c r="T147" s="133">
        <f>S147*H147</f>
        <v>0</v>
      </c>
      <c r="AR147" s="134" t="s">
        <v>106</v>
      </c>
      <c r="AT147" s="134" t="s">
        <v>226</v>
      </c>
      <c r="AU147" s="134" t="s">
        <v>78</v>
      </c>
      <c r="AY147" s="17" t="s">
        <v>224</v>
      </c>
      <c r="BE147" s="135">
        <f>IF(N147="základní",J147,0)</f>
        <v>758.55</v>
      </c>
      <c r="BF147" s="135">
        <f>IF(N147="snížená",J147,0)</f>
        <v>0</v>
      </c>
      <c r="BG147" s="135">
        <f>IF(N147="zákl. přenesená",J147,0)</f>
        <v>0</v>
      </c>
      <c r="BH147" s="135">
        <f>IF(N147="sníž. přenesená",J147,0)</f>
        <v>0</v>
      </c>
      <c r="BI147" s="135">
        <f>IF(N147="nulová",J147,0)</f>
        <v>0</v>
      </c>
      <c r="BJ147" s="17" t="s">
        <v>78</v>
      </c>
      <c r="BK147" s="135">
        <f>ROUND(I147*H147,2)</f>
        <v>758.55</v>
      </c>
      <c r="BL147" s="17" t="s">
        <v>106</v>
      </c>
      <c r="BM147" s="134" t="s">
        <v>300</v>
      </c>
    </row>
    <row r="148" spans="2:65" s="1" customFormat="1">
      <c r="B148" s="29"/>
      <c r="D148" s="136" t="s">
        <v>231</v>
      </c>
      <c r="F148" s="137" t="s">
        <v>6773</v>
      </c>
      <c r="L148" s="29"/>
      <c r="M148" s="138"/>
      <c r="T148" s="53"/>
      <c r="AT148" s="17" t="s">
        <v>231</v>
      </c>
      <c r="AU148" s="17" t="s">
        <v>78</v>
      </c>
    </row>
    <row r="149" spans="2:65" s="1" customFormat="1" ht="24.2" customHeight="1">
      <c r="B149" s="123"/>
      <c r="C149" s="124" t="s">
        <v>8</v>
      </c>
      <c r="D149" s="124" t="s">
        <v>226</v>
      </c>
      <c r="E149" s="125" t="s">
        <v>6774</v>
      </c>
      <c r="F149" s="126" t="s">
        <v>6775</v>
      </c>
      <c r="G149" s="127" t="s">
        <v>6742</v>
      </c>
      <c r="H149" s="128">
        <v>39</v>
      </c>
      <c r="I149" s="129">
        <v>23.5</v>
      </c>
      <c r="J149" s="129">
        <f>ROUND(I149*H149,2)</f>
        <v>916.5</v>
      </c>
      <c r="K149" s="126" t="s">
        <v>1</v>
      </c>
      <c r="L149" s="29"/>
      <c r="M149" s="130" t="s">
        <v>1</v>
      </c>
      <c r="N149" s="131" t="s">
        <v>38</v>
      </c>
      <c r="O149" s="132">
        <v>0</v>
      </c>
      <c r="P149" s="132">
        <f>O149*H149</f>
        <v>0</v>
      </c>
      <c r="Q149" s="132">
        <v>0</v>
      </c>
      <c r="R149" s="132">
        <f>Q149*H149</f>
        <v>0</v>
      </c>
      <c r="S149" s="132">
        <v>0</v>
      </c>
      <c r="T149" s="133">
        <f>S149*H149</f>
        <v>0</v>
      </c>
      <c r="AR149" s="134" t="s">
        <v>106</v>
      </c>
      <c r="AT149" s="134" t="s">
        <v>226</v>
      </c>
      <c r="AU149" s="134" t="s">
        <v>78</v>
      </c>
      <c r="AY149" s="17" t="s">
        <v>224</v>
      </c>
      <c r="BE149" s="135">
        <f>IF(N149="základní",J149,0)</f>
        <v>916.5</v>
      </c>
      <c r="BF149" s="135">
        <f>IF(N149="snížená",J149,0)</f>
        <v>0</v>
      </c>
      <c r="BG149" s="135">
        <f>IF(N149="zákl. přenesená",J149,0)</f>
        <v>0</v>
      </c>
      <c r="BH149" s="135">
        <f>IF(N149="sníž. přenesená",J149,0)</f>
        <v>0</v>
      </c>
      <c r="BI149" s="135">
        <f>IF(N149="nulová",J149,0)</f>
        <v>0</v>
      </c>
      <c r="BJ149" s="17" t="s">
        <v>78</v>
      </c>
      <c r="BK149" s="135">
        <f>ROUND(I149*H149,2)</f>
        <v>916.5</v>
      </c>
      <c r="BL149" s="17" t="s">
        <v>106</v>
      </c>
      <c r="BM149" s="134" t="s">
        <v>304</v>
      </c>
    </row>
    <row r="150" spans="2:65" s="1" customFormat="1">
      <c r="B150" s="29"/>
      <c r="D150" s="136" t="s">
        <v>231</v>
      </c>
      <c r="F150" s="137" t="s">
        <v>6775</v>
      </c>
      <c r="L150" s="29"/>
      <c r="M150" s="138"/>
      <c r="T150" s="53"/>
      <c r="AT150" s="17" t="s">
        <v>231</v>
      </c>
      <c r="AU150" s="17" t="s">
        <v>78</v>
      </c>
    </row>
    <row r="151" spans="2:65" s="1" customFormat="1" ht="24.2" customHeight="1">
      <c r="B151" s="123"/>
      <c r="C151" s="124" t="s">
        <v>310</v>
      </c>
      <c r="D151" s="124" t="s">
        <v>226</v>
      </c>
      <c r="E151" s="125" t="s">
        <v>6818</v>
      </c>
      <c r="F151" s="126" t="s">
        <v>6819</v>
      </c>
      <c r="G151" s="127" t="s">
        <v>2879</v>
      </c>
      <c r="H151" s="128">
        <v>13</v>
      </c>
      <c r="I151" s="129">
        <v>1340</v>
      </c>
      <c r="J151" s="129">
        <f>ROUND(I151*H151,2)</f>
        <v>17420</v>
      </c>
      <c r="K151" s="126" t="s">
        <v>1</v>
      </c>
      <c r="L151" s="29"/>
      <c r="M151" s="130" t="s">
        <v>1</v>
      </c>
      <c r="N151" s="131" t="s">
        <v>38</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17420</v>
      </c>
      <c r="BF151" s="135">
        <f>IF(N151="snížená",J151,0)</f>
        <v>0</v>
      </c>
      <c r="BG151" s="135">
        <f>IF(N151="zákl. přenesená",J151,0)</f>
        <v>0</v>
      </c>
      <c r="BH151" s="135">
        <f>IF(N151="sníž. přenesená",J151,0)</f>
        <v>0</v>
      </c>
      <c r="BI151" s="135">
        <f>IF(N151="nulová",J151,0)</f>
        <v>0</v>
      </c>
      <c r="BJ151" s="17" t="s">
        <v>78</v>
      </c>
      <c r="BK151" s="135">
        <f>ROUND(I151*H151,2)</f>
        <v>17420</v>
      </c>
      <c r="BL151" s="17" t="s">
        <v>106</v>
      </c>
      <c r="BM151" s="134" t="s">
        <v>313</v>
      </c>
    </row>
    <row r="152" spans="2:65" s="1" customFormat="1" ht="19.5">
      <c r="B152" s="29"/>
      <c r="D152" s="136" t="s">
        <v>231</v>
      </c>
      <c r="F152" s="137" t="s">
        <v>6819</v>
      </c>
      <c r="L152" s="29"/>
      <c r="M152" s="138"/>
      <c r="T152" s="53"/>
      <c r="AT152" s="17" t="s">
        <v>231</v>
      </c>
      <c r="AU152" s="17" t="s">
        <v>78</v>
      </c>
    </row>
    <row r="153" spans="2:65" s="1" customFormat="1" ht="37.9" customHeight="1">
      <c r="B153" s="123"/>
      <c r="C153" s="124" t="s">
        <v>273</v>
      </c>
      <c r="D153" s="124" t="s">
        <v>226</v>
      </c>
      <c r="E153" s="125" t="s">
        <v>6769</v>
      </c>
      <c r="F153" s="126" t="s">
        <v>6821</v>
      </c>
      <c r="G153" s="127" t="s">
        <v>6742</v>
      </c>
      <c r="H153" s="128">
        <v>7.67</v>
      </c>
      <c r="I153" s="129">
        <v>1600</v>
      </c>
      <c r="J153" s="129">
        <f>ROUND(I153*H153,2)</f>
        <v>12272</v>
      </c>
      <c r="K153" s="126" t="s">
        <v>1</v>
      </c>
      <c r="L153" s="29"/>
      <c r="M153" s="130" t="s">
        <v>1</v>
      </c>
      <c r="N153" s="131" t="s">
        <v>38</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12272</v>
      </c>
      <c r="BF153" s="135">
        <f>IF(N153="snížená",J153,0)</f>
        <v>0</v>
      </c>
      <c r="BG153" s="135">
        <f>IF(N153="zákl. přenesená",J153,0)</f>
        <v>0</v>
      </c>
      <c r="BH153" s="135">
        <f>IF(N153="sníž. přenesená",J153,0)</f>
        <v>0</v>
      </c>
      <c r="BI153" s="135">
        <f>IF(N153="nulová",J153,0)</f>
        <v>0</v>
      </c>
      <c r="BJ153" s="17" t="s">
        <v>78</v>
      </c>
      <c r="BK153" s="135">
        <f>ROUND(I153*H153,2)</f>
        <v>12272</v>
      </c>
      <c r="BL153" s="17" t="s">
        <v>106</v>
      </c>
      <c r="BM153" s="134" t="s">
        <v>321</v>
      </c>
    </row>
    <row r="154" spans="2:65" s="1" customFormat="1" ht="19.5">
      <c r="B154" s="29"/>
      <c r="D154" s="136" t="s">
        <v>231</v>
      </c>
      <c r="F154" s="137" t="s">
        <v>6821</v>
      </c>
      <c r="L154" s="29"/>
      <c r="M154" s="138"/>
      <c r="T154" s="53"/>
      <c r="AT154" s="17" t="s">
        <v>231</v>
      </c>
      <c r="AU154" s="17" t="s">
        <v>78</v>
      </c>
    </row>
    <row r="155" spans="2:65" s="1" customFormat="1" ht="44.25" customHeight="1">
      <c r="B155" s="123"/>
      <c r="C155" s="124" t="s">
        <v>325</v>
      </c>
      <c r="D155" s="124" t="s">
        <v>226</v>
      </c>
      <c r="E155" s="125" t="s">
        <v>6778</v>
      </c>
      <c r="F155" s="126" t="s">
        <v>6823</v>
      </c>
      <c r="G155" s="127" t="s">
        <v>3567</v>
      </c>
      <c r="H155" s="128">
        <v>15.5</v>
      </c>
      <c r="I155" s="129">
        <v>25</v>
      </c>
      <c r="J155" s="129">
        <f>ROUND(I155*H155,2)</f>
        <v>387.5</v>
      </c>
      <c r="K155" s="126" t="s">
        <v>1</v>
      </c>
      <c r="L155" s="29"/>
      <c r="M155" s="130" t="s">
        <v>1</v>
      </c>
      <c r="N155" s="131" t="s">
        <v>38</v>
      </c>
      <c r="O155" s="132">
        <v>0</v>
      </c>
      <c r="P155" s="132">
        <f>O155*H155</f>
        <v>0</v>
      </c>
      <c r="Q155" s="132">
        <v>0</v>
      </c>
      <c r="R155" s="132">
        <f>Q155*H155</f>
        <v>0</v>
      </c>
      <c r="S155" s="132">
        <v>0</v>
      </c>
      <c r="T155" s="133">
        <f>S155*H155</f>
        <v>0</v>
      </c>
      <c r="AR155" s="134" t="s">
        <v>106</v>
      </c>
      <c r="AT155" s="134" t="s">
        <v>226</v>
      </c>
      <c r="AU155" s="134" t="s">
        <v>78</v>
      </c>
      <c r="AY155" s="17" t="s">
        <v>224</v>
      </c>
      <c r="BE155" s="135">
        <f>IF(N155="základní",J155,0)</f>
        <v>387.5</v>
      </c>
      <c r="BF155" s="135">
        <f>IF(N155="snížená",J155,0)</f>
        <v>0</v>
      </c>
      <c r="BG155" s="135">
        <f>IF(N155="zákl. přenesená",J155,0)</f>
        <v>0</v>
      </c>
      <c r="BH155" s="135">
        <f>IF(N155="sníž. přenesená",J155,0)</f>
        <v>0</v>
      </c>
      <c r="BI155" s="135">
        <f>IF(N155="nulová",J155,0)</f>
        <v>0</v>
      </c>
      <c r="BJ155" s="17" t="s">
        <v>78</v>
      </c>
      <c r="BK155" s="135">
        <f>ROUND(I155*H155,2)</f>
        <v>387.5</v>
      </c>
      <c r="BL155" s="17" t="s">
        <v>106</v>
      </c>
      <c r="BM155" s="134" t="s">
        <v>328</v>
      </c>
    </row>
    <row r="156" spans="2:65" s="1" customFormat="1" ht="29.25">
      <c r="B156" s="29"/>
      <c r="D156" s="136" t="s">
        <v>231</v>
      </c>
      <c r="F156" s="137" t="s">
        <v>6823</v>
      </c>
      <c r="L156" s="29"/>
      <c r="M156" s="138"/>
      <c r="T156" s="53"/>
      <c r="AT156" s="17" t="s">
        <v>231</v>
      </c>
      <c r="AU156" s="17" t="s">
        <v>78</v>
      </c>
    </row>
    <row r="157" spans="2:65" s="1" customFormat="1" ht="55.5" customHeight="1">
      <c r="B157" s="123"/>
      <c r="C157" s="124" t="s">
        <v>277</v>
      </c>
      <c r="D157" s="124" t="s">
        <v>226</v>
      </c>
      <c r="E157" s="125" t="s">
        <v>6782</v>
      </c>
      <c r="F157" s="126" t="s">
        <v>6825</v>
      </c>
      <c r="G157" s="127" t="s">
        <v>3567</v>
      </c>
      <c r="H157" s="128">
        <v>15.5</v>
      </c>
      <c r="I157" s="129">
        <v>380</v>
      </c>
      <c r="J157" s="129">
        <f>ROUND(I157*H157,2)</f>
        <v>5890</v>
      </c>
      <c r="K157" s="126" t="s">
        <v>1</v>
      </c>
      <c r="L157" s="29"/>
      <c r="M157" s="130" t="s">
        <v>1</v>
      </c>
      <c r="N157" s="131" t="s">
        <v>38</v>
      </c>
      <c r="O157" s="132">
        <v>0</v>
      </c>
      <c r="P157" s="132">
        <f>O157*H157</f>
        <v>0</v>
      </c>
      <c r="Q157" s="132">
        <v>0</v>
      </c>
      <c r="R157" s="132">
        <f>Q157*H157</f>
        <v>0</v>
      </c>
      <c r="S157" s="132">
        <v>0</v>
      </c>
      <c r="T157" s="133">
        <f>S157*H157</f>
        <v>0</v>
      </c>
      <c r="AR157" s="134" t="s">
        <v>106</v>
      </c>
      <c r="AT157" s="134" t="s">
        <v>226</v>
      </c>
      <c r="AU157" s="134" t="s">
        <v>78</v>
      </c>
      <c r="AY157" s="17" t="s">
        <v>224</v>
      </c>
      <c r="BE157" s="135">
        <f>IF(N157="základní",J157,0)</f>
        <v>5890</v>
      </c>
      <c r="BF157" s="135">
        <f>IF(N157="snížená",J157,0)</f>
        <v>0</v>
      </c>
      <c r="BG157" s="135">
        <f>IF(N157="zákl. přenesená",J157,0)</f>
        <v>0</v>
      </c>
      <c r="BH157" s="135">
        <f>IF(N157="sníž. přenesená",J157,0)</f>
        <v>0</v>
      </c>
      <c r="BI157" s="135">
        <f>IF(N157="nulová",J157,0)</f>
        <v>0</v>
      </c>
      <c r="BJ157" s="17" t="s">
        <v>78</v>
      </c>
      <c r="BK157" s="135">
        <f>ROUND(I157*H157,2)</f>
        <v>5890</v>
      </c>
      <c r="BL157" s="17" t="s">
        <v>106</v>
      </c>
      <c r="BM157" s="134" t="s">
        <v>332</v>
      </c>
    </row>
    <row r="158" spans="2:65" s="1" customFormat="1" ht="39">
      <c r="B158" s="29"/>
      <c r="D158" s="136" t="s">
        <v>231</v>
      </c>
      <c r="F158" s="137" t="s">
        <v>6825</v>
      </c>
      <c r="L158" s="29"/>
      <c r="M158" s="138"/>
      <c r="T158" s="53"/>
      <c r="AT158" s="17" t="s">
        <v>231</v>
      </c>
      <c r="AU158" s="17" t="s">
        <v>78</v>
      </c>
    </row>
    <row r="159" spans="2:65" s="1" customFormat="1" ht="24.2" customHeight="1">
      <c r="B159" s="123"/>
      <c r="C159" s="124" t="s">
        <v>337</v>
      </c>
      <c r="D159" s="124" t="s">
        <v>226</v>
      </c>
      <c r="E159" s="125" t="s">
        <v>6826</v>
      </c>
      <c r="F159" s="126" t="s">
        <v>6827</v>
      </c>
      <c r="G159" s="127" t="s">
        <v>2879</v>
      </c>
      <c r="H159" s="128">
        <v>5</v>
      </c>
      <c r="I159" s="129">
        <v>310</v>
      </c>
      <c r="J159" s="129">
        <f>ROUND(I159*H159,2)</f>
        <v>1550</v>
      </c>
      <c r="K159" s="126" t="s">
        <v>1</v>
      </c>
      <c r="L159" s="29"/>
      <c r="M159" s="130" t="s">
        <v>1</v>
      </c>
      <c r="N159" s="131" t="s">
        <v>38</v>
      </c>
      <c r="O159" s="132">
        <v>0</v>
      </c>
      <c r="P159" s="132">
        <f>O159*H159</f>
        <v>0</v>
      </c>
      <c r="Q159" s="132">
        <v>0</v>
      </c>
      <c r="R159" s="132">
        <f>Q159*H159</f>
        <v>0</v>
      </c>
      <c r="S159" s="132">
        <v>0</v>
      </c>
      <c r="T159" s="133">
        <f>S159*H159</f>
        <v>0</v>
      </c>
      <c r="AR159" s="134" t="s">
        <v>106</v>
      </c>
      <c r="AT159" s="134" t="s">
        <v>226</v>
      </c>
      <c r="AU159" s="134" t="s">
        <v>78</v>
      </c>
      <c r="AY159" s="17" t="s">
        <v>224</v>
      </c>
      <c r="BE159" s="135">
        <f>IF(N159="základní",J159,0)</f>
        <v>1550</v>
      </c>
      <c r="BF159" s="135">
        <f>IF(N159="snížená",J159,0)</f>
        <v>0</v>
      </c>
      <c r="BG159" s="135">
        <f>IF(N159="zákl. přenesená",J159,0)</f>
        <v>0</v>
      </c>
      <c r="BH159" s="135">
        <f>IF(N159="sníž. přenesená",J159,0)</f>
        <v>0</v>
      </c>
      <c r="BI159" s="135">
        <f>IF(N159="nulová",J159,0)</f>
        <v>0</v>
      </c>
      <c r="BJ159" s="17" t="s">
        <v>78</v>
      </c>
      <c r="BK159" s="135">
        <f>ROUND(I159*H159,2)</f>
        <v>1550</v>
      </c>
      <c r="BL159" s="17" t="s">
        <v>106</v>
      </c>
      <c r="BM159" s="134" t="s">
        <v>340</v>
      </c>
    </row>
    <row r="160" spans="2:65" s="1" customFormat="1">
      <c r="B160" s="29"/>
      <c r="D160" s="136" t="s">
        <v>231</v>
      </c>
      <c r="F160" s="137" t="s">
        <v>6827</v>
      </c>
      <c r="L160" s="29"/>
      <c r="M160" s="138"/>
      <c r="T160" s="53"/>
      <c r="AT160" s="17" t="s">
        <v>231</v>
      </c>
      <c r="AU160" s="17" t="s">
        <v>78</v>
      </c>
    </row>
    <row r="161" spans="2:65" s="1" customFormat="1" ht="24.2" customHeight="1">
      <c r="B161" s="123"/>
      <c r="C161" s="124" t="s">
        <v>283</v>
      </c>
      <c r="D161" s="124" t="s">
        <v>226</v>
      </c>
      <c r="E161" s="125" t="s">
        <v>6784</v>
      </c>
      <c r="F161" s="126" t="s">
        <v>6829</v>
      </c>
      <c r="G161" s="127" t="s">
        <v>2879</v>
      </c>
      <c r="H161" s="128">
        <v>15</v>
      </c>
      <c r="I161" s="129">
        <v>120</v>
      </c>
      <c r="J161" s="129">
        <f>ROUND(I161*H161,2)</f>
        <v>1800</v>
      </c>
      <c r="K161" s="126" t="s">
        <v>1</v>
      </c>
      <c r="L161" s="29"/>
      <c r="M161" s="130" t="s">
        <v>1</v>
      </c>
      <c r="N161" s="131" t="s">
        <v>38</v>
      </c>
      <c r="O161" s="132">
        <v>0</v>
      </c>
      <c r="P161" s="132">
        <f>O161*H161</f>
        <v>0</v>
      </c>
      <c r="Q161" s="132">
        <v>0</v>
      </c>
      <c r="R161" s="132">
        <f>Q161*H161</f>
        <v>0</v>
      </c>
      <c r="S161" s="132">
        <v>0</v>
      </c>
      <c r="T161" s="133">
        <f>S161*H161</f>
        <v>0</v>
      </c>
      <c r="AR161" s="134" t="s">
        <v>106</v>
      </c>
      <c r="AT161" s="134" t="s">
        <v>226</v>
      </c>
      <c r="AU161" s="134" t="s">
        <v>78</v>
      </c>
      <c r="AY161" s="17" t="s">
        <v>224</v>
      </c>
      <c r="BE161" s="135">
        <f>IF(N161="základní",J161,0)</f>
        <v>1800</v>
      </c>
      <c r="BF161" s="135">
        <f>IF(N161="snížená",J161,0)</f>
        <v>0</v>
      </c>
      <c r="BG161" s="135">
        <f>IF(N161="zákl. přenesená",J161,0)</f>
        <v>0</v>
      </c>
      <c r="BH161" s="135">
        <f>IF(N161="sníž. přenesená",J161,0)</f>
        <v>0</v>
      </c>
      <c r="BI161" s="135">
        <f>IF(N161="nulová",J161,0)</f>
        <v>0</v>
      </c>
      <c r="BJ161" s="17" t="s">
        <v>78</v>
      </c>
      <c r="BK161" s="135">
        <f>ROUND(I161*H161,2)</f>
        <v>1800</v>
      </c>
      <c r="BL161" s="17" t="s">
        <v>106</v>
      </c>
      <c r="BM161" s="134" t="s">
        <v>345</v>
      </c>
    </row>
    <row r="162" spans="2:65" s="1" customFormat="1" ht="19.5">
      <c r="B162" s="29"/>
      <c r="D162" s="136" t="s">
        <v>231</v>
      </c>
      <c r="F162" s="137" t="s">
        <v>6829</v>
      </c>
      <c r="L162" s="29"/>
      <c r="M162" s="138"/>
      <c r="T162" s="53"/>
      <c r="AT162" s="17" t="s">
        <v>231</v>
      </c>
      <c r="AU162" s="17" t="s">
        <v>78</v>
      </c>
    </row>
    <row r="163" spans="2:65" s="1" customFormat="1" ht="16.5" customHeight="1">
      <c r="B163" s="123"/>
      <c r="C163" s="124" t="s">
        <v>347</v>
      </c>
      <c r="D163" s="124" t="s">
        <v>226</v>
      </c>
      <c r="E163" s="125" t="s">
        <v>6788</v>
      </c>
      <c r="F163" s="126" t="s">
        <v>6831</v>
      </c>
      <c r="G163" s="127" t="s">
        <v>2879</v>
      </c>
      <c r="H163" s="128">
        <v>15</v>
      </c>
      <c r="I163" s="129">
        <v>50</v>
      </c>
      <c r="J163" s="129">
        <f>ROUND(I163*H163,2)</f>
        <v>750</v>
      </c>
      <c r="K163" s="126" t="s">
        <v>1</v>
      </c>
      <c r="L163" s="29"/>
      <c r="M163" s="130" t="s">
        <v>1</v>
      </c>
      <c r="N163" s="131" t="s">
        <v>38</v>
      </c>
      <c r="O163" s="132">
        <v>0</v>
      </c>
      <c r="P163" s="132">
        <f>O163*H163</f>
        <v>0</v>
      </c>
      <c r="Q163" s="132">
        <v>0</v>
      </c>
      <c r="R163" s="132">
        <f>Q163*H163</f>
        <v>0</v>
      </c>
      <c r="S163" s="132">
        <v>0</v>
      </c>
      <c r="T163" s="133">
        <f>S163*H163</f>
        <v>0</v>
      </c>
      <c r="AR163" s="134" t="s">
        <v>106</v>
      </c>
      <c r="AT163" s="134" t="s">
        <v>226</v>
      </c>
      <c r="AU163" s="134" t="s">
        <v>78</v>
      </c>
      <c r="AY163" s="17" t="s">
        <v>224</v>
      </c>
      <c r="BE163" s="135">
        <f>IF(N163="základní",J163,0)</f>
        <v>750</v>
      </c>
      <c r="BF163" s="135">
        <f>IF(N163="snížená",J163,0)</f>
        <v>0</v>
      </c>
      <c r="BG163" s="135">
        <f>IF(N163="zákl. přenesená",J163,0)</f>
        <v>0</v>
      </c>
      <c r="BH163" s="135">
        <f>IF(N163="sníž. přenesená",J163,0)</f>
        <v>0</v>
      </c>
      <c r="BI163" s="135">
        <f>IF(N163="nulová",J163,0)</f>
        <v>0</v>
      </c>
      <c r="BJ163" s="17" t="s">
        <v>78</v>
      </c>
      <c r="BK163" s="135">
        <f>ROUND(I163*H163,2)</f>
        <v>750</v>
      </c>
      <c r="BL163" s="17" t="s">
        <v>106</v>
      </c>
      <c r="BM163" s="134" t="s">
        <v>350</v>
      </c>
    </row>
    <row r="164" spans="2:65" s="1" customFormat="1">
      <c r="B164" s="29"/>
      <c r="D164" s="136" t="s">
        <v>231</v>
      </c>
      <c r="F164" s="137" t="s">
        <v>6831</v>
      </c>
      <c r="L164" s="29"/>
      <c r="M164" s="138"/>
      <c r="T164" s="53"/>
      <c r="AT164" s="17" t="s">
        <v>231</v>
      </c>
      <c r="AU164" s="17" t="s">
        <v>78</v>
      </c>
    </row>
    <row r="165" spans="2:65" s="1" customFormat="1" ht="49.15" customHeight="1">
      <c r="B165" s="123"/>
      <c r="C165" s="124" t="s">
        <v>293</v>
      </c>
      <c r="D165" s="124" t="s">
        <v>226</v>
      </c>
      <c r="E165" s="125" t="s">
        <v>6794</v>
      </c>
      <c r="F165" s="126" t="s">
        <v>6785</v>
      </c>
      <c r="G165" s="127" t="s">
        <v>2879</v>
      </c>
      <c r="H165" s="128">
        <v>60</v>
      </c>
      <c r="I165" s="129">
        <v>30</v>
      </c>
      <c r="J165" s="129">
        <f>ROUND(I165*H165,2)</f>
        <v>1800</v>
      </c>
      <c r="K165" s="126" t="s">
        <v>1</v>
      </c>
      <c r="L165" s="29"/>
      <c r="M165" s="130" t="s">
        <v>1</v>
      </c>
      <c r="N165" s="131" t="s">
        <v>38</v>
      </c>
      <c r="O165" s="132">
        <v>0</v>
      </c>
      <c r="P165" s="132">
        <f>O165*H165</f>
        <v>0</v>
      </c>
      <c r="Q165" s="132">
        <v>0</v>
      </c>
      <c r="R165" s="132">
        <f>Q165*H165</f>
        <v>0</v>
      </c>
      <c r="S165" s="132">
        <v>0</v>
      </c>
      <c r="T165" s="133">
        <f>S165*H165</f>
        <v>0</v>
      </c>
      <c r="AR165" s="134" t="s">
        <v>106</v>
      </c>
      <c r="AT165" s="134" t="s">
        <v>226</v>
      </c>
      <c r="AU165" s="134" t="s">
        <v>78</v>
      </c>
      <c r="AY165" s="17" t="s">
        <v>224</v>
      </c>
      <c r="BE165" s="135">
        <f>IF(N165="základní",J165,0)</f>
        <v>1800</v>
      </c>
      <c r="BF165" s="135">
        <f>IF(N165="snížená",J165,0)</f>
        <v>0</v>
      </c>
      <c r="BG165" s="135">
        <f>IF(N165="zákl. přenesená",J165,0)</f>
        <v>0</v>
      </c>
      <c r="BH165" s="135">
        <f>IF(N165="sníž. přenesená",J165,0)</f>
        <v>0</v>
      </c>
      <c r="BI165" s="135">
        <f>IF(N165="nulová",J165,0)</f>
        <v>0</v>
      </c>
      <c r="BJ165" s="17" t="s">
        <v>78</v>
      </c>
      <c r="BK165" s="135">
        <f>ROUND(I165*H165,2)</f>
        <v>1800</v>
      </c>
      <c r="BL165" s="17" t="s">
        <v>106</v>
      </c>
      <c r="BM165" s="134" t="s">
        <v>355</v>
      </c>
    </row>
    <row r="166" spans="2:65" s="1" customFormat="1" ht="29.25">
      <c r="B166" s="29"/>
      <c r="D166" s="136" t="s">
        <v>231</v>
      </c>
      <c r="F166" s="137" t="s">
        <v>6785</v>
      </c>
      <c r="L166" s="29"/>
      <c r="M166" s="138"/>
      <c r="T166" s="53"/>
      <c r="AT166" s="17" t="s">
        <v>231</v>
      </c>
      <c r="AU166" s="17" t="s">
        <v>78</v>
      </c>
    </row>
    <row r="167" spans="2:65" s="1" customFormat="1" ht="24.2" customHeight="1">
      <c r="B167" s="123"/>
      <c r="C167" s="124" t="s">
        <v>7</v>
      </c>
      <c r="D167" s="124" t="s">
        <v>226</v>
      </c>
      <c r="E167" s="125" t="s">
        <v>6786</v>
      </c>
      <c r="F167" s="126" t="s">
        <v>6787</v>
      </c>
      <c r="G167" s="127" t="s">
        <v>6762</v>
      </c>
      <c r="H167" s="128">
        <v>4.8</v>
      </c>
      <c r="I167" s="129">
        <v>106</v>
      </c>
      <c r="J167" s="129">
        <f>ROUND(I167*H167,2)</f>
        <v>508.8</v>
      </c>
      <c r="K167" s="126" t="s">
        <v>1</v>
      </c>
      <c r="L167" s="29"/>
      <c r="M167" s="130" t="s">
        <v>1</v>
      </c>
      <c r="N167" s="131" t="s">
        <v>38</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508.8</v>
      </c>
      <c r="BF167" s="135">
        <f>IF(N167="snížená",J167,0)</f>
        <v>0</v>
      </c>
      <c r="BG167" s="135">
        <f>IF(N167="zákl. přenesená",J167,0)</f>
        <v>0</v>
      </c>
      <c r="BH167" s="135">
        <f>IF(N167="sníž. přenesená",J167,0)</f>
        <v>0</v>
      </c>
      <c r="BI167" s="135">
        <f>IF(N167="nulová",J167,0)</f>
        <v>0</v>
      </c>
      <c r="BJ167" s="17" t="s">
        <v>78</v>
      </c>
      <c r="BK167" s="135">
        <f>ROUND(I167*H167,2)</f>
        <v>508.8</v>
      </c>
      <c r="BL167" s="17" t="s">
        <v>106</v>
      </c>
      <c r="BM167" s="134" t="s">
        <v>359</v>
      </c>
    </row>
    <row r="168" spans="2:65" s="1" customFormat="1" ht="19.5">
      <c r="B168" s="29"/>
      <c r="D168" s="136" t="s">
        <v>231</v>
      </c>
      <c r="F168" s="137" t="s">
        <v>6787</v>
      </c>
      <c r="L168" s="29"/>
      <c r="M168" s="138"/>
      <c r="T168" s="53"/>
      <c r="AT168" s="17" t="s">
        <v>231</v>
      </c>
      <c r="AU168" s="17" t="s">
        <v>78</v>
      </c>
    </row>
    <row r="169" spans="2:65" s="1" customFormat="1" ht="21.75" customHeight="1">
      <c r="B169" s="123"/>
      <c r="C169" s="124" t="s">
        <v>300</v>
      </c>
      <c r="D169" s="124" t="s">
        <v>226</v>
      </c>
      <c r="E169" s="125" t="s">
        <v>6796</v>
      </c>
      <c r="F169" s="126" t="s">
        <v>6789</v>
      </c>
      <c r="G169" s="127" t="s">
        <v>6762</v>
      </c>
      <c r="H169" s="128">
        <v>4.8</v>
      </c>
      <c r="I169" s="129">
        <v>150</v>
      </c>
      <c r="J169" s="129">
        <f>ROUND(I169*H169,2)</f>
        <v>720</v>
      </c>
      <c r="K169" s="126" t="s">
        <v>1</v>
      </c>
      <c r="L169" s="29"/>
      <c r="M169" s="130" t="s">
        <v>1</v>
      </c>
      <c r="N169" s="131" t="s">
        <v>38</v>
      </c>
      <c r="O169" s="132">
        <v>0</v>
      </c>
      <c r="P169" s="132">
        <f>O169*H169</f>
        <v>0</v>
      </c>
      <c r="Q169" s="132">
        <v>0</v>
      </c>
      <c r="R169" s="132">
        <f>Q169*H169</f>
        <v>0</v>
      </c>
      <c r="S169" s="132">
        <v>0</v>
      </c>
      <c r="T169" s="133">
        <f>S169*H169</f>
        <v>0</v>
      </c>
      <c r="AR169" s="134" t="s">
        <v>106</v>
      </c>
      <c r="AT169" s="134" t="s">
        <v>226</v>
      </c>
      <c r="AU169" s="134" t="s">
        <v>78</v>
      </c>
      <c r="AY169" s="17" t="s">
        <v>224</v>
      </c>
      <c r="BE169" s="135">
        <f>IF(N169="základní",J169,0)</f>
        <v>720</v>
      </c>
      <c r="BF169" s="135">
        <f>IF(N169="snížená",J169,0)</f>
        <v>0</v>
      </c>
      <c r="BG169" s="135">
        <f>IF(N169="zákl. přenesená",J169,0)</f>
        <v>0</v>
      </c>
      <c r="BH169" s="135">
        <f>IF(N169="sníž. přenesená",J169,0)</f>
        <v>0</v>
      </c>
      <c r="BI169" s="135">
        <f>IF(N169="nulová",J169,0)</f>
        <v>0</v>
      </c>
      <c r="BJ169" s="17" t="s">
        <v>78</v>
      </c>
      <c r="BK169" s="135">
        <f>ROUND(I169*H169,2)</f>
        <v>720</v>
      </c>
      <c r="BL169" s="17" t="s">
        <v>106</v>
      </c>
      <c r="BM169" s="134" t="s">
        <v>365</v>
      </c>
    </row>
    <row r="170" spans="2:65" s="1" customFormat="1">
      <c r="B170" s="29"/>
      <c r="D170" s="136" t="s">
        <v>231</v>
      </c>
      <c r="F170" s="137" t="s">
        <v>6789</v>
      </c>
      <c r="L170" s="29"/>
      <c r="M170" s="138"/>
      <c r="T170" s="53"/>
      <c r="AT170" s="17" t="s">
        <v>231</v>
      </c>
      <c r="AU170" s="17" t="s">
        <v>78</v>
      </c>
    </row>
    <row r="171" spans="2:65" s="1" customFormat="1" ht="24.2" customHeight="1">
      <c r="B171" s="123"/>
      <c r="C171" s="124" t="s">
        <v>366</v>
      </c>
      <c r="D171" s="124" t="s">
        <v>226</v>
      </c>
      <c r="E171" s="125" t="s">
        <v>6832</v>
      </c>
      <c r="F171" s="126" t="s">
        <v>6827</v>
      </c>
      <c r="G171" s="127" t="s">
        <v>2879</v>
      </c>
      <c r="H171" s="128">
        <v>8</v>
      </c>
      <c r="I171" s="129">
        <v>310</v>
      </c>
      <c r="J171" s="129">
        <f>ROUND(I171*H171,2)</f>
        <v>2480</v>
      </c>
      <c r="K171" s="126" t="s">
        <v>1</v>
      </c>
      <c r="L171" s="29"/>
      <c r="M171" s="130" t="s">
        <v>1</v>
      </c>
      <c r="N171" s="131" t="s">
        <v>38</v>
      </c>
      <c r="O171" s="132">
        <v>0</v>
      </c>
      <c r="P171" s="132">
        <f>O171*H171</f>
        <v>0</v>
      </c>
      <c r="Q171" s="132">
        <v>0</v>
      </c>
      <c r="R171" s="132">
        <f>Q171*H171</f>
        <v>0</v>
      </c>
      <c r="S171" s="132">
        <v>0</v>
      </c>
      <c r="T171" s="133">
        <f>S171*H171</f>
        <v>0</v>
      </c>
      <c r="AR171" s="134" t="s">
        <v>106</v>
      </c>
      <c r="AT171" s="134" t="s">
        <v>226</v>
      </c>
      <c r="AU171" s="134" t="s">
        <v>78</v>
      </c>
      <c r="AY171" s="17" t="s">
        <v>224</v>
      </c>
      <c r="BE171" s="135">
        <f>IF(N171="základní",J171,0)</f>
        <v>2480</v>
      </c>
      <c r="BF171" s="135">
        <f>IF(N171="snížená",J171,0)</f>
        <v>0</v>
      </c>
      <c r="BG171" s="135">
        <f>IF(N171="zákl. přenesená",J171,0)</f>
        <v>0</v>
      </c>
      <c r="BH171" s="135">
        <f>IF(N171="sníž. přenesená",J171,0)</f>
        <v>0</v>
      </c>
      <c r="BI171" s="135">
        <f>IF(N171="nulová",J171,0)</f>
        <v>0</v>
      </c>
      <c r="BJ171" s="17" t="s">
        <v>78</v>
      </c>
      <c r="BK171" s="135">
        <f>ROUND(I171*H171,2)</f>
        <v>2480</v>
      </c>
      <c r="BL171" s="17" t="s">
        <v>106</v>
      </c>
      <c r="BM171" s="134" t="s">
        <v>370</v>
      </c>
    </row>
    <row r="172" spans="2:65" s="1" customFormat="1">
      <c r="B172" s="29"/>
      <c r="D172" s="136" t="s">
        <v>231</v>
      </c>
      <c r="F172" s="137" t="s">
        <v>6827</v>
      </c>
      <c r="L172" s="29"/>
      <c r="M172" s="138"/>
      <c r="T172" s="53"/>
      <c r="AT172" s="17" t="s">
        <v>231</v>
      </c>
      <c r="AU172" s="17" t="s">
        <v>78</v>
      </c>
    </row>
    <row r="173" spans="2:65" s="1" customFormat="1" ht="24.2" customHeight="1">
      <c r="B173" s="123"/>
      <c r="C173" s="124" t="s">
        <v>304</v>
      </c>
      <c r="D173" s="124" t="s">
        <v>226</v>
      </c>
      <c r="E173" s="125" t="s">
        <v>6798</v>
      </c>
      <c r="F173" s="126" t="s">
        <v>6834</v>
      </c>
      <c r="G173" s="127" t="s">
        <v>2879</v>
      </c>
      <c r="H173" s="128">
        <v>24</v>
      </c>
      <c r="I173" s="129">
        <v>120</v>
      </c>
      <c r="J173" s="129">
        <f>ROUND(I173*H173,2)</f>
        <v>2880</v>
      </c>
      <c r="K173" s="126" t="s">
        <v>1</v>
      </c>
      <c r="L173" s="29"/>
      <c r="M173" s="130" t="s">
        <v>1</v>
      </c>
      <c r="N173" s="131" t="s">
        <v>38</v>
      </c>
      <c r="O173" s="132">
        <v>0</v>
      </c>
      <c r="P173" s="132">
        <f>O173*H173</f>
        <v>0</v>
      </c>
      <c r="Q173" s="132">
        <v>0</v>
      </c>
      <c r="R173" s="132">
        <f>Q173*H173</f>
        <v>0</v>
      </c>
      <c r="S173" s="132">
        <v>0</v>
      </c>
      <c r="T173" s="133">
        <f>S173*H173</f>
        <v>0</v>
      </c>
      <c r="AR173" s="134" t="s">
        <v>106</v>
      </c>
      <c r="AT173" s="134" t="s">
        <v>226</v>
      </c>
      <c r="AU173" s="134" t="s">
        <v>78</v>
      </c>
      <c r="AY173" s="17" t="s">
        <v>224</v>
      </c>
      <c r="BE173" s="135">
        <f>IF(N173="základní",J173,0)</f>
        <v>2880</v>
      </c>
      <c r="BF173" s="135">
        <f>IF(N173="snížená",J173,0)</f>
        <v>0</v>
      </c>
      <c r="BG173" s="135">
        <f>IF(N173="zákl. přenesená",J173,0)</f>
        <v>0</v>
      </c>
      <c r="BH173" s="135">
        <f>IF(N173="sníž. přenesená",J173,0)</f>
        <v>0</v>
      </c>
      <c r="BI173" s="135">
        <f>IF(N173="nulová",J173,0)</f>
        <v>0</v>
      </c>
      <c r="BJ173" s="17" t="s">
        <v>78</v>
      </c>
      <c r="BK173" s="135">
        <f>ROUND(I173*H173,2)</f>
        <v>2880</v>
      </c>
      <c r="BL173" s="17" t="s">
        <v>106</v>
      </c>
      <c r="BM173" s="134" t="s">
        <v>373</v>
      </c>
    </row>
    <row r="174" spans="2:65" s="1" customFormat="1" ht="19.5">
      <c r="B174" s="29"/>
      <c r="D174" s="136" t="s">
        <v>231</v>
      </c>
      <c r="F174" s="137" t="s">
        <v>6834</v>
      </c>
      <c r="L174" s="29"/>
      <c r="M174" s="138"/>
      <c r="T174" s="53"/>
      <c r="AT174" s="17" t="s">
        <v>231</v>
      </c>
      <c r="AU174" s="17" t="s">
        <v>78</v>
      </c>
    </row>
    <row r="175" spans="2:65" s="1" customFormat="1" ht="16.5" customHeight="1">
      <c r="B175" s="123"/>
      <c r="C175" s="124" t="s">
        <v>376</v>
      </c>
      <c r="D175" s="124" t="s">
        <v>226</v>
      </c>
      <c r="E175" s="125" t="s">
        <v>6788</v>
      </c>
      <c r="F175" s="126" t="s">
        <v>6831</v>
      </c>
      <c r="G175" s="127" t="s">
        <v>2879</v>
      </c>
      <c r="H175" s="128">
        <v>24</v>
      </c>
      <c r="I175" s="129">
        <v>50</v>
      </c>
      <c r="J175" s="129">
        <f>ROUND(I175*H175,2)</f>
        <v>1200</v>
      </c>
      <c r="K175" s="126" t="s">
        <v>1</v>
      </c>
      <c r="L175" s="29"/>
      <c r="M175" s="130" t="s">
        <v>1</v>
      </c>
      <c r="N175" s="131" t="s">
        <v>38</v>
      </c>
      <c r="O175" s="132">
        <v>0</v>
      </c>
      <c r="P175" s="132">
        <f>O175*H175</f>
        <v>0</v>
      </c>
      <c r="Q175" s="132">
        <v>0</v>
      </c>
      <c r="R175" s="132">
        <f>Q175*H175</f>
        <v>0</v>
      </c>
      <c r="S175" s="132">
        <v>0</v>
      </c>
      <c r="T175" s="133">
        <f>S175*H175</f>
        <v>0</v>
      </c>
      <c r="AR175" s="134" t="s">
        <v>106</v>
      </c>
      <c r="AT175" s="134" t="s">
        <v>226</v>
      </c>
      <c r="AU175" s="134" t="s">
        <v>78</v>
      </c>
      <c r="AY175" s="17" t="s">
        <v>224</v>
      </c>
      <c r="BE175" s="135">
        <f>IF(N175="základní",J175,0)</f>
        <v>1200</v>
      </c>
      <c r="BF175" s="135">
        <f>IF(N175="snížená",J175,0)</f>
        <v>0</v>
      </c>
      <c r="BG175" s="135">
        <f>IF(N175="zákl. přenesená",J175,0)</f>
        <v>0</v>
      </c>
      <c r="BH175" s="135">
        <f>IF(N175="sníž. přenesená",J175,0)</f>
        <v>0</v>
      </c>
      <c r="BI175" s="135">
        <f>IF(N175="nulová",J175,0)</f>
        <v>0</v>
      </c>
      <c r="BJ175" s="17" t="s">
        <v>78</v>
      </c>
      <c r="BK175" s="135">
        <f>ROUND(I175*H175,2)</f>
        <v>1200</v>
      </c>
      <c r="BL175" s="17" t="s">
        <v>106</v>
      </c>
      <c r="BM175" s="134" t="s">
        <v>379</v>
      </c>
    </row>
    <row r="176" spans="2:65" s="1" customFormat="1">
      <c r="B176" s="29"/>
      <c r="D176" s="136" t="s">
        <v>231</v>
      </c>
      <c r="F176" s="137" t="s">
        <v>6831</v>
      </c>
      <c r="L176" s="29"/>
      <c r="M176" s="138"/>
      <c r="T176" s="53"/>
      <c r="AT176" s="17" t="s">
        <v>231</v>
      </c>
      <c r="AU176" s="17" t="s">
        <v>78</v>
      </c>
    </row>
    <row r="177" spans="2:65" s="1" customFormat="1" ht="44.25" customHeight="1">
      <c r="B177" s="123"/>
      <c r="C177" s="124" t="s">
        <v>313</v>
      </c>
      <c r="D177" s="124" t="s">
        <v>226</v>
      </c>
      <c r="E177" s="125" t="s">
        <v>6800</v>
      </c>
      <c r="F177" s="126" t="s">
        <v>6836</v>
      </c>
      <c r="G177" s="127" t="s">
        <v>2879</v>
      </c>
      <c r="H177" s="128">
        <v>72</v>
      </c>
      <c r="I177" s="129">
        <v>30</v>
      </c>
      <c r="J177" s="129">
        <f>ROUND(I177*H177,2)</f>
        <v>2160</v>
      </c>
      <c r="K177" s="126" t="s">
        <v>1</v>
      </c>
      <c r="L177" s="29"/>
      <c r="M177" s="130" t="s">
        <v>1</v>
      </c>
      <c r="N177" s="131" t="s">
        <v>38</v>
      </c>
      <c r="O177" s="132">
        <v>0</v>
      </c>
      <c r="P177" s="132">
        <f>O177*H177</f>
        <v>0</v>
      </c>
      <c r="Q177" s="132">
        <v>0</v>
      </c>
      <c r="R177" s="132">
        <f>Q177*H177</f>
        <v>0</v>
      </c>
      <c r="S177" s="132">
        <v>0</v>
      </c>
      <c r="T177" s="133">
        <f>S177*H177</f>
        <v>0</v>
      </c>
      <c r="AR177" s="134" t="s">
        <v>106</v>
      </c>
      <c r="AT177" s="134" t="s">
        <v>226</v>
      </c>
      <c r="AU177" s="134" t="s">
        <v>78</v>
      </c>
      <c r="AY177" s="17" t="s">
        <v>224</v>
      </c>
      <c r="BE177" s="135">
        <f>IF(N177="základní",J177,0)</f>
        <v>2160</v>
      </c>
      <c r="BF177" s="135">
        <f>IF(N177="snížená",J177,0)</f>
        <v>0</v>
      </c>
      <c r="BG177" s="135">
        <f>IF(N177="zákl. přenesená",J177,0)</f>
        <v>0</v>
      </c>
      <c r="BH177" s="135">
        <f>IF(N177="sníž. přenesená",J177,0)</f>
        <v>0</v>
      </c>
      <c r="BI177" s="135">
        <f>IF(N177="nulová",J177,0)</f>
        <v>0</v>
      </c>
      <c r="BJ177" s="17" t="s">
        <v>78</v>
      </c>
      <c r="BK177" s="135">
        <f>ROUND(I177*H177,2)</f>
        <v>2160</v>
      </c>
      <c r="BL177" s="17" t="s">
        <v>106</v>
      </c>
      <c r="BM177" s="134" t="s">
        <v>385</v>
      </c>
    </row>
    <row r="178" spans="2:65" s="1" customFormat="1" ht="29.25">
      <c r="B178" s="29"/>
      <c r="D178" s="136" t="s">
        <v>231</v>
      </c>
      <c r="F178" s="137" t="s">
        <v>6836</v>
      </c>
      <c r="L178" s="29"/>
      <c r="M178" s="138"/>
      <c r="T178" s="53"/>
      <c r="AT178" s="17" t="s">
        <v>231</v>
      </c>
      <c r="AU178" s="17" t="s">
        <v>78</v>
      </c>
    </row>
    <row r="179" spans="2:65" s="1" customFormat="1" ht="24.2" customHeight="1">
      <c r="B179" s="123"/>
      <c r="C179" s="124" t="s">
        <v>393</v>
      </c>
      <c r="D179" s="124" t="s">
        <v>226</v>
      </c>
      <c r="E179" s="125" t="s">
        <v>6837</v>
      </c>
      <c r="F179" s="126" t="s">
        <v>6838</v>
      </c>
      <c r="G179" s="127" t="s">
        <v>6762</v>
      </c>
      <c r="H179" s="128">
        <v>9</v>
      </c>
      <c r="I179" s="129">
        <v>186</v>
      </c>
      <c r="J179" s="129">
        <f>ROUND(I179*H179,2)</f>
        <v>1674</v>
      </c>
      <c r="K179" s="126" t="s">
        <v>1</v>
      </c>
      <c r="L179" s="29"/>
      <c r="M179" s="130" t="s">
        <v>1</v>
      </c>
      <c r="N179" s="131" t="s">
        <v>38</v>
      </c>
      <c r="O179" s="132">
        <v>0</v>
      </c>
      <c r="P179" s="132">
        <f>O179*H179</f>
        <v>0</v>
      </c>
      <c r="Q179" s="132">
        <v>0</v>
      </c>
      <c r="R179" s="132">
        <f>Q179*H179</f>
        <v>0</v>
      </c>
      <c r="S179" s="132">
        <v>0</v>
      </c>
      <c r="T179" s="133">
        <f>S179*H179</f>
        <v>0</v>
      </c>
      <c r="AR179" s="134" t="s">
        <v>106</v>
      </c>
      <c r="AT179" s="134" t="s">
        <v>226</v>
      </c>
      <c r="AU179" s="134" t="s">
        <v>78</v>
      </c>
      <c r="AY179" s="17" t="s">
        <v>224</v>
      </c>
      <c r="BE179" s="135">
        <f>IF(N179="základní",J179,0)</f>
        <v>1674</v>
      </c>
      <c r="BF179" s="135">
        <f>IF(N179="snížená",J179,0)</f>
        <v>0</v>
      </c>
      <c r="BG179" s="135">
        <f>IF(N179="zákl. přenesená",J179,0)</f>
        <v>0</v>
      </c>
      <c r="BH179" s="135">
        <f>IF(N179="sníž. přenesená",J179,0)</f>
        <v>0</v>
      </c>
      <c r="BI179" s="135">
        <f>IF(N179="nulová",J179,0)</f>
        <v>0</v>
      </c>
      <c r="BJ179" s="17" t="s">
        <v>78</v>
      </c>
      <c r="BK179" s="135">
        <f>ROUND(I179*H179,2)</f>
        <v>1674</v>
      </c>
      <c r="BL179" s="17" t="s">
        <v>106</v>
      </c>
      <c r="BM179" s="134" t="s">
        <v>396</v>
      </c>
    </row>
    <row r="180" spans="2:65" s="1" customFormat="1">
      <c r="B180" s="29"/>
      <c r="D180" s="136" t="s">
        <v>231</v>
      </c>
      <c r="F180" s="137" t="s">
        <v>6838</v>
      </c>
      <c r="L180" s="29"/>
      <c r="M180" s="138"/>
      <c r="T180" s="53"/>
      <c r="AT180" s="17" t="s">
        <v>231</v>
      </c>
      <c r="AU180" s="17" t="s">
        <v>78</v>
      </c>
    </row>
    <row r="181" spans="2:65" s="1" customFormat="1" ht="16.5" customHeight="1">
      <c r="B181" s="123"/>
      <c r="C181" s="124" t="s">
        <v>321</v>
      </c>
      <c r="D181" s="124" t="s">
        <v>226</v>
      </c>
      <c r="E181" s="125" t="s">
        <v>6816</v>
      </c>
      <c r="F181" s="126" t="s">
        <v>6840</v>
      </c>
      <c r="G181" s="127" t="s">
        <v>6762</v>
      </c>
      <c r="H181" s="128">
        <v>9</v>
      </c>
      <c r="I181" s="129">
        <v>120</v>
      </c>
      <c r="J181" s="129">
        <f>ROUND(I181*H181,2)</f>
        <v>1080</v>
      </c>
      <c r="K181" s="126" t="s">
        <v>1</v>
      </c>
      <c r="L181" s="29"/>
      <c r="M181" s="130" t="s">
        <v>1</v>
      </c>
      <c r="N181" s="131" t="s">
        <v>38</v>
      </c>
      <c r="O181" s="132">
        <v>0</v>
      </c>
      <c r="P181" s="132">
        <f>O181*H181</f>
        <v>0</v>
      </c>
      <c r="Q181" s="132">
        <v>0</v>
      </c>
      <c r="R181" s="132">
        <f>Q181*H181</f>
        <v>0</v>
      </c>
      <c r="S181" s="132">
        <v>0</v>
      </c>
      <c r="T181" s="133">
        <f>S181*H181</f>
        <v>0</v>
      </c>
      <c r="AR181" s="134" t="s">
        <v>106</v>
      </c>
      <c r="AT181" s="134" t="s">
        <v>226</v>
      </c>
      <c r="AU181" s="134" t="s">
        <v>78</v>
      </c>
      <c r="AY181" s="17" t="s">
        <v>224</v>
      </c>
      <c r="BE181" s="135">
        <f>IF(N181="základní",J181,0)</f>
        <v>1080</v>
      </c>
      <c r="BF181" s="135">
        <f>IF(N181="snížená",J181,0)</f>
        <v>0</v>
      </c>
      <c r="BG181" s="135">
        <f>IF(N181="zákl. přenesená",J181,0)</f>
        <v>0</v>
      </c>
      <c r="BH181" s="135">
        <f>IF(N181="sníž. přenesená",J181,0)</f>
        <v>0</v>
      </c>
      <c r="BI181" s="135">
        <f>IF(N181="nulová",J181,0)</f>
        <v>0</v>
      </c>
      <c r="BJ181" s="17" t="s">
        <v>78</v>
      </c>
      <c r="BK181" s="135">
        <f>ROUND(I181*H181,2)</f>
        <v>1080</v>
      </c>
      <c r="BL181" s="17" t="s">
        <v>106</v>
      </c>
      <c r="BM181" s="134" t="s">
        <v>406</v>
      </c>
    </row>
    <row r="182" spans="2:65" s="1" customFormat="1">
      <c r="B182" s="29"/>
      <c r="D182" s="136" t="s">
        <v>231</v>
      </c>
      <c r="F182" s="137" t="s">
        <v>6840</v>
      </c>
      <c r="L182" s="29"/>
      <c r="M182" s="138"/>
      <c r="T182" s="53"/>
      <c r="AT182" s="17" t="s">
        <v>231</v>
      </c>
      <c r="AU182" s="17" t="s">
        <v>78</v>
      </c>
    </row>
    <row r="183" spans="2:65" s="1" customFormat="1" ht="24.2" customHeight="1">
      <c r="B183" s="123"/>
      <c r="C183" s="124" t="s">
        <v>409</v>
      </c>
      <c r="D183" s="124" t="s">
        <v>226</v>
      </c>
      <c r="E183" s="125" t="s">
        <v>6820</v>
      </c>
      <c r="F183" s="126" t="s">
        <v>6842</v>
      </c>
      <c r="G183" s="127" t="s">
        <v>2879</v>
      </c>
      <c r="H183" s="128">
        <v>11</v>
      </c>
      <c r="I183" s="129">
        <v>15</v>
      </c>
      <c r="J183" s="129">
        <f>ROUND(I183*H183,2)</f>
        <v>165</v>
      </c>
      <c r="K183" s="126" t="s">
        <v>1</v>
      </c>
      <c r="L183" s="29"/>
      <c r="M183" s="130" t="s">
        <v>1</v>
      </c>
      <c r="N183" s="131" t="s">
        <v>38</v>
      </c>
      <c r="O183" s="132">
        <v>0</v>
      </c>
      <c r="P183" s="132">
        <f>O183*H183</f>
        <v>0</v>
      </c>
      <c r="Q183" s="132">
        <v>0</v>
      </c>
      <c r="R183" s="132">
        <f>Q183*H183</f>
        <v>0</v>
      </c>
      <c r="S183" s="132">
        <v>0</v>
      </c>
      <c r="T183" s="133">
        <f>S183*H183</f>
        <v>0</v>
      </c>
      <c r="AR183" s="134" t="s">
        <v>106</v>
      </c>
      <c r="AT183" s="134" t="s">
        <v>226</v>
      </c>
      <c r="AU183" s="134" t="s">
        <v>78</v>
      </c>
      <c r="AY183" s="17" t="s">
        <v>224</v>
      </c>
      <c r="BE183" s="135">
        <f>IF(N183="základní",J183,0)</f>
        <v>165</v>
      </c>
      <c r="BF183" s="135">
        <f>IF(N183="snížená",J183,0)</f>
        <v>0</v>
      </c>
      <c r="BG183" s="135">
        <f>IF(N183="zákl. přenesená",J183,0)</f>
        <v>0</v>
      </c>
      <c r="BH183" s="135">
        <f>IF(N183="sníž. přenesená",J183,0)</f>
        <v>0</v>
      </c>
      <c r="BI183" s="135">
        <f>IF(N183="nulová",J183,0)</f>
        <v>0</v>
      </c>
      <c r="BJ183" s="17" t="s">
        <v>78</v>
      </c>
      <c r="BK183" s="135">
        <f>ROUND(I183*H183,2)</f>
        <v>165</v>
      </c>
      <c r="BL183" s="17" t="s">
        <v>106</v>
      </c>
      <c r="BM183" s="134" t="s">
        <v>412</v>
      </c>
    </row>
    <row r="184" spans="2:65" s="1" customFormat="1">
      <c r="B184" s="29"/>
      <c r="D184" s="136" t="s">
        <v>231</v>
      </c>
      <c r="F184" s="137" t="s">
        <v>6842</v>
      </c>
      <c r="L184" s="29"/>
      <c r="M184" s="138"/>
      <c r="T184" s="53"/>
      <c r="AT184" s="17" t="s">
        <v>231</v>
      </c>
      <c r="AU184" s="17" t="s">
        <v>78</v>
      </c>
    </row>
    <row r="185" spans="2:65" s="1" customFormat="1" ht="24.2" customHeight="1">
      <c r="B185" s="123"/>
      <c r="C185" s="124" t="s">
        <v>328</v>
      </c>
      <c r="D185" s="124" t="s">
        <v>226</v>
      </c>
      <c r="E185" s="125" t="s">
        <v>6822</v>
      </c>
      <c r="F185" s="126" t="s">
        <v>6844</v>
      </c>
      <c r="G185" s="127" t="s">
        <v>2879</v>
      </c>
      <c r="H185" s="128">
        <v>11</v>
      </c>
      <c r="I185" s="129">
        <v>60</v>
      </c>
      <c r="J185" s="129">
        <f>ROUND(I185*H185,2)</f>
        <v>660</v>
      </c>
      <c r="K185" s="126" t="s">
        <v>1</v>
      </c>
      <c r="L185" s="29"/>
      <c r="M185" s="130" t="s">
        <v>1</v>
      </c>
      <c r="N185" s="131" t="s">
        <v>38</v>
      </c>
      <c r="O185" s="132">
        <v>0</v>
      </c>
      <c r="P185" s="132">
        <f>O185*H185</f>
        <v>0</v>
      </c>
      <c r="Q185" s="132">
        <v>0</v>
      </c>
      <c r="R185" s="132">
        <f>Q185*H185</f>
        <v>0</v>
      </c>
      <c r="S185" s="132">
        <v>0</v>
      </c>
      <c r="T185" s="133">
        <f>S185*H185</f>
        <v>0</v>
      </c>
      <c r="AR185" s="134" t="s">
        <v>106</v>
      </c>
      <c r="AT185" s="134" t="s">
        <v>226</v>
      </c>
      <c r="AU185" s="134" t="s">
        <v>78</v>
      </c>
      <c r="AY185" s="17" t="s">
        <v>224</v>
      </c>
      <c r="BE185" s="135">
        <f>IF(N185="základní",J185,0)</f>
        <v>660</v>
      </c>
      <c r="BF185" s="135">
        <f>IF(N185="snížená",J185,0)</f>
        <v>0</v>
      </c>
      <c r="BG185" s="135">
        <f>IF(N185="zákl. přenesená",J185,0)</f>
        <v>0</v>
      </c>
      <c r="BH185" s="135">
        <f>IF(N185="sníž. přenesená",J185,0)</f>
        <v>0</v>
      </c>
      <c r="BI185" s="135">
        <f>IF(N185="nulová",J185,0)</f>
        <v>0</v>
      </c>
      <c r="BJ185" s="17" t="s">
        <v>78</v>
      </c>
      <c r="BK185" s="135">
        <f>ROUND(I185*H185,2)</f>
        <v>660</v>
      </c>
      <c r="BL185" s="17" t="s">
        <v>106</v>
      </c>
      <c r="BM185" s="134" t="s">
        <v>417</v>
      </c>
    </row>
    <row r="186" spans="2:65" s="1" customFormat="1" ht="19.5">
      <c r="B186" s="29"/>
      <c r="D186" s="136" t="s">
        <v>231</v>
      </c>
      <c r="F186" s="137" t="s">
        <v>6844</v>
      </c>
      <c r="L186" s="29"/>
      <c r="M186" s="138"/>
      <c r="T186" s="53"/>
      <c r="AT186" s="17" t="s">
        <v>231</v>
      </c>
      <c r="AU186" s="17" t="s">
        <v>78</v>
      </c>
    </row>
    <row r="187" spans="2:65" s="1" customFormat="1" ht="24.2" customHeight="1">
      <c r="B187" s="123"/>
      <c r="C187" s="124" t="s">
        <v>419</v>
      </c>
      <c r="D187" s="124" t="s">
        <v>226</v>
      </c>
      <c r="E187" s="125" t="s">
        <v>6845</v>
      </c>
      <c r="F187" s="126" t="s">
        <v>6846</v>
      </c>
      <c r="G187" s="127" t="s">
        <v>2879</v>
      </c>
      <c r="H187" s="128">
        <v>11</v>
      </c>
      <c r="I187" s="129">
        <v>115</v>
      </c>
      <c r="J187" s="129">
        <f>ROUND(I187*H187,2)</f>
        <v>1265</v>
      </c>
      <c r="K187" s="126" t="s">
        <v>1</v>
      </c>
      <c r="L187" s="29"/>
      <c r="M187" s="130" t="s">
        <v>1</v>
      </c>
      <c r="N187" s="131" t="s">
        <v>38</v>
      </c>
      <c r="O187" s="132">
        <v>0</v>
      </c>
      <c r="P187" s="132">
        <f>O187*H187</f>
        <v>0</v>
      </c>
      <c r="Q187" s="132">
        <v>0</v>
      </c>
      <c r="R187" s="132">
        <f>Q187*H187</f>
        <v>0</v>
      </c>
      <c r="S187" s="132">
        <v>0</v>
      </c>
      <c r="T187" s="133">
        <f>S187*H187</f>
        <v>0</v>
      </c>
      <c r="AR187" s="134" t="s">
        <v>106</v>
      </c>
      <c r="AT187" s="134" t="s">
        <v>226</v>
      </c>
      <c r="AU187" s="134" t="s">
        <v>78</v>
      </c>
      <c r="AY187" s="17" t="s">
        <v>224</v>
      </c>
      <c r="BE187" s="135">
        <f>IF(N187="základní",J187,0)</f>
        <v>1265</v>
      </c>
      <c r="BF187" s="135">
        <f>IF(N187="snížená",J187,0)</f>
        <v>0</v>
      </c>
      <c r="BG187" s="135">
        <f>IF(N187="zákl. přenesená",J187,0)</f>
        <v>0</v>
      </c>
      <c r="BH187" s="135">
        <f>IF(N187="sníž. přenesená",J187,0)</f>
        <v>0</v>
      </c>
      <c r="BI187" s="135">
        <f>IF(N187="nulová",J187,0)</f>
        <v>0</v>
      </c>
      <c r="BJ187" s="17" t="s">
        <v>78</v>
      </c>
      <c r="BK187" s="135">
        <f>ROUND(I187*H187,2)</f>
        <v>1265</v>
      </c>
      <c r="BL187" s="17" t="s">
        <v>106</v>
      </c>
      <c r="BM187" s="134" t="s">
        <v>422</v>
      </c>
    </row>
    <row r="188" spans="2:65" s="1" customFormat="1" ht="19.5">
      <c r="B188" s="29"/>
      <c r="D188" s="136" t="s">
        <v>231</v>
      </c>
      <c r="F188" s="137" t="s">
        <v>6846</v>
      </c>
      <c r="L188" s="29"/>
      <c r="M188" s="138"/>
      <c r="T188" s="53"/>
      <c r="AT188" s="17" t="s">
        <v>231</v>
      </c>
      <c r="AU188" s="17" t="s">
        <v>78</v>
      </c>
    </row>
    <row r="189" spans="2:65" s="1" customFormat="1" ht="21.75" customHeight="1">
      <c r="B189" s="123"/>
      <c r="C189" s="124" t="s">
        <v>332</v>
      </c>
      <c r="D189" s="124" t="s">
        <v>226</v>
      </c>
      <c r="E189" s="125" t="s">
        <v>6824</v>
      </c>
      <c r="F189" s="126" t="s">
        <v>6848</v>
      </c>
      <c r="G189" s="127" t="s">
        <v>6742</v>
      </c>
      <c r="H189" s="128">
        <v>3.2</v>
      </c>
      <c r="I189" s="129">
        <v>450</v>
      </c>
      <c r="J189" s="129">
        <f>ROUND(I189*H189,2)</f>
        <v>1440</v>
      </c>
      <c r="K189" s="126" t="s">
        <v>1</v>
      </c>
      <c r="L189" s="29"/>
      <c r="M189" s="130" t="s">
        <v>1</v>
      </c>
      <c r="N189" s="131" t="s">
        <v>38</v>
      </c>
      <c r="O189" s="132">
        <v>0</v>
      </c>
      <c r="P189" s="132">
        <f>O189*H189</f>
        <v>0</v>
      </c>
      <c r="Q189" s="132">
        <v>0</v>
      </c>
      <c r="R189" s="132">
        <f>Q189*H189</f>
        <v>0</v>
      </c>
      <c r="S189" s="132">
        <v>0</v>
      </c>
      <c r="T189" s="133">
        <f>S189*H189</f>
        <v>0</v>
      </c>
      <c r="AR189" s="134" t="s">
        <v>106</v>
      </c>
      <c r="AT189" s="134" t="s">
        <v>226</v>
      </c>
      <c r="AU189" s="134" t="s">
        <v>78</v>
      </c>
      <c r="AY189" s="17" t="s">
        <v>224</v>
      </c>
      <c r="BE189" s="135">
        <f>IF(N189="základní",J189,0)</f>
        <v>1440</v>
      </c>
      <c r="BF189" s="135">
        <f>IF(N189="snížená",J189,0)</f>
        <v>0</v>
      </c>
      <c r="BG189" s="135">
        <f>IF(N189="zákl. přenesená",J189,0)</f>
        <v>0</v>
      </c>
      <c r="BH189" s="135">
        <f>IF(N189="sníž. přenesená",J189,0)</f>
        <v>0</v>
      </c>
      <c r="BI189" s="135">
        <f>IF(N189="nulová",J189,0)</f>
        <v>0</v>
      </c>
      <c r="BJ189" s="17" t="s">
        <v>78</v>
      </c>
      <c r="BK189" s="135">
        <f>ROUND(I189*H189,2)</f>
        <v>1440</v>
      </c>
      <c r="BL189" s="17" t="s">
        <v>106</v>
      </c>
      <c r="BM189" s="134" t="s">
        <v>429</v>
      </c>
    </row>
    <row r="190" spans="2:65" s="1" customFormat="1">
      <c r="B190" s="29"/>
      <c r="D190" s="136" t="s">
        <v>231</v>
      </c>
      <c r="F190" s="137" t="s">
        <v>6848</v>
      </c>
      <c r="L190" s="29"/>
      <c r="M190" s="138"/>
      <c r="T190" s="53"/>
      <c r="AT190" s="17" t="s">
        <v>231</v>
      </c>
      <c r="AU190" s="17" t="s">
        <v>78</v>
      </c>
    </row>
    <row r="191" spans="2:65" s="1" customFormat="1" ht="24.2" customHeight="1">
      <c r="B191" s="123"/>
      <c r="C191" s="124" t="s">
        <v>432</v>
      </c>
      <c r="D191" s="124" t="s">
        <v>226</v>
      </c>
      <c r="E191" s="125" t="s">
        <v>6828</v>
      </c>
      <c r="F191" s="126" t="s">
        <v>6850</v>
      </c>
      <c r="G191" s="127" t="s">
        <v>2879</v>
      </c>
      <c r="H191" s="128">
        <v>13</v>
      </c>
      <c r="I191" s="129">
        <v>250</v>
      </c>
      <c r="J191" s="129">
        <f>ROUND(I191*H191,2)</f>
        <v>3250</v>
      </c>
      <c r="K191" s="126" t="s">
        <v>1</v>
      </c>
      <c r="L191" s="29"/>
      <c r="M191" s="130" t="s">
        <v>1</v>
      </c>
      <c r="N191" s="131" t="s">
        <v>38</v>
      </c>
      <c r="O191" s="132">
        <v>0</v>
      </c>
      <c r="P191" s="132">
        <f>O191*H191</f>
        <v>0</v>
      </c>
      <c r="Q191" s="132">
        <v>0</v>
      </c>
      <c r="R191" s="132">
        <f>Q191*H191</f>
        <v>0</v>
      </c>
      <c r="S191" s="132">
        <v>0</v>
      </c>
      <c r="T191" s="133">
        <f>S191*H191</f>
        <v>0</v>
      </c>
      <c r="AR191" s="134" t="s">
        <v>106</v>
      </c>
      <c r="AT191" s="134" t="s">
        <v>226</v>
      </c>
      <c r="AU191" s="134" t="s">
        <v>78</v>
      </c>
      <c r="AY191" s="17" t="s">
        <v>224</v>
      </c>
      <c r="BE191" s="135">
        <f>IF(N191="základní",J191,0)</f>
        <v>3250</v>
      </c>
      <c r="BF191" s="135">
        <f>IF(N191="snížená",J191,0)</f>
        <v>0</v>
      </c>
      <c r="BG191" s="135">
        <f>IF(N191="zákl. přenesená",J191,0)</f>
        <v>0</v>
      </c>
      <c r="BH191" s="135">
        <f>IF(N191="sníž. přenesená",J191,0)</f>
        <v>0</v>
      </c>
      <c r="BI191" s="135">
        <f>IF(N191="nulová",J191,0)</f>
        <v>0</v>
      </c>
      <c r="BJ191" s="17" t="s">
        <v>78</v>
      </c>
      <c r="BK191" s="135">
        <f>ROUND(I191*H191,2)</f>
        <v>3250</v>
      </c>
      <c r="BL191" s="17" t="s">
        <v>106</v>
      </c>
      <c r="BM191" s="134" t="s">
        <v>435</v>
      </c>
    </row>
    <row r="192" spans="2:65" s="1" customFormat="1">
      <c r="B192" s="29"/>
      <c r="D192" s="136" t="s">
        <v>231</v>
      </c>
      <c r="F192" s="137" t="s">
        <v>6850</v>
      </c>
      <c r="L192" s="29"/>
      <c r="M192" s="138"/>
      <c r="T192" s="53"/>
      <c r="AT192" s="17" t="s">
        <v>231</v>
      </c>
      <c r="AU192" s="17" t="s">
        <v>78</v>
      </c>
    </row>
    <row r="193" spans="2:65" s="1" customFormat="1" ht="21.75" customHeight="1">
      <c r="B193" s="123"/>
      <c r="C193" s="124" t="s">
        <v>340</v>
      </c>
      <c r="D193" s="124" t="s">
        <v>226</v>
      </c>
      <c r="E193" s="125" t="s">
        <v>6772</v>
      </c>
      <c r="F193" s="126" t="s">
        <v>6773</v>
      </c>
      <c r="G193" s="127" t="s">
        <v>6742</v>
      </c>
      <c r="H193" s="128">
        <v>1.95</v>
      </c>
      <c r="I193" s="129">
        <v>389</v>
      </c>
      <c r="J193" s="129">
        <f>ROUND(I193*H193,2)</f>
        <v>758.55</v>
      </c>
      <c r="K193" s="126" t="s">
        <v>1</v>
      </c>
      <c r="L193" s="29"/>
      <c r="M193" s="130" t="s">
        <v>1</v>
      </c>
      <c r="N193" s="131" t="s">
        <v>38</v>
      </c>
      <c r="O193" s="132">
        <v>0</v>
      </c>
      <c r="P193" s="132">
        <f>O193*H193</f>
        <v>0</v>
      </c>
      <c r="Q193" s="132">
        <v>0</v>
      </c>
      <c r="R193" s="132">
        <f>Q193*H193</f>
        <v>0</v>
      </c>
      <c r="S193" s="132">
        <v>0</v>
      </c>
      <c r="T193" s="133">
        <f>S193*H193</f>
        <v>0</v>
      </c>
      <c r="AR193" s="134" t="s">
        <v>106</v>
      </c>
      <c r="AT193" s="134" t="s">
        <v>226</v>
      </c>
      <c r="AU193" s="134" t="s">
        <v>78</v>
      </c>
      <c r="AY193" s="17" t="s">
        <v>224</v>
      </c>
      <c r="BE193" s="135">
        <f>IF(N193="základní",J193,0)</f>
        <v>758.55</v>
      </c>
      <c r="BF193" s="135">
        <f>IF(N193="snížená",J193,0)</f>
        <v>0</v>
      </c>
      <c r="BG193" s="135">
        <f>IF(N193="zákl. přenesená",J193,0)</f>
        <v>0</v>
      </c>
      <c r="BH193" s="135">
        <f>IF(N193="sníž. přenesená",J193,0)</f>
        <v>0</v>
      </c>
      <c r="BI193" s="135">
        <f>IF(N193="nulová",J193,0)</f>
        <v>0</v>
      </c>
      <c r="BJ193" s="17" t="s">
        <v>78</v>
      </c>
      <c r="BK193" s="135">
        <f>ROUND(I193*H193,2)</f>
        <v>758.55</v>
      </c>
      <c r="BL193" s="17" t="s">
        <v>106</v>
      </c>
      <c r="BM193" s="134" t="s">
        <v>439</v>
      </c>
    </row>
    <row r="194" spans="2:65" s="1" customFormat="1">
      <c r="B194" s="29"/>
      <c r="D194" s="136" t="s">
        <v>231</v>
      </c>
      <c r="F194" s="137" t="s">
        <v>6773</v>
      </c>
      <c r="L194" s="29"/>
      <c r="M194" s="138"/>
      <c r="T194" s="53"/>
      <c r="AT194" s="17" t="s">
        <v>231</v>
      </c>
      <c r="AU194" s="17" t="s">
        <v>78</v>
      </c>
    </row>
    <row r="195" spans="2:65" s="1" customFormat="1" ht="24.2" customHeight="1">
      <c r="B195" s="123"/>
      <c r="C195" s="124" t="s">
        <v>441</v>
      </c>
      <c r="D195" s="124" t="s">
        <v>226</v>
      </c>
      <c r="E195" s="125" t="s">
        <v>6774</v>
      </c>
      <c r="F195" s="126" t="s">
        <v>6775</v>
      </c>
      <c r="G195" s="127" t="s">
        <v>6742</v>
      </c>
      <c r="H195" s="128">
        <v>39</v>
      </c>
      <c r="I195" s="129">
        <v>23.5</v>
      </c>
      <c r="J195" s="129">
        <f>ROUND(I195*H195,2)</f>
        <v>916.5</v>
      </c>
      <c r="K195" s="126" t="s">
        <v>1</v>
      </c>
      <c r="L195" s="29"/>
      <c r="M195" s="130" t="s">
        <v>1</v>
      </c>
      <c r="N195" s="131" t="s">
        <v>38</v>
      </c>
      <c r="O195" s="132">
        <v>0</v>
      </c>
      <c r="P195" s="132">
        <f>O195*H195</f>
        <v>0</v>
      </c>
      <c r="Q195" s="132">
        <v>0</v>
      </c>
      <c r="R195" s="132">
        <f>Q195*H195</f>
        <v>0</v>
      </c>
      <c r="S195" s="132">
        <v>0</v>
      </c>
      <c r="T195" s="133">
        <f>S195*H195</f>
        <v>0</v>
      </c>
      <c r="AR195" s="134" t="s">
        <v>106</v>
      </c>
      <c r="AT195" s="134" t="s">
        <v>226</v>
      </c>
      <c r="AU195" s="134" t="s">
        <v>78</v>
      </c>
      <c r="AY195" s="17" t="s">
        <v>224</v>
      </c>
      <c r="BE195" s="135">
        <f>IF(N195="základní",J195,0)</f>
        <v>916.5</v>
      </c>
      <c r="BF195" s="135">
        <f>IF(N195="snížená",J195,0)</f>
        <v>0</v>
      </c>
      <c r="BG195" s="135">
        <f>IF(N195="zákl. přenesená",J195,0)</f>
        <v>0</v>
      </c>
      <c r="BH195" s="135">
        <f>IF(N195="sníž. přenesená",J195,0)</f>
        <v>0</v>
      </c>
      <c r="BI195" s="135">
        <f>IF(N195="nulová",J195,0)</f>
        <v>0</v>
      </c>
      <c r="BJ195" s="17" t="s">
        <v>78</v>
      </c>
      <c r="BK195" s="135">
        <f>ROUND(I195*H195,2)</f>
        <v>916.5</v>
      </c>
      <c r="BL195" s="17" t="s">
        <v>106</v>
      </c>
      <c r="BM195" s="134" t="s">
        <v>444</v>
      </c>
    </row>
    <row r="196" spans="2:65" s="1" customFormat="1">
      <c r="B196" s="29"/>
      <c r="D196" s="136" t="s">
        <v>231</v>
      </c>
      <c r="F196" s="137" t="s">
        <v>6775</v>
      </c>
      <c r="L196" s="29"/>
      <c r="M196" s="138"/>
      <c r="T196" s="53"/>
      <c r="AT196" s="17" t="s">
        <v>231</v>
      </c>
      <c r="AU196" s="17" t="s">
        <v>78</v>
      </c>
    </row>
    <row r="197" spans="2:65" s="1" customFormat="1" ht="24.2" customHeight="1">
      <c r="B197" s="123"/>
      <c r="C197" s="124" t="s">
        <v>345</v>
      </c>
      <c r="D197" s="124" t="s">
        <v>226</v>
      </c>
      <c r="E197" s="125" t="s">
        <v>6851</v>
      </c>
      <c r="F197" s="126" t="s">
        <v>6852</v>
      </c>
      <c r="G197" s="127" t="s">
        <v>2879</v>
      </c>
      <c r="H197" s="128">
        <v>13</v>
      </c>
      <c r="I197" s="129">
        <v>215</v>
      </c>
      <c r="J197" s="129">
        <f>ROUND(I197*H197,2)</f>
        <v>2795</v>
      </c>
      <c r="K197" s="126" t="s">
        <v>1</v>
      </c>
      <c r="L197" s="29"/>
      <c r="M197" s="130" t="s">
        <v>1</v>
      </c>
      <c r="N197" s="131" t="s">
        <v>38</v>
      </c>
      <c r="O197" s="132">
        <v>0</v>
      </c>
      <c r="P197" s="132">
        <f>O197*H197</f>
        <v>0</v>
      </c>
      <c r="Q197" s="132">
        <v>0</v>
      </c>
      <c r="R197" s="132">
        <f>Q197*H197</f>
        <v>0</v>
      </c>
      <c r="S197" s="132">
        <v>0</v>
      </c>
      <c r="T197" s="133">
        <f>S197*H197</f>
        <v>0</v>
      </c>
      <c r="AR197" s="134" t="s">
        <v>106</v>
      </c>
      <c r="AT197" s="134" t="s">
        <v>226</v>
      </c>
      <c r="AU197" s="134" t="s">
        <v>78</v>
      </c>
      <c r="AY197" s="17" t="s">
        <v>224</v>
      </c>
      <c r="BE197" s="135">
        <f>IF(N197="základní",J197,0)</f>
        <v>2795</v>
      </c>
      <c r="BF197" s="135">
        <f>IF(N197="snížená",J197,0)</f>
        <v>0</v>
      </c>
      <c r="BG197" s="135">
        <f>IF(N197="zákl. přenesená",J197,0)</f>
        <v>0</v>
      </c>
      <c r="BH197" s="135">
        <f>IF(N197="sníž. přenesená",J197,0)</f>
        <v>0</v>
      </c>
      <c r="BI197" s="135">
        <f>IF(N197="nulová",J197,0)</f>
        <v>0</v>
      </c>
      <c r="BJ197" s="17" t="s">
        <v>78</v>
      </c>
      <c r="BK197" s="135">
        <f>ROUND(I197*H197,2)</f>
        <v>2795</v>
      </c>
      <c r="BL197" s="17" t="s">
        <v>106</v>
      </c>
      <c r="BM197" s="134" t="s">
        <v>449</v>
      </c>
    </row>
    <row r="198" spans="2:65" s="1" customFormat="1">
      <c r="B198" s="29"/>
      <c r="D198" s="136" t="s">
        <v>231</v>
      </c>
      <c r="F198" s="137" t="s">
        <v>6852</v>
      </c>
      <c r="L198" s="29"/>
      <c r="M198" s="138"/>
      <c r="T198" s="53"/>
      <c r="AT198" s="17" t="s">
        <v>231</v>
      </c>
      <c r="AU198" s="17" t="s">
        <v>78</v>
      </c>
    </row>
    <row r="199" spans="2:65" s="1" customFormat="1" ht="24.2" customHeight="1">
      <c r="B199" s="123"/>
      <c r="C199" s="124" t="s">
        <v>453</v>
      </c>
      <c r="D199" s="124" t="s">
        <v>226</v>
      </c>
      <c r="E199" s="125" t="s">
        <v>6830</v>
      </c>
      <c r="F199" s="126" t="s">
        <v>7131</v>
      </c>
      <c r="G199" s="127" t="s">
        <v>2879</v>
      </c>
      <c r="H199" s="128">
        <v>2</v>
      </c>
      <c r="I199" s="129">
        <v>14800</v>
      </c>
      <c r="J199" s="129">
        <f>ROUND(I199*H199,2)</f>
        <v>29600</v>
      </c>
      <c r="K199" s="126" t="s">
        <v>1</v>
      </c>
      <c r="L199" s="29"/>
      <c r="M199" s="130" t="s">
        <v>1</v>
      </c>
      <c r="N199" s="131" t="s">
        <v>38</v>
      </c>
      <c r="O199" s="132">
        <v>0</v>
      </c>
      <c r="P199" s="132">
        <f>O199*H199</f>
        <v>0</v>
      </c>
      <c r="Q199" s="132">
        <v>0</v>
      </c>
      <c r="R199" s="132">
        <f>Q199*H199</f>
        <v>0</v>
      </c>
      <c r="S199" s="132">
        <v>0</v>
      </c>
      <c r="T199" s="133">
        <f>S199*H199</f>
        <v>0</v>
      </c>
      <c r="AR199" s="134" t="s">
        <v>106</v>
      </c>
      <c r="AT199" s="134" t="s">
        <v>226</v>
      </c>
      <c r="AU199" s="134" t="s">
        <v>78</v>
      </c>
      <c r="AY199" s="17" t="s">
        <v>224</v>
      </c>
      <c r="BE199" s="135">
        <f>IF(N199="základní",J199,0)</f>
        <v>29600</v>
      </c>
      <c r="BF199" s="135">
        <f>IF(N199="snížená",J199,0)</f>
        <v>0</v>
      </c>
      <c r="BG199" s="135">
        <f>IF(N199="zákl. přenesená",J199,0)</f>
        <v>0</v>
      </c>
      <c r="BH199" s="135">
        <f>IF(N199="sníž. přenesená",J199,0)</f>
        <v>0</v>
      </c>
      <c r="BI199" s="135">
        <f>IF(N199="nulová",J199,0)</f>
        <v>0</v>
      </c>
      <c r="BJ199" s="17" t="s">
        <v>78</v>
      </c>
      <c r="BK199" s="135">
        <f>ROUND(I199*H199,2)</f>
        <v>29600</v>
      </c>
      <c r="BL199" s="17" t="s">
        <v>106</v>
      </c>
      <c r="BM199" s="134" t="s">
        <v>456</v>
      </c>
    </row>
    <row r="200" spans="2:65" s="1" customFormat="1">
      <c r="B200" s="29"/>
      <c r="D200" s="136" t="s">
        <v>231</v>
      </c>
      <c r="F200" s="137" t="s">
        <v>7131</v>
      </c>
      <c r="L200" s="29"/>
      <c r="M200" s="138"/>
      <c r="T200" s="53"/>
      <c r="AT200" s="17" t="s">
        <v>231</v>
      </c>
      <c r="AU200" s="17" t="s">
        <v>78</v>
      </c>
    </row>
    <row r="201" spans="2:65" s="1" customFormat="1" ht="24.2" customHeight="1">
      <c r="B201" s="123"/>
      <c r="C201" s="124" t="s">
        <v>350</v>
      </c>
      <c r="D201" s="124" t="s">
        <v>226</v>
      </c>
      <c r="E201" s="125" t="s">
        <v>6833</v>
      </c>
      <c r="F201" s="126" t="s">
        <v>7132</v>
      </c>
      <c r="G201" s="127" t="s">
        <v>2879</v>
      </c>
      <c r="H201" s="128">
        <v>3</v>
      </c>
      <c r="I201" s="129">
        <v>6000</v>
      </c>
      <c r="J201" s="129">
        <f>ROUND(I201*H201,2)</f>
        <v>18000</v>
      </c>
      <c r="K201" s="126" t="s">
        <v>1</v>
      </c>
      <c r="L201" s="29"/>
      <c r="M201" s="130" t="s">
        <v>1</v>
      </c>
      <c r="N201" s="131" t="s">
        <v>38</v>
      </c>
      <c r="O201" s="132">
        <v>0</v>
      </c>
      <c r="P201" s="132">
        <f>O201*H201</f>
        <v>0</v>
      </c>
      <c r="Q201" s="132">
        <v>0</v>
      </c>
      <c r="R201" s="132">
        <f>Q201*H201</f>
        <v>0</v>
      </c>
      <c r="S201" s="132">
        <v>0</v>
      </c>
      <c r="T201" s="133">
        <f>S201*H201</f>
        <v>0</v>
      </c>
      <c r="AR201" s="134" t="s">
        <v>106</v>
      </c>
      <c r="AT201" s="134" t="s">
        <v>226</v>
      </c>
      <c r="AU201" s="134" t="s">
        <v>78</v>
      </c>
      <c r="AY201" s="17" t="s">
        <v>224</v>
      </c>
      <c r="BE201" s="135">
        <f>IF(N201="základní",J201,0)</f>
        <v>18000</v>
      </c>
      <c r="BF201" s="135">
        <f>IF(N201="snížená",J201,0)</f>
        <v>0</v>
      </c>
      <c r="BG201" s="135">
        <f>IF(N201="zákl. přenesená",J201,0)</f>
        <v>0</v>
      </c>
      <c r="BH201" s="135">
        <f>IF(N201="sníž. přenesená",J201,0)</f>
        <v>0</v>
      </c>
      <c r="BI201" s="135">
        <f>IF(N201="nulová",J201,0)</f>
        <v>0</v>
      </c>
      <c r="BJ201" s="17" t="s">
        <v>78</v>
      </c>
      <c r="BK201" s="135">
        <f>ROUND(I201*H201,2)</f>
        <v>18000</v>
      </c>
      <c r="BL201" s="17" t="s">
        <v>106</v>
      </c>
      <c r="BM201" s="134" t="s">
        <v>459</v>
      </c>
    </row>
    <row r="202" spans="2:65" s="1" customFormat="1" ht="19.5">
      <c r="B202" s="29"/>
      <c r="D202" s="136" t="s">
        <v>231</v>
      </c>
      <c r="F202" s="137" t="s">
        <v>7132</v>
      </c>
      <c r="L202" s="29"/>
      <c r="M202" s="138"/>
      <c r="T202" s="53"/>
      <c r="AT202" s="17" t="s">
        <v>231</v>
      </c>
      <c r="AU202" s="17" t="s">
        <v>78</v>
      </c>
    </row>
    <row r="203" spans="2:65" s="1" customFormat="1" ht="24.2" customHeight="1">
      <c r="B203" s="123"/>
      <c r="C203" s="124" t="s">
        <v>464</v>
      </c>
      <c r="D203" s="124" t="s">
        <v>226</v>
      </c>
      <c r="E203" s="125" t="s">
        <v>6835</v>
      </c>
      <c r="F203" s="126" t="s">
        <v>6872</v>
      </c>
      <c r="G203" s="127" t="s">
        <v>2879</v>
      </c>
      <c r="H203" s="128">
        <v>1</v>
      </c>
      <c r="I203" s="129">
        <v>21000</v>
      </c>
      <c r="J203" s="129">
        <f>ROUND(I203*H203,2)</f>
        <v>21000</v>
      </c>
      <c r="K203" s="126" t="s">
        <v>1</v>
      </c>
      <c r="L203" s="29"/>
      <c r="M203" s="130" t="s">
        <v>1</v>
      </c>
      <c r="N203" s="131" t="s">
        <v>38</v>
      </c>
      <c r="O203" s="132">
        <v>0</v>
      </c>
      <c r="P203" s="132">
        <f>O203*H203</f>
        <v>0</v>
      </c>
      <c r="Q203" s="132">
        <v>0</v>
      </c>
      <c r="R203" s="132">
        <f>Q203*H203</f>
        <v>0</v>
      </c>
      <c r="S203" s="132">
        <v>0</v>
      </c>
      <c r="T203" s="133">
        <f>S203*H203</f>
        <v>0</v>
      </c>
      <c r="AR203" s="134" t="s">
        <v>106</v>
      </c>
      <c r="AT203" s="134" t="s">
        <v>226</v>
      </c>
      <c r="AU203" s="134" t="s">
        <v>78</v>
      </c>
      <c r="AY203" s="17" t="s">
        <v>224</v>
      </c>
      <c r="BE203" s="135">
        <f>IF(N203="základní",J203,0)</f>
        <v>21000</v>
      </c>
      <c r="BF203" s="135">
        <f>IF(N203="snížená",J203,0)</f>
        <v>0</v>
      </c>
      <c r="BG203" s="135">
        <f>IF(N203="zákl. přenesená",J203,0)</f>
        <v>0</v>
      </c>
      <c r="BH203" s="135">
        <f>IF(N203="sníž. přenesená",J203,0)</f>
        <v>0</v>
      </c>
      <c r="BI203" s="135">
        <f>IF(N203="nulová",J203,0)</f>
        <v>0</v>
      </c>
      <c r="BJ203" s="17" t="s">
        <v>78</v>
      </c>
      <c r="BK203" s="135">
        <f>ROUND(I203*H203,2)</f>
        <v>21000</v>
      </c>
      <c r="BL203" s="17" t="s">
        <v>106</v>
      </c>
      <c r="BM203" s="134" t="s">
        <v>467</v>
      </c>
    </row>
    <row r="204" spans="2:65" s="1" customFormat="1" ht="19.5">
      <c r="B204" s="29"/>
      <c r="D204" s="136" t="s">
        <v>231</v>
      </c>
      <c r="F204" s="137" t="s">
        <v>6872</v>
      </c>
      <c r="L204" s="29"/>
      <c r="M204" s="138"/>
      <c r="T204" s="53"/>
      <c r="AT204" s="17" t="s">
        <v>231</v>
      </c>
      <c r="AU204" s="17" t="s">
        <v>78</v>
      </c>
    </row>
    <row r="205" spans="2:65" s="1" customFormat="1" ht="24.2" customHeight="1">
      <c r="B205" s="123"/>
      <c r="C205" s="124" t="s">
        <v>355</v>
      </c>
      <c r="D205" s="124" t="s">
        <v>226</v>
      </c>
      <c r="E205" s="125" t="s">
        <v>6839</v>
      </c>
      <c r="F205" s="126" t="s">
        <v>6874</v>
      </c>
      <c r="G205" s="127" t="s">
        <v>2879</v>
      </c>
      <c r="H205" s="128">
        <v>4</v>
      </c>
      <c r="I205" s="129">
        <v>12000</v>
      </c>
      <c r="J205" s="129">
        <f>ROUND(I205*H205,2)</f>
        <v>48000</v>
      </c>
      <c r="K205" s="126" t="s">
        <v>1</v>
      </c>
      <c r="L205" s="29"/>
      <c r="M205" s="130" t="s">
        <v>1</v>
      </c>
      <c r="N205" s="131" t="s">
        <v>38</v>
      </c>
      <c r="O205" s="132">
        <v>0</v>
      </c>
      <c r="P205" s="132">
        <f>O205*H205</f>
        <v>0</v>
      </c>
      <c r="Q205" s="132">
        <v>0</v>
      </c>
      <c r="R205" s="132">
        <f>Q205*H205</f>
        <v>0</v>
      </c>
      <c r="S205" s="132">
        <v>0</v>
      </c>
      <c r="T205" s="133">
        <f>S205*H205</f>
        <v>0</v>
      </c>
      <c r="AR205" s="134" t="s">
        <v>106</v>
      </c>
      <c r="AT205" s="134" t="s">
        <v>226</v>
      </c>
      <c r="AU205" s="134" t="s">
        <v>78</v>
      </c>
      <c r="AY205" s="17" t="s">
        <v>224</v>
      </c>
      <c r="BE205" s="135">
        <f>IF(N205="základní",J205,0)</f>
        <v>48000</v>
      </c>
      <c r="BF205" s="135">
        <f>IF(N205="snížená",J205,0)</f>
        <v>0</v>
      </c>
      <c r="BG205" s="135">
        <f>IF(N205="zákl. přenesená",J205,0)</f>
        <v>0</v>
      </c>
      <c r="BH205" s="135">
        <f>IF(N205="sníž. přenesená",J205,0)</f>
        <v>0</v>
      </c>
      <c r="BI205" s="135">
        <f>IF(N205="nulová",J205,0)</f>
        <v>0</v>
      </c>
      <c r="BJ205" s="17" t="s">
        <v>78</v>
      </c>
      <c r="BK205" s="135">
        <f>ROUND(I205*H205,2)</f>
        <v>48000</v>
      </c>
      <c r="BL205" s="17" t="s">
        <v>106</v>
      </c>
      <c r="BM205" s="134" t="s">
        <v>469</v>
      </c>
    </row>
    <row r="206" spans="2:65" s="1" customFormat="1">
      <c r="B206" s="29"/>
      <c r="D206" s="136" t="s">
        <v>231</v>
      </c>
      <c r="F206" s="137" t="s">
        <v>6874</v>
      </c>
      <c r="L206" s="29"/>
      <c r="M206" s="138"/>
      <c r="T206" s="53"/>
      <c r="AT206" s="17" t="s">
        <v>231</v>
      </c>
      <c r="AU206" s="17" t="s">
        <v>78</v>
      </c>
    </row>
    <row r="207" spans="2:65" s="1" customFormat="1" ht="33" customHeight="1">
      <c r="B207" s="123"/>
      <c r="C207" s="124" t="s">
        <v>472</v>
      </c>
      <c r="D207" s="124" t="s">
        <v>226</v>
      </c>
      <c r="E207" s="125" t="s">
        <v>6841</v>
      </c>
      <c r="F207" s="126" t="s">
        <v>6878</v>
      </c>
      <c r="G207" s="127" t="s">
        <v>2879</v>
      </c>
      <c r="H207" s="128">
        <v>3</v>
      </c>
      <c r="I207" s="129">
        <v>13000</v>
      </c>
      <c r="J207" s="129">
        <f>ROUND(I207*H207,2)</f>
        <v>39000</v>
      </c>
      <c r="K207" s="126" t="s">
        <v>1</v>
      </c>
      <c r="L207" s="29"/>
      <c r="M207" s="130" t="s">
        <v>1</v>
      </c>
      <c r="N207" s="131" t="s">
        <v>38</v>
      </c>
      <c r="O207" s="132">
        <v>0</v>
      </c>
      <c r="P207" s="132">
        <f>O207*H207</f>
        <v>0</v>
      </c>
      <c r="Q207" s="132">
        <v>0</v>
      </c>
      <c r="R207" s="132">
        <f>Q207*H207</f>
        <v>0</v>
      </c>
      <c r="S207" s="132">
        <v>0</v>
      </c>
      <c r="T207" s="133">
        <f>S207*H207</f>
        <v>0</v>
      </c>
      <c r="AR207" s="134" t="s">
        <v>106</v>
      </c>
      <c r="AT207" s="134" t="s">
        <v>226</v>
      </c>
      <c r="AU207" s="134" t="s">
        <v>78</v>
      </c>
      <c r="AY207" s="17" t="s">
        <v>224</v>
      </c>
      <c r="BE207" s="135">
        <f>IF(N207="základní",J207,0)</f>
        <v>39000</v>
      </c>
      <c r="BF207" s="135">
        <f>IF(N207="snížená",J207,0)</f>
        <v>0</v>
      </c>
      <c r="BG207" s="135">
        <f>IF(N207="zákl. přenesená",J207,0)</f>
        <v>0</v>
      </c>
      <c r="BH207" s="135">
        <f>IF(N207="sníž. přenesená",J207,0)</f>
        <v>0</v>
      </c>
      <c r="BI207" s="135">
        <f>IF(N207="nulová",J207,0)</f>
        <v>0</v>
      </c>
      <c r="BJ207" s="17" t="s">
        <v>78</v>
      </c>
      <c r="BK207" s="135">
        <f>ROUND(I207*H207,2)</f>
        <v>39000</v>
      </c>
      <c r="BL207" s="17" t="s">
        <v>106</v>
      </c>
      <c r="BM207" s="134" t="s">
        <v>473</v>
      </c>
    </row>
    <row r="208" spans="2:65" s="1" customFormat="1" ht="19.5">
      <c r="B208" s="29"/>
      <c r="D208" s="136" t="s">
        <v>231</v>
      </c>
      <c r="F208" s="137" t="s">
        <v>6878</v>
      </c>
      <c r="L208" s="29"/>
      <c r="M208" s="138"/>
      <c r="T208" s="53"/>
      <c r="AT208" s="17" t="s">
        <v>231</v>
      </c>
      <c r="AU208" s="17" t="s">
        <v>78</v>
      </c>
    </row>
    <row r="209" spans="2:65" s="11" customFormat="1" ht="25.9" customHeight="1">
      <c r="B209" s="112"/>
      <c r="D209" s="113" t="s">
        <v>72</v>
      </c>
      <c r="E209" s="114" t="s">
        <v>6881</v>
      </c>
      <c r="F209" s="114" t="s">
        <v>6881</v>
      </c>
      <c r="J209" s="115">
        <f>BK209</f>
        <v>85593.3</v>
      </c>
      <c r="L209" s="112"/>
      <c r="M209" s="116"/>
      <c r="P209" s="117">
        <f>SUM(P210:P239)</f>
        <v>0</v>
      </c>
      <c r="R209" s="117">
        <f>SUM(R210:R239)</f>
        <v>0</v>
      </c>
      <c r="T209" s="118">
        <f>SUM(T210:T239)</f>
        <v>0</v>
      </c>
      <c r="AR209" s="113" t="s">
        <v>78</v>
      </c>
      <c r="AT209" s="119" t="s">
        <v>72</v>
      </c>
      <c r="AU209" s="119" t="s">
        <v>73</v>
      </c>
      <c r="AY209" s="113" t="s">
        <v>224</v>
      </c>
      <c r="BK209" s="120">
        <f>SUM(BK210:BK239)</f>
        <v>85593.3</v>
      </c>
    </row>
    <row r="210" spans="2:65" s="1" customFormat="1" ht="33" customHeight="1">
      <c r="B210" s="123"/>
      <c r="C210" s="124" t="s">
        <v>359</v>
      </c>
      <c r="D210" s="124" t="s">
        <v>226</v>
      </c>
      <c r="E210" s="125" t="s">
        <v>6882</v>
      </c>
      <c r="F210" s="126" t="s">
        <v>6883</v>
      </c>
      <c r="G210" s="127" t="s">
        <v>2879</v>
      </c>
      <c r="H210" s="128">
        <v>82</v>
      </c>
      <c r="I210" s="129">
        <v>36.1</v>
      </c>
      <c r="J210" s="129">
        <f>ROUND(I210*H210,2)</f>
        <v>2960.2</v>
      </c>
      <c r="K210" s="126" t="s">
        <v>1</v>
      </c>
      <c r="L210" s="29"/>
      <c r="M210" s="130" t="s">
        <v>1</v>
      </c>
      <c r="N210" s="131" t="s">
        <v>38</v>
      </c>
      <c r="O210" s="132">
        <v>0</v>
      </c>
      <c r="P210" s="132">
        <f>O210*H210</f>
        <v>0</v>
      </c>
      <c r="Q210" s="132">
        <v>0</v>
      </c>
      <c r="R210" s="132">
        <f>Q210*H210</f>
        <v>0</v>
      </c>
      <c r="S210" s="132">
        <v>0</v>
      </c>
      <c r="T210" s="133">
        <f>S210*H210</f>
        <v>0</v>
      </c>
      <c r="AR210" s="134" t="s">
        <v>106</v>
      </c>
      <c r="AT210" s="134" t="s">
        <v>226</v>
      </c>
      <c r="AU210" s="134" t="s">
        <v>78</v>
      </c>
      <c r="AY210" s="17" t="s">
        <v>224</v>
      </c>
      <c r="BE210" s="135">
        <f>IF(N210="základní",J210,0)</f>
        <v>2960.2</v>
      </c>
      <c r="BF210" s="135">
        <f>IF(N210="snížená",J210,0)</f>
        <v>0</v>
      </c>
      <c r="BG210" s="135">
        <f>IF(N210="zákl. přenesená",J210,0)</f>
        <v>0</v>
      </c>
      <c r="BH210" s="135">
        <f>IF(N210="sníž. přenesená",J210,0)</f>
        <v>0</v>
      </c>
      <c r="BI210" s="135">
        <f>IF(N210="nulová",J210,0)</f>
        <v>0</v>
      </c>
      <c r="BJ210" s="17" t="s">
        <v>78</v>
      </c>
      <c r="BK210" s="135">
        <f>ROUND(I210*H210,2)</f>
        <v>2960.2</v>
      </c>
      <c r="BL210" s="17" t="s">
        <v>106</v>
      </c>
      <c r="BM210" s="134" t="s">
        <v>476</v>
      </c>
    </row>
    <row r="211" spans="2:65" s="1" customFormat="1" ht="19.5">
      <c r="B211" s="29"/>
      <c r="D211" s="136" t="s">
        <v>231</v>
      </c>
      <c r="F211" s="137" t="s">
        <v>6883</v>
      </c>
      <c r="L211" s="29"/>
      <c r="M211" s="138"/>
      <c r="T211" s="53"/>
      <c r="AT211" s="17" t="s">
        <v>231</v>
      </c>
      <c r="AU211" s="17" t="s">
        <v>78</v>
      </c>
    </row>
    <row r="212" spans="2:65" s="1" customFormat="1" ht="24.2" customHeight="1">
      <c r="B212" s="123"/>
      <c r="C212" s="124" t="s">
        <v>479</v>
      </c>
      <c r="D212" s="124" t="s">
        <v>226</v>
      </c>
      <c r="E212" s="125" t="s">
        <v>6884</v>
      </c>
      <c r="F212" s="126" t="s">
        <v>6885</v>
      </c>
      <c r="G212" s="127" t="s">
        <v>2879</v>
      </c>
      <c r="H212" s="128">
        <v>82</v>
      </c>
      <c r="I212" s="129">
        <v>104</v>
      </c>
      <c r="J212" s="129">
        <f>ROUND(I212*H212,2)</f>
        <v>8528</v>
      </c>
      <c r="K212" s="126" t="s">
        <v>1</v>
      </c>
      <c r="L212" s="29"/>
      <c r="M212" s="130" t="s">
        <v>1</v>
      </c>
      <c r="N212" s="131" t="s">
        <v>38</v>
      </c>
      <c r="O212" s="132">
        <v>0</v>
      </c>
      <c r="P212" s="132">
        <f>O212*H212</f>
        <v>0</v>
      </c>
      <c r="Q212" s="132">
        <v>0</v>
      </c>
      <c r="R212" s="132">
        <f>Q212*H212</f>
        <v>0</v>
      </c>
      <c r="S212" s="132">
        <v>0</v>
      </c>
      <c r="T212" s="133">
        <f>S212*H212</f>
        <v>0</v>
      </c>
      <c r="AR212" s="134" t="s">
        <v>106</v>
      </c>
      <c r="AT212" s="134" t="s">
        <v>226</v>
      </c>
      <c r="AU212" s="134" t="s">
        <v>78</v>
      </c>
      <c r="AY212" s="17" t="s">
        <v>224</v>
      </c>
      <c r="BE212" s="135">
        <f>IF(N212="základní",J212,0)</f>
        <v>8528</v>
      </c>
      <c r="BF212" s="135">
        <f>IF(N212="snížená",J212,0)</f>
        <v>0</v>
      </c>
      <c r="BG212" s="135">
        <f>IF(N212="zákl. přenesená",J212,0)</f>
        <v>0</v>
      </c>
      <c r="BH212" s="135">
        <f>IF(N212="sníž. přenesená",J212,0)</f>
        <v>0</v>
      </c>
      <c r="BI212" s="135">
        <f>IF(N212="nulová",J212,0)</f>
        <v>0</v>
      </c>
      <c r="BJ212" s="17" t="s">
        <v>78</v>
      </c>
      <c r="BK212" s="135">
        <f>ROUND(I212*H212,2)</f>
        <v>8528</v>
      </c>
      <c r="BL212" s="17" t="s">
        <v>106</v>
      </c>
      <c r="BM212" s="134" t="s">
        <v>482</v>
      </c>
    </row>
    <row r="213" spans="2:65" s="1" customFormat="1" ht="19.5">
      <c r="B213" s="29"/>
      <c r="D213" s="136" t="s">
        <v>231</v>
      </c>
      <c r="F213" s="137" t="s">
        <v>6885</v>
      </c>
      <c r="L213" s="29"/>
      <c r="M213" s="138"/>
      <c r="T213" s="53"/>
      <c r="AT213" s="17" t="s">
        <v>231</v>
      </c>
      <c r="AU213" s="17" t="s">
        <v>78</v>
      </c>
    </row>
    <row r="214" spans="2:65" s="1" customFormat="1" ht="24.2" customHeight="1">
      <c r="B214" s="123"/>
      <c r="C214" s="124" t="s">
        <v>365</v>
      </c>
      <c r="D214" s="124" t="s">
        <v>226</v>
      </c>
      <c r="E214" s="125" t="s">
        <v>6843</v>
      </c>
      <c r="F214" s="126" t="s">
        <v>6887</v>
      </c>
      <c r="G214" s="127" t="s">
        <v>2879</v>
      </c>
      <c r="H214" s="128">
        <v>164</v>
      </c>
      <c r="I214" s="129">
        <v>4</v>
      </c>
      <c r="J214" s="129">
        <f>ROUND(I214*H214,2)</f>
        <v>656</v>
      </c>
      <c r="K214" s="126" t="s">
        <v>1</v>
      </c>
      <c r="L214" s="29"/>
      <c r="M214" s="130" t="s">
        <v>1</v>
      </c>
      <c r="N214" s="131" t="s">
        <v>38</v>
      </c>
      <c r="O214" s="132">
        <v>0</v>
      </c>
      <c r="P214" s="132">
        <f>O214*H214</f>
        <v>0</v>
      </c>
      <c r="Q214" s="132">
        <v>0</v>
      </c>
      <c r="R214" s="132">
        <f>Q214*H214</f>
        <v>0</v>
      </c>
      <c r="S214" s="132">
        <v>0</v>
      </c>
      <c r="T214" s="133">
        <f>S214*H214</f>
        <v>0</v>
      </c>
      <c r="AR214" s="134" t="s">
        <v>106</v>
      </c>
      <c r="AT214" s="134" t="s">
        <v>226</v>
      </c>
      <c r="AU214" s="134" t="s">
        <v>78</v>
      </c>
      <c r="AY214" s="17" t="s">
        <v>224</v>
      </c>
      <c r="BE214" s="135">
        <f>IF(N214="základní",J214,0)</f>
        <v>656</v>
      </c>
      <c r="BF214" s="135">
        <f>IF(N214="snížená",J214,0)</f>
        <v>0</v>
      </c>
      <c r="BG214" s="135">
        <f>IF(N214="zákl. přenesená",J214,0)</f>
        <v>0</v>
      </c>
      <c r="BH214" s="135">
        <f>IF(N214="sníž. přenesená",J214,0)</f>
        <v>0</v>
      </c>
      <c r="BI214" s="135">
        <f>IF(N214="nulová",J214,0)</f>
        <v>0</v>
      </c>
      <c r="BJ214" s="17" t="s">
        <v>78</v>
      </c>
      <c r="BK214" s="135">
        <f>ROUND(I214*H214,2)</f>
        <v>656</v>
      </c>
      <c r="BL214" s="17" t="s">
        <v>106</v>
      </c>
      <c r="BM214" s="134" t="s">
        <v>487</v>
      </c>
    </row>
    <row r="215" spans="2:65" s="1" customFormat="1" ht="19.5">
      <c r="B215" s="29"/>
      <c r="D215" s="136" t="s">
        <v>231</v>
      </c>
      <c r="F215" s="137" t="s">
        <v>6887</v>
      </c>
      <c r="L215" s="29"/>
      <c r="M215" s="138"/>
      <c r="T215" s="53"/>
      <c r="AT215" s="17" t="s">
        <v>231</v>
      </c>
      <c r="AU215" s="17" t="s">
        <v>78</v>
      </c>
    </row>
    <row r="216" spans="2:65" s="1" customFormat="1" ht="21.75" customHeight="1">
      <c r="B216" s="123"/>
      <c r="C216" s="124" t="s">
        <v>491</v>
      </c>
      <c r="D216" s="124" t="s">
        <v>226</v>
      </c>
      <c r="E216" s="125" t="s">
        <v>6888</v>
      </c>
      <c r="F216" s="126" t="s">
        <v>6889</v>
      </c>
      <c r="G216" s="127" t="s">
        <v>2879</v>
      </c>
      <c r="H216" s="128">
        <v>82</v>
      </c>
      <c r="I216" s="129">
        <v>61.3</v>
      </c>
      <c r="J216" s="129">
        <f>ROUND(I216*H216,2)</f>
        <v>5026.6000000000004</v>
      </c>
      <c r="K216" s="126" t="s">
        <v>1</v>
      </c>
      <c r="L216" s="29"/>
      <c r="M216" s="130" t="s">
        <v>1</v>
      </c>
      <c r="N216" s="131" t="s">
        <v>38</v>
      </c>
      <c r="O216" s="132">
        <v>0</v>
      </c>
      <c r="P216" s="132">
        <f>O216*H216</f>
        <v>0</v>
      </c>
      <c r="Q216" s="132">
        <v>0</v>
      </c>
      <c r="R216" s="132">
        <f>Q216*H216</f>
        <v>0</v>
      </c>
      <c r="S216" s="132">
        <v>0</v>
      </c>
      <c r="T216" s="133">
        <f>S216*H216</f>
        <v>0</v>
      </c>
      <c r="AR216" s="134" t="s">
        <v>106</v>
      </c>
      <c r="AT216" s="134" t="s">
        <v>226</v>
      </c>
      <c r="AU216" s="134" t="s">
        <v>78</v>
      </c>
      <c r="AY216" s="17" t="s">
        <v>224</v>
      </c>
      <c r="BE216" s="135">
        <f>IF(N216="základní",J216,0)</f>
        <v>5026.6000000000004</v>
      </c>
      <c r="BF216" s="135">
        <f>IF(N216="snížená",J216,0)</f>
        <v>0</v>
      </c>
      <c r="BG216" s="135">
        <f>IF(N216="zákl. přenesená",J216,0)</f>
        <v>0</v>
      </c>
      <c r="BH216" s="135">
        <f>IF(N216="sníž. přenesená",J216,0)</f>
        <v>0</v>
      </c>
      <c r="BI216" s="135">
        <f>IF(N216="nulová",J216,0)</f>
        <v>0</v>
      </c>
      <c r="BJ216" s="17" t="s">
        <v>78</v>
      </c>
      <c r="BK216" s="135">
        <f>ROUND(I216*H216,2)</f>
        <v>5026.6000000000004</v>
      </c>
      <c r="BL216" s="17" t="s">
        <v>106</v>
      </c>
      <c r="BM216" s="134" t="s">
        <v>494</v>
      </c>
    </row>
    <row r="217" spans="2:65" s="1" customFormat="1">
      <c r="B217" s="29"/>
      <c r="D217" s="136" t="s">
        <v>231</v>
      </c>
      <c r="F217" s="137" t="s">
        <v>6889</v>
      </c>
      <c r="L217" s="29"/>
      <c r="M217" s="138"/>
      <c r="T217" s="53"/>
      <c r="AT217" s="17" t="s">
        <v>231</v>
      </c>
      <c r="AU217" s="17" t="s">
        <v>78</v>
      </c>
    </row>
    <row r="218" spans="2:65" s="1" customFormat="1" ht="16.5" customHeight="1">
      <c r="B218" s="123"/>
      <c r="C218" s="124" t="s">
        <v>370</v>
      </c>
      <c r="D218" s="124" t="s">
        <v>226</v>
      </c>
      <c r="E218" s="125" t="s">
        <v>6890</v>
      </c>
      <c r="F218" s="126" t="s">
        <v>6891</v>
      </c>
      <c r="G218" s="127" t="s">
        <v>6742</v>
      </c>
      <c r="H218" s="128">
        <v>4.5</v>
      </c>
      <c r="I218" s="129">
        <v>351</v>
      </c>
      <c r="J218" s="129">
        <f>ROUND(I218*H218,2)</f>
        <v>1579.5</v>
      </c>
      <c r="K218" s="126" t="s">
        <v>1</v>
      </c>
      <c r="L218" s="29"/>
      <c r="M218" s="130" t="s">
        <v>1</v>
      </c>
      <c r="N218" s="131" t="s">
        <v>38</v>
      </c>
      <c r="O218" s="132">
        <v>0</v>
      </c>
      <c r="P218" s="132">
        <f>O218*H218</f>
        <v>0</v>
      </c>
      <c r="Q218" s="132">
        <v>0</v>
      </c>
      <c r="R218" s="132">
        <f>Q218*H218</f>
        <v>0</v>
      </c>
      <c r="S218" s="132">
        <v>0</v>
      </c>
      <c r="T218" s="133">
        <f>S218*H218</f>
        <v>0</v>
      </c>
      <c r="AR218" s="134" t="s">
        <v>106</v>
      </c>
      <c r="AT218" s="134" t="s">
        <v>226</v>
      </c>
      <c r="AU218" s="134" t="s">
        <v>78</v>
      </c>
      <c r="AY218" s="17" t="s">
        <v>224</v>
      </c>
      <c r="BE218" s="135">
        <f>IF(N218="základní",J218,0)</f>
        <v>1579.5</v>
      </c>
      <c r="BF218" s="135">
        <f>IF(N218="snížená",J218,0)</f>
        <v>0</v>
      </c>
      <c r="BG218" s="135">
        <f>IF(N218="zákl. přenesená",J218,0)</f>
        <v>0</v>
      </c>
      <c r="BH218" s="135">
        <f>IF(N218="sníž. přenesená",J218,0)</f>
        <v>0</v>
      </c>
      <c r="BI218" s="135">
        <f>IF(N218="nulová",J218,0)</f>
        <v>0</v>
      </c>
      <c r="BJ218" s="17" t="s">
        <v>78</v>
      </c>
      <c r="BK218" s="135">
        <f>ROUND(I218*H218,2)</f>
        <v>1579.5</v>
      </c>
      <c r="BL218" s="17" t="s">
        <v>106</v>
      </c>
      <c r="BM218" s="134" t="s">
        <v>500</v>
      </c>
    </row>
    <row r="219" spans="2:65" s="1" customFormat="1">
      <c r="B219" s="29"/>
      <c r="D219" s="136" t="s">
        <v>231</v>
      </c>
      <c r="F219" s="137" t="s">
        <v>6891</v>
      </c>
      <c r="L219" s="29"/>
      <c r="M219" s="138"/>
      <c r="T219" s="53"/>
      <c r="AT219" s="17" t="s">
        <v>231</v>
      </c>
      <c r="AU219" s="17" t="s">
        <v>78</v>
      </c>
    </row>
    <row r="220" spans="2:65" s="1" customFormat="1" ht="16.5" customHeight="1">
      <c r="B220" s="123"/>
      <c r="C220" s="124" t="s">
        <v>503</v>
      </c>
      <c r="D220" s="124" t="s">
        <v>226</v>
      </c>
      <c r="E220" s="125" t="s">
        <v>6847</v>
      </c>
      <c r="F220" s="126" t="s">
        <v>6893</v>
      </c>
      <c r="G220" s="127" t="s">
        <v>6742</v>
      </c>
      <c r="H220" s="128">
        <v>4.5</v>
      </c>
      <c r="I220" s="129">
        <v>95</v>
      </c>
      <c r="J220" s="129">
        <f>ROUND(I220*H220,2)</f>
        <v>427.5</v>
      </c>
      <c r="K220" s="126" t="s">
        <v>1</v>
      </c>
      <c r="L220" s="29"/>
      <c r="M220" s="130" t="s">
        <v>1</v>
      </c>
      <c r="N220" s="131" t="s">
        <v>38</v>
      </c>
      <c r="O220" s="132">
        <v>0</v>
      </c>
      <c r="P220" s="132">
        <f>O220*H220</f>
        <v>0</v>
      </c>
      <c r="Q220" s="132">
        <v>0</v>
      </c>
      <c r="R220" s="132">
        <f>Q220*H220</f>
        <v>0</v>
      </c>
      <c r="S220" s="132">
        <v>0</v>
      </c>
      <c r="T220" s="133">
        <f>S220*H220</f>
        <v>0</v>
      </c>
      <c r="AR220" s="134" t="s">
        <v>106</v>
      </c>
      <c r="AT220" s="134" t="s">
        <v>226</v>
      </c>
      <c r="AU220" s="134" t="s">
        <v>78</v>
      </c>
      <c r="AY220" s="17" t="s">
        <v>224</v>
      </c>
      <c r="BE220" s="135">
        <f>IF(N220="základní",J220,0)</f>
        <v>427.5</v>
      </c>
      <c r="BF220" s="135">
        <f>IF(N220="snížená",J220,0)</f>
        <v>0</v>
      </c>
      <c r="BG220" s="135">
        <f>IF(N220="zákl. přenesená",J220,0)</f>
        <v>0</v>
      </c>
      <c r="BH220" s="135">
        <f>IF(N220="sníž. přenesená",J220,0)</f>
        <v>0</v>
      </c>
      <c r="BI220" s="135">
        <f>IF(N220="nulová",J220,0)</f>
        <v>0</v>
      </c>
      <c r="BJ220" s="17" t="s">
        <v>78</v>
      </c>
      <c r="BK220" s="135">
        <f>ROUND(I220*H220,2)</f>
        <v>427.5</v>
      </c>
      <c r="BL220" s="17" t="s">
        <v>106</v>
      </c>
      <c r="BM220" s="134" t="s">
        <v>506</v>
      </c>
    </row>
    <row r="221" spans="2:65" s="1" customFormat="1">
      <c r="B221" s="29"/>
      <c r="D221" s="136" t="s">
        <v>231</v>
      </c>
      <c r="F221" s="137" t="s">
        <v>6893</v>
      </c>
      <c r="L221" s="29"/>
      <c r="M221" s="138"/>
      <c r="T221" s="53"/>
      <c r="AT221" s="17" t="s">
        <v>231</v>
      </c>
      <c r="AU221" s="17" t="s">
        <v>78</v>
      </c>
    </row>
    <row r="222" spans="2:65" s="1" customFormat="1" ht="21.75" customHeight="1">
      <c r="B222" s="123"/>
      <c r="C222" s="124" t="s">
        <v>373</v>
      </c>
      <c r="D222" s="124" t="s">
        <v>226</v>
      </c>
      <c r="E222" s="125" t="s">
        <v>6772</v>
      </c>
      <c r="F222" s="126" t="s">
        <v>6773</v>
      </c>
      <c r="G222" s="127" t="s">
        <v>6742</v>
      </c>
      <c r="H222" s="128">
        <v>4.5</v>
      </c>
      <c r="I222" s="129">
        <v>389</v>
      </c>
      <c r="J222" s="129">
        <f>ROUND(I222*H222,2)</f>
        <v>1750.5</v>
      </c>
      <c r="K222" s="126" t="s">
        <v>1</v>
      </c>
      <c r="L222" s="29"/>
      <c r="M222" s="130" t="s">
        <v>1</v>
      </c>
      <c r="N222" s="131" t="s">
        <v>38</v>
      </c>
      <c r="O222" s="132">
        <v>0</v>
      </c>
      <c r="P222" s="132">
        <f>O222*H222</f>
        <v>0</v>
      </c>
      <c r="Q222" s="132">
        <v>0</v>
      </c>
      <c r="R222" s="132">
        <f>Q222*H222</f>
        <v>0</v>
      </c>
      <c r="S222" s="132">
        <v>0</v>
      </c>
      <c r="T222" s="133">
        <f>S222*H222</f>
        <v>0</v>
      </c>
      <c r="AR222" s="134" t="s">
        <v>106</v>
      </c>
      <c r="AT222" s="134" t="s">
        <v>226</v>
      </c>
      <c r="AU222" s="134" t="s">
        <v>78</v>
      </c>
      <c r="AY222" s="17" t="s">
        <v>224</v>
      </c>
      <c r="BE222" s="135">
        <f>IF(N222="základní",J222,0)</f>
        <v>1750.5</v>
      </c>
      <c r="BF222" s="135">
        <f>IF(N222="snížená",J222,0)</f>
        <v>0</v>
      </c>
      <c r="BG222" s="135">
        <f>IF(N222="zákl. přenesená",J222,0)</f>
        <v>0</v>
      </c>
      <c r="BH222" s="135">
        <f>IF(N222="sníž. přenesená",J222,0)</f>
        <v>0</v>
      </c>
      <c r="BI222" s="135">
        <f>IF(N222="nulová",J222,0)</f>
        <v>0</v>
      </c>
      <c r="BJ222" s="17" t="s">
        <v>78</v>
      </c>
      <c r="BK222" s="135">
        <f>ROUND(I222*H222,2)</f>
        <v>1750.5</v>
      </c>
      <c r="BL222" s="17" t="s">
        <v>106</v>
      </c>
      <c r="BM222" s="134" t="s">
        <v>510</v>
      </c>
    </row>
    <row r="223" spans="2:65" s="1" customFormat="1">
      <c r="B223" s="29"/>
      <c r="D223" s="136" t="s">
        <v>231</v>
      </c>
      <c r="F223" s="137" t="s">
        <v>6773</v>
      </c>
      <c r="L223" s="29"/>
      <c r="M223" s="138"/>
      <c r="T223" s="53"/>
      <c r="AT223" s="17" t="s">
        <v>231</v>
      </c>
      <c r="AU223" s="17" t="s">
        <v>78</v>
      </c>
    </row>
    <row r="224" spans="2:65" s="1" customFormat="1" ht="24.2" customHeight="1">
      <c r="B224" s="123"/>
      <c r="C224" s="124" t="s">
        <v>514</v>
      </c>
      <c r="D224" s="124" t="s">
        <v>226</v>
      </c>
      <c r="E224" s="125" t="s">
        <v>6774</v>
      </c>
      <c r="F224" s="126" t="s">
        <v>6775</v>
      </c>
      <c r="G224" s="127" t="s">
        <v>6742</v>
      </c>
      <c r="H224" s="128">
        <v>90</v>
      </c>
      <c r="I224" s="129">
        <v>23.5</v>
      </c>
      <c r="J224" s="129">
        <f>ROUND(I224*H224,2)</f>
        <v>2115</v>
      </c>
      <c r="K224" s="126" t="s">
        <v>1</v>
      </c>
      <c r="L224" s="29"/>
      <c r="M224" s="130" t="s">
        <v>1</v>
      </c>
      <c r="N224" s="131" t="s">
        <v>38</v>
      </c>
      <c r="O224" s="132">
        <v>0</v>
      </c>
      <c r="P224" s="132">
        <f>O224*H224</f>
        <v>0</v>
      </c>
      <c r="Q224" s="132">
        <v>0</v>
      </c>
      <c r="R224" s="132">
        <f>Q224*H224</f>
        <v>0</v>
      </c>
      <c r="S224" s="132">
        <v>0</v>
      </c>
      <c r="T224" s="133">
        <f>S224*H224</f>
        <v>0</v>
      </c>
      <c r="AR224" s="134" t="s">
        <v>106</v>
      </c>
      <c r="AT224" s="134" t="s">
        <v>226</v>
      </c>
      <c r="AU224" s="134" t="s">
        <v>78</v>
      </c>
      <c r="AY224" s="17" t="s">
        <v>224</v>
      </c>
      <c r="BE224" s="135">
        <f>IF(N224="základní",J224,0)</f>
        <v>2115</v>
      </c>
      <c r="BF224" s="135">
        <f>IF(N224="snížená",J224,0)</f>
        <v>0</v>
      </c>
      <c r="BG224" s="135">
        <f>IF(N224="zákl. přenesená",J224,0)</f>
        <v>0</v>
      </c>
      <c r="BH224" s="135">
        <f>IF(N224="sníž. přenesená",J224,0)</f>
        <v>0</v>
      </c>
      <c r="BI224" s="135">
        <f>IF(N224="nulová",J224,0)</f>
        <v>0</v>
      </c>
      <c r="BJ224" s="17" t="s">
        <v>78</v>
      </c>
      <c r="BK224" s="135">
        <f>ROUND(I224*H224,2)</f>
        <v>2115</v>
      </c>
      <c r="BL224" s="17" t="s">
        <v>106</v>
      </c>
      <c r="BM224" s="134" t="s">
        <v>517</v>
      </c>
    </row>
    <row r="225" spans="2:65" s="1" customFormat="1">
      <c r="B225" s="29"/>
      <c r="D225" s="136" t="s">
        <v>231</v>
      </c>
      <c r="F225" s="137" t="s">
        <v>6775</v>
      </c>
      <c r="L225" s="29"/>
      <c r="M225" s="138"/>
      <c r="T225" s="53"/>
      <c r="AT225" s="17" t="s">
        <v>231</v>
      </c>
      <c r="AU225" s="17" t="s">
        <v>78</v>
      </c>
    </row>
    <row r="226" spans="2:65" s="1" customFormat="1" ht="24.2" customHeight="1">
      <c r="B226" s="123"/>
      <c r="C226" s="124" t="s">
        <v>379</v>
      </c>
      <c r="D226" s="124" t="s">
        <v>226</v>
      </c>
      <c r="E226" s="125" t="s">
        <v>6849</v>
      </c>
      <c r="F226" s="126" t="s">
        <v>6895</v>
      </c>
      <c r="G226" s="127" t="s">
        <v>2879</v>
      </c>
      <c r="H226" s="128">
        <v>9</v>
      </c>
      <c r="I226" s="129">
        <v>600</v>
      </c>
      <c r="J226" s="129">
        <f>ROUND(I226*H226,2)</f>
        <v>5400</v>
      </c>
      <c r="K226" s="126" t="s">
        <v>1</v>
      </c>
      <c r="L226" s="29"/>
      <c r="M226" s="130" t="s">
        <v>1</v>
      </c>
      <c r="N226" s="131" t="s">
        <v>38</v>
      </c>
      <c r="O226" s="132">
        <v>0</v>
      </c>
      <c r="P226" s="132">
        <f>O226*H226</f>
        <v>0</v>
      </c>
      <c r="Q226" s="132">
        <v>0</v>
      </c>
      <c r="R226" s="132">
        <f>Q226*H226</f>
        <v>0</v>
      </c>
      <c r="S226" s="132">
        <v>0</v>
      </c>
      <c r="T226" s="133">
        <f>S226*H226</f>
        <v>0</v>
      </c>
      <c r="AR226" s="134" t="s">
        <v>106</v>
      </c>
      <c r="AT226" s="134" t="s">
        <v>226</v>
      </c>
      <c r="AU226" s="134" t="s">
        <v>78</v>
      </c>
      <c r="AY226" s="17" t="s">
        <v>224</v>
      </c>
      <c r="BE226" s="135">
        <f>IF(N226="základní",J226,0)</f>
        <v>5400</v>
      </c>
      <c r="BF226" s="135">
        <f>IF(N226="snížená",J226,0)</f>
        <v>0</v>
      </c>
      <c r="BG226" s="135">
        <f>IF(N226="zákl. přenesená",J226,0)</f>
        <v>0</v>
      </c>
      <c r="BH226" s="135">
        <f>IF(N226="sníž. přenesená",J226,0)</f>
        <v>0</v>
      </c>
      <c r="BI226" s="135">
        <f>IF(N226="nulová",J226,0)</f>
        <v>0</v>
      </c>
      <c r="BJ226" s="17" t="s">
        <v>78</v>
      </c>
      <c r="BK226" s="135">
        <f>ROUND(I226*H226,2)</f>
        <v>5400</v>
      </c>
      <c r="BL226" s="17" t="s">
        <v>106</v>
      </c>
      <c r="BM226" s="134" t="s">
        <v>521</v>
      </c>
    </row>
    <row r="227" spans="2:65" s="1" customFormat="1" ht="19.5">
      <c r="B227" s="29"/>
      <c r="D227" s="136" t="s">
        <v>231</v>
      </c>
      <c r="F227" s="137" t="s">
        <v>6895</v>
      </c>
      <c r="L227" s="29"/>
      <c r="M227" s="138"/>
      <c r="T227" s="53"/>
      <c r="AT227" s="17" t="s">
        <v>231</v>
      </c>
      <c r="AU227" s="17" t="s">
        <v>78</v>
      </c>
    </row>
    <row r="228" spans="2:65" s="1" customFormat="1" ht="24.2" customHeight="1">
      <c r="B228" s="123"/>
      <c r="C228" s="124" t="s">
        <v>547</v>
      </c>
      <c r="D228" s="124" t="s">
        <v>226</v>
      </c>
      <c r="E228" s="125" t="s">
        <v>6855</v>
      </c>
      <c r="F228" s="126" t="s">
        <v>6897</v>
      </c>
      <c r="G228" s="127" t="s">
        <v>2879</v>
      </c>
      <c r="H228" s="128">
        <v>17</v>
      </c>
      <c r="I228" s="129">
        <v>750</v>
      </c>
      <c r="J228" s="129">
        <f>ROUND(I228*H228,2)</f>
        <v>12750</v>
      </c>
      <c r="K228" s="126" t="s">
        <v>1</v>
      </c>
      <c r="L228" s="29"/>
      <c r="M228" s="130" t="s">
        <v>1</v>
      </c>
      <c r="N228" s="131" t="s">
        <v>38</v>
      </c>
      <c r="O228" s="132">
        <v>0</v>
      </c>
      <c r="P228" s="132">
        <f>O228*H228</f>
        <v>0</v>
      </c>
      <c r="Q228" s="132">
        <v>0</v>
      </c>
      <c r="R228" s="132">
        <f>Q228*H228</f>
        <v>0</v>
      </c>
      <c r="S228" s="132">
        <v>0</v>
      </c>
      <c r="T228" s="133">
        <f>S228*H228</f>
        <v>0</v>
      </c>
      <c r="AR228" s="134" t="s">
        <v>106</v>
      </c>
      <c r="AT228" s="134" t="s">
        <v>226</v>
      </c>
      <c r="AU228" s="134" t="s">
        <v>78</v>
      </c>
      <c r="AY228" s="17" t="s">
        <v>224</v>
      </c>
      <c r="BE228" s="135">
        <f>IF(N228="základní",J228,0)</f>
        <v>12750</v>
      </c>
      <c r="BF228" s="135">
        <f>IF(N228="snížená",J228,0)</f>
        <v>0</v>
      </c>
      <c r="BG228" s="135">
        <f>IF(N228="zákl. přenesená",J228,0)</f>
        <v>0</v>
      </c>
      <c r="BH228" s="135">
        <f>IF(N228="sníž. přenesená",J228,0)</f>
        <v>0</v>
      </c>
      <c r="BI228" s="135">
        <f>IF(N228="nulová",J228,0)</f>
        <v>0</v>
      </c>
      <c r="BJ228" s="17" t="s">
        <v>78</v>
      </c>
      <c r="BK228" s="135">
        <f>ROUND(I228*H228,2)</f>
        <v>12750</v>
      </c>
      <c r="BL228" s="17" t="s">
        <v>106</v>
      </c>
      <c r="BM228" s="134" t="s">
        <v>548</v>
      </c>
    </row>
    <row r="229" spans="2:65" s="1" customFormat="1" ht="19.5">
      <c r="B229" s="29"/>
      <c r="D229" s="136" t="s">
        <v>231</v>
      </c>
      <c r="F229" s="137" t="s">
        <v>6897</v>
      </c>
      <c r="L229" s="29"/>
      <c r="M229" s="138"/>
      <c r="T229" s="53"/>
      <c r="AT229" s="17" t="s">
        <v>231</v>
      </c>
      <c r="AU229" s="17" t="s">
        <v>78</v>
      </c>
    </row>
    <row r="230" spans="2:65" s="1" customFormat="1" ht="24.2" customHeight="1">
      <c r="B230" s="123"/>
      <c r="C230" s="124" t="s">
        <v>385</v>
      </c>
      <c r="D230" s="124" t="s">
        <v>226</v>
      </c>
      <c r="E230" s="125" t="s">
        <v>6857</v>
      </c>
      <c r="F230" s="126" t="s">
        <v>6899</v>
      </c>
      <c r="G230" s="127" t="s">
        <v>2879</v>
      </c>
      <c r="H230" s="128">
        <v>12</v>
      </c>
      <c r="I230" s="129">
        <v>900</v>
      </c>
      <c r="J230" s="129">
        <f>ROUND(I230*H230,2)</f>
        <v>10800</v>
      </c>
      <c r="K230" s="126" t="s">
        <v>1</v>
      </c>
      <c r="L230" s="29"/>
      <c r="M230" s="130" t="s">
        <v>1</v>
      </c>
      <c r="N230" s="131" t="s">
        <v>38</v>
      </c>
      <c r="O230" s="132">
        <v>0</v>
      </c>
      <c r="P230" s="132">
        <f>O230*H230</f>
        <v>0</v>
      </c>
      <c r="Q230" s="132">
        <v>0</v>
      </c>
      <c r="R230" s="132">
        <f>Q230*H230</f>
        <v>0</v>
      </c>
      <c r="S230" s="132">
        <v>0</v>
      </c>
      <c r="T230" s="133">
        <f>S230*H230</f>
        <v>0</v>
      </c>
      <c r="AR230" s="134" t="s">
        <v>106</v>
      </c>
      <c r="AT230" s="134" t="s">
        <v>226</v>
      </c>
      <c r="AU230" s="134" t="s">
        <v>78</v>
      </c>
      <c r="AY230" s="17" t="s">
        <v>224</v>
      </c>
      <c r="BE230" s="135">
        <f>IF(N230="základní",J230,0)</f>
        <v>10800</v>
      </c>
      <c r="BF230" s="135">
        <f>IF(N230="snížená",J230,0)</f>
        <v>0</v>
      </c>
      <c r="BG230" s="135">
        <f>IF(N230="zákl. přenesená",J230,0)</f>
        <v>0</v>
      </c>
      <c r="BH230" s="135">
        <f>IF(N230="sníž. přenesená",J230,0)</f>
        <v>0</v>
      </c>
      <c r="BI230" s="135">
        <f>IF(N230="nulová",J230,0)</f>
        <v>0</v>
      </c>
      <c r="BJ230" s="17" t="s">
        <v>78</v>
      </c>
      <c r="BK230" s="135">
        <f>ROUND(I230*H230,2)</f>
        <v>10800</v>
      </c>
      <c r="BL230" s="17" t="s">
        <v>106</v>
      </c>
      <c r="BM230" s="134" t="s">
        <v>557</v>
      </c>
    </row>
    <row r="231" spans="2:65" s="1" customFormat="1">
      <c r="B231" s="29"/>
      <c r="D231" s="136" t="s">
        <v>231</v>
      </c>
      <c r="F231" s="137" t="s">
        <v>6899</v>
      </c>
      <c r="L231" s="29"/>
      <c r="M231" s="138"/>
      <c r="T231" s="53"/>
      <c r="AT231" s="17" t="s">
        <v>231</v>
      </c>
      <c r="AU231" s="17" t="s">
        <v>78</v>
      </c>
    </row>
    <row r="232" spans="2:65" s="1" customFormat="1" ht="24.2" customHeight="1">
      <c r="B232" s="123"/>
      <c r="C232" s="124" t="s">
        <v>567</v>
      </c>
      <c r="D232" s="124" t="s">
        <v>226</v>
      </c>
      <c r="E232" s="125" t="s">
        <v>6859</v>
      </c>
      <c r="F232" s="126" t="s">
        <v>6901</v>
      </c>
      <c r="G232" s="127" t="s">
        <v>2879</v>
      </c>
      <c r="H232" s="128">
        <v>7</v>
      </c>
      <c r="I232" s="129">
        <v>1200</v>
      </c>
      <c r="J232" s="129">
        <f>ROUND(I232*H232,2)</f>
        <v>8400</v>
      </c>
      <c r="K232" s="126" t="s">
        <v>1</v>
      </c>
      <c r="L232" s="29"/>
      <c r="M232" s="130" t="s">
        <v>1</v>
      </c>
      <c r="N232" s="131" t="s">
        <v>38</v>
      </c>
      <c r="O232" s="132">
        <v>0</v>
      </c>
      <c r="P232" s="132">
        <f>O232*H232</f>
        <v>0</v>
      </c>
      <c r="Q232" s="132">
        <v>0</v>
      </c>
      <c r="R232" s="132">
        <f>Q232*H232</f>
        <v>0</v>
      </c>
      <c r="S232" s="132">
        <v>0</v>
      </c>
      <c r="T232" s="133">
        <f>S232*H232</f>
        <v>0</v>
      </c>
      <c r="AR232" s="134" t="s">
        <v>106</v>
      </c>
      <c r="AT232" s="134" t="s">
        <v>226</v>
      </c>
      <c r="AU232" s="134" t="s">
        <v>78</v>
      </c>
      <c r="AY232" s="17" t="s">
        <v>224</v>
      </c>
      <c r="BE232" s="135">
        <f>IF(N232="základní",J232,0)</f>
        <v>8400</v>
      </c>
      <c r="BF232" s="135">
        <f>IF(N232="snížená",J232,0)</f>
        <v>0</v>
      </c>
      <c r="BG232" s="135">
        <f>IF(N232="zákl. přenesená",J232,0)</f>
        <v>0</v>
      </c>
      <c r="BH232" s="135">
        <f>IF(N232="sníž. přenesená",J232,0)</f>
        <v>0</v>
      </c>
      <c r="BI232" s="135">
        <f>IF(N232="nulová",J232,0)</f>
        <v>0</v>
      </c>
      <c r="BJ232" s="17" t="s">
        <v>78</v>
      </c>
      <c r="BK232" s="135">
        <f>ROUND(I232*H232,2)</f>
        <v>8400</v>
      </c>
      <c r="BL232" s="17" t="s">
        <v>106</v>
      </c>
      <c r="BM232" s="134" t="s">
        <v>570</v>
      </c>
    </row>
    <row r="233" spans="2:65" s="1" customFormat="1" ht="19.5">
      <c r="B233" s="29"/>
      <c r="D233" s="136" t="s">
        <v>231</v>
      </c>
      <c r="F233" s="137" t="s">
        <v>6901</v>
      </c>
      <c r="L233" s="29"/>
      <c r="M233" s="138"/>
      <c r="T233" s="53"/>
      <c r="AT233" s="17" t="s">
        <v>231</v>
      </c>
      <c r="AU233" s="17" t="s">
        <v>78</v>
      </c>
    </row>
    <row r="234" spans="2:65" s="1" customFormat="1" ht="24.2" customHeight="1">
      <c r="B234" s="123"/>
      <c r="C234" s="124" t="s">
        <v>396</v>
      </c>
      <c r="D234" s="124" t="s">
        <v>226</v>
      </c>
      <c r="E234" s="125" t="s">
        <v>6861</v>
      </c>
      <c r="F234" s="126" t="s">
        <v>6903</v>
      </c>
      <c r="G234" s="127" t="s">
        <v>2879</v>
      </c>
      <c r="H234" s="128">
        <v>5</v>
      </c>
      <c r="I234" s="129">
        <v>1200</v>
      </c>
      <c r="J234" s="129">
        <f>ROUND(I234*H234,2)</f>
        <v>6000</v>
      </c>
      <c r="K234" s="126" t="s">
        <v>1</v>
      </c>
      <c r="L234" s="29"/>
      <c r="M234" s="130" t="s">
        <v>1</v>
      </c>
      <c r="N234" s="131" t="s">
        <v>38</v>
      </c>
      <c r="O234" s="132">
        <v>0</v>
      </c>
      <c r="P234" s="132">
        <f>O234*H234</f>
        <v>0</v>
      </c>
      <c r="Q234" s="132">
        <v>0</v>
      </c>
      <c r="R234" s="132">
        <f>Q234*H234</f>
        <v>0</v>
      </c>
      <c r="S234" s="132">
        <v>0</v>
      </c>
      <c r="T234" s="133">
        <f>S234*H234</f>
        <v>0</v>
      </c>
      <c r="AR234" s="134" t="s">
        <v>106</v>
      </c>
      <c r="AT234" s="134" t="s">
        <v>226</v>
      </c>
      <c r="AU234" s="134" t="s">
        <v>78</v>
      </c>
      <c r="AY234" s="17" t="s">
        <v>224</v>
      </c>
      <c r="BE234" s="135">
        <f>IF(N234="základní",J234,0)</f>
        <v>6000</v>
      </c>
      <c r="BF234" s="135">
        <f>IF(N234="snížená",J234,0)</f>
        <v>0</v>
      </c>
      <c r="BG234" s="135">
        <f>IF(N234="zákl. přenesená",J234,0)</f>
        <v>0</v>
      </c>
      <c r="BH234" s="135">
        <f>IF(N234="sníž. přenesená",J234,0)</f>
        <v>0</v>
      </c>
      <c r="BI234" s="135">
        <f>IF(N234="nulová",J234,0)</f>
        <v>0</v>
      </c>
      <c r="BJ234" s="17" t="s">
        <v>78</v>
      </c>
      <c r="BK234" s="135">
        <f>ROUND(I234*H234,2)</f>
        <v>6000</v>
      </c>
      <c r="BL234" s="17" t="s">
        <v>106</v>
      </c>
      <c r="BM234" s="134" t="s">
        <v>574</v>
      </c>
    </row>
    <row r="235" spans="2:65" s="1" customFormat="1">
      <c r="B235" s="29"/>
      <c r="D235" s="136" t="s">
        <v>231</v>
      </c>
      <c r="F235" s="137" t="s">
        <v>6903</v>
      </c>
      <c r="L235" s="29"/>
      <c r="M235" s="138"/>
      <c r="T235" s="53"/>
      <c r="AT235" s="17" t="s">
        <v>231</v>
      </c>
      <c r="AU235" s="17" t="s">
        <v>78</v>
      </c>
    </row>
    <row r="236" spans="2:65" s="1" customFormat="1" ht="24.2" customHeight="1">
      <c r="B236" s="123"/>
      <c r="C236" s="124" t="s">
        <v>576</v>
      </c>
      <c r="D236" s="124" t="s">
        <v>226</v>
      </c>
      <c r="E236" s="125" t="s">
        <v>6863</v>
      </c>
      <c r="F236" s="126" t="s">
        <v>6907</v>
      </c>
      <c r="G236" s="127" t="s">
        <v>2879</v>
      </c>
      <c r="H236" s="128">
        <v>15</v>
      </c>
      <c r="I236" s="129">
        <v>600</v>
      </c>
      <c r="J236" s="129">
        <f>ROUND(I236*H236,2)</f>
        <v>9000</v>
      </c>
      <c r="K236" s="126" t="s">
        <v>1</v>
      </c>
      <c r="L236" s="29"/>
      <c r="M236" s="130" t="s">
        <v>1</v>
      </c>
      <c r="N236" s="131" t="s">
        <v>38</v>
      </c>
      <c r="O236" s="132">
        <v>0</v>
      </c>
      <c r="P236" s="132">
        <f>O236*H236</f>
        <v>0</v>
      </c>
      <c r="Q236" s="132">
        <v>0</v>
      </c>
      <c r="R236" s="132">
        <f>Q236*H236</f>
        <v>0</v>
      </c>
      <c r="S236" s="132">
        <v>0</v>
      </c>
      <c r="T236" s="133">
        <f>S236*H236</f>
        <v>0</v>
      </c>
      <c r="AR236" s="134" t="s">
        <v>106</v>
      </c>
      <c r="AT236" s="134" t="s">
        <v>226</v>
      </c>
      <c r="AU236" s="134" t="s">
        <v>78</v>
      </c>
      <c r="AY236" s="17" t="s">
        <v>224</v>
      </c>
      <c r="BE236" s="135">
        <f>IF(N236="základní",J236,0)</f>
        <v>9000</v>
      </c>
      <c r="BF236" s="135">
        <f>IF(N236="snížená",J236,0)</f>
        <v>0</v>
      </c>
      <c r="BG236" s="135">
        <f>IF(N236="zákl. přenesená",J236,0)</f>
        <v>0</v>
      </c>
      <c r="BH236" s="135">
        <f>IF(N236="sníž. přenesená",J236,0)</f>
        <v>0</v>
      </c>
      <c r="BI236" s="135">
        <f>IF(N236="nulová",J236,0)</f>
        <v>0</v>
      </c>
      <c r="BJ236" s="17" t="s">
        <v>78</v>
      </c>
      <c r="BK236" s="135">
        <f>ROUND(I236*H236,2)</f>
        <v>9000</v>
      </c>
      <c r="BL236" s="17" t="s">
        <v>106</v>
      </c>
      <c r="BM236" s="134" t="s">
        <v>579</v>
      </c>
    </row>
    <row r="237" spans="2:65" s="1" customFormat="1">
      <c r="B237" s="29"/>
      <c r="D237" s="136" t="s">
        <v>231</v>
      </c>
      <c r="F237" s="137" t="s">
        <v>6907</v>
      </c>
      <c r="L237" s="29"/>
      <c r="M237" s="138"/>
      <c r="T237" s="53"/>
      <c r="AT237" s="17" t="s">
        <v>231</v>
      </c>
      <c r="AU237" s="17" t="s">
        <v>78</v>
      </c>
    </row>
    <row r="238" spans="2:65" s="1" customFormat="1" ht="24.2" customHeight="1">
      <c r="B238" s="123"/>
      <c r="C238" s="124" t="s">
        <v>406</v>
      </c>
      <c r="D238" s="124" t="s">
        <v>226</v>
      </c>
      <c r="E238" s="125" t="s">
        <v>6865</v>
      </c>
      <c r="F238" s="126" t="s">
        <v>6909</v>
      </c>
      <c r="G238" s="127" t="s">
        <v>2879</v>
      </c>
      <c r="H238" s="128">
        <v>17</v>
      </c>
      <c r="I238" s="129">
        <v>600</v>
      </c>
      <c r="J238" s="129">
        <f>ROUND(I238*H238,2)</f>
        <v>10200</v>
      </c>
      <c r="K238" s="126" t="s">
        <v>1</v>
      </c>
      <c r="L238" s="29"/>
      <c r="M238" s="130" t="s">
        <v>1</v>
      </c>
      <c r="N238" s="131" t="s">
        <v>38</v>
      </c>
      <c r="O238" s="132">
        <v>0</v>
      </c>
      <c r="P238" s="132">
        <f>O238*H238</f>
        <v>0</v>
      </c>
      <c r="Q238" s="132">
        <v>0</v>
      </c>
      <c r="R238" s="132">
        <f>Q238*H238</f>
        <v>0</v>
      </c>
      <c r="S238" s="132">
        <v>0</v>
      </c>
      <c r="T238" s="133">
        <f>S238*H238</f>
        <v>0</v>
      </c>
      <c r="AR238" s="134" t="s">
        <v>106</v>
      </c>
      <c r="AT238" s="134" t="s">
        <v>226</v>
      </c>
      <c r="AU238" s="134" t="s">
        <v>78</v>
      </c>
      <c r="AY238" s="17" t="s">
        <v>224</v>
      </c>
      <c r="BE238" s="135">
        <f>IF(N238="základní",J238,0)</f>
        <v>10200</v>
      </c>
      <c r="BF238" s="135">
        <f>IF(N238="snížená",J238,0)</f>
        <v>0</v>
      </c>
      <c r="BG238" s="135">
        <f>IF(N238="zákl. přenesená",J238,0)</f>
        <v>0</v>
      </c>
      <c r="BH238" s="135">
        <f>IF(N238="sníž. přenesená",J238,0)</f>
        <v>0</v>
      </c>
      <c r="BI238" s="135">
        <f>IF(N238="nulová",J238,0)</f>
        <v>0</v>
      </c>
      <c r="BJ238" s="17" t="s">
        <v>78</v>
      </c>
      <c r="BK238" s="135">
        <f>ROUND(I238*H238,2)</f>
        <v>10200</v>
      </c>
      <c r="BL238" s="17" t="s">
        <v>106</v>
      </c>
      <c r="BM238" s="134" t="s">
        <v>583</v>
      </c>
    </row>
    <row r="239" spans="2:65" s="1" customFormat="1">
      <c r="B239" s="29"/>
      <c r="D239" s="136" t="s">
        <v>231</v>
      </c>
      <c r="F239" s="137" t="s">
        <v>6909</v>
      </c>
      <c r="L239" s="29"/>
      <c r="M239" s="138"/>
      <c r="T239" s="53"/>
      <c r="AT239" s="17" t="s">
        <v>231</v>
      </c>
      <c r="AU239" s="17" t="s">
        <v>78</v>
      </c>
    </row>
    <row r="240" spans="2:65" s="11" customFormat="1" ht="25.9" customHeight="1">
      <c r="B240" s="112"/>
      <c r="D240" s="113" t="s">
        <v>72</v>
      </c>
      <c r="E240" s="114" t="s">
        <v>6935</v>
      </c>
      <c r="F240" s="114" t="s">
        <v>6935</v>
      </c>
      <c r="J240" s="115">
        <f>BK240</f>
        <v>298974.40000000002</v>
      </c>
      <c r="L240" s="112"/>
      <c r="M240" s="116"/>
      <c r="P240" s="117">
        <f>SUM(P241:P322)</f>
        <v>0</v>
      </c>
      <c r="R240" s="117">
        <f>SUM(R241:R322)</f>
        <v>0</v>
      </c>
      <c r="T240" s="118">
        <f>SUM(T241:T322)</f>
        <v>0</v>
      </c>
      <c r="AR240" s="113" t="s">
        <v>78</v>
      </c>
      <c r="AT240" s="119" t="s">
        <v>72</v>
      </c>
      <c r="AU240" s="119" t="s">
        <v>73</v>
      </c>
      <c r="AY240" s="113" t="s">
        <v>224</v>
      </c>
      <c r="BK240" s="120">
        <f>SUM(BK241:BK322)</f>
        <v>298974.40000000002</v>
      </c>
    </row>
    <row r="241" spans="2:65" s="1" customFormat="1" ht="33" customHeight="1">
      <c r="B241" s="123"/>
      <c r="C241" s="124" t="s">
        <v>593</v>
      </c>
      <c r="D241" s="124" t="s">
        <v>226</v>
      </c>
      <c r="E241" s="125" t="s">
        <v>6936</v>
      </c>
      <c r="F241" s="126" t="s">
        <v>6937</v>
      </c>
      <c r="G241" s="127" t="s">
        <v>266</v>
      </c>
      <c r="H241" s="128">
        <v>372</v>
      </c>
      <c r="I241" s="129">
        <v>4.16</v>
      </c>
      <c r="J241" s="129">
        <f>ROUND(I241*H241,2)</f>
        <v>1547.52</v>
      </c>
      <c r="K241" s="126" t="s">
        <v>1</v>
      </c>
      <c r="L241" s="29"/>
      <c r="M241" s="130" t="s">
        <v>1</v>
      </c>
      <c r="N241" s="131" t="s">
        <v>38</v>
      </c>
      <c r="O241" s="132">
        <v>0</v>
      </c>
      <c r="P241" s="132">
        <f>O241*H241</f>
        <v>0</v>
      </c>
      <c r="Q241" s="132">
        <v>0</v>
      </c>
      <c r="R241" s="132">
        <f>Q241*H241</f>
        <v>0</v>
      </c>
      <c r="S241" s="132">
        <v>0</v>
      </c>
      <c r="T241" s="133">
        <f>S241*H241</f>
        <v>0</v>
      </c>
      <c r="AR241" s="134" t="s">
        <v>106</v>
      </c>
      <c r="AT241" s="134" t="s">
        <v>226</v>
      </c>
      <c r="AU241" s="134" t="s">
        <v>78</v>
      </c>
      <c r="AY241" s="17" t="s">
        <v>224</v>
      </c>
      <c r="BE241" s="135">
        <f>IF(N241="základní",J241,0)</f>
        <v>1547.52</v>
      </c>
      <c r="BF241" s="135">
        <f>IF(N241="snížená",J241,0)</f>
        <v>0</v>
      </c>
      <c r="BG241" s="135">
        <f>IF(N241="zákl. přenesená",J241,0)</f>
        <v>0</v>
      </c>
      <c r="BH241" s="135">
        <f>IF(N241="sníž. přenesená",J241,0)</f>
        <v>0</v>
      </c>
      <c r="BI241" s="135">
        <f>IF(N241="nulová",J241,0)</f>
        <v>0</v>
      </c>
      <c r="BJ241" s="17" t="s">
        <v>78</v>
      </c>
      <c r="BK241" s="135">
        <f>ROUND(I241*H241,2)</f>
        <v>1547.52</v>
      </c>
      <c r="BL241" s="17" t="s">
        <v>106</v>
      </c>
      <c r="BM241" s="134" t="s">
        <v>596</v>
      </c>
    </row>
    <row r="242" spans="2:65" s="1" customFormat="1" ht="19.5">
      <c r="B242" s="29"/>
      <c r="D242" s="136" t="s">
        <v>231</v>
      </c>
      <c r="F242" s="137" t="s">
        <v>6937</v>
      </c>
      <c r="L242" s="29"/>
      <c r="M242" s="138"/>
      <c r="T242" s="53"/>
      <c r="AT242" s="17" t="s">
        <v>231</v>
      </c>
      <c r="AU242" s="17" t="s">
        <v>78</v>
      </c>
    </row>
    <row r="243" spans="2:65" s="1" customFormat="1" ht="16.5" customHeight="1">
      <c r="B243" s="123"/>
      <c r="C243" s="124" t="s">
        <v>412</v>
      </c>
      <c r="D243" s="124" t="s">
        <v>226</v>
      </c>
      <c r="E243" s="125" t="s">
        <v>6867</v>
      </c>
      <c r="F243" s="126" t="s">
        <v>6939</v>
      </c>
      <c r="G243" s="127" t="s">
        <v>6940</v>
      </c>
      <c r="H243" s="128">
        <v>0.186</v>
      </c>
      <c r="I243" s="129">
        <v>360</v>
      </c>
      <c r="J243" s="129">
        <f>ROUND(I243*H243,2)</f>
        <v>66.959999999999994</v>
      </c>
      <c r="K243" s="126" t="s">
        <v>1</v>
      </c>
      <c r="L243" s="29"/>
      <c r="M243" s="130" t="s">
        <v>1</v>
      </c>
      <c r="N243" s="131" t="s">
        <v>38</v>
      </c>
      <c r="O243" s="132">
        <v>0</v>
      </c>
      <c r="P243" s="132">
        <f>O243*H243</f>
        <v>0</v>
      </c>
      <c r="Q243" s="132">
        <v>0</v>
      </c>
      <c r="R243" s="132">
        <f>Q243*H243</f>
        <v>0</v>
      </c>
      <c r="S243" s="132">
        <v>0</v>
      </c>
      <c r="T243" s="133">
        <f>S243*H243</f>
        <v>0</v>
      </c>
      <c r="AR243" s="134" t="s">
        <v>106</v>
      </c>
      <c r="AT243" s="134" t="s">
        <v>226</v>
      </c>
      <c r="AU243" s="134" t="s">
        <v>78</v>
      </c>
      <c r="AY243" s="17" t="s">
        <v>224</v>
      </c>
      <c r="BE243" s="135">
        <f>IF(N243="základní",J243,0)</f>
        <v>66.959999999999994</v>
      </c>
      <c r="BF243" s="135">
        <f>IF(N243="snížená",J243,0)</f>
        <v>0</v>
      </c>
      <c r="BG243" s="135">
        <f>IF(N243="zákl. přenesená",J243,0)</f>
        <v>0</v>
      </c>
      <c r="BH243" s="135">
        <f>IF(N243="sníž. přenesená",J243,0)</f>
        <v>0</v>
      </c>
      <c r="BI243" s="135">
        <f>IF(N243="nulová",J243,0)</f>
        <v>0</v>
      </c>
      <c r="BJ243" s="17" t="s">
        <v>78</v>
      </c>
      <c r="BK243" s="135">
        <f>ROUND(I243*H243,2)</f>
        <v>66.959999999999994</v>
      </c>
      <c r="BL243" s="17" t="s">
        <v>106</v>
      </c>
      <c r="BM243" s="134" t="s">
        <v>600</v>
      </c>
    </row>
    <row r="244" spans="2:65" s="1" customFormat="1">
      <c r="B244" s="29"/>
      <c r="D244" s="136" t="s">
        <v>231</v>
      </c>
      <c r="F244" s="137" t="s">
        <v>6939</v>
      </c>
      <c r="L244" s="29"/>
      <c r="M244" s="138"/>
      <c r="T244" s="53"/>
      <c r="AT244" s="17" t="s">
        <v>231</v>
      </c>
      <c r="AU244" s="17" t="s">
        <v>78</v>
      </c>
    </row>
    <row r="245" spans="2:65" s="1" customFormat="1" ht="33" customHeight="1">
      <c r="B245" s="123"/>
      <c r="C245" s="124" t="s">
        <v>602</v>
      </c>
      <c r="D245" s="124" t="s">
        <v>226</v>
      </c>
      <c r="E245" s="125" t="s">
        <v>6941</v>
      </c>
      <c r="F245" s="126" t="s">
        <v>6942</v>
      </c>
      <c r="G245" s="127" t="s">
        <v>266</v>
      </c>
      <c r="H245" s="128">
        <v>186</v>
      </c>
      <c r="I245" s="129">
        <v>24.9</v>
      </c>
      <c r="J245" s="129">
        <f>ROUND(I245*H245,2)</f>
        <v>4631.3999999999996</v>
      </c>
      <c r="K245" s="126" t="s">
        <v>1</v>
      </c>
      <c r="L245" s="29"/>
      <c r="M245" s="130" t="s">
        <v>1</v>
      </c>
      <c r="N245" s="131" t="s">
        <v>38</v>
      </c>
      <c r="O245" s="132">
        <v>0</v>
      </c>
      <c r="P245" s="132">
        <f>O245*H245</f>
        <v>0</v>
      </c>
      <c r="Q245" s="132">
        <v>0</v>
      </c>
      <c r="R245" s="132">
        <f>Q245*H245</f>
        <v>0</v>
      </c>
      <c r="S245" s="132">
        <v>0</v>
      </c>
      <c r="T245" s="133">
        <f>S245*H245</f>
        <v>0</v>
      </c>
      <c r="AR245" s="134" t="s">
        <v>106</v>
      </c>
      <c r="AT245" s="134" t="s">
        <v>226</v>
      </c>
      <c r="AU245" s="134" t="s">
        <v>78</v>
      </c>
      <c r="AY245" s="17" t="s">
        <v>224</v>
      </c>
      <c r="BE245" s="135">
        <f>IF(N245="základní",J245,0)</f>
        <v>4631.3999999999996</v>
      </c>
      <c r="BF245" s="135">
        <f>IF(N245="snížená",J245,0)</f>
        <v>0</v>
      </c>
      <c r="BG245" s="135">
        <f>IF(N245="zákl. přenesená",J245,0)</f>
        <v>0</v>
      </c>
      <c r="BH245" s="135">
        <f>IF(N245="sníž. přenesená",J245,0)</f>
        <v>0</v>
      </c>
      <c r="BI245" s="135">
        <f>IF(N245="nulová",J245,0)</f>
        <v>0</v>
      </c>
      <c r="BJ245" s="17" t="s">
        <v>78</v>
      </c>
      <c r="BK245" s="135">
        <f>ROUND(I245*H245,2)</f>
        <v>4631.3999999999996</v>
      </c>
      <c r="BL245" s="17" t="s">
        <v>106</v>
      </c>
      <c r="BM245" s="134" t="s">
        <v>605</v>
      </c>
    </row>
    <row r="246" spans="2:65" s="1" customFormat="1" ht="19.5">
      <c r="B246" s="29"/>
      <c r="D246" s="136" t="s">
        <v>231</v>
      </c>
      <c r="F246" s="137" t="s">
        <v>6942</v>
      </c>
      <c r="L246" s="29"/>
      <c r="M246" s="138"/>
      <c r="T246" s="53"/>
      <c r="AT246" s="17" t="s">
        <v>231</v>
      </c>
      <c r="AU246" s="17" t="s">
        <v>78</v>
      </c>
    </row>
    <row r="247" spans="2:65" s="1" customFormat="1" ht="21.75" customHeight="1">
      <c r="B247" s="123"/>
      <c r="C247" s="124" t="s">
        <v>417</v>
      </c>
      <c r="D247" s="124" t="s">
        <v>226</v>
      </c>
      <c r="E247" s="125" t="s">
        <v>6943</v>
      </c>
      <c r="F247" s="126" t="s">
        <v>6944</v>
      </c>
      <c r="G247" s="127" t="s">
        <v>266</v>
      </c>
      <c r="H247" s="128">
        <v>186</v>
      </c>
      <c r="I247" s="129">
        <v>1.1299999999999999</v>
      </c>
      <c r="J247" s="129">
        <f>ROUND(I247*H247,2)</f>
        <v>210.18</v>
      </c>
      <c r="K247" s="126" t="s">
        <v>1</v>
      </c>
      <c r="L247" s="29"/>
      <c r="M247" s="130" t="s">
        <v>1</v>
      </c>
      <c r="N247" s="131" t="s">
        <v>38</v>
      </c>
      <c r="O247" s="132">
        <v>0</v>
      </c>
      <c r="P247" s="132">
        <f>O247*H247</f>
        <v>0</v>
      </c>
      <c r="Q247" s="132">
        <v>0</v>
      </c>
      <c r="R247" s="132">
        <f>Q247*H247</f>
        <v>0</v>
      </c>
      <c r="S247" s="132">
        <v>0</v>
      </c>
      <c r="T247" s="133">
        <f>S247*H247</f>
        <v>0</v>
      </c>
      <c r="AR247" s="134" t="s">
        <v>106</v>
      </c>
      <c r="AT247" s="134" t="s">
        <v>226</v>
      </c>
      <c r="AU247" s="134" t="s">
        <v>78</v>
      </c>
      <c r="AY247" s="17" t="s">
        <v>224</v>
      </c>
      <c r="BE247" s="135">
        <f>IF(N247="základní",J247,0)</f>
        <v>210.18</v>
      </c>
      <c r="BF247" s="135">
        <f>IF(N247="snížená",J247,0)</f>
        <v>0</v>
      </c>
      <c r="BG247" s="135">
        <f>IF(N247="zákl. přenesená",J247,0)</f>
        <v>0</v>
      </c>
      <c r="BH247" s="135">
        <f>IF(N247="sníž. přenesená",J247,0)</f>
        <v>0</v>
      </c>
      <c r="BI247" s="135">
        <f>IF(N247="nulová",J247,0)</f>
        <v>0</v>
      </c>
      <c r="BJ247" s="17" t="s">
        <v>78</v>
      </c>
      <c r="BK247" s="135">
        <f>ROUND(I247*H247,2)</f>
        <v>210.18</v>
      </c>
      <c r="BL247" s="17" t="s">
        <v>106</v>
      </c>
      <c r="BM247" s="134" t="s">
        <v>609</v>
      </c>
    </row>
    <row r="248" spans="2:65" s="1" customFormat="1">
      <c r="B248" s="29"/>
      <c r="D248" s="136" t="s">
        <v>231</v>
      </c>
      <c r="F248" s="137" t="s">
        <v>6944</v>
      </c>
      <c r="L248" s="29"/>
      <c r="M248" s="138"/>
      <c r="T248" s="53"/>
      <c r="AT248" s="17" t="s">
        <v>231</v>
      </c>
      <c r="AU248" s="17" t="s">
        <v>78</v>
      </c>
    </row>
    <row r="249" spans="2:65" s="1" customFormat="1" ht="24.2" customHeight="1">
      <c r="B249" s="123"/>
      <c r="C249" s="124" t="s">
        <v>610</v>
      </c>
      <c r="D249" s="124" t="s">
        <v>226</v>
      </c>
      <c r="E249" s="125" t="s">
        <v>6945</v>
      </c>
      <c r="F249" s="126" t="s">
        <v>6946</v>
      </c>
      <c r="G249" s="127" t="s">
        <v>266</v>
      </c>
      <c r="H249" s="128">
        <v>186</v>
      </c>
      <c r="I249" s="129">
        <v>326</v>
      </c>
      <c r="J249" s="129">
        <f>ROUND(I249*H249,2)</f>
        <v>60636</v>
      </c>
      <c r="K249" s="126" t="s">
        <v>1</v>
      </c>
      <c r="L249" s="29"/>
      <c r="M249" s="130" t="s">
        <v>1</v>
      </c>
      <c r="N249" s="131" t="s">
        <v>38</v>
      </c>
      <c r="O249" s="132">
        <v>0</v>
      </c>
      <c r="P249" s="132">
        <f>O249*H249</f>
        <v>0</v>
      </c>
      <c r="Q249" s="132">
        <v>0</v>
      </c>
      <c r="R249" s="132">
        <f>Q249*H249</f>
        <v>0</v>
      </c>
      <c r="S249" s="132">
        <v>0</v>
      </c>
      <c r="T249" s="133">
        <f>S249*H249</f>
        <v>0</v>
      </c>
      <c r="AR249" s="134" t="s">
        <v>106</v>
      </c>
      <c r="AT249" s="134" t="s">
        <v>226</v>
      </c>
      <c r="AU249" s="134" t="s">
        <v>78</v>
      </c>
      <c r="AY249" s="17" t="s">
        <v>224</v>
      </c>
      <c r="BE249" s="135">
        <f>IF(N249="základní",J249,0)</f>
        <v>60636</v>
      </c>
      <c r="BF249" s="135">
        <f>IF(N249="snížená",J249,0)</f>
        <v>0</v>
      </c>
      <c r="BG249" s="135">
        <f>IF(N249="zákl. přenesená",J249,0)</f>
        <v>0</v>
      </c>
      <c r="BH249" s="135">
        <f>IF(N249="sníž. přenesená",J249,0)</f>
        <v>0</v>
      </c>
      <c r="BI249" s="135">
        <f>IF(N249="nulová",J249,0)</f>
        <v>0</v>
      </c>
      <c r="BJ249" s="17" t="s">
        <v>78</v>
      </c>
      <c r="BK249" s="135">
        <f>ROUND(I249*H249,2)</f>
        <v>60636</v>
      </c>
      <c r="BL249" s="17" t="s">
        <v>106</v>
      </c>
      <c r="BM249" s="134" t="s">
        <v>613</v>
      </c>
    </row>
    <row r="250" spans="2:65" s="1" customFormat="1" ht="19.5">
      <c r="B250" s="29"/>
      <c r="D250" s="136" t="s">
        <v>231</v>
      </c>
      <c r="F250" s="137" t="s">
        <v>6946</v>
      </c>
      <c r="L250" s="29"/>
      <c r="M250" s="138"/>
      <c r="T250" s="53"/>
      <c r="AT250" s="17" t="s">
        <v>231</v>
      </c>
      <c r="AU250" s="17" t="s">
        <v>78</v>
      </c>
    </row>
    <row r="251" spans="2:65" s="1" customFormat="1" ht="21.75" customHeight="1">
      <c r="B251" s="123"/>
      <c r="C251" s="124" t="s">
        <v>422</v>
      </c>
      <c r="D251" s="124" t="s">
        <v>226</v>
      </c>
      <c r="E251" s="125" t="s">
        <v>6869</v>
      </c>
      <c r="F251" s="126" t="s">
        <v>6948</v>
      </c>
      <c r="G251" s="127" t="s">
        <v>6742</v>
      </c>
      <c r="H251" s="128">
        <v>54.87</v>
      </c>
      <c r="I251" s="129">
        <v>1250</v>
      </c>
      <c r="J251" s="129">
        <f>ROUND(I251*H251,2)</f>
        <v>68587.5</v>
      </c>
      <c r="K251" s="126" t="s">
        <v>1</v>
      </c>
      <c r="L251" s="29"/>
      <c r="M251" s="130" t="s">
        <v>1</v>
      </c>
      <c r="N251" s="131" t="s">
        <v>38</v>
      </c>
      <c r="O251" s="132">
        <v>0</v>
      </c>
      <c r="P251" s="132">
        <f>O251*H251</f>
        <v>0</v>
      </c>
      <c r="Q251" s="132">
        <v>0</v>
      </c>
      <c r="R251" s="132">
        <f>Q251*H251</f>
        <v>0</v>
      </c>
      <c r="S251" s="132">
        <v>0</v>
      </c>
      <c r="T251" s="133">
        <f>S251*H251</f>
        <v>0</v>
      </c>
      <c r="AR251" s="134" t="s">
        <v>106</v>
      </c>
      <c r="AT251" s="134" t="s">
        <v>226</v>
      </c>
      <c r="AU251" s="134" t="s">
        <v>78</v>
      </c>
      <c r="AY251" s="17" t="s">
        <v>224</v>
      </c>
      <c r="BE251" s="135">
        <f>IF(N251="základní",J251,0)</f>
        <v>68587.5</v>
      </c>
      <c r="BF251" s="135">
        <f>IF(N251="snížená",J251,0)</f>
        <v>0</v>
      </c>
      <c r="BG251" s="135">
        <f>IF(N251="zákl. přenesená",J251,0)</f>
        <v>0</v>
      </c>
      <c r="BH251" s="135">
        <f>IF(N251="sníž. přenesená",J251,0)</f>
        <v>0</v>
      </c>
      <c r="BI251" s="135">
        <f>IF(N251="nulová",J251,0)</f>
        <v>0</v>
      </c>
      <c r="BJ251" s="17" t="s">
        <v>78</v>
      </c>
      <c r="BK251" s="135">
        <f>ROUND(I251*H251,2)</f>
        <v>68587.5</v>
      </c>
      <c r="BL251" s="17" t="s">
        <v>106</v>
      </c>
      <c r="BM251" s="134" t="s">
        <v>616</v>
      </c>
    </row>
    <row r="252" spans="2:65" s="1" customFormat="1">
      <c r="B252" s="29"/>
      <c r="D252" s="136" t="s">
        <v>231</v>
      </c>
      <c r="F252" s="137" t="s">
        <v>6948</v>
      </c>
      <c r="L252" s="29"/>
      <c r="M252" s="138"/>
      <c r="T252" s="53"/>
      <c r="AT252" s="17" t="s">
        <v>231</v>
      </c>
      <c r="AU252" s="17" t="s">
        <v>78</v>
      </c>
    </row>
    <row r="253" spans="2:65" s="1" customFormat="1" ht="21.75" customHeight="1">
      <c r="B253" s="123"/>
      <c r="C253" s="124" t="s">
        <v>617</v>
      </c>
      <c r="D253" s="124" t="s">
        <v>226</v>
      </c>
      <c r="E253" s="125" t="s">
        <v>6871</v>
      </c>
      <c r="F253" s="126" t="s">
        <v>6950</v>
      </c>
      <c r="G253" s="127" t="s">
        <v>6762</v>
      </c>
      <c r="H253" s="128">
        <v>186</v>
      </c>
      <c r="I253" s="129">
        <v>40.5</v>
      </c>
      <c r="J253" s="129">
        <f>ROUND(I253*H253,2)</f>
        <v>7533</v>
      </c>
      <c r="K253" s="126" t="s">
        <v>1</v>
      </c>
      <c r="L253" s="29"/>
      <c r="M253" s="130" t="s">
        <v>1</v>
      </c>
      <c r="N253" s="131" t="s">
        <v>38</v>
      </c>
      <c r="O253" s="132">
        <v>0</v>
      </c>
      <c r="P253" s="132">
        <f>O253*H253</f>
        <v>0</v>
      </c>
      <c r="Q253" s="132">
        <v>0</v>
      </c>
      <c r="R253" s="132">
        <f>Q253*H253</f>
        <v>0</v>
      </c>
      <c r="S253" s="132">
        <v>0</v>
      </c>
      <c r="T253" s="133">
        <f>S253*H253</f>
        <v>0</v>
      </c>
      <c r="AR253" s="134" t="s">
        <v>106</v>
      </c>
      <c r="AT253" s="134" t="s">
        <v>226</v>
      </c>
      <c r="AU253" s="134" t="s">
        <v>78</v>
      </c>
      <c r="AY253" s="17" t="s">
        <v>224</v>
      </c>
      <c r="BE253" s="135">
        <f>IF(N253="základní",J253,0)</f>
        <v>7533</v>
      </c>
      <c r="BF253" s="135">
        <f>IF(N253="snížená",J253,0)</f>
        <v>0</v>
      </c>
      <c r="BG253" s="135">
        <f>IF(N253="zákl. přenesená",J253,0)</f>
        <v>0</v>
      </c>
      <c r="BH253" s="135">
        <f>IF(N253="sníž. přenesená",J253,0)</f>
        <v>0</v>
      </c>
      <c r="BI253" s="135">
        <f>IF(N253="nulová",J253,0)</f>
        <v>0</v>
      </c>
      <c r="BJ253" s="17" t="s">
        <v>78</v>
      </c>
      <c r="BK253" s="135">
        <f>ROUND(I253*H253,2)</f>
        <v>7533</v>
      </c>
      <c r="BL253" s="17" t="s">
        <v>106</v>
      </c>
      <c r="BM253" s="134" t="s">
        <v>620</v>
      </c>
    </row>
    <row r="254" spans="2:65" s="1" customFormat="1">
      <c r="B254" s="29"/>
      <c r="D254" s="136" t="s">
        <v>231</v>
      </c>
      <c r="F254" s="137" t="s">
        <v>6950</v>
      </c>
      <c r="L254" s="29"/>
      <c r="M254" s="138"/>
      <c r="T254" s="53"/>
      <c r="AT254" s="17" t="s">
        <v>231</v>
      </c>
      <c r="AU254" s="17" t="s">
        <v>78</v>
      </c>
    </row>
    <row r="255" spans="2:65" s="1" customFormat="1" ht="16.5" customHeight="1">
      <c r="B255" s="123"/>
      <c r="C255" s="124" t="s">
        <v>429</v>
      </c>
      <c r="D255" s="124" t="s">
        <v>226</v>
      </c>
      <c r="E255" s="125" t="s">
        <v>6951</v>
      </c>
      <c r="F255" s="126" t="s">
        <v>6952</v>
      </c>
      <c r="G255" s="127" t="s">
        <v>6762</v>
      </c>
      <c r="H255" s="128">
        <v>186</v>
      </c>
      <c r="I255" s="129">
        <v>4.74</v>
      </c>
      <c r="J255" s="129">
        <f>ROUND(I255*H255,2)</f>
        <v>881.64</v>
      </c>
      <c r="K255" s="126" t="s">
        <v>1</v>
      </c>
      <c r="L255" s="29"/>
      <c r="M255" s="130" t="s">
        <v>1</v>
      </c>
      <c r="N255" s="131" t="s">
        <v>38</v>
      </c>
      <c r="O255" s="132">
        <v>0</v>
      </c>
      <c r="P255" s="132">
        <f>O255*H255</f>
        <v>0</v>
      </c>
      <c r="Q255" s="132">
        <v>0</v>
      </c>
      <c r="R255" s="132">
        <f>Q255*H255</f>
        <v>0</v>
      </c>
      <c r="S255" s="132">
        <v>0</v>
      </c>
      <c r="T255" s="133">
        <f>S255*H255</f>
        <v>0</v>
      </c>
      <c r="AR255" s="134" t="s">
        <v>106</v>
      </c>
      <c r="AT255" s="134" t="s">
        <v>226</v>
      </c>
      <c r="AU255" s="134" t="s">
        <v>78</v>
      </c>
      <c r="AY255" s="17" t="s">
        <v>224</v>
      </c>
      <c r="BE255" s="135">
        <f>IF(N255="základní",J255,0)</f>
        <v>881.64</v>
      </c>
      <c r="BF255" s="135">
        <f>IF(N255="snížená",J255,0)</f>
        <v>0</v>
      </c>
      <c r="BG255" s="135">
        <f>IF(N255="zákl. přenesená",J255,0)</f>
        <v>0</v>
      </c>
      <c r="BH255" s="135">
        <f>IF(N255="sníž. přenesená",J255,0)</f>
        <v>0</v>
      </c>
      <c r="BI255" s="135">
        <f>IF(N255="nulová",J255,0)</f>
        <v>0</v>
      </c>
      <c r="BJ255" s="17" t="s">
        <v>78</v>
      </c>
      <c r="BK255" s="135">
        <f>ROUND(I255*H255,2)</f>
        <v>881.64</v>
      </c>
      <c r="BL255" s="17" t="s">
        <v>106</v>
      </c>
      <c r="BM255" s="134" t="s">
        <v>623</v>
      </c>
    </row>
    <row r="256" spans="2:65" s="1" customFormat="1">
      <c r="B256" s="29"/>
      <c r="D256" s="136" t="s">
        <v>231</v>
      </c>
      <c r="F256" s="137" t="s">
        <v>6952</v>
      </c>
      <c r="L256" s="29"/>
      <c r="M256" s="138"/>
      <c r="T256" s="53"/>
      <c r="AT256" s="17" t="s">
        <v>231</v>
      </c>
      <c r="AU256" s="17" t="s">
        <v>78</v>
      </c>
    </row>
    <row r="257" spans="2:65" s="1" customFormat="1" ht="33" customHeight="1">
      <c r="B257" s="123"/>
      <c r="C257" s="124" t="s">
        <v>624</v>
      </c>
      <c r="D257" s="124" t="s">
        <v>226</v>
      </c>
      <c r="E257" s="125" t="s">
        <v>6953</v>
      </c>
      <c r="F257" s="126" t="s">
        <v>6912</v>
      </c>
      <c r="G257" s="127" t="s">
        <v>2879</v>
      </c>
      <c r="H257" s="128">
        <v>1104</v>
      </c>
      <c r="I257" s="129">
        <v>48</v>
      </c>
      <c r="J257" s="129">
        <f>ROUND(I257*H257,2)</f>
        <v>52992</v>
      </c>
      <c r="K257" s="126" t="s">
        <v>1</v>
      </c>
      <c r="L257" s="29"/>
      <c r="M257" s="130" t="s">
        <v>1</v>
      </c>
      <c r="N257" s="131" t="s">
        <v>38</v>
      </c>
      <c r="O257" s="132">
        <v>0</v>
      </c>
      <c r="P257" s="132">
        <f>O257*H257</f>
        <v>0</v>
      </c>
      <c r="Q257" s="132">
        <v>0</v>
      </c>
      <c r="R257" s="132">
        <f>Q257*H257</f>
        <v>0</v>
      </c>
      <c r="S257" s="132">
        <v>0</v>
      </c>
      <c r="T257" s="133">
        <f>S257*H257</f>
        <v>0</v>
      </c>
      <c r="AR257" s="134" t="s">
        <v>106</v>
      </c>
      <c r="AT257" s="134" t="s">
        <v>226</v>
      </c>
      <c r="AU257" s="134" t="s">
        <v>78</v>
      </c>
      <c r="AY257" s="17" t="s">
        <v>224</v>
      </c>
      <c r="BE257" s="135">
        <f>IF(N257="základní",J257,0)</f>
        <v>52992</v>
      </c>
      <c r="BF257" s="135">
        <f>IF(N257="snížená",J257,0)</f>
        <v>0</v>
      </c>
      <c r="BG257" s="135">
        <f>IF(N257="zákl. přenesená",J257,0)</f>
        <v>0</v>
      </c>
      <c r="BH257" s="135">
        <f>IF(N257="sníž. přenesená",J257,0)</f>
        <v>0</v>
      </c>
      <c r="BI257" s="135">
        <f>IF(N257="nulová",J257,0)</f>
        <v>0</v>
      </c>
      <c r="BJ257" s="17" t="s">
        <v>78</v>
      </c>
      <c r="BK257" s="135">
        <f>ROUND(I257*H257,2)</f>
        <v>52992</v>
      </c>
      <c r="BL257" s="17" t="s">
        <v>106</v>
      </c>
      <c r="BM257" s="134" t="s">
        <v>627</v>
      </c>
    </row>
    <row r="258" spans="2:65" s="1" customFormat="1" ht="19.5">
      <c r="B258" s="29"/>
      <c r="D258" s="136" t="s">
        <v>231</v>
      </c>
      <c r="F258" s="137" t="s">
        <v>6912</v>
      </c>
      <c r="L258" s="29"/>
      <c r="M258" s="138"/>
      <c r="T258" s="53"/>
      <c r="AT258" s="17" t="s">
        <v>231</v>
      </c>
      <c r="AU258" s="17" t="s">
        <v>78</v>
      </c>
    </row>
    <row r="259" spans="2:65" s="1" customFormat="1" ht="24.2" customHeight="1">
      <c r="B259" s="123"/>
      <c r="C259" s="124" t="s">
        <v>435</v>
      </c>
      <c r="D259" s="124" t="s">
        <v>226</v>
      </c>
      <c r="E259" s="125" t="s">
        <v>6954</v>
      </c>
      <c r="F259" s="126" t="s">
        <v>6955</v>
      </c>
      <c r="G259" s="127" t="s">
        <v>2879</v>
      </c>
      <c r="H259" s="128">
        <v>1104</v>
      </c>
      <c r="I259" s="129">
        <v>20.6</v>
      </c>
      <c r="J259" s="129">
        <f>ROUND(I259*H259,2)</f>
        <v>22742.400000000001</v>
      </c>
      <c r="K259" s="126" t="s">
        <v>1</v>
      </c>
      <c r="L259" s="29"/>
      <c r="M259" s="130" t="s">
        <v>1</v>
      </c>
      <c r="N259" s="131" t="s">
        <v>38</v>
      </c>
      <c r="O259" s="132">
        <v>0</v>
      </c>
      <c r="P259" s="132">
        <f>O259*H259</f>
        <v>0</v>
      </c>
      <c r="Q259" s="132">
        <v>0</v>
      </c>
      <c r="R259" s="132">
        <f>Q259*H259</f>
        <v>0</v>
      </c>
      <c r="S259" s="132">
        <v>0</v>
      </c>
      <c r="T259" s="133">
        <f>S259*H259</f>
        <v>0</v>
      </c>
      <c r="AR259" s="134" t="s">
        <v>106</v>
      </c>
      <c r="AT259" s="134" t="s">
        <v>226</v>
      </c>
      <c r="AU259" s="134" t="s">
        <v>78</v>
      </c>
      <c r="AY259" s="17" t="s">
        <v>224</v>
      </c>
      <c r="BE259" s="135">
        <f>IF(N259="základní",J259,0)</f>
        <v>22742.400000000001</v>
      </c>
      <c r="BF259" s="135">
        <f>IF(N259="snížená",J259,0)</f>
        <v>0</v>
      </c>
      <c r="BG259" s="135">
        <f>IF(N259="zákl. přenesená",J259,0)</f>
        <v>0</v>
      </c>
      <c r="BH259" s="135">
        <f>IF(N259="sníž. přenesená",J259,0)</f>
        <v>0</v>
      </c>
      <c r="BI259" s="135">
        <f>IF(N259="nulová",J259,0)</f>
        <v>0</v>
      </c>
      <c r="BJ259" s="17" t="s">
        <v>78</v>
      </c>
      <c r="BK259" s="135">
        <f>ROUND(I259*H259,2)</f>
        <v>22742.400000000001</v>
      </c>
      <c r="BL259" s="17" t="s">
        <v>106</v>
      </c>
      <c r="BM259" s="134" t="s">
        <v>640</v>
      </c>
    </row>
    <row r="260" spans="2:65" s="1" customFormat="1" ht="19.5">
      <c r="B260" s="29"/>
      <c r="D260" s="136" t="s">
        <v>231</v>
      </c>
      <c r="F260" s="137" t="s">
        <v>6955</v>
      </c>
      <c r="L260" s="29"/>
      <c r="M260" s="138"/>
      <c r="T260" s="53"/>
      <c r="AT260" s="17" t="s">
        <v>231</v>
      </c>
      <c r="AU260" s="17" t="s">
        <v>78</v>
      </c>
    </row>
    <row r="261" spans="2:65" s="1" customFormat="1" ht="24.2" customHeight="1">
      <c r="B261" s="123"/>
      <c r="C261" s="124" t="s">
        <v>641</v>
      </c>
      <c r="D261" s="124" t="s">
        <v>226</v>
      </c>
      <c r="E261" s="125" t="s">
        <v>6873</v>
      </c>
      <c r="F261" s="126" t="s">
        <v>6957</v>
      </c>
      <c r="G261" s="127" t="s">
        <v>2879</v>
      </c>
      <c r="H261" s="128">
        <v>1104</v>
      </c>
      <c r="I261" s="129">
        <v>4</v>
      </c>
      <c r="J261" s="129">
        <f>ROUND(I261*H261,2)</f>
        <v>4416</v>
      </c>
      <c r="K261" s="126" t="s">
        <v>1</v>
      </c>
      <c r="L261" s="29"/>
      <c r="M261" s="130" t="s">
        <v>1</v>
      </c>
      <c r="N261" s="131" t="s">
        <v>38</v>
      </c>
      <c r="O261" s="132">
        <v>0</v>
      </c>
      <c r="P261" s="132">
        <f>O261*H261</f>
        <v>0</v>
      </c>
      <c r="Q261" s="132">
        <v>0</v>
      </c>
      <c r="R261" s="132">
        <f>Q261*H261</f>
        <v>0</v>
      </c>
      <c r="S261" s="132">
        <v>0</v>
      </c>
      <c r="T261" s="133">
        <f>S261*H261</f>
        <v>0</v>
      </c>
      <c r="AR261" s="134" t="s">
        <v>106</v>
      </c>
      <c r="AT261" s="134" t="s">
        <v>226</v>
      </c>
      <c r="AU261" s="134" t="s">
        <v>78</v>
      </c>
      <c r="AY261" s="17" t="s">
        <v>224</v>
      </c>
      <c r="BE261" s="135">
        <f>IF(N261="základní",J261,0)</f>
        <v>4416</v>
      </c>
      <c r="BF261" s="135">
        <f>IF(N261="snížená",J261,0)</f>
        <v>0</v>
      </c>
      <c r="BG261" s="135">
        <f>IF(N261="zákl. přenesená",J261,0)</f>
        <v>0</v>
      </c>
      <c r="BH261" s="135">
        <f>IF(N261="sníž. přenesená",J261,0)</f>
        <v>0</v>
      </c>
      <c r="BI261" s="135">
        <f>IF(N261="nulová",J261,0)</f>
        <v>0</v>
      </c>
      <c r="BJ261" s="17" t="s">
        <v>78</v>
      </c>
      <c r="BK261" s="135">
        <f>ROUND(I261*H261,2)</f>
        <v>4416</v>
      </c>
      <c r="BL261" s="17" t="s">
        <v>106</v>
      </c>
      <c r="BM261" s="134" t="s">
        <v>644</v>
      </c>
    </row>
    <row r="262" spans="2:65" s="1" customFormat="1" ht="19.5">
      <c r="B262" s="29"/>
      <c r="D262" s="136" t="s">
        <v>231</v>
      </c>
      <c r="F262" s="137" t="s">
        <v>6957</v>
      </c>
      <c r="L262" s="29"/>
      <c r="M262" s="138"/>
      <c r="T262" s="53"/>
      <c r="AT262" s="17" t="s">
        <v>231</v>
      </c>
      <c r="AU262" s="17" t="s">
        <v>78</v>
      </c>
    </row>
    <row r="263" spans="2:65" s="1" customFormat="1" ht="24.2" customHeight="1">
      <c r="B263" s="123"/>
      <c r="C263" s="124" t="s">
        <v>439</v>
      </c>
      <c r="D263" s="124" t="s">
        <v>226</v>
      </c>
      <c r="E263" s="125" t="s">
        <v>6958</v>
      </c>
      <c r="F263" s="126" t="s">
        <v>6959</v>
      </c>
      <c r="G263" s="127" t="s">
        <v>6762</v>
      </c>
      <c r="H263" s="128">
        <v>186</v>
      </c>
      <c r="I263" s="129">
        <v>88.2</v>
      </c>
      <c r="J263" s="129">
        <f>ROUND(I263*H263,2)</f>
        <v>16405.2</v>
      </c>
      <c r="K263" s="126" t="s">
        <v>1</v>
      </c>
      <c r="L263" s="29"/>
      <c r="M263" s="130" t="s">
        <v>1</v>
      </c>
      <c r="N263" s="131" t="s">
        <v>38</v>
      </c>
      <c r="O263" s="132">
        <v>0</v>
      </c>
      <c r="P263" s="132">
        <f>O263*H263</f>
        <v>0</v>
      </c>
      <c r="Q263" s="132">
        <v>0</v>
      </c>
      <c r="R263" s="132">
        <f>Q263*H263</f>
        <v>0</v>
      </c>
      <c r="S263" s="132">
        <v>0</v>
      </c>
      <c r="T263" s="133">
        <f>S263*H263</f>
        <v>0</v>
      </c>
      <c r="AR263" s="134" t="s">
        <v>106</v>
      </c>
      <c r="AT263" s="134" t="s">
        <v>226</v>
      </c>
      <c r="AU263" s="134" t="s">
        <v>78</v>
      </c>
      <c r="AY263" s="17" t="s">
        <v>224</v>
      </c>
      <c r="BE263" s="135">
        <f>IF(N263="základní",J263,0)</f>
        <v>16405.2</v>
      </c>
      <c r="BF263" s="135">
        <f>IF(N263="snížená",J263,0)</f>
        <v>0</v>
      </c>
      <c r="BG263" s="135">
        <f>IF(N263="zákl. přenesená",J263,0)</f>
        <v>0</v>
      </c>
      <c r="BH263" s="135">
        <f>IF(N263="sníž. přenesená",J263,0)</f>
        <v>0</v>
      </c>
      <c r="BI263" s="135">
        <f>IF(N263="nulová",J263,0)</f>
        <v>0</v>
      </c>
      <c r="BJ263" s="17" t="s">
        <v>78</v>
      </c>
      <c r="BK263" s="135">
        <f>ROUND(I263*H263,2)</f>
        <v>16405.2</v>
      </c>
      <c r="BL263" s="17" t="s">
        <v>106</v>
      </c>
      <c r="BM263" s="134" t="s">
        <v>656</v>
      </c>
    </row>
    <row r="264" spans="2:65" s="1" customFormat="1" ht="19.5">
      <c r="B264" s="29"/>
      <c r="D264" s="136" t="s">
        <v>231</v>
      </c>
      <c r="F264" s="137" t="s">
        <v>6959</v>
      </c>
      <c r="L264" s="29"/>
      <c r="M264" s="138"/>
      <c r="T264" s="53"/>
      <c r="AT264" s="17" t="s">
        <v>231</v>
      </c>
      <c r="AU264" s="17" t="s">
        <v>78</v>
      </c>
    </row>
    <row r="265" spans="2:65" s="1" customFormat="1" ht="24.2" customHeight="1">
      <c r="B265" s="123"/>
      <c r="C265" s="124" t="s">
        <v>663</v>
      </c>
      <c r="D265" s="124" t="s">
        <v>226</v>
      </c>
      <c r="E265" s="125" t="s">
        <v>6875</v>
      </c>
      <c r="F265" s="126" t="s">
        <v>6961</v>
      </c>
      <c r="G265" s="127" t="s">
        <v>229</v>
      </c>
      <c r="H265" s="128">
        <v>11.16</v>
      </c>
      <c r="I265" s="129">
        <v>1600</v>
      </c>
      <c r="J265" s="129">
        <f>ROUND(I265*H265,2)</f>
        <v>17856</v>
      </c>
      <c r="K265" s="126" t="s">
        <v>1</v>
      </c>
      <c r="L265" s="29"/>
      <c r="M265" s="130" t="s">
        <v>1</v>
      </c>
      <c r="N265" s="131" t="s">
        <v>38</v>
      </c>
      <c r="O265" s="132">
        <v>0</v>
      </c>
      <c r="P265" s="132">
        <f>O265*H265</f>
        <v>0</v>
      </c>
      <c r="Q265" s="132">
        <v>0</v>
      </c>
      <c r="R265" s="132">
        <f>Q265*H265</f>
        <v>0</v>
      </c>
      <c r="S265" s="132">
        <v>0</v>
      </c>
      <c r="T265" s="133">
        <f>S265*H265</f>
        <v>0</v>
      </c>
      <c r="AR265" s="134" t="s">
        <v>106</v>
      </c>
      <c r="AT265" s="134" t="s">
        <v>226</v>
      </c>
      <c r="AU265" s="134" t="s">
        <v>78</v>
      </c>
      <c r="AY265" s="17" t="s">
        <v>224</v>
      </c>
      <c r="BE265" s="135">
        <f>IF(N265="základní",J265,0)</f>
        <v>17856</v>
      </c>
      <c r="BF265" s="135">
        <f>IF(N265="snížená",J265,0)</f>
        <v>0</v>
      </c>
      <c r="BG265" s="135">
        <f>IF(N265="zákl. přenesená",J265,0)</f>
        <v>0</v>
      </c>
      <c r="BH265" s="135">
        <f>IF(N265="sníž. přenesená",J265,0)</f>
        <v>0</v>
      </c>
      <c r="BI265" s="135">
        <f>IF(N265="nulová",J265,0)</f>
        <v>0</v>
      </c>
      <c r="BJ265" s="17" t="s">
        <v>78</v>
      </c>
      <c r="BK265" s="135">
        <f>ROUND(I265*H265,2)</f>
        <v>17856</v>
      </c>
      <c r="BL265" s="17" t="s">
        <v>106</v>
      </c>
      <c r="BM265" s="134" t="s">
        <v>666</v>
      </c>
    </row>
    <row r="266" spans="2:65" s="1" customFormat="1">
      <c r="B266" s="29"/>
      <c r="D266" s="136" t="s">
        <v>231</v>
      </c>
      <c r="F266" s="137" t="s">
        <v>6961</v>
      </c>
      <c r="L266" s="29"/>
      <c r="M266" s="138"/>
      <c r="T266" s="53"/>
      <c r="AT266" s="17" t="s">
        <v>231</v>
      </c>
      <c r="AU266" s="17" t="s">
        <v>78</v>
      </c>
    </row>
    <row r="267" spans="2:65" s="1" customFormat="1" ht="16.5" customHeight="1">
      <c r="B267" s="123"/>
      <c r="C267" s="124" t="s">
        <v>444</v>
      </c>
      <c r="D267" s="124" t="s">
        <v>226</v>
      </c>
      <c r="E267" s="125" t="s">
        <v>6966</v>
      </c>
      <c r="F267" s="126" t="s">
        <v>6967</v>
      </c>
      <c r="G267" s="127" t="s">
        <v>6742</v>
      </c>
      <c r="H267" s="128">
        <v>1.86</v>
      </c>
      <c r="I267" s="129">
        <v>351</v>
      </c>
      <c r="J267" s="129">
        <f>ROUND(I267*H267,2)</f>
        <v>652.86</v>
      </c>
      <c r="K267" s="126" t="s">
        <v>1</v>
      </c>
      <c r="L267" s="29"/>
      <c r="M267" s="130" t="s">
        <v>1</v>
      </c>
      <c r="N267" s="131" t="s">
        <v>38</v>
      </c>
      <c r="O267" s="132">
        <v>0</v>
      </c>
      <c r="P267" s="132">
        <f>O267*H267</f>
        <v>0</v>
      </c>
      <c r="Q267" s="132">
        <v>0</v>
      </c>
      <c r="R267" s="132">
        <f>Q267*H267</f>
        <v>0</v>
      </c>
      <c r="S267" s="132">
        <v>0</v>
      </c>
      <c r="T267" s="133">
        <f>S267*H267</f>
        <v>0</v>
      </c>
      <c r="AR267" s="134" t="s">
        <v>106</v>
      </c>
      <c r="AT267" s="134" t="s">
        <v>226</v>
      </c>
      <c r="AU267" s="134" t="s">
        <v>78</v>
      </c>
      <c r="AY267" s="17" t="s">
        <v>224</v>
      </c>
      <c r="BE267" s="135">
        <f>IF(N267="základní",J267,0)</f>
        <v>652.86</v>
      </c>
      <c r="BF267" s="135">
        <f>IF(N267="snížená",J267,0)</f>
        <v>0</v>
      </c>
      <c r="BG267" s="135">
        <f>IF(N267="zákl. přenesená",J267,0)</f>
        <v>0</v>
      </c>
      <c r="BH267" s="135">
        <f>IF(N267="sníž. přenesená",J267,0)</f>
        <v>0</v>
      </c>
      <c r="BI267" s="135">
        <f>IF(N267="nulová",J267,0)</f>
        <v>0</v>
      </c>
      <c r="BJ267" s="17" t="s">
        <v>78</v>
      </c>
      <c r="BK267" s="135">
        <f>ROUND(I267*H267,2)</f>
        <v>652.86</v>
      </c>
      <c r="BL267" s="17" t="s">
        <v>106</v>
      </c>
      <c r="BM267" s="134" t="s">
        <v>670</v>
      </c>
    </row>
    <row r="268" spans="2:65" s="1" customFormat="1">
      <c r="B268" s="29"/>
      <c r="D268" s="136" t="s">
        <v>231</v>
      </c>
      <c r="F268" s="137" t="s">
        <v>6967</v>
      </c>
      <c r="L268" s="29"/>
      <c r="M268" s="138"/>
      <c r="T268" s="53"/>
      <c r="AT268" s="17" t="s">
        <v>231</v>
      </c>
      <c r="AU268" s="17" t="s">
        <v>78</v>
      </c>
    </row>
    <row r="269" spans="2:65" s="1" customFormat="1" ht="21.75" customHeight="1">
      <c r="B269" s="123"/>
      <c r="C269" s="124" t="s">
        <v>672</v>
      </c>
      <c r="D269" s="124" t="s">
        <v>226</v>
      </c>
      <c r="E269" s="125" t="s">
        <v>6772</v>
      </c>
      <c r="F269" s="126" t="s">
        <v>6773</v>
      </c>
      <c r="G269" s="127" t="s">
        <v>6742</v>
      </c>
      <c r="H269" s="128">
        <v>1.86</v>
      </c>
      <c r="I269" s="129">
        <v>389</v>
      </c>
      <c r="J269" s="129">
        <f>ROUND(I269*H269,2)</f>
        <v>723.54</v>
      </c>
      <c r="K269" s="126" t="s">
        <v>1</v>
      </c>
      <c r="L269" s="29"/>
      <c r="M269" s="130" t="s">
        <v>1</v>
      </c>
      <c r="N269" s="131" t="s">
        <v>38</v>
      </c>
      <c r="O269" s="132">
        <v>0</v>
      </c>
      <c r="P269" s="132">
        <f>O269*H269</f>
        <v>0</v>
      </c>
      <c r="Q269" s="132">
        <v>0</v>
      </c>
      <c r="R269" s="132">
        <f>Q269*H269</f>
        <v>0</v>
      </c>
      <c r="S269" s="132">
        <v>0</v>
      </c>
      <c r="T269" s="133">
        <f>S269*H269</f>
        <v>0</v>
      </c>
      <c r="AR269" s="134" t="s">
        <v>106</v>
      </c>
      <c r="AT269" s="134" t="s">
        <v>226</v>
      </c>
      <c r="AU269" s="134" t="s">
        <v>78</v>
      </c>
      <c r="AY269" s="17" t="s">
        <v>224</v>
      </c>
      <c r="BE269" s="135">
        <f>IF(N269="základní",J269,0)</f>
        <v>723.54</v>
      </c>
      <c r="BF269" s="135">
        <f>IF(N269="snížená",J269,0)</f>
        <v>0</v>
      </c>
      <c r="BG269" s="135">
        <f>IF(N269="zákl. přenesená",J269,0)</f>
        <v>0</v>
      </c>
      <c r="BH269" s="135">
        <f>IF(N269="sníž. přenesená",J269,0)</f>
        <v>0</v>
      </c>
      <c r="BI269" s="135">
        <f>IF(N269="nulová",J269,0)</f>
        <v>0</v>
      </c>
      <c r="BJ269" s="17" t="s">
        <v>78</v>
      </c>
      <c r="BK269" s="135">
        <f>ROUND(I269*H269,2)</f>
        <v>723.54</v>
      </c>
      <c r="BL269" s="17" t="s">
        <v>106</v>
      </c>
      <c r="BM269" s="134" t="s">
        <v>675</v>
      </c>
    </row>
    <row r="270" spans="2:65" s="1" customFormat="1">
      <c r="B270" s="29"/>
      <c r="D270" s="136" t="s">
        <v>231</v>
      </c>
      <c r="F270" s="137" t="s">
        <v>6773</v>
      </c>
      <c r="L270" s="29"/>
      <c r="M270" s="138"/>
      <c r="T270" s="53"/>
      <c r="AT270" s="17" t="s">
        <v>231</v>
      </c>
      <c r="AU270" s="17" t="s">
        <v>78</v>
      </c>
    </row>
    <row r="271" spans="2:65" s="1" customFormat="1" ht="24.2" customHeight="1">
      <c r="B271" s="123"/>
      <c r="C271" s="124" t="s">
        <v>449</v>
      </c>
      <c r="D271" s="124" t="s">
        <v>226</v>
      </c>
      <c r="E271" s="125" t="s">
        <v>6774</v>
      </c>
      <c r="F271" s="126" t="s">
        <v>6775</v>
      </c>
      <c r="G271" s="127" t="s">
        <v>6742</v>
      </c>
      <c r="H271" s="128">
        <v>37.200000000000003</v>
      </c>
      <c r="I271" s="129">
        <v>23.5</v>
      </c>
      <c r="J271" s="129">
        <f>ROUND(I271*H271,2)</f>
        <v>874.2</v>
      </c>
      <c r="K271" s="126" t="s">
        <v>1</v>
      </c>
      <c r="L271" s="29"/>
      <c r="M271" s="130" t="s">
        <v>1</v>
      </c>
      <c r="N271" s="131" t="s">
        <v>38</v>
      </c>
      <c r="O271" s="132">
        <v>0</v>
      </c>
      <c r="P271" s="132">
        <f>O271*H271</f>
        <v>0</v>
      </c>
      <c r="Q271" s="132">
        <v>0</v>
      </c>
      <c r="R271" s="132">
        <f>Q271*H271</f>
        <v>0</v>
      </c>
      <c r="S271" s="132">
        <v>0</v>
      </c>
      <c r="T271" s="133">
        <f>S271*H271</f>
        <v>0</v>
      </c>
      <c r="AR271" s="134" t="s">
        <v>106</v>
      </c>
      <c r="AT271" s="134" t="s">
        <v>226</v>
      </c>
      <c r="AU271" s="134" t="s">
        <v>78</v>
      </c>
      <c r="AY271" s="17" t="s">
        <v>224</v>
      </c>
      <c r="BE271" s="135">
        <f>IF(N271="základní",J271,0)</f>
        <v>874.2</v>
      </c>
      <c r="BF271" s="135">
        <f>IF(N271="snížená",J271,0)</f>
        <v>0</v>
      </c>
      <c r="BG271" s="135">
        <f>IF(N271="zákl. přenesená",J271,0)</f>
        <v>0</v>
      </c>
      <c r="BH271" s="135">
        <f>IF(N271="sníž. přenesená",J271,0)</f>
        <v>0</v>
      </c>
      <c r="BI271" s="135">
        <f>IF(N271="nulová",J271,0)</f>
        <v>0</v>
      </c>
      <c r="BJ271" s="17" t="s">
        <v>78</v>
      </c>
      <c r="BK271" s="135">
        <f>ROUND(I271*H271,2)</f>
        <v>874.2</v>
      </c>
      <c r="BL271" s="17" t="s">
        <v>106</v>
      </c>
      <c r="BM271" s="134" t="s">
        <v>681</v>
      </c>
    </row>
    <row r="272" spans="2:65" s="1" customFormat="1">
      <c r="B272" s="29"/>
      <c r="D272" s="136" t="s">
        <v>231</v>
      </c>
      <c r="F272" s="137" t="s">
        <v>6775</v>
      </c>
      <c r="L272" s="29"/>
      <c r="M272" s="138"/>
      <c r="T272" s="53"/>
      <c r="AT272" s="17" t="s">
        <v>231</v>
      </c>
      <c r="AU272" s="17" t="s">
        <v>78</v>
      </c>
    </row>
    <row r="273" spans="2:65" s="1" customFormat="1" ht="16.5" customHeight="1">
      <c r="B273" s="123"/>
      <c r="C273" s="124" t="s">
        <v>689</v>
      </c>
      <c r="D273" s="124" t="s">
        <v>226</v>
      </c>
      <c r="E273" s="125" t="s">
        <v>6877</v>
      </c>
      <c r="F273" s="126" t="s">
        <v>6969</v>
      </c>
      <c r="G273" s="127" t="s">
        <v>2879</v>
      </c>
      <c r="H273" s="128">
        <v>59</v>
      </c>
      <c r="I273" s="129">
        <v>27</v>
      </c>
      <c r="J273" s="129">
        <f>ROUND(I273*H273,2)</f>
        <v>1593</v>
      </c>
      <c r="K273" s="126" t="s">
        <v>1</v>
      </c>
      <c r="L273" s="29"/>
      <c r="M273" s="130" t="s">
        <v>1</v>
      </c>
      <c r="N273" s="131" t="s">
        <v>38</v>
      </c>
      <c r="O273" s="132">
        <v>0</v>
      </c>
      <c r="P273" s="132">
        <f>O273*H273</f>
        <v>0</v>
      </c>
      <c r="Q273" s="132">
        <v>0</v>
      </c>
      <c r="R273" s="132">
        <f>Q273*H273</f>
        <v>0</v>
      </c>
      <c r="S273" s="132">
        <v>0</v>
      </c>
      <c r="T273" s="133">
        <f>S273*H273</f>
        <v>0</v>
      </c>
      <c r="AR273" s="134" t="s">
        <v>106</v>
      </c>
      <c r="AT273" s="134" t="s">
        <v>226</v>
      </c>
      <c r="AU273" s="134" t="s">
        <v>78</v>
      </c>
      <c r="AY273" s="17" t="s">
        <v>224</v>
      </c>
      <c r="BE273" s="135">
        <f>IF(N273="základní",J273,0)</f>
        <v>1593</v>
      </c>
      <c r="BF273" s="135">
        <f>IF(N273="snížená",J273,0)</f>
        <v>0</v>
      </c>
      <c r="BG273" s="135">
        <f>IF(N273="zákl. přenesená",J273,0)</f>
        <v>0</v>
      </c>
      <c r="BH273" s="135">
        <f>IF(N273="sníž. přenesená",J273,0)</f>
        <v>0</v>
      </c>
      <c r="BI273" s="135">
        <f>IF(N273="nulová",J273,0)</f>
        <v>0</v>
      </c>
      <c r="BJ273" s="17" t="s">
        <v>78</v>
      </c>
      <c r="BK273" s="135">
        <f>ROUND(I273*H273,2)</f>
        <v>1593</v>
      </c>
      <c r="BL273" s="17" t="s">
        <v>106</v>
      </c>
      <c r="BM273" s="134" t="s">
        <v>692</v>
      </c>
    </row>
    <row r="274" spans="2:65" s="1" customFormat="1">
      <c r="B274" s="29"/>
      <c r="D274" s="136" t="s">
        <v>231</v>
      </c>
      <c r="F274" s="137" t="s">
        <v>6969</v>
      </c>
      <c r="L274" s="29"/>
      <c r="M274" s="138"/>
      <c r="T274" s="53"/>
      <c r="AT274" s="17" t="s">
        <v>231</v>
      </c>
      <c r="AU274" s="17" t="s">
        <v>78</v>
      </c>
    </row>
    <row r="275" spans="2:65" s="1" customFormat="1" ht="24.2" customHeight="1">
      <c r="B275" s="123"/>
      <c r="C275" s="124" t="s">
        <v>456</v>
      </c>
      <c r="D275" s="124" t="s">
        <v>226</v>
      </c>
      <c r="E275" s="125" t="s">
        <v>6879</v>
      </c>
      <c r="F275" s="126" t="s">
        <v>6971</v>
      </c>
      <c r="G275" s="127" t="s">
        <v>2879</v>
      </c>
      <c r="H275" s="128">
        <v>18</v>
      </c>
      <c r="I275" s="129">
        <v>68</v>
      </c>
      <c r="J275" s="129">
        <f>ROUND(I275*H275,2)</f>
        <v>1224</v>
      </c>
      <c r="K275" s="126" t="s">
        <v>1</v>
      </c>
      <c r="L275" s="29"/>
      <c r="M275" s="130" t="s">
        <v>1</v>
      </c>
      <c r="N275" s="131" t="s">
        <v>38</v>
      </c>
      <c r="O275" s="132">
        <v>0</v>
      </c>
      <c r="P275" s="132">
        <f>O275*H275</f>
        <v>0</v>
      </c>
      <c r="Q275" s="132">
        <v>0</v>
      </c>
      <c r="R275" s="132">
        <f>Q275*H275</f>
        <v>0</v>
      </c>
      <c r="S275" s="132">
        <v>0</v>
      </c>
      <c r="T275" s="133">
        <f>S275*H275</f>
        <v>0</v>
      </c>
      <c r="AR275" s="134" t="s">
        <v>106</v>
      </c>
      <c r="AT275" s="134" t="s">
        <v>226</v>
      </c>
      <c r="AU275" s="134" t="s">
        <v>78</v>
      </c>
      <c r="AY275" s="17" t="s">
        <v>224</v>
      </c>
      <c r="BE275" s="135">
        <f>IF(N275="základní",J275,0)</f>
        <v>1224</v>
      </c>
      <c r="BF275" s="135">
        <f>IF(N275="snížená",J275,0)</f>
        <v>0</v>
      </c>
      <c r="BG275" s="135">
        <f>IF(N275="zákl. přenesená",J275,0)</f>
        <v>0</v>
      </c>
      <c r="BH275" s="135">
        <f>IF(N275="sníž. přenesená",J275,0)</f>
        <v>0</v>
      </c>
      <c r="BI275" s="135">
        <f>IF(N275="nulová",J275,0)</f>
        <v>0</v>
      </c>
      <c r="BJ275" s="17" t="s">
        <v>78</v>
      </c>
      <c r="BK275" s="135">
        <f>ROUND(I275*H275,2)</f>
        <v>1224</v>
      </c>
      <c r="BL275" s="17" t="s">
        <v>106</v>
      </c>
      <c r="BM275" s="134" t="s">
        <v>698</v>
      </c>
    </row>
    <row r="276" spans="2:65" s="1" customFormat="1">
      <c r="B276" s="29"/>
      <c r="D276" s="136" t="s">
        <v>231</v>
      </c>
      <c r="F276" s="137" t="s">
        <v>6971</v>
      </c>
      <c r="L276" s="29"/>
      <c r="M276" s="138"/>
      <c r="T276" s="53"/>
      <c r="AT276" s="17" t="s">
        <v>231</v>
      </c>
      <c r="AU276" s="17" t="s">
        <v>78</v>
      </c>
    </row>
    <row r="277" spans="2:65" s="1" customFormat="1" ht="24.2" customHeight="1">
      <c r="B277" s="123"/>
      <c r="C277" s="124" t="s">
        <v>700</v>
      </c>
      <c r="D277" s="124" t="s">
        <v>226</v>
      </c>
      <c r="E277" s="125" t="s">
        <v>6886</v>
      </c>
      <c r="F277" s="126" t="s">
        <v>6973</v>
      </c>
      <c r="G277" s="127" t="s">
        <v>2879</v>
      </c>
      <c r="H277" s="128">
        <v>25</v>
      </c>
      <c r="I277" s="129">
        <v>68</v>
      </c>
      <c r="J277" s="129">
        <f>ROUND(I277*H277,2)</f>
        <v>1700</v>
      </c>
      <c r="K277" s="126" t="s">
        <v>1</v>
      </c>
      <c r="L277" s="29"/>
      <c r="M277" s="130" t="s">
        <v>1</v>
      </c>
      <c r="N277" s="131" t="s">
        <v>38</v>
      </c>
      <c r="O277" s="132">
        <v>0</v>
      </c>
      <c r="P277" s="132">
        <f>O277*H277</f>
        <v>0</v>
      </c>
      <c r="Q277" s="132">
        <v>0</v>
      </c>
      <c r="R277" s="132">
        <f>Q277*H277</f>
        <v>0</v>
      </c>
      <c r="S277" s="132">
        <v>0</v>
      </c>
      <c r="T277" s="133">
        <f>S277*H277</f>
        <v>0</v>
      </c>
      <c r="AR277" s="134" t="s">
        <v>106</v>
      </c>
      <c r="AT277" s="134" t="s">
        <v>226</v>
      </c>
      <c r="AU277" s="134" t="s">
        <v>78</v>
      </c>
      <c r="AY277" s="17" t="s">
        <v>224</v>
      </c>
      <c r="BE277" s="135">
        <f>IF(N277="základní",J277,0)</f>
        <v>1700</v>
      </c>
      <c r="BF277" s="135">
        <f>IF(N277="snížená",J277,0)</f>
        <v>0</v>
      </c>
      <c r="BG277" s="135">
        <f>IF(N277="zákl. přenesená",J277,0)</f>
        <v>0</v>
      </c>
      <c r="BH277" s="135">
        <f>IF(N277="sníž. přenesená",J277,0)</f>
        <v>0</v>
      </c>
      <c r="BI277" s="135">
        <f>IF(N277="nulová",J277,0)</f>
        <v>0</v>
      </c>
      <c r="BJ277" s="17" t="s">
        <v>78</v>
      </c>
      <c r="BK277" s="135">
        <f>ROUND(I277*H277,2)</f>
        <v>1700</v>
      </c>
      <c r="BL277" s="17" t="s">
        <v>106</v>
      </c>
      <c r="BM277" s="134" t="s">
        <v>703</v>
      </c>
    </row>
    <row r="278" spans="2:65" s="1" customFormat="1">
      <c r="B278" s="29"/>
      <c r="D278" s="136" t="s">
        <v>231</v>
      </c>
      <c r="F278" s="137" t="s">
        <v>6973</v>
      </c>
      <c r="L278" s="29"/>
      <c r="M278" s="138"/>
      <c r="T278" s="53"/>
      <c r="AT278" s="17" t="s">
        <v>231</v>
      </c>
      <c r="AU278" s="17" t="s">
        <v>78</v>
      </c>
    </row>
    <row r="279" spans="2:65" s="1" customFormat="1" ht="24.2" customHeight="1">
      <c r="B279" s="123"/>
      <c r="C279" s="124" t="s">
        <v>459</v>
      </c>
      <c r="D279" s="124" t="s">
        <v>226</v>
      </c>
      <c r="E279" s="125" t="s">
        <v>6892</v>
      </c>
      <c r="F279" s="126" t="s">
        <v>6975</v>
      </c>
      <c r="G279" s="127" t="s">
        <v>2879</v>
      </c>
      <c r="H279" s="128">
        <v>90</v>
      </c>
      <c r="I279" s="129">
        <v>19</v>
      </c>
      <c r="J279" s="129">
        <f>ROUND(I279*H279,2)</f>
        <v>1710</v>
      </c>
      <c r="K279" s="126" t="s">
        <v>1</v>
      </c>
      <c r="L279" s="29"/>
      <c r="M279" s="130" t="s">
        <v>1</v>
      </c>
      <c r="N279" s="131" t="s">
        <v>38</v>
      </c>
      <c r="O279" s="132">
        <v>0</v>
      </c>
      <c r="P279" s="132">
        <f>O279*H279</f>
        <v>0</v>
      </c>
      <c r="Q279" s="132">
        <v>0</v>
      </c>
      <c r="R279" s="132">
        <f>Q279*H279</f>
        <v>0</v>
      </c>
      <c r="S279" s="132">
        <v>0</v>
      </c>
      <c r="T279" s="133">
        <f>S279*H279</f>
        <v>0</v>
      </c>
      <c r="AR279" s="134" t="s">
        <v>106</v>
      </c>
      <c r="AT279" s="134" t="s">
        <v>226</v>
      </c>
      <c r="AU279" s="134" t="s">
        <v>78</v>
      </c>
      <c r="AY279" s="17" t="s">
        <v>224</v>
      </c>
      <c r="BE279" s="135">
        <f>IF(N279="základní",J279,0)</f>
        <v>1710</v>
      </c>
      <c r="BF279" s="135">
        <f>IF(N279="snížená",J279,0)</f>
        <v>0</v>
      </c>
      <c r="BG279" s="135">
        <f>IF(N279="zákl. přenesená",J279,0)</f>
        <v>0</v>
      </c>
      <c r="BH279" s="135">
        <f>IF(N279="sníž. přenesená",J279,0)</f>
        <v>0</v>
      </c>
      <c r="BI279" s="135">
        <f>IF(N279="nulová",J279,0)</f>
        <v>0</v>
      </c>
      <c r="BJ279" s="17" t="s">
        <v>78</v>
      </c>
      <c r="BK279" s="135">
        <f>ROUND(I279*H279,2)</f>
        <v>1710</v>
      </c>
      <c r="BL279" s="17" t="s">
        <v>106</v>
      </c>
      <c r="BM279" s="134" t="s">
        <v>708</v>
      </c>
    </row>
    <row r="280" spans="2:65" s="1" customFormat="1">
      <c r="B280" s="29"/>
      <c r="D280" s="136" t="s">
        <v>231</v>
      </c>
      <c r="F280" s="137" t="s">
        <v>6975</v>
      </c>
      <c r="L280" s="29"/>
      <c r="M280" s="138"/>
      <c r="T280" s="53"/>
      <c r="AT280" s="17" t="s">
        <v>231</v>
      </c>
      <c r="AU280" s="17" t="s">
        <v>78</v>
      </c>
    </row>
    <row r="281" spans="2:65" s="1" customFormat="1" ht="24.2" customHeight="1">
      <c r="B281" s="123"/>
      <c r="C281" s="124" t="s">
        <v>715</v>
      </c>
      <c r="D281" s="124" t="s">
        <v>226</v>
      </c>
      <c r="E281" s="125" t="s">
        <v>6894</v>
      </c>
      <c r="F281" s="126" t="s">
        <v>6979</v>
      </c>
      <c r="G281" s="127" t="s">
        <v>2879</v>
      </c>
      <c r="H281" s="128">
        <v>14</v>
      </c>
      <c r="I281" s="129">
        <v>65</v>
      </c>
      <c r="J281" s="129">
        <f>ROUND(I281*H281,2)</f>
        <v>910</v>
      </c>
      <c r="K281" s="126" t="s">
        <v>1</v>
      </c>
      <c r="L281" s="29"/>
      <c r="M281" s="130" t="s">
        <v>1</v>
      </c>
      <c r="N281" s="131" t="s">
        <v>38</v>
      </c>
      <c r="O281" s="132">
        <v>0</v>
      </c>
      <c r="P281" s="132">
        <f>O281*H281</f>
        <v>0</v>
      </c>
      <c r="Q281" s="132">
        <v>0</v>
      </c>
      <c r="R281" s="132">
        <f>Q281*H281</f>
        <v>0</v>
      </c>
      <c r="S281" s="132">
        <v>0</v>
      </c>
      <c r="T281" s="133">
        <f>S281*H281</f>
        <v>0</v>
      </c>
      <c r="AR281" s="134" t="s">
        <v>106</v>
      </c>
      <c r="AT281" s="134" t="s">
        <v>226</v>
      </c>
      <c r="AU281" s="134" t="s">
        <v>78</v>
      </c>
      <c r="AY281" s="17" t="s">
        <v>224</v>
      </c>
      <c r="BE281" s="135">
        <f>IF(N281="základní",J281,0)</f>
        <v>910</v>
      </c>
      <c r="BF281" s="135">
        <f>IF(N281="snížená",J281,0)</f>
        <v>0</v>
      </c>
      <c r="BG281" s="135">
        <f>IF(N281="zákl. přenesená",J281,0)</f>
        <v>0</v>
      </c>
      <c r="BH281" s="135">
        <f>IF(N281="sníž. přenesená",J281,0)</f>
        <v>0</v>
      </c>
      <c r="BI281" s="135">
        <f>IF(N281="nulová",J281,0)</f>
        <v>0</v>
      </c>
      <c r="BJ281" s="17" t="s">
        <v>78</v>
      </c>
      <c r="BK281" s="135">
        <f>ROUND(I281*H281,2)</f>
        <v>910</v>
      </c>
      <c r="BL281" s="17" t="s">
        <v>106</v>
      </c>
      <c r="BM281" s="134" t="s">
        <v>718</v>
      </c>
    </row>
    <row r="282" spans="2:65" s="1" customFormat="1">
      <c r="B282" s="29"/>
      <c r="D282" s="136" t="s">
        <v>231</v>
      </c>
      <c r="F282" s="137" t="s">
        <v>6979</v>
      </c>
      <c r="L282" s="29"/>
      <c r="M282" s="138"/>
      <c r="T282" s="53"/>
      <c r="AT282" s="17" t="s">
        <v>231</v>
      </c>
      <c r="AU282" s="17" t="s">
        <v>78</v>
      </c>
    </row>
    <row r="283" spans="2:65" s="1" customFormat="1" ht="21.75" customHeight="1">
      <c r="B283" s="123"/>
      <c r="C283" s="124" t="s">
        <v>467</v>
      </c>
      <c r="D283" s="124" t="s">
        <v>226</v>
      </c>
      <c r="E283" s="125" t="s">
        <v>6896</v>
      </c>
      <c r="F283" s="126" t="s">
        <v>6981</v>
      </c>
      <c r="G283" s="127" t="s">
        <v>2879</v>
      </c>
      <c r="H283" s="128">
        <v>33</v>
      </c>
      <c r="I283" s="129">
        <v>67</v>
      </c>
      <c r="J283" s="129">
        <f>ROUND(I283*H283,2)</f>
        <v>2211</v>
      </c>
      <c r="K283" s="126" t="s">
        <v>1</v>
      </c>
      <c r="L283" s="29"/>
      <c r="M283" s="130" t="s">
        <v>1</v>
      </c>
      <c r="N283" s="131" t="s">
        <v>38</v>
      </c>
      <c r="O283" s="132">
        <v>0</v>
      </c>
      <c r="P283" s="132">
        <f>O283*H283</f>
        <v>0</v>
      </c>
      <c r="Q283" s="132">
        <v>0</v>
      </c>
      <c r="R283" s="132">
        <f>Q283*H283</f>
        <v>0</v>
      </c>
      <c r="S283" s="132">
        <v>0</v>
      </c>
      <c r="T283" s="133">
        <f>S283*H283</f>
        <v>0</v>
      </c>
      <c r="AR283" s="134" t="s">
        <v>106</v>
      </c>
      <c r="AT283" s="134" t="s">
        <v>226</v>
      </c>
      <c r="AU283" s="134" t="s">
        <v>78</v>
      </c>
      <c r="AY283" s="17" t="s">
        <v>224</v>
      </c>
      <c r="BE283" s="135">
        <f>IF(N283="základní",J283,0)</f>
        <v>2211</v>
      </c>
      <c r="BF283" s="135">
        <f>IF(N283="snížená",J283,0)</f>
        <v>0</v>
      </c>
      <c r="BG283" s="135">
        <f>IF(N283="zákl. přenesená",J283,0)</f>
        <v>0</v>
      </c>
      <c r="BH283" s="135">
        <f>IF(N283="sníž. přenesená",J283,0)</f>
        <v>0</v>
      </c>
      <c r="BI283" s="135">
        <f>IF(N283="nulová",J283,0)</f>
        <v>0</v>
      </c>
      <c r="BJ283" s="17" t="s">
        <v>78</v>
      </c>
      <c r="BK283" s="135">
        <f>ROUND(I283*H283,2)</f>
        <v>2211</v>
      </c>
      <c r="BL283" s="17" t="s">
        <v>106</v>
      </c>
      <c r="BM283" s="134" t="s">
        <v>723</v>
      </c>
    </row>
    <row r="284" spans="2:65" s="1" customFormat="1">
      <c r="B284" s="29"/>
      <c r="D284" s="136" t="s">
        <v>231</v>
      </c>
      <c r="F284" s="137" t="s">
        <v>6981</v>
      </c>
      <c r="L284" s="29"/>
      <c r="M284" s="138"/>
      <c r="T284" s="53"/>
      <c r="AT284" s="17" t="s">
        <v>231</v>
      </c>
      <c r="AU284" s="17" t="s">
        <v>78</v>
      </c>
    </row>
    <row r="285" spans="2:65" s="1" customFormat="1" ht="24.2" customHeight="1">
      <c r="B285" s="123"/>
      <c r="C285" s="124" t="s">
        <v>727</v>
      </c>
      <c r="D285" s="124" t="s">
        <v>226</v>
      </c>
      <c r="E285" s="125" t="s">
        <v>6898</v>
      </c>
      <c r="F285" s="126" t="s">
        <v>6983</v>
      </c>
      <c r="G285" s="127" t="s">
        <v>2879</v>
      </c>
      <c r="H285" s="128">
        <v>52</v>
      </c>
      <c r="I285" s="129">
        <v>26</v>
      </c>
      <c r="J285" s="129">
        <f>ROUND(I285*H285,2)</f>
        <v>1352</v>
      </c>
      <c r="K285" s="126" t="s">
        <v>1</v>
      </c>
      <c r="L285" s="29"/>
      <c r="M285" s="130" t="s">
        <v>1</v>
      </c>
      <c r="N285" s="131" t="s">
        <v>38</v>
      </c>
      <c r="O285" s="132">
        <v>0</v>
      </c>
      <c r="P285" s="132">
        <f>O285*H285</f>
        <v>0</v>
      </c>
      <c r="Q285" s="132">
        <v>0</v>
      </c>
      <c r="R285" s="132">
        <f>Q285*H285</f>
        <v>0</v>
      </c>
      <c r="S285" s="132">
        <v>0</v>
      </c>
      <c r="T285" s="133">
        <f>S285*H285</f>
        <v>0</v>
      </c>
      <c r="AR285" s="134" t="s">
        <v>106</v>
      </c>
      <c r="AT285" s="134" t="s">
        <v>226</v>
      </c>
      <c r="AU285" s="134" t="s">
        <v>78</v>
      </c>
      <c r="AY285" s="17" t="s">
        <v>224</v>
      </c>
      <c r="BE285" s="135">
        <f>IF(N285="základní",J285,0)</f>
        <v>1352</v>
      </c>
      <c r="BF285" s="135">
        <f>IF(N285="snížená",J285,0)</f>
        <v>0</v>
      </c>
      <c r="BG285" s="135">
        <f>IF(N285="zákl. přenesená",J285,0)</f>
        <v>0</v>
      </c>
      <c r="BH285" s="135">
        <f>IF(N285="sníž. přenesená",J285,0)</f>
        <v>0</v>
      </c>
      <c r="BI285" s="135">
        <f>IF(N285="nulová",J285,0)</f>
        <v>0</v>
      </c>
      <c r="BJ285" s="17" t="s">
        <v>78</v>
      </c>
      <c r="BK285" s="135">
        <f>ROUND(I285*H285,2)</f>
        <v>1352</v>
      </c>
      <c r="BL285" s="17" t="s">
        <v>106</v>
      </c>
      <c r="BM285" s="134" t="s">
        <v>730</v>
      </c>
    </row>
    <row r="286" spans="2:65" s="1" customFormat="1">
      <c r="B286" s="29"/>
      <c r="D286" s="136" t="s">
        <v>231</v>
      </c>
      <c r="F286" s="137" t="s">
        <v>6983</v>
      </c>
      <c r="L286" s="29"/>
      <c r="M286" s="138"/>
      <c r="T286" s="53"/>
      <c r="AT286" s="17" t="s">
        <v>231</v>
      </c>
      <c r="AU286" s="17" t="s">
        <v>78</v>
      </c>
    </row>
    <row r="287" spans="2:65" s="1" customFormat="1" ht="16.5" customHeight="1">
      <c r="B287" s="123"/>
      <c r="C287" s="124" t="s">
        <v>469</v>
      </c>
      <c r="D287" s="124" t="s">
        <v>226</v>
      </c>
      <c r="E287" s="125" t="s">
        <v>6900</v>
      </c>
      <c r="F287" s="126" t="s">
        <v>6985</v>
      </c>
      <c r="G287" s="127" t="s">
        <v>2879</v>
      </c>
      <c r="H287" s="128">
        <v>6</v>
      </c>
      <c r="I287" s="129">
        <v>27</v>
      </c>
      <c r="J287" s="129">
        <f>ROUND(I287*H287,2)</f>
        <v>162</v>
      </c>
      <c r="K287" s="126" t="s">
        <v>1</v>
      </c>
      <c r="L287" s="29"/>
      <c r="M287" s="130" t="s">
        <v>1</v>
      </c>
      <c r="N287" s="131" t="s">
        <v>38</v>
      </c>
      <c r="O287" s="132">
        <v>0</v>
      </c>
      <c r="P287" s="132">
        <f>O287*H287</f>
        <v>0</v>
      </c>
      <c r="Q287" s="132">
        <v>0</v>
      </c>
      <c r="R287" s="132">
        <f>Q287*H287</f>
        <v>0</v>
      </c>
      <c r="S287" s="132">
        <v>0</v>
      </c>
      <c r="T287" s="133">
        <f>S287*H287</f>
        <v>0</v>
      </c>
      <c r="AR287" s="134" t="s">
        <v>106</v>
      </c>
      <c r="AT287" s="134" t="s">
        <v>226</v>
      </c>
      <c r="AU287" s="134" t="s">
        <v>78</v>
      </c>
      <c r="AY287" s="17" t="s">
        <v>224</v>
      </c>
      <c r="BE287" s="135">
        <f>IF(N287="základní",J287,0)</f>
        <v>162</v>
      </c>
      <c r="BF287" s="135">
        <f>IF(N287="snížená",J287,0)</f>
        <v>0</v>
      </c>
      <c r="BG287" s="135">
        <f>IF(N287="zákl. přenesená",J287,0)</f>
        <v>0</v>
      </c>
      <c r="BH287" s="135">
        <f>IF(N287="sníž. přenesená",J287,0)</f>
        <v>0</v>
      </c>
      <c r="BI287" s="135">
        <f>IF(N287="nulová",J287,0)</f>
        <v>0</v>
      </c>
      <c r="BJ287" s="17" t="s">
        <v>78</v>
      </c>
      <c r="BK287" s="135">
        <f>ROUND(I287*H287,2)</f>
        <v>162</v>
      </c>
      <c r="BL287" s="17" t="s">
        <v>106</v>
      </c>
      <c r="BM287" s="134" t="s">
        <v>734</v>
      </c>
    </row>
    <row r="288" spans="2:65" s="1" customFormat="1">
      <c r="B288" s="29"/>
      <c r="D288" s="136" t="s">
        <v>231</v>
      </c>
      <c r="F288" s="137" t="s">
        <v>6985</v>
      </c>
      <c r="L288" s="29"/>
      <c r="M288" s="138"/>
      <c r="T288" s="53"/>
      <c r="AT288" s="17" t="s">
        <v>231</v>
      </c>
      <c r="AU288" s="17" t="s">
        <v>78</v>
      </c>
    </row>
    <row r="289" spans="2:65" s="1" customFormat="1" ht="21.75" customHeight="1">
      <c r="B289" s="123"/>
      <c r="C289" s="124" t="s">
        <v>737</v>
      </c>
      <c r="D289" s="124" t="s">
        <v>226</v>
      </c>
      <c r="E289" s="125" t="s">
        <v>6902</v>
      </c>
      <c r="F289" s="126" t="s">
        <v>6987</v>
      </c>
      <c r="G289" s="127" t="s">
        <v>2879</v>
      </c>
      <c r="H289" s="128">
        <v>90</v>
      </c>
      <c r="I289" s="129">
        <v>20</v>
      </c>
      <c r="J289" s="129">
        <f>ROUND(I289*H289,2)</f>
        <v>1800</v>
      </c>
      <c r="K289" s="126" t="s">
        <v>1</v>
      </c>
      <c r="L289" s="29"/>
      <c r="M289" s="130" t="s">
        <v>1</v>
      </c>
      <c r="N289" s="131" t="s">
        <v>38</v>
      </c>
      <c r="O289" s="132">
        <v>0</v>
      </c>
      <c r="P289" s="132">
        <f>O289*H289</f>
        <v>0</v>
      </c>
      <c r="Q289" s="132">
        <v>0</v>
      </c>
      <c r="R289" s="132">
        <f>Q289*H289</f>
        <v>0</v>
      </c>
      <c r="S289" s="132">
        <v>0</v>
      </c>
      <c r="T289" s="133">
        <f>S289*H289</f>
        <v>0</v>
      </c>
      <c r="AR289" s="134" t="s">
        <v>106</v>
      </c>
      <c r="AT289" s="134" t="s">
        <v>226</v>
      </c>
      <c r="AU289" s="134" t="s">
        <v>78</v>
      </c>
      <c r="AY289" s="17" t="s">
        <v>224</v>
      </c>
      <c r="BE289" s="135">
        <f>IF(N289="základní",J289,0)</f>
        <v>1800</v>
      </c>
      <c r="BF289" s="135">
        <f>IF(N289="snížená",J289,0)</f>
        <v>0</v>
      </c>
      <c r="BG289" s="135">
        <f>IF(N289="zákl. přenesená",J289,0)</f>
        <v>0</v>
      </c>
      <c r="BH289" s="135">
        <f>IF(N289="sníž. přenesená",J289,0)</f>
        <v>0</v>
      </c>
      <c r="BI289" s="135">
        <f>IF(N289="nulová",J289,0)</f>
        <v>0</v>
      </c>
      <c r="BJ289" s="17" t="s">
        <v>78</v>
      </c>
      <c r="BK289" s="135">
        <f>ROUND(I289*H289,2)</f>
        <v>1800</v>
      </c>
      <c r="BL289" s="17" t="s">
        <v>106</v>
      </c>
      <c r="BM289" s="134" t="s">
        <v>740</v>
      </c>
    </row>
    <row r="290" spans="2:65" s="1" customFormat="1">
      <c r="B290" s="29"/>
      <c r="D290" s="136" t="s">
        <v>231</v>
      </c>
      <c r="F290" s="137" t="s">
        <v>6987</v>
      </c>
      <c r="L290" s="29"/>
      <c r="M290" s="138"/>
      <c r="T290" s="53"/>
      <c r="AT290" s="17" t="s">
        <v>231</v>
      </c>
      <c r="AU290" s="17" t="s">
        <v>78</v>
      </c>
    </row>
    <row r="291" spans="2:65" s="1" customFormat="1" ht="21.75" customHeight="1">
      <c r="B291" s="123"/>
      <c r="C291" s="124" t="s">
        <v>473</v>
      </c>
      <c r="D291" s="124" t="s">
        <v>226</v>
      </c>
      <c r="E291" s="125" t="s">
        <v>6904</v>
      </c>
      <c r="F291" s="126" t="s">
        <v>6989</v>
      </c>
      <c r="G291" s="127" t="s">
        <v>2879</v>
      </c>
      <c r="H291" s="128">
        <v>43</v>
      </c>
      <c r="I291" s="129">
        <v>32</v>
      </c>
      <c r="J291" s="129">
        <f>ROUND(I291*H291,2)</f>
        <v>1376</v>
      </c>
      <c r="K291" s="126" t="s">
        <v>1</v>
      </c>
      <c r="L291" s="29"/>
      <c r="M291" s="130" t="s">
        <v>1</v>
      </c>
      <c r="N291" s="131" t="s">
        <v>38</v>
      </c>
      <c r="O291" s="132">
        <v>0</v>
      </c>
      <c r="P291" s="132">
        <f>O291*H291</f>
        <v>0</v>
      </c>
      <c r="Q291" s="132">
        <v>0</v>
      </c>
      <c r="R291" s="132">
        <f>Q291*H291</f>
        <v>0</v>
      </c>
      <c r="S291" s="132">
        <v>0</v>
      </c>
      <c r="T291" s="133">
        <f>S291*H291</f>
        <v>0</v>
      </c>
      <c r="AR291" s="134" t="s">
        <v>106</v>
      </c>
      <c r="AT291" s="134" t="s">
        <v>226</v>
      </c>
      <c r="AU291" s="134" t="s">
        <v>78</v>
      </c>
      <c r="AY291" s="17" t="s">
        <v>224</v>
      </c>
      <c r="BE291" s="135">
        <f>IF(N291="základní",J291,0)</f>
        <v>1376</v>
      </c>
      <c r="BF291" s="135">
        <f>IF(N291="snížená",J291,0)</f>
        <v>0</v>
      </c>
      <c r="BG291" s="135">
        <f>IF(N291="zákl. přenesená",J291,0)</f>
        <v>0</v>
      </c>
      <c r="BH291" s="135">
        <f>IF(N291="sníž. přenesená",J291,0)</f>
        <v>0</v>
      </c>
      <c r="BI291" s="135">
        <f>IF(N291="nulová",J291,0)</f>
        <v>0</v>
      </c>
      <c r="BJ291" s="17" t="s">
        <v>78</v>
      </c>
      <c r="BK291" s="135">
        <f>ROUND(I291*H291,2)</f>
        <v>1376</v>
      </c>
      <c r="BL291" s="17" t="s">
        <v>106</v>
      </c>
      <c r="BM291" s="134" t="s">
        <v>745</v>
      </c>
    </row>
    <row r="292" spans="2:65" s="1" customFormat="1">
      <c r="B292" s="29"/>
      <c r="D292" s="136" t="s">
        <v>231</v>
      </c>
      <c r="F292" s="137" t="s">
        <v>6989</v>
      </c>
      <c r="L292" s="29"/>
      <c r="M292" s="138"/>
      <c r="T292" s="53"/>
      <c r="AT292" s="17" t="s">
        <v>231</v>
      </c>
      <c r="AU292" s="17" t="s">
        <v>78</v>
      </c>
    </row>
    <row r="293" spans="2:65" s="1" customFormat="1" ht="21.75" customHeight="1">
      <c r="B293" s="123"/>
      <c r="C293" s="124" t="s">
        <v>751</v>
      </c>
      <c r="D293" s="124" t="s">
        <v>226</v>
      </c>
      <c r="E293" s="125" t="s">
        <v>6906</v>
      </c>
      <c r="F293" s="126" t="s">
        <v>6991</v>
      </c>
      <c r="G293" s="127" t="s">
        <v>2879</v>
      </c>
      <c r="H293" s="128">
        <v>89</v>
      </c>
      <c r="I293" s="129">
        <v>35</v>
      </c>
      <c r="J293" s="129">
        <f>ROUND(I293*H293,2)</f>
        <v>3115</v>
      </c>
      <c r="K293" s="126" t="s">
        <v>1</v>
      </c>
      <c r="L293" s="29"/>
      <c r="M293" s="130" t="s">
        <v>1</v>
      </c>
      <c r="N293" s="131" t="s">
        <v>38</v>
      </c>
      <c r="O293" s="132">
        <v>0</v>
      </c>
      <c r="P293" s="132">
        <f>O293*H293</f>
        <v>0</v>
      </c>
      <c r="Q293" s="132">
        <v>0</v>
      </c>
      <c r="R293" s="132">
        <f>Q293*H293</f>
        <v>0</v>
      </c>
      <c r="S293" s="132">
        <v>0</v>
      </c>
      <c r="T293" s="133">
        <f>S293*H293</f>
        <v>0</v>
      </c>
      <c r="AR293" s="134" t="s">
        <v>106</v>
      </c>
      <c r="AT293" s="134" t="s">
        <v>226</v>
      </c>
      <c r="AU293" s="134" t="s">
        <v>78</v>
      </c>
      <c r="AY293" s="17" t="s">
        <v>224</v>
      </c>
      <c r="BE293" s="135">
        <f>IF(N293="základní",J293,0)</f>
        <v>3115</v>
      </c>
      <c r="BF293" s="135">
        <f>IF(N293="snížená",J293,0)</f>
        <v>0</v>
      </c>
      <c r="BG293" s="135">
        <f>IF(N293="zákl. přenesená",J293,0)</f>
        <v>0</v>
      </c>
      <c r="BH293" s="135">
        <f>IF(N293="sníž. přenesená",J293,0)</f>
        <v>0</v>
      </c>
      <c r="BI293" s="135">
        <f>IF(N293="nulová",J293,0)</f>
        <v>0</v>
      </c>
      <c r="BJ293" s="17" t="s">
        <v>78</v>
      </c>
      <c r="BK293" s="135">
        <f>ROUND(I293*H293,2)</f>
        <v>3115</v>
      </c>
      <c r="BL293" s="17" t="s">
        <v>106</v>
      </c>
      <c r="BM293" s="134" t="s">
        <v>754</v>
      </c>
    </row>
    <row r="294" spans="2:65" s="1" customFormat="1">
      <c r="B294" s="29"/>
      <c r="D294" s="136" t="s">
        <v>231</v>
      </c>
      <c r="F294" s="137" t="s">
        <v>6991</v>
      </c>
      <c r="L294" s="29"/>
      <c r="M294" s="138"/>
      <c r="T294" s="53"/>
      <c r="AT294" s="17" t="s">
        <v>231</v>
      </c>
      <c r="AU294" s="17" t="s">
        <v>78</v>
      </c>
    </row>
    <row r="295" spans="2:65" s="1" customFormat="1" ht="16.5" customHeight="1">
      <c r="B295" s="123"/>
      <c r="C295" s="124" t="s">
        <v>476</v>
      </c>
      <c r="D295" s="124" t="s">
        <v>226</v>
      </c>
      <c r="E295" s="125" t="s">
        <v>6908</v>
      </c>
      <c r="F295" s="126" t="s">
        <v>6993</v>
      </c>
      <c r="G295" s="127" t="s">
        <v>2879</v>
      </c>
      <c r="H295" s="128">
        <v>61</v>
      </c>
      <c r="I295" s="129">
        <v>19</v>
      </c>
      <c r="J295" s="129">
        <f>ROUND(I295*H295,2)</f>
        <v>1159</v>
      </c>
      <c r="K295" s="126" t="s">
        <v>1</v>
      </c>
      <c r="L295" s="29"/>
      <c r="M295" s="130" t="s">
        <v>1</v>
      </c>
      <c r="N295" s="131" t="s">
        <v>38</v>
      </c>
      <c r="O295" s="132">
        <v>0</v>
      </c>
      <c r="P295" s="132">
        <f>O295*H295</f>
        <v>0</v>
      </c>
      <c r="Q295" s="132">
        <v>0</v>
      </c>
      <c r="R295" s="132">
        <f>Q295*H295</f>
        <v>0</v>
      </c>
      <c r="S295" s="132">
        <v>0</v>
      </c>
      <c r="T295" s="133">
        <f>S295*H295</f>
        <v>0</v>
      </c>
      <c r="AR295" s="134" t="s">
        <v>106</v>
      </c>
      <c r="AT295" s="134" t="s">
        <v>226</v>
      </c>
      <c r="AU295" s="134" t="s">
        <v>78</v>
      </c>
      <c r="AY295" s="17" t="s">
        <v>224</v>
      </c>
      <c r="BE295" s="135">
        <f>IF(N295="základní",J295,0)</f>
        <v>1159</v>
      </c>
      <c r="BF295" s="135">
        <f>IF(N295="snížená",J295,0)</f>
        <v>0</v>
      </c>
      <c r="BG295" s="135">
        <f>IF(N295="zákl. přenesená",J295,0)</f>
        <v>0</v>
      </c>
      <c r="BH295" s="135">
        <f>IF(N295="sníž. přenesená",J295,0)</f>
        <v>0</v>
      </c>
      <c r="BI295" s="135">
        <f>IF(N295="nulová",J295,0)</f>
        <v>0</v>
      </c>
      <c r="BJ295" s="17" t="s">
        <v>78</v>
      </c>
      <c r="BK295" s="135">
        <f>ROUND(I295*H295,2)</f>
        <v>1159</v>
      </c>
      <c r="BL295" s="17" t="s">
        <v>106</v>
      </c>
      <c r="BM295" s="134" t="s">
        <v>758</v>
      </c>
    </row>
    <row r="296" spans="2:65" s="1" customFormat="1">
      <c r="B296" s="29"/>
      <c r="D296" s="136" t="s">
        <v>231</v>
      </c>
      <c r="F296" s="137" t="s">
        <v>6993</v>
      </c>
      <c r="L296" s="29"/>
      <c r="M296" s="138"/>
      <c r="T296" s="53"/>
      <c r="AT296" s="17" t="s">
        <v>231</v>
      </c>
      <c r="AU296" s="17" t="s">
        <v>78</v>
      </c>
    </row>
    <row r="297" spans="2:65" s="1" customFormat="1" ht="21.75" customHeight="1">
      <c r="B297" s="123"/>
      <c r="C297" s="124" t="s">
        <v>760</v>
      </c>
      <c r="D297" s="124" t="s">
        <v>226</v>
      </c>
      <c r="E297" s="125" t="s">
        <v>6915</v>
      </c>
      <c r="F297" s="126" t="s">
        <v>6997</v>
      </c>
      <c r="G297" s="127" t="s">
        <v>2879</v>
      </c>
      <c r="H297" s="128">
        <v>18</v>
      </c>
      <c r="I297" s="129">
        <v>34</v>
      </c>
      <c r="J297" s="129">
        <f>ROUND(I297*H297,2)</f>
        <v>612</v>
      </c>
      <c r="K297" s="126" t="s">
        <v>1</v>
      </c>
      <c r="L297" s="29"/>
      <c r="M297" s="130" t="s">
        <v>1</v>
      </c>
      <c r="N297" s="131" t="s">
        <v>38</v>
      </c>
      <c r="O297" s="132">
        <v>0</v>
      </c>
      <c r="P297" s="132">
        <f>O297*H297</f>
        <v>0</v>
      </c>
      <c r="Q297" s="132">
        <v>0</v>
      </c>
      <c r="R297" s="132">
        <f>Q297*H297</f>
        <v>0</v>
      </c>
      <c r="S297" s="132">
        <v>0</v>
      </c>
      <c r="T297" s="133">
        <f>S297*H297</f>
        <v>0</v>
      </c>
      <c r="AR297" s="134" t="s">
        <v>106</v>
      </c>
      <c r="AT297" s="134" t="s">
        <v>226</v>
      </c>
      <c r="AU297" s="134" t="s">
        <v>78</v>
      </c>
      <c r="AY297" s="17" t="s">
        <v>224</v>
      </c>
      <c r="BE297" s="135">
        <f>IF(N297="základní",J297,0)</f>
        <v>612</v>
      </c>
      <c r="BF297" s="135">
        <f>IF(N297="snížená",J297,0)</f>
        <v>0</v>
      </c>
      <c r="BG297" s="135">
        <f>IF(N297="zákl. přenesená",J297,0)</f>
        <v>0</v>
      </c>
      <c r="BH297" s="135">
        <f>IF(N297="sníž. přenesená",J297,0)</f>
        <v>0</v>
      </c>
      <c r="BI297" s="135">
        <f>IF(N297="nulová",J297,0)</f>
        <v>0</v>
      </c>
      <c r="BJ297" s="17" t="s">
        <v>78</v>
      </c>
      <c r="BK297" s="135">
        <f>ROUND(I297*H297,2)</f>
        <v>612</v>
      </c>
      <c r="BL297" s="17" t="s">
        <v>106</v>
      </c>
      <c r="BM297" s="134" t="s">
        <v>763</v>
      </c>
    </row>
    <row r="298" spans="2:65" s="1" customFormat="1">
      <c r="B298" s="29"/>
      <c r="D298" s="136" t="s">
        <v>231</v>
      </c>
      <c r="F298" s="137" t="s">
        <v>6997</v>
      </c>
      <c r="L298" s="29"/>
      <c r="M298" s="138"/>
      <c r="T298" s="53"/>
      <c r="AT298" s="17" t="s">
        <v>231</v>
      </c>
      <c r="AU298" s="17" t="s">
        <v>78</v>
      </c>
    </row>
    <row r="299" spans="2:65" s="1" customFormat="1" ht="24.2" customHeight="1">
      <c r="B299" s="123"/>
      <c r="C299" s="124" t="s">
        <v>482</v>
      </c>
      <c r="D299" s="124" t="s">
        <v>226</v>
      </c>
      <c r="E299" s="125" t="s">
        <v>6917</v>
      </c>
      <c r="F299" s="126" t="s">
        <v>6999</v>
      </c>
      <c r="G299" s="127" t="s">
        <v>2879</v>
      </c>
      <c r="H299" s="128">
        <v>61</v>
      </c>
      <c r="I299" s="129">
        <v>71</v>
      </c>
      <c r="J299" s="129">
        <f>ROUND(I299*H299,2)</f>
        <v>4331</v>
      </c>
      <c r="K299" s="126" t="s">
        <v>1</v>
      </c>
      <c r="L299" s="29"/>
      <c r="M299" s="130" t="s">
        <v>1</v>
      </c>
      <c r="N299" s="131" t="s">
        <v>38</v>
      </c>
      <c r="O299" s="132">
        <v>0</v>
      </c>
      <c r="P299" s="132">
        <f>O299*H299</f>
        <v>0</v>
      </c>
      <c r="Q299" s="132">
        <v>0</v>
      </c>
      <c r="R299" s="132">
        <f>Q299*H299</f>
        <v>0</v>
      </c>
      <c r="S299" s="132">
        <v>0</v>
      </c>
      <c r="T299" s="133">
        <f>S299*H299</f>
        <v>0</v>
      </c>
      <c r="AR299" s="134" t="s">
        <v>106</v>
      </c>
      <c r="AT299" s="134" t="s">
        <v>226</v>
      </c>
      <c r="AU299" s="134" t="s">
        <v>78</v>
      </c>
      <c r="AY299" s="17" t="s">
        <v>224</v>
      </c>
      <c r="BE299" s="135">
        <f>IF(N299="základní",J299,0)</f>
        <v>4331</v>
      </c>
      <c r="BF299" s="135">
        <f>IF(N299="snížená",J299,0)</f>
        <v>0</v>
      </c>
      <c r="BG299" s="135">
        <f>IF(N299="zákl. přenesená",J299,0)</f>
        <v>0</v>
      </c>
      <c r="BH299" s="135">
        <f>IF(N299="sníž. přenesená",J299,0)</f>
        <v>0</v>
      </c>
      <c r="BI299" s="135">
        <f>IF(N299="nulová",J299,0)</f>
        <v>0</v>
      </c>
      <c r="BJ299" s="17" t="s">
        <v>78</v>
      </c>
      <c r="BK299" s="135">
        <f>ROUND(I299*H299,2)</f>
        <v>4331</v>
      </c>
      <c r="BL299" s="17" t="s">
        <v>106</v>
      </c>
      <c r="BM299" s="134" t="s">
        <v>767</v>
      </c>
    </row>
    <row r="300" spans="2:65" s="1" customFormat="1">
      <c r="B300" s="29"/>
      <c r="D300" s="136" t="s">
        <v>231</v>
      </c>
      <c r="F300" s="137" t="s">
        <v>6999</v>
      </c>
      <c r="L300" s="29"/>
      <c r="M300" s="138"/>
      <c r="T300" s="53"/>
      <c r="AT300" s="17" t="s">
        <v>231</v>
      </c>
      <c r="AU300" s="17" t="s">
        <v>78</v>
      </c>
    </row>
    <row r="301" spans="2:65" s="1" customFormat="1" ht="16.5" customHeight="1">
      <c r="B301" s="123"/>
      <c r="C301" s="124" t="s">
        <v>769</v>
      </c>
      <c r="D301" s="124" t="s">
        <v>226</v>
      </c>
      <c r="E301" s="125" t="s">
        <v>6919</v>
      </c>
      <c r="F301" s="126" t="s">
        <v>7001</v>
      </c>
      <c r="G301" s="127" t="s">
        <v>2879</v>
      </c>
      <c r="H301" s="128">
        <v>48</v>
      </c>
      <c r="I301" s="129">
        <v>50</v>
      </c>
      <c r="J301" s="129">
        <f>ROUND(I301*H301,2)</f>
        <v>2400</v>
      </c>
      <c r="K301" s="126" t="s">
        <v>1</v>
      </c>
      <c r="L301" s="29"/>
      <c r="M301" s="130" t="s">
        <v>1</v>
      </c>
      <c r="N301" s="131" t="s">
        <v>38</v>
      </c>
      <c r="O301" s="132">
        <v>0</v>
      </c>
      <c r="P301" s="132">
        <f>O301*H301</f>
        <v>0</v>
      </c>
      <c r="Q301" s="132">
        <v>0</v>
      </c>
      <c r="R301" s="132">
        <f>Q301*H301</f>
        <v>0</v>
      </c>
      <c r="S301" s="132">
        <v>0</v>
      </c>
      <c r="T301" s="133">
        <f>S301*H301</f>
        <v>0</v>
      </c>
      <c r="AR301" s="134" t="s">
        <v>106</v>
      </c>
      <c r="AT301" s="134" t="s">
        <v>226</v>
      </c>
      <c r="AU301" s="134" t="s">
        <v>78</v>
      </c>
      <c r="AY301" s="17" t="s">
        <v>224</v>
      </c>
      <c r="BE301" s="135">
        <f>IF(N301="základní",J301,0)</f>
        <v>2400</v>
      </c>
      <c r="BF301" s="135">
        <f>IF(N301="snížená",J301,0)</f>
        <v>0</v>
      </c>
      <c r="BG301" s="135">
        <f>IF(N301="zákl. přenesená",J301,0)</f>
        <v>0</v>
      </c>
      <c r="BH301" s="135">
        <f>IF(N301="sníž. přenesená",J301,0)</f>
        <v>0</v>
      </c>
      <c r="BI301" s="135">
        <f>IF(N301="nulová",J301,0)</f>
        <v>0</v>
      </c>
      <c r="BJ301" s="17" t="s">
        <v>78</v>
      </c>
      <c r="BK301" s="135">
        <f>ROUND(I301*H301,2)</f>
        <v>2400</v>
      </c>
      <c r="BL301" s="17" t="s">
        <v>106</v>
      </c>
      <c r="BM301" s="134" t="s">
        <v>772</v>
      </c>
    </row>
    <row r="302" spans="2:65" s="1" customFormat="1">
      <c r="B302" s="29"/>
      <c r="D302" s="136" t="s">
        <v>231</v>
      </c>
      <c r="F302" s="137" t="s">
        <v>7001</v>
      </c>
      <c r="L302" s="29"/>
      <c r="M302" s="138"/>
      <c r="T302" s="53"/>
      <c r="AT302" s="17" t="s">
        <v>231</v>
      </c>
      <c r="AU302" s="17" t="s">
        <v>78</v>
      </c>
    </row>
    <row r="303" spans="2:65" s="1" customFormat="1" ht="24.2" customHeight="1">
      <c r="B303" s="123"/>
      <c r="C303" s="124" t="s">
        <v>487</v>
      </c>
      <c r="D303" s="124" t="s">
        <v>226</v>
      </c>
      <c r="E303" s="125" t="s">
        <v>6921</v>
      </c>
      <c r="F303" s="126" t="s">
        <v>7003</v>
      </c>
      <c r="G303" s="127" t="s">
        <v>2879</v>
      </c>
      <c r="H303" s="128">
        <v>32</v>
      </c>
      <c r="I303" s="129">
        <v>61</v>
      </c>
      <c r="J303" s="129">
        <f>ROUND(I303*H303,2)</f>
        <v>1952</v>
      </c>
      <c r="K303" s="126" t="s">
        <v>1</v>
      </c>
      <c r="L303" s="29"/>
      <c r="M303" s="130" t="s">
        <v>1</v>
      </c>
      <c r="N303" s="131" t="s">
        <v>38</v>
      </c>
      <c r="O303" s="132">
        <v>0</v>
      </c>
      <c r="P303" s="132">
        <f>O303*H303</f>
        <v>0</v>
      </c>
      <c r="Q303" s="132">
        <v>0</v>
      </c>
      <c r="R303" s="132">
        <f>Q303*H303</f>
        <v>0</v>
      </c>
      <c r="S303" s="132">
        <v>0</v>
      </c>
      <c r="T303" s="133">
        <f>S303*H303</f>
        <v>0</v>
      </c>
      <c r="AR303" s="134" t="s">
        <v>106</v>
      </c>
      <c r="AT303" s="134" t="s">
        <v>226</v>
      </c>
      <c r="AU303" s="134" t="s">
        <v>78</v>
      </c>
      <c r="AY303" s="17" t="s">
        <v>224</v>
      </c>
      <c r="BE303" s="135">
        <f>IF(N303="základní",J303,0)</f>
        <v>1952</v>
      </c>
      <c r="BF303" s="135">
        <f>IF(N303="snížená",J303,0)</f>
        <v>0</v>
      </c>
      <c r="BG303" s="135">
        <f>IF(N303="zákl. přenesená",J303,0)</f>
        <v>0</v>
      </c>
      <c r="BH303" s="135">
        <f>IF(N303="sníž. přenesená",J303,0)</f>
        <v>0</v>
      </c>
      <c r="BI303" s="135">
        <f>IF(N303="nulová",J303,0)</f>
        <v>0</v>
      </c>
      <c r="BJ303" s="17" t="s">
        <v>78</v>
      </c>
      <c r="BK303" s="135">
        <f>ROUND(I303*H303,2)</f>
        <v>1952</v>
      </c>
      <c r="BL303" s="17" t="s">
        <v>106</v>
      </c>
      <c r="BM303" s="134" t="s">
        <v>776</v>
      </c>
    </row>
    <row r="304" spans="2:65" s="1" customFormat="1">
      <c r="B304" s="29"/>
      <c r="D304" s="136" t="s">
        <v>231</v>
      </c>
      <c r="F304" s="137" t="s">
        <v>7003</v>
      </c>
      <c r="L304" s="29"/>
      <c r="M304" s="138"/>
      <c r="T304" s="53"/>
      <c r="AT304" s="17" t="s">
        <v>231</v>
      </c>
      <c r="AU304" s="17" t="s">
        <v>78</v>
      </c>
    </row>
    <row r="305" spans="2:65" s="1" customFormat="1" ht="21.75" customHeight="1">
      <c r="B305" s="123"/>
      <c r="C305" s="124" t="s">
        <v>778</v>
      </c>
      <c r="D305" s="124" t="s">
        <v>226</v>
      </c>
      <c r="E305" s="125" t="s">
        <v>6923</v>
      </c>
      <c r="F305" s="126" t="s">
        <v>7005</v>
      </c>
      <c r="G305" s="127" t="s">
        <v>2879</v>
      </c>
      <c r="H305" s="128">
        <v>20</v>
      </c>
      <c r="I305" s="129">
        <v>40</v>
      </c>
      <c r="J305" s="129">
        <f>ROUND(I305*H305,2)</f>
        <v>800</v>
      </c>
      <c r="K305" s="126" t="s">
        <v>1</v>
      </c>
      <c r="L305" s="29"/>
      <c r="M305" s="130" t="s">
        <v>1</v>
      </c>
      <c r="N305" s="131" t="s">
        <v>38</v>
      </c>
      <c r="O305" s="132">
        <v>0</v>
      </c>
      <c r="P305" s="132">
        <f>O305*H305</f>
        <v>0</v>
      </c>
      <c r="Q305" s="132">
        <v>0</v>
      </c>
      <c r="R305" s="132">
        <f>Q305*H305</f>
        <v>0</v>
      </c>
      <c r="S305" s="132">
        <v>0</v>
      </c>
      <c r="T305" s="133">
        <f>S305*H305</f>
        <v>0</v>
      </c>
      <c r="AR305" s="134" t="s">
        <v>106</v>
      </c>
      <c r="AT305" s="134" t="s">
        <v>226</v>
      </c>
      <c r="AU305" s="134" t="s">
        <v>78</v>
      </c>
      <c r="AY305" s="17" t="s">
        <v>224</v>
      </c>
      <c r="BE305" s="135">
        <f>IF(N305="základní",J305,0)</f>
        <v>800</v>
      </c>
      <c r="BF305" s="135">
        <f>IF(N305="snížená",J305,0)</f>
        <v>0</v>
      </c>
      <c r="BG305" s="135">
        <f>IF(N305="zákl. přenesená",J305,0)</f>
        <v>0</v>
      </c>
      <c r="BH305" s="135">
        <f>IF(N305="sníž. přenesená",J305,0)</f>
        <v>0</v>
      </c>
      <c r="BI305" s="135">
        <f>IF(N305="nulová",J305,0)</f>
        <v>0</v>
      </c>
      <c r="BJ305" s="17" t="s">
        <v>78</v>
      </c>
      <c r="BK305" s="135">
        <f>ROUND(I305*H305,2)</f>
        <v>800</v>
      </c>
      <c r="BL305" s="17" t="s">
        <v>106</v>
      </c>
      <c r="BM305" s="134" t="s">
        <v>781</v>
      </c>
    </row>
    <row r="306" spans="2:65" s="1" customFormat="1">
      <c r="B306" s="29"/>
      <c r="D306" s="136" t="s">
        <v>231</v>
      </c>
      <c r="F306" s="137" t="s">
        <v>7005</v>
      </c>
      <c r="L306" s="29"/>
      <c r="M306" s="138"/>
      <c r="T306" s="53"/>
      <c r="AT306" s="17" t="s">
        <v>231</v>
      </c>
      <c r="AU306" s="17" t="s">
        <v>78</v>
      </c>
    </row>
    <row r="307" spans="2:65" s="1" customFormat="1" ht="24.2" customHeight="1">
      <c r="B307" s="123"/>
      <c r="C307" s="124" t="s">
        <v>494</v>
      </c>
      <c r="D307" s="124" t="s">
        <v>226</v>
      </c>
      <c r="E307" s="125" t="s">
        <v>6927</v>
      </c>
      <c r="F307" s="126" t="s">
        <v>7007</v>
      </c>
      <c r="G307" s="127" t="s">
        <v>2879</v>
      </c>
      <c r="H307" s="128">
        <v>22</v>
      </c>
      <c r="I307" s="129">
        <v>44</v>
      </c>
      <c r="J307" s="129">
        <f>ROUND(I307*H307,2)</f>
        <v>968</v>
      </c>
      <c r="K307" s="126" t="s">
        <v>1</v>
      </c>
      <c r="L307" s="29"/>
      <c r="M307" s="130" t="s">
        <v>1</v>
      </c>
      <c r="N307" s="131" t="s">
        <v>38</v>
      </c>
      <c r="O307" s="132">
        <v>0</v>
      </c>
      <c r="P307" s="132">
        <f>O307*H307</f>
        <v>0</v>
      </c>
      <c r="Q307" s="132">
        <v>0</v>
      </c>
      <c r="R307" s="132">
        <f>Q307*H307</f>
        <v>0</v>
      </c>
      <c r="S307" s="132">
        <v>0</v>
      </c>
      <c r="T307" s="133">
        <f>S307*H307</f>
        <v>0</v>
      </c>
      <c r="AR307" s="134" t="s">
        <v>106</v>
      </c>
      <c r="AT307" s="134" t="s">
        <v>226</v>
      </c>
      <c r="AU307" s="134" t="s">
        <v>78</v>
      </c>
      <c r="AY307" s="17" t="s">
        <v>224</v>
      </c>
      <c r="BE307" s="135">
        <f>IF(N307="základní",J307,0)</f>
        <v>968</v>
      </c>
      <c r="BF307" s="135">
        <f>IF(N307="snížená",J307,0)</f>
        <v>0</v>
      </c>
      <c r="BG307" s="135">
        <f>IF(N307="zákl. přenesená",J307,0)</f>
        <v>0</v>
      </c>
      <c r="BH307" s="135">
        <f>IF(N307="sníž. přenesená",J307,0)</f>
        <v>0</v>
      </c>
      <c r="BI307" s="135">
        <f>IF(N307="nulová",J307,0)</f>
        <v>0</v>
      </c>
      <c r="BJ307" s="17" t="s">
        <v>78</v>
      </c>
      <c r="BK307" s="135">
        <f>ROUND(I307*H307,2)</f>
        <v>968</v>
      </c>
      <c r="BL307" s="17" t="s">
        <v>106</v>
      </c>
      <c r="BM307" s="134" t="s">
        <v>786</v>
      </c>
    </row>
    <row r="308" spans="2:65" s="1" customFormat="1">
      <c r="B308" s="29"/>
      <c r="D308" s="136" t="s">
        <v>231</v>
      </c>
      <c r="F308" s="137" t="s">
        <v>7007</v>
      </c>
      <c r="L308" s="29"/>
      <c r="M308" s="138"/>
      <c r="T308" s="53"/>
      <c r="AT308" s="17" t="s">
        <v>231</v>
      </c>
      <c r="AU308" s="17" t="s">
        <v>78</v>
      </c>
    </row>
    <row r="309" spans="2:65" s="1" customFormat="1" ht="21.75" customHeight="1">
      <c r="B309" s="123"/>
      <c r="C309" s="124" t="s">
        <v>789</v>
      </c>
      <c r="D309" s="124" t="s">
        <v>226</v>
      </c>
      <c r="E309" s="125" t="s">
        <v>6929</v>
      </c>
      <c r="F309" s="126" t="s">
        <v>7009</v>
      </c>
      <c r="G309" s="127" t="s">
        <v>2879</v>
      </c>
      <c r="H309" s="128">
        <v>54</v>
      </c>
      <c r="I309" s="129">
        <v>26</v>
      </c>
      <c r="J309" s="129">
        <f>ROUND(I309*H309,2)</f>
        <v>1404</v>
      </c>
      <c r="K309" s="126" t="s">
        <v>1</v>
      </c>
      <c r="L309" s="29"/>
      <c r="M309" s="130" t="s">
        <v>1</v>
      </c>
      <c r="N309" s="131" t="s">
        <v>38</v>
      </c>
      <c r="O309" s="132">
        <v>0</v>
      </c>
      <c r="P309" s="132">
        <f>O309*H309</f>
        <v>0</v>
      </c>
      <c r="Q309" s="132">
        <v>0</v>
      </c>
      <c r="R309" s="132">
        <f>Q309*H309</f>
        <v>0</v>
      </c>
      <c r="S309" s="132">
        <v>0</v>
      </c>
      <c r="T309" s="133">
        <f>S309*H309</f>
        <v>0</v>
      </c>
      <c r="AR309" s="134" t="s">
        <v>106</v>
      </c>
      <c r="AT309" s="134" t="s">
        <v>226</v>
      </c>
      <c r="AU309" s="134" t="s">
        <v>78</v>
      </c>
      <c r="AY309" s="17" t="s">
        <v>224</v>
      </c>
      <c r="BE309" s="135">
        <f>IF(N309="základní",J309,0)</f>
        <v>1404</v>
      </c>
      <c r="BF309" s="135">
        <f>IF(N309="snížená",J309,0)</f>
        <v>0</v>
      </c>
      <c r="BG309" s="135">
        <f>IF(N309="zákl. přenesená",J309,0)</f>
        <v>0</v>
      </c>
      <c r="BH309" s="135">
        <f>IF(N309="sníž. přenesená",J309,0)</f>
        <v>0</v>
      </c>
      <c r="BI309" s="135">
        <f>IF(N309="nulová",J309,0)</f>
        <v>0</v>
      </c>
      <c r="BJ309" s="17" t="s">
        <v>78</v>
      </c>
      <c r="BK309" s="135">
        <f>ROUND(I309*H309,2)</f>
        <v>1404</v>
      </c>
      <c r="BL309" s="17" t="s">
        <v>106</v>
      </c>
      <c r="BM309" s="134" t="s">
        <v>792</v>
      </c>
    </row>
    <row r="310" spans="2:65" s="1" customFormat="1">
      <c r="B310" s="29"/>
      <c r="D310" s="136" t="s">
        <v>231</v>
      </c>
      <c r="F310" s="137" t="s">
        <v>7009</v>
      </c>
      <c r="L310" s="29"/>
      <c r="M310" s="138"/>
      <c r="T310" s="53"/>
      <c r="AT310" s="17" t="s">
        <v>231</v>
      </c>
      <c r="AU310" s="17" t="s">
        <v>78</v>
      </c>
    </row>
    <row r="311" spans="2:65" s="1" customFormat="1" ht="16.5" customHeight="1">
      <c r="B311" s="123"/>
      <c r="C311" s="124" t="s">
        <v>500</v>
      </c>
      <c r="D311" s="124" t="s">
        <v>226</v>
      </c>
      <c r="E311" s="125" t="s">
        <v>6933</v>
      </c>
      <c r="F311" s="126" t="s">
        <v>7011</v>
      </c>
      <c r="G311" s="127" t="s">
        <v>2879</v>
      </c>
      <c r="H311" s="128">
        <v>26</v>
      </c>
      <c r="I311" s="129">
        <v>21</v>
      </c>
      <c r="J311" s="129">
        <f>ROUND(I311*H311,2)</f>
        <v>546</v>
      </c>
      <c r="K311" s="126" t="s">
        <v>1</v>
      </c>
      <c r="L311" s="29"/>
      <c r="M311" s="130" t="s">
        <v>1</v>
      </c>
      <c r="N311" s="131" t="s">
        <v>38</v>
      </c>
      <c r="O311" s="132">
        <v>0</v>
      </c>
      <c r="P311" s="132">
        <f>O311*H311</f>
        <v>0</v>
      </c>
      <c r="Q311" s="132">
        <v>0</v>
      </c>
      <c r="R311" s="132">
        <f>Q311*H311</f>
        <v>0</v>
      </c>
      <c r="S311" s="132">
        <v>0</v>
      </c>
      <c r="T311" s="133">
        <f>S311*H311</f>
        <v>0</v>
      </c>
      <c r="AR311" s="134" t="s">
        <v>106</v>
      </c>
      <c r="AT311" s="134" t="s">
        <v>226</v>
      </c>
      <c r="AU311" s="134" t="s">
        <v>78</v>
      </c>
      <c r="AY311" s="17" t="s">
        <v>224</v>
      </c>
      <c r="BE311" s="135">
        <f>IF(N311="základní",J311,0)</f>
        <v>546</v>
      </c>
      <c r="BF311" s="135">
        <f>IF(N311="snížená",J311,0)</f>
        <v>0</v>
      </c>
      <c r="BG311" s="135">
        <f>IF(N311="zákl. přenesená",J311,0)</f>
        <v>0</v>
      </c>
      <c r="BH311" s="135">
        <f>IF(N311="sníž. přenesená",J311,0)</f>
        <v>0</v>
      </c>
      <c r="BI311" s="135">
        <f>IF(N311="nulová",J311,0)</f>
        <v>0</v>
      </c>
      <c r="BJ311" s="17" t="s">
        <v>78</v>
      </c>
      <c r="BK311" s="135">
        <f>ROUND(I311*H311,2)</f>
        <v>546</v>
      </c>
      <c r="BL311" s="17" t="s">
        <v>106</v>
      </c>
      <c r="BM311" s="134" t="s">
        <v>808</v>
      </c>
    </row>
    <row r="312" spans="2:65" s="1" customFormat="1">
      <c r="B312" s="29"/>
      <c r="D312" s="136" t="s">
        <v>231</v>
      </c>
      <c r="F312" s="137" t="s">
        <v>7011</v>
      </c>
      <c r="L312" s="29"/>
      <c r="M312" s="138"/>
      <c r="T312" s="53"/>
      <c r="AT312" s="17" t="s">
        <v>231</v>
      </c>
      <c r="AU312" s="17" t="s">
        <v>78</v>
      </c>
    </row>
    <row r="313" spans="2:65" s="1" customFormat="1" ht="24.2" customHeight="1">
      <c r="B313" s="123"/>
      <c r="C313" s="124" t="s">
        <v>809</v>
      </c>
      <c r="D313" s="124" t="s">
        <v>226</v>
      </c>
      <c r="E313" s="125" t="s">
        <v>6938</v>
      </c>
      <c r="F313" s="126" t="s">
        <v>7013</v>
      </c>
      <c r="G313" s="127" t="s">
        <v>2879</v>
      </c>
      <c r="H313" s="128">
        <v>37</v>
      </c>
      <c r="I313" s="129">
        <v>37</v>
      </c>
      <c r="J313" s="129">
        <f>ROUND(I313*H313,2)</f>
        <v>1369</v>
      </c>
      <c r="K313" s="126" t="s">
        <v>1</v>
      </c>
      <c r="L313" s="29"/>
      <c r="M313" s="130" t="s">
        <v>1</v>
      </c>
      <c r="N313" s="131" t="s">
        <v>38</v>
      </c>
      <c r="O313" s="132">
        <v>0</v>
      </c>
      <c r="P313" s="132">
        <f>O313*H313</f>
        <v>0</v>
      </c>
      <c r="Q313" s="132">
        <v>0</v>
      </c>
      <c r="R313" s="132">
        <f>Q313*H313</f>
        <v>0</v>
      </c>
      <c r="S313" s="132">
        <v>0</v>
      </c>
      <c r="T313" s="133">
        <f>S313*H313</f>
        <v>0</v>
      </c>
      <c r="AR313" s="134" t="s">
        <v>106</v>
      </c>
      <c r="AT313" s="134" t="s">
        <v>226</v>
      </c>
      <c r="AU313" s="134" t="s">
        <v>78</v>
      </c>
      <c r="AY313" s="17" t="s">
        <v>224</v>
      </c>
      <c r="BE313" s="135">
        <f>IF(N313="základní",J313,0)</f>
        <v>1369</v>
      </c>
      <c r="BF313" s="135">
        <f>IF(N313="snížená",J313,0)</f>
        <v>0</v>
      </c>
      <c r="BG313" s="135">
        <f>IF(N313="zákl. přenesená",J313,0)</f>
        <v>0</v>
      </c>
      <c r="BH313" s="135">
        <f>IF(N313="sníž. přenesená",J313,0)</f>
        <v>0</v>
      </c>
      <c r="BI313" s="135">
        <f>IF(N313="nulová",J313,0)</f>
        <v>0</v>
      </c>
      <c r="BJ313" s="17" t="s">
        <v>78</v>
      </c>
      <c r="BK313" s="135">
        <f>ROUND(I313*H313,2)</f>
        <v>1369</v>
      </c>
      <c r="BL313" s="17" t="s">
        <v>106</v>
      </c>
      <c r="BM313" s="134" t="s">
        <v>812</v>
      </c>
    </row>
    <row r="314" spans="2:65" s="1" customFormat="1">
      <c r="B314" s="29"/>
      <c r="D314" s="136" t="s">
        <v>231</v>
      </c>
      <c r="F314" s="137" t="s">
        <v>7013</v>
      </c>
      <c r="L314" s="29"/>
      <c r="M314" s="138"/>
      <c r="T314" s="53"/>
      <c r="AT314" s="17" t="s">
        <v>231</v>
      </c>
      <c r="AU314" s="17" t="s">
        <v>78</v>
      </c>
    </row>
    <row r="315" spans="2:65" s="1" customFormat="1" ht="21.75" customHeight="1">
      <c r="B315" s="123"/>
      <c r="C315" s="124" t="s">
        <v>506</v>
      </c>
      <c r="D315" s="124" t="s">
        <v>226</v>
      </c>
      <c r="E315" s="125" t="s">
        <v>6947</v>
      </c>
      <c r="F315" s="126" t="s">
        <v>7017</v>
      </c>
      <c r="G315" s="127" t="s">
        <v>2879</v>
      </c>
      <c r="H315" s="128">
        <v>39</v>
      </c>
      <c r="I315" s="129">
        <v>29</v>
      </c>
      <c r="J315" s="129">
        <f>ROUND(I315*H315,2)</f>
        <v>1131</v>
      </c>
      <c r="K315" s="126" t="s">
        <v>1</v>
      </c>
      <c r="L315" s="29"/>
      <c r="M315" s="130" t="s">
        <v>1</v>
      </c>
      <c r="N315" s="131" t="s">
        <v>38</v>
      </c>
      <c r="O315" s="132">
        <v>0</v>
      </c>
      <c r="P315" s="132">
        <f>O315*H315</f>
        <v>0</v>
      </c>
      <c r="Q315" s="132">
        <v>0</v>
      </c>
      <c r="R315" s="132">
        <f>Q315*H315</f>
        <v>0</v>
      </c>
      <c r="S315" s="132">
        <v>0</v>
      </c>
      <c r="T315" s="133">
        <f>S315*H315</f>
        <v>0</v>
      </c>
      <c r="AR315" s="134" t="s">
        <v>106</v>
      </c>
      <c r="AT315" s="134" t="s">
        <v>226</v>
      </c>
      <c r="AU315" s="134" t="s">
        <v>78</v>
      </c>
      <c r="AY315" s="17" t="s">
        <v>224</v>
      </c>
      <c r="BE315" s="135">
        <f>IF(N315="základní",J315,0)</f>
        <v>1131</v>
      </c>
      <c r="BF315" s="135">
        <f>IF(N315="snížená",J315,0)</f>
        <v>0</v>
      </c>
      <c r="BG315" s="135">
        <f>IF(N315="zákl. přenesená",J315,0)</f>
        <v>0</v>
      </c>
      <c r="BH315" s="135">
        <f>IF(N315="sníž. přenesená",J315,0)</f>
        <v>0</v>
      </c>
      <c r="BI315" s="135">
        <f>IF(N315="nulová",J315,0)</f>
        <v>0</v>
      </c>
      <c r="BJ315" s="17" t="s">
        <v>78</v>
      </c>
      <c r="BK315" s="135">
        <f>ROUND(I315*H315,2)</f>
        <v>1131</v>
      </c>
      <c r="BL315" s="17" t="s">
        <v>106</v>
      </c>
      <c r="BM315" s="134" t="s">
        <v>817</v>
      </c>
    </row>
    <row r="316" spans="2:65" s="1" customFormat="1">
      <c r="B316" s="29"/>
      <c r="D316" s="136" t="s">
        <v>231</v>
      </c>
      <c r="F316" s="137" t="s">
        <v>7017</v>
      </c>
      <c r="L316" s="29"/>
      <c r="M316" s="138"/>
      <c r="T316" s="53"/>
      <c r="AT316" s="17" t="s">
        <v>231</v>
      </c>
      <c r="AU316" s="17" t="s">
        <v>78</v>
      </c>
    </row>
    <row r="317" spans="2:65" s="1" customFormat="1" ht="21.75" customHeight="1">
      <c r="B317" s="123"/>
      <c r="C317" s="124" t="s">
        <v>827</v>
      </c>
      <c r="D317" s="124" t="s">
        <v>226</v>
      </c>
      <c r="E317" s="125" t="s">
        <v>6949</v>
      </c>
      <c r="F317" s="126" t="s">
        <v>7019</v>
      </c>
      <c r="G317" s="127" t="s">
        <v>2879</v>
      </c>
      <c r="H317" s="128">
        <v>34</v>
      </c>
      <c r="I317" s="129">
        <v>29</v>
      </c>
      <c r="J317" s="129">
        <f>ROUND(I317*H317,2)</f>
        <v>986</v>
      </c>
      <c r="K317" s="126" t="s">
        <v>1</v>
      </c>
      <c r="L317" s="29"/>
      <c r="M317" s="130" t="s">
        <v>1</v>
      </c>
      <c r="N317" s="131" t="s">
        <v>38</v>
      </c>
      <c r="O317" s="132">
        <v>0</v>
      </c>
      <c r="P317" s="132">
        <f>O317*H317</f>
        <v>0</v>
      </c>
      <c r="Q317" s="132">
        <v>0</v>
      </c>
      <c r="R317" s="132">
        <f>Q317*H317</f>
        <v>0</v>
      </c>
      <c r="S317" s="132">
        <v>0</v>
      </c>
      <c r="T317" s="133">
        <f>S317*H317</f>
        <v>0</v>
      </c>
      <c r="AR317" s="134" t="s">
        <v>106</v>
      </c>
      <c r="AT317" s="134" t="s">
        <v>226</v>
      </c>
      <c r="AU317" s="134" t="s">
        <v>78</v>
      </c>
      <c r="AY317" s="17" t="s">
        <v>224</v>
      </c>
      <c r="BE317" s="135">
        <f>IF(N317="základní",J317,0)</f>
        <v>986</v>
      </c>
      <c r="BF317" s="135">
        <f>IF(N317="snížená",J317,0)</f>
        <v>0</v>
      </c>
      <c r="BG317" s="135">
        <f>IF(N317="zákl. přenesená",J317,0)</f>
        <v>0</v>
      </c>
      <c r="BH317" s="135">
        <f>IF(N317="sníž. přenesená",J317,0)</f>
        <v>0</v>
      </c>
      <c r="BI317" s="135">
        <f>IF(N317="nulová",J317,0)</f>
        <v>0</v>
      </c>
      <c r="BJ317" s="17" t="s">
        <v>78</v>
      </c>
      <c r="BK317" s="135">
        <f>ROUND(I317*H317,2)</f>
        <v>986</v>
      </c>
      <c r="BL317" s="17" t="s">
        <v>106</v>
      </c>
      <c r="BM317" s="134" t="s">
        <v>830</v>
      </c>
    </row>
    <row r="318" spans="2:65" s="1" customFormat="1">
      <c r="B318" s="29"/>
      <c r="D318" s="136" t="s">
        <v>231</v>
      </c>
      <c r="F318" s="137" t="s">
        <v>7019</v>
      </c>
      <c r="L318" s="29"/>
      <c r="M318" s="138"/>
      <c r="T318" s="53"/>
      <c r="AT318" s="17" t="s">
        <v>231</v>
      </c>
      <c r="AU318" s="17" t="s">
        <v>78</v>
      </c>
    </row>
    <row r="319" spans="2:65" s="1" customFormat="1" ht="16.5" customHeight="1">
      <c r="B319" s="123"/>
      <c r="C319" s="124" t="s">
        <v>510</v>
      </c>
      <c r="D319" s="124" t="s">
        <v>226</v>
      </c>
      <c r="E319" s="125" t="s">
        <v>6956</v>
      </c>
      <c r="F319" s="126" t="s">
        <v>7021</v>
      </c>
      <c r="G319" s="127" t="s">
        <v>2879</v>
      </c>
      <c r="H319" s="128">
        <v>43</v>
      </c>
      <c r="I319" s="129">
        <v>29</v>
      </c>
      <c r="J319" s="129">
        <f>ROUND(I319*H319,2)</f>
        <v>1247</v>
      </c>
      <c r="K319" s="126" t="s">
        <v>1</v>
      </c>
      <c r="L319" s="29"/>
      <c r="M319" s="130" t="s">
        <v>1</v>
      </c>
      <c r="N319" s="131" t="s">
        <v>38</v>
      </c>
      <c r="O319" s="132">
        <v>0</v>
      </c>
      <c r="P319" s="132">
        <f>O319*H319</f>
        <v>0</v>
      </c>
      <c r="Q319" s="132">
        <v>0</v>
      </c>
      <c r="R319" s="132">
        <f>Q319*H319</f>
        <v>0</v>
      </c>
      <c r="S319" s="132">
        <v>0</v>
      </c>
      <c r="T319" s="133">
        <f>S319*H319</f>
        <v>0</v>
      </c>
      <c r="AR319" s="134" t="s">
        <v>106</v>
      </c>
      <c r="AT319" s="134" t="s">
        <v>226</v>
      </c>
      <c r="AU319" s="134" t="s">
        <v>78</v>
      </c>
      <c r="AY319" s="17" t="s">
        <v>224</v>
      </c>
      <c r="BE319" s="135">
        <f>IF(N319="základní",J319,0)</f>
        <v>1247</v>
      </c>
      <c r="BF319" s="135">
        <f>IF(N319="snížená",J319,0)</f>
        <v>0</v>
      </c>
      <c r="BG319" s="135">
        <f>IF(N319="zákl. přenesená",J319,0)</f>
        <v>0</v>
      </c>
      <c r="BH319" s="135">
        <f>IF(N319="sníž. přenesená",J319,0)</f>
        <v>0</v>
      </c>
      <c r="BI319" s="135">
        <f>IF(N319="nulová",J319,0)</f>
        <v>0</v>
      </c>
      <c r="BJ319" s="17" t="s">
        <v>78</v>
      </c>
      <c r="BK319" s="135">
        <f>ROUND(I319*H319,2)</f>
        <v>1247</v>
      </c>
      <c r="BL319" s="17" t="s">
        <v>106</v>
      </c>
      <c r="BM319" s="134" t="s">
        <v>836</v>
      </c>
    </row>
    <row r="320" spans="2:65" s="1" customFormat="1">
      <c r="B320" s="29"/>
      <c r="D320" s="136" t="s">
        <v>231</v>
      </c>
      <c r="F320" s="137" t="s">
        <v>7021</v>
      </c>
      <c r="L320" s="29"/>
      <c r="M320" s="138"/>
      <c r="T320" s="53"/>
      <c r="AT320" s="17" t="s">
        <v>231</v>
      </c>
      <c r="AU320" s="17" t="s">
        <v>78</v>
      </c>
    </row>
    <row r="321" spans="2:65" s="1" customFormat="1" ht="16.5" customHeight="1">
      <c r="B321" s="123"/>
      <c r="C321" s="124" t="s">
        <v>840</v>
      </c>
      <c r="D321" s="124" t="s">
        <v>226</v>
      </c>
      <c r="E321" s="125" t="s">
        <v>6960</v>
      </c>
      <c r="F321" s="126" t="s">
        <v>7023</v>
      </c>
      <c r="G321" s="127" t="s">
        <v>2879</v>
      </c>
      <c r="H321" s="128">
        <v>90</v>
      </c>
      <c r="I321" s="129">
        <v>24</v>
      </c>
      <c r="J321" s="129">
        <f>ROUND(I321*H321,2)</f>
        <v>2160</v>
      </c>
      <c r="K321" s="126" t="s">
        <v>1</v>
      </c>
      <c r="L321" s="29"/>
      <c r="M321" s="130" t="s">
        <v>1</v>
      </c>
      <c r="N321" s="131" t="s">
        <v>38</v>
      </c>
      <c r="O321" s="132">
        <v>0</v>
      </c>
      <c r="P321" s="132">
        <f>O321*H321</f>
        <v>0</v>
      </c>
      <c r="Q321" s="132">
        <v>0</v>
      </c>
      <c r="R321" s="132">
        <f>Q321*H321</f>
        <v>0</v>
      </c>
      <c r="S321" s="132">
        <v>0</v>
      </c>
      <c r="T321" s="133">
        <f>S321*H321</f>
        <v>0</v>
      </c>
      <c r="AR321" s="134" t="s">
        <v>106</v>
      </c>
      <c r="AT321" s="134" t="s">
        <v>226</v>
      </c>
      <c r="AU321" s="134" t="s">
        <v>78</v>
      </c>
      <c r="AY321" s="17" t="s">
        <v>224</v>
      </c>
      <c r="BE321" s="135">
        <f>IF(N321="základní",J321,0)</f>
        <v>2160</v>
      </c>
      <c r="BF321" s="135">
        <f>IF(N321="snížená",J321,0)</f>
        <v>0</v>
      </c>
      <c r="BG321" s="135">
        <f>IF(N321="zákl. přenesená",J321,0)</f>
        <v>0</v>
      </c>
      <c r="BH321" s="135">
        <f>IF(N321="sníž. přenesená",J321,0)</f>
        <v>0</v>
      </c>
      <c r="BI321" s="135">
        <f>IF(N321="nulová",J321,0)</f>
        <v>0</v>
      </c>
      <c r="BJ321" s="17" t="s">
        <v>78</v>
      </c>
      <c r="BK321" s="135">
        <f>ROUND(I321*H321,2)</f>
        <v>2160</v>
      </c>
      <c r="BL321" s="17" t="s">
        <v>106</v>
      </c>
      <c r="BM321" s="134" t="s">
        <v>843</v>
      </c>
    </row>
    <row r="322" spans="2:65" s="1" customFormat="1">
      <c r="B322" s="29"/>
      <c r="D322" s="136" t="s">
        <v>231</v>
      </c>
      <c r="F322" s="137" t="s">
        <v>7023</v>
      </c>
      <c r="L322" s="29"/>
      <c r="M322" s="138"/>
      <c r="T322" s="53"/>
      <c r="AT322" s="17" t="s">
        <v>231</v>
      </c>
      <c r="AU322" s="17" t="s">
        <v>78</v>
      </c>
    </row>
    <row r="323" spans="2:65" s="11" customFormat="1" ht="25.9" customHeight="1">
      <c r="B323" s="112"/>
      <c r="D323" s="113" t="s">
        <v>72</v>
      </c>
      <c r="E323" s="114" t="s">
        <v>7024</v>
      </c>
      <c r="F323" s="114" t="s">
        <v>7024</v>
      </c>
      <c r="J323" s="115">
        <f>BK323</f>
        <v>144894.39999999999</v>
      </c>
      <c r="L323" s="112"/>
      <c r="M323" s="116"/>
      <c r="P323" s="117">
        <f>SUM(P324:P359)</f>
        <v>0</v>
      </c>
      <c r="R323" s="117">
        <f>SUM(R324:R359)</f>
        <v>0</v>
      </c>
      <c r="T323" s="118">
        <f>SUM(T324:T359)</f>
        <v>0</v>
      </c>
      <c r="AR323" s="113" t="s">
        <v>78</v>
      </c>
      <c r="AT323" s="119" t="s">
        <v>72</v>
      </c>
      <c r="AU323" s="119" t="s">
        <v>73</v>
      </c>
      <c r="AY323" s="113" t="s">
        <v>224</v>
      </c>
      <c r="BK323" s="120">
        <f>SUM(BK324:BK359)</f>
        <v>144894.39999999999</v>
      </c>
    </row>
    <row r="324" spans="2:65" s="1" customFormat="1" ht="24.2" customHeight="1">
      <c r="B324" s="123"/>
      <c r="C324" s="124" t="s">
        <v>517</v>
      </c>
      <c r="D324" s="124" t="s">
        <v>226</v>
      </c>
      <c r="E324" s="125" t="s">
        <v>7025</v>
      </c>
      <c r="F324" s="126" t="s">
        <v>7026</v>
      </c>
      <c r="G324" s="127" t="s">
        <v>2879</v>
      </c>
      <c r="H324" s="128">
        <v>4774</v>
      </c>
      <c r="I324" s="129">
        <v>12</v>
      </c>
      <c r="J324" s="129">
        <f>ROUND(I324*H324,2)</f>
        <v>57288</v>
      </c>
      <c r="K324" s="126" t="s">
        <v>1</v>
      </c>
      <c r="L324" s="29"/>
      <c r="M324" s="130" t="s">
        <v>1</v>
      </c>
      <c r="N324" s="131" t="s">
        <v>38</v>
      </c>
      <c r="O324" s="132">
        <v>0</v>
      </c>
      <c r="P324" s="132">
        <f>O324*H324</f>
        <v>0</v>
      </c>
      <c r="Q324" s="132">
        <v>0</v>
      </c>
      <c r="R324" s="132">
        <f>Q324*H324</f>
        <v>0</v>
      </c>
      <c r="S324" s="132">
        <v>0</v>
      </c>
      <c r="T324" s="133">
        <f>S324*H324</f>
        <v>0</v>
      </c>
      <c r="AR324" s="134" t="s">
        <v>106</v>
      </c>
      <c r="AT324" s="134" t="s">
        <v>226</v>
      </c>
      <c r="AU324" s="134" t="s">
        <v>78</v>
      </c>
      <c r="AY324" s="17" t="s">
        <v>224</v>
      </c>
      <c r="BE324" s="135">
        <f>IF(N324="základní",J324,0)</f>
        <v>57288</v>
      </c>
      <c r="BF324" s="135">
        <f>IF(N324="snížená",J324,0)</f>
        <v>0</v>
      </c>
      <c r="BG324" s="135">
        <f>IF(N324="zákl. přenesená",J324,0)</f>
        <v>0</v>
      </c>
      <c r="BH324" s="135">
        <f>IF(N324="sníž. přenesená",J324,0)</f>
        <v>0</v>
      </c>
      <c r="BI324" s="135">
        <f>IF(N324="nulová",J324,0)</f>
        <v>0</v>
      </c>
      <c r="BJ324" s="17" t="s">
        <v>78</v>
      </c>
      <c r="BK324" s="135">
        <f>ROUND(I324*H324,2)</f>
        <v>57288</v>
      </c>
      <c r="BL324" s="17" t="s">
        <v>106</v>
      </c>
      <c r="BM324" s="134" t="s">
        <v>847</v>
      </c>
    </row>
    <row r="325" spans="2:65" s="1" customFormat="1" ht="19.5">
      <c r="B325" s="29"/>
      <c r="D325" s="136" t="s">
        <v>231</v>
      </c>
      <c r="F325" s="137" t="s">
        <v>7026</v>
      </c>
      <c r="L325" s="29"/>
      <c r="M325" s="138"/>
      <c r="T325" s="53"/>
      <c r="AT325" s="17" t="s">
        <v>231</v>
      </c>
      <c r="AU325" s="17" t="s">
        <v>78</v>
      </c>
    </row>
    <row r="326" spans="2:65" s="1" customFormat="1" ht="16.5" customHeight="1">
      <c r="B326" s="123"/>
      <c r="C326" s="124" t="s">
        <v>849</v>
      </c>
      <c r="D326" s="124" t="s">
        <v>226</v>
      </c>
      <c r="E326" s="125" t="s">
        <v>7027</v>
      </c>
      <c r="F326" s="126" t="s">
        <v>7028</v>
      </c>
      <c r="G326" s="127" t="s">
        <v>2879</v>
      </c>
      <c r="H326" s="128">
        <v>4774</v>
      </c>
      <c r="I326" s="129">
        <v>12.3</v>
      </c>
      <c r="J326" s="129">
        <f>ROUND(I326*H326,2)</f>
        <v>58720.2</v>
      </c>
      <c r="K326" s="126" t="s">
        <v>1</v>
      </c>
      <c r="L326" s="29"/>
      <c r="M326" s="130" t="s">
        <v>1</v>
      </c>
      <c r="N326" s="131" t="s">
        <v>38</v>
      </c>
      <c r="O326" s="132">
        <v>0</v>
      </c>
      <c r="P326" s="132">
        <f>O326*H326</f>
        <v>0</v>
      </c>
      <c r="Q326" s="132">
        <v>0</v>
      </c>
      <c r="R326" s="132">
        <f>Q326*H326</f>
        <v>0</v>
      </c>
      <c r="S326" s="132">
        <v>0</v>
      </c>
      <c r="T326" s="133">
        <f>S326*H326</f>
        <v>0</v>
      </c>
      <c r="AR326" s="134" t="s">
        <v>106</v>
      </c>
      <c r="AT326" s="134" t="s">
        <v>226</v>
      </c>
      <c r="AU326" s="134" t="s">
        <v>78</v>
      </c>
      <c r="AY326" s="17" t="s">
        <v>224</v>
      </c>
      <c r="BE326" s="135">
        <f>IF(N326="základní",J326,0)</f>
        <v>58720.2</v>
      </c>
      <c r="BF326" s="135">
        <f>IF(N326="snížená",J326,0)</f>
        <v>0</v>
      </c>
      <c r="BG326" s="135">
        <f>IF(N326="zákl. přenesená",J326,0)</f>
        <v>0</v>
      </c>
      <c r="BH326" s="135">
        <f>IF(N326="sníž. přenesená",J326,0)</f>
        <v>0</v>
      </c>
      <c r="BI326" s="135">
        <f>IF(N326="nulová",J326,0)</f>
        <v>0</v>
      </c>
      <c r="BJ326" s="17" t="s">
        <v>78</v>
      </c>
      <c r="BK326" s="135">
        <f>ROUND(I326*H326,2)</f>
        <v>58720.2</v>
      </c>
      <c r="BL326" s="17" t="s">
        <v>106</v>
      </c>
      <c r="BM326" s="134" t="s">
        <v>852</v>
      </c>
    </row>
    <row r="327" spans="2:65" s="1" customFormat="1">
      <c r="B327" s="29"/>
      <c r="D327" s="136" t="s">
        <v>231</v>
      </c>
      <c r="F327" s="137" t="s">
        <v>7028</v>
      </c>
      <c r="L327" s="29"/>
      <c r="M327" s="138"/>
      <c r="T327" s="53"/>
      <c r="AT327" s="17" t="s">
        <v>231</v>
      </c>
      <c r="AU327" s="17" t="s">
        <v>78</v>
      </c>
    </row>
    <row r="328" spans="2:65" s="1" customFormat="1" ht="16.5" customHeight="1">
      <c r="B328" s="123"/>
      <c r="C328" s="124" t="s">
        <v>521</v>
      </c>
      <c r="D328" s="124" t="s">
        <v>226</v>
      </c>
      <c r="E328" s="125" t="s">
        <v>6968</v>
      </c>
      <c r="F328" s="126" t="s">
        <v>7030</v>
      </c>
      <c r="G328" s="127" t="s">
        <v>6742</v>
      </c>
      <c r="H328" s="128">
        <v>0.5</v>
      </c>
      <c r="I328" s="129">
        <v>6500</v>
      </c>
      <c r="J328" s="129">
        <f>ROUND(I328*H328,2)</f>
        <v>3250</v>
      </c>
      <c r="K328" s="126" t="s">
        <v>1</v>
      </c>
      <c r="L328" s="29"/>
      <c r="M328" s="130" t="s">
        <v>1</v>
      </c>
      <c r="N328" s="131" t="s">
        <v>38</v>
      </c>
      <c r="O328" s="132">
        <v>0</v>
      </c>
      <c r="P328" s="132">
        <f>O328*H328</f>
        <v>0</v>
      </c>
      <c r="Q328" s="132">
        <v>0</v>
      </c>
      <c r="R328" s="132">
        <f>Q328*H328</f>
        <v>0</v>
      </c>
      <c r="S328" s="132">
        <v>0</v>
      </c>
      <c r="T328" s="133">
        <f>S328*H328</f>
        <v>0</v>
      </c>
      <c r="AR328" s="134" t="s">
        <v>106</v>
      </c>
      <c r="AT328" s="134" t="s">
        <v>226</v>
      </c>
      <c r="AU328" s="134" t="s">
        <v>78</v>
      </c>
      <c r="AY328" s="17" t="s">
        <v>224</v>
      </c>
      <c r="BE328" s="135">
        <f>IF(N328="základní",J328,0)</f>
        <v>3250</v>
      </c>
      <c r="BF328" s="135">
        <f>IF(N328="snížená",J328,0)</f>
        <v>0</v>
      </c>
      <c r="BG328" s="135">
        <f>IF(N328="zákl. přenesená",J328,0)</f>
        <v>0</v>
      </c>
      <c r="BH328" s="135">
        <f>IF(N328="sníž. přenesená",J328,0)</f>
        <v>0</v>
      </c>
      <c r="BI328" s="135">
        <f>IF(N328="nulová",J328,0)</f>
        <v>0</v>
      </c>
      <c r="BJ328" s="17" t="s">
        <v>78</v>
      </c>
      <c r="BK328" s="135">
        <f>ROUND(I328*H328,2)</f>
        <v>3250</v>
      </c>
      <c r="BL328" s="17" t="s">
        <v>106</v>
      </c>
      <c r="BM328" s="134" t="s">
        <v>855</v>
      </c>
    </row>
    <row r="329" spans="2:65" s="1" customFormat="1">
      <c r="B329" s="29"/>
      <c r="D329" s="136" t="s">
        <v>231</v>
      </c>
      <c r="F329" s="137" t="s">
        <v>7030</v>
      </c>
      <c r="L329" s="29"/>
      <c r="M329" s="138"/>
      <c r="T329" s="53"/>
      <c r="AT329" s="17" t="s">
        <v>231</v>
      </c>
      <c r="AU329" s="17" t="s">
        <v>78</v>
      </c>
    </row>
    <row r="330" spans="2:65" s="1" customFormat="1" ht="16.5" customHeight="1">
      <c r="B330" s="123"/>
      <c r="C330" s="124" t="s">
        <v>861</v>
      </c>
      <c r="D330" s="124" t="s">
        <v>226</v>
      </c>
      <c r="E330" s="125" t="s">
        <v>6970</v>
      </c>
      <c r="F330" s="126" t="s">
        <v>7032</v>
      </c>
      <c r="G330" s="127" t="s">
        <v>6742</v>
      </c>
      <c r="H330" s="128">
        <v>0.5</v>
      </c>
      <c r="I330" s="129">
        <v>950</v>
      </c>
      <c r="J330" s="129">
        <f>ROUND(I330*H330,2)</f>
        <v>475</v>
      </c>
      <c r="K330" s="126" t="s">
        <v>1</v>
      </c>
      <c r="L330" s="29"/>
      <c r="M330" s="130" t="s">
        <v>1</v>
      </c>
      <c r="N330" s="131" t="s">
        <v>38</v>
      </c>
      <c r="O330" s="132">
        <v>0</v>
      </c>
      <c r="P330" s="132">
        <f>O330*H330</f>
        <v>0</v>
      </c>
      <c r="Q330" s="132">
        <v>0</v>
      </c>
      <c r="R330" s="132">
        <f>Q330*H330</f>
        <v>0</v>
      </c>
      <c r="S330" s="132">
        <v>0</v>
      </c>
      <c r="T330" s="133">
        <f>S330*H330</f>
        <v>0</v>
      </c>
      <c r="AR330" s="134" t="s">
        <v>106</v>
      </c>
      <c r="AT330" s="134" t="s">
        <v>226</v>
      </c>
      <c r="AU330" s="134" t="s">
        <v>78</v>
      </c>
      <c r="AY330" s="17" t="s">
        <v>224</v>
      </c>
      <c r="BE330" s="135">
        <f>IF(N330="základní",J330,0)</f>
        <v>475</v>
      </c>
      <c r="BF330" s="135">
        <f>IF(N330="snížená",J330,0)</f>
        <v>0</v>
      </c>
      <c r="BG330" s="135">
        <f>IF(N330="zákl. přenesená",J330,0)</f>
        <v>0</v>
      </c>
      <c r="BH330" s="135">
        <f>IF(N330="sníž. přenesená",J330,0)</f>
        <v>0</v>
      </c>
      <c r="BI330" s="135">
        <f>IF(N330="nulová",J330,0)</f>
        <v>0</v>
      </c>
      <c r="BJ330" s="17" t="s">
        <v>78</v>
      </c>
      <c r="BK330" s="135">
        <f>ROUND(I330*H330,2)</f>
        <v>475</v>
      </c>
      <c r="BL330" s="17" t="s">
        <v>106</v>
      </c>
      <c r="BM330" s="134" t="s">
        <v>864</v>
      </c>
    </row>
    <row r="331" spans="2:65" s="1" customFormat="1">
      <c r="B331" s="29"/>
      <c r="D331" s="136" t="s">
        <v>231</v>
      </c>
      <c r="F331" s="137" t="s">
        <v>7032</v>
      </c>
      <c r="L331" s="29"/>
      <c r="M331" s="138"/>
      <c r="T331" s="53"/>
      <c r="AT331" s="17" t="s">
        <v>231</v>
      </c>
      <c r="AU331" s="17" t="s">
        <v>78</v>
      </c>
    </row>
    <row r="332" spans="2:65" s="1" customFormat="1" ht="24.2" customHeight="1">
      <c r="B332" s="123"/>
      <c r="C332" s="124" t="s">
        <v>548</v>
      </c>
      <c r="D332" s="124" t="s">
        <v>226</v>
      </c>
      <c r="E332" s="125" t="s">
        <v>6972</v>
      </c>
      <c r="F332" s="126" t="s">
        <v>7034</v>
      </c>
      <c r="G332" s="127" t="s">
        <v>2879</v>
      </c>
      <c r="H332" s="128">
        <v>36</v>
      </c>
      <c r="I332" s="129">
        <v>16.8</v>
      </c>
      <c r="J332" s="129">
        <f>ROUND(I332*H332,2)</f>
        <v>604.79999999999995</v>
      </c>
      <c r="K332" s="126" t="s">
        <v>1</v>
      </c>
      <c r="L332" s="29"/>
      <c r="M332" s="130" t="s">
        <v>1</v>
      </c>
      <c r="N332" s="131" t="s">
        <v>38</v>
      </c>
      <c r="O332" s="132">
        <v>0</v>
      </c>
      <c r="P332" s="132">
        <f>O332*H332</f>
        <v>0</v>
      </c>
      <c r="Q332" s="132">
        <v>0</v>
      </c>
      <c r="R332" s="132">
        <f>Q332*H332</f>
        <v>0</v>
      </c>
      <c r="S332" s="132">
        <v>0</v>
      </c>
      <c r="T332" s="133">
        <f>S332*H332</f>
        <v>0</v>
      </c>
      <c r="AR332" s="134" t="s">
        <v>106</v>
      </c>
      <c r="AT332" s="134" t="s">
        <v>226</v>
      </c>
      <c r="AU332" s="134" t="s">
        <v>78</v>
      </c>
      <c r="AY332" s="17" t="s">
        <v>224</v>
      </c>
      <c r="BE332" s="135">
        <f>IF(N332="základní",J332,0)</f>
        <v>604.79999999999995</v>
      </c>
      <c r="BF332" s="135">
        <f>IF(N332="snížená",J332,0)</f>
        <v>0</v>
      </c>
      <c r="BG332" s="135">
        <f>IF(N332="zákl. přenesená",J332,0)</f>
        <v>0</v>
      </c>
      <c r="BH332" s="135">
        <f>IF(N332="sníž. přenesená",J332,0)</f>
        <v>0</v>
      </c>
      <c r="BI332" s="135">
        <f>IF(N332="nulová",J332,0)</f>
        <v>0</v>
      </c>
      <c r="BJ332" s="17" t="s">
        <v>78</v>
      </c>
      <c r="BK332" s="135">
        <f>ROUND(I332*H332,2)</f>
        <v>604.79999999999995</v>
      </c>
      <c r="BL332" s="17" t="s">
        <v>106</v>
      </c>
      <c r="BM332" s="134" t="s">
        <v>870</v>
      </c>
    </row>
    <row r="333" spans="2:65" s="1" customFormat="1">
      <c r="B333" s="29"/>
      <c r="D333" s="136" t="s">
        <v>231</v>
      </c>
      <c r="F333" s="137" t="s">
        <v>7034</v>
      </c>
      <c r="L333" s="29"/>
      <c r="M333" s="138"/>
      <c r="T333" s="53"/>
      <c r="AT333" s="17" t="s">
        <v>231</v>
      </c>
      <c r="AU333" s="17" t="s">
        <v>78</v>
      </c>
    </row>
    <row r="334" spans="2:65" s="1" customFormat="1" ht="21.75" customHeight="1">
      <c r="B334" s="123"/>
      <c r="C334" s="124" t="s">
        <v>874</v>
      </c>
      <c r="D334" s="124" t="s">
        <v>226</v>
      </c>
      <c r="E334" s="125" t="s">
        <v>6974</v>
      </c>
      <c r="F334" s="126" t="s">
        <v>7038</v>
      </c>
      <c r="G334" s="127" t="s">
        <v>2879</v>
      </c>
      <c r="H334" s="128">
        <v>664</v>
      </c>
      <c r="I334" s="129">
        <v>6.2</v>
      </c>
      <c r="J334" s="129">
        <f>ROUND(I334*H334,2)</f>
        <v>4116.8</v>
      </c>
      <c r="K334" s="126" t="s">
        <v>1</v>
      </c>
      <c r="L334" s="29"/>
      <c r="M334" s="130" t="s">
        <v>1</v>
      </c>
      <c r="N334" s="131" t="s">
        <v>38</v>
      </c>
      <c r="O334" s="132">
        <v>0</v>
      </c>
      <c r="P334" s="132">
        <f>O334*H334</f>
        <v>0</v>
      </c>
      <c r="Q334" s="132">
        <v>0</v>
      </c>
      <c r="R334" s="132">
        <f>Q334*H334</f>
        <v>0</v>
      </c>
      <c r="S334" s="132">
        <v>0</v>
      </c>
      <c r="T334" s="133">
        <f>S334*H334</f>
        <v>0</v>
      </c>
      <c r="AR334" s="134" t="s">
        <v>106</v>
      </c>
      <c r="AT334" s="134" t="s">
        <v>226</v>
      </c>
      <c r="AU334" s="134" t="s">
        <v>78</v>
      </c>
      <c r="AY334" s="17" t="s">
        <v>224</v>
      </c>
      <c r="BE334" s="135">
        <f>IF(N334="základní",J334,0)</f>
        <v>4116.8</v>
      </c>
      <c r="BF334" s="135">
        <f>IF(N334="snížená",J334,0)</f>
        <v>0</v>
      </c>
      <c r="BG334" s="135">
        <f>IF(N334="zákl. přenesená",J334,0)</f>
        <v>0</v>
      </c>
      <c r="BH334" s="135">
        <f>IF(N334="sníž. přenesená",J334,0)</f>
        <v>0</v>
      </c>
      <c r="BI334" s="135">
        <f>IF(N334="nulová",J334,0)</f>
        <v>0</v>
      </c>
      <c r="BJ334" s="17" t="s">
        <v>78</v>
      </c>
      <c r="BK334" s="135">
        <f>ROUND(I334*H334,2)</f>
        <v>4116.8</v>
      </c>
      <c r="BL334" s="17" t="s">
        <v>106</v>
      </c>
      <c r="BM334" s="134" t="s">
        <v>877</v>
      </c>
    </row>
    <row r="335" spans="2:65" s="1" customFormat="1">
      <c r="B335" s="29"/>
      <c r="D335" s="136" t="s">
        <v>231</v>
      </c>
      <c r="F335" s="137" t="s">
        <v>7038</v>
      </c>
      <c r="L335" s="29"/>
      <c r="M335" s="138"/>
      <c r="T335" s="53"/>
      <c r="AT335" s="17" t="s">
        <v>231</v>
      </c>
      <c r="AU335" s="17" t="s">
        <v>78</v>
      </c>
    </row>
    <row r="336" spans="2:65" s="1" customFormat="1" ht="24.2" customHeight="1">
      <c r="B336" s="123"/>
      <c r="C336" s="124" t="s">
        <v>557</v>
      </c>
      <c r="D336" s="124" t="s">
        <v>226</v>
      </c>
      <c r="E336" s="125" t="s">
        <v>6976</v>
      </c>
      <c r="F336" s="126" t="s">
        <v>7040</v>
      </c>
      <c r="G336" s="127" t="s">
        <v>2879</v>
      </c>
      <c r="H336" s="128">
        <v>336</v>
      </c>
      <c r="I336" s="129">
        <v>4.5</v>
      </c>
      <c r="J336" s="129">
        <f>ROUND(I336*H336,2)</f>
        <v>1512</v>
      </c>
      <c r="K336" s="126" t="s">
        <v>1</v>
      </c>
      <c r="L336" s="29"/>
      <c r="M336" s="130" t="s">
        <v>1</v>
      </c>
      <c r="N336" s="131" t="s">
        <v>38</v>
      </c>
      <c r="O336" s="132">
        <v>0</v>
      </c>
      <c r="P336" s="132">
        <f>O336*H336</f>
        <v>0</v>
      </c>
      <c r="Q336" s="132">
        <v>0</v>
      </c>
      <c r="R336" s="132">
        <f>Q336*H336</f>
        <v>0</v>
      </c>
      <c r="S336" s="132">
        <v>0</v>
      </c>
      <c r="T336" s="133">
        <f>S336*H336</f>
        <v>0</v>
      </c>
      <c r="AR336" s="134" t="s">
        <v>106</v>
      </c>
      <c r="AT336" s="134" t="s">
        <v>226</v>
      </c>
      <c r="AU336" s="134" t="s">
        <v>78</v>
      </c>
      <c r="AY336" s="17" t="s">
        <v>224</v>
      </c>
      <c r="BE336" s="135">
        <f>IF(N336="základní",J336,0)</f>
        <v>1512</v>
      </c>
      <c r="BF336" s="135">
        <f>IF(N336="snížená",J336,0)</f>
        <v>0</v>
      </c>
      <c r="BG336" s="135">
        <f>IF(N336="zákl. přenesená",J336,0)</f>
        <v>0</v>
      </c>
      <c r="BH336" s="135">
        <f>IF(N336="sníž. přenesená",J336,0)</f>
        <v>0</v>
      </c>
      <c r="BI336" s="135">
        <f>IF(N336="nulová",J336,0)</f>
        <v>0</v>
      </c>
      <c r="BJ336" s="17" t="s">
        <v>78</v>
      </c>
      <c r="BK336" s="135">
        <f>ROUND(I336*H336,2)</f>
        <v>1512</v>
      </c>
      <c r="BL336" s="17" t="s">
        <v>106</v>
      </c>
      <c r="BM336" s="134" t="s">
        <v>882</v>
      </c>
    </row>
    <row r="337" spans="2:65" s="1" customFormat="1" ht="19.5">
      <c r="B337" s="29"/>
      <c r="D337" s="136" t="s">
        <v>231</v>
      </c>
      <c r="F337" s="137" t="s">
        <v>7040</v>
      </c>
      <c r="L337" s="29"/>
      <c r="M337" s="138"/>
      <c r="T337" s="53"/>
      <c r="AT337" s="17" t="s">
        <v>231</v>
      </c>
      <c r="AU337" s="17" t="s">
        <v>78</v>
      </c>
    </row>
    <row r="338" spans="2:65" s="1" customFormat="1" ht="24.2" customHeight="1">
      <c r="B338" s="123"/>
      <c r="C338" s="124" t="s">
        <v>888</v>
      </c>
      <c r="D338" s="124" t="s">
        <v>226</v>
      </c>
      <c r="E338" s="125" t="s">
        <v>6978</v>
      </c>
      <c r="F338" s="126" t="s">
        <v>7042</v>
      </c>
      <c r="G338" s="127" t="s">
        <v>2879</v>
      </c>
      <c r="H338" s="128">
        <v>336</v>
      </c>
      <c r="I338" s="129">
        <v>4.5</v>
      </c>
      <c r="J338" s="129">
        <f>ROUND(I338*H338,2)</f>
        <v>1512</v>
      </c>
      <c r="K338" s="126" t="s">
        <v>1</v>
      </c>
      <c r="L338" s="29"/>
      <c r="M338" s="130" t="s">
        <v>1</v>
      </c>
      <c r="N338" s="131" t="s">
        <v>38</v>
      </c>
      <c r="O338" s="132">
        <v>0</v>
      </c>
      <c r="P338" s="132">
        <f>O338*H338</f>
        <v>0</v>
      </c>
      <c r="Q338" s="132">
        <v>0</v>
      </c>
      <c r="R338" s="132">
        <f>Q338*H338</f>
        <v>0</v>
      </c>
      <c r="S338" s="132">
        <v>0</v>
      </c>
      <c r="T338" s="133">
        <f>S338*H338</f>
        <v>0</v>
      </c>
      <c r="AR338" s="134" t="s">
        <v>106</v>
      </c>
      <c r="AT338" s="134" t="s">
        <v>226</v>
      </c>
      <c r="AU338" s="134" t="s">
        <v>78</v>
      </c>
      <c r="AY338" s="17" t="s">
        <v>224</v>
      </c>
      <c r="BE338" s="135">
        <f>IF(N338="základní",J338,0)</f>
        <v>1512</v>
      </c>
      <c r="BF338" s="135">
        <f>IF(N338="snížená",J338,0)</f>
        <v>0</v>
      </c>
      <c r="BG338" s="135">
        <f>IF(N338="zákl. přenesená",J338,0)</f>
        <v>0</v>
      </c>
      <c r="BH338" s="135">
        <f>IF(N338="sníž. přenesená",J338,0)</f>
        <v>0</v>
      </c>
      <c r="BI338" s="135">
        <f>IF(N338="nulová",J338,0)</f>
        <v>0</v>
      </c>
      <c r="BJ338" s="17" t="s">
        <v>78</v>
      </c>
      <c r="BK338" s="135">
        <f>ROUND(I338*H338,2)</f>
        <v>1512</v>
      </c>
      <c r="BL338" s="17" t="s">
        <v>106</v>
      </c>
      <c r="BM338" s="134" t="s">
        <v>891</v>
      </c>
    </row>
    <row r="339" spans="2:65" s="1" customFormat="1" ht="19.5">
      <c r="B339" s="29"/>
      <c r="D339" s="136" t="s">
        <v>231</v>
      </c>
      <c r="F339" s="137" t="s">
        <v>7042</v>
      </c>
      <c r="L339" s="29"/>
      <c r="M339" s="138"/>
      <c r="T339" s="53"/>
      <c r="AT339" s="17" t="s">
        <v>231</v>
      </c>
      <c r="AU339" s="17" t="s">
        <v>78</v>
      </c>
    </row>
    <row r="340" spans="2:65" s="1" customFormat="1" ht="24.2" customHeight="1">
      <c r="B340" s="123"/>
      <c r="C340" s="124" t="s">
        <v>570</v>
      </c>
      <c r="D340" s="124" t="s">
        <v>226</v>
      </c>
      <c r="E340" s="125" t="s">
        <v>6980</v>
      </c>
      <c r="F340" s="126" t="s">
        <v>7044</v>
      </c>
      <c r="G340" s="127" t="s">
        <v>2879</v>
      </c>
      <c r="H340" s="128">
        <v>336</v>
      </c>
      <c r="I340" s="129">
        <v>4.5</v>
      </c>
      <c r="J340" s="129">
        <f>ROUND(I340*H340,2)</f>
        <v>1512</v>
      </c>
      <c r="K340" s="126" t="s">
        <v>1</v>
      </c>
      <c r="L340" s="29"/>
      <c r="M340" s="130" t="s">
        <v>1</v>
      </c>
      <c r="N340" s="131" t="s">
        <v>38</v>
      </c>
      <c r="O340" s="132">
        <v>0</v>
      </c>
      <c r="P340" s="132">
        <f>O340*H340</f>
        <v>0</v>
      </c>
      <c r="Q340" s="132">
        <v>0</v>
      </c>
      <c r="R340" s="132">
        <f>Q340*H340</f>
        <v>0</v>
      </c>
      <c r="S340" s="132">
        <v>0</v>
      </c>
      <c r="T340" s="133">
        <f>S340*H340</f>
        <v>0</v>
      </c>
      <c r="AR340" s="134" t="s">
        <v>106</v>
      </c>
      <c r="AT340" s="134" t="s">
        <v>226</v>
      </c>
      <c r="AU340" s="134" t="s">
        <v>78</v>
      </c>
      <c r="AY340" s="17" t="s">
        <v>224</v>
      </c>
      <c r="BE340" s="135">
        <f>IF(N340="základní",J340,0)</f>
        <v>1512</v>
      </c>
      <c r="BF340" s="135">
        <f>IF(N340="snížená",J340,0)</f>
        <v>0</v>
      </c>
      <c r="BG340" s="135">
        <f>IF(N340="zákl. přenesená",J340,0)</f>
        <v>0</v>
      </c>
      <c r="BH340" s="135">
        <f>IF(N340="sníž. přenesená",J340,0)</f>
        <v>0</v>
      </c>
      <c r="BI340" s="135">
        <f>IF(N340="nulová",J340,0)</f>
        <v>0</v>
      </c>
      <c r="BJ340" s="17" t="s">
        <v>78</v>
      </c>
      <c r="BK340" s="135">
        <f>ROUND(I340*H340,2)</f>
        <v>1512</v>
      </c>
      <c r="BL340" s="17" t="s">
        <v>106</v>
      </c>
      <c r="BM340" s="134" t="s">
        <v>897</v>
      </c>
    </row>
    <row r="341" spans="2:65" s="1" customFormat="1" ht="19.5">
      <c r="B341" s="29"/>
      <c r="D341" s="136" t="s">
        <v>231</v>
      </c>
      <c r="F341" s="137" t="s">
        <v>7044</v>
      </c>
      <c r="L341" s="29"/>
      <c r="M341" s="138"/>
      <c r="T341" s="53"/>
      <c r="AT341" s="17" t="s">
        <v>231</v>
      </c>
      <c r="AU341" s="17" t="s">
        <v>78</v>
      </c>
    </row>
    <row r="342" spans="2:65" s="1" customFormat="1" ht="21.75" customHeight="1">
      <c r="B342" s="123"/>
      <c r="C342" s="124" t="s">
        <v>901</v>
      </c>
      <c r="D342" s="124" t="s">
        <v>226</v>
      </c>
      <c r="E342" s="125" t="s">
        <v>6982</v>
      </c>
      <c r="F342" s="126" t="s">
        <v>7046</v>
      </c>
      <c r="G342" s="127" t="s">
        <v>2879</v>
      </c>
      <c r="H342" s="128">
        <v>42</v>
      </c>
      <c r="I342" s="129">
        <v>74.599999999999994</v>
      </c>
      <c r="J342" s="129">
        <f>ROUND(I342*H342,2)</f>
        <v>3133.2</v>
      </c>
      <c r="K342" s="126" t="s">
        <v>1</v>
      </c>
      <c r="L342" s="29"/>
      <c r="M342" s="130" t="s">
        <v>1</v>
      </c>
      <c r="N342" s="131" t="s">
        <v>38</v>
      </c>
      <c r="O342" s="132">
        <v>0</v>
      </c>
      <c r="P342" s="132">
        <f>O342*H342</f>
        <v>0</v>
      </c>
      <c r="Q342" s="132">
        <v>0</v>
      </c>
      <c r="R342" s="132">
        <f>Q342*H342</f>
        <v>0</v>
      </c>
      <c r="S342" s="132">
        <v>0</v>
      </c>
      <c r="T342" s="133">
        <f>S342*H342</f>
        <v>0</v>
      </c>
      <c r="AR342" s="134" t="s">
        <v>106</v>
      </c>
      <c r="AT342" s="134" t="s">
        <v>226</v>
      </c>
      <c r="AU342" s="134" t="s">
        <v>78</v>
      </c>
      <c r="AY342" s="17" t="s">
        <v>224</v>
      </c>
      <c r="BE342" s="135">
        <f>IF(N342="základní",J342,0)</f>
        <v>3133.2</v>
      </c>
      <c r="BF342" s="135">
        <f>IF(N342="snížená",J342,0)</f>
        <v>0</v>
      </c>
      <c r="BG342" s="135">
        <f>IF(N342="zákl. přenesená",J342,0)</f>
        <v>0</v>
      </c>
      <c r="BH342" s="135">
        <f>IF(N342="sníž. přenesená",J342,0)</f>
        <v>0</v>
      </c>
      <c r="BI342" s="135">
        <f>IF(N342="nulová",J342,0)</f>
        <v>0</v>
      </c>
      <c r="BJ342" s="17" t="s">
        <v>78</v>
      </c>
      <c r="BK342" s="135">
        <f>ROUND(I342*H342,2)</f>
        <v>3133.2</v>
      </c>
      <c r="BL342" s="17" t="s">
        <v>106</v>
      </c>
      <c r="BM342" s="134" t="s">
        <v>902</v>
      </c>
    </row>
    <row r="343" spans="2:65" s="1" customFormat="1">
      <c r="B343" s="29"/>
      <c r="D343" s="136" t="s">
        <v>231</v>
      </c>
      <c r="F343" s="137" t="s">
        <v>7046</v>
      </c>
      <c r="L343" s="29"/>
      <c r="M343" s="138"/>
      <c r="T343" s="53"/>
      <c r="AT343" s="17" t="s">
        <v>231</v>
      </c>
      <c r="AU343" s="17" t="s">
        <v>78</v>
      </c>
    </row>
    <row r="344" spans="2:65" s="1" customFormat="1" ht="21.75" customHeight="1">
      <c r="B344" s="123"/>
      <c r="C344" s="124" t="s">
        <v>574</v>
      </c>
      <c r="D344" s="124" t="s">
        <v>226</v>
      </c>
      <c r="E344" s="125" t="s">
        <v>6984</v>
      </c>
      <c r="F344" s="126" t="s">
        <v>7048</v>
      </c>
      <c r="G344" s="127" t="s">
        <v>2879</v>
      </c>
      <c r="H344" s="128">
        <v>552</v>
      </c>
      <c r="I344" s="129">
        <v>1.7</v>
      </c>
      <c r="J344" s="129">
        <f>ROUND(I344*H344,2)</f>
        <v>938.4</v>
      </c>
      <c r="K344" s="126" t="s">
        <v>1</v>
      </c>
      <c r="L344" s="29"/>
      <c r="M344" s="130" t="s">
        <v>1</v>
      </c>
      <c r="N344" s="131" t="s">
        <v>38</v>
      </c>
      <c r="O344" s="132">
        <v>0</v>
      </c>
      <c r="P344" s="132">
        <f>O344*H344</f>
        <v>0</v>
      </c>
      <c r="Q344" s="132">
        <v>0</v>
      </c>
      <c r="R344" s="132">
        <f>Q344*H344</f>
        <v>0</v>
      </c>
      <c r="S344" s="132">
        <v>0</v>
      </c>
      <c r="T344" s="133">
        <f>S344*H344</f>
        <v>0</v>
      </c>
      <c r="AR344" s="134" t="s">
        <v>106</v>
      </c>
      <c r="AT344" s="134" t="s">
        <v>226</v>
      </c>
      <c r="AU344" s="134" t="s">
        <v>78</v>
      </c>
      <c r="AY344" s="17" t="s">
        <v>224</v>
      </c>
      <c r="BE344" s="135">
        <f>IF(N344="základní",J344,0)</f>
        <v>938.4</v>
      </c>
      <c r="BF344" s="135">
        <f>IF(N344="snížená",J344,0)</f>
        <v>0</v>
      </c>
      <c r="BG344" s="135">
        <f>IF(N344="zákl. přenesená",J344,0)</f>
        <v>0</v>
      </c>
      <c r="BH344" s="135">
        <f>IF(N344="sníž. přenesená",J344,0)</f>
        <v>0</v>
      </c>
      <c r="BI344" s="135">
        <f>IF(N344="nulová",J344,0)</f>
        <v>0</v>
      </c>
      <c r="BJ344" s="17" t="s">
        <v>78</v>
      </c>
      <c r="BK344" s="135">
        <f>ROUND(I344*H344,2)</f>
        <v>938.4</v>
      </c>
      <c r="BL344" s="17" t="s">
        <v>106</v>
      </c>
      <c r="BM344" s="134" t="s">
        <v>906</v>
      </c>
    </row>
    <row r="345" spans="2:65" s="1" customFormat="1">
      <c r="B345" s="29"/>
      <c r="D345" s="136" t="s">
        <v>231</v>
      </c>
      <c r="F345" s="137" t="s">
        <v>7048</v>
      </c>
      <c r="L345" s="29"/>
      <c r="M345" s="138"/>
      <c r="T345" s="53"/>
      <c r="AT345" s="17" t="s">
        <v>231</v>
      </c>
      <c r="AU345" s="17" t="s">
        <v>78</v>
      </c>
    </row>
    <row r="346" spans="2:65" s="1" customFormat="1" ht="24.2" customHeight="1">
      <c r="B346" s="123"/>
      <c r="C346" s="124" t="s">
        <v>910</v>
      </c>
      <c r="D346" s="124" t="s">
        <v>226</v>
      </c>
      <c r="E346" s="125" t="s">
        <v>6986</v>
      </c>
      <c r="F346" s="126" t="s">
        <v>7050</v>
      </c>
      <c r="G346" s="127" t="s">
        <v>2879</v>
      </c>
      <c r="H346" s="128">
        <v>432</v>
      </c>
      <c r="I346" s="129">
        <v>7.8</v>
      </c>
      <c r="J346" s="129">
        <f>ROUND(I346*H346,2)</f>
        <v>3369.6</v>
      </c>
      <c r="K346" s="126" t="s">
        <v>1</v>
      </c>
      <c r="L346" s="29"/>
      <c r="M346" s="130" t="s">
        <v>1</v>
      </c>
      <c r="N346" s="131" t="s">
        <v>38</v>
      </c>
      <c r="O346" s="132">
        <v>0</v>
      </c>
      <c r="P346" s="132">
        <f>O346*H346</f>
        <v>0</v>
      </c>
      <c r="Q346" s="132">
        <v>0</v>
      </c>
      <c r="R346" s="132">
        <f>Q346*H346</f>
        <v>0</v>
      </c>
      <c r="S346" s="132">
        <v>0</v>
      </c>
      <c r="T346" s="133">
        <f>S346*H346</f>
        <v>0</v>
      </c>
      <c r="AR346" s="134" t="s">
        <v>106</v>
      </c>
      <c r="AT346" s="134" t="s">
        <v>226</v>
      </c>
      <c r="AU346" s="134" t="s">
        <v>78</v>
      </c>
      <c r="AY346" s="17" t="s">
        <v>224</v>
      </c>
      <c r="BE346" s="135">
        <f>IF(N346="základní",J346,0)</f>
        <v>3369.6</v>
      </c>
      <c r="BF346" s="135">
        <f>IF(N346="snížená",J346,0)</f>
        <v>0</v>
      </c>
      <c r="BG346" s="135">
        <f>IF(N346="zákl. přenesená",J346,0)</f>
        <v>0</v>
      </c>
      <c r="BH346" s="135">
        <f>IF(N346="sníž. přenesená",J346,0)</f>
        <v>0</v>
      </c>
      <c r="BI346" s="135">
        <f>IF(N346="nulová",J346,0)</f>
        <v>0</v>
      </c>
      <c r="BJ346" s="17" t="s">
        <v>78</v>
      </c>
      <c r="BK346" s="135">
        <f>ROUND(I346*H346,2)</f>
        <v>3369.6</v>
      </c>
      <c r="BL346" s="17" t="s">
        <v>106</v>
      </c>
      <c r="BM346" s="134" t="s">
        <v>913</v>
      </c>
    </row>
    <row r="347" spans="2:65" s="1" customFormat="1">
      <c r="B347" s="29"/>
      <c r="D347" s="136" t="s">
        <v>231</v>
      </c>
      <c r="F347" s="137" t="s">
        <v>7050</v>
      </c>
      <c r="L347" s="29"/>
      <c r="M347" s="138"/>
      <c r="T347" s="53"/>
      <c r="AT347" s="17" t="s">
        <v>231</v>
      </c>
      <c r="AU347" s="17" t="s">
        <v>78</v>
      </c>
    </row>
    <row r="348" spans="2:65" s="1" customFormat="1" ht="24.2" customHeight="1">
      <c r="B348" s="123"/>
      <c r="C348" s="124" t="s">
        <v>579</v>
      </c>
      <c r="D348" s="124" t="s">
        <v>226</v>
      </c>
      <c r="E348" s="125" t="s">
        <v>6988</v>
      </c>
      <c r="F348" s="126" t="s">
        <v>7052</v>
      </c>
      <c r="G348" s="127" t="s">
        <v>2879</v>
      </c>
      <c r="H348" s="128">
        <v>432</v>
      </c>
      <c r="I348" s="129">
        <v>5.0999999999999996</v>
      </c>
      <c r="J348" s="129">
        <f>ROUND(I348*H348,2)</f>
        <v>2203.1999999999998</v>
      </c>
      <c r="K348" s="126" t="s">
        <v>1</v>
      </c>
      <c r="L348" s="29"/>
      <c r="M348" s="130" t="s">
        <v>1</v>
      </c>
      <c r="N348" s="131" t="s">
        <v>38</v>
      </c>
      <c r="O348" s="132">
        <v>0</v>
      </c>
      <c r="P348" s="132">
        <f>O348*H348</f>
        <v>0</v>
      </c>
      <c r="Q348" s="132">
        <v>0</v>
      </c>
      <c r="R348" s="132">
        <f>Q348*H348</f>
        <v>0</v>
      </c>
      <c r="S348" s="132">
        <v>0</v>
      </c>
      <c r="T348" s="133">
        <f>S348*H348</f>
        <v>0</v>
      </c>
      <c r="AR348" s="134" t="s">
        <v>106</v>
      </c>
      <c r="AT348" s="134" t="s">
        <v>226</v>
      </c>
      <c r="AU348" s="134" t="s">
        <v>78</v>
      </c>
      <c r="AY348" s="17" t="s">
        <v>224</v>
      </c>
      <c r="BE348" s="135">
        <f>IF(N348="základní",J348,0)</f>
        <v>2203.1999999999998</v>
      </c>
      <c r="BF348" s="135">
        <f>IF(N348="snížená",J348,0)</f>
        <v>0</v>
      </c>
      <c r="BG348" s="135">
        <f>IF(N348="zákl. přenesená",J348,0)</f>
        <v>0</v>
      </c>
      <c r="BH348" s="135">
        <f>IF(N348="sníž. přenesená",J348,0)</f>
        <v>0</v>
      </c>
      <c r="BI348" s="135">
        <f>IF(N348="nulová",J348,0)</f>
        <v>0</v>
      </c>
      <c r="BJ348" s="17" t="s">
        <v>78</v>
      </c>
      <c r="BK348" s="135">
        <f>ROUND(I348*H348,2)</f>
        <v>2203.1999999999998</v>
      </c>
      <c r="BL348" s="17" t="s">
        <v>106</v>
      </c>
      <c r="BM348" s="134" t="s">
        <v>919</v>
      </c>
    </row>
    <row r="349" spans="2:65" s="1" customFormat="1">
      <c r="B349" s="29"/>
      <c r="D349" s="136" t="s">
        <v>231</v>
      </c>
      <c r="F349" s="137" t="s">
        <v>7052</v>
      </c>
      <c r="L349" s="29"/>
      <c r="M349" s="138"/>
      <c r="T349" s="53"/>
      <c r="AT349" s="17" t="s">
        <v>231</v>
      </c>
      <c r="AU349" s="17" t="s">
        <v>78</v>
      </c>
    </row>
    <row r="350" spans="2:65" s="1" customFormat="1" ht="24.2" customHeight="1">
      <c r="B350" s="123"/>
      <c r="C350" s="124" t="s">
        <v>921</v>
      </c>
      <c r="D350" s="124" t="s">
        <v>226</v>
      </c>
      <c r="E350" s="125" t="s">
        <v>6990</v>
      </c>
      <c r="F350" s="126" t="s">
        <v>7054</v>
      </c>
      <c r="G350" s="127" t="s">
        <v>2879</v>
      </c>
      <c r="H350" s="128">
        <v>432</v>
      </c>
      <c r="I350" s="129">
        <v>4.9000000000000004</v>
      </c>
      <c r="J350" s="129">
        <f>ROUND(I350*H350,2)</f>
        <v>2116.8000000000002</v>
      </c>
      <c r="K350" s="126" t="s">
        <v>1</v>
      </c>
      <c r="L350" s="29"/>
      <c r="M350" s="130" t="s">
        <v>1</v>
      </c>
      <c r="N350" s="131" t="s">
        <v>38</v>
      </c>
      <c r="O350" s="132">
        <v>0</v>
      </c>
      <c r="P350" s="132">
        <f>O350*H350</f>
        <v>0</v>
      </c>
      <c r="Q350" s="132">
        <v>0</v>
      </c>
      <c r="R350" s="132">
        <f>Q350*H350</f>
        <v>0</v>
      </c>
      <c r="S350" s="132">
        <v>0</v>
      </c>
      <c r="T350" s="133">
        <f>S350*H350</f>
        <v>0</v>
      </c>
      <c r="AR350" s="134" t="s">
        <v>106</v>
      </c>
      <c r="AT350" s="134" t="s">
        <v>226</v>
      </c>
      <c r="AU350" s="134" t="s">
        <v>78</v>
      </c>
      <c r="AY350" s="17" t="s">
        <v>224</v>
      </c>
      <c r="BE350" s="135">
        <f>IF(N350="základní",J350,0)</f>
        <v>2116.8000000000002</v>
      </c>
      <c r="BF350" s="135">
        <f>IF(N350="snížená",J350,0)</f>
        <v>0</v>
      </c>
      <c r="BG350" s="135">
        <f>IF(N350="zákl. přenesená",J350,0)</f>
        <v>0</v>
      </c>
      <c r="BH350" s="135">
        <f>IF(N350="sníž. přenesená",J350,0)</f>
        <v>0</v>
      </c>
      <c r="BI350" s="135">
        <f>IF(N350="nulová",J350,0)</f>
        <v>0</v>
      </c>
      <c r="BJ350" s="17" t="s">
        <v>78</v>
      </c>
      <c r="BK350" s="135">
        <f>ROUND(I350*H350,2)</f>
        <v>2116.8000000000002</v>
      </c>
      <c r="BL350" s="17" t="s">
        <v>106</v>
      </c>
      <c r="BM350" s="134" t="s">
        <v>924</v>
      </c>
    </row>
    <row r="351" spans="2:65" s="1" customFormat="1">
      <c r="B351" s="29"/>
      <c r="D351" s="136" t="s">
        <v>231</v>
      </c>
      <c r="F351" s="137" t="s">
        <v>7054</v>
      </c>
      <c r="L351" s="29"/>
      <c r="M351" s="138"/>
      <c r="T351" s="53"/>
      <c r="AT351" s="17" t="s">
        <v>231</v>
      </c>
      <c r="AU351" s="17" t="s">
        <v>78</v>
      </c>
    </row>
    <row r="352" spans="2:65" s="1" customFormat="1" ht="24.2" customHeight="1">
      <c r="B352" s="123"/>
      <c r="C352" s="124" t="s">
        <v>583</v>
      </c>
      <c r="D352" s="124" t="s">
        <v>226</v>
      </c>
      <c r="E352" s="125" t="s">
        <v>6992</v>
      </c>
      <c r="F352" s="126" t="s">
        <v>7056</v>
      </c>
      <c r="G352" s="127" t="s">
        <v>2879</v>
      </c>
      <c r="H352" s="128">
        <v>432</v>
      </c>
      <c r="I352" s="129">
        <v>5.4</v>
      </c>
      <c r="J352" s="129">
        <f>ROUND(I352*H352,2)</f>
        <v>2332.8000000000002</v>
      </c>
      <c r="K352" s="126" t="s">
        <v>1</v>
      </c>
      <c r="L352" s="29"/>
      <c r="M352" s="130" t="s">
        <v>1</v>
      </c>
      <c r="N352" s="131" t="s">
        <v>38</v>
      </c>
      <c r="O352" s="132">
        <v>0</v>
      </c>
      <c r="P352" s="132">
        <f>O352*H352</f>
        <v>0</v>
      </c>
      <c r="Q352" s="132">
        <v>0</v>
      </c>
      <c r="R352" s="132">
        <f>Q352*H352</f>
        <v>0</v>
      </c>
      <c r="S352" s="132">
        <v>0</v>
      </c>
      <c r="T352" s="133">
        <f>S352*H352</f>
        <v>0</v>
      </c>
      <c r="AR352" s="134" t="s">
        <v>106</v>
      </c>
      <c r="AT352" s="134" t="s">
        <v>226</v>
      </c>
      <c r="AU352" s="134" t="s">
        <v>78</v>
      </c>
      <c r="AY352" s="17" t="s">
        <v>224</v>
      </c>
      <c r="BE352" s="135">
        <f>IF(N352="základní",J352,0)</f>
        <v>2332.8000000000002</v>
      </c>
      <c r="BF352" s="135">
        <f>IF(N352="snížená",J352,0)</f>
        <v>0</v>
      </c>
      <c r="BG352" s="135">
        <f>IF(N352="zákl. přenesená",J352,0)</f>
        <v>0</v>
      </c>
      <c r="BH352" s="135">
        <f>IF(N352="sníž. přenesená",J352,0)</f>
        <v>0</v>
      </c>
      <c r="BI352" s="135">
        <f>IF(N352="nulová",J352,0)</f>
        <v>0</v>
      </c>
      <c r="BJ352" s="17" t="s">
        <v>78</v>
      </c>
      <c r="BK352" s="135">
        <f>ROUND(I352*H352,2)</f>
        <v>2332.8000000000002</v>
      </c>
      <c r="BL352" s="17" t="s">
        <v>106</v>
      </c>
      <c r="BM352" s="134" t="s">
        <v>931</v>
      </c>
    </row>
    <row r="353" spans="2:65" s="1" customFormat="1">
      <c r="B353" s="29"/>
      <c r="D353" s="136" t="s">
        <v>231</v>
      </c>
      <c r="F353" s="137" t="s">
        <v>7056</v>
      </c>
      <c r="L353" s="29"/>
      <c r="M353" s="138"/>
      <c r="T353" s="53"/>
      <c r="AT353" s="17" t="s">
        <v>231</v>
      </c>
      <c r="AU353" s="17" t="s">
        <v>78</v>
      </c>
    </row>
    <row r="354" spans="2:65" s="1" customFormat="1" ht="24.2" customHeight="1">
      <c r="B354" s="123"/>
      <c r="C354" s="124" t="s">
        <v>934</v>
      </c>
      <c r="D354" s="124" t="s">
        <v>226</v>
      </c>
      <c r="E354" s="125" t="s">
        <v>6994</v>
      </c>
      <c r="F354" s="126" t="s">
        <v>7058</v>
      </c>
      <c r="G354" s="127" t="s">
        <v>2879</v>
      </c>
      <c r="H354" s="128">
        <v>216</v>
      </c>
      <c r="I354" s="129">
        <v>2.5</v>
      </c>
      <c r="J354" s="129">
        <f>ROUND(I354*H354,2)</f>
        <v>540</v>
      </c>
      <c r="K354" s="126" t="s">
        <v>1</v>
      </c>
      <c r="L354" s="29"/>
      <c r="M354" s="130" t="s">
        <v>1</v>
      </c>
      <c r="N354" s="131" t="s">
        <v>38</v>
      </c>
      <c r="O354" s="132">
        <v>0</v>
      </c>
      <c r="P354" s="132">
        <f>O354*H354</f>
        <v>0</v>
      </c>
      <c r="Q354" s="132">
        <v>0</v>
      </c>
      <c r="R354" s="132">
        <f>Q354*H354</f>
        <v>0</v>
      </c>
      <c r="S354" s="132">
        <v>0</v>
      </c>
      <c r="T354" s="133">
        <f>S354*H354</f>
        <v>0</v>
      </c>
      <c r="AR354" s="134" t="s">
        <v>106</v>
      </c>
      <c r="AT354" s="134" t="s">
        <v>226</v>
      </c>
      <c r="AU354" s="134" t="s">
        <v>78</v>
      </c>
      <c r="AY354" s="17" t="s">
        <v>224</v>
      </c>
      <c r="BE354" s="135">
        <f>IF(N354="základní",J354,0)</f>
        <v>540</v>
      </c>
      <c r="BF354" s="135">
        <f>IF(N354="snížená",J354,0)</f>
        <v>0</v>
      </c>
      <c r="BG354" s="135">
        <f>IF(N354="zákl. přenesená",J354,0)</f>
        <v>0</v>
      </c>
      <c r="BH354" s="135">
        <f>IF(N354="sníž. přenesená",J354,0)</f>
        <v>0</v>
      </c>
      <c r="BI354" s="135">
        <f>IF(N354="nulová",J354,0)</f>
        <v>0</v>
      </c>
      <c r="BJ354" s="17" t="s">
        <v>78</v>
      </c>
      <c r="BK354" s="135">
        <f>ROUND(I354*H354,2)</f>
        <v>540</v>
      </c>
      <c r="BL354" s="17" t="s">
        <v>106</v>
      </c>
      <c r="BM354" s="134" t="s">
        <v>937</v>
      </c>
    </row>
    <row r="355" spans="2:65" s="1" customFormat="1" ht="19.5">
      <c r="B355" s="29"/>
      <c r="D355" s="136" t="s">
        <v>231</v>
      </c>
      <c r="F355" s="137" t="s">
        <v>7058</v>
      </c>
      <c r="L355" s="29"/>
      <c r="M355" s="138"/>
      <c r="T355" s="53"/>
      <c r="AT355" s="17" t="s">
        <v>231</v>
      </c>
      <c r="AU355" s="17" t="s">
        <v>78</v>
      </c>
    </row>
    <row r="356" spans="2:65" s="1" customFormat="1" ht="24.2" customHeight="1">
      <c r="B356" s="123"/>
      <c r="C356" s="124" t="s">
        <v>596</v>
      </c>
      <c r="D356" s="124" t="s">
        <v>226</v>
      </c>
      <c r="E356" s="125" t="s">
        <v>6996</v>
      </c>
      <c r="F356" s="126" t="s">
        <v>7060</v>
      </c>
      <c r="G356" s="127" t="s">
        <v>2879</v>
      </c>
      <c r="H356" s="128">
        <v>216</v>
      </c>
      <c r="I356" s="129">
        <v>1.4</v>
      </c>
      <c r="J356" s="129">
        <f>ROUND(I356*H356,2)</f>
        <v>302.39999999999998</v>
      </c>
      <c r="K356" s="126" t="s">
        <v>1</v>
      </c>
      <c r="L356" s="29"/>
      <c r="M356" s="130" t="s">
        <v>1</v>
      </c>
      <c r="N356" s="131" t="s">
        <v>38</v>
      </c>
      <c r="O356" s="132">
        <v>0</v>
      </c>
      <c r="P356" s="132">
        <f>O356*H356</f>
        <v>0</v>
      </c>
      <c r="Q356" s="132">
        <v>0</v>
      </c>
      <c r="R356" s="132">
        <f>Q356*H356</f>
        <v>0</v>
      </c>
      <c r="S356" s="132">
        <v>0</v>
      </c>
      <c r="T356" s="133">
        <f>S356*H356</f>
        <v>0</v>
      </c>
      <c r="AR356" s="134" t="s">
        <v>106</v>
      </c>
      <c r="AT356" s="134" t="s">
        <v>226</v>
      </c>
      <c r="AU356" s="134" t="s">
        <v>78</v>
      </c>
      <c r="AY356" s="17" t="s">
        <v>224</v>
      </c>
      <c r="BE356" s="135">
        <f>IF(N356="základní",J356,0)</f>
        <v>302.39999999999998</v>
      </c>
      <c r="BF356" s="135">
        <f>IF(N356="snížená",J356,0)</f>
        <v>0</v>
      </c>
      <c r="BG356" s="135">
        <f>IF(N356="zákl. přenesená",J356,0)</f>
        <v>0</v>
      </c>
      <c r="BH356" s="135">
        <f>IF(N356="sníž. přenesená",J356,0)</f>
        <v>0</v>
      </c>
      <c r="BI356" s="135">
        <f>IF(N356="nulová",J356,0)</f>
        <v>0</v>
      </c>
      <c r="BJ356" s="17" t="s">
        <v>78</v>
      </c>
      <c r="BK356" s="135">
        <f>ROUND(I356*H356,2)</f>
        <v>302.39999999999998</v>
      </c>
      <c r="BL356" s="17" t="s">
        <v>106</v>
      </c>
      <c r="BM356" s="134" t="s">
        <v>942</v>
      </c>
    </row>
    <row r="357" spans="2:65" s="1" customFormat="1" ht="19.5">
      <c r="B357" s="29"/>
      <c r="D357" s="136" t="s">
        <v>231</v>
      </c>
      <c r="F357" s="137" t="s">
        <v>7060</v>
      </c>
      <c r="L357" s="29"/>
      <c r="M357" s="138"/>
      <c r="T357" s="53"/>
      <c r="AT357" s="17" t="s">
        <v>231</v>
      </c>
      <c r="AU357" s="17" t="s">
        <v>78</v>
      </c>
    </row>
    <row r="358" spans="2:65" s="1" customFormat="1" ht="21.75" customHeight="1">
      <c r="B358" s="123"/>
      <c r="C358" s="124" t="s">
        <v>944</v>
      </c>
      <c r="D358" s="124" t="s">
        <v>226</v>
      </c>
      <c r="E358" s="125" t="s">
        <v>6998</v>
      </c>
      <c r="F358" s="126" t="s">
        <v>7062</v>
      </c>
      <c r="G358" s="127" t="s">
        <v>2879</v>
      </c>
      <c r="H358" s="128">
        <v>312</v>
      </c>
      <c r="I358" s="129">
        <v>3.1</v>
      </c>
      <c r="J358" s="129">
        <f>ROUND(I358*H358,2)</f>
        <v>967.2</v>
      </c>
      <c r="K358" s="126" t="s">
        <v>1</v>
      </c>
      <c r="L358" s="29"/>
      <c r="M358" s="130" t="s">
        <v>1</v>
      </c>
      <c r="N358" s="131" t="s">
        <v>38</v>
      </c>
      <c r="O358" s="132">
        <v>0</v>
      </c>
      <c r="P358" s="132">
        <f>O358*H358</f>
        <v>0</v>
      </c>
      <c r="Q358" s="132">
        <v>0</v>
      </c>
      <c r="R358" s="132">
        <f>Q358*H358</f>
        <v>0</v>
      </c>
      <c r="S358" s="132">
        <v>0</v>
      </c>
      <c r="T358" s="133">
        <f>S358*H358</f>
        <v>0</v>
      </c>
      <c r="AR358" s="134" t="s">
        <v>106</v>
      </c>
      <c r="AT358" s="134" t="s">
        <v>226</v>
      </c>
      <c r="AU358" s="134" t="s">
        <v>78</v>
      </c>
      <c r="AY358" s="17" t="s">
        <v>224</v>
      </c>
      <c r="BE358" s="135">
        <f>IF(N358="základní",J358,0)</f>
        <v>967.2</v>
      </c>
      <c r="BF358" s="135">
        <f>IF(N358="snížená",J358,0)</f>
        <v>0</v>
      </c>
      <c r="BG358" s="135">
        <f>IF(N358="zákl. přenesená",J358,0)</f>
        <v>0</v>
      </c>
      <c r="BH358" s="135">
        <f>IF(N358="sníž. přenesená",J358,0)</f>
        <v>0</v>
      </c>
      <c r="BI358" s="135">
        <f>IF(N358="nulová",J358,0)</f>
        <v>0</v>
      </c>
      <c r="BJ358" s="17" t="s">
        <v>78</v>
      </c>
      <c r="BK358" s="135">
        <f>ROUND(I358*H358,2)</f>
        <v>967.2</v>
      </c>
      <c r="BL358" s="17" t="s">
        <v>106</v>
      </c>
      <c r="BM358" s="134" t="s">
        <v>947</v>
      </c>
    </row>
    <row r="359" spans="2:65" s="1" customFormat="1">
      <c r="B359" s="29"/>
      <c r="D359" s="136" t="s">
        <v>231</v>
      </c>
      <c r="F359" s="137" t="s">
        <v>7062</v>
      </c>
      <c r="L359" s="29"/>
      <c r="M359" s="138"/>
      <c r="T359" s="53"/>
      <c r="AT359" s="17" t="s">
        <v>231</v>
      </c>
      <c r="AU359" s="17" t="s">
        <v>78</v>
      </c>
    </row>
    <row r="360" spans="2:65" s="11" customFormat="1" ht="25.9" customHeight="1">
      <c r="B360" s="112"/>
      <c r="D360" s="113" t="s">
        <v>72</v>
      </c>
      <c r="E360" s="114" t="s">
        <v>7063</v>
      </c>
      <c r="F360" s="114" t="s">
        <v>7063</v>
      </c>
      <c r="J360" s="115">
        <f>BK360</f>
        <v>1800</v>
      </c>
      <c r="L360" s="112"/>
      <c r="M360" s="116"/>
      <c r="P360" s="117">
        <f>SUM(P361:P362)</f>
        <v>0</v>
      </c>
      <c r="R360" s="117">
        <f>SUM(R361:R362)</f>
        <v>0</v>
      </c>
      <c r="T360" s="118">
        <f>SUM(T361:T362)</f>
        <v>0</v>
      </c>
      <c r="AR360" s="113" t="s">
        <v>78</v>
      </c>
      <c r="AT360" s="119" t="s">
        <v>72</v>
      </c>
      <c r="AU360" s="119" t="s">
        <v>73</v>
      </c>
      <c r="AY360" s="113" t="s">
        <v>224</v>
      </c>
      <c r="BK360" s="120">
        <f>SUM(BK361:BK362)</f>
        <v>1800</v>
      </c>
    </row>
    <row r="361" spans="2:65" s="1" customFormat="1" ht="24.2" customHeight="1">
      <c r="B361" s="123"/>
      <c r="C361" s="124" t="s">
        <v>600</v>
      </c>
      <c r="D361" s="124" t="s">
        <v>226</v>
      </c>
      <c r="E361" s="125" t="s">
        <v>7000</v>
      </c>
      <c r="F361" s="126" t="s">
        <v>7065</v>
      </c>
      <c r="G361" s="127" t="s">
        <v>2879</v>
      </c>
      <c r="H361" s="128">
        <v>180</v>
      </c>
      <c r="I361" s="129">
        <v>10</v>
      </c>
      <c r="J361" s="129">
        <f>ROUND(I361*H361,2)</f>
        <v>1800</v>
      </c>
      <c r="K361" s="126" t="s">
        <v>1</v>
      </c>
      <c r="L361" s="29"/>
      <c r="M361" s="130" t="s">
        <v>1</v>
      </c>
      <c r="N361" s="131" t="s">
        <v>38</v>
      </c>
      <c r="O361" s="132">
        <v>0</v>
      </c>
      <c r="P361" s="132">
        <f>O361*H361</f>
        <v>0</v>
      </c>
      <c r="Q361" s="132">
        <v>0</v>
      </c>
      <c r="R361" s="132">
        <f>Q361*H361</f>
        <v>0</v>
      </c>
      <c r="S361" s="132">
        <v>0</v>
      </c>
      <c r="T361" s="133">
        <f>S361*H361</f>
        <v>0</v>
      </c>
      <c r="AR361" s="134" t="s">
        <v>106</v>
      </c>
      <c r="AT361" s="134" t="s">
        <v>226</v>
      </c>
      <c r="AU361" s="134" t="s">
        <v>78</v>
      </c>
      <c r="AY361" s="17" t="s">
        <v>224</v>
      </c>
      <c r="BE361" s="135">
        <f>IF(N361="základní",J361,0)</f>
        <v>1800</v>
      </c>
      <c r="BF361" s="135">
        <f>IF(N361="snížená",J361,0)</f>
        <v>0</v>
      </c>
      <c r="BG361" s="135">
        <f>IF(N361="zákl. přenesená",J361,0)</f>
        <v>0</v>
      </c>
      <c r="BH361" s="135">
        <f>IF(N361="sníž. přenesená",J361,0)</f>
        <v>0</v>
      </c>
      <c r="BI361" s="135">
        <f>IF(N361="nulová",J361,0)</f>
        <v>0</v>
      </c>
      <c r="BJ361" s="17" t="s">
        <v>78</v>
      </c>
      <c r="BK361" s="135">
        <f>ROUND(I361*H361,2)</f>
        <v>1800</v>
      </c>
      <c r="BL361" s="17" t="s">
        <v>106</v>
      </c>
      <c r="BM361" s="134" t="s">
        <v>951</v>
      </c>
    </row>
    <row r="362" spans="2:65" s="1" customFormat="1" ht="19.5">
      <c r="B362" s="29"/>
      <c r="D362" s="136" t="s">
        <v>231</v>
      </c>
      <c r="F362" s="137" t="s">
        <v>7065</v>
      </c>
      <c r="L362" s="29"/>
      <c r="M362" s="138"/>
      <c r="T362" s="53"/>
      <c r="AT362" s="17" t="s">
        <v>231</v>
      </c>
      <c r="AU362" s="17" t="s">
        <v>78</v>
      </c>
    </row>
    <row r="363" spans="2:65" s="11" customFormat="1" ht="25.9" customHeight="1">
      <c r="B363" s="112"/>
      <c r="D363" s="113" t="s">
        <v>72</v>
      </c>
      <c r="E363" s="114" t="s">
        <v>7066</v>
      </c>
      <c r="F363" s="114" t="s">
        <v>7066</v>
      </c>
      <c r="J363" s="115">
        <f>BK363</f>
        <v>380780.08999999997</v>
      </c>
      <c r="L363" s="112"/>
      <c r="M363" s="116"/>
      <c r="P363" s="117">
        <f>SUM(P364:P409)</f>
        <v>0</v>
      </c>
      <c r="R363" s="117">
        <f>SUM(R364:R409)</f>
        <v>0</v>
      </c>
      <c r="T363" s="118">
        <f>SUM(T364:T409)</f>
        <v>0</v>
      </c>
      <c r="AR363" s="113" t="s">
        <v>78</v>
      </c>
      <c r="AT363" s="119" t="s">
        <v>72</v>
      </c>
      <c r="AU363" s="119" t="s">
        <v>73</v>
      </c>
      <c r="AY363" s="113" t="s">
        <v>224</v>
      </c>
      <c r="BK363" s="120">
        <f>SUM(BK364:BK409)</f>
        <v>380780.08999999997</v>
      </c>
    </row>
    <row r="364" spans="2:65" s="1" customFormat="1" ht="33" customHeight="1">
      <c r="B364" s="123"/>
      <c r="C364" s="124" t="s">
        <v>953</v>
      </c>
      <c r="D364" s="124" t="s">
        <v>226</v>
      </c>
      <c r="E364" s="125" t="s">
        <v>7067</v>
      </c>
      <c r="F364" s="126" t="s">
        <v>7068</v>
      </c>
      <c r="G364" s="127" t="s">
        <v>266</v>
      </c>
      <c r="H364" s="128">
        <v>241.2</v>
      </c>
      <c r="I364" s="129">
        <v>2.88</v>
      </c>
      <c r="J364" s="129">
        <f>ROUND(I364*H364,2)</f>
        <v>694.66</v>
      </c>
      <c r="K364" s="126" t="s">
        <v>1</v>
      </c>
      <c r="L364" s="29"/>
      <c r="M364" s="130" t="s">
        <v>1</v>
      </c>
      <c r="N364" s="131" t="s">
        <v>38</v>
      </c>
      <c r="O364" s="132">
        <v>0</v>
      </c>
      <c r="P364" s="132">
        <f>O364*H364</f>
        <v>0</v>
      </c>
      <c r="Q364" s="132">
        <v>0</v>
      </c>
      <c r="R364" s="132">
        <f>Q364*H364</f>
        <v>0</v>
      </c>
      <c r="S364" s="132">
        <v>0</v>
      </c>
      <c r="T364" s="133">
        <f>S364*H364</f>
        <v>0</v>
      </c>
      <c r="AR364" s="134" t="s">
        <v>106</v>
      </c>
      <c r="AT364" s="134" t="s">
        <v>226</v>
      </c>
      <c r="AU364" s="134" t="s">
        <v>78</v>
      </c>
      <c r="AY364" s="17" t="s">
        <v>224</v>
      </c>
      <c r="BE364" s="135">
        <f>IF(N364="základní",J364,0)</f>
        <v>694.66</v>
      </c>
      <c r="BF364" s="135">
        <f>IF(N364="snížená",J364,0)</f>
        <v>0</v>
      </c>
      <c r="BG364" s="135">
        <f>IF(N364="zákl. přenesená",J364,0)</f>
        <v>0</v>
      </c>
      <c r="BH364" s="135">
        <f>IF(N364="sníž. přenesená",J364,0)</f>
        <v>0</v>
      </c>
      <c r="BI364" s="135">
        <f>IF(N364="nulová",J364,0)</f>
        <v>0</v>
      </c>
      <c r="BJ364" s="17" t="s">
        <v>78</v>
      </c>
      <c r="BK364" s="135">
        <f>ROUND(I364*H364,2)</f>
        <v>694.66</v>
      </c>
      <c r="BL364" s="17" t="s">
        <v>106</v>
      </c>
      <c r="BM364" s="134" t="s">
        <v>956</v>
      </c>
    </row>
    <row r="365" spans="2:65" s="1" customFormat="1" ht="19.5">
      <c r="B365" s="29"/>
      <c r="D365" s="136" t="s">
        <v>231</v>
      </c>
      <c r="F365" s="137" t="s">
        <v>7068</v>
      </c>
      <c r="L365" s="29"/>
      <c r="M365" s="138"/>
      <c r="T365" s="53"/>
      <c r="AT365" s="17" t="s">
        <v>231</v>
      </c>
      <c r="AU365" s="17" t="s">
        <v>78</v>
      </c>
    </row>
    <row r="366" spans="2:65" s="1" customFormat="1" ht="21.75" customHeight="1">
      <c r="B366" s="123"/>
      <c r="C366" s="124" t="s">
        <v>605</v>
      </c>
      <c r="D366" s="124" t="s">
        <v>226</v>
      </c>
      <c r="E366" s="125" t="s">
        <v>7002</v>
      </c>
      <c r="F366" s="126" t="s">
        <v>7070</v>
      </c>
      <c r="G366" s="127" t="s">
        <v>6940</v>
      </c>
      <c r="H366" s="128">
        <v>0.121</v>
      </c>
      <c r="I366" s="129">
        <v>360</v>
      </c>
      <c r="J366" s="129">
        <f>ROUND(I366*H366,2)</f>
        <v>43.56</v>
      </c>
      <c r="K366" s="126" t="s">
        <v>1</v>
      </c>
      <c r="L366" s="29"/>
      <c r="M366" s="130" t="s">
        <v>1</v>
      </c>
      <c r="N366" s="131" t="s">
        <v>38</v>
      </c>
      <c r="O366" s="132">
        <v>0</v>
      </c>
      <c r="P366" s="132">
        <f>O366*H366</f>
        <v>0</v>
      </c>
      <c r="Q366" s="132">
        <v>0</v>
      </c>
      <c r="R366" s="132">
        <f>Q366*H366</f>
        <v>0</v>
      </c>
      <c r="S366" s="132">
        <v>0</v>
      </c>
      <c r="T366" s="133">
        <f>S366*H366</f>
        <v>0</v>
      </c>
      <c r="AR366" s="134" t="s">
        <v>106</v>
      </c>
      <c r="AT366" s="134" t="s">
        <v>226</v>
      </c>
      <c r="AU366" s="134" t="s">
        <v>78</v>
      </c>
      <c r="AY366" s="17" t="s">
        <v>224</v>
      </c>
      <c r="BE366" s="135">
        <f>IF(N366="základní",J366,0)</f>
        <v>43.56</v>
      </c>
      <c r="BF366" s="135">
        <f>IF(N366="snížená",J366,0)</f>
        <v>0</v>
      </c>
      <c r="BG366" s="135">
        <f>IF(N366="zákl. přenesená",J366,0)</f>
        <v>0</v>
      </c>
      <c r="BH366" s="135">
        <f>IF(N366="sníž. přenesená",J366,0)</f>
        <v>0</v>
      </c>
      <c r="BI366" s="135">
        <f>IF(N366="nulová",J366,0)</f>
        <v>0</v>
      </c>
      <c r="BJ366" s="17" t="s">
        <v>78</v>
      </c>
      <c r="BK366" s="135">
        <f>ROUND(I366*H366,2)</f>
        <v>43.56</v>
      </c>
      <c r="BL366" s="17" t="s">
        <v>106</v>
      </c>
      <c r="BM366" s="134" t="s">
        <v>960</v>
      </c>
    </row>
    <row r="367" spans="2:65" s="1" customFormat="1">
      <c r="B367" s="29"/>
      <c r="D367" s="136" t="s">
        <v>231</v>
      </c>
      <c r="F367" s="137" t="s">
        <v>7070</v>
      </c>
      <c r="L367" s="29"/>
      <c r="M367" s="138"/>
      <c r="T367" s="53"/>
      <c r="AT367" s="17" t="s">
        <v>231</v>
      </c>
      <c r="AU367" s="17" t="s">
        <v>78</v>
      </c>
    </row>
    <row r="368" spans="2:65" s="1" customFormat="1" ht="21.75" customHeight="1">
      <c r="B368" s="123"/>
      <c r="C368" s="124" t="s">
        <v>963</v>
      </c>
      <c r="D368" s="124" t="s">
        <v>226</v>
      </c>
      <c r="E368" s="125" t="s">
        <v>7071</v>
      </c>
      <c r="F368" s="126" t="s">
        <v>7072</v>
      </c>
      <c r="G368" s="127" t="s">
        <v>6762</v>
      </c>
      <c r="H368" s="128">
        <v>241.2</v>
      </c>
      <c r="I368" s="129">
        <v>1.1299999999999999</v>
      </c>
      <c r="J368" s="129">
        <f>ROUND(I368*H368,2)</f>
        <v>272.56</v>
      </c>
      <c r="K368" s="126" t="s">
        <v>1</v>
      </c>
      <c r="L368" s="29"/>
      <c r="M368" s="130" t="s">
        <v>1</v>
      </c>
      <c r="N368" s="131" t="s">
        <v>38</v>
      </c>
      <c r="O368" s="132">
        <v>0</v>
      </c>
      <c r="P368" s="132">
        <f>O368*H368</f>
        <v>0</v>
      </c>
      <c r="Q368" s="132">
        <v>0</v>
      </c>
      <c r="R368" s="132">
        <f>Q368*H368</f>
        <v>0</v>
      </c>
      <c r="S368" s="132">
        <v>0</v>
      </c>
      <c r="T368" s="133">
        <f>S368*H368</f>
        <v>0</v>
      </c>
      <c r="AR368" s="134" t="s">
        <v>106</v>
      </c>
      <c r="AT368" s="134" t="s">
        <v>226</v>
      </c>
      <c r="AU368" s="134" t="s">
        <v>78</v>
      </c>
      <c r="AY368" s="17" t="s">
        <v>224</v>
      </c>
      <c r="BE368" s="135">
        <f>IF(N368="základní",J368,0)</f>
        <v>272.56</v>
      </c>
      <c r="BF368" s="135">
        <f>IF(N368="snížená",J368,0)</f>
        <v>0</v>
      </c>
      <c r="BG368" s="135">
        <f>IF(N368="zákl. přenesená",J368,0)</f>
        <v>0</v>
      </c>
      <c r="BH368" s="135">
        <f>IF(N368="sníž. přenesená",J368,0)</f>
        <v>0</v>
      </c>
      <c r="BI368" s="135">
        <f>IF(N368="nulová",J368,0)</f>
        <v>0</v>
      </c>
      <c r="BJ368" s="17" t="s">
        <v>78</v>
      </c>
      <c r="BK368" s="135">
        <f>ROUND(I368*H368,2)</f>
        <v>272.56</v>
      </c>
      <c r="BL368" s="17" t="s">
        <v>106</v>
      </c>
      <c r="BM368" s="134" t="s">
        <v>966</v>
      </c>
    </row>
    <row r="369" spans="2:65" s="1" customFormat="1">
      <c r="B369" s="29"/>
      <c r="D369" s="136" t="s">
        <v>231</v>
      </c>
      <c r="F369" s="137" t="s">
        <v>7072</v>
      </c>
      <c r="L369" s="29"/>
      <c r="M369" s="138"/>
      <c r="T369" s="53"/>
      <c r="AT369" s="17" t="s">
        <v>231</v>
      </c>
      <c r="AU369" s="17" t="s">
        <v>78</v>
      </c>
    </row>
    <row r="370" spans="2:65" s="1" customFormat="1" ht="24.2" customHeight="1">
      <c r="B370" s="123"/>
      <c r="C370" s="124" t="s">
        <v>609</v>
      </c>
      <c r="D370" s="124" t="s">
        <v>226</v>
      </c>
      <c r="E370" s="125" t="s">
        <v>7073</v>
      </c>
      <c r="F370" s="126" t="s">
        <v>7074</v>
      </c>
      <c r="G370" s="127" t="s">
        <v>6762</v>
      </c>
      <c r="H370" s="128">
        <v>241.2</v>
      </c>
      <c r="I370" s="129">
        <v>19.3</v>
      </c>
      <c r="J370" s="129">
        <f>ROUND(I370*H370,2)</f>
        <v>4655.16</v>
      </c>
      <c r="K370" s="126" t="s">
        <v>1</v>
      </c>
      <c r="L370" s="29"/>
      <c r="M370" s="130" t="s">
        <v>1</v>
      </c>
      <c r="N370" s="131" t="s">
        <v>38</v>
      </c>
      <c r="O370" s="132">
        <v>0</v>
      </c>
      <c r="P370" s="132">
        <f>O370*H370</f>
        <v>0</v>
      </c>
      <c r="Q370" s="132">
        <v>0</v>
      </c>
      <c r="R370" s="132">
        <f>Q370*H370</f>
        <v>0</v>
      </c>
      <c r="S370" s="132">
        <v>0</v>
      </c>
      <c r="T370" s="133">
        <f>S370*H370</f>
        <v>0</v>
      </c>
      <c r="AR370" s="134" t="s">
        <v>106</v>
      </c>
      <c r="AT370" s="134" t="s">
        <v>226</v>
      </c>
      <c r="AU370" s="134" t="s">
        <v>78</v>
      </c>
      <c r="AY370" s="17" t="s">
        <v>224</v>
      </c>
      <c r="BE370" s="135">
        <f>IF(N370="základní",J370,0)</f>
        <v>4655.16</v>
      </c>
      <c r="BF370" s="135">
        <f>IF(N370="snížená",J370,0)</f>
        <v>0</v>
      </c>
      <c r="BG370" s="135">
        <f>IF(N370="zákl. přenesená",J370,0)</f>
        <v>0</v>
      </c>
      <c r="BH370" s="135">
        <f>IF(N370="sníž. přenesená",J370,0)</f>
        <v>0</v>
      </c>
      <c r="BI370" s="135">
        <f>IF(N370="nulová",J370,0)</f>
        <v>0</v>
      </c>
      <c r="BJ370" s="17" t="s">
        <v>78</v>
      </c>
      <c r="BK370" s="135">
        <f>ROUND(I370*H370,2)</f>
        <v>4655.16</v>
      </c>
      <c r="BL370" s="17" t="s">
        <v>106</v>
      </c>
      <c r="BM370" s="134" t="s">
        <v>970</v>
      </c>
    </row>
    <row r="371" spans="2:65" s="1" customFormat="1" ht="19.5">
      <c r="B371" s="29"/>
      <c r="D371" s="136" t="s">
        <v>231</v>
      </c>
      <c r="F371" s="137" t="s">
        <v>7074</v>
      </c>
      <c r="L371" s="29"/>
      <c r="M371" s="138"/>
      <c r="T371" s="53"/>
      <c r="AT371" s="17" t="s">
        <v>231</v>
      </c>
      <c r="AU371" s="17" t="s">
        <v>78</v>
      </c>
    </row>
    <row r="372" spans="2:65" s="1" customFormat="1" ht="33" customHeight="1">
      <c r="B372" s="123"/>
      <c r="C372" s="124" t="s">
        <v>971</v>
      </c>
      <c r="D372" s="124" t="s">
        <v>226</v>
      </c>
      <c r="E372" s="125" t="s">
        <v>7075</v>
      </c>
      <c r="F372" s="126" t="s">
        <v>7076</v>
      </c>
      <c r="G372" s="127" t="s">
        <v>6762</v>
      </c>
      <c r="H372" s="128">
        <v>241.2</v>
      </c>
      <c r="I372" s="129">
        <v>119</v>
      </c>
      <c r="J372" s="129">
        <f>ROUND(I372*H372,2)</f>
        <v>28702.799999999999</v>
      </c>
      <c r="K372" s="126" t="s">
        <v>1</v>
      </c>
      <c r="L372" s="29"/>
      <c r="M372" s="130" t="s">
        <v>1</v>
      </c>
      <c r="N372" s="131" t="s">
        <v>38</v>
      </c>
      <c r="O372" s="132">
        <v>0</v>
      </c>
      <c r="P372" s="132">
        <f>O372*H372</f>
        <v>0</v>
      </c>
      <c r="Q372" s="132">
        <v>0</v>
      </c>
      <c r="R372" s="132">
        <f>Q372*H372</f>
        <v>0</v>
      </c>
      <c r="S372" s="132">
        <v>0</v>
      </c>
      <c r="T372" s="133">
        <f>S372*H372</f>
        <v>0</v>
      </c>
      <c r="AR372" s="134" t="s">
        <v>106</v>
      </c>
      <c r="AT372" s="134" t="s">
        <v>226</v>
      </c>
      <c r="AU372" s="134" t="s">
        <v>78</v>
      </c>
      <c r="AY372" s="17" t="s">
        <v>224</v>
      </c>
      <c r="BE372" s="135">
        <f>IF(N372="základní",J372,0)</f>
        <v>28702.799999999999</v>
      </c>
      <c r="BF372" s="135">
        <f>IF(N372="snížená",J372,0)</f>
        <v>0</v>
      </c>
      <c r="BG372" s="135">
        <f>IF(N372="zákl. přenesená",J372,0)</f>
        <v>0</v>
      </c>
      <c r="BH372" s="135">
        <f>IF(N372="sníž. přenesená",J372,0)</f>
        <v>0</v>
      </c>
      <c r="BI372" s="135">
        <f>IF(N372="nulová",J372,0)</f>
        <v>0</v>
      </c>
      <c r="BJ372" s="17" t="s">
        <v>78</v>
      </c>
      <c r="BK372" s="135">
        <f>ROUND(I372*H372,2)</f>
        <v>28702.799999999999</v>
      </c>
      <c r="BL372" s="17" t="s">
        <v>106</v>
      </c>
      <c r="BM372" s="134" t="s">
        <v>974</v>
      </c>
    </row>
    <row r="373" spans="2:65" s="1" customFormat="1" ht="19.5">
      <c r="B373" s="29"/>
      <c r="D373" s="136" t="s">
        <v>231</v>
      </c>
      <c r="F373" s="137" t="s">
        <v>7076</v>
      </c>
      <c r="L373" s="29"/>
      <c r="M373" s="138"/>
      <c r="T373" s="53"/>
      <c r="AT373" s="17" t="s">
        <v>231</v>
      </c>
      <c r="AU373" s="17" t="s">
        <v>78</v>
      </c>
    </row>
    <row r="374" spans="2:65" s="1" customFormat="1" ht="24.2" customHeight="1">
      <c r="B374" s="123"/>
      <c r="C374" s="124" t="s">
        <v>613</v>
      </c>
      <c r="D374" s="124" t="s">
        <v>226</v>
      </c>
      <c r="E374" s="125" t="s">
        <v>7004</v>
      </c>
      <c r="F374" s="126" t="s">
        <v>7078</v>
      </c>
      <c r="G374" s="127" t="s">
        <v>6742</v>
      </c>
      <c r="H374" s="128">
        <v>62.109000000000002</v>
      </c>
      <c r="I374" s="129">
        <v>900</v>
      </c>
      <c r="J374" s="129">
        <f>ROUND(I374*H374,2)</f>
        <v>55898.1</v>
      </c>
      <c r="K374" s="126" t="s">
        <v>1</v>
      </c>
      <c r="L374" s="29"/>
      <c r="M374" s="130" t="s">
        <v>1</v>
      </c>
      <c r="N374" s="131" t="s">
        <v>38</v>
      </c>
      <c r="O374" s="132">
        <v>0</v>
      </c>
      <c r="P374" s="132">
        <f>O374*H374</f>
        <v>0</v>
      </c>
      <c r="Q374" s="132">
        <v>0</v>
      </c>
      <c r="R374" s="132">
        <f>Q374*H374</f>
        <v>0</v>
      </c>
      <c r="S374" s="132">
        <v>0</v>
      </c>
      <c r="T374" s="133">
        <f>S374*H374</f>
        <v>0</v>
      </c>
      <c r="AR374" s="134" t="s">
        <v>106</v>
      </c>
      <c r="AT374" s="134" t="s">
        <v>226</v>
      </c>
      <c r="AU374" s="134" t="s">
        <v>78</v>
      </c>
      <c r="AY374" s="17" t="s">
        <v>224</v>
      </c>
      <c r="BE374" s="135">
        <f>IF(N374="základní",J374,0)</f>
        <v>55898.1</v>
      </c>
      <c r="BF374" s="135">
        <f>IF(N374="snížená",J374,0)</f>
        <v>0</v>
      </c>
      <c r="BG374" s="135">
        <f>IF(N374="zákl. přenesená",J374,0)</f>
        <v>0</v>
      </c>
      <c r="BH374" s="135">
        <f>IF(N374="sníž. přenesená",J374,0)</f>
        <v>0</v>
      </c>
      <c r="BI374" s="135">
        <f>IF(N374="nulová",J374,0)</f>
        <v>0</v>
      </c>
      <c r="BJ374" s="17" t="s">
        <v>78</v>
      </c>
      <c r="BK374" s="135">
        <f>ROUND(I374*H374,2)</f>
        <v>55898.1</v>
      </c>
      <c r="BL374" s="17" t="s">
        <v>106</v>
      </c>
      <c r="BM374" s="134" t="s">
        <v>988</v>
      </c>
    </row>
    <row r="375" spans="2:65" s="1" customFormat="1" ht="19.5">
      <c r="B375" s="29"/>
      <c r="D375" s="136" t="s">
        <v>231</v>
      </c>
      <c r="F375" s="137" t="s">
        <v>7078</v>
      </c>
      <c r="L375" s="29"/>
      <c r="M375" s="138"/>
      <c r="T375" s="53"/>
      <c r="AT375" s="17" t="s">
        <v>231</v>
      </c>
      <c r="AU375" s="17" t="s">
        <v>78</v>
      </c>
    </row>
    <row r="376" spans="2:65" s="1" customFormat="1" ht="21.75" customHeight="1">
      <c r="B376" s="123"/>
      <c r="C376" s="124" t="s">
        <v>992</v>
      </c>
      <c r="D376" s="124" t="s">
        <v>226</v>
      </c>
      <c r="E376" s="125" t="s">
        <v>6871</v>
      </c>
      <c r="F376" s="126" t="s">
        <v>6950</v>
      </c>
      <c r="G376" s="127" t="s">
        <v>6762</v>
      </c>
      <c r="H376" s="128">
        <v>241.2</v>
      </c>
      <c r="I376" s="129">
        <v>40.5</v>
      </c>
      <c r="J376" s="129">
        <f>ROUND(I376*H376,2)</f>
        <v>9768.6</v>
      </c>
      <c r="K376" s="126" t="s">
        <v>1</v>
      </c>
      <c r="L376" s="29"/>
      <c r="M376" s="130" t="s">
        <v>1</v>
      </c>
      <c r="N376" s="131" t="s">
        <v>38</v>
      </c>
      <c r="O376" s="132">
        <v>0</v>
      </c>
      <c r="P376" s="132">
        <f>O376*H376</f>
        <v>0</v>
      </c>
      <c r="Q376" s="132">
        <v>0</v>
      </c>
      <c r="R376" s="132">
        <f>Q376*H376</f>
        <v>0</v>
      </c>
      <c r="S376" s="132">
        <v>0</v>
      </c>
      <c r="T376" s="133">
        <f>S376*H376</f>
        <v>0</v>
      </c>
      <c r="AR376" s="134" t="s">
        <v>106</v>
      </c>
      <c r="AT376" s="134" t="s">
        <v>226</v>
      </c>
      <c r="AU376" s="134" t="s">
        <v>78</v>
      </c>
      <c r="AY376" s="17" t="s">
        <v>224</v>
      </c>
      <c r="BE376" s="135">
        <f>IF(N376="základní",J376,0)</f>
        <v>9768.6</v>
      </c>
      <c r="BF376" s="135">
        <f>IF(N376="snížená",J376,0)</f>
        <v>0</v>
      </c>
      <c r="BG376" s="135">
        <f>IF(N376="zákl. přenesená",J376,0)</f>
        <v>0</v>
      </c>
      <c r="BH376" s="135">
        <f>IF(N376="sníž. přenesená",J376,0)</f>
        <v>0</v>
      </c>
      <c r="BI376" s="135">
        <f>IF(N376="nulová",J376,0)</f>
        <v>0</v>
      </c>
      <c r="BJ376" s="17" t="s">
        <v>78</v>
      </c>
      <c r="BK376" s="135">
        <f>ROUND(I376*H376,2)</f>
        <v>9768.6</v>
      </c>
      <c r="BL376" s="17" t="s">
        <v>106</v>
      </c>
      <c r="BM376" s="134" t="s">
        <v>995</v>
      </c>
    </row>
    <row r="377" spans="2:65" s="1" customFormat="1">
      <c r="B377" s="29"/>
      <c r="D377" s="136" t="s">
        <v>231</v>
      </c>
      <c r="F377" s="137" t="s">
        <v>6950</v>
      </c>
      <c r="L377" s="29"/>
      <c r="M377" s="138"/>
      <c r="T377" s="53"/>
      <c r="AT377" s="17" t="s">
        <v>231</v>
      </c>
      <c r="AU377" s="17" t="s">
        <v>78</v>
      </c>
    </row>
    <row r="378" spans="2:65" s="1" customFormat="1" ht="16.5" customHeight="1">
      <c r="B378" s="123"/>
      <c r="C378" s="124" t="s">
        <v>616</v>
      </c>
      <c r="D378" s="124" t="s">
        <v>226</v>
      </c>
      <c r="E378" s="125" t="s">
        <v>6951</v>
      </c>
      <c r="F378" s="126" t="s">
        <v>6952</v>
      </c>
      <c r="G378" s="127" t="s">
        <v>6762</v>
      </c>
      <c r="H378" s="128">
        <v>241.2</v>
      </c>
      <c r="I378" s="129">
        <v>4.74</v>
      </c>
      <c r="J378" s="129">
        <f>ROUND(I378*H378,2)</f>
        <v>1143.29</v>
      </c>
      <c r="K378" s="126" t="s">
        <v>1</v>
      </c>
      <c r="L378" s="29"/>
      <c r="M378" s="130" t="s">
        <v>1</v>
      </c>
      <c r="N378" s="131" t="s">
        <v>38</v>
      </c>
      <c r="O378" s="132">
        <v>0</v>
      </c>
      <c r="P378" s="132">
        <f>O378*H378</f>
        <v>0</v>
      </c>
      <c r="Q378" s="132">
        <v>0</v>
      </c>
      <c r="R378" s="132">
        <f>Q378*H378</f>
        <v>0</v>
      </c>
      <c r="S378" s="132">
        <v>0</v>
      </c>
      <c r="T378" s="133">
        <f>S378*H378</f>
        <v>0</v>
      </c>
      <c r="AR378" s="134" t="s">
        <v>106</v>
      </c>
      <c r="AT378" s="134" t="s">
        <v>226</v>
      </c>
      <c r="AU378" s="134" t="s">
        <v>78</v>
      </c>
      <c r="AY378" s="17" t="s">
        <v>224</v>
      </c>
      <c r="BE378" s="135">
        <f>IF(N378="základní",J378,0)</f>
        <v>1143.29</v>
      </c>
      <c r="BF378" s="135">
        <f>IF(N378="snížená",J378,0)</f>
        <v>0</v>
      </c>
      <c r="BG378" s="135">
        <f>IF(N378="zákl. přenesená",J378,0)</f>
        <v>0</v>
      </c>
      <c r="BH378" s="135">
        <f>IF(N378="sníž. přenesená",J378,0)</f>
        <v>0</v>
      </c>
      <c r="BI378" s="135">
        <f>IF(N378="nulová",J378,0)</f>
        <v>0</v>
      </c>
      <c r="BJ378" s="17" t="s">
        <v>78</v>
      </c>
      <c r="BK378" s="135">
        <f>ROUND(I378*H378,2)</f>
        <v>1143.29</v>
      </c>
      <c r="BL378" s="17" t="s">
        <v>106</v>
      </c>
      <c r="BM378" s="134" t="s">
        <v>999</v>
      </c>
    </row>
    <row r="379" spans="2:65" s="1" customFormat="1">
      <c r="B379" s="29"/>
      <c r="D379" s="136" t="s">
        <v>231</v>
      </c>
      <c r="F379" s="137" t="s">
        <v>6952</v>
      </c>
      <c r="L379" s="29"/>
      <c r="M379" s="138"/>
      <c r="T379" s="53"/>
      <c r="AT379" s="17" t="s">
        <v>231</v>
      </c>
      <c r="AU379" s="17" t="s">
        <v>78</v>
      </c>
    </row>
    <row r="380" spans="2:65" s="1" customFormat="1" ht="33" customHeight="1">
      <c r="B380" s="123"/>
      <c r="C380" s="124" t="s">
        <v>1002</v>
      </c>
      <c r="D380" s="124" t="s">
        <v>226</v>
      </c>
      <c r="E380" s="125" t="s">
        <v>7067</v>
      </c>
      <c r="F380" s="126" t="s">
        <v>7068</v>
      </c>
      <c r="G380" s="127" t="s">
        <v>266</v>
      </c>
      <c r="H380" s="128">
        <v>241.2</v>
      </c>
      <c r="I380" s="129">
        <v>2.88</v>
      </c>
      <c r="J380" s="129">
        <f>ROUND(I380*H380,2)</f>
        <v>694.66</v>
      </c>
      <c r="K380" s="126" t="s">
        <v>1</v>
      </c>
      <c r="L380" s="29"/>
      <c r="M380" s="130" t="s">
        <v>1</v>
      </c>
      <c r="N380" s="131" t="s">
        <v>38</v>
      </c>
      <c r="O380" s="132">
        <v>0</v>
      </c>
      <c r="P380" s="132">
        <f>O380*H380</f>
        <v>0</v>
      </c>
      <c r="Q380" s="132">
        <v>0</v>
      </c>
      <c r="R380" s="132">
        <f>Q380*H380</f>
        <v>0</v>
      </c>
      <c r="S380" s="132">
        <v>0</v>
      </c>
      <c r="T380" s="133">
        <f>S380*H380</f>
        <v>0</v>
      </c>
      <c r="AR380" s="134" t="s">
        <v>106</v>
      </c>
      <c r="AT380" s="134" t="s">
        <v>226</v>
      </c>
      <c r="AU380" s="134" t="s">
        <v>78</v>
      </c>
      <c r="AY380" s="17" t="s">
        <v>224</v>
      </c>
      <c r="BE380" s="135">
        <f>IF(N380="základní",J380,0)</f>
        <v>694.66</v>
      </c>
      <c r="BF380" s="135">
        <f>IF(N380="snížená",J380,0)</f>
        <v>0</v>
      </c>
      <c r="BG380" s="135">
        <f>IF(N380="zákl. přenesená",J380,0)</f>
        <v>0</v>
      </c>
      <c r="BH380" s="135">
        <f>IF(N380="sníž. přenesená",J380,0)</f>
        <v>0</v>
      </c>
      <c r="BI380" s="135">
        <f>IF(N380="nulová",J380,0)</f>
        <v>0</v>
      </c>
      <c r="BJ380" s="17" t="s">
        <v>78</v>
      </c>
      <c r="BK380" s="135">
        <f>ROUND(I380*H380,2)</f>
        <v>694.66</v>
      </c>
      <c r="BL380" s="17" t="s">
        <v>106</v>
      </c>
      <c r="BM380" s="134" t="s">
        <v>1005</v>
      </c>
    </row>
    <row r="381" spans="2:65" s="1" customFormat="1" ht="19.5">
      <c r="B381" s="29"/>
      <c r="D381" s="136" t="s">
        <v>231</v>
      </c>
      <c r="F381" s="137" t="s">
        <v>7068</v>
      </c>
      <c r="L381" s="29"/>
      <c r="M381" s="138"/>
      <c r="T381" s="53"/>
      <c r="AT381" s="17" t="s">
        <v>231</v>
      </c>
      <c r="AU381" s="17" t="s">
        <v>78</v>
      </c>
    </row>
    <row r="382" spans="2:65" s="1" customFormat="1" ht="21.75" customHeight="1">
      <c r="B382" s="123"/>
      <c r="C382" s="124" t="s">
        <v>620</v>
      </c>
      <c r="D382" s="124" t="s">
        <v>226</v>
      </c>
      <c r="E382" s="125" t="s">
        <v>7002</v>
      </c>
      <c r="F382" s="126" t="s">
        <v>7070</v>
      </c>
      <c r="G382" s="127" t="s">
        <v>6940</v>
      </c>
      <c r="H382" s="128">
        <v>0.121</v>
      </c>
      <c r="I382" s="129">
        <v>360</v>
      </c>
      <c r="J382" s="129">
        <f>ROUND(I382*H382,2)</f>
        <v>43.56</v>
      </c>
      <c r="K382" s="126" t="s">
        <v>1</v>
      </c>
      <c r="L382" s="29"/>
      <c r="M382" s="130" t="s">
        <v>1</v>
      </c>
      <c r="N382" s="131" t="s">
        <v>38</v>
      </c>
      <c r="O382" s="132">
        <v>0</v>
      </c>
      <c r="P382" s="132">
        <f>O382*H382</f>
        <v>0</v>
      </c>
      <c r="Q382" s="132">
        <v>0</v>
      </c>
      <c r="R382" s="132">
        <f>Q382*H382</f>
        <v>0</v>
      </c>
      <c r="S382" s="132">
        <v>0</v>
      </c>
      <c r="T382" s="133">
        <f>S382*H382</f>
        <v>0</v>
      </c>
      <c r="AR382" s="134" t="s">
        <v>106</v>
      </c>
      <c r="AT382" s="134" t="s">
        <v>226</v>
      </c>
      <c r="AU382" s="134" t="s">
        <v>78</v>
      </c>
      <c r="AY382" s="17" t="s">
        <v>224</v>
      </c>
      <c r="BE382" s="135">
        <f>IF(N382="základní",J382,0)</f>
        <v>43.56</v>
      </c>
      <c r="BF382" s="135">
        <f>IF(N382="snížená",J382,0)</f>
        <v>0</v>
      </c>
      <c r="BG382" s="135">
        <f>IF(N382="zákl. přenesená",J382,0)</f>
        <v>0</v>
      </c>
      <c r="BH382" s="135">
        <f>IF(N382="sníž. přenesená",J382,0)</f>
        <v>0</v>
      </c>
      <c r="BI382" s="135">
        <f>IF(N382="nulová",J382,0)</f>
        <v>0</v>
      </c>
      <c r="BJ382" s="17" t="s">
        <v>78</v>
      </c>
      <c r="BK382" s="135">
        <f>ROUND(I382*H382,2)</f>
        <v>43.56</v>
      </c>
      <c r="BL382" s="17" t="s">
        <v>106</v>
      </c>
      <c r="BM382" s="134" t="s">
        <v>1010</v>
      </c>
    </row>
    <row r="383" spans="2:65" s="1" customFormat="1">
      <c r="B383" s="29"/>
      <c r="D383" s="136" t="s">
        <v>231</v>
      </c>
      <c r="F383" s="137" t="s">
        <v>7070</v>
      </c>
      <c r="L383" s="29"/>
      <c r="M383" s="138"/>
      <c r="T383" s="53"/>
      <c r="AT383" s="17" t="s">
        <v>231</v>
      </c>
      <c r="AU383" s="17" t="s">
        <v>78</v>
      </c>
    </row>
    <row r="384" spans="2:65" s="1" customFormat="1" ht="24.2" customHeight="1">
      <c r="B384" s="123"/>
      <c r="C384" s="124" t="s">
        <v>1011</v>
      </c>
      <c r="D384" s="124" t="s">
        <v>226</v>
      </c>
      <c r="E384" s="125" t="s">
        <v>7081</v>
      </c>
      <c r="F384" s="126" t="s">
        <v>7082</v>
      </c>
      <c r="G384" s="127" t="s">
        <v>253</v>
      </c>
      <c r="H384" s="128">
        <v>2.4E-2</v>
      </c>
      <c r="I384" s="129">
        <v>7300</v>
      </c>
      <c r="J384" s="129">
        <f>ROUND(I384*H384,2)</f>
        <v>175.2</v>
      </c>
      <c r="K384" s="126" t="s">
        <v>1</v>
      </c>
      <c r="L384" s="29"/>
      <c r="M384" s="130" t="s">
        <v>1</v>
      </c>
      <c r="N384" s="131" t="s">
        <v>38</v>
      </c>
      <c r="O384" s="132">
        <v>0</v>
      </c>
      <c r="P384" s="132">
        <f>O384*H384</f>
        <v>0</v>
      </c>
      <c r="Q384" s="132">
        <v>0</v>
      </c>
      <c r="R384" s="132">
        <f>Q384*H384</f>
        <v>0</v>
      </c>
      <c r="S384" s="132">
        <v>0</v>
      </c>
      <c r="T384" s="133">
        <f>S384*H384</f>
        <v>0</v>
      </c>
      <c r="AR384" s="134" t="s">
        <v>106</v>
      </c>
      <c r="AT384" s="134" t="s">
        <v>226</v>
      </c>
      <c r="AU384" s="134" t="s">
        <v>78</v>
      </c>
      <c r="AY384" s="17" t="s">
        <v>224</v>
      </c>
      <c r="BE384" s="135">
        <f>IF(N384="základní",J384,0)</f>
        <v>175.2</v>
      </c>
      <c r="BF384" s="135">
        <f>IF(N384="snížená",J384,0)</f>
        <v>0</v>
      </c>
      <c r="BG384" s="135">
        <f>IF(N384="zákl. přenesená",J384,0)</f>
        <v>0</v>
      </c>
      <c r="BH384" s="135">
        <f>IF(N384="sníž. přenesená",J384,0)</f>
        <v>0</v>
      </c>
      <c r="BI384" s="135">
        <f>IF(N384="nulová",J384,0)</f>
        <v>0</v>
      </c>
      <c r="BJ384" s="17" t="s">
        <v>78</v>
      </c>
      <c r="BK384" s="135">
        <f>ROUND(I384*H384,2)</f>
        <v>175.2</v>
      </c>
      <c r="BL384" s="17" t="s">
        <v>106</v>
      </c>
      <c r="BM384" s="134" t="s">
        <v>1014</v>
      </c>
    </row>
    <row r="385" spans="2:65" s="1" customFormat="1">
      <c r="B385" s="29"/>
      <c r="D385" s="136" t="s">
        <v>231</v>
      </c>
      <c r="F385" s="137" t="s">
        <v>7082</v>
      </c>
      <c r="L385" s="29"/>
      <c r="M385" s="138"/>
      <c r="T385" s="53"/>
      <c r="AT385" s="17" t="s">
        <v>231</v>
      </c>
      <c r="AU385" s="17" t="s">
        <v>78</v>
      </c>
    </row>
    <row r="386" spans="2:65" s="1" customFormat="1" ht="37.9" customHeight="1">
      <c r="B386" s="123"/>
      <c r="C386" s="124" t="s">
        <v>623</v>
      </c>
      <c r="D386" s="124" t="s">
        <v>226</v>
      </c>
      <c r="E386" s="125" t="s">
        <v>7006</v>
      </c>
      <c r="F386" s="126" t="s">
        <v>7084</v>
      </c>
      <c r="G386" s="127" t="s">
        <v>3567</v>
      </c>
      <c r="H386" s="128">
        <v>24.12</v>
      </c>
      <c r="I386" s="129">
        <v>158</v>
      </c>
      <c r="J386" s="129">
        <f>ROUND(I386*H386,2)</f>
        <v>3810.96</v>
      </c>
      <c r="K386" s="126" t="s">
        <v>1</v>
      </c>
      <c r="L386" s="29"/>
      <c r="M386" s="130" t="s">
        <v>1</v>
      </c>
      <c r="N386" s="131" t="s">
        <v>38</v>
      </c>
      <c r="O386" s="132">
        <v>0</v>
      </c>
      <c r="P386" s="132">
        <f>O386*H386</f>
        <v>0</v>
      </c>
      <c r="Q386" s="132">
        <v>0</v>
      </c>
      <c r="R386" s="132">
        <f>Q386*H386</f>
        <v>0</v>
      </c>
      <c r="S386" s="132">
        <v>0</v>
      </c>
      <c r="T386" s="133">
        <f>S386*H386</f>
        <v>0</v>
      </c>
      <c r="AR386" s="134" t="s">
        <v>106</v>
      </c>
      <c r="AT386" s="134" t="s">
        <v>226</v>
      </c>
      <c r="AU386" s="134" t="s">
        <v>78</v>
      </c>
      <c r="AY386" s="17" t="s">
        <v>224</v>
      </c>
      <c r="BE386" s="135">
        <f>IF(N386="základní",J386,0)</f>
        <v>3810.96</v>
      </c>
      <c r="BF386" s="135">
        <f>IF(N386="snížená",J386,0)</f>
        <v>0</v>
      </c>
      <c r="BG386" s="135">
        <f>IF(N386="zákl. přenesená",J386,0)</f>
        <v>0</v>
      </c>
      <c r="BH386" s="135">
        <f>IF(N386="sníž. přenesená",J386,0)</f>
        <v>0</v>
      </c>
      <c r="BI386" s="135">
        <f>IF(N386="nulová",J386,0)</f>
        <v>0</v>
      </c>
      <c r="BJ386" s="17" t="s">
        <v>78</v>
      </c>
      <c r="BK386" s="135">
        <f>ROUND(I386*H386,2)</f>
        <v>3810.96</v>
      </c>
      <c r="BL386" s="17" t="s">
        <v>106</v>
      </c>
      <c r="BM386" s="134" t="s">
        <v>1018</v>
      </c>
    </row>
    <row r="387" spans="2:65" s="1" customFormat="1" ht="19.5">
      <c r="B387" s="29"/>
      <c r="D387" s="136" t="s">
        <v>231</v>
      </c>
      <c r="F387" s="137" t="s">
        <v>7084</v>
      </c>
      <c r="L387" s="29"/>
      <c r="M387" s="138"/>
      <c r="T387" s="53"/>
      <c r="AT387" s="17" t="s">
        <v>231</v>
      </c>
      <c r="AU387" s="17" t="s">
        <v>78</v>
      </c>
    </row>
    <row r="388" spans="2:65" s="1" customFormat="1" ht="24.2" customHeight="1">
      <c r="B388" s="123"/>
      <c r="C388" s="124" t="s">
        <v>1019</v>
      </c>
      <c r="D388" s="124" t="s">
        <v>226</v>
      </c>
      <c r="E388" s="125" t="s">
        <v>7085</v>
      </c>
      <c r="F388" s="126" t="s">
        <v>7086</v>
      </c>
      <c r="G388" s="127" t="s">
        <v>6762</v>
      </c>
      <c r="H388" s="128">
        <v>241.2</v>
      </c>
      <c r="I388" s="129">
        <v>30.8</v>
      </c>
      <c r="J388" s="129">
        <f>ROUND(I388*H388,2)</f>
        <v>7428.96</v>
      </c>
      <c r="K388" s="126" t="s">
        <v>1</v>
      </c>
      <c r="L388" s="29"/>
      <c r="M388" s="130" t="s">
        <v>1</v>
      </c>
      <c r="N388" s="131" t="s">
        <v>38</v>
      </c>
      <c r="O388" s="132">
        <v>0</v>
      </c>
      <c r="P388" s="132">
        <f>O388*H388</f>
        <v>0</v>
      </c>
      <c r="Q388" s="132">
        <v>0</v>
      </c>
      <c r="R388" s="132">
        <f>Q388*H388</f>
        <v>0</v>
      </c>
      <c r="S388" s="132">
        <v>0</v>
      </c>
      <c r="T388" s="133">
        <f>S388*H388</f>
        <v>0</v>
      </c>
      <c r="AR388" s="134" t="s">
        <v>106</v>
      </c>
      <c r="AT388" s="134" t="s">
        <v>226</v>
      </c>
      <c r="AU388" s="134" t="s">
        <v>78</v>
      </c>
      <c r="AY388" s="17" t="s">
        <v>224</v>
      </c>
      <c r="BE388" s="135">
        <f>IF(N388="základní",J388,0)</f>
        <v>7428.96</v>
      </c>
      <c r="BF388" s="135">
        <f>IF(N388="snížená",J388,0)</f>
        <v>0</v>
      </c>
      <c r="BG388" s="135">
        <f>IF(N388="zákl. přenesená",J388,0)</f>
        <v>0</v>
      </c>
      <c r="BH388" s="135">
        <f>IF(N388="sníž. přenesená",J388,0)</f>
        <v>0</v>
      </c>
      <c r="BI388" s="135">
        <f>IF(N388="nulová",J388,0)</f>
        <v>0</v>
      </c>
      <c r="BJ388" s="17" t="s">
        <v>78</v>
      </c>
      <c r="BK388" s="135">
        <f>ROUND(I388*H388,2)</f>
        <v>7428.96</v>
      </c>
      <c r="BL388" s="17" t="s">
        <v>106</v>
      </c>
      <c r="BM388" s="134" t="s">
        <v>1022</v>
      </c>
    </row>
    <row r="389" spans="2:65" s="1" customFormat="1" ht="19.5">
      <c r="B389" s="29"/>
      <c r="D389" s="136" t="s">
        <v>231</v>
      </c>
      <c r="F389" s="137" t="s">
        <v>7086</v>
      </c>
      <c r="L389" s="29"/>
      <c r="M389" s="138"/>
      <c r="T389" s="53"/>
      <c r="AT389" s="17" t="s">
        <v>231</v>
      </c>
      <c r="AU389" s="17" t="s">
        <v>78</v>
      </c>
    </row>
    <row r="390" spans="2:65" s="1" customFormat="1" ht="16.5" customHeight="1">
      <c r="B390" s="123"/>
      <c r="C390" s="124" t="s">
        <v>627</v>
      </c>
      <c r="D390" s="124" t="s">
        <v>226</v>
      </c>
      <c r="E390" s="125" t="s">
        <v>7008</v>
      </c>
      <c r="F390" s="126" t="s">
        <v>7088</v>
      </c>
      <c r="G390" s="127" t="s">
        <v>3567</v>
      </c>
      <c r="H390" s="128">
        <v>3.6179999999999999</v>
      </c>
      <c r="I390" s="129">
        <v>908</v>
      </c>
      <c r="J390" s="129">
        <f>ROUND(I390*H390,2)</f>
        <v>3285.14</v>
      </c>
      <c r="K390" s="126" t="s">
        <v>1</v>
      </c>
      <c r="L390" s="29"/>
      <c r="M390" s="130" t="s">
        <v>1</v>
      </c>
      <c r="N390" s="131" t="s">
        <v>38</v>
      </c>
      <c r="O390" s="132">
        <v>0</v>
      </c>
      <c r="P390" s="132">
        <f>O390*H390</f>
        <v>0</v>
      </c>
      <c r="Q390" s="132">
        <v>0</v>
      </c>
      <c r="R390" s="132">
        <f>Q390*H390</f>
        <v>0</v>
      </c>
      <c r="S390" s="132">
        <v>0</v>
      </c>
      <c r="T390" s="133">
        <f>S390*H390</f>
        <v>0</v>
      </c>
      <c r="AR390" s="134" t="s">
        <v>106</v>
      </c>
      <c r="AT390" s="134" t="s">
        <v>226</v>
      </c>
      <c r="AU390" s="134" t="s">
        <v>78</v>
      </c>
      <c r="AY390" s="17" t="s">
        <v>224</v>
      </c>
      <c r="BE390" s="135">
        <f>IF(N390="základní",J390,0)</f>
        <v>3285.14</v>
      </c>
      <c r="BF390" s="135">
        <f>IF(N390="snížená",J390,0)</f>
        <v>0</v>
      </c>
      <c r="BG390" s="135">
        <f>IF(N390="zákl. přenesená",J390,0)</f>
        <v>0</v>
      </c>
      <c r="BH390" s="135">
        <f>IF(N390="sníž. přenesená",J390,0)</f>
        <v>0</v>
      </c>
      <c r="BI390" s="135">
        <f>IF(N390="nulová",J390,0)</f>
        <v>0</v>
      </c>
      <c r="BJ390" s="17" t="s">
        <v>78</v>
      </c>
      <c r="BK390" s="135">
        <f>ROUND(I390*H390,2)</f>
        <v>3285.14</v>
      </c>
      <c r="BL390" s="17" t="s">
        <v>106</v>
      </c>
      <c r="BM390" s="134" t="s">
        <v>1025</v>
      </c>
    </row>
    <row r="391" spans="2:65" s="1" customFormat="1">
      <c r="B391" s="29"/>
      <c r="D391" s="136" t="s">
        <v>231</v>
      </c>
      <c r="F391" s="137" t="s">
        <v>7088</v>
      </c>
      <c r="L391" s="29"/>
      <c r="M391" s="138"/>
      <c r="T391" s="53"/>
      <c r="AT391" s="17" t="s">
        <v>231</v>
      </c>
      <c r="AU391" s="17" t="s">
        <v>78</v>
      </c>
    </row>
    <row r="392" spans="2:65" s="1" customFormat="1" ht="24.2" customHeight="1">
      <c r="B392" s="123"/>
      <c r="C392" s="124" t="s">
        <v>1026</v>
      </c>
      <c r="D392" s="124" t="s">
        <v>226</v>
      </c>
      <c r="E392" s="125" t="s">
        <v>7093</v>
      </c>
      <c r="F392" s="126" t="s">
        <v>7094</v>
      </c>
      <c r="G392" s="127" t="s">
        <v>6742</v>
      </c>
      <c r="H392" s="128">
        <v>12.06</v>
      </c>
      <c r="I392" s="129">
        <v>382</v>
      </c>
      <c r="J392" s="129">
        <f>ROUND(I392*H392,2)</f>
        <v>4606.92</v>
      </c>
      <c r="K392" s="126" t="s">
        <v>1</v>
      </c>
      <c r="L392" s="29"/>
      <c r="M392" s="130" t="s">
        <v>1</v>
      </c>
      <c r="N392" s="131" t="s">
        <v>38</v>
      </c>
      <c r="O392" s="132">
        <v>0</v>
      </c>
      <c r="P392" s="132">
        <f>O392*H392</f>
        <v>0</v>
      </c>
      <c r="Q392" s="132">
        <v>0</v>
      </c>
      <c r="R392" s="132">
        <f>Q392*H392</f>
        <v>0</v>
      </c>
      <c r="S392" s="132">
        <v>0</v>
      </c>
      <c r="T392" s="133">
        <f>S392*H392</f>
        <v>0</v>
      </c>
      <c r="AR392" s="134" t="s">
        <v>106</v>
      </c>
      <c r="AT392" s="134" t="s">
        <v>226</v>
      </c>
      <c r="AU392" s="134" t="s">
        <v>78</v>
      </c>
      <c r="AY392" s="17" t="s">
        <v>224</v>
      </c>
      <c r="BE392" s="135">
        <f>IF(N392="základní",J392,0)</f>
        <v>4606.92</v>
      </c>
      <c r="BF392" s="135">
        <f>IF(N392="snížená",J392,0)</f>
        <v>0</v>
      </c>
      <c r="BG392" s="135">
        <f>IF(N392="zákl. přenesená",J392,0)</f>
        <v>0</v>
      </c>
      <c r="BH392" s="135">
        <f>IF(N392="sníž. přenesená",J392,0)</f>
        <v>0</v>
      </c>
      <c r="BI392" s="135">
        <f>IF(N392="nulová",J392,0)</f>
        <v>0</v>
      </c>
      <c r="BJ392" s="17" t="s">
        <v>78</v>
      </c>
      <c r="BK392" s="135">
        <f>ROUND(I392*H392,2)</f>
        <v>4606.92</v>
      </c>
      <c r="BL392" s="17" t="s">
        <v>106</v>
      </c>
      <c r="BM392" s="134" t="s">
        <v>1029</v>
      </c>
    </row>
    <row r="393" spans="2:65" s="1" customFormat="1">
      <c r="B393" s="29"/>
      <c r="D393" s="136" t="s">
        <v>231</v>
      </c>
      <c r="F393" s="137" t="s">
        <v>7094</v>
      </c>
      <c r="L393" s="29"/>
      <c r="M393" s="138"/>
      <c r="T393" s="53"/>
      <c r="AT393" s="17" t="s">
        <v>231</v>
      </c>
      <c r="AU393" s="17" t="s">
        <v>78</v>
      </c>
    </row>
    <row r="394" spans="2:65" s="1" customFormat="1" ht="21.75" customHeight="1">
      <c r="B394" s="123"/>
      <c r="C394" s="124" t="s">
        <v>640</v>
      </c>
      <c r="D394" s="124" t="s">
        <v>226</v>
      </c>
      <c r="E394" s="125" t="s">
        <v>6772</v>
      </c>
      <c r="F394" s="126" t="s">
        <v>6773</v>
      </c>
      <c r="G394" s="127" t="s">
        <v>6742</v>
      </c>
      <c r="H394" s="128">
        <v>12.06</v>
      </c>
      <c r="I394" s="129">
        <v>392</v>
      </c>
      <c r="J394" s="129">
        <f>ROUND(I394*H394,2)</f>
        <v>4727.5200000000004</v>
      </c>
      <c r="K394" s="126" t="s">
        <v>1</v>
      </c>
      <c r="L394" s="29"/>
      <c r="M394" s="130" t="s">
        <v>1</v>
      </c>
      <c r="N394" s="131" t="s">
        <v>38</v>
      </c>
      <c r="O394" s="132">
        <v>0</v>
      </c>
      <c r="P394" s="132">
        <f>O394*H394</f>
        <v>0</v>
      </c>
      <c r="Q394" s="132">
        <v>0</v>
      </c>
      <c r="R394" s="132">
        <f>Q394*H394</f>
        <v>0</v>
      </c>
      <c r="S394" s="132">
        <v>0</v>
      </c>
      <c r="T394" s="133">
        <f>S394*H394</f>
        <v>0</v>
      </c>
      <c r="AR394" s="134" t="s">
        <v>106</v>
      </c>
      <c r="AT394" s="134" t="s">
        <v>226</v>
      </c>
      <c r="AU394" s="134" t="s">
        <v>78</v>
      </c>
      <c r="AY394" s="17" t="s">
        <v>224</v>
      </c>
      <c r="BE394" s="135">
        <f>IF(N394="základní",J394,0)</f>
        <v>4727.5200000000004</v>
      </c>
      <c r="BF394" s="135">
        <f>IF(N394="snížená",J394,0)</f>
        <v>0</v>
      </c>
      <c r="BG394" s="135">
        <f>IF(N394="zákl. přenesená",J394,0)</f>
        <v>0</v>
      </c>
      <c r="BH394" s="135">
        <f>IF(N394="sníž. přenesená",J394,0)</f>
        <v>0</v>
      </c>
      <c r="BI394" s="135">
        <f>IF(N394="nulová",J394,0)</f>
        <v>0</v>
      </c>
      <c r="BJ394" s="17" t="s">
        <v>78</v>
      </c>
      <c r="BK394" s="135">
        <f>ROUND(I394*H394,2)</f>
        <v>4727.5200000000004</v>
      </c>
      <c r="BL394" s="17" t="s">
        <v>106</v>
      </c>
      <c r="BM394" s="134" t="s">
        <v>1032</v>
      </c>
    </row>
    <row r="395" spans="2:65" s="1" customFormat="1">
      <c r="B395" s="29"/>
      <c r="D395" s="136" t="s">
        <v>231</v>
      </c>
      <c r="F395" s="137" t="s">
        <v>6773</v>
      </c>
      <c r="L395" s="29"/>
      <c r="M395" s="138"/>
      <c r="T395" s="53"/>
      <c r="AT395" s="17" t="s">
        <v>231</v>
      </c>
      <c r="AU395" s="17" t="s">
        <v>78</v>
      </c>
    </row>
    <row r="396" spans="2:65" s="1" customFormat="1" ht="24.2" customHeight="1">
      <c r="B396" s="123"/>
      <c r="C396" s="124" t="s">
        <v>1033</v>
      </c>
      <c r="D396" s="124" t="s">
        <v>226</v>
      </c>
      <c r="E396" s="125" t="s">
        <v>6774</v>
      </c>
      <c r="F396" s="126" t="s">
        <v>6775</v>
      </c>
      <c r="G396" s="127" t="s">
        <v>6742</v>
      </c>
      <c r="H396" s="128">
        <v>48.24</v>
      </c>
      <c r="I396" s="129">
        <v>23.8</v>
      </c>
      <c r="J396" s="129">
        <f>ROUND(I396*H396,2)</f>
        <v>1148.1099999999999</v>
      </c>
      <c r="K396" s="126" t="s">
        <v>1</v>
      </c>
      <c r="L396" s="29"/>
      <c r="M396" s="130" t="s">
        <v>1</v>
      </c>
      <c r="N396" s="131" t="s">
        <v>38</v>
      </c>
      <c r="O396" s="132">
        <v>0</v>
      </c>
      <c r="P396" s="132">
        <f>O396*H396</f>
        <v>0</v>
      </c>
      <c r="Q396" s="132">
        <v>0</v>
      </c>
      <c r="R396" s="132">
        <f>Q396*H396</f>
        <v>0</v>
      </c>
      <c r="S396" s="132">
        <v>0</v>
      </c>
      <c r="T396" s="133">
        <f>S396*H396</f>
        <v>0</v>
      </c>
      <c r="AR396" s="134" t="s">
        <v>106</v>
      </c>
      <c r="AT396" s="134" t="s">
        <v>226</v>
      </c>
      <c r="AU396" s="134" t="s">
        <v>78</v>
      </c>
      <c r="AY396" s="17" t="s">
        <v>224</v>
      </c>
      <c r="BE396" s="135">
        <f>IF(N396="základní",J396,0)</f>
        <v>1148.1099999999999</v>
      </c>
      <c r="BF396" s="135">
        <f>IF(N396="snížená",J396,0)</f>
        <v>0</v>
      </c>
      <c r="BG396" s="135">
        <f>IF(N396="zákl. přenesená",J396,0)</f>
        <v>0</v>
      </c>
      <c r="BH396" s="135">
        <f>IF(N396="sníž. přenesená",J396,0)</f>
        <v>0</v>
      </c>
      <c r="BI396" s="135">
        <f>IF(N396="nulová",J396,0)</f>
        <v>0</v>
      </c>
      <c r="BJ396" s="17" t="s">
        <v>78</v>
      </c>
      <c r="BK396" s="135">
        <f>ROUND(I396*H396,2)</f>
        <v>1148.1099999999999</v>
      </c>
      <c r="BL396" s="17" t="s">
        <v>106</v>
      </c>
      <c r="BM396" s="134" t="s">
        <v>1036</v>
      </c>
    </row>
    <row r="397" spans="2:65" s="1" customFormat="1">
      <c r="B397" s="29"/>
      <c r="D397" s="136" t="s">
        <v>231</v>
      </c>
      <c r="F397" s="137" t="s">
        <v>6775</v>
      </c>
      <c r="L397" s="29"/>
      <c r="M397" s="138"/>
      <c r="T397" s="53"/>
      <c r="AT397" s="17" t="s">
        <v>231</v>
      </c>
      <c r="AU397" s="17" t="s">
        <v>78</v>
      </c>
    </row>
    <row r="398" spans="2:65" s="1" customFormat="1" ht="24.2" customHeight="1">
      <c r="B398" s="123"/>
      <c r="C398" s="124" t="s">
        <v>644</v>
      </c>
      <c r="D398" s="124" t="s">
        <v>226</v>
      </c>
      <c r="E398" s="125" t="s">
        <v>7095</v>
      </c>
      <c r="F398" s="126" t="s">
        <v>7096</v>
      </c>
      <c r="G398" s="127" t="s">
        <v>6762</v>
      </c>
      <c r="H398" s="128">
        <v>482.4</v>
      </c>
      <c r="I398" s="129">
        <v>3.35</v>
      </c>
      <c r="J398" s="129">
        <f>ROUND(I398*H398,2)</f>
        <v>1616.04</v>
      </c>
      <c r="K398" s="126" t="s">
        <v>1</v>
      </c>
      <c r="L398" s="29"/>
      <c r="M398" s="130" t="s">
        <v>1</v>
      </c>
      <c r="N398" s="131" t="s">
        <v>38</v>
      </c>
      <c r="O398" s="132">
        <v>0</v>
      </c>
      <c r="P398" s="132">
        <f>O398*H398</f>
        <v>0</v>
      </c>
      <c r="Q398" s="132">
        <v>0</v>
      </c>
      <c r="R398" s="132">
        <f>Q398*H398</f>
        <v>0</v>
      </c>
      <c r="S398" s="132">
        <v>0</v>
      </c>
      <c r="T398" s="133">
        <f>S398*H398</f>
        <v>0</v>
      </c>
      <c r="AR398" s="134" t="s">
        <v>106</v>
      </c>
      <c r="AT398" s="134" t="s">
        <v>226</v>
      </c>
      <c r="AU398" s="134" t="s">
        <v>78</v>
      </c>
      <c r="AY398" s="17" t="s">
        <v>224</v>
      </c>
      <c r="BE398" s="135">
        <f>IF(N398="základní",J398,0)</f>
        <v>1616.04</v>
      </c>
      <c r="BF398" s="135">
        <f>IF(N398="snížená",J398,0)</f>
        <v>0</v>
      </c>
      <c r="BG398" s="135">
        <f>IF(N398="zákl. přenesená",J398,0)</f>
        <v>0</v>
      </c>
      <c r="BH398" s="135">
        <f>IF(N398="sníž. přenesená",J398,0)</f>
        <v>0</v>
      </c>
      <c r="BI398" s="135">
        <f>IF(N398="nulová",J398,0)</f>
        <v>0</v>
      </c>
      <c r="BJ398" s="17" t="s">
        <v>78</v>
      </c>
      <c r="BK398" s="135">
        <f>ROUND(I398*H398,2)</f>
        <v>1616.04</v>
      </c>
      <c r="BL398" s="17" t="s">
        <v>106</v>
      </c>
      <c r="BM398" s="134" t="s">
        <v>1039</v>
      </c>
    </row>
    <row r="399" spans="2:65" s="1" customFormat="1" ht="19.5">
      <c r="B399" s="29"/>
      <c r="D399" s="136" t="s">
        <v>231</v>
      </c>
      <c r="F399" s="137" t="s">
        <v>7096</v>
      </c>
      <c r="L399" s="29"/>
      <c r="M399" s="138"/>
      <c r="T399" s="53"/>
      <c r="AT399" s="17" t="s">
        <v>231</v>
      </c>
      <c r="AU399" s="17" t="s">
        <v>78</v>
      </c>
    </row>
    <row r="400" spans="2:65" s="1" customFormat="1" ht="24.2" customHeight="1">
      <c r="B400" s="123"/>
      <c r="C400" s="124" t="s">
        <v>1040</v>
      </c>
      <c r="D400" s="124" t="s">
        <v>226</v>
      </c>
      <c r="E400" s="125" t="s">
        <v>7099</v>
      </c>
      <c r="F400" s="126" t="s">
        <v>7100</v>
      </c>
      <c r="G400" s="127" t="s">
        <v>6762</v>
      </c>
      <c r="H400" s="128">
        <v>482.4</v>
      </c>
      <c r="I400" s="129">
        <v>4.87</v>
      </c>
      <c r="J400" s="129">
        <f>ROUND(I400*H400,2)</f>
        <v>2349.29</v>
      </c>
      <c r="K400" s="126" t="s">
        <v>1</v>
      </c>
      <c r="L400" s="29"/>
      <c r="M400" s="130" t="s">
        <v>1</v>
      </c>
      <c r="N400" s="131" t="s">
        <v>38</v>
      </c>
      <c r="O400" s="132">
        <v>0</v>
      </c>
      <c r="P400" s="132">
        <f>O400*H400</f>
        <v>0</v>
      </c>
      <c r="Q400" s="132">
        <v>0</v>
      </c>
      <c r="R400" s="132">
        <f>Q400*H400</f>
        <v>0</v>
      </c>
      <c r="S400" s="132">
        <v>0</v>
      </c>
      <c r="T400" s="133">
        <f>S400*H400</f>
        <v>0</v>
      </c>
      <c r="AR400" s="134" t="s">
        <v>106</v>
      </c>
      <c r="AT400" s="134" t="s">
        <v>226</v>
      </c>
      <c r="AU400" s="134" t="s">
        <v>78</v>
      </c>
      <c r="AY400" s="17" t="s">
        <v>224</v>
      </c>
      <c r="BE400" s="135">
        <f>IF(N400="základní",J400,0)</f>
        <v>2349.29</v>
      </c>
      <c r="BF400" s="135">
        <f>IF(N400="snížená",J400,0)</f>
        <v>0</v>
      </c>
      <c r="BG400" s="135">
        <f>IF(N400="zákl. přenesená",J400,0)</f>
        <v>0</v>
      </c>
      <c r="BH400" s="135">
        <f>IF(N400="sníž. přenesená",J400,0)</f>
        <v>0</v>
      </c>
      <c r="BI400" s="135">
        <f>IF(N400="nulová",J400,0)</f>
        <v>0</v>
      </c>
      <c r="BJ400" s="17" t="s">
        <v>78</v>
      </c>
      <c r="BK400" s="135">
        <f>ROUND(I400*H400,2)</f>
        <v>2349.29</v>
      </c>
      <c r="BL400" s="17" t="s">
        <v>106</v>
      </c>
      <c r="BM400" s="134" t="s">
        <v>1043</v>
      </c>
    </row>
    <row r="401" spans="2:65" s="1" customFormat="1">
      <c r="B401" s="29"/>
      <c r="D401" s="136" t="s">
        <v>231</v>
      </c>
      <c r="F401" s="137" t="s">
        <v>7100</v>
      </c>
      <c r="L401" s="29"/>
      <c r="M401" s="138"/>
      <c r="T401" s="53"/>
      <c r="AT401" s="17" t="s">
        <v>231</v>
      </c>
      <c r="AU401" s="17" t="s">
        <v>78</v>
      </c>
    </row>
    <row r="402" spans="2:65" s="1" customFormat="1" ht="24.2" customHeight="1">
      <c r="B402" s="123"/>
      <c r="C402" s="124" t="s">
        <v>656</v>
      </c>
      <c r="D402" s="124" t="s">
        <v>226</v>
      </c>
      <c r="E402" s="125" t="s">
        <v>7101</v>
      </c>
      <c r="F402" s="126" t="s">
        <v>7102</v>
      </c>
      <c r="G402" s="127" t="s">
        <v>6762</v>
      </c>
      <c r="H402" s="128">
        <v>150</v>
      </c>
      <c r="I402" s="129">
        <v>18.3</v>
      </c>
      <c r="J402" s="129">
        <f>ROUND(I402*H402,2)</f>
        <v>2745</v>
      </c>
      <c r="K402" s="126" t="s">
        <v>1</v>
      </c>
      <c r="L402" s="29"/>
      <c r="M402" s="130" t="s">
        <v>1</v>
      </c>
      <c r="N402" s="131" t="s">
        <v>38</v>
      </c>
      <c r="O402" s="132">
        <v>0</v>
      </c>
      <c r="P402" s="132">
        <f>O402*H402</f>
        <v>0</v>
      </c>
      <c r="Q402" s="132">
        <v>0</v>
      </c>
      <c r="R402" s="132">
        <f>Q402*H402</f>
        <v>0</v>
      </c>
      <c r="S402" s="132">
        <v>0</v>
      </c>
      <c r="T402" s="133">
        <f>S402*H402</f>
        <v>0</v>
      </c>
      <c r="AR402" s="134" t="s">
        <v>106</v>
      </c>
      <c r="AT402" s="134" t="s">
        <v>226</v>
      </c>
      <c r="AU402" s="134" t="s">
        <v>78</v>
      </c>
      <c r="AY402" s="17" t="s">
        <v>224</v>
      </c>
      <c r="BE402" s="135">
        <f>IF(N402="základní",J402,0)</f>
        <v>2745</v>
      </c>
      <c r="BF402" s="135">
        <f>IF(N402="snížená",J402,0)</f>
        <v>0</v>
      </c>
      <c r="BG402" s="135">
        <f>IF(N402="zákl. přenesená",J402,0)</f>
        <v>0</v>
      </c>
      <c r="BH402" s="135">
        <f>IF(N402="sníž. přenesená",J402,0)</f>
        <v>0</v>
      </c>
      <c r="BI402" s="135">
        <f>IF(N402="nulová",J402,0)</f>
        <v>0</v>
      </c>
      <c r="BJ402" s="17" t="s">
        <v>78</v>
      </c>
      <c r="BK402" s="135">
        <f>ROUND(I402*H402,2)</f>
        <v>2745</v>
      </c>
      <c r="BL402" s="17" t="s">
        <v>106</v>
      </c>
      <c r="BM402" s="134" t="s">
        <v>1046</v>
      </c>
    </row>
    <row r="403" spans="2:65" s="1" customFormat="1">
      <c r="B403" s="29"/>
      <c r="D403" s="136" t="s">
        <v>231</v>
      </c>
      <c r="F403" s="137" t="s">
        <v>7102</v>
      </c>
      <c r="L403" s="29"/>
      <c r="M403" s="138"/>
      <c r="T403" s="53"/>
      <c r="AT403" s="17" t="s">
        <v>231</v>
      </c>
      <c r="AU403" s="17" t="s">
        <v>78</v>
      </c>
    </row>
    <row r="404" spans="2:65" s="1" customFormat="1" ht="16.5" customHeight="1">
      <c r="B404" s="123"/>
      <c r="C404" s="124" t="s">
        <v>1047</v>
      </c>
      <c r="D404" s="124" t="s">
        <v>226</v>
      </c>
      <c r="E404" s="125" t="s">
        <v>7008</v>
      </c>
      <c r="F404" s="126" t="s">
        <v>7088</v>
      </c>
      <c r="G404" s="127" t="s">
        <v>3567</v>
      </c>
      <c r="H404" s="128">
        <v>2.5</v>
      </c>
      <c r="I404" s="129">
        <v>908</v>
      </c>
      <c r="J404" s="129">
        <f>ROUND(I404*H404,2)</f>
        <v>2270</v>
      </c>
      <c r="K404" s="126" t="s">
        <v>1</v>
      </c>
      <c r="L404" s="29"/>
      <c r="M404" s="130" t="s">
        <v>1</v>
      </c>
      <c r="N404" s="131" t="s">
        <v>38</v>
      </c>
      <c r="O404" s="132">
        <v>0</v>
      </c>
      <c r="P404" s="132">
        <f>O404*H404</f>
        <v>0</v>
      </c>
      <c r="Q404" s="132">
        <v>0</v>
      </c>
      <c r="R404" s="132">
        <f>Q404*H404</f>
        <v>0</v>
      </c>
      <c r="S404" s="132">
        <v>0</v>
      </c>
      <c r="T404" s="133">
        <f>S404*H404</f>
        <v>0</v>
      </c>
      <c r="AR404" s="134" t="s">
        <v>106</v>
      </c>
      <c r="AT404" s="134" t="s">
        <v>226</v>
      </c>
      <c r="AU404" s="134" t="s">
        <v>78</v>
      </c>
      <c r="AY404" s="17" t="s">
        <v>224</v>
      </c>
      <c r="BE404" s="135">
        <f>IF(N404="základní",J404,0)</f>
        <v>2270</v>
      </c>
      <c r="BF404" s="135">
        <f>IF(N404="snížená",J404,0)</f>
        <v>0</v>
      </c>
      <c r="BG404" s="135">
        <f>IF(N404="zákl. přenesená",J404,0)</f>
        <v>0</v>
      </c>
      <c r="BH404" s="135">
        <f>IF(N404="sníž. přenesená",J404,0)</f>
        <v>0</v>
      </c>
      <c r="BI404" s="135">
        <f>IF(N404="nulová",J404,0)</f>
        <v>0</v>
      </c>
      <c r="BJ404" s="17" t="s">
        <v>78</v>
      </c>
      <c r="BK404" s="135">
        <f>ROUND(I404*H404,2)</f>
        <v>2270</v>
      </c>
      <c r="BL404" s="17" t="s">
        <v>106</v>
      </c>
      <c r="BM404" s="134" t="s">
        <v>1050</v>
      </c>
    </row>
    <row r="405" spans="2:65" s="1" customFormat="1">
      <c r="B405" s="29"/>
      <c r="D405" s="136" t="s">
        <v>231</v>
      </c>
      <c r="F405" s="137" t="s">
        <v>7088</v>
      </c>
      <c r="L405" s="29"/>
      <c r="M405" s="138"/>
      <c r="T405" s="53"/>
      <c r="AT405" s="17" t="s">
        <v>231</v>
      </c>
      <c r="AU405" s="17" t="s">
        <v>78</v>
      </c>
    </row>
    <row r="406" spans="2:65" s="1" customFormat="1" ht="24.2" customHeight="1">
      <c r="B406" s="123"/>
      <c r="C406" s="124" t="s">
        <v>666</v>
      </c>
      <c r="D406" s="124" t="s">
        <v>226</v>
      </c>
      <c r="E406" s="125" t="s">
        <v>7010</v>
      </c>
      <c r="F406" s="126" t="s">
        <v>7104</v>
      </c>
      <c r="G406" s="127" t="s">
        <v>7105</v>
      </c>
      <c r="H406" s="128">
        <v>60</v>
      </c>
      <c r="I406" s="129">
        <v>45</v>
      </c>
      <c r="J406" s="129">
        <f>ROUND(I406*H406,2)</f>
        <v>2700</v>
      </c>
      <c r="K406" s="126" t="s">
        <v>1</v>
      </c>
      <c r="L406" s="29"/>
      <c r="M406" s="130" t="s">
        <v>1</v>
      </c>
      <c r="N406" s="131" t="s">
        <v>38</v>
      </c>
      <c r="O406" s="132">
        <v>0</v>
      </c>
      <c r="P406" s="132">
        <f>O406*H406</f>
        <v>0</v>
      </c>
      <c r="Q406" s="132">
        <v>0</v>
      </c>
      <c r="R406" s="132">
        <f>Q406*H406</f>
        <v>0</v>
      </c>
      <c r="S406" s="132">
        <v>0</v>
      </c>
      <c r="T406" s="133">
        <f>S406*H406</f>
        <v>0</v>
      </c>
      <c r="AR406" s="134" t="s">
        <v>106</v>
      </c>
      <c r="AT406" s="134" t="s">
        <v>226</v>
      </c>
      <c r="AU406" s="134" t="s">
        <v>78</v>
      </c>
      <c r="AY406" s="17" t="s">
        <v>224</v>
      </c>
      <c r="BE406" s="135">
        <f>IF(N406="základní",J406,0)</f>
        <v>2700</v>
      </c>
      <c r="BF406" s="135">
        <f>IF(N406="snížená",J406,0)</f>
        <v>0</v>
      </c>
      <c r="BG406" s="135">
        <f>IF(N406="zákl. přenesená",J406,0)</f>
        <v>0</v>
      </c>
      <c r="BH406" s="135">
        <f>IF(N406="sníž. přenesená",J406,0)</f>
        <v>0</v>
      </c>
      <c r="BI406" s="135">
        <f>IF(N406="nulová",J406,0)</f>
        <v>0</v>
      </c>
      <c r="BJ406" s="17" t="s">
        <v>78</v>
      </c>
      <c r="BK406" s="135">
        <f>ROUND(I406*H406,2)</f>
        <v>2700</v>
      </c>
      <c r="BL406" s="17" t="s">
        <v>106</v>
      </c>
      <c r="BM406" s="134" t="s">
        <v>1053</v>
      </c>
    </row>
    <row r="407" spans="2:65" s="1" customFormat="1" ht="19.5">
      <c r="B407" s="29"/>
      <c r="D407" s="136" t="s">
        <v>231</v>
      </c>
      <c r="F407" s="137" t="s">
        <v>7104</v>
      </c>
      <c r="L407" s="29"/>
      <c r="M407" s="138"/>
      <c r="T407" s="53"/>
      <c r="AT407" s="17" t="s">
        <v>231</v>
      </c>
      <c r="AU407" s="17" t="s">
        <v>78</v>
      </c>
    </row>
    <row r="408" spans="2:65" s="1" customFormat="1" ht="37.9" customHeight="1">
      <c r="B408" s="123"/>
      <c r="C408" s="124" t="s">
        <v>1054</v>
      </c>
      <c r="D408" s="124" t="s">
        <v>226</v>
      </c>
      <c r="E408" s="125" t="s">
        <v>7111</v>
      </c>
      <c r="F408" s="126" t="s">
        <v>7112</v>
      </c>
      <c r="G408" s="127" t="s">
        <v>253</v>
      </c>
      <c r="H408" s="128">
        <v>220</v>
      </c>
      <c r="I408" s="129">
        <v>1100</v>
      </c>
      <c r="J408" s="129">
        <f>ROUND(I408*H408,2)</f>
        <v>242000</v>
      </c>
      <c r="K408" s="126" t="s">
        <v>1</v>
      </c>
      <c r="L408" s="29"/>
      <c r="M408" s="130" t="s">
        <v>1</v>
      </c>
      <c r="N408" s="131" t="s">
        <v>38</v>
      </c>
      <c r="O408" s="132">
        <v>0</v>
      </c>
      <c r="P408" s="132">
        <f>O408*H408</f>
        <v>0</v>
      </c>
      <c r="Q408" s="132">
        <v>0</v>
      </c>
      <c r="R408" s="132">
        <f>Q408*H408</f>
        <v>0</v>
      </c>
      <c r="S408" s="132">
        <v>0</v>
      </c>
      <c r="T408" s="133">
        <f>S408*H408</f>
        <v>0</v>
      </c>
      <c r="AR408" s="134" t="s">
        <v>106</v>
      </c>
      <c r="AT408" s="134" t="s">
        <v>226</v>
      </c>
      <c r="AU408" s="134" t="s">
        <v>78</v>
      </c>
      <c r="AY408" s="17" t="s">
        <v>224</v>
      </c>
      <c r="BE408" s="135">
        <f>IF(N408="základní",J408,0)</f>
        <v>242000</v>
      </c>
      <c r="BF408" s="135">
        <f>IF(N408="snížená",J408,0)</f>
        <v>0</v>
      </c>
      <c r="BG408" s="135">
        <f>IF(N408="zákl. přenesená",J408,0)</f>
        <v>0</v>
      </c>
      <c r="BH408" s="135">
        <f>IF(N408="sníž. přenesená",J408,0)</f>
        <v>0</v>
      </c>
      <c r="BI408" s="135">
        <f>IF(N408="nulová",J408,0)</f>
        <v>0</v>
      </c>
      <c r="BJ408" s="17" t="s">
        <v>78</v>
      </c>
      <c r="BK408" s="135">
        <f>ROUND(I408*H408,2)</f>
        <v>242000</v>
      </c>
      <c r="BL408" s="17" t="s">
        <v>106</v>
      </c>
      <c r="BM408" s="134" t="s">
        <v>1057</v>
      </c>
    </row>
    <row r="409" spans="2:65" s="1" customFormat="1" ht="19.5">
      <c r="B409" s="29"/>
      <c r="D409" s="136" t="s">
        <v>231</v>
      </c>
      <c r="F409" s="137" t="s">
        <v>7112</v>
      </c>
      <c r="L409" s="29"/>
      <c r="M409" s="138"/>
      <c r="T409" s="53"/>
      <c r="AT409" s="17" t="s">
        <v>231</v>
      </c>
      <c r="AU409" s="17" t="s">
        <v>78</v>
      </c>
    </row>
    <row r="410" spans="2:65" s="11" customFormat="1" ht="25.9" customHeight="1">
      <c r="B410" s="112"/>
      <c r="D410" s="113" t="s">
        <v>72</v>
      </c>
      <c r="E410" s="114" t="s">
        <v>7113</v>
      </c>
      <c r="F410" s="114" t="s">
        <v>7113</v>
      </c>
      <c r="J410" s="115">
        <f>BK410</f>
        <v>108400</v>
      </c>
      <c r="L410" s="112"/>
      <c r="M410" s="116"/>
      <c r="P410" s="117">
        <f>SUM(P411:P428)</f>
        <v>0</v>
      </c>
      <c r="R410" s="117">
        <f>SUM(R411:R428)</f>
        <v>0</v>
      </c>
      <c r="T410" s="118">
        <f>SUM(T411:T428)</f>
        <v>0</v>
      </c>
      <c r="AR410" s="113" t="s">
        <v>78</v>
      </c>
      <c r="AT410" s="119" t="s">
        <v>72</v>
      </c>
      <c r="AU410" s="119" t="s">
        <v>73</v>
      </c>
      <c r="AY410" s="113" t="s">
        <v>224</v>
      </c>
      <c r="BK410" s="120">
        <f>SUM(BK411:BK428)</f>
        <v>108400</v>
      </c>
    </row>
    <row r="411" spans="2:65" s="1" customFormat="1" ht="24.2" customHeight="1">
      <c r="B411" s="123"/>
      <c r="C411" s="124" t="s">
        <v>670</v>
      </c>
      <c r="D411" s="124" t="s">
        <v>226</v>
      </c>
      <c r="E411" s="125" t="s">
        <v>7114</v>
      </c>
      <c r="F411" s="126" t="s">
        <v>7115</v>
      </c>
      <c r="G411" s="127" t="s">
        <v>3966</v>
      </c>
      <c r="H411" s="128">
        <v>1</v>
      </c>
      <c r="I411" s="129">
        <v>8200</v>
      </c>
      <c r="J411" s="129">
        <f>ROUND(I411*H411,2)</f>
        <v>8200</v>
      </c>
      <c r="K411" s="126" t="s">
        <v>1</v>
      </c>
      <c r="L411" s="29"/>
      <c r="M411" s="130" t="s">
        <v>1</v>
      </c>
      <c r="N411" s="131" t="s">
        <v>38</v>
      </c>
      <c r="O411" s="132">
        <v>0</v>
      </c>
      <c r="P411" s="132">
        <f>O411*H411</f>
        <v>0</v>
      </c>
      <c r="Q411" s="132">
        <v>0</v>
      </c>
      <c r="R411" s="132">
        <f>Q411*H411</f>
        <v>0</v>
      </c>
      <c r="S411" s="132">
        <v>0</v>
      </c>
      <c r="T411" s="133">
        <f>S411*H411</f>
        <v>0</v>
      </c>
      <c r="AR411" s="134" t="s">
        <v>106</v>
      </c>
      <c r="AT411" s="134" t="s">
        <v>226</v>
      </c>
      <c r="AU411" s="134" t="s">
        <v>78</v>
      </c>
      <c r="AY411" s="17" t="s">
        <v>224</v>
      </c>
      <c r="BE411" s="135">
        <f>IF(N411="základní",J411,0)</f>
        <v>8200</v>
      </c>
      <c r="BF411" s="135">
        <f>IF(N411="snížená",J411,0)</f>
        <v>0</v>
      </c>
      <c r="BG411" s="135">
        <f>IF(N411="zákl. přenesená",J411,0)</f>
        <v>0</v>
      </c>
      <c r="BH411" s="135">
        <f>IF(N411="sníž. přenesená",J411,0)</f>
        <v>0</v>
      </c>
      <c r="BI411" s="135">
        <f>IF(N411="nulová",J411,0)</f>
        <v>0</v>
      </c>
      <c r="BJ411" s="17" t="s">
        <v>78</v>
      </c>
      <c r="BK411" s="135">
        <f>ROUND(I411*H411,2)</f>
        <v>8200</v>
      </c>
      <c r="BL411" s="17" t="s">
        <v>106</v>
      </c>
      <c r="BM411" s="134" t="s">
        <v>1060</v>
      </c>
    </row>
    <row r="412" spans="2:65" s="1" customFormat="1">
      <c r="B412" s="29"/>
      <c r="D412" s="136" t="s">
        <v>231</v>
      </c>
      <c r="F412" s="137" t="s">
        <v>7115</v>
      </c>
      <c r="L412" s="29"/>
      <c r="M412" s="138"/>
      <c r="T412" s="53"/>
      <c r="AT412" s="17" t="s">
        <v>231</v>
      </c>
      <c r="AU412" s="17" t="s">
        <v>78</v>
      </c>
    </row>
    <row r="413" spans="2:65" s="1" customFormat="1" ht="16.5" customHeight="1">
      <c r="B413" s="123"/>
      <c r="C413" s="124" t="s">
        <v>1061</v>
      </c>
      <c r="D413" s="124" t="s">
        <v>226</v>
      </c>
      <c r="E413" s="125" t="s">
        <v>7116</v>
      </c>
      <c r="F413" s="126" t="s">
        <v>7117</v>
      </c>
      <c r="G413" s="127" t="s">
        <v>3966</v>
      </c>
      <c r="H413" s="128">
        <v>1</v>
      </c>
      <c r="I413" s="129">
        <v>5000</v>
      </c>
      <c r="J413" s="129">
        <f>ROUND(I413*H413,2)</f>
        <v>5000</v>
      </c>
      <c r="K413" s="126" t="s">
        <v>1</v>
      </c>
      <c r="L413" s="29"/>
      <c r="M413" s="130" t="s">
        <v>1</v>
      </c>
      <c r="N413" s="131" t="s">
        <v>38</v>
      </c>
      <c r="O413" s="132">
        <v>0</v>
      </c>
      <c r="P413" s="132">
        <f>O413*H413</f>
        <v>0</v>
      </c>
      <c r="Q413" s="132">
        <v>0</v>
      </c>
      <c r="R413" s="132">
        <f>Q413*H413</f>
        <v>0</v>
      </c>
      <c r="S413" s="132">
        <v>0</v>
      </c>
      <c r="T413" s="133">
        <f>S413*H413</f>
        <v>0</v>
      </c>
      <c r="AR413" s="134" t="s">
        <v>106</v>
      </c>
      <c r="AT413" s="134" t="s">
        <v>226</v>
      </c>
      <c r="AU413" s="134" t="s">
        <v>78</v>
      </c>
      <c r="AY413" s="17" t="s">
        <v>224</v>
      </c>
      <c r="BE413" s="135">
        <f>IF(N413="základní",J413,0)</f>
        <v>5000</v>
      </c>
      <c r="BF413" s="135">
        <f>IF(N413="snížená",J413,0)</f>
        <v>0</v>
      </c>
      <c r="BG413" s="135">
        <f>IF(N413="zákl. přenesená",J413,0)</f>
        <v>0</v>
      </c>
      <c r="BH413" s="135">
        <f>IF(N413="sníž. přenesená",J413,0)</f>
        <v>0</v>
      </c>
      <c r="BI413" s="135">
        <f>IF(N413="nulová",J413,0)</f>
        <v>0</v>
      </c>
      <c r="BJ413" s="17" t="s">
        <v>78</v>
      </c>
      <c r="BK413" s="135">
        <f>ROUND(I413*H413,2)</f>
        <v>5000</v>
      </c>
      <c r="BL413" s="17" t="s">
        <v>106</v>
      </c>
      <c r="BM413" s="134" t="s">
        <v>1064</v>
      </c>
    </row>
    <row r="414" spans="2:65" s="1" customFormat="1">
      <c r="B414" s="29"/>
      <c r="D414" s="136" t="s">
        <v>231</v>
      </c>
      <c r="F414" s="137" t="s">
        <v>7117</v>
      </c>
      <c r="L414" s="29"/>
      <c r="M414" s="138"/>
      <c r="T414" s="53"/>
      <c r="AT414" s="17" t="s">
        <v>231</v>
      </c>
      <c r="AU414" s="17" t="s">
        <v>78</v>
      </c>
    </row>
    <row r="415" spans="2:65" s="1" customFormat="1" ht="16.5" customHeight="1">
      <c r="B415" s="123"/>
      <c r="C415" s="124" t="s">
        <v>675</v>
      </c>
      <c r="D415" s="124" t="s">
        <v>226</v>
      </c>
      <c r="E415" s="125" t="s">
        <v>7118</v>
      </c>
      <c r="F415" s="126" t="s">
        <v>7119</v>
      </c>
      <c r="G415" s="127" t="s">
        <v>3966</v>
      </c>
      <c r="H415" s="128">
        <v>1</v>
      </c>
      <c r="I415" s="129">
        <v>7200</v>
      </c>
      <c r="J415" s="129">
        <f>ROUND(I415*H415,2)</f>
        <v>7200</v>
      </c>
      <c r="K415" s="126" t="s">
        <v>1</v>
      </c>
      <c r="L415" s="29"/>
      <c r="M415" s="130" t="s">
        <v>1</v>
      </c>
      <c r="N415" s="131" t="s">
        <v>38</v>
      </c>
      <c r="O415" s="132">
        <v>0</v>
      </c>
      <c r="P415" s="132">
        <f>O415*H415</f>
        <v>0</v>
      </c>
      <c r="Q415" s="132">
        <v>0</v>
      </c>
      <c r="R415" s="132">
        <f>Q415*H415</f>
        <v>0</v>
      </c>
      <c r="S415" s="132">
        <v>0</v>
      </c>
      <c r="T415" s="133">
        <f>S415*H415</f>
        <v>0</v>
      </c>
      <c r="AR415" s="134" t="s">
        <v>106</v>
      </c>
      <c r="AT415" s="134" t="s">
        <v>226</v>
      </c>
      <c r="AU415" s="134" t="s">
        <v>78</v>
      </c>
      <c r="AY415" s="17" t="s">
        <v>224</v>
      </c>
      <c r="BE415" s="135">
        <f>IF(N415="základní",J415,0)</f>
        <v>7200</v>
      </c>
      <c r="BF415" s="135">
        <f>IF(N415="snížená",J415,0)</f>
        <v>0</v>
      </c>
      <c r="BG415" s="135">
        <f>IF(N415="zákl. přenesená",J415,0)</f>
        <v>0</v>
      </c>
      <c r="BH415" s="135">
        <f>IF(N415="sníž. přenesená",J415,0)</f>
        <v>0</v>
      </c>
      <c r="BI415" s="135">
        <f>IF(N415="nulová",J415,0)</f>
        <v>0</v>
      </c>
      <c r="BJ415" s="17" t="s">
        <v>78</v>
      </c>
      <c r="BK415" s="135">
        <f>ROUND(I415*H415,2)</f>
        <v>7200</v>
      </c>
      <c r="BL415" s="17" t="s">
        <v>106</v>
      </c>
      <c r="BM415" s="134" t="s">
        <v>1067</v>
      </c>
    </row>
    <row r="416" spans="2:65" s="1" customFormat="1">
      <c r="B416" s="29"/>
      <c r="D416" s="136" t="s">
        <v>231</v>
      </c>
      <c r="F416" s="137" t="s">
        <v>7119</v>
      </c>
      <c r="L416" s="29"/>
      <c r="M416" s="138"/>
      <c r="T416" s="53"/>
      <c r="AT416" s="17" t="s">
        <v>231</v>
      </c>
      <c r="AU416" s="17" t="s">
        <v>78</v>
      </c>
    </row>
    <row r="417" spans="2:65" s="1" customFormat="1" ht="16.5" customHeight="1">
      <c r="B417" s="123"/>
      <c r="C417" s="124" t="s">
        <v>1068</v>
      </c>
      <c r="D417" s="124" t="s">
        <v>226</v>
      </c>
      <c r="E417" s="125" t="s">
        <v>7120</v>
      </c>
      <c r="F417" s="126" t="s">
        <v>7121</v>
      </c>
      <c r="G417" s="127" t="s">
        <v>3966</v>
      </c>
      <c r="H417" s="128">
        <v>1</v>
      </c>
      <c r="I417" s="129">
        <v>4500</v>
      </c>
      <c r="J417" s="129">
        <f>ROUND(I417*H417,2)</f>
        <v>4500</v>
      </c>
      <c r="K417" s="126" t="s">
        <v>1</v>
      </c>
      <c r="L417" s="29"/>
      <c r="M417" s="130" t="s">
        <v>1</v>
      </c>
      <c r="N417" s="131" t="s">
        <v>38</v>
      </c>
      <c r="O417" s="132">
        <v>0</v>
      </c>
      <c r="P417" s="132">
        <f>O417*H417</f>
        <v>0</v>
      </c>
      <c r="Q417" s="132">
        <v>0</v>
      </c>
      <c r="R417" s="132">
        <f>Q417*H417</f>
        <v>0</v>
      </c>
      <c r="S417" s="132">
        <v>0</v>
      </c>
      <c r="T417" s="133">
        <f>S417*H417</f>
        <v>0</v>
      </c>
      <c r="AR417" s="134" t="s">
        <v>106</v>
      </c>
      <c r="AT417" s="134" t="s">
        <v>226</v>
      </c>
      <c r="AU417" s="134" t="s">
        <v>78</v>
      </c>
      <c r="AY417" s="17" t="s">
        <v>224</v>
      </c>
      <c r="BE417" s="135">
        <f>IF(N417="základní",J417,0)</f>
        <v>4500</v>
      </c>
      <c r="BF417" s="135">
        <f>IF(N417="snížená",J417,0)</f>
        <v>0</v>
      </c>
      <c r="BG417" s="135">
        <f>IF(N417="zákl. přenesená",J417,0)</f>
        <v>0</v>
      </c>
      <c r="BH417" s="135">
        <f>IF(N417="sníž. přenesená",J417,0)</f>
        <v>0</v>
      </c>
      <c r="BI417" s="135">
        <f>IF(N417="nulová",J417,0)</f>
        <v>0</v>
      </c>
      <c r="BJ417" s="17" t="s">
        <v>78</v>
      </c>
      <c r="BK417" s="135">
        <f>ROUND(I417*H417,2)</f>
        <v>4500</v>
      </c>
      <c r="BL417" s="17" t="s">
        <v>106</v>
      </c>
      <c r="BM417" s="134" t="s">
        <v>1071</v>
      </c>
    </row>
    <row r="418" spans="2:65" s="1" customFormat="1">
      <c r="B418" s="29"/>
      <c r="D418" s="136" t="s">
        <v>231</v>
      </c>
      <c r="F418" s="137" t="s">
        <v>7121</v>
      </c>
      <c r="L418" s="29"/>
      <c r="M418" s="138"/>
      <c r="T418" s="53"/>
      <c r="AT418" s="17" t="s">
        <v>231</v>
      </c>
      <c r="AU418" s="17" t="s">
        <v>78</v>
      </c>
    </row>
    <row r="419" spans="2:65" s="1" customFormat="1" ht="16.5" customHeight="1">
      <c r="B419" s="123"/>
      <c r="C419" s="124" t="s">
        <v>681</v>
      </c>
      <c r="D419" s="124" t="s">
        <v>226</v>
      </c>
      <c r="E419" s="125" t="s">
        <v>7012</v>
      </c>
      <c r="F419" s="126" t="s">
        <v>7123</v>
      </c>
      <c r="G419" s="127" t="s">
        <v>3966</v>
      </c>
      <c r="H419" s="128">
        <v>1</v>
      </c>
      <c r="I419" s="129">
        <v>12000</v>
      </c>
      <c r="J419" s="129">
        <f>ROUND(I419*H419,2)</f>
        <v>12000</v>
      </c>
      <c r="K419" s="126" t="s">
        <v>1</v>
      </c>
      <c r="L419" s="29"/>
      <c r="M419" s="130" t="s">
        <v>1</v>
      </c>
      <c r="N419" s="131" t="s">
        <v>38</v>
      </c>
      <c r="O419" s="132">
        <v>0</v>
      </c>
      <c r="P419" s="132">
        <f>O419*H419</f>
        <v>0</v>
      </c>
      <c r="Q419" s="132">
        <v>0</v>
      </c>
      <c r="R419" s="132">
        <f>Q419*H419</f>
        <v>0</v>
      </c>
      <c r="S419" s="132">
        <v>0</v>
      </c>
      <c r="T419" s="133">
        <f>S419*H419</f>
        <v>0</v>
      </c>
      <c r="AR419" s="134" t="s">
        <v>106</v>
      </c>
      <c r="AT419" s="134" t="s">
        <v>226</v>
      </c>
      <c r="AU419" s="134" t="s">
        <v>78</v>
      </c>
      <c r="AY419" s="17" t="s">
        <v>224</v>
      </c>
      <c r="BE419" s="135">
        <f>IF(N419="základní",J419,0)</f>
        <v>12000</v>
      </c>
      <c r="BF419" s="135">
        <f>IF(N419="snížená",J419,0)</f>
        <v>0</v>
      </c>
      <c r="BG419" s="135">
        <f>IF(N419="zákl. přenesená",J419,0)</f>
        <v>0</v>
      </c>
      <c r="BH419" s="135">
        <f>IF(N419="sníž. přenesená",J419,0)</f>
        <v>0</v>
      </c>
      <c r="BI419" s="135">
        <f>IF(N419="nulová",J419,0)</f>
        <v>0</v>
      </c>
      <c r="BJ419" s="17" t="s">
        <v>78</v>
      </c>
      <c r="BK419" s="135">
        <f>ROUND(I419*H419,2)</f>
        <v>12000</v>
      </c>
      <c r="BL419" s="17" t="s">
        <v>106</v>
      </c>
      <c r="BM419" s="134" t="s">
        <v>1074</v>
      </c>
    </row>
    <row r="420" spans="2:65" s="1" customFormat="1">
      <c r="B420" s="29"/>
      <c r="D420" s="136" t="s">
        <v>231</v>
      </c>
      <c r="F420" s="137" t="s">
        <v>7123</v>
      </c>
      <c r="L420" s="29"/>
      <c r="M420" s="138"/>
      <c r="T420" s="53"/>
      <c r="AT420" s="17" t="s">
        <v>231</v>
      </c>
      <c r="AU420" s="17" t="s">
        <v>78</v>
      </c>
    </row>
    <row r="421" spans="2:65" s="1" customFormat="1" ht="16.5" customHeight="1">
      <c r="B421" s="123"/>
      <c r="C421" s="124" t="s">
        <v>1075</v>
      </c>
      <c r="D421" s="124" t="s">
        <v>226</v>
      </c>
      <c r="E421" s="125" t="s">
        <v>7124</v>
      </c>
      <c r="F421" s="126" t="s">
        <v>7125</v>
      </c>
      <c r="G421" s="127" t="s">
        <v>3966</v>
      </c>
      <c r="H421" s="128">
        <v>1</v>
      </c>
      <c r="I421" s="129">
        <v>7500</v>
      </c>
      <c r="J421" s="129">
        <f>ROUND(I421*H421,2)</f>
        <v>7500</v>
      </c>
      <c r="K421" s="126" t="s">
        <v>1</v>
      </c>
      <c r="L421" s="29"/>
      <c r="M421" s="130" t="s">
        <v>1</v>
      </c>
      <c r="N421" s="131" t="s">
        <v>38</v>
      </c>
      <c r="O421" s="132">
        <v>0</v>
      </c>
      <c r="P421" s="132">
        <f>O421*H421</f>
        <v>0</v>
      </c>
      <c r="Q421" s="132">
        <v>0</v>
      </c>
      <c r="R421" s="132">
        <f>Q421*H421</f>
        <v>0</v>
      </c>
      <c r="S421" s="132">
        <v>0</v>
      </c>
      <c r="T421" s="133">
        <f>S421*H421</f>
        <v>0</v>
      </c>
      <c r="AR421" s="134" t="s">
        <v>106</v>
      </c>
      <c r="AT421" s="134" t="s">
        <v>226</v>
      </c>
      <c r="AU421" s="134" t="s">
        <v>78</v>
      </c>
      <c r="AY421" s="17" t="s">
        <v>224</v>
      </c>
      <c r="BE421" s="135">
        <f>IF(N421="základní",J421,0)</f>
        <v>7500</v>
      </c>
      <c r="BF421" s="135">
        <f>IF(N421="snížená",J421,0)</f>
        <v>0</v>
      </c>
      <c r="BG421" s="135">
        <f>IF(N421="zákl. přenesená",J421,0)</f>
        <v>0</v>
      </c>
      <c r="BH421" s="135">
        <f>IF(N421="sníž. přenesená",J421,0)</f>
        <v>0</v>
      </c>
      <c r="BI421" s="135">
        <f>IF(N421="nulová",J421,0)</f>
        <v>0</v>
      </c>
      <c r="BJ421" s="17" t="s">
        <v>78</v>
      </c>
      <c r="BK421" s="135">
        <f>ROUND(I421*H421,2)</f>
        <v>7500</v>
      </c>
      <c r="BL421" s="17" t="s">
        <v>106</v>
      </c>
      <c r="BM421" s="134" t="s">
        <v>1078</v>
      </c>
    </row>
    <row r="422" spans="2:65" s="1" customFormat="1">
      <c r="B422" s="29"/>
      <c r="D422" s="136" t="s">
        <v>231</v>
      </c>
      <c r="F422" s="137" t="s">
        <v>7125</v>
      </c>
      <c r="L422" s="29"/>
      <c r="M422" s="138"/>
      <c r="T422" s="53"/>
      <c r="AT422" s="17" t="s">
        <v>231</v>
      </c>
      <c r="AU422" s="17" t="s">
        <v>78</v>
      </c>
    </row>
    <row r="423" spans="2:65" s="1" customFormat="1" ht="16.5" customHeight="1">
      <c r="B423" s="123"/>
      <c r="C423" s="124" t="s">
        <v>692</v>
      </c>
      <c r="D423" s="124" t="s">
        <v>226</v>
      </c>
      <c r="E423" s="125" t="s">
        <v>7126</v>
      </c>
      <c r="F423" s="126" t="s">
        <v>7127</v>
      </c>
      <c r="G423" s="127" t="s">
        <v>3966</v>
      </c>
      <c r="H423" s="128">
        <v>1</v>
      </c>
      <c r="I423" s="129">
        <v>8000</v>
      </c>
      <c r="J423" s="129">
        <f>ROUND(I423*H423,2)</f>
        <v>8000</v>
      </c>
      <c r="K423" s="126" t="s">
        <v>1</v>
      </c>
      <c r="L423" s="29"/>
      <c r="M423" s="130" t="s">
        <v>1</v>
      </c>
      <c r="N423" s="131" t="s">
        <v>38</v>
      </c>
      <c r="O423" s="132">
        <v>0</v>
      </c>
      <c r="P423" s="132">
        <f>O423*H423</f>
        <v>0</v>
      </c>
      <c r="Q423" s="132">
        <v>0</v>
      </c>
      <c r="R423" s="132">
        <f>Q423*H423</f>
        <v>0</v>
      </c>
      <c r="S423" s="132">
        <v>0</v>
      </c>
      <c r="T423" s="133">
        <f>S423*H423</f>
        <v>0</v>
      </c>
      <c r="AR423" s="134" t="s">
        <v>106</v>
      </c>
      <c r="AT423" s="134" t="s">
        <v>226</v>
      </c>
      <c r="AU423" s="134" t="s">
        <v>78</v>
      </c>
      <c r="AY423" s="17" t="s">
        <v>224</v>
      </c>
      <c r="BE423" s="135">
        <f>IF(N423="základní",J423,0)</f>
        <v>8000</v>
      </c>
      <c r="BF423" s="135">
        <f>IF(N423="snížená",J423,0)</f>
        <v>0</v>
      </c>
      <c r="BG423" s="135">
        <f>IF(N423="zákl. přenesená",J423,0)</f>
        <v>0</v>
      </c>
      <c r="BH423" s="135">
        <f>IF(N423="sníž. přenesená",J423,0)</f>
        <v>0</v>
      </c>
      <c r="BI423" s="135">
        <f>IF(N423="nulová",J423,0)</f>
        <v>0</v>
      </c>
      <c r="BJ423" s="17" t="s">
        <v>78</v>
      </c>
      <c r="BK423" s="135">
        <f>ROUND(I423*H423,2)</f>
        <v>8000</v>
      </c>
      <c r="BL423" s="17" t="s">
        <v>106</v>
      </c>
      <c r="BM423" s="134" t="s">
        <v>1081</v>
      </c>
    </row>
    <row r="424" spans="2:65" s="1" customFormat="1">
      <c r="B424" s="29"/>
      <c r="D424" s="136" t="s">
        <v>231</v>
      </c>
      <c r="F424" s="137" t="s">
        <v>7127</v>
      </c>
      <c r="L424" s="29"/>
      <c r="M424" s="138"/>
      <c r="T424" s="53"/>
      <c r="AT424" s="17" t="s">
        <v>231</v>
      </c>
      <c r="AU424" s="17" t="s">
        <v>78</v>
      </c>
    </row>
    <row r="425" spans="2:65" s="1" customFormat="1" ht="16.5" customHeight="1">
      <c r="B425" s="123"/>
      <c r="C425" s="124" t="s">
        <v>1082</v>
      </c>
      <c r="D425" s="124" t="s">
        <v>226</v>
      </c>
      <c r="E425" s="125" t="s">
        <v>2306</v>
      </c>
      <c r="F425" s="126" t="s">
        <v>2307</v>
      </c>
      <c r="G425" s="127" t="s">
        <v>3966</v>
      </c>
      <c r="H425" s="128">
        <v>1</v>
      </c>
      <c r="I425" s="129">
        <v>6000</v>
      </c>
      <c r="J425" s="129">
        <f>ROUND(I425*H425,2)</f>
        <v>6000</v>
      </c>
      <c r="K425" s="126" t="s">
        <v>1</v>
      </c>
      <c r="L425" s="29"/>
      <c r="M425" s="130" t="s">
        <v>1</v>
      </c>
      <c r="N425" s="131" t="s">
        <v>38</v>
      </c>
      <c r="O425" s="132">
        <v>0</v>
      </c>
      <c r="P425" s="132">
        <f>O425*H425</f>
        <v>0</v>
      </c>
      <c r="Q425" s="132">
        <v>0</v>
      </c>
      <c r="R425" s="132">
        <f>Q425*H425</f>
        <v>0</v>
      </c>
      <c r="S425" s="132">
        <v>0</v>
      </c>
      <c r="T425" s="133">
        <f>S425*H425</f>
        <v>0</v>
      </c>
      <c r="AR425" s="134" t="s">
        <v>106</v>
      </c>
      <c r="AT425" s="134" t="s">
        <v>226</v>
      </c>
      <c r="AU425" s="134" t="s">
        <v>78</v>
      </c>
      <c r="AY425" s="17" t="s">
        <v>224</v>
      </c>
      <c r="BE425" s="135">
        <f>IF(N425="základní",J425,0)</f>
        <v>6000</v>
      </c>
      <c r="BF425" s="135">
        <f>IF(N425="snížená",J425,0)</f>
        <v>0</v>
      </c>
      <c r="BG425" s="135">
        <f>IF(N425="zákl. přenesená",J425,0)</f>
        <v>0</v>
      </c>
      <c r="BH425" s="135">
        <f>IF(N425="sníž. přenesená",J425,0)</f>
        <v>0</v>
      </c>
      <c r="BI425" s="135">
        <f>IF(N425="nulová",J425,0)</f>
        <v>0</v>
      </c>
      <c r="BJ425" s="17" t="s">
        <v>78</v>
      </c>
      <c r="BK425" s="135">
        <f>ROUND(I425*H425,2)</f>
        <v>6000</v>
      </c>
      <c r="BL425" s="17" t="s">
        <v>106</v>
      </c>
      <c r="BM425" s="134" t="s">
        <v>1085</v>
      </c>
    </row>
    <row r="426" spans="2:65" s="1" customFormat="1">
      <c r="B426" s="29"/>
      <c r="D426" s="136" t="s">
        <v>231</v>
      </c>
      <c r="F426" s="137" t="s">
        <v>2307</v>
      </c>
      <c r="L426" s="29"/>
      <c r="M426" s="138"/>
      <c r="T426" s="53"/>
      <c r="AT426" s="17" t="s">
        <v>231</v>
      </c>
      <c r="AU426" s="17" t="s">
        <v>78</v>
      </c>
    </row>
    <row r="427" spans="2:65" s="1" customFormat="1" ht="24.2" customHeight="1">
      <c r="B427" s="123"/>
      <c r="C427" s="124" t="s">
        <v>698</v>
      </c>
      <c r="D427" s="124" t="s">
        <v>226</v>
      </c>
      <c r="E427" s="125" t="s">
        <v>7128</v>
      </c>
      <c r="F427" s="126" t="s">
        <v>7129</v>
      </c>
      <c r="G427" s="127" t="s">
        <v>3966</v>
      </c>
      <c r="H427" s="128">
        <v>1</v>
      </c>
      <c r="I427" s="129">
        <v>50000</v>
      </c>
      <c r="J427" s="129">
        <f>ROUND(I427*H427,2)</f>
        <v>50000</v>
      </c>
      <c r="K427" s="126" t="s">
        <v>1</v>
      </c>
      <c r="L427" s="29"/>
      <c r="M427" s="130" t="s">
        <v>1</v>
      </c>
      <c r="N427" s="131" t="s">
        <v>38</v>
      </c>
      <c r="O427" s="132">
        <v>0</v>
      </c>
      <c r="P427" s="132">
        <f>O427*H427</f>
        <v>0</v>
      </c>
      <c r="Q427" s="132">
        <v>0</v>
      </c>
      <c r="R427" s="132">
        <f>Q427*H427</f>
        <v>0</v>
      </c>
      <c r="S427" s="132">
        <v>0</v>
      </c>
      <c r="T427" s="133">
        <f>S427*H427</f>
        <v>0</v>
      </c>
      <c r="AR427" s="134" t="s">
        <v>106</v>
      </c>
      <c r="AT427" s="134" t="s">
        <v>226</v>
      </c>
      <c r="AU427" s="134" t="s">
        <v>78</v>
      </c>
      <c r="AY427" s="17" t="s">
        <v>224</v>
      </c>
      <c r="BE427" s="135">
        <f>IF(N427="základní",J427,0)</f>
        <v>50000</v>
      </c>
      <c r="BF427" s="135">
        <f>IF(N427="snížená",J427,0)</f>
        <v>0</v>
      </c>
      <c r="BG427" s="135">
        <f>IF(N427="zákl. přenesená",J427,0)</f>
        <v>0</v>
      </c>
      <c r="BH427" s="135">
        <f>IF(N427="sníž. přenesená",J427,0)</f>
        <v>0</v>
      </c>
      <c r="BI427" s="135">
        <f>IF(N427="nulová",J427,0)</f>
        <v>0</v>
      </c>
      <c r="BJ427" s="17" t="s">
        <v>78</v>
      </c>
      <c r="BK427" s="135">
        <f>ROUND(I427*H427,2)</f>
        <v>50000</v>
      </c>
      <c r="BL427" s="17" t="s">
        <v>106</v>
      </c>
      <c r="BM427" s="134" t="s">
        <v>1088</v>
      </c>
    </row>
    <row r="428" spans="2:65" s="1" customFormat="1" ht="19.5">
      <c r="B428" s="29"/>
      <c r="D428" s="136" t="s">
        <v>231</v>
      </c>
      <c r="F428" s="137" t="s">
        <v>7129</v>
      </c>
      <c r="L428" s="29"/>
      <c r="M428" s="173"/>
      <c r="N428" s="174"/>
      <c r="O428" s="174"/>
      <c r="P428" s="174"/>
      <c r="Q428" s="174"/>
      <c r="R428" s="174"/>
      <c r="S428" s="174"/>
      <c r="T428" s="175"/>
      <c r="AT428" s="17" t="s">
        <v>231</v>
      </c>
      <c r="AU428" s="17" t="s">
        <v>78</v>
      </c>
    </row>
    <row r="429" spans="2:65" s="1" customFormat="1" ht="6.95" customHeight="1">
      <c r="B429" s="41"/>
      <c r="C429" s="42"/>
      <c r="D429" s="42"/>
      <c r="E429" s="42"/>
      <c r="F429" s="42"/>
      <c r="G429" s="42"/>
      <c r="H429" s="42"/>
      <c r="I429" s="42"/>
      <c r="J429" s="42"/>
      <c r="K429" s="42"/>
      <c r="L429" s="29"/>
    </row>
  </sheetData>
  <autoFilter ref="C123:K428" xr:uid="{00000000-0009-0000-0000-000029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25"/>
  <sheetViews>
    <sheetView showGridLines="0" topLeftCell="A194" workbookViewId="0">
      <selection activeCell="H130" sqref="H130"/>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157</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7133</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24</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tr">
        <f>IF('Rekapitulace stavby'!AN16="","",'Rekapitulace stavby'!AN16)</f>
        <v/>
      </c>
      <c r="L20" s="29"/>
    </row>
    <row r="21" spans="2:12" s="1" customFormat="1" ht="18" customHeight="1">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c r="B22" s="29"/>
      <c r="L22" s="29"/>
    </row>
    <row r="23" spans="2:12" s="1" customFormat="1" ht="12" customHeight="1">
      <c r="B23" s="29"/>
      <c r="D23" s="26" t="s">
        <v>30</v>
      </c>
      <c r="I23" s="26" t="s">
        <v>23</v>
      </c>
      <c r="J23" s="24" t="str">
        <f>IF('Rekapitulace stavby'!AN19="","",'Rekapitulace stavby'!AN19)</f>
        <v/>
      </c>
      <c r="L23" s="29"/>
    </row>
    <row r="24" spans="2:12" s="1" customFormat="1" ht="18" customHeight="1">
      <c r="B24" s="29"/>
      <c r="E24" s="24" t="str">
        <f>IF('Rekapitulace stavby'!E20="","",'Rekapitulace stavby'!E20)</f>
        <v>Krajovský</v>
      </c>
      <c r="I24" s="26" t="s">
        <v>25</v>
      </c>
      <c r="J24" s="24" t="str">
        <f>IF('Rekapitulace stavby'!AN20="","",'Rekapitulace stavby'!AN20)</f>
        <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ROUND(J128, 2)</f>
        <v>784966.7</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ROUND((SUM(BE128:BE224)),  2)</f>
        <v>784966.7</v>
      </c>
      <c r="I33" s="84">
        <v>0.21</v>
      </c>
      <c r="J33" s="80">
        <f>ROUND(((SUM(BE128:BE224))*I33),  2)</f>
        <v>164843.01</v>
      </c>
      <c r="L33" s="29"/>
    </row>
    <row r="34" spans="2:12" s="1" customFormat="1" ht="14.45" customHeight="1">
      <c r="B34" s="29"/>
      <c r="E34" s="26" t="s">
        <v>39</v>
      </c>
      <c r="F34" s="80">
        <f>ROUND((SUM(BF128:BF224)),  2)</f>
        <v>0</v>
      </c>
      <c r="I34" s="84">
        <v>0.12</v>
      </c>
      <c r="J34" s="80">
        <f>ROUND(((SUM(BF128:BF224))*I34),  2)</f>
        <v>0</v>
      </c>
      <c r="L34" s="29"/>
    </row>
    <row r="35" spans="2:12" s="1" customFormat="1" ht="14.45" hidden="1" customHeight="1">
      <c r="B35" s="29"/>
      <c r="E35" s="26" t="s">
        <v>40</v>
      </c>
      <c r="F35" s="80">
        <f>ROUND((SUM(BG128:BG224)),  2)</f>
        <v>0</v>
      </c>
      <c r="I35" s="84">
        <v>0.21</v>
      </c>
      <c r="J35" s="80">
        <f>0</f>
        <v>0</v>
      </c>
      <c r="L35" s="29"/>
    </row>
    <row r="36" spans="2:12" s="1" customFormat="1" ht="14.45" hidden="1" customHeight="1">
      <c r="B36" s="29"/>
      <c r="E36" s="26" t="s">
        <v>41</v>
      </c>
      <c r="F36" s="80">
        <f>ROUND((SUM(BH128:BH224)),  2)</f>
        <v>0</v>
      </c>
      <c r="I36" s="84">
        <v>0.12</v>
      </c>
      <c r="J36" s="80">
        <f>0</f>
        <v>0</v>
      </c>
      <c r="L36" s="29"/>
    </row>
    <row r="37" spans="2:12" s="1" customFormat="1" ht="14.45" hidden="1" customHeight="1">
      <c r="B37" s="29"/>
      <c r="E37" s="26" t="s">
        <v>42</v>
      </c>
      <c r="F37" s="80">
        <f>ROUND((SUM(BI128:BI224)),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949809.71</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05.3 - ČÁST PRO DOPRAVU</v>
      </c>
      <c r="F87" s="229"/>
      <c r="G87" s="229"/>
      <c r="H87" s="229"/>
      <c r="L87" s="29"/>
    </row>
    <row r="88" spans="2:47" s="1" customFormat="1" ht="6.95" customHeight="1">
      <c r="B88" s="29"/>
      <c r="L88" s="29"/>
    </row>
    <row r="89" spans="2:47" s="1" customFormat="1" ht="12" customHeight="1">
      <c r="B89" s="29"/>
      <c r="C89" s="26" t="s">
        <v>18</v>
      </c>
      <c r="F89" s="24" t="str">
        <f>F12</f>
        <v xml:space="preserve"> </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J128</f>
        <v>784966.69999999984</v>
      </c>
      <c r="L96" s="29"/>
      <c r="AU96" s="17" t="s">
        <v>172</v>
      </c>
    </row>
    <row r="97" spans="2:12" s="8" customFormat="1" ht="24.95" customHeight="1">
      <c r="B97" s="96"/>
      <c r="D97" s="97" t="s">
        <v>7134</v>
      </c>
      <c r="E97" s="98"/>
      <c r="F97" s="98"/>
      <c r="G97" s="98"/>
      <c r="H97" s="98"/>
      <c r="I97" s="98"/>
      <c r="J97" s="99">
        <f>J129</f>
        <v>133501.68</v>
      </c>
      <c r="L97" s="96"/>
    </row>
    <row r="98" spans="2:12" s="8" customFormat="1" ht="24.95" customHeight="1">
      <c r="B98" s="96"/>
      <c r="D98" s="97" t="s">
        <v>7135</v>
      </c>
      <c r="E98" s="98"/>
      <c r="F98" s="98"/>
      <c r="G98" s="98"/>
      <c r="H98" s="98"/>
      <c r="I98" s="98"/>
      <c r="J98" s="99">
        <f>J136</f>
        <v>39719.619999999995</v>
      </c>
      <c r="L98" s="96"/>
    </row>
    <row r="99" spans="2:12" s="8" customFormat="1" ht="24.95" customHeight="1">
      <c r="B99" s="96"/>
      <c r="D99" s="97" t="s">
        <v>7136</v>
      </c>
      <c r="E99" s="98"/>
      <c r="F99" s="98"/>
      <c r="G99" s="98"/>
      <c r="H99" s="98"/>
      <c r="I99" s="98"/>
      <c r="J99" s="99">
        <f>J143</f>
        <v>49330.840000000004</v>
      </c>
      <c r="L99" s="96"/>
    </row>
    <row r="100" spans="2:12" s="8" customFormat="1" ht="24.95" customHeight="1">
      <c r="B100" s="96"/>
      <c r="D100" s="97" t="s">
        <v>7137</v>
      </c>
      <c r="E100" s="98"/>
      <c r="F100" s="98"/>
      <c r="G100" s="98"/>
      <c r="H100" s="98"/>
      <c r="I100" s="98"/>
      <c r="J100" s="99">
        <f>J150</f>
        <v>2920.5600000000004</v>
      </c>
      <c r="L100" s="96"/>
    </row>
    <row r="101" spans="2:12" s="8" customFormat="1" ht="24.95" customHeight="1">
      <c r="B101" s="96"/>
      <c r="D101" s="97" t="s">
        <v>7138</v>
      </c>
      <c r="E101" s="98"/>
      <c r="F101" s="98"/>
      <c r="G101" s="98"/>
      <c r="H101" s="98"/>
      <c r="I101" s="98"/>
      <c r="J101" s="99">
        <f>J157</f>
        <v>23730</v>
      </c>
      <c r="L101" s="96"/>
    </row>
    <row r="102" spans="2:12" s="8" customFormat="1" ht="24.95" customHeight="1">
      <c r="B102" s="96"/>
      <c r="D102" s="97" t="s">
        <v>7139</v>
      </c>
      <c r="E102" s="98"/>
      <c r="F102" s="98"/>
      <c r="G102" s="98"/>
      <c r="H102" s="98"/>
      <c r="I102" s="98"/>
      <c r="J102" s="99">
        <f>J164</f>
        <v>10560</v>
      </c>
      <c r="L102" s="96"/>
    </row>
    <row r="103" spans="2:12" s="8" customFormat="1" ht="24.95" customHeight="1">
      <c r="B103" s="96"/>
      <c r="D103" s="97" t="s">
        <v>7140</v>
      </c>
      <c r="E103" s="98"/>
      <c r="F103" s="98"/>
      <c r="G103" s="98"/>
      <c r="H103" s="98"/>
      <c r="I103" s="98"/>
      <c r="J103" s="99">
        <f>J169</f>
        <v>100800</v>
      </c>
      <c r="L103" s="96"/>
    </row>
    <row r="104" spans="2:12" s="8" customFormat="1" ht="24.95" customHeight="1">
      <c r="B104" s="96"/>
      <c r="D104" s="97" t="s">
        <v>7141</v>
      </c>
      <c r="E104" s="98"/>
      <c r="F104" s="98"/>
      <c r="G104" s="98"/>
      <c r="H104" s="98"/>
      <c r="I104" s="98"/>
      <c r="J104" s="99">
        <f>J174</f>
        <v>57290.8</v>
      </c>
      <c r="L104" s="96"/>
    </row>
    <row r="105" spans="2:12" s="8" customFormat="1" ht="24.95" customHeight="1">
      <c r="B105" s="96"/>
      <c r="D105" s="97" t="s">
        <v>7142</v>
      </c>
      <c r="E105" s="98"/>
      <c r="F105" s="98"/>
      <c r="G105" s="98"/>
      <c r="H105" s="98"/>
      <c r="I105" s="98"/>
      <c r="J105" s="99">
        <f>J177</f>
        <v>320153.59999999998</v>
      </c>
      <c r="L105" s="96"/>
    </row>
    <row r="106" spans="2:12" s="8" customFormat="1" ht="24.95" customHeight="1">
      <c r="B106" s="96"/>
      <c r="D106" s="97" t="s">
        <v>7143</v>
      </c>
      <c r="E106" s="98"/>
      <c r="F106" s="98"/>
      <c r="G106" s="98"/>
      <c r="H106" s="98"/>
      <c r="I106" s="98"/>
      <c r="J106" s="99">
        <f>J194</f>
        <v>25900</v>
      </c>
      <c r="L106" s="96"/>
    </row>
    <row r="107" spans="2:12" s="8" customFormat="1" ht="24.95" customHeight="1">
      <c r="B107" s="96"/>
      <c r="D107" s="97" t="s">
        <v>7144</v>
      </c>
      <c r="E107" s="98"/>
      <c r="F107" s="98"/>
      <c r="G107" s="98"/>
      <c r="H107" s="98"/>
      <c r="I107" s="98"/>
      <c r="J107" s="99">
        <f>J201</f>
        <v>2781.6</v>
      </c>
      <c r="L107" s="96"/>
    </row>
    <row r="108" spans="2:12" s="8" customFormat="1" ht="24.95" customHeight="1">
      <c r="B108" s="96"/>
      <c r="D108" s="97" t="s">
        <v>7145</v>
      </c>
      <c r="E108" s="98"/>
      <c r="F108" s="98"/>
      <c r="G108" s="98"/>
      <c r="H108" s="98"/>
      <c r="I108" s="98"/>
      <c r="J108" s="99">
        <f>J208</f>
        <v>18278</v>
      </c>
      <c r="L108" s="96"/>
    </row>
    <row r="109" spans="2:12" s="1" customFormat="1" ht="21.75" customHeight="1">
      <c r="B109" s="29"/>
      <c r="L109" s="29"/>
    </row>
    <row r="110" spans="2:12" s="1" customFormat="1" ht="6.95" customHeight="1">
      <c r="B110" s="41"/>
      <c r="C110" s="42"/>
      <c r="D110" s="42"/>
      <c r="E110" s="42"/>
      <c r="F110" s="42"/>
      <c r="G110" s="42"/>
      <c r="H110" s="42"/>
      <c r="I110" s="42"/>
      <c r="J110" s="42"/>
      <c r="K110" s="42"/>
      <c r="L110" s="29"/>
    </row>
    <row r="114" spans="2:63" s="1" customFormat="1" ht="6.95" customHeight="1">
      <c r="B114" s="43"/>
      <c r="C114" s="44"/>
      <c r="D114" s="44"/>
      <c r="E114" s="44"/>
      <c r="F114" s="44"/>
      <c r="G114" s="44"/>
      <c r="H114" s="44"/>
      <c r="I114" s="44"/>
      <c r="J114" s="44"/>
      <c r="K114" s="44"/>
      <c r="L114" s="29"/>
    </row>
    <row r="115" spans="2:63" s="1" customFormat="1" ht="24.95" customHeight="1">
      <c r="B115" s="29"/>
      <c r="C115" s="21" t="s">
        <v>209</v>
      </c>
      <c r="L115" s="29"/>
    </row>
    <row r="116" spans="2:63" s="1" customFormat="1" ht="6.95" customHeight="1">
      <c r="B116" s="29"/>
      <c r="L116" s="29"/>
    </row>
    <row r="117" spans="2:63" s="1" customFormat="1" ht="12" customHeight="1">
      <c r="B117" s="29"/>
      <c r="C117" s="26" t="s">
        <v>14</v>
      </c>
      <c r="L117" s="29"/>
    </row>
    <row r="118" spans="2:63" s="1" customFormat="1" ht="16.5" customHeight="1">
      <c r="B118" s="29"/>
      <c r="E118" s="230" t="str">
        <f>E7</f>
        <v>ODUS Kamenice</v>
      </c>
      <c r="F118" s="231"/>
      <c r="G118" s="231"/>
      <c r="H118" s="231"/>
      <c r="L118" s="29"/>
    </row>
    <row r="119" spans="2:63" s="1" customFormat="1" ht="12" customHeight="1">
      <c r="B119" s="29"/>
      <c r="C119" s="26" t="s">
        <v>165</v>
      </c>
      <c r="L119" s="29"/>
    </row>
    <row r="120" spans="2:63" s="1" customFormat="1" ht="16.5" customHeight="1">
      <c r="B120" s="29"/>
      <c r="E120" s="211" t="str">
        <f>E9</f>
        <v>SO 05.3 - ČÁST PRO DOPRAVU</v>
      </c>
      <c r="F120" s="229"/>
      <c r="G120" s="229"/>
      <c r="H120" s="229"/>
      <c r="L120" s="29"/>
    </row>
    <row r="121" spans="2:63" s="1" customFormat="1" ht="6.95" customHeight="1">
      <c r="B121" s="29"/>
      <c r="L121" s="29"/>
    </row>
    <row r="122" spans="2:63" s="1" customFormat="1" ht="12" customHeight="1">
      <c r="B122" s="29"/>
      <c r="C122" s="26" t="s">
        <v>18</v>
      </c>
      <c r="F122" s="24" t="str">
        <f>F12</f>
        <v xml:space="preserve"> </v>
      </c>
      <c r="I122" s="26" t="s">
        <v>20</v>
      </c>
      <c r="J122" s="49" t="str">
        <f>IF(J12="","",J12)</f>
        <v>8. 6. 2024</v>
      </c>
      <c r="L122" s="29"/>
    </row>
    <row r="123" spans="2:63" s="1" customFormat="1" ht="6.95" customHeight="1">
      <c r="B123" s="29"/>
      <c r="L123" s="29"/>
    </row>
    <row r="124" spans="2:63" s="1" customFormat="1" ht="40.15" customHeight="1">
      <c r="B124" s="29"/>
      <c r="C124" s="26" t="s">
        <v>22</v>
      </c>
      <c r="F124" s="24" t="str">
        <f>E15</f>
        <v xml:space="preserve"> </v>
      </c>
      <c r="I124" s="26" t="s">
        <v>27</v>
      </c>
      <c r="J124" s="27" t="str">
        <f>E21</f>
        <v>BOD ARCHITEKTI-atelier bod architekti s.r.o.</v>
      </c>
      <c r="L124" s="29"/>
    </row>
    <row r="125" spans="2:63" s="1" customFormat="1" ht="15.2" customHeight="1">
      <c r="B125" s="29"/>
      <c r="C125" s="26" t="s">
        <v>26</v>
      </c>
      <c r="F125" s="24" t="str">
        <f>IF(E18="","",E18)</f>
        <v xml:space="preserve"> </v>
      </c>
      <c r="I125" s="26" t="s">
        <v>30</v>
      </c>
      <c r="J125" s="27" t="str">
        <f>E24</f>
        <v>Krajovský</v>
      </c>
      <c r="L125" s="29"/>
    </row>
    <row r="126" spans="2:63" s="1" customFormat="1" ht="10.35" customHeight="1">
      <c r="B126" s="29"/>
      <c r="L126" s="29"/>
    </row>
    <row r="127" spans="2:63" s="10" customFormat="1" ht="29.25" customHeight="1">
      <c r="B127" s="104"/>
      <c r="C127" s="105" t="s">
        <v>210</v>
      </c>
      <c r="D127" s="106" t="s">
        <v>58</v>
      </c>
      <c r="E127" s="106" t="s">
        <v>54</v>
      </c>
      <c r="F127" s="106" t="s">
        <v>55</v>
      </c>
      <c r="G127" s="106" t="s">
        <v>211</v>
      </c>
      <c r="H127" s="106" t="s">
        <v>212</v>
      </c>
      <c r="I127" s="106" t="s">
        <v>213</v>
      </c>
      <c r="J127" s="106" t="s">
        <v>170</v>
      </c>
      <c r="K127" s="107" t="s">
        <v>214</v>
      </c>
      <c r="L127" s="104"/>
      <c r="M127" s="56" t="s">
        <v>1</v>
      </c>
      <c r="N127" s="57" t="s">
        <v>37</v>
      </c>
      <c r="O127" s="57" t="s">
        <v>215</v>
      </c>
      <c r="P127" s="57" t="s">
        <v>216</v>
      </c>
      <c r="Q127" s="57" t="s">
        <v>217</v>
      </c>
      <c r="R127" s="57" t="s">
        <v>218</v>
      </c>
      <c r="S127" s="57" t="s">
        <v>219</v>
      </c>
      <c r="T127" s="58" t="s">
        <v>220</v>
      </c>
    </row>
    <row r="128" spans="2:63" s="1" customFormat="1" ht="22.9" customHeight="1">
      <c r="B128" s="29"/>
      <c r="C128" s="61" t="s">
        <v>221</v>
      </c>
      <c r="J128" s="108">
        <f>BK128</f>
        <v>784966.69999999984</v>
      </c>
      <c r="L128" s="29"/>
      <c r="M128" s="59"/>
      <c r="N128" s="50"/>
      <c r="O128" s="50"/>
      <c r="P128" s="109">
        <f>P129+P136+P143+P150+P157+P164+P169+P174+P177+P194+P201+P208</f>
        <v>0</v>
      </c>
      <c r="Q128" s="50"/>
      <c r="R128" s="109">
        <f>R129+R136+R143+R150+R157+R164+R169+R174+R177+R194+R201+R208</f>
        <v>0</v>
      </c>
      <c r="S128" s="50"/>
      <c r="T128" s="110">
        <f>T129+T136+T143+T150+T157+T164+T169+T174+T177+T194+T201+T208</f>
        <v>0</v>
      </c>
      <c r="AT128" s="17" t="s">
        <v>72</v>
      </c>
      <c r="AU128" s="17" t="s">
        <v>172</v>
      </c>
      <c r="BK128" s="111">
        <f>BK129+BK136+BK143+BK150+BK157+BK164+BK169+BK174+BK177+BK194+BK201+BK208</f>
        <v>784966.69999999984</v>
      </c>
    </row>
    <row r="129" spans="2:65" s="11" customFormat="1" ht="25.9" customHeight="1">
      <c r="B129" s="112"/>
      <c r="D129" s="113" t="s">
        <v>72</v>
      </c>
      <c r="E129" s="114" t="s">
        <v>3922</v>
      </c>
      <c r="F129" s="114" t="s">
        <v>7146</v>
      </c>
      <c r="J129" s="115">
        <f>BK129</f>
        <v>133501.68</v>
      </c>
      <c r="L129" s="112"/>
      <c r="M129" s="116"/>
      <c r="P129" s="117">
        <f>SUM(P130:P135)</f>
        <v>0</v>
      </c>
      <c r="R129" s="117">
        <f>SUM(R130:R135)</f>
        <v>0</v>
      </c>
      <c r="T129" s="118">
        <f>SUM(T130:T135)</f>
        <v>0</v>
      </c>
      <c r="AR129" s="113" t="s">
        <v>78</v>
      </c>
      <c r="AT129" s="119" t="s">
        <v>72</v>
      </c>
      <c r="AU129" s="119" t="s">
        <v>73</v>
      </c>
      <c r="AY129" s="113" t="s">
        <v>224</v>
      </c>
      <c r="BK129" s="120">
        <f>SUM(BK130:BK135)</f>
        <v>133501.68</v>
      </c>
    </row>
    <row r="130" spans="2:65" s="1" customFormat="1" ht="33" customHeight="1">
      <c r="B130" s="123"/>
      <c r="C130" s="124" t="s">
        <v>78</v>
      </c>
      <c r="D130" s="124" t="s">
        <v>226</v>
      </c>
      <c r="E130" s="125" t="s">
        <v>7147</v>
      </c>
      <c r="F130" s="126" t="s">
        <v>7148</v>
      </c>
      <c r="G130" s="127" t="s">
        <v>229</v>
      </c>
      <c r="H130" s="128">
        <v>146.30000000000001</v>
      </c>
      <c r="I130" s="129">
        <v>377</v>
      </c>
      <c r="J130" s="129">
        <f>ROUND(I130*H130,2)</f>
        <v>55155.1</v>
      </c>
      <c r="K130" s="126" t="s">
        <v>1</v>
      </c>
      <c r="L130" s="29"/>
      <c r="M130" s="130" t="s">
        <v>1</v>
      </c>
      <c r="N130" s="131" t="s">
        <v>38</v>
      </c>
      <c r="O130" s="132">
        <v>0</v>
      </c>
      <c r="P130" s="132">
        <f>O130*H130</f>
        <v>0</v>
      </c>
      <c r="Q130" s="132">
        <v>0</v>
      </c>
      <c r="R130" s="132">
        <f>Q130*H130</f>
        <v>0</v>
      </c>
      <c r="S130" s="132">
        <v>0</v>
      </c>
      <c r="T130" s="133">
        <f>S130*H130</f>
        <v>0</v>
      </c>
      <c r="AR130" s="134" t="s">
        <v>106</v>
      </c>
      <c r="AT130" s="134" t="s">
        <v>226</v>
      </c>
      <c r="AU130" s="134" t="s">
        <v>78</v>
      </c>
      <c r="AY130" s="17" t="s">
        <v>224</v>
      </c>
      <c r="BE130" s="135">
        <f>IF(N130="základní",J130,0)</f>
        <v>55155.1</v>
      </c>
      <c r="BF130" s="135">
        <f>IF(N130="snížená",J130,0)</f>
        <v>0</v>
      </c>
      <c r="BG130" s="135">
        <f>IF(N130="zákl. přenesená",J130,0)</f>
        <v>0</v>
      </c>
      <c r="BH130" s="135">
        <f>IF(N130="sníž. přenesená",J130,0)</f>
        <v>0</v>
      </c>
      <c r="BI130" s="135">
        <f>IF(N130="nulová",J130,0)</f>
        <v>0</v>
      </c>
      <c r="BJ130" s="17" t="s">
        <v>78</v>
      </c>
      <c r="BK130" s="135">
        <f>ROUND(I130*H130,2)</f>
        <v>55155.1</v>
      </c>
      <c r="BL130" s="17" t="s">
        <v>106</v>
      </c>
      <c r="BM130" s="134" t="s">
        <v>82</v>
      </c>
    </row>
    <row r="131" spans="2:65" s="1" customFormat="1" ht="19.5">
      <c r="B131" s="29"/>
      <c r="D131" s="136" t="s">
        <v>231</v>
      </c>
      <c r="F131" s="137" t="s">
        <v>7148</v>
      </c>
      <c r="L131" s="29"/>
      <c r="M131" s="138"/>
      <c r="T131" s="53"/>
      <c r="AT131" s="17" t="s">
        <v>231</v>
      </c>
      <c r="AU131" s="17" t="s">
        <v>78</v>
      </c>
    </row>
    <row r="132" spans="2:65" s="1" customFormat="1" ht="37.9" customHeight="1">
      <c r="B132" s="123"/>
      <c r="C132" s="124" t="s">
        <v>82</v>
      </c>
      <c r="D132" s="124" t="s">
        <v>226</v>
      </c>
      <c r="E132" s="125" t="s">
        <v>7149</v>
      </c>
      <c r="F132" s="126" t="s">
        <v>7150</v>
      </c>
      <c r="G132" s="127" t="s">
        <v>253</v>
      </c>
      <c r="H132" s="128">
        <v>234.08</v>
      </c>
      <c r="I132" s="129">
        <v>296</v>
      </c>
      <c r="J132" s="129">
        <f>ROUND(I132*H132,2)</f>
        <v>69287.679999999993</v>
      </c>
      <c r="K132" s="126" t="s">
        <v>1</v>
      </c>
      <c r="L132" s="29"/>
      <c r="M132" s="130" t="s">
        <v>1</v>
      </c>
      <c r="N132" s="131" t="s">
        <v>38</v>
      </c>
      <c r="O132" s="132">
        <v>0</v>
      </c>
      <c r="P132" s="132">
        <f>O132*H132</f>
        <v>0</v>
      </c>
      <c r="Q132" s="132">
        <v>0</v>
      </c>
      <c r="R132" s="132">
        <f>Q132*H132</f>
        <v>0</v>
      </c>
      <c r="S132" s="132">
        <v>0</v>
      </c>
      <c r="T132" s="133">
        <f>S132*H132</f>
        <v>0</v>
      </c>
      <c r="AR132" s="134" t="s">
        <v>106</v>
      </c>
      <c r="AT132" s="134" t="s">
        <v>226</v>
      </c>
      <c r="AU132" s="134" t="s">
        <v>78</v>
      </c>
      <c r="AY132" s="17" t="s">
        <v>224</v>
      </c>
      <c r="BE132" s="135">
        <f>IF(N132="základní",J132,0)</f>
        <v>69287.679999999993</v>
      </c>
      <c r="BF132" s="135">
        <f>IF(N132="snížená",J132,0)</f>
        <v>0</v>
      </c>
      <c r="BG132" s="135">
        <f>IF(N132="zákl. přenesená",J132,0)</f>
        <v>0</v>
      </c>
      <c r="BH132" s="135">
        <f>IF(N132="sníž. přenesená",J132,0)</f>
        <v>0</v>
      </c>
      <c r="BI132" s="135">
        <f>IF(N132="nulová",J132,0)</f>
        <v>0</v>
      </c>
      <c r="BJ132" s="17" t="s">
        <v>78</v>
      </c>
      <c r="BK132" s="135">
        <f>ROUND(I132*H132,2)</f>
        <v>69287.679999999993</v>
      </c>
      <c r="BL132" s="17" t="s">
        <v>106</v>
      </c>
      <c r="BM132" s="134" t="s">
        <v>106</v>
      </c>
    </row>
    <row r="133" spans="2:65" s="1" customFormat="1" ht="19.5">
      <c r="B133" s="29"/>
      <c r="D133" s="136" t="s">
        <v>231</v>
      </c>
      <c r="F133" s="137" t="s">
        <v>7150</v>
      </c>
      <c r="L133" s="29"/>
      <c r="M133" s="138"/>
      <c r="T133" s="53"/>
      <c r="AT133" s="17" t="s">
        <v>231</v>
      </c>
      <c r="AU133" s="17" t="s">
        <v>78</v>
      </c>
    </row>
    <row r="134" spans="2:65" s="1" customFormat="1" ht="24.2" customHeight="1">
      <c r="B134" s="123"/>
      <c r="C134" s="124" t="s">
        <v>101</v>
      </c>
      <c r="D134" s="124" t="s">
        <v>226</v>
      </c>
      <c r="E134" s="125" t="s">
        <v>6755</v>
      </c>
      <c r="F134" s="126" t="s">
        <v>6756</v>
      </c>
      <c r="G134" s="127" t="s">
        <v>253</v>
      </c>
      <c r="H134" s="128">
        <v>702.24</v>
      </c>
      <c r="I134" s="129">
        <v>12.9</v>
      </c>
      <c r="J134" s="129">
        <f>ROUND(I134*H134,2)</f>
        <v>9058.9</v>
      </c>
      <c r="K134" s="126" t="s">
        <v>1</v>
      </c>
      <c r="L134" s="29"/>
      <c r="M134" s="130" t="s">
        <v>1</v>
      </c>
      <c r="N134" s="131" t="s">
        <v>38</v>
      </c>
      <c r="O134" s="132">
        <v>0</v>
      </c>
      <c r="P134" s="132">
        <f>O134*H134</f>
        <v>0</v>
      </c>
      <c r="Q134" s="132">
        <v>0</v>
      </c>
      <c r="R134" s="132">
        <f>Q134*H134</f>
        <v>0</v>
      </c>
      <c r="S134" s="132">
        <v>0</v>
      </c>
      <c r="T134" s="133">
        <f>S134*H134</f>
        <v>0</v>
      </c>
      <c r="AR134" s="134" t="s">
        <v>106</v>
      </c>
      <c r="AT134" s="134" t="s">
        <v>226</v>
      </c>
      <c r="AU134" s="134" t="s">
        <v>78</v>
      </c>
      <c r="AY134" s="17" t="s">
        <v>224</v>
      </c>
      <c r="BE134" s="135">
        <f>IF(N134="základní",J134,0)</f>
        <v>9058.9</v>
      </c>
      <c r="BF134" s="135">
        <f>IF(N134="snížená",J134,0)</f>
        <v>0</v>
      </c>
      <c r="BG134" s="135">
        <f>IF(N134="zákl. přenesená",J134,0)</f>
        <v>0</v>
      </c>
      <c r="BH134" s="135">
        <f>IF(N134="sníž. přenesená",J134,0)</f>
        <v>0</v>
      </c>
      <c r="BI134" s="135">
        <f>IF(N134="nulová",J134,0)</f>
        <v>0</v>
      </c>
      <c r="BJ134" s="17" t="s">
        <v>78</v>
      </c>
      <c r="BK134" s="135">
        <f>ROUND(I134*H134,2)</f>
        <v>9058.9</v>
      </c>
      <c r="BL134" s="17" t="s">
        <v>106</v>
      </c>
      <c r="BM134" s="134" t="s">
        <v>112</v>
      </c>
    </row>
    <row r="135" spans="2:65" s="1" customFormat="1" ht="19.5">
      <c r="B135" s="29"/>
      <c r="D135" s="136" t="s">
        <v>231</v>
      </c>
      <c r="F135" s="137" t="s">
        <v>6756</v>
      </c>
      <c r="L135" s="29"/>
      <c r="M135" s="138"/>
      <c r="T135" s="53"/>
      <c r="AT135" s="17" t="s">
        <v>231</v>
      </c>
      <c r="AU135" s="17" t="s">
        <v>78</v>
      </c>
    </row>
    <row r="136" spans="2:65" s="11" customFormat="1" ht="25.9" customHeight="1">
      <c r="B136" s="112"/>
      <c r="D136" s="113" t="s">
        <v>72</v>
      </c>
      <c r="E136" s="114" t="s">
        <v>3968</v>
      </c>
      <c r="F136" s="114" t="s">
        <v>7151</v>
      </c>
      <c r="J136" s="115">
        <f>BK136</f>
        <v>39719.619999999995</v>
      </c>
      <c r="L136" s="112"/>
      <c r="M136" s="116"/>
      <c r="P136" s="117">
        <f>SUM(P137:P142)</f>
        <v>0</v>
      </c>
      <c r="R136" s="117">
        <f>SUM(R137:R142)</f>
        <v>0</v>
      </c>
      <c r="T136" s="118">
        <f>SUM(T137:T142)</f>
        <v>0</v>
      </c>
      <c r="AR136" s="113" t="s">
        <v>78</v>
      </c>
      <c r="AT136" s="119" t="s">
        <v>72</v>
      </c>
      <c r="AU136" s="119" t="s">
        <v>73</v>
      </c>
      <c r="AY136" s="113" t="s">
        <v>224</v>
      </c>
      <c r="BK136" s="120">
        <f>SUM(BK137:BK142)</f>
        <v>39719.619999999995</v>
      </c>
    </row>
    <row r="137" spans="2:65" s="1" customFormat="1" ht="33" customHeight="1">
      <c r="B137" s="123"/>
      <c r="C137" s="124" t="s">
        <v>106</v>
      </c>
      <c r="D137" s="124" t="s">
        <v>226</v>
      </c>
      <c r="E137" s="125" t="s">
        <v>7152</v>
      </c>
      <c r="F137" s="126" t="s">
        <v>7153</v>
      </c>
      <c r="G137" s="127" t="s">
        <v>229</v>
      </c>
      <c r="H137" s="128">
        <v>40.799999999999997</v>
      </c>
      <c r="I137" s="129">
        <v>438</v>
      </c>
      <c r="J137" s="129">
        <f>ROUND(I137*H137,2)</f>
        <v>17870.400000000001</v>
      </c>
      <c r="K137" s="126" t="s">
        <v>1</v>
      </c>
      <c r="L137" s="29"/>
      <c r="M137" s="130" t="s">
        <v>1</v>
      </c>
      <c r="N137" s="131" t="s">
        <v>38</v>
      </c>
      <c r="O137" s="132">
        <v>0</v>
      </c>
      <c r="P137" s="132">
        <f>O137*H137</f>
        <v>0</v>
      </c>
      <c r="Q137" s="132">
        <v>0</v>
      </c>
      <c r="R137" s="132">
        <f>Q137*H137</f>
        <v>0</v>
      </c>
      <c r="S137" s="132">
        <v>0</v>
      </c>
      <c r="T137" s="133">
        <f>S137*H137</f>
        <v>0</v>
      </c>
      <c r="AR137" s="134" t="s">
        <v>106</v>
      </c>
      <c r="AT137" s="134" t="s">
        <v>226</v>
      </c>
      <c r="AU137" s="134" t="s">
        <v>78</v>
      </c>
      <c r="AY137" s="17" t="s">
        <v>224</v>
      </c>
      <c r="BE137" s="135">
        <f>IF(N137="základní",J137,0)</f>
        <v>17870.400000000001</v>
      </c>
      <c r="BF137" s="135">
        <f>IF(N137="snížená",J137,0)</f>
        <v>0</v>
      </c>
      <c r="BG137" s="135">
        <f>IF(N137="zákl. přenesená",J137,0)</f>
        <v>0</v>
      </c>
      <c r="BH137" s="135">
        <f>IF(N137="sníž. přenesená",J137,0)</f>
        <v>0</v>
      </c>
      <c r="BI137" s="135">
        <f>IF(N137="nulová",J137,0)</f>
        <v>0</v>
      </c>
      <c r="BJ137" s="17" t="s">
        <v>78</v>
      </c>
      <c r="BK137" s="135">
        <f>ROUND(I137*H137,2)</f>
        <v>17870.400000000001</v>
      </c>
      <c r="BL137" s="17" t="s">
        <v>106</v>
      </c>
      <c r="BM137" s="134" t="s">
        <v>118</v>
      </c>
    </row>
    <row r="138" spans="2:65" s="1" customFormat="1" ht="19.5">
      <c r="B138" s="29"/>
      <c r="D138" s="136" t="s">
        <v>231</v>
      </c>
      <c r="F138" s="137" t="s">
        <v>7153</v>
      </c>
      <c r="L138" s="29"/>
      <c r="M138" s="138"/>
      <c r="T138" s="53"/>
      <c r="AT138" s="17" t="s">
        <v>231</v>
      </c>
      <c r="AU138" s="17" t="s">
        <v>78</v>
      </c>
    </row>
    <row r="139" spans="2:65" s="1" customFormat="1" ht="37.9" customHeight="1">
      <c r="B139" s="123"/>
      <c r="C139" s="124" t="s">
        <v>109</v>
      </c>
      <c r="D139" s="124" t="s">
        <v>226</v>
      </c>
      <c r="E139" s="125" t="s">
        <v>7149</v>
      </c>
      <c r="F139" s="126" t="s">
        <v>7150</v>
      </c>
      <c r="G139" s="127" t="s">
        <v>253</v>
      </c>
      <c r="H139" s="128">
        <v>65.28</v>
      </c>
      <c r="I139" s="129">
        <v>296</v>
      </c>
      <c r="J139" s="129">
        <f>ROUND(I139*H139,2)</f>
        <v>19322.88</v>
      </c>
      <c r="K139" s="126" t="s">
        <v>1</v>
      </c>
      <c r="L139" s="29"/>
      <c r="M139" s="130" t="s">
        <v>1</v>
      </c>
      <c r="N139" s="131" t="s">
        <v>38</v>
      </c>
      <c r="O139" s="132">
        <v>0</v>
      </c>
      <c r="P139" s="132">
        <f>O139*H139</f>
        <v>0</v>
      </c>
      <c r="Q139" s="132">
        <v>0</v>
      </c>
      <c r="R139" s="132">
        <f>Q139*H139</f>
        <v>0</v>
      </c>
      <c r="S139" s="132">
        <v>0</v>
      </c>
      <c r="T139" s="133">
        <f>S139*H139</f>
        <v>0</v>
      </c>
      <c r="AR139" s="134" t="s">
        <v>106</v>
      </c>
      <c r="AT139" s="134" t="s">
        <v>226</v>
      </c>
      <c r="AU139" s="134" t="s">
        <v>78</v>
      </c>
      <c r="AY139" s="17" t="s">
        <v>224</v>
      </c>
      <c r="BE139" s="135">
        <f>IF(N139="základní",J139,0)</f>
        <v>19322.88</v>
      </c>
      <c r="BF139" s="135">
        <f>IF(N139="snížená",J139,0)</f>
        <v>0</v>
      </c>
      <c r="BG139" s="135">
        <f>IF(N139="zákl. přenesená",J139,0)</f>
        <v>0</v>
      </c>
      <c r="BH139" s="135">
        <f>IF(N139="sníž. přenesená",J139,0)</f>
        <v>0</v>
      </c>
      <c r="BI139" s="135">
        <f>IF(N139="nulová",J139,0)</f>
        <v>0</v>
      </c>
      <c r="BJ139" s="17" t="s">
        <v>78</v>
      </c>
      <c r="BK139" s="135">
        <f>ROUND(I139*H139,2)</f>
        <v>19322.88</v>
      </c>
      <c r="BL139" s="17" t="s">
        <v>106</v>
      </c>
      <c r="BM139" s="134" t="s">
        <v>258</v>
      </c>
    </row>
    <row r="140" spans="2:65" s="1" customFormat="1" ht="19.5">
      <c r="B140" s="29"/>
      <c r="D140" s="136" t="s">
        <v>231</v>
      </c>
      <c r="F140" s="137" t="s">
        <v>7150</v>
      </c>
      <c r="L140" s="29"/>
      <c r="M140" s="138"/>
      <c r="T140" s="53"/>
      <c r="AT140" s="17" t="s">
        <v>231</v>
      </c>
      <c r="AU140" s="17" t="s">
        <v>78</v>
      </c>
    </row>
    <row r="141" spans="2:65" s="1" customFormat="1" ht="24.2" customHeight="1">
      <c r="B141" s="123"/>
      <c r="C141" s="124" t="s">
        <v>112</v>
      </c>
      <c r="D141" s="124" t="s">
        <v>226</v>
      </c>
      <c r="E141" s="125" t="s">
        <v>6755</v>
      </c>
      <c r="F141" s="126" t="s">
        <v>6756</v>
      </c>
      <c r="G141" s="127" t="s">
        <v>253</v>
      </c>
      <c r="H141" s="128">
        <v>195.84</v>
      </c>
      <c r="I141" s="129">
        <v>12.9</v>
      </c>
      <c r="J141" s="129">
        <f>ROUND(I141*H141,2)</f>
        <v>2526.34</v>
      </c>
      <c r="K141" s="126" t="s">
        <v>1</v>
      </c>
      <c r="L141" s="29"/>
      <c r="M141" s="130" t="s">
        <v>1</v>
      </c>
      <c r="N141" s="131" t="s">
        <v>38</v>
      </c>
      <c r="O141" s="132">
        <v>0</v>
      </c>
      <c r="P141" s="132">
        <f>O141*H141</f>
        <v>0</v>
      </c>
      <c r="Q141" s="132">
        <v>0</v>
      </c>
      <c r="R141" s="132">
        <f>Q141*H141</f>
        <v>0</v>
      </c>
      <c r="S141" s="132">
        <v>0</v>
      </c>
      <c r="T141" s="133">
        <f>S141*H141</f>
        <v>0</v>
      </c>
      <c r="AR141" s="134" t="s">
        <v>106</v>
      </c>
      <c r="AT141" s="134" t="s">
        <v>226</v>
      </c>
      <c r="AU141" s="134" t="s">
        <v>78</v>
      </c>
      <c r="AY141" s="17" t="s">
        <v>224</v>
      </c>
      <c r="BE141" s="135">
        <f>IF(N141="základní",J141,0)</f>
        <v>2526.34</v>
      </c>
      <c r="BF141" s="135">
        <f>IF(N141="snížená",J141,0)</f>
        <v>0</v>
      </c>
      <c r="BG141" s="135">
        <f>IF(N141="zákl. přenesená",J141,0)</f>
        <v>0</v>
      </c>
      <c r="BH141" s="135">
        <f>IF(N141="sníž. přenesená",J141,0)</f>
        <v>0</v>
      </c>
      <c r="BI141" s="135">
        <f>IF(N141="nulová",J141,0)</f>
        <v>0</v>
      </c>
      <c r="BJ141" s="17" t="s">
        <v>78</v>
      </c>
      <c r="BK141" s="135">
        <f>ROUND(I141*H141,2)</f>
        <v>2526.34</v>
      </c>
      <c r="BL141" s="17" t="s">
        <v>106</v>
      </c>
      <c r="BM141" s="134" t="s">
        <v>8</v>
      </c>
    </row>
    <row r="142" spans="2:65" s="1" customFormat="1" ht="19.5">
      <c r="B142" s="29"/>
      <c r="D142" s="136" t="s">
        <v>231</v>
      </c>
      <c r="F142" s="137" t="s">
        <v>6756</v>
      </c>
      <c r="L142" s="29"/>
      <c r="M142" s="138"/>
      <c r="T142" s="53"/>
      <c r="AT142" s="17" t="s">
        <v>231</v>
      </c>
      <c r="AU142" s="17" t="s">
        <v>78</v>
      </c>
    </row>
    <row r="143" spans="2:65" s="11" customFormat="1" ht="25.9" customHeight="1">
      <c r="B143" s="112"/>
      <c r="D143" s="113" t="s">
        <v>72</v>
      </c>
      <c r="E143" s="114" t="s">
        <v>3973</v>
      </c>
      <c r="F143" s="114" t="s">
        <v>7154</v>
      </c>
      <c r="J143" s="115">
        <f>BK143</f>
        <v>49330.840000000004</v>
      </c>
      <c r="L143" s="112"/>
      <c r="M143" s="116"/>
      <c r="P143" s="117">
        <f>SUM(P144:P149)</f>
        <v>0</v>
      </c>
      <c r="R143" s="117">
        <f>SUM(R144:R149)</f>
        <v>0</v>
      </c>
      <c r="T143" s="118">
        <f>SUM(T144:T149)</f>
        <v>0</v>
      </c>
      <c r="AR143" s="113" t="s">
        <v>78</v>
      </c>
      <c r="AT143" s="119" t="s">
        <v>72</v>
      </c>
      <c r="AU143" s="119" t="s">
        <v>73</v>
      </c>
      <c r="AY143" s="113" t="s">
        <v>224</v>
      </c>
      <c r="BK143" s="120">
        <f>SUM(BK144:BK149)</f>
        <v>49330.840000000004</v>
      </c>
    </row>
    <row r="144" spans="2:65" s="1" customFormat="1" ht="33" customHeight="1">
      <c r="B144" s="123"/>
      <c r="C144" s="124" t="s">
        <v>115</v>
      </c>
      <c r="D144" s="124" t="s">
        <v>226</v>
      </c>
      <c r="E144" s="125" t="s">
        <v>7147</v>
      </c>
      <c r="F144" s="126" t="s">
        <v>7148</v>
      </c>
      <c r="G144" s="127" t="s">
        <v>229</v>
      </c>
      <c r="H144" s="128">
        <v>54.06</v>
      </c>
      <c r="I144" s="129">
        <v>377</v>
      </c>
      <c r="J144" s="129">
        <f>ROUND(I144*H144,2)</f>
        <v>20380.62</v>
      </c>
      <c r="K144" s="126" t="s">
        <v>1</v>
      </c>
      <c r="L144" s="29"/>
      <c r="M144" s="130" t="s">
        <v>1</v>
      </c>
      <c r="N144" s="131" t="s">
        <v>38</v>
      </c>
      <c r="O144" s="132">
        <v>0</v>
      </c>
      <c r="P144" s="132">
        <f>O144*H144</f>
        <v>0</v>
      </c>
      <c r="Q144" s="132">
        <v>0</v>
      </c>
      <c r="R144" s="132">
        <f>Q144*H144</f>
        <v>0</v>
      </c>
      <c r="S144" s="132">
        <v>0</v>
      </c>
      <c r="T144" s="133">
        <f>S144*H144</f>
        <v>0</v>
      </c>
      <c r="AR144" s="134" t="s">
        <v>106</v>
      </c>
      <c r="AT144" s="134" t="s">
        <v>226</v>
      </c>
      <c r="AU144" s="134" t="s">
        <v>78</v>
      </c>
      <c r="AY144" s="17" t="s">
        <v>224</v>
      </c>
      <c r="BE144" s="135">
        <f>IF(N144="základní",J144,0)</f>
        <v>20380.62</v>
      </c>
      <c r="BF144" s="135">
        <f>IF(N144="snížená",J144,0)</f>
        <v>0</v>
      </c>
      <c r="BG144" s="135">
        <f>IF(N144="zákl. přenesená",J144,0)</f>
        <v>0</v>
      </c>
      <c r="BH144" s="135">
        <f>IF(N144="sníž. přenesená",J144,0)</f>
        <v>0</v>
      </c>
      <c r="BI144" s="135">
        <f>IF(N144="nulová",J144,0)</f>
        <v>0</v>
      </c>
      <c r="BJ144" s="17" t="s">
        <v>78</v>
      </c>
      <c r="BK144" s="135">
        <f>ROUND(I144*H144,2)</f>
        <v>20380.62</v>
      </c>
      <c r="BL144" s="17" t="s">
        <v>106</v>
      </c>
      <c r="BM144" s="134" t="s">
        <v>273</v>
      </c>
    </row>
    <row r="145" spans="2:65" s="1" customFormat="1" ht="19.5">
      <c r="B145" s="29"/>
      <c r="D145" s="136" t="s">
        <v>231</v>
      </c>
      <c r="F145" s="137" t="s">
        <v>7148</v>
      </c>
      <c r="L145" s="29"/>
      <c r="M145" s="138"/>
      <c r="T145" s="53"/>
      <c r="AT145" s="17" t="s">
        <v>231</v>
      </c>
      <c r="AU145" s="17" t="s">
        <v>78</v>
      </c>
    </row>
    <row r="146" spans="2:65" s="1" customFormat="1" ht="37.9" customHeight="1">
      <c r="B146" s="123"/>
      <c r="C146" s="124" t="s">
        <v>118</v>
      </c>
      <c r="D146" s="124" t="s">
        <v>226</v>
      </c>
      <c r="E146" s="125" t="s">
        <v>7149</v>
      </c>
      <c r="F146" s="126" t="s">
        <v>7150</v>
      </c>
      <c r="G146" s="127" t="s">
        <v>253</v>
      </c>
      <c r="H146" s="128">
        <v>86.495999999999995</v>
      </c>
      <c r="I146" s="129">
        <v>296</v>
      </c>
      <c r="J146" s="129">
        <f>ROUND(I146*H146,2)</f>
        <v>25602.82</v>
      </c>
      <c r="K146" s="126" t="s">
        <v>1</v>
      </c>
      <c r="L146" s="29"/>
      <c r="M146" s="130" t="s">
        <v>1</v>
      </c>
      <c r="N146" s="131" t="s">
        <v>38</v>
      </c>
      <c r="O146" s="132">
        <v>0</v>
      </c>
      <c r="P146" s="132">
        <f>O146*H146</f>
        <v>0</v>
      </c>
      <c r="Q146" s="132">
        <v>0</v>
      </c>
      <c r="R146" s="132">
        <f>Q146*H146</f>
        <v>0</v>
      </c>
      <c r="S146" s="132">
        <v>0</v>
      </c>
      <c r="T146" s="133">
        <f>S146*H146</f>
        <v>0</v>
      </c>
      <c r="AR146" s="134" t="s">
        <v>106</v>
      </c>
      <c r="AT146" s="134" t="s">
        <v>226</v>
      </c>
      <c r="AU146" s="134" t="s">
        <v>78</v>
      </c>
      <c r="AY146" s="17" t="s">
        <v>224</v>
      </c>
      <c r="BE146" s="135">
        <f>IF(N146="základní",J146,0)</f>
        <v>25602.82</v>
      </c>
      <c r="BF146" s="135">
        <f>IF(N146="snížená",J146,0)</f>
        <v>0</v>
      </c>
      <c r="BG146" s="135">
        <f>IF(N146="zákl. přenesená",J146,0)</f>
        <v>0</v>
      </c>
      <c r="BH146" s="135">
        <f>IF(N146="sníž. přenesená",J146,0)</f>
        <v>0</v>
      </c>
      <c r="BI146" s="135">
        <f>IF(N146="nulová",J146,0)</f>
        <v>0</v>
      </c>
      <c r="BJ146" s="17" t="s">
        <v>78</v>
      </c>
      <c r="BK146" s="135">
        <f>ROUND(I146*H146,2)</f>
        <v>25602.82</v>
      </c>
      <c r="BL146" s="17" t="s">
        <v>106</v>
      </c>
      <c r="BM146" s="134" t="s">
        <v>277</v>
      </c>
    </row>
    <row r="147" spans="2:65" s="1" customFormat="1" ht="19.5">
      <c r="B147" s="29"/>
      <c r="D147" s="136" t="s">
        <v>231</v>
      </c>
      <c r="F147" s="137" t="s">
        <v>7150</v>
      </c>
      <c r="L147" s="29"/>
      <c r="M147" s="138"/>
      <c r="T147" s="53"/>
      <c r="AT147" s="17" t="s">
        <v>231</v>
      </c>
      <c r="AU147" s="17" t="s">
        <v>78</v>
      </c>
    </row>
    <row r="148" spans="2:65" s="1" customFormat="1" ht="24.2" customHeight="1">
      <c r="B148" s="123"/>
      <c r="C148" s="124" t="s">
        <v>280</v>
      </c>
      <c r="D148" s="124" t="s">
        <v>226</v>
      </c>
      <c r="E148" s="125" t="s">
        <v>6755</v>
      </c>
      <c r="F148" s="126" t="s">
        <v>6756</v>
      </c>
      <c r="G148" s="127" t="s">
        <v>253</v>
      </c>
      <c r="H148" s="128">
        <v>259.488</v>
      </c>
      <c r="I148" s="129">
        <v>12.9</v>
      </c>
      <c r="J148" s="129">
        <f>ROUND(I148*H148,2)</f>
        <v>3347.4</v>
      </c>
      <c r="K148" s="126" t="s">
        <v>1</v>
      </c>
      <c r="L148" s="29"/>
      <c r="M148" s="130" t="s">
        <v>1</v>
      </c>
      <c r="N148" s="131" t="s">
        <v>38</v>
      </c>
      <c r="O148" s="132">
        <v>0</v>
      </c>
      <c r="P148" s="132">
        <f>O148*H148</f>
        <v>0</v>
      </c>
      <c r="Q148" s="132">
        <v>0</v>
      </c>
      <c r="R148" s="132">
        <f>Q148*H148</f>
        <v>0</v>
      </c>
      <c r="S148" s="132">
        <v>0</v>
      </c>
      <c r="T148" s="133">
        <f>S148*H148</f>
        <v>0</v>
      </c>
      <c r="AR148" s="134" t="s">
        <v>106</v>
      </c>
      <c r="AT148" s="134" t="s">
        <v>226</v>
      </c>
      <c r="AU148" s="134" t="s">
        <v>78</v>
      </c>
      <c r="AY148" s="17" t="s">
        <v>224</v>
      </c>
      <c r="BE148" s="135">
        <f>IF(N148="základní",J148,0)</f>
        <v>3347.4</v>
      </c>
      <c r="BF148" s="135">
        <f>IF(N148="snížená",J148,0)</f>
        <v>0</v>
      </c>
      <c r="BG148" s="135">
        <f>IF(N148="zákl. přenesená",J148,0)</f>
        <v>0</v>
      </c>
      <c r="BH148" s="135">
        <f>IF(N148="sníž. přenesená",J148,0)</f>
        <v>0</v>
      </c>
      <c r="BI148" s="135">
        <f>IF(N148="nulová",J148,0)</f>
        <v>0</v>
      </c>
      <c r="BJ148" s="17" t="s">
        <v>78</v>
      </c>
      <c r="BK148" s="135">
        <f>ROUND(I148*H148,2)</f>
        <v>3347.4</v>
      </c>
      <c r="BL148" s="17" t="s">
        <v>106</v>
      </c>
      <c r="BM148" s="134" t="s">
        <v>283</v>
      </c>
    </row>
    <row r="149" spans="2:65" s="1" customFormat="1" ht="19.5">
      <c r="B149" s="29"/>
      <c r="D149" s="136" t="s">
        <v>231</v>
      </c>
      <c r="F149" s="137" t="s">
        <v>6756</v>
      </c>
      <c r="L149" s="29"/>
      <c r="M149" s="138"/>
      <c r="T149" s="53"/>
      <c r="AT149" s="17" t="s">
        <v>231</v>
      </c>
      <c r="AU149" s="17" t="s">
        <v>78</v>
      </c>
    </row>
    <row r="150" spans="2:65" s="11" customFormat="1" ht="25.9" customHeight="1">
      <c r="B150" s="112"/>
      <c r="D150" s="113" t="s">
        <v>72</v>
      </c>
      <c r="E150" s="114" t="s">
        <v>7155</v>
      </c>
      <c r="F150" s="114" t="s">
        <v>7156</v>
      </c>
      <c r="J150" s="115">
        <f>BK150</f>
        <v>2920.5600000000004</v>
      </c>
      <c r="L150" s="112"/>
      <c r="M150" s="116"/>
      <c r="P150" s="117">
        <f>SUM(P151:P156)</f>
        <v>0</v>
      </c>
      <c r="R150" s="117">
        <f>SUM(R151:R156)</f>
        <v>0</v>
      </c>
      <c r="T150" s="118">
        <f>SUM(T151:T156)</f>
        <v>0</v>
      </c>
      <c r="AR150" s="113" t="s">
        <v>78</v>
      </c>
      <c r="AT150" s="119" t="s">
        <v>72</v>
      </c>
      <c r="AU150" s="119" t="s">
        <v>73</v>
      </c>
      <c r="AY150" s="113" t="s">
        <v>224</v>
      </c>
      <c r="BK150" s="120">
        <f>SUM(BK151:BK156)</f>
        <v>2920.5600000000004</v>
      </c>
    </row>
    <row r="151" spans="2:65" s="1" customFormat="1" ht="33" customHeight="1">
      <c r="B151" s="123"/>
      <c r="C151" s="124" t="s">
        <v>258</v>
      </c>
      <c r="D151" s="124" t="s">
        <v>226</v>
      </c>
      <c r="E151" s="125" t="s">
        <v>7152</v>
      </c>
      <c r="F151" s="126" t="s">
        <v>7153</v>
      </c>
      <c r="G151" s="127" t="s">
        <v>229</v>
      </c>
      <c r="H151" s="128">
        <v>3</v>
      </c>
      <c r="I151" s="129">
        <v>438</v>
      </c>
      <c r="J151" s="129">
        <f>ROUND(I151*H151,2)</f>
        <v>1314</v>
      </c>
      <c r="K151" s="126" t="s">
        <v>1</v>
      </c>
      <c r="L151" s="29"/>
      <c r="M151" s="130" t="s">
        <v>1</v>
      </c>
      <c r="N151" s="131" t="s">
        <v>38</v>
      </c>
      <c r="O151" s="132">
        <v>0</v>
      </c>
      <c r="P151" s="132">
        <f>O151*H151</f>
        <v>0</v>
      </c>
      <c r="Q151" s="132">
        <v>0</v>
      </c>
      <c r="R151" s="132">
        <f>Q151*H151</f>
        <v>0</v>
      </c>
      <c r="S151" s="132">
        <v>0</v>
      </c>
      <c r="T151" s="133">
        <f>S151*H151</f>
        <v>0</v>
      </c>
      <c r="AR151" s="134" t="s">
        <v>106</v>
      </c>
      <c r="AT151" s="134" t="s">
        <v>226</v>
      </c>
      <c r="AU151" s="134" t="s">
        <v>78</v>
      </c>
      <c r="AY151" s="17" t="s">
        <v>224</v>
      </c>
      <c r="BE151" s="135">
        <f>IF(N151="základní",J151,0)</f>
        <v>1314</v>
      </c>
      <c r="BF151" s="135">
        <f>IF(N151="snížená",J151,0)</f>
        <v>0</v>
      </c>
      <c r="BG151" s="135">
        <f>IF(N151="zákl. přenesená",J151,0)</f>
        <v>0</v>
      </c>
      <c r="BH151" s="135">
        <f>IF(N151="sníž. přenesená",J151,0)</f>
        <v>0</v>
      </c>
      <c r="BI151" s="135">
        <f>IF(N151="nulová",J151,0)</f>
        <v>0</v>
      </c>
      <c r="BJ151" s="17" t="s">
        <v>78</v>
      </c>
      <c r="BK151" s="135">
        <f>ROUND(I151*H151,2)</f>
        <v>1314</v>
      </c>
      <c r="BL151" s="17" t="s">
        <v>106</v>
      </c>
      <c r="BM151" s="134" t="s">
        <v>293</v>
      </c>
    </row>
    <row r="152" spans="2:65" s="1" customFormat="1" ht="19.5">
      <c r="B152" s="29"/>
      <c r="D152" s="136" t="s">
        <v>231</v>
      </c>
      <c r="F152" s="137" t="s">
        <v>7153</v>
      </c>
      <c r="L152" s="29"/>
      <c r="M152" s="138"/>
      <c r="T152" s="53"/>
      <c r="AT152" s="17" t="s">
        <v>231</v>
      </c>
      <c r="AU152" s="17" t="s">
        <v>78</v>
      </c>
    </row>
    <row r="153" spans="2:65" s="1" customFormat="1" ht="37.9" customHeight="1">
      <c r="B153" s="123"/>
      <c r="C153" s="124" t="s">
        <v>297</v>
      </c>
      <c r="D153" s="124" t="s">
        <v>226</v>
      </c>
      <c r="E153" s="125" t="s">
        <v>7149</v>
      </c>
      <c r="F153" s="126" t="s">
        <v>7150</v>
      </c>
      <c r="G153" s="127" t="s">
        <v>253</v>
      </c>
      <c r="H153" s="128">
        <v>4.8</v>
      </c>
      <c r="I153" s="129">
        <v>296</v>
      </c>
      <c r="J153" s="129">
        <f>ROUND(I153*H153,2)</f>
        <v>1420.8</v>
      </c>
      <c r="K153" s="126" t="s">
        <v>1</v>
      </c>
      <c r="L153" s="29"/>
      <c r="M153" s="130" t="s">
        <v>1</v>
      </c>
      <c r="N153" s="131" t="s">
        <v>38</v>
      </c>
      <c r="O153" s="132">
        <v>0</v>
      </c>
      <c r="P153" s="132">
        <f>O153*H153</f>
        <v>0</v>
      </c>
      <c r="Q153" s="132">
        <v>0</v>
      </c>
      <c r="R153" s="132">
        <f>Q153*H153</f>
        <v>0</v>
      </c>
      <c r="S153" s="132">
        <v>0</v>
      </c>
      <c r="T153" s="133">
        <f>S153*H153</f>
        <v>0</v>
      </c>
      <c r="AR153" s="134" t="s">
        <v>106</v>
      </c>
      <c r="AT153" s="134" t="s">
        <v>226</v>
      </c>
      <c r="AU153" s="134" t="s">
        <v>78</v>
      </c>
      <c r="AY153" s="17" t="s">
        <v>224</v>
      </c>
      <c r="BE153" s="135">
        <f>IF(N153="základní",J153,0)</f>
        <v>1420.8</v>
      </c>
      <c r="BF153" s="135">
        <f>IF(N153="snížená",J153,0)</f>
        <v>0</v>
      </c>
      <c r="BG153" s="135">
        <f>IF(N153="zákl. přenesená",J153,0)</f>
        <v>0</v>
      </c>
      <c r="BH153" s="135">
        <f>IF(N153="sníž. přenesená",J153,0)</f>
        <v>0</v>
      </c>
      <c r="BI153" s="135">
        <f>IF(N153="nulová",J153,0)</f>
        <v>0</v>
      </c>
      <c r="BJ153" s="17" t="s">
        <v>78</v>
      </c>
      <c r="BK153" s="135">
        <f>ROUND(I153*H153,2)</f>
        <v>1420.8</v>
      </c>
      <c r="BL153" s="17" t="s">
        <v>106</v>
      </c>
      <c r="BM153" s="134" t="s">
        <v>300</v>
      </c>
    </row>
    <row r="154" spans="2:65" s="1" customFormat="1" ht="19.5">
      <c r="B154" s="29"/>
      <c r="D154" s="136" t="s">
        <v>231</v>
      </c>
      <c r="F154" s="137" t="s">
        <v>7150</v>
      </c>
      <c r="L154" s="29"/>
      <c r="M154" s="138"/>
      <c r="T154" s="53"/>
      <c r="AT154" s="17" t="s">
        <v>231</v>
      </c>
      <c r="AU154" s="17" t="s">
        <v>78</v>
      </c>
    </row>
    <row r="155" spans="2:65" s="1" customFormat="1" ht="24.2" customHeight="1">
      <c r="B155" s="123"/>
      <c r="C155" s="124" t="s">
        <v>8</v>
      </c>
      <c r="D155" s="124" t="s">
        <v>226</v>
      </c>
      <c r="E155" s="125" t="s">
        <v>6755</v>
      </c>
      <c r="F155" s="126" t="s">
        <v>6756</v>
      </c>
      <c r="G155" s="127" t="s">
        <v>253</v>
      </c>
      <c r="H155" s="128">
        <v>14.4</v>
      </c>
      <c r="I155" s="129">
        <v>12.9</v>
      </c>
      <c r="J155" s="129">
        <f>ROUND(I155*H155,2)</f>
        <v>185.76</v>
      </c>
      <c r="K155" s="126" t="s">
        <v>1</v>
      </c>
      <c r="L155" s="29"/>
      <c r="M155" s="130" t="s">
        <v>1</v>
      </c>
      <c r="N155" s="131" t="s">
        <v>38</v>
      </c>
      <c r="O155" s="132">
        <v>0</v>
      </c>
      <c r="P155" s="132">
        <f>O155*H155</f>
        <v>0</v>
      </c>
      <c r="Q155" s="132">
        <v>0</v>
      </c>
      <c r="R155" s="132">
        <f>Q155*H155</f>
        <v>0</v>
      </c>
      <c r="S155" s="132">
        <v>0</v>
      </c>
      <c r="T155" s="133">
        <f>S155*H155</f>
        <v>0</v>
      </c>
      <c r="AR155" s="134" t="s">
        <v>106</v>
      </c>
      <c r="AT155" s="134" t="s">
        <v>226</v>
      </c>
      <c r="AU155" s="134" t="s">
        <v>78</v>
      </c>
      <c r="AY155" s="17" t="s">
        <v>224</v>
      </c>
      <c r="BE155" s="135">
        <f>IF(N155="základní",J155,0)</f>
        <v>185.76</v>
      </c>
      <c r="BF155" s="135">
        <f>IF(N155="snížená",J155,0)</f>
        <v>0</v>
      </c>
      <c r="BG155" s="135">
        <f>IF(N155="zákl. přenesená",J155,0)</f>
        <v>0</v>
      </c>
      <c r="BH155" s="135">
        <f>IF(N155="sníž. přenesená",J155,0)</f>
        <v>0</v>
      </c>
      <c r="BI155" s="135">
        <f>IF(N155="nulová",J155,0)</f>
        <v>0</v>
      </c>
      <c r="BJ155" s="17" t="s">
        <v>78</v>
      </c>
      <c r="BK155" s="135">
        <f>ROUND(I155*H155,2)</f>
        <v>185.76</v>
      </c>
      <c r="BL155" s="17" t="s">
        <v>106</v>
      </c>
      <c r="BM155" s="134" t="s">
        <v>304</v>
      </c>
    </row>
    <row r="156" spans="2:65" s="1" customFormat="1" ht="19.5">
      <c r="B156" s="29"/>
      <c r="D156" s="136" t="s">
        <v>231</v>
      </c>
      <c r="F156" s="137" t="s">
        <v>6756</v>
      </c>
      <c r="L156" s="29"/>
      <c r="M156" s="138"/>
      <c r="T156" s="53"/>
      <c r="AT156" s="17" t="s">
        <v>231</v>
      </c>
      <c r="AU156" s="17" t="s">
        <v>78</v>
      </c>
    </row>
    <row r="157" spans="2:65" s="11" customFormat="1" ht="25.9" customHeight="1">
      <c r="B157" s="112"/>
      <c r="D157" s="113" t="s">
        <v>72</v>
      </c>
      <c r="E157" s="114" t="s">
        <v>7157</v>
      </c>
      <c r="F157" s="114" t="s">
        <v>7158</v>
      </c>
      <c r="J157" s="115">
        <f>BK157</f>
        <v>23730</v>
      </c>
      <c r="L157" s="112"/>
      <c r="M157" s="116"/>
      <c r="P157" s="117">
        <f>SUM(P158:P163)</f>
        <v>0</v>
      </c>
      <c r="R157" s="117">
        <f>SUM(R158:R163)</f>
        <v>0</v>
      </c>
      <c r="T157" s="118">
        <f>SUM(T158:T163)</f>
        <v>0</v>
      </c>
      <c r="AR157" s="113" t="s">
        <v>78</v>
      </c>
      <c r="AT157" s="119" t="s">
        <v>72</v>
      </c>
      <c r="AU157" s="119" t="s">
        <v>73</v>
      </c>
      <c r="AY157" s="113" t="s">
        <v>224</v>
      </c>
      <c r="BK157" s="120">
        <f>SUM(BK158:BK163)</f>
        <v>23730</v>
      </c>
    </row>
    <row r="158" spans="2:65" s="1" customFormat="1" ht="49.15" customHeight="1">
      <c r="B158" s="123"/>
      <c r="C158" s="124" t="s">
        <v>310</v>
      </c>
      <c r="D158" s="124" t="s">
        <v>226</v>
      </c>
      <c r="E158" s="125" t="s">
        <v>6767</v>
      </c>
      <c r="F158" s="126" t="s">
        <v>7159</v>
      </c>
      <c r="G158" s="127" t="s">
        <v>6742</v>
      </c>
      <c r="H158" s="128">
        <v>3</v>
      </c>
      <c r="I158" s="129">
        <v>550</v>
      </c>
      <c r="J158" s="129">
        <f>ROUND(I158*H158,2)</f>
        <v>1650</v>
      </c>
      <c r="K158" s="126" t="s">
        <v>1</v>
      </c>
      <c r="L158" s="29"/>
      <c r="M158" s="130" t="s">
        <v>1</v>
      </c>
      <c r="N158" s="131" t="s">
        <v>38</v>
      </c>
      <c r="O158" s="132">
        <v>0</v>
      </c>
      <c r="P158" s="132">
        <f>O158*H158</f>
        <v>0</v>
      </c>
      <c r="Q158" s="132">
        <v>0</v>
      </c>
      <c r="R158" s="132">
        <f>Q158*H158</f>
        <v>0</v>
      </c>
      <c r="S158" s="132">
        <v>0</v>
      </c>
      <c r="T158" s="133">
        <f>S158*H158</f>
        <v>0</v>
      </c>
      <c r="AR158" s="134" t="s">
        <v>106</v>
      </c>
      <c r="AT158" s="134" t="s">
        <v>226</v>
      </c>
      <c r="AU158" s="134" t="s">
        <v>78</v>
      </c>
      <c r="AY158" s="17" t="s">
        <v>224</v>
      </c>
      <c r="BE158" s="135">
        <f>IF(N158="základní",J158,0)</f>
        <v>1650</v>
      </c>
      <c r="BF158" s="135">
        <f>IF(N158="snížená",J158,0)</f>
        <v>0</v>
      </c>
      <c r="BG158" s="135">
        <f>IF(N158="zákl. přenesená",J158,0)</f>
        <v>0</v>
      </c>
      <c r="BH158" s="135">
        <f>IF(N158="sníž. přenesená",J158,0)</f>
        <v>0</v>
      </c>
      <c r="BI158" s="135">
        <f>IF(N158="nulová",J158,0)</f>
        <v>0</v>
      </c>
      <c r="BJ158" s="17" t="s">
        <v>78</v>
      </c>
      <c r="BK158" s="135">
        <f>ROUND(I158*H158,2)</f>
        <v>1650</v>
      </c>
      <c r="BL158" s="17" t="s">
        <v>106</v>
      </c>
      <c r="BM158" s="134" t="s">
        <v>313</v>
      </c>
    </row>
    <row r="159" spans="2:65" s="1" customFormat="1" ht="29.25">
      <c r="B159" s="29"/>
      <c r="D159" s="136" t="s">
        <v>231</v>
      </c>
      <c r="F159" s="137" t="s">
        <v>7159</v>
      </c>
      <c r="L159" s="29"/>
      <c r="M159" s="138"/>
      <c r="T159" s="53"/>
      <c r="AT159" s="17" t="s">
        <v>231</v>
      </c>
      <c r="AU159" s="17" t="s">
        <v>78</v>
      </c>
    </row>
    <row r="160" spans="2:65" s="1" customFormat="1" ht="16.5" customHeight="1">
      <c r="B160" s="123"/>
      <c r="C160" s="124" t="s">
        <v>273</v>
      </c>
      <c r="D160" s="124" t="s">
        <v>226</v>
      </c>
      <c r="E160" s="125" t="s">
        <v>6713</v>
      </c>
      <c r="F160" s="126" t="s">
        <v>7160</v>
      </c>
      <c r="G160" s="127" t="s">
        <v>6742</v>
      </c>
      <c r="H160" s="128">
        <v>3</v>
      </c>
      <c r="I160" s="129">
        <v>1360</v>
      </c>
      <c r="J160" s="129">
        <f>ROUND(I160*H160,2)</f>
        <v>4080</v>
      </c>
      <c r="K160" s="126" t="s">
        <v>1</v>
      </c>
      <c r="L160" s="29"/>
      <c r="M160" s="130" t="s">
        <v>1</v>
      </c>
      <c r="N160" s="131" t="s">
        <v>38</v>
      </c>
      <c r="O160" s="132">
        <v>0</v>
      </c>
      <c r="P160" s="132">
        <f>O160*H160</f>
        <v>0</v>
      </c>
      <c r="Q160" s="132">
        <v>0</v>
      </c>
      <c r="R160" s="132">
        <f>Q160*H160</f>
        <v>0</v>
      </c>
      <c r="S160" s="132">
        <v>0</v>
      </c>
      <c r="T160" s="133">
        <f>S160*H160</f>
        <v>0</v>
      </c>
      <c r="AR160" s="134" t="s">
        <v>106</v>
      </c>
      <c r="AT160" s="134" t="s">
        <v>226</v>
      </c>
      <c r="AU160" s="134" t="s">
        <v>78</v>
      </c>
      <c r="AY160" s="17" t="s">
        <v>224</v>
      </c>
      <c r="BE160" s="135">
        <f>IF(N160="základní",J160,0)</f>
        <v>4080</v>
      </c>
      <c r="BF160" s="135">
        <f>IF(N160="snížená",J160,0)</f>
        <v>0</v>
      </c>
      <c r="BG160" s="135">
        <f>IF(N160="zákl. přenesená",J160,0)</f>
        <v>0</v>
      </c>
      <c r="BH160" s="135">
        <f>IF(N160="sníž. přenesená",J160,0)</f>
        <v>0</v>
      </c>
      <c r="BI160" s="135">
        <f>IF(N160="nulová",J160,0)</f>
        <v>0</v>
      </c>
      <c r="BJ160" s="17" t="s">
        <v>78</v>
      </c>
      <c r="BK160" s="135">
        <f>ROUND(I160*H160,2)</f>
        <v>4080</v>
      </c>
      <c r="BL160" s="17" t="s">
        <v>106</v>
      </c>
      <c r="BM160" s="134" t="s">
        <v>321</v>
      </c>
    </row>
    <row r="161" spans="2:65" s="1" customFormat="1">
      <c r="B161" s="29"/>
      <c r="D161" s="136" t="s">
        <v>231</v>
      </c>
      <c r="F161" s="137" t="s">
        <v>7160</v>
      </c>
      <c r="L161" s="29"/>
      <c r="M161" s="138"/>
      <c r="T161" s="53"/>
      <c r="AT161" s="17" t="s">
        <v>231</v>
      </c>
      <c r="AU161" s="17" t="s">
        <v>78</v>
      </c>
    </row>
    <row r="162" spans="2:65" s="1" customFormat="1" ht="24.2" customHeight="1">
      <c r="B162" s="123"/>
      <c r="C162" s="124" t="s">
        <v>325</v>
      </c>
      <c r="D162" s="124" t="s">
        <v>226</v>
      </c>
      <c r="E162" s="125" t="s">
        <v>6760</v>
      </c>
      <c r="F162" s="126" t="s">
        <v>7161</v>
      </c>
      <c r="G162" s="127" t="s">
        <v>2879</v>
      </c>
      <c r="H162" s="128">
        <v>12</v>
      </c>
      <c r="I162" s="129">
        <v>1500</v>
      </c>
      <c r="J162" s="129">
        <f>ROUND(I162*H162,2)</f>
        <v>18000</v>
      </c>
      <c r="K162" s="126" t="s">
        <v>1</v>
      </c>
      <c r="L162" s="29"/>
      <c r="M162" s="130" t="s">
        <v>1</v>
      </c>
      <c r="N162" s="131" t="s">
        <v>38</v>
      </c>
      <c r="O162" s="132">
        <v>0</v>
      </c>
      <c r="P162" s="132">
        <f>O162*H162</f>
        <v>0</v>
      </c>
      <c r="Q162" s="132">
        <v>0</v>
      </c>
      <c r="R162" s="132">
        <f>Q162*H162</f>
        <v>0</v>
      </c>
      <c r="S162" s="132">
        <v>0</v>
      </c>
      <c r="T162" s="133">
        <f>S162*H162</f>
        <v>0</v>
      </c>
      <c r="AR162" s="134" t="s">
        <v>106</v>
      </c>
      <c r="AT162" s="134" t="s">
        <v>226</v>
      </c>
      <c r="AU162" s="134" t="s">
        <v>78</v>
      </c>
      <c r="AY162" s="17" t="s">
        <v>224</v>
      </c>
      <c r="BE162" s="135">
        <f>IF(N162="základní",J162,0)</f>
        <v>18000</v>
      </c>
      <c r="BF162" s="135">
        <f>IF(N162="snížená",J162,0)</f>
        <v>0</v>
      </c>
      <c r="BG162" s="135">
        <f>IF(N162="zákl. přenesená",J162,0)</f>
        <v>0</v>
      </c>
      <c r="BH162" s="135">
        <f>IF(N162="sníž. přenesená",J162,0)</f>
        <v>0</v>
      </c>
      <c r="BI162" s="135">
        <f>IF(N162="nulová",J162,0)</f>
        <v>0</v>
      </c>
      <c r="BJ162" s="17" t="s">
        <v>78</v>
      </c>
      <c r="BK162" s="135">
        <f>ROUND(I162*H162,2)</f>
        <v>18000</v>
      </c>
      <c r="BL162" s="17" t="s">
        <v>106</v>
      </c>
      <c r="BM162" s="134" t="s">
        <v>328</v>
      </c>
    </row>
    <row r="163" spans="2:65" s="1" customFormat="1" ht="19.5">
      <c r="B163" s="29"/>
      <c r="D163" s="136" t="s">
        <v>231</v>
      </c>
      <c r="F163" s="137" t="s">
        <v>7161</v>
      </c>
      <c r="L163" s="29"/>
      <c r="M163" s="138"/>
      <c r="T163" s="53"/>
      <c r="AT163" s="17" t="s">
        <v>231</v>
      </c>
      <c r="AU163" s="17" t="s">
        <v>78</v>
      </c>
    </row>
    <row r="164" spans="2:65" s="11" customFormat="1" ht="25.9" customHeight="1">
      <c r="B164" s="112"/>
      <c r="D164" s="113" t="s">
        <v>72</v>
      </c>
      <c r="E164" s="114" t="s">
        <v>7162</v>
      </c>
      <c r="F164" s="114" t="s">
        <v>7163</v>
      </c>
      <c r="J164" s="115">
        <f>BK164</f>
        <v>10560</v>
      </c>
      <c r="L164" s="112"/>
      <c r="M164" s="116"/>
      <c r="P164" s="117">
        <f>SUM(P165:P168)</f>
        <v>0</v>
      </c>
      <c r="R164" s="117">
        <f>SUM(R165:R168)</f>
        <v>0</v>
      </c>
      <c r="T164" s="118">
        <f>SUM(T165:T168)</f>
        <v>0</v>
      </c>
      <c r="AR164" s="113" t="s">
        <v>78</v>
      </c>
      <c r="AT164" s="119" t="s">
        <v>72</v>
      </c>
      <c r="AU164" s="119" t="s">
        <v>73</v>
      </c>
      <c r="AY164" s="113" t="s">
        <v>224</v>
      </c>
      <c r="BK164" s="120">
        <f>SUM(BK165:BK168)</f>
        <v>10560</v>
      </c>
    </row>
    <row r="165" spans="2:65" s="1" customFormat="1" ht="24.2" customHeight="1">
      <c r="B165" s="123"/>
      <c r="C165" s="124" t="s">
        <v>277</v>
      </c>
      <c r="D165" s="124" t="s">
        <v>226</v>
      </c>
      <c r="E165" s="125" t="s">
        <v>7164</v>
      </c>
      <c r="F165" s="126" t="s">
        <v>7165</v>
      </c>
      <c r="G165" s="127" t="s">
        <v>7105</v>
      </c>
      <c r="H165" s="128">
        <v>96</v>
      </c>
      <c r="I165" s="129">
        <v>65</v>
      </c>
      <c r="J165" s="129">
        <f>ROUND(I165*H165,2)</f>
        <v>6240</v>
      </c>
      <c r="K165" s="126" t="s">
        <v>1</v>
      </c>
      <c r="L165" s="29"/>
      <c r="M165" s="130" t="s">
        <v>1</v>
      </c>
      <c r="N165" s="131" t="s">
        <v>38</v>
      </c>
      <c r="O165" s="132">
        <v>0</v>
      </c>
      <c r="P165" s="132">
        <f>O165*H165</f>
        <v>0</v>
      </c>
      <c r="Q165" s="132">
        <v>0</v>
      </c>
      <c r="R165" s="132">
        <f>Q165*H165</f>
        <v>0</v>
      </c>
      <c r="S165" s="132">
        <v>0</v>
      </c>
      <c r="T165" s="133">
        <f>S165*H165</f>
        <v>0</v>
      </c>
      <c r="AR165" s="134" t="s">
        <v>106</v>
      </c>
      <c r="AT165" s="134" t="s">
        <v>226</v>
      </c>
      <c r="AU165" s="134" t="s">
        <v>78</v>
      </c>
      <c r="AY165" s="17" t="s">
        <v>224</v>
      </c>
      <c r="BE165" s="135">
        <f>IF(N165="základní",J165,0)</f>
        <v>6240</v>
      </c>
      <c r="BF165" s="135">
        <f>IF(N165="snížená",J165,0)</f>
        <v>0</v>
      </c>
      <c r="BG165" s="135">
        <f>IF(N165="zákl. přenesená",J165,0)</f>
        <v>0</v>
      </c>
      <c r="BH165" s="135">
        <f>IF(N165="sníž. přenesená",J165,0)</f>
        <v>0</v>
      </c>
      <c r="BI165" s="135">
        <f>IF(N165="nulová",J165,0)</f>
        <v>0</v>
      </c>
      <c r="BJ165" s="17" t="s">
        <v>78</v>
      </c>
      <c r="BK165" s="135">
        <f>ROUND(I165*H165,2)</f>
        <v>6240</v>
      </c>
      <c r="BL165" s="17" t="s">
        <v>106</v>
      </c>
      <c r="BM165" s="134" t="s">
        <v>332</v>
      </c>
    </row>
    <row r="166" spans="2:65" s="1" customFormat="1" ht="19.5">
      <c r="B166" s="29"/>
      <c r="D166" s="136" t="s">
        <v>231</v>
      </c>
      <c r="F166" s="137" t="s">
        <v>7165</v>
      </c>
      <c r="L166" s="29"/>
      <c r="M166" s="138"/>
      <c r="T166" s="53"/>
      <c r="AT166" s="17" t="s">
        <v>231</v>
      </c>
      <c r="AU166" s="17" t="s">
        <v>78</v>
      </c>
    </row>
    <row r="167" spans="2:65" s="1" customFormat="1" ht="24.2" customHeight="1">
      <c r="B167" s="123"/>
      <c r="C167" s="124" t="s">
        <v>337</v>
      </c>
      <c r="D167" s="124" t="s">
        <v>226</v>
      </c>
      <c r="E167" s="125" t="s">
        <v>7166</v>
      </c>
      <c r="F167" s="126" t="s">
        <v>7167</v>
      </c>
      <c r="G167" s="127" t="s">
        <v>7105</v>
      </c>
      <c r="H167" s="128">
        <v>96</v>
      </c>
      <c r="I167" s="129">
        <v>45</v>
      </c>
      <c r="J167" s="129">
        <f>ROUND(I167*H167,2)</f>
        <v>4320</v>
      </c>
      <c r="K167" s="126" t="s">
        <v>1</v>
      </c>
      <c r="L167" s="29"/>
      <c r="M167" s="130" t="s">
        <v>1</v>
      </c>
      <c r="N167" s="131" t="s">
        <v>38</v>
      </c>
      <c r="O167" s="132">
        <v>0</v>
      </c>
      <c r="P167" s="132">
        <f>O167*H167</f>
        <v>0</v>
      </c>
      <c r="Q167" s="132">
        <v>0</v>
      </c>
      <c r="R167" s="132">
        <f>Q167*H167</f>
        <v>0</v>
      </c>
      <c r="S167" s="132">
        <v>0</v>
      </c>
      <c r="T167" s="133">
        <f>S167*H167</f>
        <v>0</v>
      </c>
      <c r="AR167" s="134" t="s">
        <v>106</v>
      </c>
      <c r="AT167" s="134" t="s">
        <v>226</v>
      </c>
      <c r="AU167" s="134" t="s">
        <v>78</v>
      </c>
      <c r="AY167" s="17" t="s">
        <v>224</v>
      </c>
      <c r="BE167" s="135">
        <f>IF(N167="základní",J167,0)</f>
        <v>4320</v>
      </c>
      <c r="BF167" s="135">
        <f>IF(N167="snížená",J167,0)</f>
        <v>0</v>
      </c>
      <c r="BG167" s="135">
        <f>IF(N167="zákl. přenesená",J167,0)</f>
        <v>0</v>
      </c>
      <c r="BH167" s="135">
        <f>IF(N167="sníž. přenesená",J167,0)</f>
        <v>0</v>
      </c>
      <c r="BI167" s="135">
        <f>IF(N167="nulová",J167,0)</f>
        <v>0</v>
      </c>
      <c r="BJ167" s="17" t="s">
        <v>78</v>
      </c>
      <c r="BK167" s="135">
        <f>ROUND(I167*H167,2)</f>
        <v>4320</v>
      </c>
      <c r="BL167" s="17" t="s">
        <v>106</v>
      </c>
      <c r="BM167" s="134" t="s">
        <v>340</v>
      </c>
    </row>
    <row r="168" spans="2:65" s="1" customFormat="1" ht="19.5">
      <c r="B168" s="29"/>
      <c r="D168" s="136" t="s">
        <v>231</v>
      </c>
      <c r="F168" s="137" t="s">
        <v>7167</v>
      </c>
      <c r="L168" s="29"/>
      <c r="M168" s="138"/>
      <c r="T168" s="53"/>
      <c r="AT168" s="17" t="s">
        <v>231</v>
      </c>
      <c r="AU168" s="17" t="s">
        <v>78</v>
      </c>
    </row>
    <row r="169" spans="2:65" s="11" customFormat="1" ht="25.9" customHeight="1">
      <c r="B169" s="112"/>
      <c r="D169" s="113" t="s">
        <v>72</v>
      </c>
      <c r="E169" s="114" t="s">
        <v>7168</v>
      </c>
      <c r="F169" s="114" t="s">
        <v>7169</v>
      </c>
      <c r="J169" s="115">
        <f>BK169</f>
        <v>100800</v>
      </c>
      <c r="L169" s="112"/>
      <c r="M169" s="116"/>
      <c r="P169" s="117">
        <f>SUM(P170:P173)</f>
        <v>0</v>
      </c>
      <c r="R169" s="117">
        <f>SUM(R170:R173)</f>
        <v>0</v>
      </c>
      <c r="T169" s="118">
        <f>SUM(T170:T173)</f>
        <v>0</v>
      </c>
      <c r="AR169" s="113" t="s">
        <v>78</v>
      </c>
      <c r="AT169" s="119" t="s">
        <v>72</v>
      </c>
      <c r="AU169" s="119" t="s">
        <v>73</v>
      </c>
      <c r="AY169" s="113" t="s">
        <v>224</v>
      </c>
      <c r="BK169" s="120">
        <f>SUM(BK170:BK173)</f>
        <v>100800</v>
      </c>
    </row>
    <row r="170" spans="2:65" s="1" customFormat="1" ht="24.2" customHeight="1">
      <c r="B170" s="123"/>
      <c r="C170" s="124" t="s">
        <v>283</v>
      </c>
      <c r="D170" s="124" t="s">
        <v>226</v>
      </c>
      <c r="E170" s="125" t="s">
        <v>6769</v>
      </c>
      <c r="F170" s="126" t="s">
        <v>7170</v>
      </c>
      <c r="G170" s="127" t="s">
        <v>7105</v>
      </c>
      <c r="H170" s="128">
        <v>96</v>
      </c>
      <c r="I170" s="129">
        <v>800</v>
      </c>
      <c r="J170" s="129">
        <f>ROUND(I170*H170,2)</f>
        <v>76800</v>
      </c>
      <c r="K170" s="126" t="s">
        <v>1</v>
      </c>
      <c r="L170" s="29"/>
      <c r="M170" s="130" t="s">
        <v>1</v>
      </c>
      <c r="N170" s="131" t="s">
        <v>38</v>
      </c>
      <c r="O170" s="132">
        <v>0</v>
      </c>
      <c r="P170" s="132">
        <f>O170*H170</f>
        <v>0</v>
      </c>
      <c r="Q170" s="132">
        <v>0</v>
      </c>
      <c r="R170" s="132">
        <f>Q170*H170</f>
        <v>0</v>
      </c>
      <c r="S170" s="132">
        <v>0</v>
      </c>
      <c r="T170" s="133">
        <f>S170*H170</f>
        <v>0</v>
      </c>
      <c r="AR170" s="134" t="s">
        <v>106</v>
      </c>
      <c r="AT170" s="134" t="s">
        <v>226</v>
      </c>
      <c r="AU170" s="134" t="s">
        <v>78</v>
      </c>
      <c r="AY170" s="17" t="s">
        <v>224</v>
      </c>
      <c r="BE170" s="135">
        <f>IF(N170="základní",J170,0)</f>
        <v>76800</v>
      </c>
      <c r="BF170" s="135">
        <f>IF(N170="snížená",J170,0)</f>
        <v>0</v>
      </c>
      <c r="BG170" s="135">
        <f>IF(N170="zákl. přenesená",J170,0)</f>
        <v>0</v>
      </c>
      <c r="BH170" s="135">
        <f>IF(N170="sníž. přenesená",J170,0)</f>
        <v>0</v>
      </c>
      <c r="BI170" s="135">
        <f>IF(N170="nulová",J170,0)</f>
        <v>0</v>
      </c>
      <c r="BJ170" s="17" t="s">
        <v>78</v>
      </c>
      <c r="BK170" s="135">
        <f>ROUND(I170*H170,2)</f>
        <v>76800</v>
      </c>
      <c r="BL170" s="17" t="s">
        <v>106</v>
      </c>
      <c r="BM170" s="134" t="s">
        <v>345</v>
      </c>
    </row>
    <row r="171" spans="2:65" s="1" customFormat="1" ht="19.5">
      <c r="B171" s="29"/>
      <c r="D171" s="136" t="s">
        <v>231</v>
      </c>
      <c r="F171" s="137" t="s">
        <v>7170</v>
      </c>
      <c r="L171" s="29"/>
      <c r="M171" s="138"/>
      <c r="T171" s="53"/>
      <c r="AT171" s="17" t="s">
        <v>231</v>
      </c>
      <c r="AU171" s="17" t="s">
        <v>78</v>
      </c>
    </row>
    <row r="172" spans="2:65" s="1" customFormat="1" ht="24.2" customHeight="1">
      <c r="B172" s="123"/>
      <c r="C172" s="124" t="s">
        <v>347</v>
      </c>
      <c r="D172" s="124" t="s">
        <v>226</v>
      </c>
      <c r="E172" s="125" t="s">
        <v>6778</v>
      </c>
      <c r="F172" s="126" t="s">
        <v>7171</v>
      </c>
      <c r="G172" s="127" t="s">
        <v>2879</v>
      </c>
      <c r="H172" s="128">
        <v>48</v>
      </c>
      <c r="I172" s="129">
        <v>500</v>
      </c>
      <c r="J172" s="129">
        <f>ROUND(I172*H172,2)</f>
        <v>24000</v>
      </c>
      <c r="K172" s="126" t="s">
        <v>1</v>
      </c>
      <c r="L172" s="29"/>
      <c r="M172" s="130" t="s">
        <v>1</v>
      </c>
      <c r="N172" s="131" t="s">
        <v>38</v>
      </c>
      <c r="O172" s="132">
        <v>0</v>
      </c>
      <c r="P172" s="132">
        <f>O172*H172</f>
        <v>0</v>
      </c>
      <c r="Q172" s="132">
        <v>0</v>
      </c>
      <c r="R172" s="132">
        <f>Q172*H172</f>
        <v>0</v>
      </c>
      <c r="S172" s="132">
        <v>0</v>
      </c>
      <c r="T172" s="133">
        <f>S172*H172</f>
        <v>0</v>
      </c>
      <c r="AR172" s="134" t="s">
        <v>106</v>
      </c>
      <c r="AT172" s="134" t="s">
        <v>226</v>
      </c>
      <c r="AU172" s="134" t="s">
        <v>78</v>
      </c>
      <c r="AY172" s="17" t="s">
        <v>224</v>
      </c>
      <c r="BE172" s="135">
        <f>IF(N172="základní",J172,0)</f>
        <v>24000</v>
      </c>
      <c r="BF172" s="135">
        <f>IF(N172="snížená",J172,0)</f>
        <v>0</v>
      </c>
      <c r="BG172" s="135">
        <f>IF(N172="zákl. přenesená",J172,0)</f>
        <v>0</v>
      </c>
      <c r="BH172" s="135">
        <f>IF(N172="sníž. přenesená",J172,0)</f>
        <v>0</v>
      </c>
      <c r="BI172" s="135">
        <f>IF(N172="nulová",J172,0)</f>
        <v>0</v>
      </c>
      <c r="BJ172" s="17" t="s">
        <v>78</v>
      </c>
      <c r="BK172" s="135">
        <f>ROUND(I172*H172,2)</f>
        <v>24000</v>
      </c>
      <c r="BL172" s="17" t="s">
        <v>106</v>
      </c>
      <c r="BM172" s="134" t="s">
        <v>350</v>
      </c>
    </row>
    <row r="173" spans="2:65" s="1" customFormat="1">
      <c r="B173" s="29"/>
      <c r="D173" s="136" t="s">
        <v>231</v>
      </c>
      <c r="F173" s="137" t="s">
        <v>7171</v>
      </c>
      <c r="L173" s="29"/>
      <c r="M173" s="138"/>
      <c r="T173" s="53"/>
      <c r="AT173" s="17" t="s">
        <v>231</v>
      </c>
      <c r="AU173" s="17" t="s">
        <v>78</v>
      </c>
    </row>
    <row r="174" spans="2:65" s="11" customFormat="1" ht="25.9" customHeight="1">
      <c r="B174" s="112"/>
      <c r="D174" s="113" t="s">
        <v>72</v>
      </c>
      <c r="E174" s="114" t="s">
        <v>7172</v>
      </c>
      <c r="F174" s="114" t="s">
        <v>7173</v>
      </c>
      <c r="J174" s="115">
        <f>BK174</f>
        <v>57290.8</v>
      </c>
      <c r="L174" s="112"/>
      <c r="M174" s="116"/>
      <c r="P174" s="117">
        <f>SUM(P175:P176)</f>
        <v>0</v>
      </c>
      <c r="R174" s="117">
        <f>SUM(R175:R176)</f>
        <v>0</v>
      </c>
      <c r="T174" s="118">
        <f>SUM(T175:T176)</f>
        <v>0</v>
      </c>
      <c r="AR174" s="113" t="s">
        <v>78</v>
      </c>
      <c r="AT174" s="119" t="s">
        <v>72</v>
      </c>
      <c r="AU174" s="119" t="s">
        <v>73</v>
      </c>
      <c r="AY174" s="113" t="s">
        <v>224</v>
      </c>
      <c r="BK174" s="120">
        <f>SUM(BK175:BK176)</f>
        <v>57290.8</v>
      </c>
    </row>
    <row r="175" spans="2:65" s="1" customFormat="1" ht="24.2" customHeight="1">
      <c r="B175" s="123"/>
      <c r="C175" s="124" t="s">
        <v>293</v>
      </c>
      <c r="D175" s="124" t="s">
        <v>226</v>
      </c>
      <c r="E175" s="125" t="s">
        <v>6782</v>
      </c>
      <c r="F175" s="126" t="s">
        <v>7174</v>
      </c>
      <c r="G175" s="127" t="s">
        <v>253</v>
      </c>
      <c r="H175" s="128">
        <v>5.8460000000000001</v>
      </c>
      <c r="I175" s="129">
        <v>9800</v>
      </c>
      <c r="J175" s="129">
        <f>ROUND(I175*H175,2)</f>
        <v>57290.8</v>
      </c>
      <c r="K175" s="126" t="s">
        <v>1</v>
      </c>
      <c r="L175" s="29"/>
      <c r="M175" s="130" t="s">
        <v>1</v>
      </c>
      <c r="N175" s="131" t="s">
        <v>38</v>
      </c>
      <c r="O175" s="132">
        <v>0</v>
      </c>
      <c r="P175" s="132">
        <f>O175*H175</f>
        <v>0</v>
      </c>
      <c r="Q175" s="132">
        <v>0</v>
      </c>
      <c r="R175" s="132">
        <f>Q175*H175</f>
        <v>0</v>
      </c>
      <c r="S175" s="132">
        <v>0</v>
      </c>
      <c r="T175" s="133">
        <f>S175*H175</f>
        <v>0</v>
      </c>
      <c r="AR175" s="134" t="s">
        <v>106</v>
      </c>
      <c r="AT175" s="134" t="s">
        <v>226</v>
      </c>
      <c r="AU175" s="134" t="s">
        <v>78</v>
      </c>
      <c r="AY175" s="17" t="s">
        <v>224</v>
      </c>
      <c r="BE175" s="135">
        <f>IF(N175="základní",J175,0)</f>
        <v>57290.8</v>
      </c>
      <c r="BF175" s="135">
        <f>IF(N175="snížená",J175,0)</f>
        <v>0</v>
      </c>
      <c r="BG175" s="135">
        <f>IF(N175="zákl. přenesená",J175,0)</f>
        <v>0</v>
      </c>
      <c r="BH175" s="135">
        <f>IF(N175="sníž. přenesená",J175,0)</f>
        <v>0</v>
      </c>
      <c r="BI175" s="135">
        <f>IF(N175="nulová",J175,0)</f>
        <v>0</v>
      </c>
      <c r="BJ175" s="17" t="s">
        <v>78</v>
      </c>
      <c r="BK175" s="135">
        <f>ROUND(I175*H175,2)</f>
        <v>57290.8</v>
      </c>
      <c r="BL175" s="17" t="s">
        <v>106</v>
      </c>
      <c r="BM175" s="134" t="s">
        <v>355</v>
      </c>
    </row>
    <row r="176" spans="2:65" s="1" customFormat="1" ht="19.5">
      <c r="B176" s="29"/>
      <c r="D176" s="136" t="s">
        <v>231</v>
      </c>
      <c r="F176" s="137" t="s">
        <v>7174</v>
      </c>
      <c r="L176" s="29"/>
      <c r="M176" s="138"/>
      <c r="T176" s="53"/>
      <c r="AT176" s="17" t="s">
        <v>231</v>
      </c>
      <c r="AU176" s="17" t="s">
        <v>78</v>
      </c>
    </row>
    <row r="177" spans="2:65" s="11" customFormat="1" ht="25.9" customHeight="1">
      <c r="B177" s="112"/>
      <c r="D177" s="113" t="s">
        <v>72</v>
      </c>
      <c r="E177" s="114" t="s">
        <v>7175</v>
      </c>
      <c r="F177" s="114" t="s">
        <v>7176</v>
      </c>
      <c r="J177" s="115">
        <f>BK177</f>
        <v>320153.59999999998</v>
      </c>
      <c r="L177" s="112"/>
      <c r="M177" s="116"/>
      <c r="P177" s="117">
        <f>SUM(P178:P193)</f>
        <v>0</v>
      </c>
      <c r="R177" s="117">
        <f>SUM(R178:R193)</f>
        <v>0</v>
      </c>
      <c r="T177" s="118">
        <f>SUM(T178:T193)</f>
        <v>0</v>
      </c>
      <c r="AR177" s="113" t="s">
        <v>78</v>
      </c>
      <c r="AT177" s="119" t="s">
        <v>72</v>
      </c>
      <c r="AU177" s="119" t="s">
        <v>73</v>
      </c>
      <c r="AY177" s="113" t="s">
        <v>224</v>
      </c>
      <c r="BK177" s="120">
        <f>SUM(BK178:BK193)</f>
        <v>320153.59999999998</v>
      </c>
    </row>
    <row r="178" spans="2:65" s="1" customFormat="1" ht="37.9" customHeight="1">
      <c r="B178" s="123"/>
      <c r="C178" s="124" t="s">
        <v>7</v>
      </c>
      <c r="D178" s="124" t="s">
        <v>226</v>
      </c>
      <c r="E178" s="125" t="s">
        <v>7177</v>
      </c>
      <c r="F178" s="126" t="s">
        <v>7178</v>
      </c>
      <c r="G178" s="127" t="s">
        <v>6742</v>
      </c>
      <c r="H178" s="128">
        <v>92.850999999999999</v>
      </c>
      <c r="I178" s="129">
        <v>280</v>
      </c>
      <c r="J178" s="129">
        <f>ROUND(I178*H178,2)</f>
        <v>25998.28</v>
      </c>
      <c r="K178" s="126" t="s">
        <v>1</v>
      </c>
      <c r="L178" s="29"/>
      <c r="M178" s="130" t="s">
        <v>1</v>
      </c>
      <c r="N178" s="131" t="s">
        <v>38</v>
      </c>
      <c r="O178" s="132">
        <v>0</v>
      </c>
      <c r="P178" s="132">
        <f>O178*H178</f>
        <v>0</v>
      </c>
      <c r="Q178" s="132">
        <v>0</v>
      </c>
      <c r="R178" s="132">
        <f>Q178*H178</f>
        <v>0</v>
      </c>
      <c r="S178" s="132">
        <v>0</v>
      </c>
      <c r="T178" s="133">
        <f>S178*H178</f>
        <v>0</v>
      </c>
      <c r="AR178" s="134" t="s">
        <v>106</v>
      </c>
      <c r="AT178" s="134" t="s">
        <v>226</v>
      </c>
      <c r="AU178" s="134" t="s">
        <v>78</v>
      </c>
      <c r="AY178" s="17" t="s">
        <v>224</v>
      </c>
      <c r="BE178" s="135">
        <f>IF(N178="základní",J178,0)</f>
        <v>25998.28</v>
      </c>
      <c r="BF178" s="135">
        <f>IF(N178="snížená",J178,0)</f>
        <v>0</v>
      </c>
      <c r="BG178" s="135">
        <f>IF(N178="zákl. přenesená",J178,0)</f>
        <v>0</v>
      </c>
      <c r="BH178" s="135">
        <f>IF(N178="sníž. přenesená",J178,0)</f>
        <v>0</v>
      </c>
      <c r="BI178" s="135">
        <f>IF(N178="nulová",J178,0)</f>
        <v>0</v>
      </c>
      <c r="BJ178" s="17" t="s">
        <v>78</v>
      </c>
      <c r="BK178" s="135">
        <f>ROUND(I178*H178,2)</f>
        <v>25998.28</v>
      </c>
      <c r="BL178" s="17" t="s">
        <v>106</v>
      </c>
      <c r="BM178" s="134" t="s">
        <v>359</v>
      </c>
    </row>
    <row r="179" spans="2:65" s="1" customFormat="1" ht="19.5">
      <c r="B179" s="29"/>
      <c r="D179" s="136" t="s">
        <v>231</v>
      </c>
      <c r="F179" s="137" t="s">
        <v>7178</v>
      </c>
      <c r="L179" s="29"/>
      <c r="M179" s="138"/>
      <c r="T179" s="53"/>
      <c r="AT179" s="17" t="s">
        <v>231</v>
      </c>
      <c r="AU179" s="17" t="s">
        <v>78</v>
      </c>
    </row>
    <row r="180" spans="2:65" s="1" customFormat="1" ht="24.2" customHeight="1">
      <c r="B180" s="123"/>
      <c r="C180" s="124" t="s">
        <v>300</v>
      </c>
      <c r="D180" s="124" t="s">
        <v>226</v>
      </c>
      <c r="E180" s="125" t="s">
        <v>6784</v>
      </c>
      <c r="F180" s="126" t="s">
        <v>7179</v>
      </c>
      <c r="G180" s="127" t="s">
        <v>6742</v>
      </c>
      <c r="H180" s="128">
        <v>92.850999999999999</v>
      </c>
      <c r="I180" s="129">
        <v>2600</v>
      </c>
      <c r="J180" s="129">
        <f>ROUND(I180*H180,2)</f>
        <v>241412.6</v>
      </c>
      <c r="K180" s="126" t="s">
        <v>1</v>
      </c>
      <c r="L180" s="29"/>
      <c r="M180" s="130" t="s">
        <v>1</v>
      </c>
      <c r="N180" s="131" t="s">
        <v>38</v>
      </c>
      <c r="O180" s="132">
        <v>0</v>
      </c>
      <c r="P180" s="132">
        <f>O180*H180</f>
        <v>0</v>
      </c>
      <c r="Q180" s="132">
        <v>0</v>
      </c>
      <c r="R180" s="132">
        <f>Q180*H180</f>
        <v>0</v>
      </c>
      <c r="S180" s="132">
        <v>0</v>
      </c>
      <c r="T180" s="133">
        <f>S180*H180</f>
        <v>0</v>
      </c>
      <c r="AR180" s="134" t="s">
        <v>106</v>
      </c>
      <c r="AT180" s="134" t="s">
        <v>226</v>
      </c>
      <c r="AU180" s="134" t="s">
        <v>78</v>
      </c>
      <c r="AY180" s="17" t="s">
        <v>224</v>
      </c>
      <c r="BE180" s="135">
        <f>IF(N180="základní",J180,0)</f>
        <v>241412.6</v>
      </c>
      <c r="BF180" s="135">
        <f>IF(N180="snížená",J180,0)</f>
        <v>0</v>
      </c>
      <c r="BG180" s="135">
        <f>IF(N180="zákl. přenesená",J180,0)</f>
        <v>0</v>
      </c>
      <c r="BH180" s="135">
        <f>IF(N180="sníž. přenesená",J180,0)</f>
        <v>0</v>
      </c>
      <c r="BI180" s="135">
        <f>IF(N180="nulová",J180,0)</f>
        <v>0</v>
      </c>
      <c r="BJ180" s="17" t="s">
        <v>78</v>
      </c>
      <c r="BK180" s="135">
        <f>ROUND(I180*H180,2)</f>
        <v>241412.6</v>
      </c>
      <c r="BL180" s="17" t="s">
        <v>106</v>
      </c>
      <c r="BM180" s="134" t="s">
        <v>365</v>
      </c>
    </row>
    <row r="181" spans="2:65" s="1" customFormat="1">
      <c r="B181" s="29"/>
      <c r="D181" s="136" t="s">
        <v>231</v>
      </c>
      <c r="F181" s="137" t="s">
        <v>7179</v>
      </c>
      <c r="L181" s="29"/>
      <c r="M181" s="138"/>
      <c r="T181" s="53"/>
      <c r="AT181" s="17" t="s">
        <v>231</v>
      </c>
      <c r="AU181" s="17" t="s">
        <v>78</v>
      </c>
    </row>
    <row r="182" spans="2:65" s="1" customFormat="1" ht="24.2" customHeight="1">
      <c r="B182" s="123"/>
      <c r="C182" s="124" t="s">
        <v>366</v>
      </c>
      <c r="D182" s="124" t="s">
        <v>226</v>
      </c>
      <c r="E182" s="125" t="s">
        <v>6788</v>
      </c>
      <c r="F182" s="126" t="s">
        <v>7180</v>
      </c>
      <c r="G182" s="127" t="s">
        <v>6762</v>
      </c>
      <c r="H182" s="128">
        <v>192</v>
      </c>
      <c r="I182" s="129">
        <v>150</v>
      </c>
      <c r="J182" s="129">
        <f>ROUND(I182*H182,2)</f>
        <v>28800</v>
      </c>
      <c r="K182" s="126" t="s">
        <v>1</v>
      </c>
      <c r="L182" s="29"/>
      <c r="M182" s="130" t="s">
        <v>1</v>
      </c>
      <c r="N182" s="131" t="s">
        <v>38</v>
      </c>
      <c r="O182" s="132">
        <v>0</v>
      </c>
      <c r="P182" s="132">
        <f>O182*H182</f>
        <v>0</v>
      </c>
      <c r="Q182" s="132">
        <v>0</v>
      </c>
      <c r="R182" s="132">
        <f>Q182*H182</f>
        <v>0</v>
      </c>
      <c r="S182" s="132">
        <v>0</v>
      </c>
      <c r="T182" s="133">
        <f>S182*H182</f>
        <v>0</v>
      </c>
      <c r="AR182" s="134" t="s">
        <v>106</v>
      </c>
      <c r="AT182" s="134" t="s">
        <v>226</v>
      </c>
      <c r="AU182" s="134" t="s">
        <v>78</v>
      </c>
      <c r="AY182" s="17" t="s">
        <v>224</v>
      </c>
      <c r="BE182" s="135">
        <f>IF(N182="základní",J182,0)</f>
        <v>28800</v>
      </c>
      <c r="BF182" s="135">
        <f>IF(N182="snížená",J182,0)</f>
        <v>0</v>
      </c>
      <c r="BG182" s="135">
        <f>IF(N182="zákl. přenesená",J182,0)</f>
        <v>0</v>
      </c>
      <c r="BH182" s="135">
        <f>IF(N182="sníž. přenesená",J182,0)</f>
        <v>0</v>
      </c>
      <c r="BI182" s="135">
        <f>IF(N182="nulová",J182,0)</f>
        <v>0</v>
      </c>
      <c r="BJ182" s="17" t="s">
        <v>78</v>
      </c>
      <c r="BK182" s="135">
        <f>ROUND(I182*H182,2)</f>
        <v>28800</v>
      </c>
      <c r="BL182" s="17" t="s">
        <v>106</v>
      </c>
      <c r="BM182" s="134" t="s">
        <v>370</v>
      </c>
    </row>
    <row r="183" spans="2:65" s="1" customFormat="1" ht="19.5">
      <c r="B183" s="29"/>
      <c r="D183" s="136" t="s">
        <v>231</v>
      </c>
      <c r="F183" s="137" t="s">
        <v>7180</v>
      </c>
      <c r="L183" s="29"/>
      <c r="M183" s="138"/>
      <c r="T183" s="53"/>
      <c r="AT183" s="17" t="s">
        <v>231</v>
      </c>
      <c r="AU183" s="17" t="s">
        <v>78</v>
      </c>
    </row>
    <row r="184" spans="2:65" s="1" customFormat="1" ht="24.2" customHeight="1">
      <c r="B184" s="123"/>
      <c r="C184" s="124" t="s">
        <v>304</v>
      </c>
      <c r="D184" s="124" t="s">
        <v>226</v>
      </c>
      <c r="E184" s="125" t="s">
        <v>6788</v>
      </c>
      <c r="F184" s="126" t="s">
        <v>7180</v>
      </c>
      <c r="G184" s="127" t="s">
        <v>6762</v>
      </c>
      <c r="H184" s="128">
        <v>192</v>
      </c>
      <c r="I184" s="129">
        <v>70</v>
      </c>
      <c r="J184" s="129">
        <f>ROUND(I184*H184,2)</f>
        <v>13440</v>
      </c>
      <c r="K184" s="126" t="s">
        <v>1</v>
      </c>
      <c r="L184" s="29"/>
      <c r="M184" s="130" t="s">
        <v>1</v>
      </c>
      <c r="N184" s="131" t="s">
        <v>38</v>
      </c>
      <c r="O184" s="132">
        <v>0</v>
      </c>
      <c r="P184" s="132">
        <f>O184*H184</f>
        <v>0</v>
      </c>
      <c r="Q184" s="132">
        <v>0</v>
      </c>
      <c r="R184" s="132">
        <f>Q184*H184</f>
        <v>0</v>
      </c>
      <c r="S184" s="132">
        <v>0</v>
      </c>
      <c r="T184" s="133">
        <f>S184*H184</f>
        <v>0</v>
      </c>
      <c r="AR184" s="134" t="s">
        <v>106</v>
      </c>
      <c r="AT184" s="134" t="s">
        <v>226</v>
      </c>
      <c r="AU184" s="134" t="s">
        <v>78</v>
      </c>
      <c r="AY184" s="17" t="s">
        <v>224</v>
      </c>
      <c r="BE184" s="135">
        <f>IF(N184="základní",J184,0)</f>
        <v>13440</v>
      </c>
      <c r="BF184" s="135">
        <f>IF(N184="snížená",J184,0)</f>
        <v>0</v>
      </c>
      <c r="BG184" s="135">
        <f>IF(N184="zákl. přenesená",J184,0)</f>
        <v>0</v>
      </c>
      <c r="BH184" s="135">
        <f>IF(N184="sníž. přenesená",J184,0)</f>
        <v>0</v>
      </c>
      <c r="BI184" s="135">
        <f>IF(N184="nulová",J184,0)</f>
        <v>0</v>
      </c>
      <c r="BJ184" s="17" t="s">
        <v>78</v>
      </c>
      <c r="BK184" s="135">
        <f>ROUND(I184*H184,2)</f>
        <v>13440</v>
      </c>
      <c r="BL184" s="17" t="s">
        <v>106</v>
      </c>
      <c r="BM184" s="134" t="s">
        <v>373</v>
      </c>
    </row>
    <row r="185" spans="2:65" s="1" customFormat="1" ht="19.5">
      <c r="B185" s="29"/>
      <c r="D185" s="136" t="s">
        <v>231</v>
      </c>
      <c r="F185" s="137" t="s">
        <v>7180</v>
      </c>
      <c r="L185" s="29"/>
      <c r="M185" s="138"/>
      <c r="T185" s="53"/>
      <c r="AT185" s="17" t="s">
        <v>231</v>
      </c>
      <c r="AU185" s="17" t="s">
        <v>78</v>
      </c>
    </row>
    <row r="186" spans="2:65" s="1" customFormat="1" ht="16.5" customHeight="1">
      <c r="B186" s="123"/>
      <c r="C186" s="124" t="s">
        <v>376</v>
      </c>
      <c r="D186" s="124" t="s">
        <v>226</v>
      </c>
      <c r="E186" s="125" t="s">
        <v>6794</v>
      </c>
      <c r="F186" s="126" t="s">
        <v>7181</v>
      </c>
      <c r="G186" s="127" t="s">
        <v>6762</v>
      </c>
      <c r="H186" s="128">
        <v>192</v>
      </c>
      <c r="I186" s="129">
        <v>28.66</v>
      </c>
      <c r="J186" s="129">
        <f>ROUND(I186*H186,2)</f>
        <v>5502.72</v>
      </c>
      <c r="K186" s="126" t="s">
        <v>1</v>
      </c>
      <c r="L186" s="29"/>
      <c r="M186" s="130" t="s">
        <v>1</v>
      </c>
      <c r="N186" s="131" t="s">
        <v>38</v>
      </c>
      <c r="O186" s="132">
        <v>0</v>
      </c>
      <c r="P186" s="132">
        <f>O186*H186</f>
        <v>0</v>
      </c>
      <c r="Q186" s="132">
        <v>0</v>
      </c>
      <c r="R186" s="132">
        <f>Q186*H186</f>
        <v>0</v>
      </c>
      <c r="S186" s="132">
        <v>0</v>
      </c>
      <c r="T186" s="133">
        <f>S186*H186</f>
        <v>0</v>
      </c>
      <c r="AR186" s="134" t="s">
        <v>106</v>
      </c>
      <c r="AT186" s="134" t="s">
        <v>226</v>
      </c>
      <c r="AU186" s="134" t="s">
        <v>78</v>
      </c>
      <c r="AY186" s="17" t="s">
        <v>224</v>
      </c>
      <c r="BE186" s="135">
        <f>IF(N186="základní",J186,0)</f>
        <v>5502.72</v>
      </c>
      <c r="BF186" s="135">
        <f>IF(N186="snížená",J186,0)</f>
        <v>0</v>
      </c>
      <c r="BG186" s="135">
        <f>IF(N186="zákl. přenesená",J186,0)</f>
        <v>0</v>
      </c>
      <c r="BH186" s="135">
        <f>IF(N186="sníž. přenesená",J186,0)</f>
        <v>0</v>
      </c>
      <c r="BI186" s="135">
        <f>IF(N186="nulová",J186,0)</f>
        <v>0</v>
      </c>
      <c r="BJ186" s="17" t="s">
        <v>78</v>
      </c>
      <c r="BK186" s="135">
        <f>ROUND(I186*H186,2)</f>
        <v>5502.72</v>
      </c>
      <c r="BL186" s="17" t="s">
        <v>106</v>
      </c>
      <c r="BM186" s="134" t="s">
        <v>379</v>
      </c>
    </row>
    <row r="187" spans="2:65" s="1" customFormat="1">
      <c r="B187" s="29"/>
      <c r="D187" s="136" t="s">
        <v>231</v>
      </c>
      <c r="F187" s="137" t="s">
        <v>7181</v>
      </c>
      <c r="L187" s="29"/>
      <c r="M187" s="138"/>
      <c r="T187" s="53"/>
      <c r="AT187" s="17" t="s">
        <v>231</v>
      </c>
      <c r="AU187" s="17" t="s">
        <v>78</v>
      </c>
    </row>
    <row r="188" spans="2:65" s="1" customFormat="1" ht="21.75" customHeight="1">
      <c r="B188" s="123"/>
      <c r="C188" s="124" t="s">
        <v>313</v>
      </c>
      <c r="D188" s="124" t="s">
        <v>226</v>
      </c>
      <c r="E188" s="125" t="s">
        <v>6796</v>
      </c>
      <c r="F188" s="126" t="s">
        <v>7182</v>
      </c>
      <c r="G188" s="127" t="s">
        <v>3966</v>
      </c>
      <c r="H188" s="128">
        <v>1</v>
      </c>
      <c r="I188" s="129">
        <v>5000</v>
      </c>
      <c r="J188" s="129">
        <f>ROUND(I188*H188,2)</f>
        <v>5000</v>
      </c>
      <c r="K188" s="126" t="s">
        <v>1</v>
      </c>
      <c r="L188" s="29"/>
      <c r="M188" s="130" t="s">
        <v>1</v>
      </c>
      <c r="N188" s="131" t="s">
        <v>38</v>
      </c>
      <c r="O188" s="132">
        <v>0</v>
      </c>
      <c r="P188" s="132">
        <f>O188*H188</f>
        <v>0</v>
      </c>
      <c r="Q188" s="132">
        <v>0</v>
      </c>
      <c r="R188" s="132">
        <f>Q188*H188</f>
        <v>0</v>
      </c>
      <c r="S188" s="132">
        <v>0</v>
      </c>
      <c r="T188" s="133">
        <f>S188*H188</f>
        <v>0</v>
      </c>
      <c r="AR188" s="134" t="s">
        <v>106</v>
      </c>
      <c r="AT188" s="134" t="s">
        <v>226</v>
      </c>
      <c r="AU188" s="134" t="s">
        <v>78</v>
      </c>
      <c r="AY188" s="17" t="s">
        <v>224</v>
      </c>
      <c r="BE188" s="135">
        <f>IF(N188="základní",J188,0)</f>
        <v>5000</v>
      </c>
      <c r="BF188" s="135">
        <f>IF(N188="snížená",J188,0)</f>
        <v>0</v>
      </c>
      <c r="BG188" s="135">
        <f>IF(N188="zákl. přenesená",J188,0)</f>
        <v>0</v>
      </c>
      <c r="BH188" s="135">
        <f>IF(N188="sníž. přenesená",J188,0)</f>
        <v>0</v>
      </c>
      <c r="BI188" s="135">
        <f>IF(N188="nulová",J188,0)</f>
        <v>0</v>
      </c>
      <c r="BJ188" s="17" t="s">
        <v>78</v>
      </c>
      <c r="BK188" s="135">
        <f>ROUND(I188*H188,2)</f>
        <v>5000</v>
      </c>
      <c r="BL188" s="17" t="s">
        <v>106</v>
      </c>
      <c r="BM188" s="134" t="s">
        <v>385</v>
      </c>
    </row>
    <row r="189" spans="2:65" s="1" customFormat="1">
      <c r="B189" s="29"/>
      <c r="D189" s="136" t="s">
        <v>231</v>
      </c>
      <c r="F189" s="137" t="s">
        <v>7182</v>
      </c>
      <c r="L189" s="29"/>
      <c r="M189" s="138"/>
      <c r="T189" s="53"/>
      <c r="AT189" s="17" t="s">
        <v>231</v>
      </c>
      <c r="AU189" s="17" t="s">
        <v>78</v>
      </c>
    </row>
    <row r="190" spans="2:65" s="1" customFormat="1" ht="33" customHeight="1">
      <c r="B190" s="123"/>
      <c r="C190" s="124" t="s">
        <v>393</v>
      </c>
      <c r="D190" s="124" t="s">
        <v>226</v>
      </c>
      <c r="E190" s="125" t="s">
        <v>6798</v>
      </c>
      <c r="F190" s="126" t="s">
        <v>7183</v>
      </c>
      <c r="G190" s="127" t="s">
        <v>229</v>
      </c>
      <c r="H190" s="128">
        <v>0</v>
      </c>
      <c r="I190" s="129">
        <v>250</v>
      </c>
      <c r="J190" s="129">
        <f>ROUND(I190*H190,2)</f>
        <v>0</v>
      </c>
      <c r="K190" s="126" t="s">
        <v>1</v>
      </c>
      <c r="L190" s="29"/>
      <c r="M190" s="130" t="s">
        <v>1</v>
      </c>
      <c r="N190" s="131" t="s">
        <v>38</v>
      </c>
      <c r="O190" s="132">
        <v>0</v>
      </c>
      <c r="P190" s="132">
        <f>O190*H190</f>
        <v>0</v>
      </c>
      <c r="Q190" s="132">
        <v>0</v>
      </c>
      <c r="R190" s="132">
        <f>Q190*H190</f>
        <v>0</v>
      </c>
      <c r="S190" s="132">
        <v>0</v>
      </c>
      <c r="T190" s="133">
        <f>S190*H190</f>
        <v>0</v>
      </c>
      <c r="AR190" s="134" t="s">
        <v>106</v>
      </c>
      <c r="AT190" s="134" t="s">
        <v>226</v>
      </c>
      <c r="AU190" s="134" t="s">
        <v>78</v>
      </c>
      <c r="AY190" s="17" t="s">
        <v>224</v>
      </c>
      <c r="BE190" s="135">
        <f>IF(N190="základní",J190,0)</f>
        <v>0</v>
      </c>
      <c r="BF190" s="135">
        <f>IF(N190="snížená",J190,0)</f>
        <v>0</v>
      </c>
      <c r="BG190" s="135">
        <f>IF(N190="zákl. přenesená",J190,0)</f>
        <v>0</v>
      </c>
      <c r="BH190" s="135">
        <f>IF(N190="sníž. přenesená",J190,0)</f>
        <v>0</v>
      </c>
      <c r="BI190" s="135">
        <f>IF(N190="nulová",J190,0)</f>
        <v>0</v>
      </c>
      <c r="BJ190" s="17" t="s">
        <v>78</v>
      </c>
      <c r="BK190" s="135">
        <f>ROUND(I190*H190,2)</f>
        <v>0</v>
      </c>
      <c r="BL190" s="17" t="s">
        <v>106</v>
      </c>
      <c r="BM190" s="134" t="s">
        <v>396</v>
      </c>
    </row>
    <row r="191" spans="2:65" s="1" customFormat="1" ht="19.5">
      <c r="B191" s="29"/>
      <c r="D191" s="136" t="s">
        <v>231</v>
      </c>
      <c r="F191" s="137" t="s">
        <v>7183</v>
      </c>
      <c r="L191" s="29"/>
      <c r="M191" s="138"/>
      <c r="T191" s="53"/>
      <c r="AT191" s="17" t="s">
        <v>231</v>
      </c>
      <c r="AU191" s="17" t="s">
        <v>78</v>
      </c>
    </row>
    <row r="192" spans="2:65" s="12" customFormat="1" ht="33.75">
      <c r="B192" s="141"/>
      <c r="D192" s="136" t="s">
        <v>234</v>
      </c>
      <c r="E192" s="142" t="s">
        <v>1</v>
      </c>
      <c r="F192" s="143" t="s">
        <v>7184</v>
      </c>
      <c r="H192" s="142" t="s">
        <v>1</v>
      </c>
      <c r="L192" s="141"/>
      <c r="M192" s="144"/>
      <c r="T192" s="145"/>
      <c r="AT192" s="142" t="s">
        <v>234</v>
      </c>
      <c r="AU192" s="142" t="s">
        <v>78</v>
      </c>
      <c r="AV192" s="12" t="s">
        <v>78</v>
      </c>
      <c r="AW192" s="12" t="s">
        <v>29</v>
      </c>
      <c r="AX192" s="12" t="s">
        <v>73</v>
      </c>
      <c r="AY192" s="142" t="s">
        <v>224</v>
      </c>
    </row>
    <row r="193" spans="2:65" s="14" customFormat="1">
      <c r="B193" s="152"/>
      <c r="D193" s="136" t="s">
        <v>234</v>
      </c>
      <c r="E193" s="153" t="s">
        <v>1</v>
      </c>
      <c r="F193" s="154" t="s">
        <v>239</v>
      </c>
      <c r="H193" s="155">
        <v>0</v>
      </c>
      <c r="L193" s="152"/>
      <c r="M193" s="156"/>
      <c r="T193" s="157"/>
      <c r="AT193" s="153" t="s">
        <v>234</v>
      </c>
      <c r="AU193" s="153" t="s">
        <v>78</v>
      </c>
      <c r="AV193" s="14" t="s">
        <v>106</v>
      </c>
      <c r="AW193" s="14" t="s">
        <v>29</v>
      </c>
      <c r="AX193" s="14" t="s">
        <v>78</v>
      </c>
      <c r="AY193" s="153" t="s">
        <v>224</v>
      </c>
    </row>
    <row r="194" spans="2:65" s="11" customFormat="1" ht="25.9" customHeight="1">
      <c r="B194" s="112"/>
      <c r="D194" s="113" t="s">
        <v>72</v>
      </c>
      <c r="E194" s="114" t="s">
        <v>7185</v>
      </c>
      <c r="F194" s="114" t="s">
        <v>7186</v>
      </c>
      <c r="J194" s="115">
        <f>BK194</f>
        <v>25900</v>
      </c>
      <c r="L194" s="112"/>
      <c r="M194" s="116"/>
      <c r="P194" s="117">
        <f>SUM(P195:P200)</f>
        <v>0</v>
      </c>
      <c r="R194" s="117">
        <f>SUM(R195:R200)</f>
        <v>0</v>
      </c>
      <c r="T194" s="118">
        <f>SUM(T195:T200)</f>
        <v>0</v>
      </c>
      <c r="AR194" s="113" t="s">
        <v>78</v>
      </c>
      <c r="AT194" s="119" t="s">
        <v>72</v>
      </c>
      <c r="AU194" s="119" t="s">
        <v>73</v>
      </c>
      <c r="AY194" s="113" t="s">
        <v>224</v>
      </c>
      <c r="BK194" s="120">
        <f>SUM(BK195:BK200)</f>
        <v>25900</v>
      </c>
    </row>
    <row r="195" spans="2:65" s="1" customFormat="1" ht="24.2" customHeight="1">
      <c r="B195" s="123"/>
      <c r="C195" s="124" t="s">
        <v>321</v>
      </c>
      <c r="D195" s="124" t="s">
        <v>226</v>
      </c>
      <c r="E195" s="125" t="s">
        <v>6800</v>
      </c>
      <c r="F195" s="126" t="s">
        <v>7187</v>
      </c>
      <c r="G195" s="127" t="s">
        <v>2879</v>
      </c>
      <c r="H195" s="128">
        <v>12</v>
      </c>
      <c r="I195" s="129">
        <v>1500</v>
      </c>
      <c r="J195" s="129">
        <f>ROUND(I195*H195,2)</f>
        <v>18000</v>
      </c>
      <c r="K195" s="126" t="s">
        <v>1</v>
      </c>
      <c r="L195" s="29"/>
      <c r="M195" s="130" t="s">
        <v>1</v>
      </c>
      <c r="N195" s="131" t="s">
        <v>38</v>
      </c>
      <c r="O195" s="132">
        <v>0</v>
      </c>
      <c r="P195" s="132">
        <f>O195*H195</f>
        <v>0</v>
      </c>
      <c r="Q195" s="132">
        <v>0</v>
      </c>
      <c r="R195" s="132">
        <f>Q195*H195</f>
        <v>0</v>
      </c>
      <c r="S195" s="132">
        <v>0</v>
      </c>
      <c r="T195" s="133">
        <f>S195*H195</f>
        <v>0</v>
      </c>
      <c r="AR195" s="134" t="s">
        <v>106</v>
      </c>
      <c r="AT195" s="134" t="s">
        <v>226</v>
      </c>
      <c r="AU195" s="134" t="s">
        <v>78</v>
      </c>
      <c r="AY195" s="17" t="s">
        <v>224</v>
      </c>
      <c r="BE195" s="135">
        <f>IF(N195="základní",J195,0)</f>
        <v>18000</v>
      </c>
      <c r="BF195" s="135">
        <f>IF(N195="snížená",J195,0)</f>
        <v>0</v>
      </c>
      <c r="BG195" s="135">
        <f>IF(N195="zákl. přenesená",J195,0)</f>
        <v>0</v>
      </c>
      <c r="BH195" s="135">
        <f>IF(N195="sníž. přenesená",J195,0)</f>
        <v>0</v>
      </c>
      <c r="BI195" s="135">
        <f>IF(N195="nulová",J195,0)</f>
        <v>0</v>
      </c>
      <c r="BJ195" s="17" t="s">
        <v>78</v>
      </c>
      <c r="BK195" s="135">
        <f>ROUND(I195*H195,2)</f>
        <v>18000</v>
      </c>
      <c r="BL195" s="17" t="s">
        <v>106</v>
      </c>
      <c r="BM195" s="134" t="s">
        <v>406</v>
      </c>
    </row>
    <row r="196" spans="2:65" s="1" customFormat="1" ht="19.5">
      <c r="B196" s="29"/>
      <c r="D196" s="136" t="s">
        <v>231</v>
      </c>
      <c r="F196" s="137" t="s">
        <v>7187</v>
      </c>
      <c r="L196" s="29"/>
      <c r="M196" s="138"/>
      <c r="T196" s="53"/>
      <c r="AT196" s="17" t="s">
        <v>231</v>
      </c>
      <c r="AU196" s="17" t="s">
        <v>78</v>
      </c>
    </row>
    <row r="197" spans="2:65" s="1" customFormat="1" ht="24.2" customHeight="1">
      <c r="B197" s="123"/>
      <c r="C197" s="124" t="s">
        <v>409</v>
      </c>
      <c r="D197" s="124" t="s">
        <v>226</v>
      </c>
      <c r="E197" s="125" t="s">
        <v>6816</v>
      </c>
      <c r="F197" s="126" t="s">
        <v>7188</v>
      </c>
      <c r="G197" s="127" t="s">
        <v>2879</v>
      </c>
      <c r="H197" s="128">
        <v>12</v>
      </c>
      <c r="I197" s="129">
        <v>450</v>
      </c>
      <c r="J197" s="129">
        <f>ROUND(I197*H197,2)</f>
        <v>5400</v>
      </c>
      <c r="K197" s="126" t="s">
        <v>1</v>
      </c>
      <c r="L197" s="29"/>
      <c r="M197" s="130" t="s">
        <v>1</v>
      </c>
      <c r="N197" s="131" t="s">
        <v>38</v>
      </c>
      <c r="O197" s="132">
        <v>0</v>
      </c>
      <c r="P197" s="132">
        <f>O197*H197</f>
        <v>0</v>
      </c>
      <c r="Q197" s="132">
        <v>0</v>
      </c>
      <c r="R197" s="132">
        <f>Q197*H197</f>
        <v>0</v>
      </c>
      <c r="S197" s="132">
        <v>0</v>
      </c>
      <c r="T197" s="133">
        <f>S197*H197</f>
        <v>0</v>
      </c>
      <c r="AR197" s="134" t="s">
        <v>106</v>
      </c>
      <c r="AT197" s="134" t="s">
        <v>226</v>
      </c>
      <c r="AU197" s="134" t="s">
        <v>78</v>
      </c>
      <c r="AY197" s="17" t="s">
        <v>224</v>
      </c>
      <c r="BE197" s="135">
        <f>IF(N197="základní",J197,0)</f>
        <v>5400</v>
      </c>
      <c r="BF197" s="135">
        <f>IF(N197="snížená",J197,0)</f>
        <v>0</v>
      </c>
      <c r="BG197" s="135">
        <f>IF(N197="zákl. přenesená",J197,0)</f>
        <v>0</v>
      </c>
      <c r="BH197" s="135">
        <f>IF(N197="sníž. přenesená",J197,0)</f>
        <v>0</v>
      </c>
      <c r="BI197" s="135">
        <f>IF(N197="nulová",J197,0)</f>
        <v>0</v>
      </c>
      <c r="BJ197" s="17" t="s">
        <v>78</v>
      </c>
      <c r="BK197" s="135">
        <f>ROUND(I197*H197,2)</f>
        <v>5400</v>
      </c>
      <c r="BL197" s="17" t="s">
        <v>106</v>
      </c>
      <c r="BM197" s="134" t="s">
        <v>412</v>
      </c>
    </row>
    <row r="198" spans="2:65" s="1" customFormat="1">
      <c r="B198" s="29"/>
      <c r="D198" s="136" t="s">
        <v>231</v>
      </c>
      <c r="F198" s="137" t="s">
        <v>7188</v>
      </c>
      <c r="L198" s="29"/>
      <c r="M198" s="138"/>
      <c r="T198" s="53"/>
      <c r="AT198" s="17" t="s">
        <v>231</v>
      </c>
      <c r="AU198" s="17" t="s">
        <v>78</v>
      </c>
    </row>
    <row r="199" spans="2:65" s="1" customFormat="1" ht="37.9" customHeight="1">
      <c r="B199" s="123"/>
      <c r="C199" s="124" t="s">
        <v>328</v>
      </c>
      <c r="D199" s="124" t="s">
        <v>226</v>
      </c>
      <c r="E199" s="125" t="s">
        <v>6820</v>
      </c>
      <c r="F199" s="126" t="s">
        <v>7189</v>
      </c>
      <c r="G199" s="127" t="s">
        <v>3966</v>
      </c>
      <c r="H199" s="128">
        <v>1</v>
      </c>
      <c r="I199" s="129">
        <v>2500</v>
      </c>
      <c r="J199" s="129">
        <f>ROUND(I199*H199,2)</f>
        <v>2500</v>
      </c>
      <c r="K199" s="126" t="s">
        <v>1</v>
      </c>
      <c r="L199" s="29"/>
      <c r="M199" s="130" t="s">
        <v>1</v>
      </c>
      <c r="N199" s="131" t="s">
        <v>38</v>
      </c>
      <c r="O199" s="132">
        <v>0</v>
      </c>
      <c r="P199" s="132">
        <f>O199*H199</f>
        <v>0</v>
      </c>
      <c r="Q199" s="132">
        <v>0</v>
      </c>
      <c r="R199" s="132">
        <f>Q199*H199</f>
        <v>0</v>
      </c>
      <c r="S199" s="132">
        <v>0</v>
      </c>
      <c r="T199" s="133">
        <f>S199*H199</f>
        <v>0</v>
      </c>
      <c r="AR199" s="134" t="s">
        <v>106</v>
      </c>
      <c r="AT199" s="134" t="s">
        <v>226</v>
      </c>
      <c r="AU199" s="134" t="s">
        <v>78</v>
      </c>
      <c r="AY199" s="17" t="s">
        <v>224</v>
      </c>
      <c r="BE199" s="135">
        <f>IF(N199="základní",J199,0)</f>
        <v>2500</v>
      </c>
      <c r="BF199" s="135">
        <f>IF(N199="snížená",J199,0)</f>
        <v>0</v>
      </c>
      <c r="BG199" s="135">
        <f>IF(N199="zákl. přenesená",J199,0)</f>
        <v>0</v>
      </c>
      <c r="BH199" s="135">
        <f>IF(N199="sníž. přenesená",J199,0)</f>
        <v>0</v>
      </c>
      <c r="BI199" s="135">
        <f>IF(N199="nulová",J199,0)</f>
        <v>0</v>
      </c>
      <c r="BJ199" s="17" t="s">
        <v>78</v>
      </c>
      <c r="BK199" s="135">
        <f>ROUND(I199*H199,2)</f>
        <v>2500</v>
      </c>
      <c r="BL199" s="17" t="s">
        <v>106</v>
      </c>
      <c r="BM199" s="134" t="s">
        <v>417</v>
      </c>
    </row>
    <row r="200" spans="2:65" s="1" customFormat="1" ht="19.5">
      <c r="B200" s="29"/>
      <c r="D200" s="136" t="s">
        <v>231</v>
      </c>
      <c r="F200" s="137" t="s">
        <v>7189</v>
      </c>
      <c r="L200" s="29"/>
      <c r="M200" s="138"/>
      <c r="T200" s="53"/>
      <c r="AT200" s="17" t="s">
        <v>231</v>
      </c>
      <c r="AU200" s="17" t="s">
        <v>78</v>
      </c>
    </row>
    <row r="201" spans="2:65" s="11" customFormat="1" ht="25.9" customHeight="1">
      <c r="B201" s="112"/>
      <c r="D201" s="113" t="s">
        <v>72</v>
      </c>
      <c r="E201" s="114" t="s">
        <v>7190</v>
      </c>
      <c r="F201" s="114" t="s">
        <v>7191</v>
      </c>
      <c r="J201" s="115">
        <f>BK201</f>
        <v>2781.6</v>
      </c>
      <c r="L201" s="112"/>
      <c r="M201" s="116"/>
      <c r="P201" s="117">
        <f>SUM(P202:P207)</f>
        <v>0</v>
      </c>
      <c r="R201" s="117">
        <f>SUM(R202:R207)</f>
        <v>0</v>
      </c>
      <c r="T201" s="118">
        <f>SUM(T202:T207)</f>
        <v>0</v>
      </c>
      <c r="AR201" s="113" t="s">
        <v>78</v>
      </c>
      <c r="AT201" s="119" t="s">
        <v>72</v>
      </c>
      <c r="AU201" s="119" t="s">
        <v>73</v>
      </c>
      <c r="AY201" s="113" t="s">
        <v>224</v>
      </c>
      <c r="BK201" s="120">
        <f>SUM(BK202:BK207)</f>
        <v>2781.6</v>
      </c>
    </row>
    <row r="202" spans="2:65" s="1" customFormat="1" ht="24.2" customHeight="1">
      <c r="B202" s="123"/>
      <c r="C202" s="124" t="s">
        <v>419</v>
      </c>
      <c r="D202" s="124" t="s">
        <v>226</v>
      </c>
      <c r="E202" s="125" t="s">
        <v>6822</v>
      </c>
      <c r="F202" s="126" t="s">
        <v>7192</v>
      </c>
      <c r="G202" s="127" t="s">
        <v>6742</v>
      </c>
      <c r="H202" s="128">
        <v>2.4</v>
      </c>
      <c r="I202" s="129">
        <v>300</v>
      </c>
      <c r="J202" s="129">
        <f>ROUND(I202*H202,2)</f>
        <v>720</v>
      </c>
      <c r="K202" s="126" t="s">
        <v>1</v>
      </c>
      <c r="L202" s="29"/>
      <c r="M202" s="130" t="s">
        <v>1</v>
      </c>
      <c r="N202" s="131" t="s">
        <v>38</v>
      </c>
      <c r="O202" s="132">
        <v>0</v>
      </c>
      <c r="P202" s="132">
        <f>O202*H202</f>
        <v>0</v>
      </c>
      <c r="Q202" s="132">
        <v>0</v>
      </c>
      <c r="R202" s="132">
        <f>Q202*H202</f>
        <v>0</v>
      </c>
      <c r="S202" s="132">
        <v>0</v>
      </c>
      <c r="T202" s="133">
        <f>S202*H202</f>
        <v>0</v>
      </c>
      <c r="AR202" s="134" t="s">
        <v>106</v>
      </c>
      <c r="AT202" s="134" t="s">
        <v>226</v>
      </c>
      <c r="AU202" s="134" t="s">
        <v>78</v>
      </c>
      <c r="AY202" s="17" t="s">
        <v>224</v>
      </c>
      <c r="BE202" s="135">
        <f>IF(N202="základní",J202,0)</f>
        <v>720</v>
      </c>
      <c r="BF202" s="135">
        <f>IF(N202="snížená",J202,0)</f>
        <v>0</v>
      </c>
      <c r="BG202" s="135">
        <f>IF(N202="zákl. přenesená",J202,0)</f>
        <v>0</v>
      </c>
      <c r="BH202" s="135">
        <f>IF(N202="sníž. přenesená",J202,0)</f>
        <v>0</v>
      </c>
      <c r="BI202" s="135">
        <f>IF(N202="nulová",J202,0)</f>
        <v>0</v>
      </c>
      <c r="BJ202" s="17" t="s">
        <v>78</v>
      </c>
      <c r="BK202" s="135">
        <f>ROUND(I202*H202,2)</f>
        <v>720</v>
      </c>
      <c r="BL202" s="17" t="s">
        <v>106</v>
      </c>
      <c r="BM202" s="134" t="s">
        <v>422</v>
      </c>
    </row>
    <row r="203" spans="2:65" s="1" customFormat="1" ht="19.5">
      <c r="B203" s="29"/>
      <c r="D203" s="136" t="s">
        <v>231</v>
      </c>
      <c r="F203" s="137" t="s">
        <v>7192</v>
      </c>
      <c r="L203" s="29"/>
      <c r="M203" s="138"/>
      <c r="T203" s="53"/>
      <c r="AT203" s="17" t="s">
        <v>231</v>
      </c>
      <c r="AU203" s="17" t="s">
        <v>78</v>
      </c>
    </row>
    <row r="204" spans="2:65" s="1" customFormat="1" ht="24.2" customHeight="1">
      <c r="B204" s="123"/>
      <c r="C204" s="124" t="s">
        <v>332</v>
      </c>
      <c r="D204" s="124" t="s">
        <v>226</v>
      </c>
      <c r="E204" s="125" t="s">
        <v>7193</v>
      </c>
      <c r="F204" s="126" t="s">
        <v>7194</v>
      </c>
      <c r="G204" s="127" t="s">
        <v>6742</v>
      </c>
      <c r="H204" s="128">
        <v>2.4</v>
      </c>
      <c r="I204" s="129">
        <v>389</v>
      </c>
      <c r="J204" s="129">
        <f>ROUND(I204*H204,2)</f>
        <v>933.6</v>
      </c>
      <c r="K204" s="126" t="s">
        <v>1</v>
      </c>
      <c r="L204" s="29"/>
      <c r="M204" s="130" t="s">
        <v>1</v>
      </c>
      <c r="N204" s="131" t="s">
        <v>38</v>
      </c>
      <c r="O204" s="132">
        <v>0</v>
      </c>
      <c r="P204" s="132">
        <f>O204*H204</f>
        <v>0</v>
      </c>
      <c r="Q204" s="132">
        <v>0</v>
      </c>
      <c r="R204" s="132">
        <f>Q204*H204</f>
        <v>0</v>
      </c>
      <c r="S204" s="132">
        <v>0</v>
      </c>
      <c r="T204" s="133">
        <f>S204*H204</f>
        <v>0</v>
      </c>
      <c r="AR204" s="134" t="s">
        <v>106</v>
      </c>
      <c r="AT204" s="134" t="s">
        <v>226</v>
      </c>
      <c r="AU204" s="134" t="s">
        <v>78</v>
      </c>
      <c r="AY204" s="17" t="s">
        <v>224</v>
      </c>
      <c r="BE204" s="135">
        <f>IF(N204="základní",J204,0)</f>
        <v>933.6</v>
      </c>
      <c r="BF204" s="135">
        <f>IF(N204="snížená",J204,0)</f>
        <v>0</v>
      </c>
      <c r="BG204" s="135">
        <f>IF(N204="zákl. přenesená",J204,0)</f>
        <v>0</v>
      </c>
      <c r="BH204" s="135">
        <f>IF(N204="sníž. přenesená",J204,0)</f>
        <v>0</v>
      </c>
      <c r="BI204" s="135">
        <f>IF(N204="nulová",J204,0)</f>
        <v>0</v>
      </c>
      <c r="BJ204" s="17" t="s">
        <v>78</v>
      </c>
      <c r="BK204" s="135">
        <f>ROUND(I204*H204,2)</f>
        <v>933.6</v>
      </c>
      <c r="BL204" s="17" t="s">
        <v>106</v>
      </c>
      <c r="BM204" s="134" t="s">
        <v>429</v>
      </c>
    </row>
    <row r="205" spans="2:65" s="1" customFormat="1">
      <c r="B205" s="29"/>
      <c r="D205" s="136" t="s">
        <v>231</v>
      </c>
      <c r="F205" s="137" t="s">
        <v>7194</v>
      </c>
      <c r="L205" s="29"/>
      <c r="M205" s="138"/>
      <c r="T205" s="53"/>
      <c r="AT205" s="17" t="s">
        <v>231</v>
      </c>
      <c r="AU205" s="17" t="s">
        <v>78</v>
      </c>
    </row>
    <row r="206" spans="2:65" s="1" customFormat="1" ht="24.2" customHeight="1">
      <c r="B206" s="123"/>
      <c r="C206" s="124" t="s">
        <v>432</v>
      </c>
      <c r="D206" s="124" t="s">
        <v>226</v>
      </c>
      <c r="E206" s="125" t="s">
        <v>6774</v>
      </c>
      <c r="F206" s="126" t="s">
        <v>6775</v>
      </c>
      <c r="G206" s="127" t="s">
        <v>6742</v>
      </c>
      <c r="H206" s="128">
        <v>48</v>
      </c>
      <c r="I206" s="129">
        <v>23.5</v>
      </c>
      <c r="J206" s="129">
        <f>ROUND(I206*H206,2)</f>
        <v>1128</v>
      </c>
      <c r="K206" s="126" t="s">
        <v>1</v>
      </c>
      <c r="L206" s="29"/>
      <c r="M206" s="130" t="s">
        <v>1</v>
      </c>
      <c r="N206" s="131" t="s">
        <v>38</v>
      </c>
      <c r="O206" s="132">
        <v>0</v>
      </c>
      <c r="P206" s="132">
        <f>O206*H206</f>
        <v>0</v>
      </c>
      <c r="Q206" s="132">
        <v>0</v>
      </c>
      <c r="R206" s="132">
        <f>Q206*H206</f>
        <v>0</v>
      </c>
      <c r="S206" s="132">
        <v>0</v>
      </c>
      <c r="T206" s="133">
        <f>S206*H206</f>
        <v>0</v>
      </c>
      <c r="AR206" s="134" t="s">
        <v>106</v>
      </c>
      <c r="AT206" s="134" t="s">
        <v>226</v>
      </c>
      <c r="AU206" s="134" t="s">
        <v>78</v>
      </c>
      <c r="AY206" s="17" t="s">
        <v>224</v>
      </c>
      <c r="BE206" s="135">
        <f>IF(N206="základní",J206,0)</f>
        <v>1128</v>
      </c>
      <c r="BF206" s="135">
        <f>IF(N206="snížená",J206,0)</f>
        <v>0</v>
      </c>
      <c r="BG206" s="135">
        <f>IF(N206="zákl. přenesená",J206,0)</f>
        <v>0</v>
      </c>
      <c r="BH206" s="135">
        <f>IF(N206="sníž. přenesená",J206,0)</f>
        <v>0</v>
      </c>
      <c r="BI206" s="135">
        <f>IF(N206="nulová",J206,0)</f>
        <v>0</v>
      </c>
      <c r="BJ206" s="17" t="s">
        <v>78</v>
      </c>
      <c r="BK206" s="135">
        <f>ROUND(I206*H206,2)</f>
        <v>1128</v>
      </c>
      <c r="BL206" s="17" t="s">
        <v>106</v>
      </c>
      <c r="BM206" s="134" t="s">
        <v>435</v>
      </c>
    </row>
    <row r="207" spans="2:65" s="1" customFormat="1">
      <c r="B207" s="29"/>
      <c r="D207" s="136" t="s">
        <v>231</v>
      </c>
      <c r="F207" s="137" t="s">
        <v>6775</v>
      </c>
      <c r="L207" s="29"/>
      <c r="M207" s="138"/>
      <c r="T207" s="53"/>
      <c r="AT207" s="17" t="s">
        <v>231</v>
      </c>
      <c r="AU207" s="17" t="s">
        <v>78</v>
      </c>
    </row>
    <row r="208" spans="2:65" s="11" customFormat="1" ht="25.9" customHeight="1">
      <c r="B208" s="112"/>
      <c r="D208" s="113" t="s">
        <v>72</v>
      </c>
      <c r="E208" s="114" t="s">
        <v>7195</v>
      </c>
      <c r="F208" s="114" t="s">
        <v>7196</v>
      </c>
      <c r="J208" s="115">
        <f>BK208</f>
        <v>18278</v>
      </c>
      <c r="L208" s="112"/>
      <c r="M208" s="116"/>
      <c r="P208" s="117">
        <f>SUM(P209:P224)</f>
        <v>0</v>
      </c>
      <c r="R208" s="117">
        <f>SUM(R209:R224)</f>
        <v>0</v>
      </c>
      <c r="T208" s="118">
        <f>SUM(T209:T224)</f>
        <v>0</v>
      </c>
      <c r="AR208" s="113" t="s">
        <v>78</v>
      </c>
      <c r="AT208" s="119" t="s">
        <v>72</v>
      </c>
      <c r="AU208" s="119" t="s">
        <v>73</v>
      </c>
      <c r="AY208" s="113" t="s">
        <v>224</v>
      </c>
      <c r="BK208" s="120">
        <f>SUM(BK209:BK224)</f>
        <v>18278</v>
      </c>
    </row>
    <row r="209" spans="2:65" s="1" customFormat="1" ht="24.2" customHeight="1">
      <c r="B209" s="123"/>
      <c r="C209" s="124" t="s">
        <v>340</v>
      </c>
      <c r="D209" s="124" t="s">
        <v>226</v>
      </c>
      <c r="E209" s="125" t="s">
        <v>7197</v>
      </c>
      <c r="F209" s="126" t="s">
        <v>7198</v>
      </c>
      <c r="G209" s="127" t="s">
        <v>6762</v>
      </c>
      <c r="H209" s="128">
        <v>370</v>
      </c>
      <c r="I209" s="129">
        <v>23</v>
      </c>
      <c r="J209" s="129">
        <f>ROUND(I209*H209,2)</f>
        <v>8510</v>
      </c>
      <c r="K209" s="126" t="s">
        <v>1</v>
      </c>
      <c r="L209" s="29"/>
      <c r="M209" s="130" t="s">
        <v>1</v>
      </c>
      <c r="N209" s="131" t="s">
        <v>38</v>
      </c>
      <c r="O209" s="132">
        <v>0</v>
      </c>
      <c r="P209" s="132">
        <f>O209*H209</f>
        <v>0</v>
      </c>
      <c r="Q209" s="132">
        <v>0</v>
      </c>
      <c r="R209" s="132">
        <f>Q209*H209</f>
        <v>0</v>
      </c>
      <c r="S209" s="132">
        <v>0</v>
      </c>
      <c r="T209" s="133">
        <f>S209*H209</f>
        <v>0</v>
      </c>
      <c r="AR209" s="134" t="s">
        <v>106</v>
      </c>
      <c r="AT209" s="134" t="s">
        <v>226</v>
      </c>
      <c r="AU209" s="134" t="s">
        <v>78</v>
      </c>
      <c r="AY209" s="17" t="s">
        <v>224</v>
      </c>
      <c r="BE209" s="135">
        <f>IF(N209="základní",J209,0)</f>
        <v>8510</v>
      </c>
      <c r="BF209" s="135">
        <f>IF(N209="snížená",J209,0)</f>
        <v>0</v>
      </c>
      <c r="BG209" s="135">
        <f>IF(N209="zákl. přenesená",J209,0)</f>
        <v>0</v>
      </c>
      <c r="BH209" s="135">
        <f>IF(N209="sníž. přenesená",J209,0)</f>
        <v>0</v>
      </c>
      <c r="BI209" s="135">
        <f>IF(N209="nulová",J209,0)</f>
        <v>0</v>
      </c>
      <c r="BJ209" s="17" t="s">
        <v>78</v>
      </c>
      <c r="BK209" s="135">
        <f>ROUND(I209*H209,2)</f>
        <v>8510</v>
      </c>
      <c r="BL209" s="17" t="s">
        <v>106</v>
      </c>
      <c r="BM209" s="134" t="s">
        <v>439</v>
      </c>
    </row>
    <row r="210" spans="2:65" s="1" customFormat="1">
      <c r="B210" s="29"/>
      <c r="D210" s="136" t="s">
        <v>231</v>
      </c>
      <c r="F210" s="137" t="s">
        <v>7198</v>
      </c>
      <c r="L210" s="29"/>
      <c r="M210" s="138"/>
      <c r="T210" s="53"/>
      <c r="AT210" s="17" t="s">
        <v>231</v>
      </c>
      <c r="AU210" s="17" t="s">
        <v>78</v>
      </c>
    </row>
    <row r="211" spans="2:65" s="1" customFormat="1" ht="16.5" customHeight="1">
      <c r="B211" s="123"/>
      <c r="C211" s="124" t="s">
        <v>441</v>
      </c>
      <c r="D211" s="124" t="s">
        <v>226</v>
      </c>
      <c r="E211" s="125" t="s">
        <v>7199</v>
      </c>
      <c r="F211" s="126" t="s">
        <v>7200</v>
      </c>
      <c r="G211" s="127" t="s">
        <v>6762</v>
      </c>
      <c r="H211" s="128">
        <v>370</v>
      </c>
      <c r="I211" s="129">
        <v>26.4</v>
      </c>
      <c r="J211" s="129">
        <f>ROUND(I211*H211,2)</f>
        <v>9768</v>
      </c>
      <c r="K211" s="126" t="s">
        <v>1</v>
      </c>
      <c r="L211" s="29"/>
      <c r="M211" s="130" t="s">
        <v>1</v>
      </c>
      <c r="N211" s="131" t="s">
        <v>38</v>
      </c>
      <c r="O211" s="132">
        <v>0</v>
      </c>
      <c r="P211" s="132">
        <f>O211*H211</f>
        <v>0</v>
      </c>
      <c r="Q211" s="132">
        <v>0</v>
      </c>
      <c r="R211" s="132">
        <f>Q211*H211</f>
        <v>0</v>
      </c>
      <c r="S211" s="132">
        <v>0</v>
      </c>
      <c r="T211" s="133">
        <f>S211*H211</f>
        <v>0</v>
      </c>
      <c r="AR211" s="134" t="s">
        <v>106</v>
      </c>
      <c r="AT211" s="134" t="s">
        <v>226</v>
      </c>
      <c r="AU211" s="134" t="s">
        <v>78</v>
      </c>
      <c r="AY211" s="17" t="s">
        <v>224</v>
      </c>
      <c r="BE211" s="135">
        <f>IF(N211="základní",J211,0)</f>
        <v>9768</v>
      </c>
      <c r="BF211" s="135">
        <f>IF(N211="snížená",J211,0)</f>
        <v>0</v>
      </c>
      <c r="BG211" s="135">
        <f>IF(N211="zákl. přenesená",J211,0)</f>
        <v>0</v>
      </c>
      <c r="BH211" s="135">
        <f>IF(N211="sníž. přenesená",J211,0)</f>
        <v>0</v>
      </c>
      <c r="BI211" s="135">
        <f>IF(N211="nulová",J211,0)</f>
        <v>0</v>
      </c>
      <c r="BJ211" s="17" t="s">
        <v>78</v>
      </c>
      <c r="BK211" s="135">
        <f>ROUND(I211*H211,2)</f>
        <v>9768</v>
      </c>
      <c r="BL211" s="17" t="s">
        <v>106</v>
      </c>
      <c r="BM211" s="134" t="s">
        <v>444</v>
      </c>
    </row>
    <row r="212" spans="2:65" s="1" customFormat="1">
      <c r="B212" s="29"/>
      <c r="D212" s="136" t="s">
        <v>231</v>
      </c>
      <c r="F212" s="137" t="s">
        <v>7200</v>
      </c>
      <c r="L212" s="29"/>
      <c r="M212" s="138"/>
      <c r="T212" s="53"/>
      <c r="AT212" s="17" t="s">
        <v>231</v>
      </c>
      <c r="AU212" s="17" t="s">
        <v>78</v>
      </c>
    </row>
    <row r="213" spans="2:65" s="1" customFormat="1" ht="16.5" customHeight="1">
      <c r="B213" s="123"/>
      <c r="C213" s="124" t="s">
        <v>345</v>
      </c>
      <c r="D213" s="124" t="s">
        <v>226</v>
      </c>
      <c r="E213" s="125" t="s">
        <v>7201</v>
      </c>
      <c r="F213" s="126" t="s">
        <v>7202</v>
      </c>
      <c r="G213" s="127" t="s">
        <v>6762</v>
      </c>
      <c r="H213" s="128">
        <v>370</v>
      </c>
      <c r="I213" s="129">
        <v>0</v>
      </c>
      <c r="J213" s="129">
        <f>ROUND(I213*H213,2)</f>
        <v>0</v>
      </c>
      <c r="K213" s="126" t="s">
        <v>1</v>
      </c>
      <c r="L213" s="29"/>
      <c r="M213" s="130" t="s">
        <v>1</v>
      </c>
      <c r="N213" s="131" t="s">
        <v>38</v>
      </c>
      <c r="O213" s="132">
        <v>0</v>
      </c>
      <c r="P213" s="132">
        <f>O213*H213</f>
        <v>0</v>
      </c>
      <c r="Q213" s="132">
        <v>0</v>
      </c>
      <c r="R213" s="132">
        <f>Q213*H213</f>
        <v>0</v>
      </c>
      <c r="S213" s="132">
        <v>0</v>
      </c>
      <c r="T213" s="133">
        <f>S213*H213</f>
        <v>0</v>
      </c>
      <c r="AR213" s="134" t="s">
        <v>106</v>
      </c>
      <c r="AT213" s="134" t="s">
        <v>226</v>
      </c>
      <c r="AU213" s="134" t="s">
        <v>78</v>
      </c>
      <c r="AY213" s="17" t="s">
        <v>224</v>
      </c>
      <c r="BE213" s="135">
        <f>IF(N213="základní",J213,0)</f>
        <v>0</v>
      </c>
      <c r="BF213" s="135">
        <f>IF(N213="snížená",J213,0)</f>
        <v>0</v>
      </c>
      <c r="BG213" s="135">
        <f>IF(N213="zákl. přenesená",J213,0)</f>
        <v>0</v>
      </c>
      <c r="BH213" s="135">
        <f>IF(N213="sníž. přenesená",J213,0)</f>
        <v>0</v>
      </c>
      <c r="BI213" s="135">
        <f>IF(N213="nulová",J213,0)</f>
        <v>0</v>
      </c>
      <c r="BJ213" s="17" t="s">
        <v>78</v>
      </c>
      <c r="BK213" s="135">
        <f>ROUND(I213*H213,2)</f>
        <v>0</v>
      </c>
      <c r="BL213" s="17" t="s">
        <v>106</v>
      </c>
      <c r="BM213" s="134" t="s">
        <v>449</v>
      </c>
    </row>
    <row r="214" spans="2:65" s="1" customFormat="1">
      <c r="B214" s="29"/>
      <c r="D214" s="136" t="s">
        <v>231</v>
      </c>
      <c r="F214" s="137" t="s">
        <v>7202</v>
      </c>
      <c r="L214" s="29"/>
      <c r="M214" s="138"/>
      <c r="T214" s="53"/>
      <c r="AT214" s="17" t="s">
        <v>231</v>
      </c>
      <c r="AU214" s="17" t="s">
        <v>78</v>
      </c>
    </row>
    <row r="215" spans="2:65" s="1" customFormat="1" ht="16.5" customHeight="1">
      <c r="B215" s="123"/>
      <c r="C215" s="124" t="s">
        <v>453</v>
      </c>
      <c r="D215" s="124" t="s">
        <v>226</v>
      </c>
      <c r="E215" s="125" t="s">
        <v>7203</v>
      </c>
      <c r="F215" s="126" t="s">
        <v>7204</v>
      </c>
      <c r="G215" s="127" t="s">
        <v>6762</v>
      </c>
      <c r="H215" s="128">
        <v>370</v>
      </c>
      <c r="I215" s="129">
        <v>0</v>
      </c>
      <c r="J215" s="129">
        <f>ROUND(I215*H215,2)</f>
        <v>0</v>
      </c>
      <c r="K215" s="126" t="s">
        <v>1</v>
      </c>
      <c r="L215" s="29"/>
      <c r="M215" s="130" t="s">
        <v>1</v>
      </c>
      <c r="N215" s="131" t="s">
        <v>38</v>
      </c>
      <c r="O215" s="132">
        <v>0</v>
      </c>
      <c r="P215" s="132">
        <f>O215*H215</f>
        <v>0</v>
      </c>
      <c r="Q215" s="132">
        <v>0</v>
      </c>
      <c r="R215" s="132">
        <f>Q215*H215</f>
        <v>0</v>
      </c>
      <c r="S215" s="132">
        <v>0</v>
      </c>
      <c r="T215" s="133">
        <f>S215*H215</f>
        <v>0</v>
      </c>
      <c r="AR215" s="134" t="s">
        <v>106</v>
      </c>
      <c r="AT215" s="134" t="s">
        <v>226</v>
      </c>
      <c r="AU215" s="134" t="s">
        <v>78</v>
      </c>
      <c r="AY215" s="17" t="s">
        <v>224</v>
      </c>
      <c r="BE215" s="135">
        <f>IF(N215="základní",J215,0)</f>
        <v>0</v>
      </c>
      <c r="BF215" s="135">
        <f>IF(N215="snížená",J215,0)</f>
        <v>0</v>
      </c>
      <c r="BG215" s="135">
        <f>IF(N215="zákl. přenesená",J215,0)</f>
        <v>0</v>
      </c>
      <c r="BH215" s="135">
        <f>IF(N215="sníž. přenesená",J215,0)</f>
        <v>0</v>
      </c>
      <c r="BI215" s="135">
        <f>IF(N215="nulová",J215,0)</f>
        <v>0</v>
      </c>
      <c r="BJ215" s="17" t="s">
        <v>78</v>
      </c>
      <c r="BK215" s="135">
        <f>ROUND(I215*H215,2)</f>
        <v>0</v>
      </c>
      <c r="BL215" s="17" t="s">
        <v>106</v>
      </c>
      <c r="BM215" s="134" t="s">
        <v>456</v>
      </c>
    </row>
    <row r="216" spans="2:65" s="1" customFormat="1">
      <c r="B216" s="29"/>
      <c r="D216" s="136" t="s">
        <v>231</v>
      </c>
      <c r="F216" s="137" t="s">
        <v>7204</v>
      </c>
      <c r="L216" s="29"/>
      <c r="M216" s="138"/>
      <c r="T216" s="53"/>
      <c r="AT216" s="17" t="s">
        <v>231</v>
      </c>
      <c r="AU216" s="17" t="s">
        <v>78</v>
      </c>
    </row>
    <row r="217" spans="2:65" s="1" customFormat="1" ht="16.5" customHeight="1">
      <c r="B217" s="123"/>
      <c r="C217" s="124" t="s">
        <v>350</v>
      </c>
      <c r="D217" s="124" t="s">
        <v>226</v>
      </c>
      <c r="E217" s="125" t="s">
        <v>7205</v>
      </c>
      <c r="F217" s="126" t="s">
        <v>7206</v>
      </c>
      <c r="G217" s="127" t="s">
        <v>6742</v>
      </c>
      <c r="H217" s="128">
        <v>22.2</v>
      </c>
      <c r="I217" s="129">
        <v>0</v>
      </c>
      <c r="J217" s="129">
        <f>ROUND(I217*H217,2)</f>
        <v>0</v>
      </c>
      <c r="K217" s="126" t="s">
        <v>1</v>
      </c>
      <c r="L217" s="29"/>
      <c r="M217" s="130" t="s">
        <v>1</v>
      </c>
      <c r="N217" s="131" t="s">
        <v>38</v>
      </c>
      <c r="O217" s="132">
        <v>0</v>
      </c>
      <c r="P217" s="132">
        <f>O217*H217</f>
        <v>0</v>
      </c>
      <c r="Q217" s="132">
        <v>0</v>
      </c>
      <c r="R217" s="132">
        <f>Q217*H217</f>
        <v>0</v>
      </c>
      <c r="S217" s="132">
        <v>0</v>
      </c>
      <c r="T217" s="133">
        <f>S217*H217</f>
        <v>0</v>
      </c>
      <c r="AR217" s="134" t="s">
        <v>106</v>
      </c>
      <c r="AT217" s="134" t="s">
        <v>226</v>
      </c>
      <c r="AU217" s="134" t="s">
        <v>78</v>
      </c>
      <c r="AY217" s="17" t="s">
        <v>224</v>
      </c>
      <c r="BE217" s="135">
        <f>IF(N217="základní",J217,0)</f>
        <v>0</v>
      </c>
      <c r="BF217" s="135">
        <f>IF(N217="snížená",J217,0)</f>
        <v>0</v>
      </c>
      <c r="BG217" s="135">
        <f>IF(N217="zákl. přenesená",J217,0)</f>
        <v>0</v>
      </c>
      <c r="BH217" s="135">
        <f>IF(N217="sníž. přenesená",J217,0)</f>
        <v>0</v>
      </c>
      <c r="BI217" s="135">
        <f>IF(N217="nulová",J217,0)</f>
        <v>0</v>
      </c>
      <c r="BJ217" s="17" t="s">
        <v>78</v>
      </c>
      <c r="BK217" s="135">
        <f>ROUND(I217*H217,2)</f>
        <v>0</v>
      </c>
      <c r="BL217" s="17" t="s">
        <v>106</v>
      </c>
      <c r="BM217" s="134" t="s">
        <v>459</v>
      </c>
    </row>
    <row r="218" spans="2:65" s="1" customFormat="1">
      <c r="B218" s="29"/>
      <c r="D218" s="136" t="s">
        <v>231</v>
      </c>
      <c r="F218" s="137" t="s">
        <v>7206</v>
      </c>
      <c r="L218" s="29"/>
      <c r="M218" s="138"/>
      <c r="T218" s="53"/>
      <c r="AT218" s="17" t="s">
        <v>231</v>
      </c>
      <c r="AU218" s="17" t="s">
        <v>78</v>
      </c>
    </row>
    <row r="219" spans="2:65" s="1" customFormat="1" ht="16.5" customHeight="1">
      <c r="B219" s="123"/>
      <c r="C219" s="124" t="s">
        <v>464</v>
      </c>
      <c r="D219" s="124" t="s">
        <v>226</v>
      </c>
      <c r="E219" s="125" t="s">
        <v>7207</v>
      </c>
      <c r="F219" s="126" t="s">
        <v>7208</v>
      </c>
      <c r="G219" s="127" t="s">
        <v>6762</v>
      </c>
      <c r="H219" s="128">
        <v>370</v>
      </c>
      <c r="I219" s="129">
        <v>0</v>
      </c>
      <c r="J219" s="129">
        <f>ROUND(I219*H219,2)</f>
        <v>0</v>
      </c>
      <c r="K219" s="126" t="s">
        <v>1</v>
      </c>
      <c r="L219" s="29"/>
      <c r="M219" s="130" t="s">
        <v>1</v>
      </c>
      <c r="N219" s="131" t="s">
        <v>38</v>
      </c>
      <c r="O219" s="132">
        <v>0</v>
      </c>
      <c r="P219" s="132">
        <f>O219*H219</f>
        <v>0</v>
      </c>
      <c r="Q219" s="132">
        <v>0</v>
      </c>
      <c r="R219" s="132">
        <f>Q219*H219</f>
        <v>0</v>
      </c>
      <c r="S219" s="132">
        <v>0</v>
      </c>
      <c r="T219" s="133">
        <f>S219*H219</f>
        <v>0</v>
      </c>
      <c r="AR219" s="134" t="s">
        <v>106</v>
      </c>
      <c r="AT219" s="134" t="s">
        <v>226</v>
      </c>
      <c r="AU219" s="134" t="s">
        <v>78</v>
      </c>
      <c r="AY219" s="17" t="s">
        <v>224</v>
      </c>
      <c r="BE219" s="135">
        <f>IF(N219="základní",J219,0)</f>
        <v>0</v>
      </c>
      <c r="BF219" s="135">
        <f>IF(N219="snížená",J219,0)</f>
        <v>0</v>
      </c>
      <c r="BG219" s="135">
        <f>IF(N219="zákl. přenesená",J219,0)</f>
        <v>0</v>
      </c>
      <c r="BH219" s="135">
        <f>IF(N219="sníž. přenesená",J219,0)</f>
        <v>0</v>
      </c>
      <c r="BI219" s="135">
        <f>IF(N219="nulová",J219,0)</f>
        <v>0</v>
      </c>
      <c r="BJ219" s="17" t="s">
        <v>78</v>
      </c>
      <c r="BK219" s="135">
        <f>ROUND(I219*H219,2)</f>
        <v>0</v>
      </c>
      <c r="BL219" s="17" t="s">
        <v>106</v>
      </c>
      <c r="BM219" s="134" t="s">
        <v>467</v>
      </c>
    </row>
    <row r="220" spans="2:65" s="1" customFormat="1">
      <c r="B220" s="29"/>
      <c r="D220" s="136" t="s">
        <v>231</v>
      </c>
      <c r="F220" s="137" t="s">
        <v>7208</v>
      </c>
      <c r="L220" s="29"/>
      <c r="M220" s="138"/>
      <c r="T220" s="53"/>
      <c r="AT220" s="17" t="s">
        <v>231</v>
      </c>
      <c r="AU220" s="17" t="s">
        <v>78</v>
      </c>
    </row>
    <row r="221" spans="2:65" s="1" customFormat="1" ht="16.5" customHeight="1">
      <c r="B221" s="123"/>
      <c r="C221" s="124" t="s">
        <v>355</v>
      </c>
      <c r="D221" s="124" t="s">
        <v>226</v>
      </c>
      <c r="E221" s="125" t="s">
        <v>7209</v>
      </c>
      <c r="F221" s="126" t="s">
        <v>7210</v>
      </c>
      <c r="G221" s="127" t="s">
        <v>6742</v>
      </c>
      <c r="H221" s="128">
        <v>14.8</v>
      </c>
      <c r="I221" s="129">
        <v>0</v>
      </c>
      <c r="J221" s="129">
        <f>ROUND(I221*H221,2)</f>
        <v>0</v>
      </c>
      <c r="K221" s="126" t="s">
        <v>1</v>
      </c>
      <c r="L221" s="29"/>
      <c r="M221" s="130" t="s">
        <v>1</v>
      </c>
      <c r="N221" s="131" t="s">
        <v>38</v>
      </c>
      <c r="O221" s="132">
        <v>0</v>
      </c>
      <c r="P221" s="132">
        <f>O221*H221</f>
        <v>0</v>
      </c>
      <c r="Q221" s="132">
        <v>0</v>
      </c>
      <c r="R221" s="132">
        <f>Q221*H221</f>
        <v>0</v>
      </c>
      <c r="S221" s="132">
        <v>0</v>
      </c>
      <c r="T221" s="133">
        <f>S221*H221</f>
        <v>0</v>
      </c>
      <c r="AR221" s="134" t="s">
        <v>106</v>
      </c>
      <c r="AT221" s="134" t="s">
        <v>226</v>
      </c>
      <c r="AU221" s="134" t="s">
        <v>78</v>
      </c>
      <c r="AY221" s="17" t="s">
        <v>224</v>
      </c>
      <c r="BE221" s="135">
        <f>IF(N221="základní",J221,0)</f>
        <v>0</v>
      </c>
      <c r="BF221" s="135">
        <f>IF(N221="snížená",J221,0)</f>
        <v>0</v>
      </c>
      <c r="BG221" s="135">
        <f>IF(N221="zákl. přenesená",J221,0)</f>
        <v>0</v>
      </c>
      <c r="BH221" s="135">
        <f>IF(N221="sníž. přenesená",J221,0)</f>
        <v>0</v>
      </c>
      <c r="BI221" s="135">
        <f>IF(N221="nulová",J221,0)</f>
        <v>0</v>
      </c>
      <c r="BJ221" s="17" t="s">
        <v>78</v>
      </c>
      <c r="BK221" s="135">
        <f>ROUND(I221*H221,2)</f>
        <v>0</v>
      </c>
      <c r="BL221" s="17" t="s">
        <v>106</v>
      </c>
      <c r="BM221" s="134" t="s">
        <v>469</v>
      </c>
    </row>
    <row r="222" spans="2:65" s="1" customFormat="1">
      <c r="B222" s="29"/>
      <c r="D222" s="136" t="s">
        <v>231</v>
      </c>
      <c r="F222" s="137" t="s">
        <v>7210</v>
      </c>
      <c r="L222" s="29"/>
      <c r="M222" s="138"/>
      <c r="T222" s="53"/>
      <c r="AT222" s="17" t="s">
        <v>231</v>
      </c>
      <c r="AU222" s="17" t="s">
        <v>78</v>
      </c>
    </row>
    <row r="223" spans="2:65" s="1" customFormat="1" ht="24.2" customHeight="1">
      <c r="B223" s="123"/>
      <c r="C223" s="124" t="s">
        <v>472</v>
      </c>
      <c r="D223" s="124" t="s">
        <v>226</v>
      </c>
      <c r="E223" s="125" t="s">
        <v>7211</v>
      </c>
      <c r="F223" s="126" t="s">
        <v>7212</v>
      </c>
      <c r="G223" s="127" t="s">
        <v>3966</v>
      </c>
      <c r="H223" s="128">
        <v>1</v>
      </c>
      <c r="I223" s="129">
        <v>0</v>
      </c>
      <c r="J223" s="129">
        <f>ROUND(I223*H223,2)</f>
        <v>0</v>
      </c>
      <c r="K223" s="126" t="s">
        <v>1</v>
      </c>
      <c r="L223" s="29"/>
      <c r="M223" s="130" t="s">
        <v>1</v>
      </c>
      <c r="N223" s="131" t="s">
        <v>38</v>
      </c>
      <c r="O223" s="132">
        <v>0</v>
      </c>
      <c r="P223" s="132">
        <f>O223*H223</f>
        <v>0</v>
      </c>
      <c r="Q223" s="132">
        <v>0</v>
      </c>
      <c r="R223" s="132">
        <f>Q223*H223</f>
        <v>0</v>
      </c>
      <c r="S223" s="132">
        <v>0</v>
      </c>
      <c r="T223" s="133">
        <f>S223*H223</f>
        <v>0</v>
      </c>
      <c r="AR223" s="134" t="s">
        <v>106</v>
      </c>
      <c r="AT223" s="134" t="s">
        <v>226</v>
      </c>
      <c r="AU223" s="134" t="s">
        <v>78</v>
      </c>
      <c r="AY223" s="17" t="s">
        <v>224</v>
      </c>
      <c r="BE223" s="135">
        <f>IF(N223="základní",J223,0)</f>
        <v>0</v>
      </c>
      <c r="BF223" s="135">
        <f>IF(N223="snížená",J223,0)</f>
        <v>0</v>
      </c>
      <c r="BG223" s="135">
        <f>IF(N223="zákl. přenesená",J223,0)</f>
        <v>0</v>
      </c>
      <c r="BH223" s="135">
        <f>IF(N223="sníž. přenesená",J223,0)</f>
        <v>0</v>
      </c>
      <c r="BI223" s="135">
        <f>IF(N223="nulová",J223,0)</f>
        <v>0</v>
      </c>
      <c r="BJ223" s="17" t="s">
        <v>78</v>
      </c>
      <c r="BK223" s="135">
        <f>ROUND(I223*H223,2)</f>
        <v>0</v>
      </c>
      <c r="BL223" s="17" t="s">
        <v>106</v>
      </c>
      <c r="BM223" s="134" t="s">
        <v>473</v>
      </c>
    </row>
    <row r="224" spans="2:65" s="1" customFormat="1" ht="19.5">
      <c r="B224" s="29"/>
      <c r="D224" s="136" t="s">
        <v>231</v>
      </c>
      <c r="F224" s="137" t="s">
        <v>7212</v>
      </c>
      <c r="L224" s="29"/>
      <c r="M224" s="173"/>
      <c r="N224" s="174"/>
      <c r="O224" s="174"/>
      <c r="P224" s="174"/>
      <c r="Q224" s="174"/>
      <c r="R224" s="174"/>
      <c r="S224" s="174"/>
      <c r="T224" s="175"/>
      <c r="AT224" s="17" t="s">
        <v>231</v>
      </c>
      <c r="AU224" s="17" t="s">
        <v>78</v>
      </c>
    </row>
    <row r="225" spans="2:12" s="1" customFormat="1" ht="6.95" customHeight="1">
      <c r="B225" s="41"/>
      <c r="C225" s="42"/>
      <c r="D225" s="42"/>
      <c r="E225" s="42"/>
      <c r="F225" s="42"/>
      <c r="G225" s="42"/>
      <c r="H225" s="42"/>
      <c r="I225" s="42"/>
      <c r="J225" s="42"/>
      <c r="K225" s="42"/>
      <c r="L225" s="29"/>
    </row>
  </sheetData>
  <autoFilter ref="C127:K224" xr:uid="{00000000-0009-0000-0000-00002A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139"/>
  <sheetViews>
    <sheetView showGridLines="0" topLeftCell="A104"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158</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s="1" customFormat="1" ht="12" customHeight="1">
      <c r="B8" s="29"/>
      <c r="D8" s="26" t="s">
        <v>165</v>
      </c>
      <c r="L8" s="29"/>
    </row>
    <row r="9" spans="2:46" s="1" customFormat="1" ht="16.5" customHeight="1">
      <c r="B9" s="29"/>
      <c r="E9" s="211" t="s">
        <v>7213</v>
      </c>
      <c r="F9" s="229"/>
      <c r="G9" s="229"/>
      <c r="H9" s="229"/>
      <c r="L9" s="29"/>
    </row>
    <row r="10" spans="2:46" s="1" customFormat="1">
      <c r="B10" s="29"/>
      <c r="L10" s="29"/>
    </row>
    <row r="11" spans="2:46" s="1" customFormat="1" ht="12" customHeight="1">
      <c r="B11" s="29"/>
      <c r="D11" s="26" t="s">
        <v>16</v>
      </c>
      <c r="F11" s="24" t="s">
        <v>1</v>
      </c>
      <c r="I11" s="26" t="s">
        <v>17</v>
      </c>
      <c r="J11" s="24" t="s">
        <v>1</v>
      </c>
      <c r="L11" s="29"/>
    </row>
    <row r="12" spans="2:46" s="1" customFormat="1" ht="12" customHeight="1">
      <c r="B12" s="29"/>
      <c r="D12" s="26" t="s">
        <v>18</v>
      </c>
      <c r="F12" s="24" t="s">
        <v>19</v>
      </c>
      <c r="I12" s="26" t="s">
        <v>20</v>
      </c>
      <c r="J12" s="49" t="str">
        <f>'Rekapitulace stavby'!AN8</f>
        <v>8. 6. 2024</v>
      </c>
      <c r="L12" s="29"/>
    </row>
    <row r="13" spans="2:46" s="1" customFormat="1" ht="10.9" customHeight="1">
      <c r="B13" s="29"/>
      <c r="L13" s="29"/>
    </row>
    <row r="14" spans="2:46" s="1" customFormat="1" ht="12" customHeight="1">
      <c r="B14" s="29"/>
      <c r="D14" s="26" t="s">
        <v>22</v>
      </c>
      <c r="I14" s="26" t="s">
        <v>23</v>
      </c>
      <c r="J14" s="24" t="str">
        <f>IF('Rekapitulace stavby'!AN10="","",'Rekapitulace stavby'!AN10)</f>
        <v/>
      </c>
      <c r="L14" s="29"/>
    </row>
    <row r="15" spans="2:46" s="1" customFormat="1" ht="18" customHeight="1">
      <c r="B15" s="29"/>
      <c r="E15" s="24" t="str">
        <f>IF('Rekapitulace stavby'!E11="","",'Rekapitulace stavby'!E11)</f>
        <v xml:space="preserve"> </v>
      </c>
      <c r="I15" s="26" t="s">
        <v>25</v>
      </c>
      <c r="J15" s="24" t="str">
        <f>IF('Rekapitulace stavby'!AN11="","",'Rekapitulace stavby'!AN11)</f>
        <v/>
      </c>
      <c r="L15" s="29"/>
    </row>
    <row r="16" spans="2:46" s="1" customFormat="1" ht="6.95" customHeight="1">
      <c r="B16" s="29"/>
      <c r="L16" s="29"/>
    </row>
    <row r="17" spans="2:12" s="1" customFormat="1" ht="12" customHeight="1">
      <c r="B17" s="29"/>
      <c r="D17" s="26" t="s">
        <v>26</v>
      </c>
      <c r="I17" s="26" t="s">
        <v>23</v>
      </c>
      <c r="J17" s="24" t="str">
        <f>'Rekapitulace stavby'!AN13</f>
        <v/>
      </c>
      <c r="L17" s="29"/>
    </row>
    <row r="18" spans="2:12" s="1" customFormat="1" ht="18" customHeight="1">
      <c r="B18" s="29"/>
      <c r="E18" s="223" t="str">
        <f>'Rekapitulace stavby'!E14</f>
        <v xml:space="preserve"> </v>
      </c>
      <c r="F18" s="223"/>
      <c r="G18" s="223"/>
      <c r="H18" s="223"/>
      <c r="I18" s="26" t="s">
        <v>25</v>
      </c>
      <c r="J18" s="24" t="str">
        <f>'Rekapitulace stavby'!AN14</f>
        <v/>
      </c>
      <c r="L18" s="29"/>
    </row>
    <row r="19" spans="2:12" s="1" customFormat="1" ht="6.95" customHeight="1">
      <c r="B19" s="29"/>
      <c r="L19" s="29"/>
    </row>
    <row r="20" spans="2:12" s="1" customFormat="1" ht="12" customHeight="1">
      <c r="B20" s="29"/>
      <c r="D20" s="26" t="s">
        <v>27</v>
      </c>
      <c r="I20" s="26" t="s">
        <v>23</v>
      </c>
      <c r="J20" s="24" t="s">
        <v>1</v>
      </c>
      <c r="L20" s="29"/>
    </row>
    <row r="21" spans="2:12" s="1" customFormat="1" ht="18" customHeight="1">
      <c r="B21" s="29"/>
      <c r="E21" s="24" t="s">
        <v>28</v>
      </c>
      <c r="I21" s="26" t="s">
        <v>25</v>
      </c>
      <c r="J21" s="24" t="s">
        <v>1</v>
      </c>
      <c r="L21" s="29"/>
    </row>
    <row r="22" spans="2:12" s="1" customFormat="1" ht="6.95" customHeight="1">
      <c r="B22" s="29"/>
      <c r="L22" s="29"/>
    </row>
    <row r="23" spans="2:12" s="1" customFormat="1" ht="12" customHeight="1">
      <c r="B23" s="29"/>
      <c r="D23" s="26" t="s">
        <v>30</v>
      </c>
      <c r="I23" s="26" t="s">
        <v>23</v>
      </c>
      <c r="J23" s="24" t="s">
        <v>1</v>
      </c>
      <c r="L23" s="29"/>
    </row>
    <row r="24" spans="2:12" s="1" customFormat="1" ht="18" customHeight="1">
      <c r="B24" s="29"/>
      <c r="E24" s="24" t="s">
        <v>31</v>
      </c>
      <c r="I24" s="26" t="s">
        <v>25</v>
      </c>
      <c r="J24" s="24" t="s">
        <v>1</v>
      </c>
      <c r="L24" s="29"/>
    </row>
    <row r="25" spans="2:12" s="1" customFormat="1" ht="6.95" customHeight="1">
      <c r="B25" s="29"/>
      <c r="L25" s="29"/>
    </row>
    <row r="26" spans="2:12" s="1" customFormat="1" ht="12" customHeight="1">
      <c r="B26" s="29"/>
      <c r="D26" s="26" t="s">
        <v>32</v>
      </c>
      <c r="L26" s="29"/>
    </row>
    <row r="27" spans="2:12" s="7" customFormat="1" ht="16.5" customHeight="1">
      <c r="B27" s="82"/>
      <c r="E27" s="225" t="s">
        <v>1</v>
      </c>
      <c r="F27" s="225"/>
      <c r="G27" s="225"/>
      <c r="H27" s="225"/>
      <c r="L27" s="82"/>
    </row>
    <row r="28" spans="2:12" s="1" customFormat="1" ht="6.95" customHeight="1">
      <c r="B28" s="29"/>
      <c r="L28" s="29"/>
    </row>
    <row r="29" spans="2:12" s="1" customFormat="1" ht="6.95" customHeight="1">
      <c r="B29" s="29"/>
      <c r="D29" s="50"/>
      <c r="E29" s="50"/>
      <c r="F29" s="50"/>
      <c r="G29" s="50"/>
      <c r="H29" s="50"/>
      <c r="I29" s="50"/>
      <c r="J29" s="50"/>
      <c r="K29" s="50"/>
      <c r="L29" s="29"/>
    </row>
    <row r="30" spans="2:12" s="1" customFormat="1" ht="25.35" customHeight="1">
      <c r="B30" s="29"/>
      <c r="D30" s="83" t="s">
        <v>33</v>
      </c>
      <c r="J30" s="63">
        <f>ROUND(J121, 2)</f>
        <v>385000</v>
      </c>
      <c r="L30" s="29"/>
    </row>
    <row r="31" spans="2:12" s="1" customFormat="1" ht="6.95" customHeight="1">
      <c r="B31" s="29"/>
      <c r="D31" s="50"/>
      <c r="E31" s="50"/>
      <c r="F31" s="50"/>
      <c r="G31" s="50"/>
      <c r="H31" s="50"/>
      <c r="I31" s="50"/>
      <c r="J31" s="50"/>
      <c r="K31" s="50"/>
      <c r="L31" s="29"/>
    </row>
    <row r="32" spans="2:12" s="1" customFormat="1" ht="14.45" customHeight="1">
      <c r="B32" s="29"/>
      <c r="F32" s="32" t="s">
        <v>35</v>
      </c>
      <c r="I32" s="32" t="s">
        <v>34</v>
      </c>
      <c r="J32" s="32" t="s">
        <v>36</v>
      </c>
      <c r="L32" s="29"/>
    </row>
    <row r="33" spans="2:12" s="1" customFormat="1" ht="14.45" customHeight="1">
      <c r="B33" s="29"/>
      <c r="D33" s="52" t="s">
        <v>37</v>
      </c>
      <c r="E33" s="26" t="s">
        <v>38</v>
      </c>
      <c r="F33" s="80">
        <f>ROUND((SUM(BE121:BE138)),  2)</f>
        <v>385000</v>
      </c>
      <c r="I33" s="84">
        <v>0.21</v>
      </c>
      <c r="J33" s="80">
        <f>ROUND(((SUM(BE121:BE138))*I33),  2)</f>
        <v>80850</v>
      </c>
      <c r="L33" s="29"/>
    </row>
    <row r="34" spans="2:12" s="1" customFormat="1" ht="14.45" customHeight="1">
      <c r="B34" s="29"/>
      <c r="E34" s="26" t="s">
        <v>39</v>
      </c>
      <c r="F34" s="80">
        <f>ROUND((SUM(BF121:BF138)),  2)</f>
        <v>0</v>
      </c>
      <c r="I34" s="84">
        <v>0.12</v>
      </c>
      <c r="J34" s="80">
        <f>ROUND(((SUM(BF121:BF138))*I34),  2)</f>
        <v>0</v>
      </c>
      <c r="L34" s="29"/>
    </row>
    <row r="35" spans="2:12" s="1" customFormat="1" ht="14.45" hidden="1" customHeight="1">
      <c r="B35" s="29"/>
      <c r="E35" s="26" t="s">
        <v>40</v>
      </c>
      <c r="F35" s="80">
        <f>ROUND((SUM(BG121:BG138)),  2)</f>
        <v>0</v>
      </c>
      <c r="I35" s="84">
        <v>0.21</v>
      </c>
      <c r="J35" s="80">
        <f>0</f>
        <v>0</v>
      </c>
      <c r="L35" s="29"/>
    </row>
    <row r="36" spans="2:12" s="1" customFormat="1" ht="14.45" hidden="1" customHeight="1">
      <c r="B36" s="29"/>
      <c r="E36" s="26" t="s">
        <v>41</v>
      </c>
      <c r="F36" s="80">
        <f>ROUND((SUM(BH121:BH138)),  2)</f>
        <v>0</v>
      </c>
      <c r="I36" s="84">
        <v>0.12</v>
      </c>
      <c r="J36" s="80">
        <f>0</f>
        <v>0</v>
      </c>
      <c r="L36" s="29"/>
    </row>
    <row r="37" spans="2:12" s="1" customFormat="1" ht="14.45" hidden="1" customHeight="1">
      <c r="B37" s="29"/>
      <c r="E37" s="26" t="s">
        <v>42</v>
      </c>
      <c r="F37" s="80">
        <f>ROUND((SUM(BI121:BI138)),  2)</f>
        <v>0</v>
      </c>
      <c r="I37" s="84">
        <v>0</v>
      </c>
      <c r="J37" s="80">
        <f>0</f>
        <v>0</v>
      </c>
      <c r="L37" s="29"/>
    </row>
    <row r="38" spans="2:12" s="1" customFormat="1" ht="6.95" customHeight="1">
      <c r="B38" s="29"/>
      <c r="L38" s="29"/>
    </row>
    <row r="39" spans="2:12" s="1" customFormat="1" ht="25.35" customHeight="1">
      <c r="B39" s="29"/>
      <c r="C39" s="85"/>
      <c r="D39" s="86" t="s">
        <v>43</v>
      </c>
      <c r="E39" s="54"/>
      <c r="F39" s="54"/>
      <c r="G39" s="87" t="s">
        <v>44</v>
      </c>
      <c r="H39" s="88" t="s">
        <v>45</v>
      </c>
      <c r="I39" s="54"/>
      <c r="J39" s="89">
        <f>SUM(J30:J37)</f>
        <v>465850</v>
      </c>
      <c r="K39" s="90"/>
      <c r="L39" s="29"/>
    </row>
    <row r="40" spans="2:12" s="1" customFormat="1" ht="14.45" customHeight="1">
      <c r="B40" s="29"/>
      <c r="L40" s="29"/>
    </row>
    <row r="41" spans="2:12" ht="14.45" customHeight="1">
      <c r="B41" s="20"/>
      <c r="L41" s="20"/>
    </row>
    <row r="42" spans="2:12" ht="14.45" customHeight="1">
      <c r="B42" s="20"/>
      <c r="L42" s="20"/>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47" s="1" customFormat="1" ht="6.95" customHeight="1">
      <c r="B81" s="43"/>
      <c r="C81" s="44"/>
      <c r="D81" s="44"/>
      <c r="E81" s="44"/>
      <c r="F81" s="44"/>
      <c r="G81" s="44"/>
      <c r="H81" s="44"/>
      <c r="I81" s="44"/>
      <c r="J81" s="44"/>
      <c r="K81" s="44"/>
      <c r="L81" s="29"/>
    </row>
    <row r="82" spans="2:47" s="1" customFormat="1" ht="24.95" customHeight="1">
      <c r="B82" s="29"/>
      <c r="C82" s="21" t="s">
        <v>168</v>
      </c>
      <c r="L82" s="29"/>
    </row>
    <row r="83" spans="2:47" s="1" customFormat="1" ht="6.95" customHeight="1">
      <c r="B83" s="29"/>
      <c r="L83" s="29"/>
    </row>
    <row r="84" spans="2:47" s="1" customFormat="1" ht="12" customHeight="1">
      <c r="B84" s="29"/>
      <c r="C84" s="26" t="s">
        <v>14</v>
      </c>
      <c r="L84" s="29"/>
    </row>
    <row r="85" spans="2:47" s="1" customFormat="1" ht="16.5" customHeight="1">
      <c r="B85" s="29"/>
      <c r="E85" s="230" t="str">
        <f>E7</f>
        <v>ODUS Kamenice</v>
      </c>
      <c r="F85" s="231"/>
      <c r="G85" s="231"/>
      <c r="H85" s="231"/>
      <c r="L85" s="29"/>
    </row>
    <row r="86" spans="2:47" s="1" customFormat="1" ht="12" customHeight="1">
      <c r="B86" s="29"/>
      <c r="C86" s="26" t="s">
        <v>165</v>
      </c>
      <c r="L86" s="29"/>
    </row>
    <row r="87" spans="2:47" s="1" customFormat="1" ht="16.5" customHeight="1">
      <c r="B87" s="29"/>
      <c r="E87" s="211" t="str">
        <f>E9</f>
        <v>SO 06 - VRN  - profese areálové</v>
      </c>
      <c r="F87" s="229"/>
      <c r="G87" s="229"/>
      <c r="H87" s="229"/>
      <c r="L87" s="29"/>
    </row>
    <row r="88" spans="2:47" s="1" customFormat="1" ht="6.95" customHeight="1">
      <c r="B88" s="29"/>
      <c r="L88" s="29"/>
    </row>
    <row r="89" spans="2:47" s="1" customFormat="1" ht="12" customHeight="1">
      <c r="B89" s="29"/>
      <c r="C89" s="26" t="s">
        <v>18</v>
      </c>
      <c r="F89" s="24" t="str">
        <f>F12</f>
        <v>Česká Kamenice</v>
      </c>
      <c r="I89" s="26" t="s">
        <v>20</v>
      </c>
      <c r="J89" s="49" t="str">
        <f>IF(J12="","",J12)</f>
        <v>8. 6. 2024</v>
      </c>
      <c r="L89" s="29"/>
    </row>
    <row r="90" spans="2:47" s="1" customFormat="1" ht="6.95" customHeight="1">
      <c r="B90" s="29"/>
      <c r="L90" s="29"/>
    </row>
    <row r="91" spans="2:47" s="1" customFormat="1" ht="40.15" customHeight="1">
      <c r="B91" s="29"/>
      <c r="C91" s="26" t="s">
        <v>22</v>
      </c>
      <c r="F91" s="24" t="str">
        <f>E15</f>
        <v xml:space="preserve"> </v>
      </c>
      <c r="I91" s="26" t="s">
        <v>27</v>
      </c>
      <c r="J91" s="27" t="str">
        <f>E21</f>
        <v>BOD ARCHITEKTI-atelier bod architekti s.r.o.</v>
      </c>
      <c r="L91" s="29"/>
    </row>
    <row r="92" spans="2:47" s="1" customFormat="1" ht="15.2" customHeight="1">
      <c r="B92" s="29"/>
      <c r="C92" s="26" t="s">
        <v>26</v>
      </c>
      <c r="F92" s="24" t="str">
        <f>IF(E18="","",E18)</f>
        <v xml:space="preserve"> </v>
      </c>
      <c r="I92" s="26" t="s">
        <v>30</v>
      </c>
      <c r="J92" s="27" t="str">
        <f>E24</f>
        <v>Krajovský</v>
      </c>
      <c r="L92" s="29"/>
    </row>
    <row r="93" spans="2:47" s="1" customFormat="1" ht="10.35" customHeight="1">
      <c r="B93" s="29"/>
      <c r="L93" s="29"/>
    </row>
    <row r="94" spans="2:47" s="1" customFormat="1" ht="29.25" customHeight="1">
      <c r="B94" s="29"/>
      <c r="C94" s="93" t="s">
        <v>169</v>
      </c>
      <c r="D94" s="85"/>
      <c r="E94" s="85"/>
      <c r="F94" s="85"/>
      <c r="G94" s="85"/>
      <c r="H94" s="85"/>
      <c r="I94" s="85"/>
      <c r="J94" s="94" t="s">
        <v>170</v>
      </c>
      <c r="K94" s="85"/>
      <c r="L94" s="29"/>
    </row>
    <row r="95" spans="2:47" s="1" customFormat="1" ht="10.35" customHeight="1">
      <c r="B95" s="29"/>
      <c r="L95" s="29"/>
    </row>
    <row r="96" spans="2:47" s="1" customFormat="1" ht="22.9" customHeight="1">
      <c r="B96" s="29"/>
      <c r="C96" s="95" t="s">
        <v>171</v>
      </c>
      <c r="J96" s="63">
        <f>J121</f>
        <v>385000</v>
      </c>
      <c r="L96" s="29"/>
      <c r="AU96" s="17" t="s">
        <v>172</v>
      </c>
    </row>
    <row r="97" spans="2:12" s="8" customFormat="1" ht="24.95" customHeight="1">
      <c r="B97" s="96"/>
      <c r="D97" s="97" t="s">
        <v>202</v>
      </c>
      <c r="E97" s="98"/>
      <c r="F97" s="98"/>
      <c r="G97" s="98"/>
      <c r="H97" s="98"/>
      <c r="I97" s="98"/>
      <c r="J97" s="99">
        <f>J122</f>
        <v>385000</v>
      </c>
      <c r="L97" s="96"/>
    </row>
    <row r="98" spans="2:12" s="9" customFormat="1" ht="19.899999999999999" customHeight="1">
      <c r="B98" s="100"/>
      <c r="D98" s="101" t="s">
        <v>204</v>
      </c>
      <c r="E98" s="102"/>
      <c r="F98" s="102"/>
      <c r="G98" s="102"/>
      <c r="H98" s="102"/>
      <c r="I98" s="102"/>
      <c r="J98" s="103">
        <f>J123</f>
        <v>125000</v>
      </c>
      <c r="L98" s="100"/>
    </row>
    <row r="99" spans="2:12" s="9" customFormat="1" ht="19.899999999999999" customHeight="1">
      <c r="B99" s="100"/>
      <c r="D99" s="101" t="s">
        <v>205</v>
      </c>
      <c r="E99" s="102"/>
      <c r="F99" s="102"/>
      <c r="G99" s="102"/>
      <c r="H99" s="102"/>
      <c r="I99" s="102"/>
      <c r="J99" s="103">
        <f>J127</f>
        <v>135000</v>
      </c>
      <c r="L99" s="100"/>
    </row>
    <row r="100" spans="2:12" s="9" customFormat="1" ht="19.899999999999999" customHeight="1">
      <c r="B100" s="100"/>
      <c r="D100" s="101" t="s">
        <v>206</v>
      </c>
      <c r="E100" s="102"/>
      <c r="F100" s="102"/>
      <c r="G100" s="102"/>
      <c r="H100" s="102"/>
      <c r="I100" s="102"/>
      <c r="J100" s="103">
        <f>J131</f>
        <v>50000</v>
      </c>
      <c r="L100" s="100"/>
    </row>
    <row r="101" spans="2:12" s="9" customFormat="1" ht="19.899999999999999" customHeight="1">
      <c r="B101" s="100"/>
      <c r="D101" s="101" t="s">
        <v>207</v>
      </c>
      <c r="E101" s="102"/>
      <c r="F101" s="102"/>
      <c r="G101" s="102"/>
      <c r="H101" s="102"/>
      <c r="I101" s="102"/>
      <c r="J101" s="103">
        <f>J135</f>
        <v>75000</v>
      </c>
      <c r="L101" s="100"/>
    </row>
    <row r="102" spans="2:12" s="1" customFormat="1" ht="21.75" customHeight="1">
      <c r="B102" s="29"/>
      <c r="L102" s="29"/>
    </row>
    <row r="103" spans="2:12" s="1" customFormat="1" ht="6.95" customHeight="1">
      <c r="B103" s="41"/>
      <c r="C103" s="42"/>
      <c r="D103" s="42"/>
      <c r="E103" s="42"/>
      <c r="F103" s="42"/>
      <c r="G103" s="42"/>
      <c r="H103" s="42"/>
      <c r="I103" s="42"/>
      <c r="J103" s="42"/>
      <c r="K103" s="42"/>
      <c r="L103" s="29"/>
    </row>
    <row r="107" spans="2:12" s="1" customFormat="1" ht="6.95" customHeight="1">
      <c r="B107" s="43"/>
      <c r="C107" s="44"/>
      <c r="D107" s="44"/>
      <c r="E107" s="44"/>
      <c r="F107" s="44"/>
      <c r="G107" s="44"/>
      <c r="H107" s="44"/>
      <c r="I107" s="44"/>
      <c r="J107" s="44"/>
      <c r="K107" s="44"/>
      <c r="L107" s="29"/>
    </row>
    <row r="108" spans="2:12" s="1" customFormat="1" ht="24.95" customHeight="1">
      <c r="B108" s="29"/>
      <c r="C108" s="21" t="s">
        <v>209</v>
      </c>
      <c r="L108" s="29"/>
    </row>
    <row r="109" spans="2:12" s="1" customFormat="1" ht="6.95" customHeight="1">
      <c r="B109" s="29"/>
      <c r="L109" s="29"/>
    </row>
    <row r="110" spans="2:12" s="1" customFormat="1" ht="12" customHeight="1">
      <c r="B110" s="29"/>
      <c r="C110" s="26" t="s">
        <v>14</v>
      </c>
      <c r="L110" s="29"/>
    </row>
    <row r="111" spans="2:12" s="1" customFormat="1" ht="16.5" customHeight="1">
      <c r="B111" s="29"/>
      <c r="E111" s="230" t="str">
        <f>E7</f>
        <v>ODUS Kamenice</v>
      </c>
      <c r="F111" s="231"/>
      <c r="G111" s="231"/>
      <c r="H111" s="231"/>
      <c r="L111" s="29"/>
    </row>
    <row r="112" spans="2:12" s="1" customFormat="1" ht="12" customHeight="1">
      <c r="B112" s="29"/>
      <c r="C112" s="26" t="s">
        <v>165</v>
      </c>
      <c r="L112" s="29"/>
    </row>
    <row r="113" spans="2:65" s="1" customFormat="1" ht="16.5" customHeight="1">
      <c r="B113" s="29"/>
      <c r="E113" s="211" t="str">
        <f>E9</f>
        <v>SO 06 - VRN  - profese areálové</v>
      </c>
      <c r="F113" s="229"/>
      <c r="G113" s="229"/>
      <c r="H113" s="229"/>
      <c r="L113" s="29"/>
    </row>
    <row r="114" spans="2:65" s="1" customFormat="1" ht="6.95" customHeight="1">
      <c r="B114" s="29"/>
      <c r="L114" s="29"/>
    </row>
    <row r="115" spans="2:65" s="1" customFormat="1" ht="12" customHeight="1">
      <c r="B115" s="29"/>
      <c r="C115" s="26" t="s">
        <v>18</v>
      </c>
      <c r="F115" s="24" t="str">
        <f>F12</f>
        <v>Česká Kamenice</v>
      </c>
      <c r="I115" s="26" t="s">
        <v>20</v>
      </c>
      <c r="J115" s="49" t="str">
        <f>IF(J12="","",J12)</f>
        <v>8. 6. 2024</v>
      </c>
      <c r="L115" s="29"/>
    </row>
    <row r="116" spans="2:65" s="1" customFormat="1" ht="6.95" customHeight="1">
      <c r="B116" s="29"/>
      <c r="L116" s="29"/>
    </row>
    <row r="117" spans="2:65" s="1" customFormat="1" ht="40.15" customHeight="1">
      <c r="B117" s="29"/>
      <c r="C117" s="26" t="s">
        <v>22</v>
      </c>
      <c r="F117" s="24" t="str">
        <f>E15</f>
        <v xml:space="preserve"> </v>
      </c>
      <c r="I117" s="26" t="s">
        <v>27</v>
      </c>
      <c r="J117" s="27" t="str">
        <f>E21</f>
        <v>BOD ARCHITEKTI-atelier bod architekti s.r.o.</v>
      </c>
      <c r="L117" s="29"/>
    </row>
    <row r="118" spans="2:65" s="1" customFormat="1" ht="15.2" customHeight="1">
      <c r="B118" s="29"/>
      <c r="C118" s="26" t="s">
        <v>26</v>
      </c>
      <c r="F118" s="24" t="str">
        <f>IF(E18="","",E18)</f>
        <v xml:space="preserve"> </v>
      </c>
      <c r="I118" s="26" t="s">
        <v>30</v>
      </c>
      <c r="J118" s="27" t="str">
        <f>E24</f>
        <v>Krajovský</v>
      </c>
      <c r="L118" s="29"/>
    </row>
    <row r="119" spans="2:65" s="1" customFormat="1" ht="10.35" customHeight="1">
      <c r="B119" s="29"/>
      <c r="L119" s="29"/>
    </row>
    <row r="120" spans="2:65" s="10" customFormat="1" ht="29.25" customHeight="1">
      <c r="B120" s="104"/>
      <c r="C120" s="105" t="s">
        <v>210</v>
      </c>
      <c r="D120" s="106" t="s">
        <v>58</v>
      </c>
      <c r="E120" s="106" t="s">
        <v>54</v>
      </c>
      <c r="F120" s="106" t="s">
        <v>55</v>
      </c>
      <c r="G120" s="106" t="s">
        <v>211</v>
      </c>
      <c r="H120" s="106" t="s">
        <v>212</v>
      </c>
      <c r="I120" s="106" t="s">
        <v>213</v>
      </c>
      <c r="J120" s="106" t="s">
        <v>170</v>
      </c>
      <c r="K120" s="107" t="s">
        <v>214</v>
      </c>
      <c r="L120" s="104"/>
      <c r="M120" s="56" t="s">
        <v>1</v>
      </c>
      <c r="N120" s="57" t="s">
        <v>37</v>
      </c>
      <c r="O120" s="57" t="s">
        <v>215</v>
      </c>
      <c r="P120" s="57" t="s">
        <v>216</v>
      </c>
      <c r="Q120" s="57" t="s">
        <v>217</v>
      </c>
      <c r="R120" s="57" t="s">
        <v>218</v>
      </c>
      <c r="S120" s="57" t="s">
        <v>219</v>
      </c>
      <c r="T120" s="58" t="s">
        <v>220</v>
      </c>
    </row>
    <row r="121" spans="2:65" s="1" customFormat="1" ht="22.9" customHeight="1">
      <c r="B121" s="29"/>
      <c r="C121" s="61" t="s">
        <v>221</v>
      </c>
      <c r="J121" s="108">
        <f>BK121</f>
        <v>385000</v>
      </c>
      <c r="L121" s="29"/>
      <c r="M121" s="59"/>
      <c r="N121" s="50"/>
      <c r="O121" s="50"/>
      <c r="P121" s="109">
        <f>P122</f>
        <v>0</v>
      </c>
      <c r="Q121" s="50"/>
      <c r="R121" s="109">
        <f>R122</f>
        <v>0</v>
      </c>
      <c r="S121" s="50"/>
      <c r="T121" s="110">
        <f>T122</f>
        <v>0</v>
      </c>
      <c r="AT121" s="17" t="s">
        <v>72</v>
      </c>
      <c r="AU121" s="17" t="s">
        <v>172</v>
      </c>
      <c r="BK121" s="111">
        <f>BK122</f>
        <v>385000</v>
      </c>
    </row>
    <row r="122" spans="2:65" s="11" customFormat="1" ht="25.9" customHeight="1">
      <c r="B122" s="112"/>
      <c r="D122" s="113" t="s">
        <v>72</v>
      </c>
      <c r="E122" s="114" t="s">
        <v>2301</v>
      </c>
      <c r="F122" s="114" t="s">
        <v>2302</v>
      </c>
      <c r="J122" s="115">
        <f>BK122</f>
        <v>385000</v>
      </c>
      <c r="L122" s="112"/>
      <c r="M122" s="116"/>
      <c r="P122" s="117">
        <f>P123+P127+P131+P135</f>
        <v>0</v>
      </c>
      <c r="R122" s="117">
        <f>R123+R127+R131+R135</f>
        <v>0</v>
      </c>
      <c r="T122" s="118">
        <f>T123+T127+T131+T135</f>
        <v>0</v>
      </c>
      <c r="AR122" s="113" t="s">
        <v>109</v>
      </c>
      <c r="AT122" s="119" t="s">
        <v>72</v>
      </c>
      <c r="AU122" s="119" t="s">
        <v>73</v>
      </c>
      <c r="AY122" s="113" t="s">
        <v>224</v>
      </c>
      <c r="BK122" s="120">
        <f>BK123+BK127+BK131+BK135</f>
        <v>385000</v>
      </c>
    </row>
    <row r="123" spans="2:65" s="11" customFormat="1" ht="22.9" customHeight="1">
      <c r="B123" s="112"/>
      <c r="D123" s="113" t="s">
        <v>72</v>
      </c>
      <c r="E123" s="121" t="s">
        <v>2310</v>
      </c>
      <c r="F123" s="121" t="s">
        <v>2311</v>
      </c>
      <c r="J123" s="122">
        <f>BK123</f>
        <v>125000</v>
      </c>
      <c r="L123" s="112"/>
      <c r="M123" s="116"/>
      <c r="P123" s="117">
        <f>SUM(P124:P126)</f>
        <v>0</v>
      </c>
      <c r="R123" s="117">
        <f>SUM(R124:R126)</f>
        <v>0</v>
      </c>
      <c r="T123" s="118">
        <f>SUM(T124:T126)</f>
        <v>0</v>
      </c>
      <c r="AR123" s="113" t="s">
        <v>109</v>
      </c>
      <c r="AT123" s="119" t="s">
        <v>72</v>
      </c>
      <c r="AU123" s="119" t="s">
        <v>78</v>
      </c>
      <c r="AY123" s="113" t="s">
        <v>224</v>
      </c>
      <c r="BK123" s="120">
        <f>SUM(BK124:BK126)</f>
        <v>125000</v>
      </c>
    </row>
    <row r="124" spans="2:65" s="1" customFormat="1" ht="16.5" customHeight="1">
      <c r="B124" s="123"/>
      <c r="C124" s="124" t="s">
        <v>78</v>
      </c>
      <c r="D124" s="124" t="s">
        <v>226</v>
      </c>
      <c r="E124" s="125" t="s">
        <v>2312</v>
      </c>
      <c r="F124" s="126" t="s">
        <v>2311</v>
      </c>
      <c r="G124" s="127" t="s">
        <v>3774</v>
      </c>
      <c r="H124" s="128">
        <v>1</v>
      </c>
      <c r="I124" s="129">
        <v>125000</v>
      </c>
      <c r="J124" s="129">
        <f>ROUND(I124*H124,2)</f>
        <v>125000</v>
      </c>
      <c r="K124" s="126" t="s">
        <v>230</v>
      </c>
      <c r="L124" s="29"/>
      <c r="M124" s="130" t="s">
        <v>1</v>
      </c>
      <c r="N124" s="131" t="s">
        <v>38</v>
      </c>
      <c r="O124" s="132">
        <v>0</v>
      </c>
      <c r="P124" s="132">
        <f>O124*H124</f>
        <v>0</v>
      </c>
      <c r="Q124" s="132">
        <v>0</v>
      </c>
      <c r="R124" s="132">
        <f>Q124*H124</f>
        <v>0</v>
      </c>
      <c r="S124" s="132">
        <v>0</v>
      </c>
      <c r="T124" s="133">
        <f>S124*H124</f>
        <v>0</v>
      </c>
      <c r="AR124" s="134" t="s">
        <v>3692</v>
      </c>
      <c r="AT124" s="134" t="s">
        <v>226</v>
      </c>
      <c r="AU124" s="134" t="s">
        <v>82</v>
      </c>
      <c r="AY124" s="17" t="s">
        <v>224</v>
      </c>
      <c r="BE124" s="135">
        <f>IF(N124="základní",J124,0)</f>
        <v>125000</v>
      </c>
      <c r="BF124" s="135">
        <f>IF(N124="snížená",J124,0)</f>
        <v>0</v>
      </c>
      <c r="BG124" s="135">
        <f>IF(N124="zákl. přenesená",J124,0)</f>
        <v>0</v>
      </c>
      <c r="BH124" s="135">
        <f>IF(N124="sníž. přenesená",J124,0)</f>
        <v>0</v>
      </c>
      <c r="BI124" s="135">
        <f>IF(N124="nulová",J124,0)</f>
        <v>0</v>
      </c>
      <c r="BJ124" s="17" t="s">
        <v>78</v>
      </c>
      <c r="BK124" s="135">
        <f>ROUND(I124*H124,2)</f>
        <v>125000</v>
      </c>
      <c r="BL124" s="17" t="s">
        <v>3692</v>
      </c>
      <c r="BM124" s="134" t="s">
        <v>7214</v>
      </c>
    </row>
    <row r="125" spans="2:65" s="1" customFormat="1">
      <c r="B125" s="29"/>
      <c r="D125" s="136" t="s">
        <v>231</v>
      </c>
      <c r="F125" s="137" t="s">
        <v>2311</v>
      </c>
      <c r="L125" s="29"/>
      <c r="M125" s="138"/>
      <c r="T125" s="53"/>
      <c r="AT125" s="17" t="s">
        <v>231</v>
      </c>
      <c r="AU125" s="17" t="s">
        <v>82</v>
      </c>
    </row>
    <row r="126" spans="2:65" s="1" customFormat="1">
      <c r="B126" s="29"/>
      <c r="D126" s="139" t="s">
        <v>232</v>
      </c>
      <c r="F126" s="140" t="s">
        <v>2314</v>
      </c>
      <c r="L126" s="29"/>
      <c r="M126" s="138"/>
      <c r="T126" s="53"/>
      <c r="AT126" s="17" t="s">
        <v>232</v>
      </c>
      <c r="AU126" s="17" t="s">
        <v>82</v>
      </c>
    </row>
    <row r="127" spans="2:65" s="11" customFormat="1" ht="22.9" customHeight="1">
      <c r="B127" s="112"/>
      <c r="D127" s="113" t="s">
        <v>72</v>
      </c>
      <c r="E127" s="121" t="s">
        <v>2320</v>
      </c>
      <c r="F127" s="121" t="s">
        <v>2321</v>
      </c>
      <c r="J127" s="122">
        <f>BK127</f>
        <v>135000</v>
      </c>
      <c r="L127" s="112"/>
      <c r="M127" s="116"/>
      <c r="P127" s="117">
        <f>SUM(P128:P130)</f>
        <v>0</v>
      </c>
      <c r="R127" s="117">
        <f>SUM(R128:R130)</f>
        <v>0</v>
      </c>
      <c r="T127" s="118">
        <f>SUM(T128:T130)</f>
        <v>0</v>
      </c>
      <c r="AR127" s="113" t="s">
        <v>109</v>
      </c>
      <c r="AT127" s="119" t="s">
        <v>72</v>
      </c>
      <c r="AU127" s="119" t="s">
        <v>78</v>
      </c>
      <c r="AY127" s="113" t="s">
        <v>224</v>
      </c>
      <c r="BK127" s="120">
        <f>SUM(BK128:BK130)</f>
        <v>135000</v>
      </c>
    </row>
    <row r="128" spans="2:65" s="1" customFormat="1" ht="16.5" customHeight="1">
      <c r="B128" s="123"/>
      <c r="C128" s="124" t="s">
        <v>82</v>
      </c>
      <c r="D128" s="124" t="s">
        <v>226</v>
      </c>
      <c r="E128" s="125" t="s">
        <v>4539</v>
      </c>
      <c r="F128" s="126" t="s">
        <v>2321</v>
      </c>
      <c r="G128" s="127" t="s">
        <v>3774</v>
      </c>
      <c r="H128" s="128">
        <v>1</v>
      </c>
      <c r="I128" s="129">
        <v>135000</v>
      </c>
      <c r="J128" s="129">
        <f>ROUND(I128*H128,2)</f>
        <v>135000</v>
      </c>
      <c r="K128" s="126" t="s">
        <v>230</v>
      </c>
      <c r="L128" s="29"/>
      <c r="M128" s="130" t="s">
        <v>1</v>
      </c>
      <c r="N128" s="131" t="s">
        <v>38</v>
      </c>
      <c r="O128" s="132">
        <v>0</v>
      </c>
      <c r="P128" s="132">
        <f>O128*H128</f>
        <v>0</v>
      </c>
      <c r="Q128" s="132">
        <v>0</v>
      </c>
      <c r="R128" s="132">
        <f>Q128*H128</f>
        <v>0</v>
      </c>
      <c r="S128" s="132">
        <v>0</v>
      </c>
      <c r="T128" s="133">
        <f>S128*H128</f>
        <v>0</v>
      </c>
      <c r="AR128" s="134" t="s">
        <v>3692</v>
      </c>
      <c r="AT128" s="134" t="s">
        <v>226</v>
      </c>
      <c r="AU128" s="134" t="s">
        <v>82</v>
      </c>
      <c r="AY128" s="17" t="s">
        <v>224</v>
      </c>
      <c r="BE128" s="135">
        <f>IF(N128="základní",J128,0)</f>
        <v>135000</v>
      </c>
      <c r="BF128" s="135">
        <f>IF(N128="snížená",J128,0)</f>
        <v>0</v>
      </c>
      <c r="BG128" s="135">
        <f>IF(N128="zákl. přenesená",J128,0)</f>
        <v>0</v>
      </c>
      <c r="BH128" s="135">
        <f>IF(N128="sníž. přenesená",J128,0)</f>
        <v>0</v>
      </c>
      <c r="BI128" s="135">
        <f>IF(N128="nulová",J128,0)</f>
        <v>0</v>
      </c>
      <c r="BJ128" s="17" t="s">
        <v>78</v>
      </c>
      <c r="BK128" s="135">
        <f>ROUND(I128*H128,2)</f>
        <v>135000</v>
      </c>
      <c r="BL128" s="17" t="s">
        <v>3692</v>
      </c>
      <c r="BM128" s="134" t="s">
        <v>7215</v>
      </c>
    </row>
    <row r="129" spans="2:65" s="1" customFormat="1">
      <c r="B129" s="29"/>
      <c r="D129" s="136" t="s">
        <v>231</v>
      </c>
      <c r="F129" s="137" t="s">
        <v>2321</v>
      </c>
      <c r="L129" s="29"/>
      <c r="M129" s="138"/>
      <c r="T129" s="53"/>
      <c r="AT129" s="17" t="s">
        <v>231</v>
      </c>
      <c r="AU129" s="17" t="s">
        <v>82</v>
      </c>
    </row>
    <row r="130" spans="2:65" s="1" customFormat="1">
      <c r="B130" s="29"/>
      <c r="D130" s="139" t="s">
        <v>232</v>
      </c>
      <c r="F130" s="140" t="s">
        <v>4541</v>
      </c>
      <c r="L130" s="29"/>
      <c r="M130" s="138"/>
      <c r="T130" s="53"/>
      <c r="AT130" s="17" t="s">
        <v>232</v>
      </c>
      <c r="AU130" s="17" t="s">
        <v>82</v>
      </c>
    </row>
    <row r="131" spans="2:65" s="11" customFormat="1" ht="22.9" customHeight="1">
      <c r="B131" s="112"/>
      <c r="D131" s="113" t="s">
        <v>72</v>
      </c>
      <c r="E131" s="121" t="s">
        <v>2326</v>
      </c>
      <c r="F131" s="121" t="s">
        <v>2327</v>
      </c>
      <c r="J131" s="122">
        <f>BK131</f>
        <v>50000</v>
      </c>
      <c r="L131" s="112"/>
      <c r="M131" s="116"/>
      <c r="P131" s="117">
        <f>SUM(P132:P134)</f>
        <v>0</v>
      </c>
      <c r="R131" s="117">
        <f>SUM(R132:R134)</f>
        <v>0</v>
      </c>
      <c r="T131" s="118">
        <f>SUM(T132:T134)</f>
        <v>0</v>
      </c>
      <c r="AR131" s="113" t="s">
        <v>109</v>
      </c>
      <c r="AT131" s="119" t="s">
        <v>72</v>
      </c>
      <c r="AU131" s="119" t="s">
        <v>78</v>
      </c>
      <c r="AY131" s="113" t="s">
        <v>224</v>
      </c>
      <c r="BK131" s="120">
        <f>SUM(BK132:BK134)</f>
        <v>50000</v>
      </c>
    </row>
    <row r="132" spans="2:65" s="1" customFormat="1" ht="16.5" customHeight="1">
      <c r="B132" s="123"/>
      <c r="C132" s="124" t="s">
        <v>101</v>
      </c>
      <c r="D132" s="124" t="s">
        <v>226</v>
      </c>
      <c r="E132" s="125" t="s">
        <v>2329</v>
      </c>
      <c r="F132" s="126" t="s">
        <v>2327</v>
      </c>
      <c r="G132" s="127" t="s">
        <v>3774</v>
      </c>
      <c r="H132" s="128">
        <v>1</v>
      </c>
      <c r="I132" s="129">
        <v>50000</v>
      </c>
      <c r="J132" s="129">
        <f>ROUND(I132*H132,2)</f>
        <v>50000</v>
      </c>
      <c r="K132" s="126" t="s">
        <v>230</v>
      </c>
      <c r="L132" s="29"/>
      <c r="M132" s="130" t="s">
        <v>1</v>
      </c>
      <c r="N132" s="131" t="s">
        <v>38</v>
      </c>
      <c r="O132" s="132">
        <v>0</v>
      </c>
      <c r="P132" s="132">
        <f>O132*H132</f>
        <v>0</v>
      </c>
      <c r="Q132" s="132">
        <v>0</v>
      </c>
      <c r="R132" s="132">
        <f>Q132*H132</f>
        <v>0</v>
      </c>
      <c r="S132" s="132">
        <v>0</v>
      </c>
      <c r="T132" s="133">
        <f>S132*H132</f>
        <v>0</v>
      </c>
      <c r="AR132" s="134" t="s">
        <v>3692</v>
      </c>
      <c r="AT132" s="134" t="s">
        <v>226</v>
      </c>
      <c r="AU132" s="134" t="s">
        <v>82</v>
      </c>
      <c r="AY132" s="17" t="s">
        <v>224</v>
      </c>
      <c r="BE132" s="135">
        <f>IF(N132="základní",J132,0)</f>
        <v>50000</v>
      </c>
      <c r="BF132" s="135">
        <f>IF(N132="snížená",J132,0)</f>
        <v>0</v>
      </c>
      <c r="BG132" s="135">
        <f>IF(N132="zákl. přenesená",J132,0)</f>
        <v>0</v>
      </c>
      <c r="BH132" s="135">
        <f>IF(N132="sníž. přenesená",J132,0)</f>
        <v>0</v>
      </c>
      <c r="BI132" s="135">
        <f>IF(N132="nulová",J132,0)</f>
        <v>0</v>
      </c>
      <c r="BJ132" s="17" t="s">
        <v>78</v>
      </c>
      <c r="BK132" s="135">
        <f>ROUND(I132*H132,2)</f>
        <v>50000</v>
      </c>
      <c r="BL132" s="17" t="s">
        <v>3692</v>
      </c>
      <c r="BM132" s="134" t="s">
        <v>7216</v>
      </c>
    </row>
    <row r="133" spans="2:65" s="1" customFormat="1">
      <c r="B133" s="29"/>
      <c r="D133" s="136" t="s">
        <v>231</v>
      </c>
      <c r="F133" s="137" t="s">
        <v>2327</v>
      </c>
      <c r="L133" s="29"/>
      <c r="M133" s="138"/>
      <c r="T133" s="53"/>
      <c r="AT133" s="17" t="s">
        <v>231</v>
      </c>
      <c r="AU133" s="17" t="s">
        <v>82</v>
      </c>
    </row>
    <row r="134" spans="2:65" s="1" customFormat="1">
      <c r="B134" s="29"/>
      <c r="D134" s="139" t="s">
        <v>232</v>
      </c>
      <c r="F134" s="140" t="s">
        <v>2331</v>
      </c>
      <c r="L134" s="29"/>
      <c r="M134" s="138"/>
      <c r="T134" s="53"/>
      <c r="AT134" s="17" t="s">
        <v>232</v>
      </c>
      <c r="AU134" s="17" t="s">
        <v>82</v>
      </c>
    </row>
    <row r="135" spans="2:65" s="11" customFormat="1" ht="22.9" customHeight="1">
      <c r="B135" s="112"/>
      <c r="D135" s="113" t="s">
        <v>72</v>
      </c>
      <c r="E135" s="121" t="s">
        <v>2332</v>
      </c>
      <c r="F135" s="121" t="s">
        <v>2333</v>
      </c>
      <c r="J135" s="122">
        <f>BK135</f>
        <v>75000</v>
      </c>
      <c r="L135" s="112"/>
      <c r="M135" s="116"/>
      <c r="P135" s="117">
        <f>SUM(P136:P138)</f>
        <v>0</v>
      </c>
      <c r="R135" s="117">
        <f>SUM(R136:R138)</f>
        <v>0</v>
      </c>
      <c r="T135" s="118">
        <f>SUM(T136:T138)</f>
        <v>0</v>
      </c>
      <c r="AR135" s="113" t="s">
        <v>109</v>
      </c>
      <c r="AT135" s="119" t="s">
        <v>72</v>
      </c>
      <c r="AU135" s="119" t="s">
        <v>78</v>
      </c>
      <c r="AY135" s="113" t="s">
        <v>224</v>
      </c>
      <c r="BK135" s="120">
        <f>SUM(BK136:BK138)</f>
        <v>75000</v>
      </c>
    </row>
    <row r="136" spans="2:65" s="1" customFormat="1" ht="16.5" customHeight="1">
      <c r="B136" s="123"/>
      <c r="C136" s="124" t="s">
        <v>106</v>
      </c>
      <c r="D136" s="124" t="s">
        <v>226</v>
      </c>
      <c r="E136" s="125" t="s">
        <v>2334</v>
      </c>
      <c r="F136" s="126" t="s">
        <v>2333</v>
      </c>
      <c r="G136" s="127" t="s">
        <v>3774</v>
      </c>
      <c r="H136" s="128">
        <v>1</v>
      </c>
      <c r="I136" s="129">
        <v>75000</v>
      </c>
      <c r="J136" s="129">
        <f>ROUND(I136*H136,2)</f>
        <v>75000</v>
      </c>
      <c r="K136" s="126" t="s">
        <v>230</v>
      </c>
      <c r="L136" s="29"/>
      <c r="M136" s="130" t="s">
        <v>1</v>
      </c>
      <c r="N136" s="131" t="s">
        <v>38</v>
      </c>
      <c r="O136" s="132">
        <v>0</v>
      </c>
      <c r="P136" s="132">
        <f>O136*H136</f>
        <v>0</v>
      </c>
      <c r="Q136" s="132">
        <v>0</v>
      </c>
      <c r="R136" s="132">
        <f>Q136*H136</f>
        <v>0</v>
      </c>
      <c r="S136" s="132">
        <v>0</v>
      </c>
      <c r="T136" s="133">
        <f>S136*H136</f>
        <v>0</v>
      </c>
      <c r="AR136" s="134" t="s">
        <v>3692</v>
      </c>
      <c r="AT136" s="134" t="s">
        <v>226</v>
      </c>
      <c r="AU136" s="134" t="s">
        <v>82</v>
      </c>
      <c r="AY136" s="17" t="s">
        <v>224</v>
      </c>
      <c r="BE136" s="135">
        <f>IF(N136="základní",J136,0)</f>
        <v>75000</v>
      </c>
      <c r="BF136" s="135">
        <f>IF(N136="snížená",J136,0)</f>
        <v>0</v>
      </c>
      <c r="BG136" s="135">
        <f>IF(N136="zákl. přenesená",J136,0)</f>
        <v>0</v>
      </c>
      <c r="BH136" s="135">
        <f>IF(N136="sníž. přenesená",J136,0)</f>
        <v>0</v>
      </c>
      <c r="BI136" s="135">
        <f>IF(N136="nulová",J136,0)</f>
        <v>0</v>
      </c>
      <c r="BJ136" s="17" t="s">
        <v>78</v>
      </c>
      <c r="BK136" s="135">
        <f>ROUND(I136*H136,2)</f>
        <v>75000</v>
      </c>
      <c r="BL136" s="17" t="s">
        <v>3692</v>
      </c>
      <c r="BM136" s="134" t="s">
        <v>7217</v>
      </c>
    </row>
    <row r="137" spans="2:65" s="1" customFormat="1">
      <c r="B137" s="29"/>
      <c r="D137" s="136" t="s">
        <v>231</v>
      </c>
      <c r="F137" s="137" t="s">
        <v>2333</v>
      </c>
      <c r="L137" s="29"/>
      <c r="M137" s="138"/>
      <c r="T137" s="53"/>
      <c r="AT137" s="17" t="s">
        <v>231</v>
      </c>
      <c r="AU137" s="17" t="s">
        <v>82</v>
      </c>
    </row>
    <row r="138" spans="2:65" s="1" customFormat="1">
      <c r="B138" s="29"/>
      <c r="D138" s="139" t="s">
        <v>232</v>
      </c>
      <c r="F138" s="140" t="s">
        <v>2336</v>
      </c>
      <c r="L138" s="29"/>
      <c r="M138" s="173"/>
      <c r="N138" s="174"/>
      <c r="O138" s="174"/>
      <c r="P138" s="174"/>
      <c r="Q138" s="174"/>
      <c r="R138" s="174"/>
      <c r="S138" s="174"/>
      <c r="T138" s="175"/>
      <c r="AT138" s="17" t="s">
        <v>232</v>
      </c>
      <c r="AU138" s="17" t="s">
        <v>82</v>
      </c>
    </row>
    <row r="139" spans="2:65" s="1" customFormat="1" ht="6.95" customHeight="1">
      <c r="B139" s="41"/>
      <c r="C139" s="42"/>
      <c r="D139" s="42"/>
      <c r="E139" s="42"/>
      <c r="F139" s="42"/>
      <c r="G139" s="42"/>
      <c r="H139" s="42"/>
      <c r="I139" s="42"/>
      <c r="J139" s="42"/>
      <c r="K139" s="42"/>
      <c r="L139" s="29"/>
    </row>
  </sheetData>
  <autoFilter ref="C120:K138" xr:uid="{00000000-0009-0000-0000-00002B000000}"/>
  <mergeCells count="9">
    <mergeCell ref="E87:H87"/>
    <mergeCell ref="E111:H111"/>
    <mergeCell ref="E113:H113"/>
    <mergeCell ref="L2:V2"/>
    <mergeCell ref="E7:H7"/>
    <mergeCell ref="E9:H9"/>
    <mergeCell ref="E18:H18"/>
    <mergeCell ref="E27:H27"/>
    <mergeCell ref="E85:H85"/>
  </mergeCells>
  <hyperlinks>
    <hyperlink ref="F126" r:id="rId1" xr:uid="{00000000-0004-0000-2B00-000000000000}"/>
    <hyperlink ref="F130" r:id="rId2" xr:uid="{00000000-0004-0000-2B00-000001000000}"/>
    <hyperlink ref="F134" r:id="rId3" xr:uid="{00000000-0004-0000-2B00-000002000000}"/>
    <hyperlink ref="F138" r:id="rId4" xr:uid="{00000000-0004-0000-2B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40"/>
  <sheetViews>
    <sheetView showGridLines="0" topLeftCell="A103" workbookViewId="0">
      <selection activeCell="C2" sqref="C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159</v>
      </c>
    </row>
    <row r="3" spans="2:46" ht="6.95" customHeight="1">
      <c r="B3" s="18"/>
      <c r="C3" s="19"/>
      <c r="D3" s="19"/>
      <c r="E3" s="19"/>
      <c r="F3" s="19"/>
      <c r="G3" s="19"/>
      <c r="H3" s="19"/>
      <c r="I3" s="19"/>
      <c r="J3" s="19"/>
      <c r="K3" s="19"/>
      <c r="L3" s="20"/>
      <c r="AT3" s="17" t="s">
        <v>82</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7218</v>
      </c>
      <c r="F9" s="229"/>
      <c r="G9" s="229"/>
      <c r="H9" s="229"/>
      <c r="L9" s="29"/>
    </row>
    <row r="10" spans="2:46" s="1" customFormat="1" ht="12" customHeight="1">
      <c r="B10" s="29"/>
      <c r="D10" s="26" t="s">
        <v>167</v>
      </c>
      <c r="L10" s="29"/>
    </row>
    <row r="11" spans="2:46" s="1" customFormat="1" ht="16.5" customHeight="1">
      <c r="B11" s="29"/>
      <c r="E11" s="211" t="s">
        <v>7219</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24</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24</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ROUND(J124, 2)</f>
        <v>285000</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ROUND((SUM(BE124:BE139)),  2)</f>
        <v>285000</v>
      </c>
      <c r="I35" s="84">
        <v>0.21</v>
      </c>
      <c r="J35" s="80">
        <f>ROUND(((SUM(BE124:BE139))*I35),  2)</f>
        <v>59850</v>
      </c>
      <c r="L35" s="29"/>
    </row>
    <row r="36" spans="2:12" s="1" customFormat="1" ht="14.45" customHeight="1">
      <c r="B36" s="29"/>
      <c r="E36" s="26" t="s">
        <v>39</v>
      </c>
      <c r="F36" s="80">
        <f>ROUND((SUM(BF124:BF139)),  2)</f>
        <v>0</v>
      </c>
      <c r="I36" s="84">
        <v>0.12</v>
      </c>
      <c r="J36" s="80">
        <f>ROUND(((SUM(BF124:BF139))*I36),  2)</f>
        <v>0</v>
      </c>
      <c r="L36" s="29"/>
    </row>
    <row r="37" spans="2:12" s="1" customFormat="1" ht="14.45" hidden="1" customHeight="1">
      <c r="B37" s="29"/>
      <c r="E37" s="26" t="s">
        <v>40</v>
      </c>
      <c r="F37" s="80">
        <f>ROUND((SUM(BG124:BG139)),  2)</f>
        <v>0</v>
      </c>
      <c r="I37" s="84">
        <v>0.21</v>
      </c>
      <c r="J37" s="80">
        <f>0</f>
        <v>0</v>
      </c>
      <c r="L37" s="29"/>
    </row>
    <row r="38" spans="2:12" s="1" customFormat="1" ht="14.45" hidden="1" customHeight="1">
      <c r="B38" s="29"/>
      <c r="E38" s="26" t="s">
        <v>41</v>
      </c>
      <c r="F38" s="80">
        <f>ROUND((SUM(BH124:BH139)),  2)</f>
        <v>0</v>
      </c>
      <c r="I38" s="84">
        <v>0.12</v>
      </c>
      <c r="J38" s="80">
        <f>0</f>
        <v>0</v>
      </c>
      <c r="L38" s="29"/>
    </row>
    <row r="39" spans="2:12" s="1" customFormat="1" ht="14.45" hidden="1" customHeight="1">
      <c r="B39" s="29"/>
      <c r="E39" s="26" t="s">
        <v>42</v>
      </c>
      <c r="F39" s="80">
        <f>ROUND((SUM(BI124:BI139)),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344850</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7218</v>
      </c>
      <c r="F87" s="229"/>
      <c r="G87" s="229"/>
      <c r="H87" s="229"/>
      <c r="L87" s="29"/>
    </row>
    <row r="88" spans="2:12" s="1" customFormat="1" ht="12" customHeight="1">
      <c r="B88" s="29"/>
      <c r="C88" s="26" t="s">
        <v>167</v>
      </c>
      <c r="L88" s="29"/>
    </row>
    <row r="89" spans="2:12" s="1" customFormat="1" ht="16.5" customHeight="1">
      <c r="B89" s="29"/>
      <c r="E89" s="211" t="str">
        <f>E11</f>
        <v>00 - Vedlejší a ostatní náklady</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15.2" customHeight="1">
      <c r="B93" s="29"/>
      <c r="C93" s="26" t="s">
        <v>22</v>
      </c>
      <c r="F93" s="24" t="str">
        <f>E17</f>
        <v xml:space="preserve"> </v>
      </c>
      <c r="I93" s="26" t="s">
        <v>27</v>
      </c>
      <c r="J93" s="27" t="str">
        <f>E23</f>
        <v xml:space="preserve"> </v>
      </c>
      <c r="L93" s="29"/>
    </row>
    <row r="94" spans="2:12" s="1" customFormat="1" ht="15.2" customHeight="1">
      <c r="B94" s="29"/>
      <c r="C94" s="26" t="s">
        <v>26</v>
      </c>
      <c r="F94" s="24" t="str">
        <f>IF(E20="","",E20)</f>
        <v xml:space="preserve"> </v>
      </c>
      <c r="I94" s="26" t="s">
        <v>30</v>
      </c>
      <c r="J94" s="27" t="str">
        <f>E26</f>
        <v xml:space="preserve"> </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J124</f>
        <v>285000</v>
      </c>
      <c r="L98" s="29"/>
      <c r="AU98" s="17" t="s">
        <v>172</v>
      </c>
    </row>
    <row r="99" spans="2:47" s="8" customFormat="1" ht="24.95" customHeight="1">
      <c r="B99" s="96"/>
      <c r="D99" s="97" t="s">
        <v>7220</v>
      </c>
      <c r="E99" s="98"/>
      <c r="F99" s="98"/>
      <c r="G99" s="98"/>
      <c r="H99" s="98"/>
      <c r="I99" s="98"/>
      <c r="J99" s="99">
        <f>J125</f>
        <v>285000</v>
      </c>
      <c r="L99" s="96"/>
    </row>
    <row r="100" spans="2:47" s="9" customFormat="1" ht="19.899999999999999" customHeight="1">
      <c r="B100" s="100"/>
      <c r="D100" s="101" t="s">
        <v>203</v>
      </c>
      <c r="E100" s="102"/>
      <c r="F100" s="102"/>
      <c r="G100" s="102"/>
      <c r="H100" s="102"/>
      <c r="I100" s="102"/>
      <c r="J100" s="103">
        <f>J126</f>
        <v>125000</v>
      </c>
      <c r="L100" s="100"/>
    </row>
    <row r="101" spans="2:47" s="9" customFormat="1" ht="19.899999999999999" customHeight="1">
      <c r="B101" s="100"/>
      <c r="D101" s="101" t="s">
        <v>204</v>
      </c>
      <c r="E101" s="102"/>
      <c r="F101" s="102"/>
      <c r="G101" s="102"/>
      <c r="H101" s="102"/>
      <c r="I101" s="102"/>
      <c r="J101" s="103">
        <f>J133</f>
        <v>150000</v>
      </c>
      <c r="L101" s="100"/>
    </row>
    <row r="102" spans="2:47" s="9" customFormat="1" ht="19.899999999999999" customHeight="1">
      <c r="B102" s="100"/>
      <c r="D102" s="101" t="s">
        <v>205</v>
      </c>
      <c r="E102" s="102"/>
      <c r="F102" s="102"/>
      <c r="G102" s="102"/>
      <c r="H102" s="102"/>
      <c r="I102" s="102"/>
      <c r="J102" s="103">
        <f>J136</f>
        <v>10000</v>
      </c>
      <c r="L102" s="100"/>
    </row>
    <row r="103" spans="2:47" s="1" customFormat="1" ht="21.75" customHeight="1">
      <c r="B103" s="29"/>
      <c r="L103" s="29"/>
    </row>
    <row r="104" spans="2:47" s="1" customFormat="1" ht="6.95" customHeight="1">
      <c r="B104" s="41"/>
      <c r="C104" s="42"/>
      <c r="D104" s="42"/>
      <c r="E104" s="42"/>
      <c r="F104" s="42"/>
      <c r="G104" s="42"/>
      <c r="H104" s="42"/>
      <c r="I104" s="42"/>
      <c r="J104" s="42"/>
      <c r="K104" s="42"/>
      <c r="L104" s="29"/>
    </row>
    <row r="108" spans="2:47" s="1" customFormat="1" ht="6.95" customHeight="1">
      <c r="B108" s="43"/>
      <c r="C108" s="44"/>
      <c r="D108" s="44"/>
      <c r="E108" s="44"/>
      <c r="F108" s="44"/>
      <c r="G108" s="44"/>
      <c r="H108" s="44"/>
      <c r="I108" s="44"/>
      <c r="J108" s="44"/>
      <c r="K108" s="44"/>
      <c r="L108" s="29"/>
    </row>
    <row r="109" spans="2:47" s="1" customFormat="1" ht="24.95" customHeight="1">
      <c r="B109" s="29"/>
      <c r="C109" s="21" t="s">
        <v>209</v>
      </c>
      <c r="L109" s="29"/>
    </row>
    <row r="110" spans="2:47" s="1" customFormat="1" ht="6.95" customHeight="1">
      <c r="B110" s="29"/>
      <c r="L110" s="29"/>
    </row>
    <row r="111" spans="2:47" s="1" customFormat="1" ht="12" customHeight="1">
      <c r="B111" s="29"/>
      <c r="C111" s="26" t="s">
        <v>14</v>
      </c>
      <c r="L111" s="29"/>
    </row>
    <row r="112" spans="2:47" s="1" customFormat="1" ht="16.5" customHeight="1">
      <c r="B112" s="29"/>
      <c r="E112" s="230" t="str">
        <f>E7</f>
        <v>ODUS Kamenice</v>
      </c>
      <c r="F112" s="231"/>
      <c r="G112" s="231"/>
      <c r="H112" s="231"/>
      <c r="L112" s="29"/>
    </row>
    <row r="113" spans="2:65" ht="12" customHeight="1">
      <c r="B113" s="20"/>
      <c r="C113" s="26" t="s">
        <v>165</v>
      </c>
      <c r="L113" s="20"/>
    </row>
    <row r="114" spans="2:65" s="1" customFormat="1" ht="16.5" customHeight="1">
      <c r="B114" s="29"/>
      <c r="E114" s="230" t="s">
        <v>7218</v>
      </c>
      <c r="F114" s="229"/>
      <c r="G114" s="229"/>
      <c r="H114" s="229"/>
      <c r="L114" s="29"/>
    </row>
    <row r="115" spans="2:65" s="1" customFormat="1" ht="12" customHeight="1">
      <c r="B115" s="29"/>
      <c r="C115" s="26" t="s">
        <v>167</v>
      </c>
      <c r="L115" s="29"/>
    </row>
    <row r="116" spans="2:65" s="1" customFormat="1" ht="16.5" customHeight="1">
      <c r="B116" s="29"/>
      <c r="E116" s="211" t="str">
        <f>E11</f>
        <v>00 - Vedlejší a ostatní náklady</v>
      </c>
      <c r="F116" s="229"/>
      <c r="G116" s="229"/>
      <c r="H116" s="229"/>
      <c r="L116" s="29"/>
    </row>
    <row r="117" spans="2:65" s="1" customFormat="1" ht="6.95" customHeight="1">
      <c r="B117" s="29"/>
      <c r="L117" s="29"/>
    </row>
    <row r="118" spans="2:65" s="1" customFormat="1" ht="12" customHeight="1">
      <c r="B118" s="29"/>
      <c r="C118" s="26" t="s">
        <v>18</v>
      </c>
      <c r="F118" s="24" t="str">
        <f>F14</f>
        <v>Česká Kamenice</v>
      </c>
      <c r="I118" s="26" t="s">
        <v>20</v>
      </c>
      <c r="J118" s="49" t="str">
        <f>IF(J14="","",J14)</f>
        <v>8. 6. 2024</v>
      </c>
      <c r="L118" s="29"/>
    </row>
    <row r="119" spans="2:65" s="1" customFormat="1" ht="6.95" customHeight="1">
      <c r="B119" s="29"/>
      <c r="L119" s="29"/>
    </row>
    <row r="120" spans="2:65" s="1" customFormat="1" ht="15.2" customHeight="1">
      <c r="B120" s="29"/>
      <c r="C120" s="26" t="s">
        <v>22</v>
      </c>
      <c r="F120" s="24" t="str">
        <f>E17</f>
        <v xml:space="preserve"> </v>
      </c>
      <c r="I120" s="26" t="s">
        <v>27</v>
      </c>
      <c r="J120" s="27" t="str">
        <f>E23</f>
        <v xml:space="preserve"> </v>
      </c>
      <c r="L120" s="29"/>
    </row>
    <row r="121" spans="2:65" s="1" customFormat="1" ht="15.2" customHeight="1">
      <c r="B121" s="29"/>
      <c r="C121" s="26" t="s">
        <v>26</v>
      </c>
      <c r="F121" s="24" t="str">
        <f>IF(E20="","",E20)</f>
        <v xml:space="preserve"> </v>
      </c>
      <c r="I121" s="26" t="s">
        <v>30</v>
      </c>
      <c r="J121" s="27" t="str">
        <f>E26</f>
        <v xml:space="preserve"> </v>
      </c>
      <c r="L121" s="29"/>
    </row>
    <row r="122" spans="2:65" s="1" customFormat="1" ht="10.35" customHeight="1">
      <c r="B122" s="29"/>
      <c r="L122" s="29"/>
    </row>
    <row r="123" spans="2:65" s="10" customFormat="1" ht="29.25" customHeight="1">
      <c r="B123" s="104"/>
      <c r="C123" s="105" t="s">
        <v>210</v>
      </c>
      <c r="D123" s="106" t="s">
        <v>58</v>
      </c>
      <c r="E123" s="106" t="s">
        <v>54</v>
      </c>
      <c r="F123" s="106" t="s">
        <v>55</v>
      </c>
      <c r="G123" s="106" t="s">
        <v>211</v>
      </c>
      <c r="H123" s="106" t="s">
        <v>212</v>
      </c>
      <c r="I123" s="106" t="s">
        <v>213</v>
      </c>
      <c r="J123" s="106" t="s">
        <v>170</v>
      </c>
      <c r="K123" s="107" t="s">
        <v>214</v>
      </c>
      <c r="L123" s="104"/>
      <c r="M123" s="56" t="s">
        <v>1</v>
      </c>
      <c r="N123" s="57" t="s">
        <v>37</v>
      </c>
      <c r="O123" s="57" t="s">
        <v>215</v>
      </c>
      <c r="P123" s="57" t="s">
        <v>216</v>
      </c>
      <c r="Q123" s="57" t="s">
        <v>217</v>
      </c>
      <c r="R123" s="57" t="s">
        <v>218</v>
      </c>
      <c r="S123" s="57" t="s">
        <v>219</v>
      </c>
      <c r="T123" s="58" t="s">
        <v>220</v>
      </c>
    </row>
    <row r="124" spans="2:65" s="1" customFormat="1" ht="22.9" customHeight="1">
      <c r="B124" s="29"/>
      <c r="C124" s="61" t="s">
        <v>221</v>
      </c>
      <c r="J124" s="108">
        <f>BK124</f>
        <v>285000</v>
      </c>
      <c r="L124" s="29"/>
      <c r="M124" s="59"/>
      <c r="N124" s="50"/>
      <c r="O124" s="50"/>
      <c r="P124" s="109">
        <f>P125</f>
        <v>0</v>
      </c>
      <c r="Q124" s="50"/>
      <c r="R124" s="109">
        <f>R125</f>
        <v>0</v>
      </c>
      <c r="S124" s="50"/>
      <c r="T124" s="110">
        <f>T125</f>
        <v>0</v>
      </c>
      <c r="AT124" s="17" t="s">
        <v>72</v>
      </c>
      <c r="AU124" s="17" t="s">
        <v>172</v>
      </c>
      <c r="BK124" s="111">
        <f>BK125</f>
        <v>285000</v>
      </c>
    </row>
    <row r="125" spans="2:65" s="11" customFormat="1" ht="25.9" customHeight="1">
      <c r="B125" s="112"/>
      <c r="D125" s="113" t="s">
        <v>72</v>
      </c>
      <c r="E125" s="114" t="s">
        <v>2301</v>
      </c>
      <c r="F125" s="114" t="s">
        <v>7221</v>
      </c>
      <c r="J125" s="115">
        <f>BK125</f>
        <v>285000</v>
      </c>
      <c r="L125" s="112"/>
      <c r="M125" s="116"/>
      <c r="P125" s="117">
        <f>P126+P133+P136</f>
        <v>0</v>
      </c>
      <c r="R125" s="117">
        <f>R126+R133+R136</f>
        <v>0</v>
      </c>
      <c r="T125" s="118">
        <f>T126+T133+T136</f>
        <v>0</v>
      </c>
      <c r="AR125" s="113" t="s">
        <v>109</v>
      </c>
      <c r="AT125" s="119" t="s">
        <v>72</v>
      </c>
      <c r="AU125" s="119" t="s">
        <v>73</v>
      </c>
      <c r="AY125" s="113" t="s">
        <v>224</v>
      </c>
      <c r="BK125" s="120">
        <f>BK126+BK133+BK136</f>
        <v>285000</v>
      </c>
    </row>
    <row r="126" spans="2:65" s="11" customFormat="1" ht="22.9" customHeight="1">
      <c r="B126" s="112"/>
      <c r="D126" s="113" t="s">
        <v>72</v>
      </c>
      <c r="E126" s="121" t="s">
        <v>2303</v>
      </c>
      <c r="F126" s="121" t="s">
        <v>2304</v>
      </c>
      <c r="J126" s="122">
        <f>BK126</f>
        <v>125000</v>
      </c>
      <c r="L126" s="112"/>
      <c r="M126" s="116"/>
      <c r="P126" s="117">
        <f>SUM(P127:P132)</f>
        <v>0</v>
      </c>
      <c r="R126" s="117">
        <f>SUM(R127:R132)</f>
        <v>0</v>
      </c>
      <c r="T126" s="118">
        <f>SUM(T127:T132)</f>
        <v>0</v>
      </c>
      <c r="AR126" s="113" t="s">
        <v>109</v>
      </c>
      <c r="AT126" s="119" t="s">
        <v>72</v>
      </c>
      <c r="AU126" s="119" t="s">
        <v>78</v>
      </c>
      <c r="AY126" s="113" t="s">
        <v>224</v>
      </c>
      <c r="BK126" s="120">
        <f>SUM(BK127:BK132)</f>
        <v>125000</v>
      </c>
    </row>
    <row r="127" spans="2:65" s="1" customFormat="1" ht="24.2" customHeight="1">
      <c r="B127" s="123"/>
      <c r="C127" s="124" t="s">
        <v>78</v>
      </c>
      <c r="D127" s="124" t="s">
        <v>226</v>
      </c>
      <c r="E127" s="125" t="s">
        <v>7222</v>
      </c>
      <c r="F127" s="126" t="s">
        <v>7223</v>
      </c>
      <c r="G127" s="127" t="s">
        <v>3966</v>
      </c>
      <c r="H127" s="128">
        <v>1</v>
      </c>
      <c r="I127" s="129">
        <v>20000</v>
      </c>
      <c r="J127" s="129">
        <f>ROUND(I127*H127,2)</f>
        <v>20000</v>
      </c>
      <c r="K127" s="126" t="s">
        <v>1</v>
      </c>
      <c r="L127" s="29"/>
      <c r="M127" s="130" t="s">
        <v>1</v>
      </c>
      <c r="N127" s="131" t="s">
        <v>38</v>
      </c>
      <c r="O127" s="132">
        <v>0</v>
      </c>
      <c r="P127" s="132">
        <f>O127*H127</f>
        <v>0</v>
      </c>
      <c r="Q127" s="132">
        <v>0</v>
      </c>
      <c r="R127" s="132">
        <f>Q127*H127</f>
        <v>0</v>
      </c>
      <c r="S127" s="132">
        <v>0</v>
      </c>
      <c r="T127" s="133">
        <f>S127*H127</f>
        <v>0</v>
      </c>
      <c r="AR127" s="134" t="s">
        <v>106</v>
      </c>
      <c r="AT127" s="134" t="s">
        <v>226</v>
      </c>
      <c r="AU127" s="134" t="s">
        <v>82</v>
      </c>
      <c r="AY127" s="17" t="s">
        <v>224</v>
      </c>
      <c r="BE127" s="135">
        <f>IF(N127="základní",J127,0)</f>
        <v>20000</v>
      </c>
      <c r="BF127" s="135">
        <f>IF(N127="snížená",J127,0)</f>
        <v>0</v>
      </c>
      <c r="BG127" s="135">
        <f>IF(N127="zákl. přenesená",J127,0)</f>
        <v>0</v>
      </c>
      <c r="BH127" s="135">
        <f>IF(N127="sníž. přenesená",J127,0)</f>
        <v>0</v>
      </c>
      <c r="BI127" s="135">
        <f>IF(N127="nulová",J127,0)</f>
        <v>0</v>
      </c>
      <c r="BJ127" s="17" t="s">
        <v>78</v>
      </c>
      <c r="BK127" s="135">
        <f>ROUND(I127*H127,2)</f>
        <v>20000</v>
      </c>
      <c r="BL127" s="17" t="s">
        <v>106</v>
      </c>
      <c r="BM127" s="134" t="s">
        <v>7224</v>
      </c>
    </row>
    <row r="128" spans="2:65" s="1" customFormat="1" ht="19.5">
      <c r="B128" s="29"/>
      <c r="D128" s="136" t="s">
        <v>231</v>
      </c>
      <c r="F128" s="137" t="s">
        <v>7223</v>
      </c>
      <c r="L128" s="29"/>
      <c r="M128" s="138"/>
      <c r="T128" s="53"/>
      <c r="AT128" s="17" t="s">
        <v>231</v>
      </c>
      <c r="AU128" s="17" t="s">
        <v>82</v>
      </c>
    </row>
    <row r="129" spans="2:65" s="1" customFormat="1" ht="24.2" customHeight="1">
      <c r="B129" s="123"/>
      <c r="C129" s="124" t="s">
        <v>82</v>
      </c>
      <c r="D129" s="124" t="s">
        <v>226</v>
      </c>
      <c r="E129" s="125" t="s">
        <v>7225</v>
      </c>
      <c r="F129" s="126" t="s">
        <v>7226</v>
      </c>
      <c r="G129" s="127" t="s">
        <v>3966</v>
      </c>
      <c r="H129" s="128">
        <v>1</v>
      </c>
      <c r="I129" s="129">
        <v>65000</v>
      </c>
      <c r="J129" s="129">
        <f>ROUND(I129*H129,2)</f>
        <v>65000</v>
      </c>
      <c r="K129" s="126" t="s">
        <v>1</v>
      </c>
      <c r="L129" s="29"/>
      <c r="M129" s="130" t="s">
        <v>1</v>
      </c>
      <c r="N129" s="131" t="s">
        <v>38</v>
      </c>
      <c r="O129" s="132">
        <v>0</v>
      </c>
      <c r="P129" s="132">
        <f>O129*H129</f>
        <v>0</v>
      </c>
      <c r="Q129" s="132">
        <v>0</v>
      </c>
      <c r="R129" s="132">
        <f>Q129*H129</f>
        <v>0</v>
      </c>
      <c r="S129" s="132">
        <v>0</v>
      </c>
      <c r="T129" s="133">
        <f>S129*H129</f>
        <v>0</v>
      </c>
      <c r="AR129" s="134" t="s">
        <v>106</v>
      </c>
      <c r="AT129" s="134" t="s">
        <v>226</v>
      </c>
      <c r="AU129" s="134" t="s">
        <v>82</v>
      </c>
      <c r="AY129" s="17" t="s">
        <v>224</v>
      </c>
      <c r="BE129" s="135">
        <f>IF(N129="základní",J129,0)</f>
        <v>65000</v>
      </c>
      <c r="BF129" s="135">
        <f>IF(N129="snížená",J129,0)</f>
        <v>0</v>
      </c>
      <c r="BG129" s="135">
        <f>IF(N129="zákl. přenesená",J129,0)</f>
        <v>0</v>
      </c>
      <c r="BH129" s="135">
        <f>IF(N129="sníž. přenesená",J129,0)</f>
        <v>0</v>
      </c>
      <c r="BI129" s="135">
        <f>IF(N129="nulová",J129,0)</f>
        <v>0</v>
      </c>
      <c r="BJ129" s="17" t="s">
        <v>78</v>
      </c>
      <c r="BK129" s="135">
        <f>ROUND(I129*H129,2)</f>
        <v>65000</v>
      </c>
      <c r="BL129" s="17" t="s">
        <v>106</v>
      </c>
      <c r="BM129" s="134" t="s">
        <v>7227</v>
      </c>
    </row>
    <row r="130" spans="2:65" s="1" customFormat="1">
      <c r="B130" s="29"/>
      <c r="D130" s="136" t="s">
        <v>231</v>
      </c>
      <c r="F130" s="137" t="s">
        <v>7226</v>
      </c>
      <c r="L130" s="29"/>
      <c r="M130" s="138"/>
      <c r="T130" s="53"/>
      <c r="AT130" s="17" t="s">
        <v>231</v>
      </c>
      <c r="AU130" s="17" t="s">
        <v>82</v>
      </c>
    </row>
    <row r="131" spans="2:65" s="1" customFormat="1" ht="24.2" customHeight="1">
      <c r="B131" s="123"/>
      <c r="C131" s="124" t="s">
        <v>101</v>
      </c>
      <c r="D131" s="124" t="s">
        <v>226</v>
      </c>
      <c r="E131" s="125" t="s">
        <v>2306</v>
      </c>
      <c r="F131" s="126" t="s">
        <v>7228</v>
      </c>
      <c r="G131" s="127" t="s">
        <v>3966</v>
      </c>
      <c r="H131" s="128">
        <v>1</v>
      </c>
      <c r="I131" s="129">
        <v>40000</v>
      </c>
      <c r="J131" s="129">
        <f>ROUND(I131*H131,2)</f>
        <v>40000</v>
      </c>
      <c r="K131" s="126" t="s">
        <v>1</v>
      </c>
      <c r="L131" s="29"/>
      <c r="M131" s="130" t="s">
        <v>1</v>
      </c>
      <c r="N131" s="131" t="s">
        <v>38</v>
      </c>
      <c r="O131" s="132">
        <v>0</v>
      </c>
      <c r="P131" s="132">
        <f>O131*H131</f>
        <v>0</v>
      </c>
      <c r="Q131" s="132">
        <v>0</v>
      </c>
      <c r="R131" s="132">
        <f>Q131*H131</f>
        <v>0</v>
      </c>
      <c r="S131" s="132">
        <v>0</v>
      </c>
      <c r="T131" s="133">
        <f>S131*H131</f>
        <v>0</v>
      </c>
      <c r="AR131" s="134" t="s">
        <v>3692</v>
      </c>
      <c r="AT131" s="134" t="s">
        <v>226</v>
      </c>
      <c r="AU131" s="134" t="s">
        <v>82</v>
      </c>
      <c r="AY131" s="17" t="s">
        <v>224</v>
      </c>
      <c r="BE131" s="135">
        <f>IF(N131="základní",J131,0)</f>
        <v>40000</v>
      </c>
      <c r="BF131" s="135">
        <f>IF(N131="snížená",J131,0)</f>
        <v>0</v>
      </c>
      <c r="BG131" s="135">
        <f>IF(N131="zákl. přenesená",J131,0)</f>
        <v>0</v>
      </c>
      <c r="BH131" s="135">
        <f>IF(N131="sníž. přenesená",J131,0)</f>
        <v>0</v>
      </c>
      <c r="BI131" s="135">
        <f>IF(N131="nulová",J131,0)</f>
        <v>0</v>
      </c>
      <c r="BJ131" s="17" t="s">
        <v>78</v>
      </c>
      <c r="BK131" s="135">
        <f>ROUND(I131*H131,2)</f>
        <v>40000</v>
      </c>
      <c r="BL131" s="17" t="s">
        <v>3692</v>
      </c>
      <c r="BM131" s="134" t="s">
        <v>7229</v>
      </c>
    </row>
    <row r="132" spans="2:65" s="1" customFormat="1">
      <c r="B132" s="29"/>
      <c r="D132" s="136" t="s">
        <v>231</v>
      </c>
      <c r="F132" s="137" t="s">
        <v>7228</v>
      </c>
      <c r="L132" s="29"/>
      <c r="M132" s="138"/>
      <c r="T132" s="53"/>
      <c r="AT132" s="17" t="s">
        <v>231</v>
      </c>
      <c r="AU132" s="17" t="s">
        <v>82</v>
      </c>
    </row>
    <row r="133" spans="2:65" s="11" customFormat="1" ht="22.9" customHeight="1">
      <c r="B133" s="112"/>
      <c r="D133" s="113" t="s">
        <v>72</v>
      </c>
      <c r="E133" s="121" t="s">
        <v>2310</v>
      </c>
      <c r="F133" s="121" t="s">
        <v>2311</v>
      </c>
      <c r="J133" s="122">
        <f>BK133</f>
        <v>150000</v>
      </c>
      <c r="L133" s="112"/>
      <c r="M133" s="116"/>
      <c r="P133" s="117">
        <f>SUM(P134:P135)</f>
        <v>0</v>
      </c>
      <c r="R133" s="117">
        <f>SUM(R134:R135)</f>
        <v>0</v>
      </c>
      <c r="T133" s="118">
        <f>SUM(T134:T135)</f>
        <v>0</v>
      </c>
      <c r="AR133" s="113" t="s">
        <v>109</v>
      </c>
      <c r="AT133" s="119" t="s">
        <v>72</v>
      </c>
      <c r="AU133" s="119" t="s">
        <v>78</v>
      </c>
      <c r="AY133" s="113" t="s">
        <v>224</v>
      </c>
      <c r="BK133" s="120">
        <f>SUM(BK134:BK135)</f>
        <v>150000</v>
      </c>
    </row>
    <row r="134" spans="2:65" s="1" customFormat="1" ht="16.5" customHeight="1">
      <c r="B134" s="123"/>
      <c r="C134" s="124" t="s">
        <v>106</v>
      </c>
      <c r="D134" s="124" t="s">
        <v>226</v>
      </c>
      <c r="E134" s="125" t="s">
        <v>2312</v>
      </c>
      <c r="F134" s="126" t="s">
        <v>2311</v>
      </c>
      <c r="G134" s="127" t="s">
        <v>3966</v>
      </c>
      <c r="H134" s="128">
        <v>1</v>
      </c>
      <c r="I134" s="129">
        <v>150000</v>
      </c>
      <c r="J134" s="129">
        <f>ROUND(I134*H134,2)</f>
        <v>150000</v>
      </c>
      <c r="K134" s="126" t="s">
        <v>1</v>
      </c>
      <c r="L134" s="29"/>
      <c r="M134" s="130" t="s">
        <v>1</v>
      </c>
      <c r="N134" s="131" t="s">
        <v>38</v>
      </c>
      <c r="O134" s="132">
        <v>0</v>
      </c>
      <c r="P134" s="132">
        <f>O134*H134</f>
        <v>0</v>
      </c>
      <c r="Q134" s="132">
        <v>0</v>
      </c>
      <c r="R134" s="132">
        <f>Q134*H134</f>
        <v>0</v>
      </c>
      <c r="S134" s="132">
        <v>0</v>
      </c>
      <c r="T134" s="133">
        <f>S134*H134</f>
        <v>0</v>
      </c>
      <c r="AR134" s="134" t="s">
        <v>3692</v>
      </c>
      <c r="AT134" s="134" t="s">
        <v>226</v>
      </c>
      <c r="AU134" s="134" t="s">
        <v>82</v>
      </c>
      <c r="AY134" s="17" t="s">
        <v>224</v>
      </c>
      <c r="BE134" s="135">
        <f>IF(N134="základní",J134,0)</f>
        <v>150000</v>
      </c>
      <c r="BF134" s="135">
        <f>IF(N134="snížená",J134,0)</f>
        <v>0</v>
      </c>
      <c r="BG134" s="135">
        <f>IF(N134="zákl. přenesená",J134,0)</f>
        <v>0</v>
      </c>
      <c r="BH134" s="135">
        <f>IF(N134="sníž. přenesená",J134,0)</f>
        <v>0</v>
      </c>
      <c r="BI134" s="135">
        <f>IF(N134="nulová",J134,0)</f>
        <v>0</v>
      </c>
      <c r="BJ134" s="17" t="s">
        <v>78</v>
      </c>
      <c r="BK134" s="135">
        <f>ROUND(I134*H134,2)</f>
        <v>150000</v>
      </c>
      <c r="BL134" s="17" t="s">
        <v>3692</v>
      </c>
      <c r="BM134" s="134" t="s">
        <v>7230</v>
      </c>
    </row>
    <row r="135" spans="2:65" s="1" customFormat="1">
      <c r="B135" s="29"/>
      <c r="D135" s="136" t="s">
        <v>231</v>
      </c>
      <c r="F135" s="137" t="s">
        <v>2311</v>
      </c>
      <c r="L135" s="29"/>
      <c r="M135" s="138"/>
      <c r="T135" s="53"/>
      <c r="AT135" s="17" t="s">
        <v>231</v>
      </c>
      <c r="AU135" s="17" t="s">
        <v>82</v>
      </c>
    </row>
    <row r="136" spans="2:65" s="11" customFormat="1" ht="22.9" customHeight="1">
      <c r="B136" s="112"/>
      <c r="D136" s="113" t="s">
        <v>72</v>
      </c>
      <c r="E136" s="121" t="s">
        <v>2320</v>
      </c>
      <c r="F136" s="121" t="s">
        <v>2321</v>
      </c>
      <c r="J136" s="122">
        <f>BK136</f>
        <v>10000</v>
      </c>
      <c r="L136" s="112"/>
      <c r="M136" s="116"/>
      <c r="P136" s="117">
        <f>SUM(P137:P139)</f>
        <v>0</v>
      </c>
      <c r="R136" s="117">
        <f>SUM(R137:R139)</f>
        <v>0</v>
      </c>
      <c r="T136" s="118">
        <f>SUM(T137:T139)</f>
        <v>0</v>
      </c>
      <c r="AR136" s="113" t="s">
        <v>109</v>
      </c>
      <c r="AT136" s="119" t="s">
        <v>72</v>
      </c>
      <c r="AU136" s="119" t="s">
        <v>78</v>
      </c>
      <c r="AY136" s="113" t="s">
        <v>224</v>
      </c>
      <c r="BK136" s="120">
        <f>SUM(BK137:BK139)</f>
        <v>10000</v>
      </c>
    </row>
    <row r="137" spans="2:65" s="1" customFormat="1" ht="16.5" customHeight="1">
      <c r="B137" s="123"/>
      <c r="C137" s="124" t="s">
        <v>109</v>
      </c>
      <c r="D137" s="124" t="s">
        <v>226</v>
      </c>
      <c r="E137" s="125" t="s">
        <v>7231</v>
      </c>
      <c r="F137" s="126" t="s">
        <v>7232</v>
      </c>
      <c r="G137" s="127" t="s">
        <v>3966</v>
      </c>
      <c r="H137" s="128">
        <v>2</v>
      </c>
      <c r="I137" s="129">
        <v>5000</v>
      </c>
      <c r="J137" s="129">
        <f>ROUND(I137*H137,2)</f>
        <v>10000</v>
      </c>
      <c r="K137" s="126" t="s">
        <v>1</v>
      </c>
      <c r="L137" s="29"/>
      <c r="M137" s="130" t="s">
        <v>1</v>
      </c>
      <c r="N137" s="131" t="s">
        <v>38</v>
      </c>
      <c r="O137" s="132">
        <v>0</v>
      </c>
      <c r="P137" s="132">
        <f>O137*H137</f>
        <v>0</v>
      </c>
      <c r="Q137" s="132">
        <v>0</v>
      </c>
      <c r="R137" s="132">
        <f>Q137*H137</f>
        <v>0</v>
      </c>
      <c r="S137" s="132">
        <v>0</v>
      </c>
      <c r="T137" s="133">
        <f>S137*H137</f>
        <v>0</v>
      </c>
      <c r="AR137" s="134" t="s">
        <v>3692</v>
      </c>
      <c r="AT137" s="134" t="s">
        <v>226</v>
      </c>
      <c r="AU137" s="134" t="s">
        <v>82</v>
      </c>
      <c r="AY137" s="17" t="s">
        <v>224</v>
      </c>
      <c r="BE137" s="135">
        <f>IF(N137="základní",J137,0)</f>
        <v>10000</v>
      </c>
      <c r="BF137" s="135">
        <f>IF(N137="snížená",J137,0)</f>
        <v>0</v>
      </c>
      <c r="BG137" s="135">
        <f>IF(N137="zákl. přenesená",J137,0)</f>
        <v>0</v>
      </c>
      <c r="BH137" s="135">
        <f>IF(N137="sníž. přenesená",J137,0)</f>
        <v>0</v>
      </c>
      <c r="BI137" s="135">
        <f>IF(N137="nulová",J137,0)</f>
        <v>0</v>
      </c>
      <c r="BJ137" s="17" t="s">
        <v>78</v>
      </c>
      <c r="BK137" s="135">
        <f>ROUND(I137*H137,2)</f>
        <v>10000</v>
      </c>
      <c r="BL137" s="17" t="s">
        <v>3692</v>
      </c>
      <c r="BM137" s="134" t="s">
        <v>7233</v>
      </c>
    </row>
    <row r="138" spans="2:65" s="1" customFormat="1">
      <c r="B138" s="29"/>
      <c r="D138" s="136" t="s">
        <v>231</v>
      </c>
      <c r="F138" s="137" t="s">
        <v>7232</v>
      </c>
      <c r="L138" s="29"/>
      <c r="M138" s="138"/>
      <c r="T138" s="53"/>
      <c r="AT138" s="17" t="s">
        <v>231</v>
      </c>
      <c r="AU138" s="17" t="s">
        <v>82</v>
      </c>
    </row>
    <row r="139" spans="2:65" s="13" customFormat="1">
      <c r="B139" s="146"/>
      <c r="D139" s="136" t="s">
        <v>234</v>
      </c>
      <c r="E139" s="147" t="s">
        <v>1</v>
      </c>
      <c r="F139" s="148" t="s">
        <v>7234</v>
      </c>
      <c r="H139" s="149">
        <v>2</v>
      </c>
      <c r="L139" s="146"/>
      <c r="M139" s="182"/>
      <c r="N139" s="183"/>
      <c r="O139" s="183"/>
      <c r="P139" s="183"/>
      <c r="Q139" s="183"/>
      <c r="R139" s="183"/>
      <c r="S139" s="183"/>
      <c r="T139" s="184"/>
      <c r="AT139" s="147" t="s">
        <v>234</v>
      </c>
      <c r="AU139" s="147" t="s">
        <v>82</v>
      </c>
      <c r="AV139" s="13" t="s">
        <v>82</v>
      </c>
      <c r="AW139" s="13" t="s">
        <v>29</v>
      </c>
      <c r="AX139" s="13" t="s">
        <v>78</v>
      </c>
      <c r="AY139" s="147" t="s">
        <v>224</v>
      </c>
    </row>
    <row r="140" spans="2:65" s="1" customFormat="1" ht="6.95" customHeight="1">
      <c r="B140" s="41"/>
      <c r="C140" s="42"/>
      <c r="D140" s="42"/>
      <c r="E140" s="42"/>
      <c r="F140" s="42"/>
      <c r="G140" s="42"/>
      <c r="H140" s="42"/>
      <c r="I140" s="42"/>
      <c r="J140" s="42"/>
      <c r="K140" s="42"/>
      <c r="L140" s="29"/>
    </row>
  </sheetData>
  <autoFilter ref="C123:K139" xr:uid="{00000000-0009-0000-0000-00002C000000}"/>
  <mergeCells count="11">
    <mergeCell ref="E116:H116"/>
    <mergeCell ref="E7:H7"/>
    <mergeCell ref="E9:H9"/>
    <mergeCell ref="E11:H11"/>
    <mergeCell ref="E29:H29"/>
    <mergeCell ref="E85:H85"/>
    <mergeCell ref="L2:V2"/>
    <mergeCell ref="E87:H87"/>
    <mergeCell ref="E89:H89"/>
    <mergeCell ref="E112:H112"/>
    <mergeCell ref="E114:H114"/>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46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21" t="s">
        <v>5</v>
      </c>
      <c r="M2" s="222"/>
      <c r="N2" s="222"/>
      <c r="O2" s="222"/>
      <c r="P2" s="222"/>
      <c r="Q2" s="222"/>
      <c r="R2" s="222"/>
      <c r="S2" s="222"/>
      <c r="T2" s="222"/>
      <c r="U2" s="222"/>
      <c r="V2" s="222"/>
      <c r="AT2" s="17" t="s">
        <v>161</v>
      </c>
      <c r="AZ2" s="185" t="s">
        <v>7235</v>
      </c>
      <c r="BA2" s="185" t="s">
        <v>1</v>
      </c>
      <c r="BB2" s="185" t="s">
        <v>1</v>
      </c>
      <c r="BC2" s="185" t="s">
        <v>7236</v>
      </c>
      <c r="BD2" s="185" t="s">
        <v>82</v>
      </c>
    </row>
    <row r="3" spans="2:56" ht="6.95" customHeight="1">
      <c r="B3" s="18"/>
      <c r="C3" s="19"/>
      <c r="D3" s="19"/>
      <c r="E3" s="19"/>
      <c r="F3" s="19"/>
      <c r="G3" s="19"/>
      <c r="H3" s="19"/>
      <c r="I3" s="19"/>
      <c r="J3" s="19"/>
      <c r="K3" s="19"/>
      <c r="L3" s="20"/>
      <c r="AT3" s="17" t="s">
        <v>82</v>
      </c>
      <c r="AZ3" s="185" t="s">
        <v>7237</v>
      </c>
      <c r="BA3" s="185" t="s">
        <v>1</v>
      </c>
      <c r="BB3" s="185" t="s">
        <v>1</v>
      </c>
      <c r="BC3" s="185" t="s">
        <v>840</v>
      </c>
      <c r="BD3" s="185" t="s">
        <v>82</v>
      </c>
    </row>
    <row r="4" spans="2:56" ht="24.95" customHeight="1">
      <c r="B4" s="20"/>
      <c r="D4" s="21" t="s">
        <v>164</v>
      </c>
      <c r="L4" s="20"/>
      <c r="M4" s="81" t="s">
        <v>10</v>
      </c>
      <c r="AT4" s="17" t="s">
        <v>3</v>
      </c>
      <c r="AZ4" s="185" t="s">
        <v>7238</v>
      </c>
      <c r="BA4" s="185" t="s">
        <v>1</v>
      </c>
      <c r="BB4" s="185" t="s">
        <v>1</v>
      </c>
      <c r="BC4" s="185" t="s">
        <v>1339</v>
      </c>
      <c r="BD4" s="185" t="s">
        <v>82</v>
      </c>
    </row>
    <row r="5" spans="2:56" ht="6.95" customHeight="1">
      <c r="B5" s="20"/>
      <c r="L5" s="20"/>
      <c r="AZ5" s="185" t="s">
        <v>7239</v>
      </c>
      <c r="BA5" s="185" t="s">
        <v>1</v>
      </c>
      <c r="BB5" s="185" t="s">
        <v>1</v>
      </c>
      <c r="BC5" s="185" t="s">
        <v>379</v>
      </c>
      <c r="BD5" s="185" t="s">
        <v>82</v>
      </c>
    </row>
    <row r="6" spans="2:56" ht="12" customHeight="1">
      <c r="B6" s="20"/>
      <c r="D6" s="26" t="s">
        <v>14</v>
      </c>
      <c r="L6" s="20"/>
      <c r="AZ6" s="185" t="s">
        <v>7240</v>
      </c>
      <c r="BA6" s="185" t="s">
        <v>1</v>
      </c>
      <c r="BB6" s="185" t="s">
        <v>1</v>
      </c>
      <c r="BC6" s="185" t="s">
        <v>7241</v>
      </c>
      <c r="BD6" s="185" t="s">
        <v>82</v>
      </c>
    </row>
    <row r="7" spans="2:56" ht="16.5" customHeight="1">
      <c r="B7" s="20"/>
      <c r="E7" s="230" t="str">
        <f>'Rekapitulace stavby'!K6</f>
        <v>ODUS Kamenice</v>
      </c>
      <c r="F7" s="231"/>
      <c r="G7" s="231"/>
      <c r="H7" s="231"/>
      <c r="L7" s="20"/>
      <c r="AZ7" s="185" t="s">
        <v>7242</v>
      </c>
      <c r="BA7" s="185" t="s">
        <v>1</v>
      </c>
      <c r="BB7" s="185" t="s">
        <v>1</v>
      </c>
      <c r="BC7" s="185" t="s">
        <v>7243</v>
      </c>
      <c r="BD7" s="185" t="s">
        <v>82</v>
      </c>
    </row>
    <row r="8" spans="2:56" ht="12" customHeight="1">
      <c r="B8" s="20"/>
      <c r="D8" s="26" t="s">
        <v>165</v>
      </c>
      <c r="L8" s="20"/>
      <c r="AZ8" s="185" t="s">
        <v>7244</v>
      </c>
      <c r="BA8" s="185" t="s">
        <v>1</v>
      </c>
      <c r="BB8" s="185" t="s">
        <v>1</v>
      </c>
      <c r="BC8" s="185" t="s">
        <v>7245</v>
      </c>
      <c r="BD8" s="185" t="s">
        <v>82</v>
      </c>
    </row>
    <row r="9" spans="2:56" s="1" customFormat="1" ht="16.5" customHeight="1">
      <c r="B9" s="29"/>
      <c r="E9" s="230" t="s">
        <v>7218</v>
      </c>
      <c r="F9" s="229"/>
      <c r="G9" s="229"/>
      <c r="H9" s="229"/>
      <c r="L9" s="29"/>
      <c r="AZ9" s="185" t="s">
        <v>7246</v>
      </c>
      <c r="BA9" s="185" t="s">
        <v>1</v>
      </c>
      <c r="BB9" s="185" t="s">
        <v>1</v>
      </c>
      <c r="BC9" s="185" t="s">
        <v>7247</v>
      </c>
      <c r="BD9" s="185" t="s">
        <v>82</v>
      </c>
    </row>
    <row r="10" spans="2:56" s="1" customFormat="1" ht="12" customHeight="1">
      <c r="B10" s="29"/>
      <c r="D10" s="26" t="s">
        <v>167</v>
      </c>
      <c r="L10" s="29"/>
      <c r="AZ10" s="185" t="s">
        <v>7248</v>
      </c>
      <c r="BA10" s="185" t="s">
        <v>1</v>
      </c>
      <c r="BB10" s="185" t="s">
        <v>1</v>
      </c>
      <c r="BC10" s="185" t="s">
        <v>1682</v>
      </c>
      <c r="BD10" s="185" t="s">
        <v>82</v>
      </c>
    </row>
    <row r="11" spans="2:56" s="1" customFormat="1" ht="16.5" customHeight="1">
      <c r="B11" s="29"/>
      <c r="E11" s="211" t="s">
        <v>7249</v>
      </c>
      <c r="F11" s="229"/>
      <c r="G11" s="229"/>
      <c r="H11" s="229"/>
      <c r="L11" s="29"/>
      <c r="AZ11" s="185" t="s">
        <v>7250</v>
      </c>
      <c r="BA11" s="185" t="s">
        <v>1</v>
      </c>
      <c r="BB11" s="185" t="s">
        <v>1</v>
      </c>
      <c r="BC11" s="185" t="s">
        <v>7251</v>
      </c>
      <c r="BD11" s="185" t="s">
        <v>82</v>
      </c>
    </row>
    <row r="12" spans="2:56" s="1" customFormat="1">
      <c r="B12" s="29"/>
      <c r="L12" s="29"/>
      <c r="AZ12" s="185" t="s">
        <v>7252</v>
      </c>
      <c r="BA12" s="185" t="s">
        <v>1</v>
      </c>
      <c r="BB12" s="185" t="s">
        <v>1</v>
      </c>
      <c r="BC12" s="185" t="s">
        <v>1603</v>
      </c>
      <c r="BD12" s="185" t="s">
        <v>82</v>
      </c>
    </row>
    <row r="13" spans="2:56" s="1" customFormat="1" ht="12" customHeight="1">
      <c r="B13" s="29"/>
      <c r="D13" s="26" t="s">
        <v>16</v>
      </c>
      <c r="F13" s="24" t="s">
        <v>1</v>
      </c>
      <c r="I13" s="26" t="s">
        <v>17</v>
      </c>
      <c r="J13" s="24" t="s">
        <v>1</v>
      </c>
      <c r="L13" s="29"/>
      <c r="AZ13" s="185" t="s">
        <v>7253</v>
      </c>
      <c r="BA13" s="185" t="s">
        <v>1</v>
      </c>
      <c r="BB13" s="185" t="s">
        <v>1</v>
      </c>
      <c r="BC13" s="185" t="s">
        <v>7254</v>
      </c>
      <c r="BD13" s="185" t="s">
        <v>82</v>
      </c>
    </row>
    <row r="14" spans="2:56" s="1" customFormat="1" ht="12" customHeight="1">
      <c r="B14" s="29"/>
      <c r="D14" s="26" t="s">
        <v>18</v>
      </c>
      <c r="F14" s="24" t="s">
        <v>19</v>
      </c>
      <c r="I14" s="26" t="s">
        <v>20</v>
      </c>
      <c r="J14" s="49" t="str">
        <f>'Rekapitulace stavby'!AN8</f>
        <v>8. 6. 2024</v>
      </c>
      <c r="L14" s="29"/>
      <c r="AZ14" s="185" t="s">
        <v>7255</v>
      </c>
      <c r="BA14" s="185" t="s">
        <v>1</v>
      </c>
      <c r="BB14" s="185" t="s">
        <v>1</v>
      </c>
      <c r="BC14" s="185" t="s">
        <v>1705</v>
      </c>
      <c r="BD14" s="185" t="s">
        <v>82</v>
      </c>
    </row>
    <row r="15" spans="2:56" s="1" customFormat="1" ht="10.9" customHeight="1">
      <c r="B15" s="29"/>
      <c r="L15" s="29"/>
      <c r="AZ15" s="185" t="s">
        <v>7256</v>
      </c>
      <c r="BA15" s="185" t="s">
        <v>1</v>
      </c>
      <c r="BB15" s="185" t="s">
        <v>1</v>
      </c>
      <c r="BC15" s="185" t="s">
        <v>670</v>
      </c>
      <c r="BD15" s="185" t="s">
        <v>82</v>
      </c>
    </row>
    <row r="16" spans="2:56" s="1" customFormat="1" ht="12" customHeight="1">
      <c r="B16" s="29"/>
      <c r="D16" s="26" t="s">
        <v>22</v>
      </c>
      <c r="I16" s="26" t="s">
        <v>23</v>
      </c>
      <c r="J16" s="24" t="s">
        <v>1</v>
      </c>
      <c r="L16" s="29"/>
      <c r="AZ16" s="185" t="s">
        <v>7257</v>
      </c>
      <c r="BA16" s="185" t="s">
        <v>1</v>
      </c>
      <c r="BB16" s="185" t="s">
        <v>1</v>
      </c>
      <c r="BC16" s="185" t="s">
        <v>441</v>
      </c>
      <c r="BD16" s="185" t="s">
        <v>82</v>
      </c>
    </row>
    <row r="17" spans="2:56" s="1" customFormat="1" ht="18" customHeight="1">
      <c r="B17" s="29"/>
      <c r="E17" s="24" t="s">
        <v>24</v>
      </c>
      <c r="I17" s="26" t="s">
        <v>25</v>
      </c>
      <c r="J17" s="24" t="s">
        <v>1</v>
      </c>
      <c r="L17" s="29"/>
      <c r="AZ17" s="185" t="s">
        <v>7258</v>
      </c>
      <c r="BA17" s="185" t="s">
        <v>1</v>
      </c>
      <c r="BB17" s="185" t="s">
        <v>1</v>
      </c>
      <c r="BC17" s="185" t="s">
        <v>112</v>
      </c>
      <c r="BD17" s="185" t="s">
        <v>82</v>
      </c>
    </row>
    <row r="18" spans="2:56" s="1" customFormat="1" ht="6.95" customHeight="1">
      <c r="B18" s="29"/>
      <c r="L18" s="29"/>
      <c r="AZ18" s="185" t="s">
        <v>7259</v>
      </c>
      <c r="BA18" s="185" t="s">
        <v>1</v>
      </c>
      <c r="BB18" s="185" t="s">
        <v>1</v>
      </c>
      <c r="BC18" s="185" t="s">
        <v>7260</v>
      </c>
      <c r="BD18" s="185" t="s">
        <v>82</v>
      </c>
    </row>
    <row r="19" spans="2:56" s="1" customFormat="1" ht="12" customHeight="1">
      <c r="B19" s="29"/>
      <c r="D19" s="26" t="s">
        <v>26</v>
      </c>
      <c r="I19" s="26" t="s">
        <v>23</v>
      </c>
      <c r="J19" s="24" t="s">
        <v>1</v>
      </c>
      <c r="L19" s="29"/>
      <c r="AZ19" s="185" t="s">
        <v>7261</v>
      </c>
      <c r="BA19" s="185" t="s">
        <v>1</v>
      </c>
      <c r="BB19" s="185" t="s">
        <v>1</v>
      </c>
      <c r="BC19" s="185" t="s">
        <v>7262</v>
      </c>
      <c r="BD19" s="185" t="s">
        <v>82</v>
      </c>
    </row>
    <row r="20" spans="2:56" s="1" customFormat="1" ht="18" customHeight="1">
      <c r="B20" s="29"/>
      <c r="E20" s="24" t="s">
        <v>24</v>
      </c>
      <c r="I20" s="26" t="s">
        <v>25</v>
      </c>
      <c r="J20" s="24" t="s">
        <v>1</v>
      </c>
      <c r="L20" s="29"/>
      <c r="AZ20" s="185" t="s">
        <v>7263</v>
      </c>
      <c r="BA20" s="185" t="s">
        <v>1</v>
      </c>
      <c r="BB20" s="185" t="s">
        <v>1</v>
      </c>
      <c r="BC20" s="185" t="s">
        <v>7264</v>
      </c>
      <c r="BD20" s="185" t="s">
        <v>82</v>
      </c>
    </row>
    <row r="21" spans="2:56" s="1" customFormat="1" ht="6.95" customHeight="1">
      <c r="B21" s="29"/>
      <c r="L21" s="29"/>
      <c r="AZ21" s="185" t="s">
        <v>7265</v>
      </c>
      <c r="BA21" s="185" t="s">
        <v>1</v>
      </c>
      <c r="BB21" s="185" t="s">
        <v>1</v>
      </c>
      <c r="BC21" s="185" t="s">
        <v>1043</v>
      </c>
      <c r="BD21" s="185" t="s">
        <v>82</v>
      </c>
    </row>
    <row r="22" spans="2:56" s="1" customFormat="1" ht="12" customHeight="1">
      <c r="B22" s="29"/>
      <c r="D22" s="26" t="s">
        <v>27</v>
      </c>
      <c r="I22" s="26" t="s">
        <v>23</v>
      </c>
      <c r="J22" s="24" t="s">
        <v>1</v>
      </c>
      <c r="L22" s="29"/>
    </row>
    <row r="23" spans="2:56" s="1" customFormat="1" ht="18" customHeight="1">
      <c r="B23" s="29"/>
      <c r="E23" s="24" t="s">
        <v>24</v>
      </c>
      <c r="I23" s="26" t="s">
        <v>25</v>
      </c>
      <c r="J23" s="24" t="s">
        <v>1</v>
      </c>
      <c r="L23" s="29"/>
    </row>
    <row r="24" spans="2:56" s="1" customFormat="1" ht="6.95" customHeight="1">
      <c r="B24" s="29"/>
      <c r="L24" s="29"/>
    </row>
    <row r="25" spans="2:56" s="1" customFormat="1" ht="12" customHeight="1">
      <c r="B25" s="29"/>
      <c r="D25" s="26" t="s">
        <v>30</v>
      </c>
      <c r="I25" s="26" t="s">
        <v>23</v>
      </c>
      <c r="J25" s="24" t="s">
        <v>1</v>
      </c>
      <c r="L25" s="29"/>
    </row>
    <row r="26" spans="2:56" s="1" customFormat="1" ht="18" customHeight="1">
      <c r="B26" s="29"/>
      <c r="E26" s="24" t="s">
        <v>24</v>
      </c>
      <c r="I26" s="26" t="s">
        <v>25</v>
      </c>
      <c r="J26" s="24" t="s">
        <v>1</v>
      </c>
      <c r="L26" s="29"/>
    </row>
    <row r="27" spans="2:56" s="1" customFormat="1" ht="6.95" customHeight="1">
      <c r="B27" s="29"/>
      <c r="L27" s="29"/>
    </row>
    <row r="28" spans="2:56" s="1" customFormat="1" ht="12" customHeight="1">
      <c r="B28" s="29"/>
      <c r="D28" s="26" t="s">
        <v>32</v>
      </c>
      <c r="L28" s="29"/>
    </row>
    <row r="29" spans="2:56" s="7" customFormat="1" ht="16.5" customHeight="1">
      <c r="B29" s="82"/>
      <c r="E29" s="225" t="s">
        <v>1</v>
      </c>
      <c r="F29" s="225"/>
      <c r="G29" s="225"/>
      <c r="H29" s="225"/>
      <c r="L29" s="82"/>
    </row>
    <row r="30" spans="2:56" s="1" customFormat="1" ht="6.95" customHeight="1">
      <c r="B30" s="29"/>
      <c r="L30" s="29"/>
    </row>
    <row r="31" spans="2:56" s="1" customFormat="1" ht="6.95" customHeight="1">
      <c r="B31" s="29"/>
      <c r="D31" s="50"/>
      <c r="E31" s="50"/>
      <c r="F31" s="50"/>
      <c r="G31" s="50"/>
      <c r="H31" s="50"/>
      <c r="I31" s="50"/>
      <c r="J31" s="50"/>
      <c r="K31" s="50"/>
      <c r="L31" s="29"/>
    </row>
    <row r="32" spans="2:56" s="1" customFormat="1" ht="25.35" customHeight="1">
      <c r="B32" s="29"/>
      <c r="D32" s="83" t="s">
        <v>33</v>
      </c>
      <c r="J32" s="63">
        <f>ROUND(J130, 2)</f>
        <v>9071808.9199999999</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ROUND((SUM(BE130:BE468)),  2)</f>
        <v>9071808.9199999999</v>
      </c>
      <c r="I35" s="84">
        <v>0.21</v>
      </c>
      <c r="J35" s="80">
        <f>ROUND(((SUM(BE130:BE468))*I35),  2)</f>
        <v>1905079.87</v>
      </c>
      <c r="L35" s="29"/>
    </row>
    <row r="36" spans="2:12" s="1" customFormat="1" ht="14.45" customHeight="1">
      <c r="B36" s="29"/>
      <c r="E36" s="26" t="s">
        <v>39</v>
      </c>
      <c r="F36" s="80">
        <f>ROUND((SUM(BF130:BF468)),  2)</f>
        <v>0</v>
      </c>
      <c r="I36" s="84">
        <v>0.12</v>
      </c>
      <c r="J36" s="80">
        <f>ROUND(((SUM(BF130:BF468))*I36),  2)</f>
        <v>0</v>
      </c>
      <c r="L36" s="29"/>
    </row>
    <row r="37" spans="2:12" s="1" customFormat="1" ht="14.45" hidden="1" customHeight="1">
      <c r="B37" s="29"/>
      <c r="E37" s="26" t="s">
        <v>40</v>
      </c>
      <c r="F37" s="80">
        <f>ROUND((SUM(BG130:BG468)),  2)</f>
        <v>0</v>
      </c>
      <c r="I37" s="84">
        <v>0.21</v>
      </c>
      <c r="J37" s="80">
        <f>0</f>
        <v>0</v>
      </c>
      <c r="L37" s="29"/>
    </row>
    <row r="38" spans="2:12" s="1" customFormat="1" ht="14.45" hidden="1" customHeight="1">
      <c r="B38" s="29"/>
      <c r="E38" s="26" t="s">
        <v>41</v>
      </c>
      <c r="F38" s="80">
        <f>ROUND((SUM(BH130:BH468)),  2)</f>
        <v>0</v>
      </c>
      <c r="I38" s="84">
        <v>0.12</v>
      </c>
      <c r="J38" s="80">
        <f>0</f>
        <v>0</v>
      </c>
      <c r="L38" s="29"/>
    </row>
    <row r="39" spans="2:12" s="1" customFormat="1" ht="14.45" hidden="1" customHeight="1">
      <c r="B39" s="29"/>
      <c r="E39" s="26" t="s">
        <v>42</v>
      </c>
      <c r="F39" s="80">
        <f>ROUND((SUM(BI130:BI468)),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10976888.789999999</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7218</v>
      </c>
      <c r="F87" s="229"/>
      <c r="G87" s="229"/>
      <c r="H87" s="229"/>
      <c r="L87" s="29"/>
    </row>
    <row r="88" spans="2:12" s="1" customFormat="1" ht="12" customHeight="1">
      <c r="B88" s="29"/>
      <c r="C88" s="26" t="s">
        <v>167</v>
      </c>
      <c r="L88" s="29"/>
    </row>
    <row r="89" spans="2:12" s="1" customFormat="1" ht="16.5" customHeight="1">
      <c r="B89" s="29"/>
      <c r="E89" s="211" t="str">
        <f>E11</f>
        <v>D.1.3.1_1 - Dopravní řešení - venky</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15.2" customHeight="1">
      <c r="B93" s="29"/>
      <c r="C93" s="26" t="s">
        <v>22</v>
      </c>
      <c r="F93" s="24" t="str">
        <f>E17</f>
        <v xml:space="preserve"> </v>
      </c>
      <c r="I93" s="26" t="s">
        <v>27</v>
      </c>
      <c r="J93" s="27" t="str">
        <f>E23</f>
        <v xml:space="preserve"> </v>
      </c>
      <c r="L93" s="29"/>
    </row>
    <row r="94" spans="2:12" s="1" customFormat="1" ht="15.2" customHeight="1">
      <c r="B94" s="29"/>
      <c r="C94" s="26" t="s">
        <v>26</v>
      </c>
      <c r="F94" s="24" t="str">
        <f>IF(E20="","",E20)</f>
        <v xml:space="preserve"> </v>
      </c>
      <c r="I94" s="26" t="s">
        <v>30</v>
      </c>
      <c r="J94" s="27" t="str">
        <f>E26</f>
        <v xml:space="preserve"> </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J130</f>
        <v>9071808.9199999999</v>
      </c>
      <c r="L98" s="29"/>
      <c r="AU98" s="17" t="s">
        <v>172</v>
      </c>
    </row>
    <row r="99" spans="2:47" s="8" customFormat="1" ht="24.95" customHeight="1">
      <c r="B99" s="96"/>
      <c r="D99" s="97" t="s">
        <v>173</v>
      </c>
      <c r="E99" s="98"/>
      <c r="F99" s="98"/>
      <c r="G99" s="98"/>
      <c r="H99" s="98"/>
      <c r="I99" s="98"/>
      <c r="J99" s="99">
        <f>J131</f>
        <v>9071808.9199999999</v>
      </c>
      <c r="L99" s="96"/>
    </row>
    <row r="100" spans="2:47" s="9" customFormat="1" ht="19.899999999999999" customHeight="1">
      <c r="B100" s="100"/>
      <c r="D100" s="101" t="s">
        <v>174</v>
      </c>
      <c r="E100" s="102"/>
      <c r="F100" s="102"/>
      <c r="G100" s="102"/>
      <c r="H100" s="102"/>
      <c r="I100" s="102"/>
      <c r="J100" s="103">
        <f>J132</f>
        <v>1397207.89</v>
      </c>
      <c r="L100" s="100"/>
    </row>
    <row r="101" spans="2:47" s="9" customFormat="1" ht="19.899999999999999" customHeight="1">
      <c r="B101" s="100"/>
      <c r="D101" s="101" t="s">
        <v>175</v>
      </c>
      <c r="E101" s="102"/>
      <c r="F101" s="102"/>
      <c r="G101" s="102"/>
      <c r="H101" s="102"/>
      <c r="I101" s="102"/>
      <c r="J101" s="103">
        <f>J239</f>
        <v>311282.01</v>
      </c>
      <c r="L101" s="100"/>
    </row>
    <row r="102" spans="2:47" s="9" customFormat="1" ht="19.899999999999999" customHeight="1">
      <c r="B102" s="100"/>
      <c r="D102" s="101" t="s">
        <v>176</v>
      </c>
      <c r="E102" s="102"/>
      <c r="F102" s="102"/>
      <c r="G102" s="102"/>
      <c r="H102" s="102"/>
      <c r="I102" s="102"/>
      <c r="J102" s="103">
        <f>J260</f>
        <v>37275</v>
      </c>
      <c r="L102" s="100"/>
    </row>
    <row r="103" spans="2:47" s="9" customFormat="1" ht="19.899999999999999" customHeight="1">
      <c r="B103" s="100"/>
      <c r="D103" s="101" t="s">
        <v>177</v>
      </c>
      <c r="E103" s="102"/>
      <c r="F103" s="102"/>
      <c r="G103" s="102"/>
      <c r="H103" s="102"/>
      <c r="I103" s="102"/>
      <c r="J103" s="103">
        <f>J269</f>
        <v>4374.72</v>
      </c>
      <c r="L103" s="100"/>
    </row>
    <row r="104" spans="2:47" s="9" customFormat="1" ht="19.899999999999999" customHeight="1">
      <c r="B104" s="100"/>
      <c r="D104" s="101" t="s">
        <v>178</v>
      </c>
      <c r="E104" s="102"/>
      <c r="F104" s="102"/>
      <c r="G104" s="102"/>
      <c r="H104" s="102"/>
      <c r="I104" s="102"/>
      <c r="J104" s="103">
        <f>J274</f>
        <v>4862076.87</v>
      </c>
      <c r="L104" s="100"/>
    </row>
    <row r="105" spans="2:47" s="9" customFormat="1" ht="19.899999999999999" customHeight="1">
      <c r="B105" s="100"/>
      <c r="D105" s="101" t="s">
        <v>5751</v>
      </c>
      <c r="E105" s="102"/>
      <c r="F105" s="102"/>
      <c r="G105" s="102"/>
      <c r="H105" s="102"/>
      <c r="I105" s="102"/>
      <c r="J105" s="103">
        <f>J359</f>
        <v>72589.239999999991</v>
      </c>
      <c r="L105" s="100"/>
    </row>
    <row r="106" spans="2:47" s="9" customFormat="1" ht="19.899999999999999" customHeight="1">
      <c r="B106" s="100"/>
      <c r="D106" s="101" t="s">
        <v>180</v>
      </c>
      <c r="E106" s="102"/>
      <c r="F106" s="102"/>
      <c r="G106" s="102"/>
      <c r="H106" s="102"/>
      <c r="I106" s="102"/>
      <c r="J106" s="103">
        <f>J382</f>
        <v>987034.58000000007</v>
      </c>
      <c r="L106" s="100"/>
    </row>
    <row r="107" spans="2:47" s="9" customFormat="1" ht="19.899999999999999" customHeight="1">
      <c r="B107" s="100"/>
      <c r="D107" s="101" t="s">
        <v>3087</v>
      </c>
      <c r="E107" s="102"/>
      <c r="F107" s="102"/>
      <c r="G107" s="102"/>
      <c r="H107" s="102"/>
      <c r="I107" s="102"/>
      <c r="J107" s="103">
        <f>J434</f>
        <v>1352839.6099999999</v>
      </c>
      <c r="L107" s="100"/>
    </row>
    <row r="108" spans="2:47" s="9" customFormat="1" ht="19.899999999999999" customHeight="1">
      <c r="B108" s="100"/>
      <c r="D108" s="101" t="s">
        <v>181</v>
      </c>
      <c r="E108" s="102"/>
      <c r="F108" s="102"/>
      <c r="G108" s="102"/>
      <c r="H108" s="102"/>
      <c r="I108" s="102"/>
      <c r="J108" s="103">
        <f>J466</f>
        <v>47129</v>
      </c>
      <c r="L108" s="100"/>
    </row>
    <row r="109" spans="2:47" s="1" customFormat="1" ht="21.75" customHeight="1">
      <c r="B109" s="29"/>
      <c r="L109" s="29"/>
    </row>
    <row r="110" spans="2:47" s="1" customFormat="1" ht="6.95" customHeight="1">
      <c r="B110" s="41"/>
      <c r="C110" s="42"/>
      <c r="D110" s="42"/>
      <c r="E110" s="42"/>
      <c r="F110" s="42"/>
      <c r="G110" s="42"/>
      <c r="H110" s="42"/>
      <c r="I110" s="42"/>
      <c r="J110" s="42"/>
      <c r="K110" s="42"/>
      <c r="L110" s="29"/>
    </row>
    <row r="114" spans="2:12" s="1" customFormat="1" ht="6.95" customHeight="1">
      <c r="B114" s="43"/>
      <c r="C114" s="44"/>
      <c r="D114" s="44"/>
      <c r="E114" s="44"/>
      <c r="F114" s="44"/>
      <c r="G114" s="44"/>
      <c r="H114" s="44"/>
      <c r="I114" s="44"/>
      <c r="J114" s="44"/>
      <c r="K114" s="44"/>
      <c r="L114" s="29"/>
    </row>
    <row r="115" spans="2:12" s="1" customFormat="1" ht="24.95" customHeight="1">
      <c r="B115" s="29"/>
      <c r="C115" s="21" t="s">
        <v>209</v>
      </c>
      <c r="L115" s="29"/>
    </row>
    <row r="116" spans="2:12" s="1" customFormat="1" ht="6.95" customHeight="1">
      <c r="B116" s="29"/>
      <c r="L116" s="29"/>
    </row>
    <row r="117" spans="2:12" s="1" customFormat="1" ht="12" customHeight="1">
      <c r="B117" s="29"/>
      <c r="C117" s="26" t="s">
        <v>14</v>
      </c>
      <c r="L117" s="29"/>
    </row>
    <row r="118" spans="2:12" s="1" customFormat="1" ht="16.5" customHeight="1">
      <c r="B118" s="29"/>
      <c r="E118" s="230" t="str">
        <f>E7</f>
        <v>ODUS Kamenice</v>
      </c>
      <c r="F118" s="231"/>
      <c r="G118" s="231"/>
      <c r="H118" s="231"/>
      <c r="L118" s="29"/>
    </row>
    <row r="119" spans="2:12" ht="12" customHeight="1">
      <c r="B119" s="20"/>
      <c r="C119" s="26" t="s">
        <v>165</v>
      </c>
      <c r="L119" s="20"/>
    </row>
    <row r="120" spans="2:12" s="1" customFormat="1" ht="16.5" customHeight="1">
      <c r="B120" s="29"/>
      <c r="E120" s="230" t="s">
        <v>7218</v>
      </c>
      <c r="F120" s="229"/>
      <c r="G120" s="229"/>
      <c r="H120" s="229"/>
      <c r="L120" s="29"/>
    </row>
    <row r="121" spans="2:12" s="1" customFormat="1" ht="12" customHeight="1">
      <c r="B121" s="29"/>
      <c r="C121" s="26" t="s">
        <v>167</v>
      </c>
      <c r="L121" s="29"/>
    </row>
    <row r="122" spans="2:12" s="1" customFormat="1" ht="16.5" customHeight="1">
      <c r="B122" s="29"/>
      <c r="E122" s="211" t="str">
        <f>E11</f>
        <v>D.1.3.1_1 - Dopravní řešení - venky</v>
      </c>
      <c r="F122" s="229"/>
      <c r="G122" s="229"/>
      <c r="H122" s="229"/>
      <c r="L122" s="29"/>
    </row>
    <row r="123" spans="2:12" s="1" customFormat="1" ht="6.95" customHeight="1">
      <c r="B123" s="29"/>
      <c r="L123" s="29"/>
    </row>
    <row r="124" spans="2:12" s="1" customFormat="1" ht="12" customHeight="1">
      <c r="B124" s="29"/>
      <c r="C124" s="26" t="s">
        <v>18</v>
      </c>
      <c r="F124" s="24" t="str">
        <f>F14</f>
        <v>Česká Kamenice</v>
      </c>
      <c r="I124" s="26" t="s">
        <v>20</v>
      </c>
      <c r="J124" s="49" t="str">
        <f>IF(J14="","",J14)</f>
        <v>8. 6. 2024</v>
      </c>
      <c r="L124" s="29"/>
    </row>
    <row r="125" spans="2:12" s="1" customFormat="1" ht="6.95" customHeight="1">
      <c r="B125" s="29"/>
      <c r="L125" s="29"/>
    </row>
    <row r="126" spans="2:12" s="1" customFormat="1" ht="15.2" customHeight="1">
      <c r="B126" s="29"/>
      <c r="C126" s="26" t="s">
        <v>22</v>
      </c>
      <c r="F126" s="24" t="str">
        <f>E17</f>
        <v xml:space="preserve"> </v>
      </c>
      <c r="I126" s="26" t="s">
        <v>27</v>
      </c>
      <c r="J126" s="27" t="str">
        <f>E23</f>
        <v xml:space="preserve"> </v>
      </c>
      <c r="L126" s="29"/>
    </row>
    <row r="127" spans="2:12" s="1" customFormat="1" ht="15.2" customHeight="1">
      <c r="B127" s="29"/>
      <c r="C127" s="26" t="s">
        <v>26</v>
      </c>
      <c r="F127" s="24" t="str">
        <f>IF(E20="","",E20)</f>
        <v xml:space="preserve"> </v>
      </c>
      <c r="I127" s="26" t="s">
        <v>30</v>
      </c>
      <c r="J127" s="27" t="str">
        <f>E26</f>
        <v xml:space="preserve"> </v>
      </c>
      <c r="L127" s="29"/>
    </row>
    <row r="128" spans="2:12" s="1" customFormat="1" ht="10.35" customHeight="1">
      <c r="B128" s="29"/>
      <c r="L128" s="29"/>
    </row>
    <row r="129" spans="2:65" s="10" customFormat="1" ht="29.25" customHeight="1">
      <c r="B129" s="104"/>
      <c r="C129" s="105" t="s">
        <v>210</v>
      </c>
      <c r="D129" s="106" t="s">
        <v>58</v>
      </c>
      <c r="E129" s="106" t="s">
        <v>54</v>
      </c>
      <c r="F129" s="106" t="s">
        <v>55</v>
      </c>
      <c r="G129" s="106" t="s">
        <v>211</v>
      </c>
      <c r="H129" s="106" t="s">
        <v>212</v>
      </c>
      <c r="I129" s="106" t="s">
        <v>213</v>
      </c>
      <c r="J129" s="106" t="s">
        <v>170</v>
      </c>
      <c r="K129" s="107" t="s">
        <v>214</v>
      </c>
      <c r="L129" s="104"/>
      <c r="M129" s="56" t="s">
        <v>1</v>
      </c>
      <c r="N129" s="57" t="s">
        <v>37</v>
      </c>
      <c r="O129" s="57" t="s">
        <v>215</v>
      </c>
      <c r="P129" s="57" t="s">
        <v>216</v>
      </c>
      <c r="Q129" s="57" t="s">
        <v>217</v>
      </c>
      <c r="R129" s="57" t="s">
        <v>218</v>
      </c>
      <c r="S129" s="57" t="s">
        <v>219</v>
      </c>
      <c r="T129" s="58" t="s">
        <v>220</v>
      </c>
    </row>
    <row r="130" spans="2:65" s="1" customFormat="1" ht="22.9" customHeight="1">
      <c r="B130" s="29"/>
      <c r="C130" s="61" t="s">
        <v>221</v>
      </c>
      <c r="J130" s="108">
        <f>BK130</f>
        <v>9071808.9199999999</v>
      </c>
      <c r="L130" s="29"/>
      <c r="M130" s="59"/>
      <c r="N130" s="50"/>
      <c r="O130" s="50"/>
      <c r="P130" s="109">
        <f>P131</f>
        <v>3074.023784</v>
      </c>
      <c r="Q130" s="50"/>
      <c r="R130" s="109">
        <f>R131</f>
        <v>604.21841040000004</v>
      </c>
      <c r="S130" s="50"/>
      <c r="T130" s="110">
        <f>T131</f>
        <v>1416.0659999999998</v>
      </c>
      <c r="AT130" s="17" t="s">
        <v>72</v>
      </c>
      <c r="AU130" s="17" t="s">
        <v>172</v>
      </c>
      <c r="BK130" s="111">
        <f>BK131</f>
        <v>9071808.9199999999</v>
      </c>
    </row>
    <row r="131" spans="2:65" s="11" customFormat="1" ht="25.9" customHeight="1">
      <c r="B131" s="112"/>
      <c r="D131" s="113" t="s">
        <v>72</v>
      </c>
      <c r="E131" s="114" t="s">
        <v>222</v>
      </c>
      <c r="F131" s="114" t="s">
        <v>223</v>
      </c>
      <c r="J131" s="115">
        <f>BK131</f>
        <v>9071808.9199999999</v>
      </c>
      <c r="L131" s="112"/>
      <c r="M131" s="116"/>
      <c r="P131" s="117">
        <f>P132+P239+P260+P269+P274+P359+P382+P434+P466</f>
        <v>3074.023784</v>
      </c>
      <c r="R131" s="117">
        <f>R132+R239+R260+R269+R274+R359+R382+R434+R466</f>
        <v>604.21841040000004</v>
      </c>
      <c r="T131" s="118">
        <f>T132+T239+T260+T269+T274+T359+T382+T434+T466</f>
        <v>1416.0659999999998</v>
      </c>
      <c r="AR131" s="113" t="s">
        <v>78</v>
      </c>
      <c r="AT131" s="119" t="s">
        <v>72</v>
      </c>
      <c r="AU131" s="119" t="s">
        <v>73</v>
      </c>
      <c r="AY131" s="113" t="s">
        <v>224</v>
      </c>
      <c r="BK131" s="120">
        <f>BK132+BK239+BK260+BK269+BK274+BK359+BK382+BK434+BK466</f>
        <v>9071808.9199999999</v>
      </c>
    </row>
    <row r="132" spans="2:65" s="11" customFormat="1" ht="22.9" customHeight="1">
      <c r="B132" s="112"/>
      <c r="D132" s="113" t="s">
        <v>72</v>
      </c>
      <c r="E132" s="121" t="s">
        <v>78</v>
      </c>
      <c r="F132" s="121" t="s">
        <v>225</v>
      </c>
      <c r="J132" s="122">
        <f>BK132</f>
        <v>1397207.89</v>
      </c>
      <c r="L132" s="112"/>
      <c r="M132" s="116"/>
      <c r="P132" s="117">
        <f>SUM(P133:P238)</f>
        <v>1202.7130909999998</v>
      </c>
      <c r="R132" s="117">
        <f>SUM(R133:R238)</f>
        <v>41.215703999999995</v>
      </c>
      <c r="T132" s="118">
        <f>SUM(T133:T238)</f>
        <v>1397.55</v>
      </c>
      <c r="AR132" s="113" t="s">
        <v>78</v>
      </c>
      <c r="AT132" s="119" t="s">
        <v>72</v>
      </c>
      <c r="AU132" s="119" t="s">
        <v>78</v>
      </c>
      <c r="AY132" s="113" t="s">
        <v>224</v>
      </c>
      <c r="BK132" s="120">
        <f>SUM(BK133:BK238)</f>
        <v>1397207.89</v>
      </c>
    </row>
    <row r="133" spans="2:65" s="1" customFormat="1" ht="24.2" customHeight="1">
      <c r="B133" s="123"/>
      <c r="C133" s="124" t="s">
        <v>78</v>
      </c>
      <c r="D133" s="124" t="s">
        <v>226</v>
      </c>
      <c r="E133" s="125" t="s">
        <v>7266</v>
      </c>
      <c r="F133" s="126" t="s">
        <v>7267</v>
      </c>
      <c r="G133" s="127" t="s">
        <v>266</v>
      </c>
      <c r="H133" s="128">
        <v>2110</v>
      </c>
      <c r="I133" s="129">
        <v>65</v>
      </c>
      <c r="J133" s="129">
        <f>ROUND(I133*H133,2)</f>
        <v>137150</v>
      </c>
      <c r="K133" s="126" t="s">
        <v>1</v>
      </c>
      <c r="L133" s="29"/>
      <c r="M133" s="130" t="s">
        <v>1</v>
      </c>
      <c r="N133" s="131" t="s">
        <v>38</v>
      </c>
      <c r="O133" s="132">
        <v>0.11899999999999999</v>
      </c>
      <c r="P133" s="132">
        <f>O133*H133</f>
        <v>251.08999999999997</v>
      </c>
      <c r="Q133" s="132">
        <v>0</v>
      </c>
      <c r="R133" s="132">
        <f>Q133*H133</f>
        <v>0</v>
      </c>
      <c r="S133" s="132">
        <v>0.44</v>
      </c>
      <c r="T133" s="133">
        <f>S133*H133</f>
        <v>928.4</v>
      </c>
      <c r="AR133" s="134" t="s">
        <v>106</v>
      </c>
      <c r="AT133" s="134" t="s">
        <v>226</v>
      </c>
      <c r="AU133" s="134" t="s">
        <v>82</v>
      </c>
      <c r="AY133" s="17" t="s">
        <v>224</v>
      </c>
      <c r="BE133" s="135">
        <f>IF(N133="základní",J133,0)</f>
        <v>137150</v>
      </c>
      <c r="BF133" s="135">
        <f>IF(N133="snížená",J133,0)</f>
        <v>0</v>
      </c>
      <c r="BG133" s="135">
        <f>IF(N133="zákl. přenesená",J133,0)</f>
        <v>0</v>
      </c>
      <c r="BH133" s="135">
        <f>IF(N133="sníž. přenesená",J133,0)</f>
        <v>0</v>
      </c>
      <c r="BI133" s="135">
        <f>IF(N133="nulová",J133,0)</f>
        <v>0</v>
      </c>
      <c r="BJ133" s="17" t="s">
        <v>78</v>
      </c>
      <c r="BK133" s="135">
        <f>ROUND(I133*H133,2)</f>
        <v>137150</v>
      </c>
      <c r="BL133" s="17" t="s">
        <v>106</v>
      </c>
      <c r="BM133" s="134" t="s">
        <v>7268</v>
      </c>
    </row>
    <row r="134" spans="2:65" s="1" customFormat="1" ht="19.5">
      <c r="B134" s="29"/>
      <c r="D134" s="136" t="s">
        <v>231</v>
      </c>
      <c r="F134" s="137" t="s">
        <v>7267</v>
      </c>
      <c r="L134" s="29"/>
      <c r="M134" s="138"/>
      <c r="T134" s="53"/>
      <c r="AT134" s="17" t="s">
        <v>231</v>
      </c>
      <c r="AU134" s="17" t="s">
        <v>82</v>
      </c>
    </row>
    <row r="135" spans="2:65" s="13" customFormat="1">
      <c r="B135" s="146"/>
      <c r="D135" s="136" t="s">
        <v>234</v>
      </c>
      <c r="E135" s="147" t="s">
        <v>1</v>
      </c>
      <c r="F135" s="148" t="s">
        <v>7269</v>
      </c>
      <c r="H135" s="149">
        <v>2110</v>
      </c>
      <c r="L135" s="146"/>
      <c r="M135" s="150"/>
      <c r="T135" s="151"/>
      <c r="AT135" s="147" t="s">
        <v>234</v>
      </c>
      <c r="AU135" s="147" t="s">
        <v>82</v>
      </c>
      <c r="AV135" s="13" t="s">
        <v>82</v>
      </c>
      <c r="AW135" s="13" t="s">
        <v>29</v>
      </c>
      <c r="AX135" s="13" t="s">
        <v>73</v>
      </c>
      <c r="AY135" s="147" t="s">
        <v>224</v>
      </c>
    </row>
    <row r="136" spans="2:65" s="14" customFormat="1">
      <c r="B136" s="152"/>
      <c r="D136" s="136" t="s">
        <v>234</v>
      </c>
      <c r="E136" s="153" t="s">
        <v>1</v>
      </c>
      <c r="F136" s="154" t="s">
        <v>239</v>
      </c>
      <c r="H136" s="155">
        <v>2110</v>
      </c>
      <c r="L136" s="152"/>
      <c r="M136" s="156"/>
      <c r="T136" s="157"/>
      <c r="AT136" s="153" t="s">
        <v>234</v>
      </c>
      <c r="AU136" s="153" t="s">
        <v>82</v>
      </c>
      <c r="AV136" s="14" t="s">
        <v>106</v>
      </c>
      <c r="AW136" s="14" t="s">
        <v>29</v>
      </c>
      <c r="AX136" s="14" t="s">
        <v>78</v>
      </c>
      <c r="AY136" s="153" t="s">
        <v>224</v>
      </c>
    </row>
    <row r="137" spans="2:65" s="1" customFormat="1" ht="24.2" customHeight="1">
      <c r="B137" s="123"/>
      <c r="C137" s="124" t="s">
        <v>82</v>
      </c>
      <c r="D137" s="124" t="s">
        <v>226</v>
      </c>
      <c r="E137" s="125" t="s">
        <v>7270</v>
      </c>
      <c r="F137" s="126" t="s">
        <v>7271</v>
      </c>
      <c r="G137" s="127" t="s">
        <v>266</v>
      </c>
      <c r="H137" s="128">
        <v>2110</v>
      </c>
      <c r="I137" s="129">
        <v>50.5</v>
      </c>
      <c r="J137" s="129">
        <f>ROUND(I137*H137,2)</f>
        <v>106555</v>
      </c>
      <c r="K137" s="126" t="s">
        <v>1</v>
      </c>
      <c r="L137" s="29"/>
      <c r="M137" s="130" t="s">
        <v>1</v>
      </c>
      <c r="N137" s="131" t="s">
        <v>38</v>
      </c>
      <c r="O137" s="132">
        <v>7.8E-2</v>
      </c>
      <c r="P137" s="132">
        <f>O137*H137</f>
        <v>164.58</v>
      </c>
      <c r="Q137" s="132">
        <v>0</v>
      </c>
      <c r="R137" s="132">
        <f>Q137*H137</f>
        <v>0</v>
      </c>
      <c r="S137" s="132">
        <v>0.22</v>
      </c>
      <c r="T137" s="133">
        <f>S137*H137</f>
        <v>464.2</v>
      </c>
      <c r="AR137" s="134" t="s">
        <v>106</v>
      </c>
      <c r="AT137" s="134" t="s">
        <v>226</v>
      </c>
      <c r="AU137" s="134" t="s">
        <v>82</v>
      </c>
      <c r="AY137" s="17" t="s">
        <v>224</v>
      </c>
      <c r="BE137" s="135">
        <f>IF(N137="základní",J137,0)</f>
        <v>106555</v>
      </c>
      <c r="BF137" s="135">
        <f>IF(N137="snížená",J137,0)</f>
        <v>0</v>
      </c>
      <c r="BG137" s="135">
        <f>IF(N137="zákl. přenesená",J137,0)</f>
        <v>0</v>
      </c>
      <c r="BH137" s="135">
        <f>IF(N137="sníž. přenesená",J137,0)</f>
        <v>0</v>
      </c>
      <c r="BI137" s="135">
        <f>IF(N137="nulová",J137,0)</f>
        <v>0</v>
      </c>
      <c r="BJ137" s="17" t="s">
        <v>78</v>
      </c>
      <c r="BK137" s="135">
        <f>ROUND(I137*H137,2)</f>
        <v>106555</v>
      </c>
      <c r="BL137" s="17" t="s">
        <v>106</v>
      </c>
      <c r="BM137" s="134" t="s">
        <v>7272</v>
      </c>
    </row>
    <row r="138" spans="2:65" s="1" customFormat="1" ht="19.5">
      <c r="B138" s="29"/>
      <c r="D138" s="136" t="s">
        <v>231</v>
      </c>
      <c r="F138" s="137" t="s">
        <v>7271</v>
      </c>
      <c r="L138" s="29"/>
      <c r="M138" s="138"/>
      <c r="T138" s="53"/>
      <c r="AT138" s="17" t="s">
        <v>231</v>
      </c>
      <c r="AU138" s="17" t="s">
        <v>82</v>
      </c>
    </row>
    <row r="139" spans="2:65" s="13" customFormat="1" ht="22.5">
      <c r="B139" s="146"/>
      <c r="D139" s="136" t="s">
        <v>234</v>
      </c>
      <c r="E139" s="147" t="s">
        <v>1</v>
      </c>
      <c r="F139" s="148" t="s">
        <v>7273</v>
      </c>
      <c r="H139" s="149">
        <v>2110</v>
      </c>
      <c r="L139" s="146"/>
      <c r="M139" s="150"/>
      <c r="T139" s="151"/>
      <c r="AT139" s="147" t="s">
        <v>234</v>
      </c>
      <c r="AU139" s="147" t="s">
        <v>82</v>
      </c>
      <c r="AV139" s="13" t="s">
        <v>82</v>
      </c>
      <c r="AW139" s="13" t="s">
        <v>29</v>
      </c>
      <c r="AX139" s="13" t="s">
        <v>78</v>
      </c>
      <c r="AY139" s="147" t="s">
        <v>224</v>
      </c>
    </row>
    <row r="140" spans="2:65" s="1" customFormat="1" ht="33" customHeight="1">
      <c r="B140" s="123"/>
      <c r="C140" s="124" t="s">
        <v>101</v>
      </c>
      <c r="D140" s="124" t="s">
        <v>226</v>
      </c>
      <c r="E140" s="125" t="s">
        <v>7274</v>
      </c>
      <c r="F140" s="126" t="s">
        <v>7275</v>
      </c>
      <c r="G140" s="127" t="s">
        <v>266</v>
      </c>
      <c r="H140" s="128">
        <v>15</v>
      </c>
      <c r="I140" s="129">
        <v>286</v>
      </c>
      <c r="J140" s="129">
        <f>ROUND(I140*H140,2)</f>
        <v>4290</v>
      </c>
      <c r="K140" s="126" t="s">
        <v>1</v>
      </c>
      <c r="L140" s="29"/>
      <c r="M140" s="130" t="s">
        <v>1</v>
      </c>
      <c r="N140" s="131" t="s">
        <v>38</v>
      </c>
      <c r="O140" s="132">
        <v>0.374</v>
      </c>
      <c r="P140" s="132">
        <f>O140*H140</f>
        <v>5.61</v>
      </c>
      <c r="Q140" s="132">
        <v>0</v>
      </c>
      <c r="R140" s="132">
        <f>Q140*H140</f>
        <v>0</v>
      </c>
      <c r="S140" s="132">
        <v>0.33</v>
      </c>
      <c r="T140" s="133">
        <f>S140*H140</f>
        <v>4.95</v>
      </c>
      <c r="AR140" s="134" t="s">
        <v>106</v>
      </c>
      <c r="AT140" s="134" t="s">
        <v>226</v>
      </c>
      <c r="AU140" s="134" t="s">
        <v>82</v>
      </c>
      <c r="AY140" s="17" t="s">
        <v>224</v>
      </c>
      <c r="BE140" s="135">
        <f>IF(N140="základní",J140,0)</f>
        <v>4290</v>
      </c>
      <c r="BF140" s="135">
        <f>IF(N140="snížená",J140,0)</f>
        <v>0</v>
      </c>
      <c r="BG140" s="135">
        <f>IF(N140="zákl. přenesená",J140,0)</f>
        <v>0</v>
      </c>
      <c r="BH140" s="135">
        <f>IF(N140="sníž. přenesená",J140,0)</f>
        <v>0</v>
      </c>
      <c r="BI140" s="135">
        <f>IF(N140="nulová",J140,0)</f>
        <v>0</v>
      </c>
      <c r="BJ140" s="17" t="s">
        <v>78</v>
      </c>
      <c r="BK140" s="135">
        <f>ROUND(I140*H140,2)</f>
        <v>4290</v>
      </c>
      <c r="BL140" s="17" t="s">
        <v>106</v>
      </c>
      <c r="BM140" s="134" t="s">
        <v>7276</v>
      </c>
    </row>
    <row r="141" spans="2:65" s="1" customFormat="1" ht="19.5">
      <c r="B141" s="29"/>
      <c r="D141" s="136" t="s">
        <v>231</v>
      </c>
      <c r="F141" s="137" t="s">
        <v>7275</v>
      </c>
      <c r="L141" s="29"/>
      <c r="M141" s="138"/>
      <c r="T141" s="53"/>
      <c r="AT141" s="17" t="s">
        <v>231</v>
      </c>
      <c r="AU141" s="17" t="s">
        <v>82</v>
      </c>
    </row>
    <row r="142" spans="2:65" s="13" customFormat="1">
      <c r="B142" s="146"/>
      <c r="D142" s="136" t="s">
        <v>234</v>
      </c>
      <c r="E142" s="147" t="s">
        <v>1</v>
      </c>
      <c r="F142" s="148" t="s">
        <v>7277</v>
      </c>
      <c r="H142" s="149">
        <v>15</v>
      </c>
      <c r="L142" s="146"/>
      <c r="M142" s="150"/>
      <c r="T142" s="151"/>
      <c r="AT142" s="147" t="s">
        <v>234</v>
      </c>
      <c r="AU142" s="147" t="s">
        <v>82</v>
      </c>
      <c r="AV142" s="13" t="s">
        <v>82</v>
      </c>
      <c r="AW142" s="13" t="s">
        <v>29</v>
      </c>
      <c r="AX142" s="13" t="s">
        <v>78</v>
      </c>
      <c r="AY142" s="147" t="s">
        <v>224</v>
      </c>
    </row>
    <row r="143" spans="2:65" s="1" customFormat="1" ht="33" customHeight="1">
      <c r="B143" s="123"/>
      <c r="C143" s="124" t="s">
        <v>106</v>
      </c>
      <c r="D143" s="124" t="s">
        <v>226</v>
      </c>
      <c r="E143" s="125" t="s">
        <v>7278</v>
      </c>
      <c r="F143" s="126" t="s">
        <v>7279</v>
      </c>
      <c r="G143" s="127" t="s">
        <v>229</v>
      </c>
      <c r="H143" s="128">
        <v>823.55</v>
      </c>
      <c r="I143" s="129">
        <v>239</v>
      </c>
      <c r="J143" s="129">
        <f>ROUND(I143*H143,2)</f>
        <v>196828.45</v>
      </c>
      <c r="K143" s="126" t="s">
        <v>1</v>
      </c>
      <c r="L143" s="29"/>
      <c r="M143" s="130" t="s">
        <v>1</v>
      </c>
      <c r="N143" s="131" t="s">
        <v>38</v>
      </c>
      <c r="O143" s="132">
        <v>0.27800000000000002</v>
      </c>
      <c r="P143" s="132">
        <f>O143*H143</f>
        <v>228.9469</v>
      </c>
      <c r="Q143" s="132">
        <v>0</v>
      </c>
      <c r="R143" s="132">
        <f>Q143*H143</f>
        <v>0</v>
      </c>
      <c r="S143" s="132">
        <v>0</v>
      </c>
      <c r="T143" s="133">
        <f>S143*H143</f>
        <v>0</v>
      </c>
      <c r="AR143" s="134" t="s">
        <v>106</v>
      </c>
      <c r="AT143" s="134" t="s">
        <v>226</v>
      </c>
      <c r="AU143" s="134" t="s">
        <v>82</v>
      </c>
      <c r="AY143" s="17" t="s">
        <v>224</v>
      </c>
      <c r="BE143" s="135">
        <f>IF(N143="základní",J143,0)</f>
        <v>196828.45</v>
      </c>
      <c r="BF143" s="135">
        <f>IF(N143="snížená",J143,0)</f>
        <v>0</v>
      </c>
      <c r="BG143" s="135">
        <f>IF(N143="zákl. přenesená",J143,0)</f>
        <v>0</v>
      </c>
      <c r="BH143" s="135">
        <f>IF(N143="sníž. přenesená",J143,0)</f>
        <v>0</v>
      </c>
      <c r="BI143" s="135">
        <f>IF(N143="nulová",J143,0)</f>
        <v>0</v>
      </c>
      <c r="BJ143" s="17" t="s">
        <v>78</v>
      </c>
      <c r="BK143" s="135">
        <f>ROUND(I143*H143,2)</f>
        <v>196828.45</v>
      </c>
      <c r="BL143" s="17" t="s">
        <v>106</v>
      </c>
      <c r="BM143" s="134" t="s">
        <v>7280</v>
      </c>
    </row>
    <row r="144" spans="2:65" s="1" customFormat="1" ht="19.5">
      <c r="B144" s="29"/>
      <c r="D144" s="136" t="s">
        <v>231</v>
      </c>
      <c r="F144" s="137" t="s">
        <v>7279</v>
      </c>
      <c r="L144" s="29"/>
      <c r="M144" s="138"/>
      <c r="T144" s="53"/>
      <c r="AT144" s="17" t="s">
        <v>231</v>
      </c>
      <c r="AU144" s="17" t="s">
        <v>82</v>
      </c>
    </row>
    <row r="145" spans="2:65" s="1" customFormat="1" ht="33" customHeight="1">
      <c r="B145" s="123"/>
      <c r="C145" s="124" t="s">
        <v>109</v>
      </c>
      <c r="D145" s="124" t="s">
        <v>226</v>
      </c>
      <c r="E145" s="125" t="s">
        <v>7281</v>
      </c>
      <c r="F145" s="126" t="s">
        <v>7282</v>
      </c>
      <c r="G145" s="127" t="s">
        <v>229</v>
      </c>
      <c r="H145" s="128">
        <v>1.1200000000000001</v>
      </c>
      <c r="I145" s="129">
        <v>1460</v>
      </c>
      <c r="J145" s="129">
        <f>ROUND(I145*H145,2)</f>
        <v>1635.2</v>
      </c>
      <c r="K145" s="126" t="s">
        <v>1</v>
      </c>
      <c r="L145" s="29"/>
      <c r="M145" s="130" t="s">
        <v>1</v>
      </c>
      <c r="N145" s="131" t="s">
        <v>38</v>
      </c>
      <c r="O145" s="132">
        <v>2.3490000000000002</v>
      </c>
      <c r="P145" s="132">
        <f>O145*H145</f>
        <v>2.6308800000000003</v>
      </c>
      <c r="Q145" s="132">
        <v>0</v>
      </c>
      <c r="R145" s="132">
        <f>Q145*H145</f>
        <v>0</v>
      </c>
      <c r="S145" s="132">
        <v>0</v>
      </c>
      <c r="T145" s="133">
        <f>S145*H145</f>
        <v>0</v>
      </c>
      <c r="AR145" s="134" t="s">
        <v>106</v>
      </c>
      <c r="AT145" s="134" t="s">
        <v>226</v>
      </c>
      <c r="AU145" s="134" t="s">
        <v>82</v>
      </c>
      <c r="AY145" s="17" t="s">
        <v>224</v>
      </c>
      <c r="BE145" s="135">
        <f>IF(N145="základní",J145,0)</f>
        <v>1635.2</v>
      </c>
      <c r="BF145" s="135">
        <f>IF(N145="snížená",J145,0)</f>
        <v>0</v>
      </c>
      <c r="BG145" s="135">
        <f>IF(N145="zákl. přenesená",J145,0)</f>
        <v>0</v>
      </c>
      <c r="BH145" s="135">
        <f>IF(N145="sníž. přenesená",J145,0)</f>
        <v>0</v>
      </c>
      <c r="BI145" s="135">
        <f>IF(N145="nulová",J145,0)</f>
        <v>0</v>
      </c>
      <c r="BJ145" s="17" t="s">
        <v>78</v>
      </c>
      <c r="BK145" s="135">
        <f>ROUND(I145*H145,2)</f>
        <v>1635.2</v>
      </c>
      <c r="BL145" s="17" t="s">
        <v>106</v>
      </c>
      <c r="BM145" s="134" t="s">
        <v>7283</v>
      </c>
    </row>
    <row r="146" spans="2:65" s="1" customFormat="1" ht="19.5">
      <c r="B146" s="29"/>
      <c r="D146" s="136" t="s">
        <v>231</v>
      </c>
      <c r="F146" s="137" t="s">
        <v>7282</v>
      </c>
      <c r="L146" s="29"/>
      <c r="M146" s="138"/>
      <c r="T146" s="53"/>
      <c r="AT146" s="17" t="s">
        <v>231</v>
      </c>
      <c r="AU146" s="17" t="s">
        <v>82</v>
      </c>
    </row>
    <row r="147" spans="2:65" s="13" customFormat="1">
      <c r="B147" s="146"/>
      <c r="D147" s="136" t="s">
        <v>234</v>
      </c>
      <c r="E147" s="147" t="s">
        <v>1</v>
      </c>
      <c r="F147" s="148" t="s">
        <v>7284</v>
      </c>
      <c r="H147" s="149">
        <v>1.1200000000000001</v>
      </c>
      <c r="L147" s="146"/>
      <c r="M147" s="150"/>
      <c r="T147" s="151"/>
      <c r="AT147" s="147" t="s">
        <v>234</v>
      </c>
      <c r="AU147" s="147" t="s">
        <v>82</v>
      </c>
      <c r="AV147" s="13" t="s">
        <v>82</v>
      </c>
      <c r="AW147" s="13" t="s">
        <v>29</v>
      </c>
      <c r="AX147" s="13" t="s">
        <v>73</v>
      </c>
      <c r="AY147" s="147" t="s">
        <v>224</v>
      </c>
    </row>
    <row r="148" spans="2:65" s="14" customFormat="1">
      <c r="B148" s="152"/>
      <c r="D148" s="136" t="s">
        <v>234</v>
      </c>
      <c r="E148" s="153" t="s">
        <v>7250</v>
      </c>
      <c r="F148" s="154" t="s">
        <v>239</v>
      </c>
      <c r="H148" s="155">
        <v>1.1200000000000001</v>
      </c>
      <c r="L148" s="152"/>
      <c r="M148" s="156"/>
      <c r="T148" s="157"/>
      <c r="AT148" s="153" t="s">
        <v>234</v>
      </c>
      <c r="AU148" s="153" t="s">
        <v>82</v>
      </c>
      <c r="AV148" s="14" t="s">
        <v>106</v>
      </c>
      <c r="AW148" s="14" t="s">
        <v>29</v>
      </c>
      <c r="AX148" s="14" t="s">
        <v>78</v>
      </c>
      <c r="AY148" s="153" t="s">
        <v>224</v>
      </c>
    </row>
    <row r="149" spans="2:65" s="1" customFormat="1" ht="37.9" customHeight="1">
      <c r="B149" s="123"/>
      <c r="C149" s="124" t="s">
        <v>112</v>
      </c>
      <c r="D149" s="124" t="s">
        <v>226</v>
      </c>
      <c r="E149" s="125" t="s">
        <v>7285</v>
      </c>
      <c r="F149" s="126" t="s">
        <v>7286</v>
      </c>
      <c r="G149" s="127" t="s">
        <v>229</v>
      </c>
      <c r="H149" s="128">
        <v>50</v>
      </c>
      <c r="I149" s="129">
        <v>67.3</v>
      </c>
      <c r="J149" s="129">
        <f>ROUND(I149*H149,2)</f>
        <v>3365</v>
      </c>
      <c r="K149" s="126" t="s">
        <v>1</v>
      </c>
      <c r="L149" s="29"/>
      <c r="M149" s="130" t="s">
        <v>1</v>
      </c>
      <c r="N149" s="131" t="s">
        <v>38</v>
      </c>
      <c r="O149" s="132">
        <v>0.08</v>
      </c>
      <c r="P149" s="132">
        <f>O149*H149</f>
        <v>4</v>
      </c>
      <c r="Q149" s="132">
        <v>0</v>
      </c>
      <c r="R149" s="132">
        <f>Q149*H149</f>
        <v>0</v>
      </c>
      <c r="S149" s="132">
        <v>0</v>
      </c>
      <c r="T149" s="133">
        <f>S149*H149</f>
        <v>0</v>
      </c>
      <c r="AR149" s="134" t="s">
        <v>106</v>
      </c>
      <c r="AT149" s="134" t="s">
        <v>226</v>
      </c>
      <c r="AU149" s="134" t="s">
        <v>82</v>
      </c>
      <c r="AY149" s="17" t="s">
        <v>224</v>
      </c>
      <c r="BE149" s="135">
        <f>IF(N149="základní",J149,0)</f>
        <v>3365</v>
      </c>
      <c r="BF149" s="135">
        <f>IF(N149="snížená",J149,0)</f>
        <v>0</v>
      </c>
      <c r="BG149" s="135">
        <f>IF(N149="zákl. přenesená",J149,0)</f>
        <v>0</v>
      </c>
      <c r="BH149" s="135">
        <f>IF(N149="sníž. přenesená",J149,0)</f>
        <v>0</v>
      </c>
      <c r="BI149" s="135">
        <f>IF(N149="nulová",J149,0)</f>
        <v>0</v>
      </c>
      <c r="BJ149" s="17" t="s">
        <v>78</v>
      </c>
      <c r="BK149" s="135">
        <f>ROUND(I149*H149,2)</f>
        <v>3365</v>
      </c>
      <c r="BL149" s="17" t="s">
        <v>106</v>
      </c>
      <c r="BM149" s="134" t="s">
        <v>7287</v>
      </c>
    </row>
    <row r="150" spans="2:65" s="1" customFormat="1" ht="19.5">
      <c r="B150" s="29"/>
      <c r="D150" s="136" t="s">
        <v>231</v>
      </c>
      <c r="F150" s="137" t="s">
        <v>7286</v>
      </c>
      <c r="L150" s="29"/>
      <c r="M150" s="138"/>
      <c r="T150" s="53"/>
      <c r="AT150" s="17" t="s">
        <v>231</v>
      </c>
      <c r="AU150" s="17" t="s">
        <v>82</v>
      </c>
    </row>
    <row r="151" spans="2:65" s="13" customFormat="1">
      <c r="B151" s="146"/>
      <c r="D151" s="136" t="s">
        <v>234</v>
      </c>
      <c r="E151" s="147" t="s">
        <v>1</v>
      </c>
      <c r="F151" s="148" t="s">
        <v>7239</v>
      </c>
      <c r="H151" s="149">
        <v>50</v>
      </c>
      <c r="L151" s="146"/>
      <c r="M151" s="150"/>
      <c r="T151" s="151"/>
      <c r="AT151" s="147" t="s">
        <v>234</v>
      </c>
      <c r="AU151" s="147" t="s">
        <v>82</v>
      </c>
      <c r="AV151" s="13" t="s">
        <v>82</v>
      </c>
      <c r="AW151" s="13" t="s">
        <v>29</v>
      </c>
      <c r="AX151" s="13" t="s">
        <v>78</v>
      </c>
      <c r="AY151" s="147" t="s">
        <v>224</v>
      </c>
    </row>
    <row r="152" spans="2:65" s="1" customFormat="1" ht="37.9" customHeight="1">
      <c r="B152" s="123"/>
      <c r="C152" s="124" t="s">
        <v>115</v>
      </c>
      <c r="D152" s="124" t="s">
        <v>226</v>
      </c>
      <c r="E152" s="125" t="s">
        <v>244</v>
      </c>
      <c r="F152" s="126" t="s">
        <v>7288</v>
      </c>
      <c r="G152" s="127" t="s">
        <v>229</v>
      </c>
      <c r="H152" s="128">
        <v>817.42</v>
      </c>
      <c r="I152" s="129">
        <v>304</v>
      </c>
      <c r="J152" s="129">
        <f>ROUND(I152*H152,2)</f>
        <v>248495.68</v>
      </c>
      <c r="K152" s="126" t="s">
        <v>1</v>
      </c>
      <c r="L152" s="29"/>
      <c r="M152" s="130" t="s">
        <v>1</v>
      </c>
      <c r="N152" s="131" t="s">
        <v>38</v>
      </c>
      <c r="O152" s="132">
        <v>8.6999999999999994E-2</v>
      </c>
      <c r="P152" s="132">
        <f>O152*H152</f>
        <v>71.115539999999996</v>
      </c>
      <c r="Q152" s="132">
        <v>0</v>
      </c>
      <c r="R152" s="132">
        <f>Q152*H152</f>
        <v>0</v>
      </c>
      <c r="S152" s="132">
        <v>0</v>
      </c>
      <c r="T152" s="133">
        <f>S152*H152</f>
        <v>0</v>
      </c>
      <c r="AR152" s="134" t="s">
        <v>106</v>
      </c>
      <c r="AT152" s="134" t="s">
        <v>226</v>
      </c>
      <c r="AU152" s="134" t="s">
        <v>82</v>
      </c>
      <c r="AY152" s="17" t="s">
        <v>224</v>
      </c>
      <c r="BE152" s="135">
        <f>IF(N152="základní",J152,0)</f>
        <v>248495.68</v>
      </c>
      <c r="BF152" s="135">
        <f>IF(N152="snížená",J152,0)</f>
        <v>0</v>
      </c>
      <c r="BG152" s="135">
        <f>IF(N152="zákl. přenesená",J152,0)</f>
        <v>0</v>
      </c>
      <c r="BH152" s="135">
        <f>IF(N152="sníž. přenesená",J152,0)</f>
        <v>0</v>
      </c>
      <c r="BI152" s="135">
        <f>IF(N152="nulová",J152,0)</f>
        <v>0</v>
      </c>
      <c r="BJ152" s="17" t="s">
        <v>78</v>
      </c>
      <c r="BK152" s="135">
        <f>ROUND(I152*H152,2)</f>
        <v>248495.68</v>
      </c>
      <c r="BL152" s="17" t="s">
        <v>106</v>
      </c>
      <c r="BM152" s="134" t="s">
        <v>7289</v>
      </c>
    </row>
    <row r="153" spans="2:65" s="1" customFormat="1" ht="19.5">
      <c r="B153" s="29"/>
      <c r="D153" s="136" t="s">
        <v>231</v>
      </c>
      <c r="F153" s="137" t="s">
        <v>7288</v>
      </c>
      <c r="L153" s="29"/>
      <c r="M153" s="138"/>
      <c r="T153" s="53"/>
      <c r="AT153" s="17" t="s">
        <v>231</v>
      </c>
      <c r="AU153" s="17" t="s">
        <v>82</v>
      </c>
    </row>
    <row r="154" spans="2:65" s="13" customFormat="1">
      <c r="B154" s="146"/>
      <c r="D154" s="136" t="s">
        <v>234</v>
      </c>
      <c r="E154" s="147" t="s">
        <v>7244</v>
      </c>
      <c r="F154" s="148" t="s">
        <v>7290</v>
      </c>
      <c r="H154" s="149">
        <v>774.67</v>
      </c>
      <c r="L154" s="146"/>
      <c r="M154" s="150"/>
      <c r="T154" s="151"/>
      <c r="AT154" s="147" t="s">
        <v>234</v>
      </c>
      <c r="AU154" s="147" t="s">
        <v>82</v>
      </c>
      <c r="AV154" s="13" t="s">
        <v>82</v>
      </c>
      <c r="AW154" s="13" t="s">
        <v>29</v>
      </c>
      <c r="AX154" s="13" t="s">
        <v>73</v>
      </c>
      <c r="AY154" s="147" t="s">
        <v>224</v>
      </c>
    </row>
    <row r="155" spans="2:65" s="13" customFormat="1">
      <c r="B155" s="146"/>
      <c r="D155" s="136" t="s">
        <v>234</v>
      </c>
      <c r="E155" s="147" t="s">
        <v>1</v>
      </c>
      <c r="F155" s="148" t="s">
        <v>7291</v>
      </c>
      <c r="H155" s="149">
        <v>42.75</v>
      </c>
      <c r="L155" s="146"/>
      <c r="M155" s="150"/>
      <c r="T155" s="151"/>
      <c r="AT155" s="147" t="s">
        <v>234</v>
      </c>
      <c r="AU155" s="147" t="s">
        <v>82</v>
      </c>
      <c r="AV155" s="13" t="s">
        <v>82</v>
      </c>
      <c r="AW155" s="13" t="s">
        <v>29</v>
      </c>
      <c r="AX155" s="13" t="s">
        <v>73</v>
      </c>
      <c r="AY155" s="147" t="s">
        <v>224</v>
      </c>
    </row>
    <row r="156" spans="2:65" s="14" customFormat="1">
      <c r="B156" s="152"/>
      <c r="D156" s="136" t="s">
        <v>234</v>
      </c>
      <c r="E156" s="153" t="s">
        <v>1</v>
      </c>
      <c r="F156" s="154" t="s">
        <v>239</v>
      </c>
      <c r="H156" s="155">
        <v>817.42</v>
      </c>
      <c r="L156" s="152"/>
      <c r="M156" s="156"/>
      <c r="T156" s="157"/>
      <c r="AT156" s="153" t="s">
        <v>234</v>
      </c>
      <c r="AU156" s="153" t="s">
        <v>82</v>
      </c>
      <c r="AV156" s="14" t="s">
        <v>106</v>
      </c>
      <c r="AW156" s="14" t="s">
        <v>29</v>
      </c>
      <c r="AX156" s="14" t="s">
        <v>78</v>
      </c>
      <c r="AY156" s="153" t="s">
        <v>224</v>
      </c>
    </row>
    <row r="157" spans="2:65" s="1" customFormat="1" ht="37.9" customHeight="1">
      <c r="B157" s="123"/>
      <c r="C157" s="124" t="s">
        <v>118</v>
      </c>
      <c r="D157" s="124" t="s">
        <v>226</v>
      </c>
      <c r="E157" s="125" t="s">
        <v>7292</v>
      </c>
      <c r="F157" s="126" t="s">
        <v>7293</v>
      </c>
      <c r="G157" s="127" t="s">
        <v>229</v>
      </c>
      <c r="H157" s="128">
        <v>1634.84</v>
      </c>
      <c r="I157" s="129">
        <v>23.1</v>
      </c>
      <c r="J157" s="129">
        <f>ROUND(I157*H157,2)</f>
        <v>37764.800000000003</v>
      </c>
      <c r="K157" s="126" t="s">
        <v>1</v>
      </c>
      <c r="L157" s="29"/>
      <c r="M157" s="130" t="s">
        <v>1</v>
      </c>
      <c r="N157" s="131" t="s">
        <v>38</v>
      </c>
      <c r="O157" s="132">
        <v>5.0000000000000001E-3</v>
      </c>
      <c r="P157" s="132">
        <f>O157*H157</f>
        <v>8.174199999999999</v>
      </c>
      <c r="Q157" s="132">
        <v>0</v>
      </c>
      <c r="R157" s="132">
        <f>Q157*H157</f>
        <v>0</v>
      </c>
      <c r="S157" s="132">
        <v>0</v>
      </c>
      <c r="T157" s="133">
        <f>S157*H157</f>
        <v>0</v>
      </c>
      <c r="AR157" s="134" t="s">
        <v>106</v>
      </c>
      <c r="AT157" s="134" t="s">
        <v>226</v>
      </c>
      <c r="AU157" s="134" t="s">
        <v>82</v>
      </c>
      <c r="AY157" s="17" t="s">
        <v>224</v>
      </c>
      <c r="BE157" s="135">
        <f>IF(N157="základní",J157,0)</f>
        <v>37764.800000000003</v>
      </c>
      <c r="BF157" s="135">
        <f>IF(N157="snížená",J157,0)</f>
        <v>0</v>
      </c>
      <c r="BG157" s="135">
        <f>IF(N157="zákl. přenesená",J157,0)</f>
        <v>0</v>
      </c>
      <c r="BH157" s="135">
        <f>IF(N157="sníž. přenesená",J157,0)</f>
        <v>0</v>
      </c>
      <c r="BI157" s="135">
        <f>IF(N157="nulová",J157,0)</f>
        <v>0</v>
      </c>
      <c r="BJ157" s="17" t="s">
        <v>78</v>
      </c>
      <c r="BK157" s="135">
        <f>ROUND(I157*H157,2)</f>
        <v>37764.800000000003</v>
      </c>
      <c r="BL157" s="17" t="s">
        <v>106</v>
      </c>
      <c r="BM157" s="134" t="s">
        <v>7294</v>
      </c>
    </row>
    <row r="158" spans="2:65" s="1" customFormat="1" ht="19.5">
      <c r="B158" s="29"/>
      <c r="D158" s="136" t="s">
        <v>231</v>
      </c>
      <c r="F158" s="137" t="s">
        <v>7293</v>
      </c>
      <c r="L158" s="29"/>
      <c r="M158" s="138"/>
      <c r="T158" s="53"/>
      <c r="AT158" s="17" t="s">
        <v>231</v>
      </c>
      <c r="AU158" s="17" t="s">
        <v>82</v>
      </c>
    </row>
    <row r="159" spans="2:65" s="13" customFormat="1">
      <c r="B159" s="146"/>
      <c r="D159" s="136" t="s">
        <v>234</v>
      </c>
      <c r="E159" s="147" t="s">
        <v>1</v>
      </c>
      <c r="F159" s="148" t="s">
        <v>7295</v>
      </c>
      <c r="H159" s="149">
        <v>1634.84</v>
      </c>
      <c r="L159" s="146"/>
      <c r="M159" s="150"/>
      <c r="T159" s="151"/>
      <c r="AT159" s="147" t="s">
        <v>234</v>
      </c>
      <c r="AU159" s="147" t="s">
        <v>82</v>
      </c>
      <c r="AV159" s="13" t="s">
        <v>82</v>
      </c>
      <c r="AW159" s="13" t="s">
        <v>29</v>
      </c>
      <c r="AX159" s="13" t="s">
        <v>78</v>
      </c>
      <c r="AY159" s="147" t="s">
        <v>224</v>
      </c>
    </row>
    <row r="160" spans="2:65" s="1" customFormat="1" ht="21.75" customHeight="1">
      <c r="B160" s="123"/>
      <c r="C160" s="124" t="s">
        <v>280</v>
      </c>
      <c r="D160" s="124" t="s">
        <v>226</v>
      </c>
      <c r="E160" s="125" t="s">
        <v>7296</v>
      </c>
      <c r="F160" s="126" t="s">
        <v>7297</v>
      </c>
      <c r="G160" s="127" t="s">
        <v>229</v>
      </c>
      <c r="H160" s="128">
        <v>42.75</v>
      </c>
      <c r="I160" s="129">
        <v>44.8</v>
      </c>
      <c r="J160" s="129">
        <f>ROUND(I160*H160,2)</f>
        <v>1915.2</v>
      </c>
      <c r="K160" s="126" t="s">
        <v>1</v>
      </c>
      <c r="L160" s="29"/>
      <c r="M160" s="130" t="s">
        <v>1</v>
      </c>
      <c r="N160" s="131" t="s">
        <v>38</v>
      </c>
      <c r="O160" s="132">
        <v>7.1999999999999995E-2</v>
      </c>
      <c r="P160" s="132">
        <f>O160*H160</f>
        <v>3.0779999999999998</v>
      </c>
      <c r="Q160" s="132">
        <v>0</v>
      </c>
      <c r="R160" s="132">
        <f>Q160*H160</f>
        <v>0</v>
      </c>
      <c r="S160" s="132">
        <v>0</v>
      </c>
      <c r="T160" s="133">
        <f>S160*H160</f>
        <v>0</v>
      </c>
      <c r="AR160" s="134" t="s">
        <v>106</v>
      </c>
      <c r="AT160" s="134" t="s">
        <v>226</v>
      </c>
      <c r="AU160" s="134" t="s">
        <v>82</v>
      </c>
      <c r="AY160" s="17" t="s">
        <v>224</v>
      </c>
      <c r="BE160" s="135">
        <f>IF(N160="základní",J160,0)</f>
        <v>1915.2</v>
      </c>
      <c r="BF160" s="135">
        <f>IF(N160="snížená",J160,0)</f>
        <v>0</v>
      </c>
      <c r="BG160" s="135">
        <f>IF(N160="zákl. přenesená",J160,0)</f>
        <v>0</v>
      </c>
      <c r="BH160" s="135">
        <f>IF(N160="sníž. přenesená",J160,0)</f>
        <v>0</v>
      </c>
      <c r="BI160" s="135">
        <f>IF(N160="nulová",J160,0)</f>
        <v>0</v>
      </c>
      <c r="BJ160" s="17" t="s">
        <v>78</v>
      </c>
      <c r="BK160" s="135">
        <f>ROUND(I160*H160,2)</f>
        <v>1915.2</v>
      </c>
      <c r="BL160" s="17" t="s">
        <v>106</v>
      </c>
      <c r="BM160" s="134" t="s">
        <v>7298</v>
      </c>
    </row>
    <row r="161" spans="2:65" s="1" customFormat="1">
      <c r="B161" s="29"/>
      <c r="D161" s="136" t="s">
        <v>231</v>
      </c>
      <c r="F161" s="137" t="s">
        <v>7297</v>
      </c>
      <c r="L161" s="29"/>
      <c r="M161" s="138"/>
      <c r="T161" s="53"/>
      <c r="AT161" s="17" t="s">
        <v>231</v>
      </c>
      <c r="AU161" s="17" t="s">
        <v>82</v>
      </c>
    </row>
    <row r="162" spans="2:65" s="13" customFormat="1">
      <c r="B162" s="146"/>
      <c r="D162" s="136" t="s">
        <v>234</v>
      </c>
      <c r="E162" s="147" t="s">
        <v>1</v>
      </c>
      <c r="F162" s="148" t="s">
        <v>7299</v>
      </c>
      <c r="H162" s="149">
        <v>42.75</v>
      </c>
      <c r="L162" s="146"/>
      <c r="M162" s="150"/>
      <c r="T162" s="151"/>
      <c r="AT162" s="147" t="s">
        <v>234</v>
      </c>
      <c r="AU162" s="147" t="s">
        <v>82</v>
      </c>
      <c r="AV162" s="13" t="s">
        <v>82</v>
      </c>
      <c r="AW162" s="13" t="s">
        <v>29</v>
      </c>
      <c r="AX162" s="13" t="s">
        <v>78</v>
      </c>
      <c r="AY162" s="147" t="s">
        <v>224</v>
      </c>
    </row>
    <row r="163" spans="2:65" s="1" customFormat="1" ht="24.2" customHeight="1">
      <c r="B163" s="123"/>
      <c r="C163" s="124" t="s">
        <v>258</v>
      </c>
      <c r="D163" s="124" t="s">
        <v>226</v>
      </c>
      <c r="E163" s="125" t="s">
        <v>7300</v>
      </c>
      <c r="F163" s="126" t="s">
        <v>7301</v>
      </c>
      <c r="G163" s="127" t="s">
        <v>229</v>
      </c>
      <c r="H163" s="128">
        <v>823.55</v>
      </c>
      <c r="I163" s="129">
        <v>72.400000000000006</v>
      </c>
      <c r="J163" s="129">
        <f>ROUND(I163*H163,2)</f>
        <v>59625.02</v>
      </c>
      <c r="K163" s="126" t="s">
        <v>1</v>
      </c>
      <c r="L163" s="29"/>
      <c r="M163" s="130" t="s">
        <v>1</v>
      </c>
      <c r="N163" s="131" t="s">
        <v>38</v>
      </c>
      <c r="O163" s="132">
        <v>9.6000000000000002E-2</v>
      </c>
      <c r="P163" s="132">
        <f>O163*H163</f>
        <v>79.0608</v>
      </c>
      <c r="Q163" s="132">
        <v>0</v>
      </c>
      <c r="R163" s="132">
        <f>Q163*H163</f>
        <v>0</v>
      </c>
      <c r="S163" s="132">
        <v>0</v>
      </c>
      <c r="T163" s="133">
        <f>S163*H163</f>
        <v>0</v>
      </c>
      <c r="AR163" s="134" t="s">
        <v>106</v>
      </c>
      <c r="AT163" s="134" t="s">
        <v>226</v>
      </c>
      <c r="AU163" s="134" t="s">
        <v>82</v>
      </c>
      <c r="AY163" s="17" t="s">
        <v>224</v>
      </c>
      <c r="BE163" s="135">
        <f>IF(N163="základní",J163,0)</f>
        <v>59625.02</v>
      </c>
      <c r="BF163" s="135">
        <f>IF(N163="snížená",J163,0)</f>
        <v>0</v>
      </c>
      <c r="BG163" s="135">
        <f>IF(N163="zákl. přenesená",J163,0)</f>
        <v>0</v>
      </c>
      <c r="BH163" s="135">
        <f>IF(N163="sníž. přenesená",J163,0)</f>
        <v>0</v>
      </c>
      <c r="BI163" s="135">
        <f>IF(N163="nulová",J163,0)</f>
        <v>0</v>
      </c>
      <c r="BJ163" s="17" t="s">
        <v>78</v>
      </c>
      <c r="BK163" s="135">
        <f>ROUND(I163*H163,2)</f>
        <v>59625.02</v>
      </c>
      <c r="BL163" s="17" t="s">
        <v>106</v>
      </c>
      <c r="BM163" s="134" t="s">
        <v>7302</v>
      </c>
    </row>
    <row r="164" spans="2:65" s="1" customFormat="1" ht="19.5">
      <c r="B164" s="29"/>
      <c r="D164" s="136" t="s">
        <v>231</v>
      </c>
      <c r="F164" s="137" t="s">
        <v>7301</v>
      </c>
      <c r="L164" s="29"/>
      <c r="M164" s="138"/>
      <c r="T164" s="53"/>
      <c r="AT164" s="17" t="s">
        <v>231</v>
      </c>
      <c r="AU164" s="17" t="s">
        <v>82</v>
      </c>
    </row>
    <row r="165" spans="2:65" s="13" customFormat="1">
      <c r="B165" s="146"/>
      <c r="D165" s="136" t="s">
        <v>234</v>
      </c>
      <c r="E165" s="147" t="s">
        <v>1</v>
      </c>
      <c r="F165" s="148" t="s">
        <v>7246</v>
      </c>
      <c r="H165" s="149">
        <v>823.55</v>
      </c>
      <c r="L165" s="146"/>
      <c r="M165" s="150"/>
      <c r="T165" s="151"/>
      <c r="AT165" s="147" t="s">
        <v>234</v>
      </c>
      <c r="AU165" s="147" t="s">
        <v>82</v>
      </c>
      <c r="AV165" s="13" t="s">
        <v>82</v>
      </c>
      <c r="AW165" s="13" t="s">
        <v>29</v>
      </c>
      <c r="AX165" s="13" t="s">
        <v>78</v>
      </c>
      <c r="AY165" s="147" t="s">
        <v>224</v>
      </c>
    </row>
    <row r="166" spans="2:65" s="1" customFormat="1" ht="24.2" customHeight="1">
      <c r="B166" s="123"/>
      <c r="C166" s="124" t="s">
        <v>297</v>
      </c>
      <c r="D166" s="124" t="s">
        <v>226</v>
      </c>
      <c r="E166" s="125" t="s">
        <v>7303</v>
      </c>
      <c r="F166" s="126" t="s">
        <v>7304</v>
      </c>
      <c r="G166" s="127" t="s">
        <v>229</v>
      </c>
      <c r="H166" s="128">
        <v>50</v>
      </c>
      <c r="I166" s="129">
        <v>138</v>
      </c>
      <c r="J166" s="129">
        <f>ROUND(I166*H166,2)</f>
        <v>6900</v>
      </c>
      <c r="K166" s="126" t="s">
        <v>1</v>
      </c>
      <c r="L166" s="29"/>
      <c r="M166" s="130" t="s">
        <v>1</v>
      </c>
      <c r="N166" s="131" t="s">
        <v>38</v>
      </c>
      <c r="O166" s="132">
        <v>0.13100000000000001</v>
      </c>
      <c r="P166" s="132">
        <f>O166*H166</f>
        <v>6.5500000000000007</v>
      </c>
      <c r="Q166" s="132">
        <v>0</v>
      </c>
      <c r="R166" s="132">
        <f>Q166*H166</f>
        <v>0</v>
      </c>
      <c r="S166" s="132">
        <v>0</v>
      </c>
      <c r="T166" s="133">
        <f>S166*H166</f>
        <v>0</v>
      </c>
      <c r="AR166" s="134" t="s">
        <v>106</v>
      </c>
      <c r="AT166" s="134" t="s">
        <v>226</v>
      </c>
      <c r="AU166" s="134" t="s">
        <v>82</v>
      </c>
      <c r="AY166" s="17" t="s">
        <v>224</v>
      </c>
      <c r="BE166" s="135">
        <f>IF(N166="základní",J166,0)</f>
        <v>6900</v>
      </c>
      <c r="BF166" s="135">
        <f>IF(N166="snížená",J166,0)</f>
        <v>0</v>
      </c>
      <c r="BG166" s="135">
        <f>IF(N166="zákl. přenesená",J166,0)</f>
        <v>0</v>
      </c>
      <c r="BH166" s="135">
        <f>IF(N166="sníž. přenesená",J166,0)</f>
        <v>0</v>
      </c>
      <c r="BI166" s="135">
        <f>IF(N166="nulová",J166,0)</f>
        <v>0</v>
      </c>
      <c r="BJ166" s="17" t="s">
        <v>78</v>
      </c>
      <c r="BK166" s="135">
        <f>ROUND(I166*H166,2)</f>
        <v>6900</v>
      </c>
      <c r="BL166" s="17" t="s">
        <v>106</v>
      </c>
      <c r="BM166" s="134" t="s">
        <v>7305</v>
      </c>
    </row>
    <row r="167" spans="2:65" s="1" customFormat="1">
      <c r="B167" s="29"/>
      <c r="D167" s="136" t="s">
        <v>231</v>
      </c>
      <c r="F167" s="137" t="s">
        <v>7304</v>
      </c>
      <c r="L167" s="29"/>
      <c r="M167" s="138"/>
      <c r="T167" s="53"/>
      <c r="AT167" s="17" t="s">
        <v>231</v>
      </c>
      <c r="AU167" s="17" t="s">
        <v>82</v>
      </c>
    </row>
    <row r="168" spans="2:65" s="13" customFormat="1">
      <c r="B168" s="146"/>
      <c r="D168" s="136" t="s">
        <v>234</v>
      </c>
      <c r="E168" s="147" t="s">
        <v>7239</v>
      </c>
      <c r="F168" s="148" t="s">
        <v>7306</v>
      </c>
      <c r="H168" s="149">
        <v>50</v>
      </c>
      <c r="L168" s="146"/>
      <c r="M168" s="150"/>
      <c r="T168" s="151"/>
      <c r="AT168" s="147" t="s">
        <v>234</v>
      </c>
      <c r="AU168" s="147" t="s">
        <v>82</v>
      </c>
      <c r="AV168" s="13" t="s">
        <v>82</v>
      </c>
      <c r="AW168" s="13" t="s">
        <v>29</v>
      </c>
      <c r="AX168" s="13" t="s">
        <v>78</v>
      </c>
      <c r="AY168" s="147" t="s">
        <v>224</v>
      </c>
    </row>
    <row r="169" spans="2:65" s="1" customFormat="1" ht="16.5" customHeight="1">
      <c r="B169" s="123"/>
      <c r="C169" s="124" t="s">
        <v>8</v>
      </c>
      <c r="D169" s="124" t="s">
        <v>226</v>
      </c>
      <c r="E169" s="125" t="s">
        <v>7307</v>
      </c>
      <c r="F169" s="126" t="s">
        <v>6019</v>
      </c>
      <c r="G169" s="127" t="s">
        <v>229</v>
      </c>
      <c r="H169" s="128">
        <v>774.67</v>
      </c>
      <c r="I169" s="129">
        <v>21.4</v>
      </c>
      <c r="J169" s="129">
        <f>ROUND(I169*H169,2)</f>
        <v>16577.939999999999</v>
      </c>
      <c r="K169" s="126" t="s">
        <v>1</v>
      </c>
      <c r="L169" s="29"/>
      <c r="M169" s="130" t="s">
        <v>1</v>
      </c>
      <c r="N169" s="131" t="s">
        <v>38</v>
      </c>
      <c r="O169" s="132">
        <v>0</v>
      </c>
      <c r="P169" s="132">
        <f>O169*H169</f>
        <v>0</v>
      </c>
      <c r="Q169" s="132">
        <v>0</v>
      </c>
      <c r="R169" s="132">
        <f>Q169*H169</f>
        <v>0</v>
      </c>
      <c r="S169" s="132">
        <v>0</v>
      </c>
      <c r="T169" s="133">
        <f>S169*H169</f>
        <v>0</v>
      </c>
      <c r="AR169" s="134" t="s">
        <v>106</v>
      </c>
      <c r="AT169" s="134" t="s">
        <v>226</v>
      </c>
      <c r="AU169" s="134" t="s">
        <v>82</v>
      </c>
      <c r="AY169" s="17" t="s">
        <v>224</v>
      </c>
      <c r="BE169" s="135">
        <f>IF(N169="základní",J169,0)</f>
        <v>16577.939999999999</v>
      </c>
      <c r="BF169" s="135">
        <f>IF(N169="snížená",J169,0)</f>
        <v>0</v>
      </c>
      <c r="BG169" s="135">
        <f>IF(N169="zákl. přenesená",J169,0)</f>
        <v>0</v>
      </c>
      <c r="BH169" s="135">
        <f>IF(N169="sníž. přenesená",J169,0)</f>
        <v>0</v>
      </c>
      <c r="BI169" s="135">
        <f>IF(N169="nulová",J169,0)</f>
        <v>0</v>
      </c>
      <c r="BJ169" s="17" t="s">
        <v>78</v>
      </c>
      <c r="BK169" s="135">
        <f>ROUND(I169*H169,2)</f>
        <v>16577.939999999999</v>
      </c>
      <c r="BL169" s="17" t="s">
        <v>106</v>
      </c>
      <c r="BM169" s="134" t="s">
        <v>7308</v>
      </c>
    </row>
    <row r="170" spans="2:65" s="1" customFormat="1">
      <c r="B170" s="29"/>
      <c r="D170" s="136" t="s">
        <v>231</v>
      </c>
      <c r="F170" s="137" t="s">
        <v>6019</v>
      </c>
      <c r="L170" s="29"/>
      <c r="M170" s="138"/>
      <c r="T170" s="53"/>
      <c r="AT170" s="17" t="s">
        <v>231</v>
      </c>
      <c r="AU170" s="17" t="s">
        <v>82</v>
      </c>
    </row>
    <row r="171" spans="2:65" s="13" customFormat="1">
      <c r="B171" s="146"/>
      <c r="D171" s="136" t="s">
        <v>234</v>
      </c>
      <c r="E171" s="147" t="s">
        <v>1</v>
      </c>
      <c r="F171" s="148" t="s">
        <v>7244</v>
      </c>
      <c r="H171" s="149">
        <v>774.67</v>
      </c>
      <c r="L171" s="146"/>
      <c r="M171" s="150"/>
      <c r="T171" s="151"/>
      <c r="AT171" s="147" t="s">
        <v>234</v>
      </c>
      <c r="AU171" s="147" t="s">
        <v>82</v>
      </c>
      <c r="AV171" s="13" t="s">
        <v>82</v>
      </c>
      <c r="AW171" s="13" t="s">
        <v>29</v>
      </c>
      <c r="AX171" s="13" t="s">
        <v>78</v>
      </c>
      <c r="AY171" s="147" t="s">
        <v>224</v>
      </c>
    </row>
    <row r="172" spans="2:65" s="1" customFormat="1" ht="33" customHeight="1">
      <c r="B172" s="123"/>
      <c r="C172" s="124" t="s">
        <v>310</v>
      </c>
      <c r="D172" s="124" t="s">
        <v>226</v>
      </c>
      <c r="E172" s="125" t="s">
        <v>6012</v>
      </c>
      <c r="F172" s="126" t="s">
        <v>6013</v>
      </c>
      <c r="G172" s="127" t="s">
        <v>253</v>
      </c>
      <c r="H172" s="128">
        <v>1394.4059999999999</v>
      </c>
      <c r="I172" s="129">
        <v>314</v>
      </c>
      <c r="J172" s="129">
        <f>ROUND(I172*H172,2)</f>
        <v>437843.48</v>
      </c>
      <c r="K172" s="126" t="s">
        <v>1</v>
      </c>
      <c r="L172" s="29"/>
      <c r="M172" s="130" t="s">
        <v>1</v>
      </c>
      <c r="N172" s="131" t="s">
        <v>38</v>
      </c>
      <c r="O172" s="132">
        <v>0</v>
      </c>
      <c r="P172" s="132">
        <f>O172*H172</f>
        <v>0</v>
      </c>
      <c r="Q172" s="132">
        <v>0</v>
      </c>
      <c r="R172" s="132">
        <f>Q172*H172</f>
        <v>0</v>
      </c>
      <c r="S172" s="132">
        <v>0</v>
      </c>
      <c r="T172" s="133">
        <f>S172*H172</f>
        <v>0</v>
      </c>
      <c r="AR172" s="134" t="s">
        <v>106</v>
      </c>
      <c r="AT172" s="134" t="s">
        <v>226</v>
      </c>
      <c r="AU172" s="134" t="s">
        <v>82</v>
      </c>
      <c r="AY172" s="17" t="s">
        <v>224</v>
      </c>
      <c r="BE172" s="135">
        <f>IF(N172="základní",J172,0)</f>
        <v>437843.48</v>
      </c>
      <c r="BF172" s="135">
        <f>IF(N172="snížená",J172,0)</f>
        <v>0</v>
      </c>
      <c r="BG172" s="135">
        <f>IF(N172="zákl. přenesená",J172,0)</f>
        <v>0</v>
      </c>
      <c r="BH172" s="135">
        <f>IF(N172="sníž. přenesená",J172,0)</f>
        <v>0</v>
      </c>
      <c r="BI172" s="135">
        <f>IF(N172="nulová",J172,0)</f>
        <v>0</v>
      </c>
      <c r="BJ172" s="17" t="s">
        <v>78</v>
      </c>
      <c r="BK172" s="135">
        <f>ROUND(I172*H172,2)</f>
        <v>437843.48</v>
      </c>
      <c r="BL172" s="17" t="s">
        <v>106</v>
      </c>
      <c r="BM172" s="134" t="s">
        <v>7309</v>
      </c>
    </row>
    <row r="173" spans="2:65" s="1" customFormat="1" ht="19.5">
      <c r="B173" s="29"/>
      <c r="D173" s="136" t="s">
        <v>231</v>
      </c>
      <c r="F173" s="137" t="s">
        <v>6013</v>
      </c>
      <c r="L173" s="29"/>
      <c r="M173" s="138"/>
      <c r="T173" s="53"/>
      <c r="AT173" s="17" t="s">
        <v>231</v>
      </c>
      <c r="AU173" s="17" t="s">
        <v>82</v>
      </c>
    </row>
    <row r="174" spans="2:65" s="13" customFormat="1">
      <c r="B174" s="146"/>
      <c r="D174" s="136" t="s">
        <v>234</v>
      </c>
      <c r="E174" s="147" t="s">
        <v>1</v>
      </c>
      <c r="F174" s="148" t="s">
        <v>7310</v>
      </c>
      <c r="H174" s="149">
        <v>1394.4059999999999</v>
      </c>
      <c r="L174" s="146"/>
      <c r="M174" s="150"/>
      <c r="T174" s="151"/>
      <c r="AT174" s="147" t="s">
        <v>234</v>
      </c>
      <c r="AU174" s="147" t="s">
        <v>82</v>
      </c>
      <c r="AV174" s="13" t="s">
        <v>82</v>
      </c>
      <c r="AW174" s="13" t="s">
        <v>29</v>
      </c>
      <c r="AX174" s="13" t="s">
        <v>78</v>
      </c>
      <c r="AY174" s="147" t="s">
        <v>224</v>
      </c>
    </row>
    <row r="175" spans="2:65" s="1" customFormat="1" ht="24.2" customHeight="1">
      <c r="B175" s="123"/>
      <c r="C175" s="124" t="s">
        <v>273</v>
      </c>
      <c r="D175" s="124" t="s">
        <v>226</v>
      </c>
      <c r="E175" s="125" t="s">
        <v>256</v>
      </c>
      <c r="F175" s="126" t="s">
        <v>7311</v>
      </c>
      <c r="G175" s="127" t="s">
        <v>229</v>
      </c>
      <c r="H175" s="128">
        <v>24.12</v>
      </c>
      <c r="I175" s="129">
        <v>155</v>
      </c>
      <c r="J175" s="129">
        <f>ROUND(I175*H175,2)</f>
        <v>3738.6</v>
      </c>
      <c r="K175" s="126" t="s">
        <v>1</v>
      </c>
      <c r="L175" s="29"/>
      <c r="M175" s="130" t="s">
        <v>1</v>
      </c>
      <c r="N175" s="131" t="s">
        <v>38</v>
      </c>
      <c r="O175" s="132">
        <v>0.32800000000000001</v>
      </c>
      <c r="P175" s="132">
        <f>O175*H175</f>
        <v>7.9113600000000011</v>
      </c>
      <c r="Q175" s="132">
        <v>0</v>
      </c>
      <c r="R175" s="132">
        <f>Q175*H175</f>
        <v>0</v>
      </c>
      <c r="S175" s="132">
        <v>0</v>
      </c>
      <c r="T175" s="133">
        <f>S175*H175</f>
        <v>0</v>
      </c>
      <c r="AR175" s="134" t="s">
        <v>106</v>
      </c>
      <c r="AT175" s="134" t="s">
        <v>226</v>
      </c>
      <c r="AU175" s="134" t="s">
        <v>82</v>
      </c>
      <c r="AY175" s="17" t="s">
        <v>224</v>
      </c>
      <c r="BE175" s="135">
        <f>IF(N175="základní",J175,0)</f>
        <v>3738.6</v>
      </c>
      <c r="BF175" s="135">
        <f>IF(N175="snížená",J175,0)</f>
        <v>0</v>
      </c>
      <c r="BG175" s="135">
        <f>IF(N175="zákl. přenesená",J175,0)</f>
        <v>0</v>
      </c>
      <c r="BH175" s="135">
        <f>IF(N175="sníž. přenesená",J175,0)</f>
        <v>0</v>
      </c>
      <c r="BI175" s="135">
        <f>IF(N175="nulová",J175,0)</f>
        <v>0</v>
      </c>
      <c r="BJ175" s="17" t="s">
        <v>78</v>
      </c>
      <c r="BK175" s="135">
        <f>ROUND(I175*H175,2)</f>
        <v>3738.6</v>
      </c>
      <c r="BL175" s="17" t="s">
        <v>106</v>
      </c>
      <c r="BM175" s="134" t="s">
        <v>7312</v>
      </c>
    </row>
    <row r="176" spans="2:65" s="1" customFormat="1">
      <c r="B176" s="29"/>
      <c r="D176" s="136" t="s">
        <v>231</v>
      </c>
      <c r="F176" s="137" t="s">
        <v>7311</v>
      </c>
      <c r="L176" s="29"/>
      <c r="M176" s="138"/>
      <c r="T176" s="53"/>
      <c r="AT176" s="17" t="s">
        <v>231</v>
      </c>
      <c r="AU176" s="17" t="s">
        <v>82</v>
      </c>
    </row>
    <row r="177" spans="2:65" s="13" customFormat="1">
      <c r="B177" s="146"/>
      <c r="D177" s="136" t="s">
        <v>234</v>
      </c>
      <c r="E177" s="147" t="s">
        <v>7242</v>
      </c>
      <c r="F177" s="148" t="s">
        <v>7313</v>
      </c>
      <c r="H177" s="149">
        <v>24.12</v>
      </c>
      <c r="L177" s="146"/>
      <c r="M177" s="150"/>
      <c r="T177" s="151"/>
      <c r="AT177" s="147" t="s">
        <v>234</v>
      </c>
      <c r="AU177" s="147" t="s">
        <v>82</v>
      </c>
      <c r="AV177" s="13" t="s">
        <v>82</v>
      </c>
      <c r="AW177" s="13" t="s">
        <v>29</v>
      </c>
      <c r="AX177" s="13" t="s">
        <v>78</v>
      </c>
      <c r="AY177" s="147" t="s">
        <v>224</v>
      </c>
    </row>
    <row r="178" spans="2:65" s="1" customFormat="1" ht="16.5" customHeight="1">
      <c r="B178" s="123"/>
      <c r="C178" s="164" t="s">
        <v>325</v>
      </c>
      <c r="D178" s="164" t="s">
        <v>1008</v>
      </c>
      <c r="E178" s="165" t="s">
        <v>7314</v>
      </c>
      <c r="F178" s="166" t="s">
        <v>7315</v>
      </c>
      <c r="G178" s="167" t="s">
        <v>253</v>
      </c>
      <c r="H178" s="168">
        <v>41.003999999999998</v>
      </c>
      <c r="I178" s="169">
        <v>660</v>
      </c>
      <c r="J178" s="169">
        <f>ROUND(I178*H178,2)</f>
        <v>27062.639999999999</v>
      </c>
      <c r="K178" s="166" t="s">
        <v>1</v>
      </c>
      <c r="L178" s="170"/>
      <c r="M178" s="171" t="s">
        <v>1</v>
      </c>
      <c r="N178" s="172" t="s">
        <v>38</v>
      </c>
      <c r="O178" s="132">
        <v>0</v>
      </c>
      <c r="P178" s="132">
        <f>O178*H178</f>
        <v>0</v>
      </c>
      <c r="Q178" s="132">
        <v>1</v>
      </c>
      <c r="R178" s="132">
        <f>Q178*H178</f>
        <v>41.003999999999998</v>
      </c>
      <c r="S178" s="132">
        <v>0</v>
      </c>
      <c r="T178" s="133">
        <f>S178*H178</f>
        <v>0</v>
      </c>
      <c r="AR178" s="134" t="s">
        <v>118</v>
      </c>
      <c r="AT178" s="134" t="s">
        <v>1008</v>
      </c>
      <c r="AU178" s="134" t="s">
        <v>82</v>
      </c>
      <c r="AY178" s="17" t="s">
        <v>224</v>
      </c>
      <c r="BE178" s="135">
        <f>IF(N178="základní",J178,0)</f>
        <v>27062.639999999999</v>
      </c>
      <c r="BF178" s="135">
        <f>IF(N178="snížená",J178,0)</f>
        <v>0</v>
      </c>
      <c r="BG178" s="135">
        <f>IF(N178="zákl. přenesená",J178,0)</f>
        <v>0</v>
      </c>
      <c r="BH178" s="135">
        <f>IF(N178="sníž. přenesená",J178,0)</f>
        <v>0</v>
      </c>
      <c r="BI178" s="135">
        <f>IF(N178="nulová",J178,0)</f>
        <v>0</v>
      </c>
      <c r="BJ178" s="17" t="s">
        <v>78</v>
      </c>
      <c r="BK178" s="135">
        <f>ROUND(I178*H178,2)</f>
        <v>27062.639999999999</v>
      </c>
      <c r="BL178" s="17" t="s">
        <v>106</v>
      </c>
      <c r="BM178" s="134" t="s">
        <v>7316</v>
      </c>
    </row>
    <row r="179" spans="2:65" s="1" customFormat="1">
      <c r="B179" s="29"/>
      <c r="D179" s="136" t="s">
        <v>231</v>
      </c>
      <c r="F179" s="137" t="s">
        <v>7315</v>
      </c>
      <c r="L179" s="29"/>
      <c r="M179" s="138"/>
      <c r="T179" s="53"/>
      <c r="AT179" s="17" t="s">
        <v>231</v>
      </c>
      <c r="AU179" s="17" t="s">
        <v>82</v>
      </c>
    </row>
    <row r="180" spans="2:65" s="13" customFormat="1">
      <c r="B180" s="146"/>
      <c r="D180" s="136" t="s">
        <v>234</v>
      </c>
      <c r="E180" s="147" t="s">
        <v>1</v>
      </c>
      <c r="F180" s="148" t="s">
        <v>7317</v>
      </c>
      <c r="H180" s="149">
        <v>41.003999999999998</v>
      </c>
      <c r="L180" s="146"/>
      <c r="M180" s="150"/>
      <c r="T180" s="151"/>
      <c r="AT180" s="147" t="s">
        <v>234</v>
      </c>
      <c r="AU180" s="147" t="s">
        <v>82</v>
      </c>
      <c r="AV180" s="13" t="s">
        <v>82</v>
      </c>
      <c r="AW180" s="13" t="s">
        <v>29</v>
      </c>
      <c r="AX180" s="13" t="s">
        <v>78</v>
      </c>
      <c r="AY180" s="147" t="s">
        <v>224</v>
      </c>
    </row>
    <row r="181" spans="2:65" s="1" customFormat="1" ht="37.9" customHeight="1">
      <c r="B181" s="123"/>
      <c r="C181" s="124" t="s">
        <v>277</v>
      </c>
      <c r="D181" s="124" t="s">
        <v>226</v>
      </c>
      <c r="E181" s="125" t="s">
        <v>7318</v>
      </c>
      <c r="F181" s="126" t="s">
        <v>7319</v>
      </c>
      <c r="G181" s="127" t="s">
        <v>266</v>
      </c>
      <c r="H181" s="128">
        <v>11.718</v>
      </c>
      <c r="I181" s="129">
        <v>103</v>
      </c>
      <c r="J181" s="129">
        <f>ROUND(I181*H181,2)</f>
        <v>1206.95</v>
      </c>
      <c r="K181" s="126" t="s">
        <v>1</v>
      </c>
      <c r="L181" s="29"/>
      <c r="M181" s="130" t="s">
        <v>1</v>
      </c>
      <c r="N181" s="131" t="s">
        <v>38</v>
      </c>
      <c r="O181" s="132">
        <v>0.22500000000000001</v>
      </c>
      <c r="P181" s="132">
        <f>O181*H181</f>
        <v>2.6365500000000002</v>
      </c>
      <c r="Q181" s="132">
        <v>0</v>
      </c>
      <c r="R181" s="132">
        <f>Q181*H181</f>
        <v>0</v>
      </c>
      <c r="S181" s="132">
        <v>0</v>
      </c>
      <c r="T181" s="133">
        <f>S181*H181</f>
        <v>0</v>
      </c>
      <c r="AR181" s="134" t="s">
        <v>106</v>
      </c>
      <c r="AT181" s="134" t="s">
        <v>226</v>
      </c>
      <c r="AU181" s="134" t="s">
        <v>82</v>
      </c>
      <c r="AY181" s="17" t="s">
        <v>224</v>
      </c>
      <c r="BE181" s="135">
        <f>IF(N181="základní",J181,0)</f>
        <v>1206.95</v>
      </c>
      <c r="BF181" s="135">
        <f>IF(N181="snížená",J181,0)</f>
        <v>0</v>
      </c>
      <c r="BG181" s="135">
        <f>IF(N181="zákl. přenesená",J181,0)</f>
        <v>0</v>
      </c>
      <c r="BH181" s="135">
        <f>IF(N181="sníž. přenesená",J181,0)</f>
        <v>0</v>
      </c>
      <c r="BI181" s="135">
        <f>IF(N181="nulová",J181,0)</f>
        <v>0</v>
      </c>
      <c r="BJ181" s="17" t="s">
        <v>78</v>
      </c>
      <c r="BK181" s="135">
        <f>ROUND(I181*H181,2)</f>
        <v>1206.95</v>
      </c>
      <c r="BL181" s="17" t="s">
        <v>106</v>
      </c>
      <c r="BM181" s="134" t="s">
        <v>7320</v>
      </c>
    </row>
    <row r="182" spans="2:65" s="1" customFormat="1" ht="19.5">
      <c r="B182" s="29"/>
      <c r="D182" s="136" t="s">
        <v>231</v>
      </c>
      <c r="F182" s="137" t="s">
        <v>7319</v>
      </c>
      <c r="L182" s="29"/>
      <c r="M182" s="138"/>
      <c r="T182" s="53"/>
      <c r="AT182" s="17" t="s">
        <v>231</v>
      </c>
      <c r="AU182" s="17" t="s">
        <v>82</v>
      </c>
    </row>
    <row r="183" spans="2:65" s="13" customFormat="1">
      <c r="B183" s="146"/>
      <c r="D183" s="136" t="s">
        <v>234</v>
      </c>
      <c r="E183" s="147" t="s">
        <v>1</v>
      </c>
      <c r="F183" s="148" t="s">
        <v>7321</v>
      </c>
      <c r="H183" s="149">
        <v>11.718</v>
      </c>
      <c r="L183" s="146"/>
      <c r="M183" s="150"/>
      <c r="T183" s="151"/>
      <c r="AT183" s="147" t="s">
        <v>234</v>
      </c>
      <c r="AU183" s="147" t="s">
        <v>82</v>
      </c>
      <c r="AV183" s="13" t="s">
        <v>82</v>
      </c>
      <c r="AW183" s="13" t="s">
        <v>29</v>
      </c>
      <c r="AX183" s="13" t="s">
        <v>78</v>
      </c>
      <c r="AY183" s="147" t="s">
        <v>224</v>
      </c>
    </row>
    <row r="184" spans="2:65" s="1" customFormat="1" ht="16.5" customHeight="1">
      <c r="B184" s="123"/>
      <c r="C184" s="164" t="s">
        <v>337</v>
      </c>
      <c r="D184" s="164" t="s">
        <v>1008</v>
      </c>
      <c r="E184" s="165" t="s">
        <v>7322</v>
      </c>
      <c r="F184" s="166" t="s">
        <v>7323</v>
      </c>
      <c r="G184" s="167" t="s">
        <v>3567</v>
      </c>
      <c r="H184" s="168">
        <v>0.23400000000000001</v>
      </c>
      <c r="I184" s="169">
        <v>101</v>
      </c>
      <c r="J184" s="169">
        <f>ROUND(I184*H184,2)</f>
        <v>23.63</v>
      </c>
      <c r="K184" s="166" t="s">
        <v>1</v>
      </c>
      <c r="L184" s="170"/>
      <c r="M184" s="171" t="s">
        <v>1</v>
      </c>
      <c r="N184" s="172" t="s">
        <v>38</v>
      </c>
      <c r="O184" s="132">
        <v>0</v>
      </c>
      <c r="P184" s="132">
        <f>O184*H184</f>
        <v>0</v>
      </c>
      <c r="Q184" s="132">
        <v>1E-3</v>
      </c>
      <c r="R184" s="132">
        <f>Q184*H184</f>
        <v>2.3400000000000002E-4</v>
      </c>
      <c r="S184" s="132">
        <v>0</v>
      </c>
      <c r="T184" s="133">
        <f>S184*H184</f>
        <v>0</v>
      </c>
      <c r="AR184" s="134" t="s">
        <v>118</v>
      </c>
      <c r="AT184" s="134" t="s">
        <v>1008</v>
      </c>
      <c r="AU184" s="134" t="s">
        <v>82</v>
      </c>
      <c r="AY184" s="17" t="s">
        <v>224</v>
      </c>
      <c r="BE184" s="135">
        <f>IF(N184="základní",J184,0)</f>
        <v>23.63</v>
      </c>
      <c r="BF184" s="135">
        <f>IF(N184="snížená",J184,0)</f>
        <v>0</v>
      </c>
      <c r="BG184" s="135">
        <f>IF(N184="zákl. přenesená",J184,0)</f>
        <v>0</v>
      </c>
      <c r="BH184" s="135">
        <f>IF(N184="sníž. přenesená",J184,0)</f>
        <v>0</v>
      </c>
      <c r="BI184" s="135">
        <f>IF(N184="nulová",J184,0)</f>
        <v>0</v>
      </c>
      <c r="BJ184" s="17" t="s">
        <v>78</v>
      </c>
      <c r="BK184" s="135">
        <f>ROUND(I184*H184,2)</f>
        <v>23.63</v>
      </c>
      <c r="BL184" s="17" t="s">
        <v>106</v>
      </c>
      <c r="BM184" s="134" t="s">
        <v>7324</v>
      </c>
    </row>
    <row r="185" spans="2:65" s="1" customFormat="1">
      <c r="B185" s="29"/>
      <c r="D185" s="136" t="s">
        <v>231</v>
      </c>
      <c r="F185" s="137" t="s">
        <v>7323</v>
      </c>
      <c r="L185" s="29"/>
      <c r="M185" s="138"/>
      <c r="T185" s="53"/>
      <c r="AT185" s="17" t="s">
        <v>231</v>
      </c>
      <c r="AU185" s="17" t="s">
        <v>82</v>
      </c>
    </row>
    <row r="186" spans="2:65" s="13" customFormat="1">
      <c r="B186" s="146"/>
      <c r="D186" s="136" t="s">
        <v>234</v>
      </c>
      <c r="E186" s="147" t="s">
        <v>1</v>
      </c>
      <c r="F186" s="148" t="s">
        <v>7325</v>
      </c>
      <c r="H186" s="149">
        <v>0.23400000000000001</v>
      </c>
      <c r="L186" s="146"/>
      <c r="M186" s="150"/>
      <c r="T186" s="151"/>
      <c r="AT186" s="147" t="s">
        <v>234</v>
      </c>
      <c r="AU186" s="147" t="s">
        <v>82</v>
      </c>
      <c r="AV186" s="13" t="s">
        <v>82</v>
      </c>
      <c r="AW186" s="13" t="s">
        <v>29</v>
      </c>
      <c r="AX186" s="13" t="s">
        <v>78</v>
      </c>
      <c r="AY186" s="147" t="s">
        <v>224</v>
      </c>
    </row>
    <row r="187" spans="2:65" s="1" customFormat="1" ht="16.5" customHeight="1">
      <c r="B187" s="123"/>
      <c r="C187" s="164" t="s">
        <v>283</v>
      </c>
      <c r="D187" s="164" t="s">
        <v>1008</v>
      </c>
      <c r="E187" s="165" t="s">
        <v>7326</v>
      </c>
      <c r="F187" s="166" t="s">
        <v>7327</v>
      </c>
      <c r="G187" s="167" t="s">
        <v>229</v>
      </c>
      <c r="H187" s="168">
        <v>0.93700000000000006</v>
      </c>
      <c r="I187" s="169">
        <v>1300</v>
      </c>
      <c r="J187" s="169">
        <f>ROUND(I187*H187,2)</f>
        <v>1218.0999999999999</v>
      </c>
      <c r="K187" s="166" t="s">
        <v>1</v>
      </c>
      <c r="L187" s="170"/>
      <c r="M187" s="171" t="s">
        <v>1</v>
      </c>
      <c r="N187" s="172" t="s">
        <v>38</v>
      </c>
      <c r="O187" s="132">
        <v>0</v>
      </c>
      <c r="P187" s="132">
        <f>O187*H187</f>
        <v>0</v>
      </c>
      <c r="Q187" s="132">
        <v>0.21</v>
      </c>
      <c r="R187" s="132">
        <f>Q187*H187</f>
        <v>0.19677</v>
      </c>
      <c r="S187" s="132">
        <v>0</v>
      </c>
      <c r="T187" s="133">
        <f>S187*H187</f>
        <v>0</v>
      </c>
      <c r="AR187" s="134" t="s">
        <v>118</v>
      </c>
      <c r="AT187" s="134" t="s">
        <v>1008</v>
      </c>
      <c r="AU187" s="134" t="s">
        <v>82</v>
      </c>
      <c r="AY187" s="17" t="s">
        <v>224</v>
      </c>
      <c r="BE187" s="135">
        <f>IF(N187="základní",J187,0)</f>
        <v>1218.0999999999999</v>
      </c>
      <c r="BF187" s="135">
        <f>IF(N187="snížená",J187,0)</f>
        <v>0</v>
      </c>
      <c r="BG187" s="135">
        <f>IF(N187="zákl. přenesená",J187,0)</f>
        <v>0</v>
      </c>
      <c r="BH187" s="135">
        <f>IF(N187="sníž. přenesená",J187,0)</f>
        <v>0</v>
      </c>
      <c r="BI187" s="135">
        <f>IF(N187="nulová",J187,0)</f>
        <v>0</v>
      </c>
      <c r="BJ187" s="17" t="s">
        <v>78</v>
      </c>
      <c r="BK187" s="135">
        <f>ROUND(I187*H187,2)</f>
        <v>1218.0999999999999</v>
      </c>
      <c r="BL187" s="17" t="s">
        <v>106</v>
      </c>
      <c r="BM187" s="134" t="s">
        <v>7328</v>
      </c>
    </row>
    <row r="188" spans="2:65" s="1" customFormat="1">
      <c r="B188" s="29"/>
      <c r="D188" s="136" t="s">
        <v>231</v>
      </c>
      <c r="F188" s="137" t="s">
        <v>7327</v>
      </c>
      <c r="L188" s="29"/>
      <c r="M188" s="138"/>
      <c r="T188" s="53"/>
      <c r="AT188" s="17" t="s">
        <v>231</v>
      </c>
      <c r="AU188" s="17" t="s">
        <v>82</v>
      </c>
    </row>
    <row r="189" spans="2:65" s="13" customFormat="1">
      <c r="B189" s="146"/>
      <c r="D189" s="136" t="s">
        <v>234</v>
      </c>
      <c r="E189" s="147" t="s">
        <v>1</v>
      </c>
      <c r="F189" s="148" t="s">
        <v>7321</v>
      </c>
      <c r="H189" s="149">
        <v>11.718</v>
      </c>
      <c r="L189" s="146"/>
      <c r="M189" s="150"/>
      <c r="T189" s="151"/>
      <c r="AT189" s="147" t="s">
        <v>234</v>
      </c>
      <c r="AU189" s="147" t="s">
        <v>82</v>
      </c>
      <c r="AV189" s="13" t="s">
        <v>82</v>
      </c>
      <c r="AW189" s="13" t="s">
        <v>29</v>
      </c>
      <c r="AX189" s="13" t="s">
        <v>73</v>
      </c>
      <c r="AY189" s="147" t="s">
        <v>224</v>
      </c>
    </row>
    <row r="190" spans="2:65" s="13" customFormat="1">
      <c r="B190" s="146"/>
      <c r="D190" s="136" t="s">
        <v>234</v>
      </c>
      <c r="E190" s="147" t="s">
        <v>1</v>
      </c>
      <c r="F190" s="148" t="s">
        <v>7329</v>
      </c>
      <c r="H190" s="149">
        <v>0.93700000000000006</v>
      </c>
      <c r="L190" s="146"/>
      <c r="M190" s="150"/>
      <c r="T190" s="151"/>
      <c r="AT190" s="147" t="s">
        <v>234</v>
      </c>
      <c r="AU190" s="147" t="s">
        <v>82</v>
      </c>
      <c r="AV190" s="13" t="s">
        <v>82</v>
      </c>
      <c r="AW190" s="13" t="s">
        <v>29</v>
      </c>
      <c r="AX190" s="13" t="s">
        <v>78</v>
      </c>
      <c r="AY190" s="147" t="s">
        <v>224</v>
      </c>
    </row>
    <row r="191" spans="2:65" s="1" customFormat="1" ht="33" customHeight="1">
      <c r="B191" s="123"/>
      <c r="C191" s="124" t="s">
        <v>347</v>
      </c>
      <c r="D191" s="124" t="s">
        <v>226</v>
      </c>
      <c r="E191" s="125" t="s">
        <v>7330</v>
      </c>
      <c r="F191" s="126" t="s">
        <v>7331</v>
      </c>
      <c r="G191" s="127" t="s">
        <v>266</v>
      </c>
      <c r="H191" s="128">
        <v>285</v>
      </c>
      <c r="I191" s="129">
        <v>59.2</v>
      </c>
      <c r="J191" s="129">
        <f>ROUND(I191*H191,2)</f>
        <v>16872</v>
      </c>
      <c r="K191" s="126" t="s">
        <v>1</v>
      </c>
      <c r="L191" s="29"/>
      <c r="M191" s="130" t="s">
        <v>1</v>
      </c>
      <c r="N191" s="131" t="s">
        <v>38</v>
      </c>
      <c r="O191" s="132">
        <v>4.3999999999999997E-2</v>
      </c>
      <c r="P191" s="132">
        <f>O191*H191</f>
        <v>12.54</v>
      </c>
      <c r="Q191" s="132">
        <v>0</v>
      </c>
      <c r="R191" s="132">
        <f>Q191*H191</f>
        <v>0</v>
      </c>
      <c r="S191" s="132">
        <v>0</v>
      </c>
      <c r="T191" s="133">
        <f>S191*H191</f>
        <v>0</v>
      </c>
      <c r="AR191" s="134" t="s">
        <v>106</v>
      </c>
      <c r="AT191" s="134" t="s">
        <v>226</v>
      </c>
      <c r="AU191" s="134" t="s">
        <v>82</v>
      </c>
      <c r="AY191" s="17" t="s">
        <v>224</v>
      </c>
      <c r="BE191" s="135">
        <f>IF(N191="základní",J191,0)</f>
        <v>16872</v>
      </c>
      <c r="BF191" s="135">
        <f>IF(N191="snížená",J191,0)</f>
        <v>0</v>
      </c>
      <c r="BG191" s="135">
        <f>IF(N191="zákl. přenesená",J191,0)</f>
        <v>0</v>
      </c>
      <c r="BH191" s="135">
        <f>IF(N191="sníž. přenesená",J191,0)</f>
        <v>0</v>
      </c>
      <c r="BI191" s="135">
        <f>IF(N191="nulová",J191,0)</f>
        <v>0</v>
      </c>
      <c r="BJ191" s="17" t="s">
        <v>78</v>
      </c>
      <c r="BK191" s="135">
        <f>ROUND(I191*H191,2)</f>
        <v>16872</v>
      </c>
      <c r="BL191" s="17" t="s">
        <v>106</v>
      </c>
      <c r="BM191" s="134" t="s">
        <v>7332</v>
      </c>
    </row>
    <row r="192" spans="2:65" s="1" customFormat="1" ht="19.5">
      <c r="B192" s="29"/>
      <c r="D192" s="136" t="s">
        <v>231</v>
      </c>
      <c r="F192" s="137" t="s">
        <v>7331</v>
      </c>
      <c r="L192" s="29"/>
      <c r="M192" s="138"/>
      <c r="T192" s="53"/>
      <c r="AT192" s="17" t="s">
        <v>231</v>
      </c>
      <c r="AU192" s="17" t="s">
        <v>82</v>
      </c>
    </row>
    <row r="193" spans="2:65" s="13" customFormat="1">
      <c r="B193" s="146"/>
      <c r="D193" s="136" t="s">
        <v>234</v>
      </c>
      <c r="E193" s="147" t="s">
        <v>1</v>
      </c>
      <c r="F193" s="148" t="s">
        <v>7333</v>
      </c>
      <c r="H193" s="149">
        <v>145</v>
      </c>
      <c r="L193" s="146"/>
      <c r="M193" s="150"/>
      <c r="T193" s="151"/>
      <c r="AT193" s="147" t="s">
        <v>234</v>
      </c>
      <c r="AU193" s="147" t="s">
        <v>82</v>
      </c>
      <c r="AV193" s="13" t="s">
        <v>82</v>
      </c>
      <c r="AW193" s="13" t="s">
        <v>29</v>
      </c>
      <c r="AX193" s="13" t="s">
        <v>73</v>
      </c>
      <c r="AY193" s="147" t="s">
        <v>224</v>
      </c>
    </row>
    <row r="194" spans="2:65" s="13" customFormat="1">
      <c r="B194" s="146"/>
      <c r="D194" s="136" t="s">
        <v>234</v>
      </c>
      <c r="E194" s="147" t="s">
        <v>1</v>
      </c>
      <c r="F194" s="148" t="s">
        <v>7334</v>
      </c>
      <c r="H194" s="149">
        <v>140</v>
      </c>
      <c r="L194" s="146"/>
      <c r="M194" s="150"/>
      <c r="T194" s="151"/>
      <c r="AT194" s="147" t="s">
        <v>234</v>
      </c>
      <c r="AU194" s="147" t="s">
        <v>82</v>
      </c>
      <c r="AV194" s="13" t="s">
        <v>82</v>
      </c>
      <c r="AW194" s="13" t="s">
        <v>29</v>
      </c>
      <c r="AX194" s="13" t="s">
        <v>73</v>
      </c>
      <c r="AY194" s="147" t="s">
        <v>224</v>
      </c>
    </row>
    <row r="195" spans="2:65" s="14" customFormat="1">
      <c r="B195" s="152"/>
      <c r="D195" s="136" t="s">
        <v>234</v>
      </c>
      <c r="E195" s="153" t="s">
        <v>7248</v>
      </c>
      <c r="F195" s="154" t="s">
        <v>239</v>
      </c>
      <c r="H195" s="155">
        <v>285</v>
      </c>
      <c r="L195" s="152"/>
      <c r="M195" s="156"/>
      <c r="T195" s="157"/>
      <c r="AT195" s="153" t="s">
        <v>234</v>
      </c>
      <c r="AU195" s="153" t="s">
        <v>82</v>
      </c>
      <c r="AV195" s="14" t="s">
        <v>106</v>
      </c>
      <c r="AW195" s="14" t="s">
        <v>29</v>
      </c>
      <c r="AX195" s="14" t="s">
        <v>78</v>
      </c>
      <c r="AY195" s="153" t="s">
        <v>224</v>
      </c>
    </row>
    <row r="196" spans="2:65" s="1" customFormat="1" ht="24.2" customHeight="1">
      <c r="B196" s="123"/>
      <c r="C196" s="124" t="s">
        <v>293</v>
      </c>
      <c r="D196" s="124" t="s">
        <v>226</v>
      </c>
      <c r="E196" s="125" t="s">
        <v>7335</v>
      </c>
      <c r="F196" s="126" t="s">
        <v>7336</v>
      </c>
      <c r="G196" s="127" t="s">
        <v>266</v>
      </c>
      <c r="H196" s="128">
        <v>285</v>
      </c>
      <c r="I196" s="129">
        <v>23.5</v>
      </c>
      <c r="J196" s="129">
        <f>ROUND(I196*H196,2)</f>
        <v>6697.5</v>
      </c>
      <c r="K196" s="126" t="s">
        <v>1</v>
      </c>
      <c r="L196" s="29"/>
      <c r="M196" s="130" t="s">
        <v>1</v>
      </c>
      <c r="N196" s="131" t="s">
        <v>38</v>
      </c>
      <c r="O196" s="132">
        <v>5.8000000000000003E-2</v>
      </c>
      <c r="P196" s="132">
        <f>O196*H196</f>
        <v>16.53</v>
      </c>
      <c r="Q196" s="132">
        <v>0</v>
      </c>
      <c r="R196" s="132">
        <f>Q196*H196</f>
        <v>0</v>
      </c>
      <c r="S196" s="132">
        <v>0</v>
      </c>
      <c r="T196" s="133">
        <f>S196*H196</f>
        <v>0</v>
      </c>
      <c r="AR196" s="134" t="s">
        <v>106</v>
      </c>
      <c r="AT196" s="134" t="s">
        <v>226</v>
      </c>
      <c r="AU196" s="134" t="s">
        <v>82</v>
      </c>
      <c r="AY196" s="17" t="s">
        <v>224</v>
      </c>
      <c r="BE196" s="135">
        <f>IF(N196="základní",J196,0)</f>
        <v>6697.5</v>
      </c>
      <c r="BF196" s="135">
        <f>IF(N196="snížená",J196,0)</f>
        <v>0</v>
      </c>
      <c r="BG196" s="135">
        <f>IF(N196="zákl. přenesená",J196,0)</f>
        <v>0</v>
      </c>
      <c r="BH196" s="135">
        <f>IF(N196="sníž. přenesená",J196,0)</f>
        <v>0</v>
      </c>
      <c r="BI196" s="135">
        <f>IF(N196="nulová",J196,0)</f>
        <v>0</v>
      </c>
      <c r="BJ196" s="17" t="s">
        <v>78</v>
      </c>
      <c r="BK196" s="135">
        <f>ROUND(I196*H196,2)</f>
        <v>6697.5</v>
      </c>
      <c r="BL196" s="17" t="s">
        <v>106</v>
      </c>
      <c r="BM196" s="134" t="s">
        <v>7337</v>
      </c>
    </row>
    <row r="197" spans="2:65" s="1" customFormat="1" ht="19.5">
      <c r="B197" s="29"/>
      <c r="D197" s="136" t="s">
        <v>231</v>
      </c>
      <c r="F197" s="137" t="s">
        <v>7336</v>
      </c>
      <c r="L197" s="29"/>
      <c r="M197" s="138"/>
      <c r="T197" s="53"/>
      <c r="AT197" s="17" t="s">
        <v>231</v>
      </c>
      <c r="AU197" s="17" t="s">
        <v>82</v>
      </c>
    </row>
    <row r="198" spans="2:65" s="13" customFormat="1">
      <c r="B198" s="146"/>
      <c r="D198" s="136" t="s">
        <v>234</v>
      </c>
      <c r="E198" s="147" t="s">
        <v>1</v>
      </c>
      <c r="F198" s="148" t="s">
        <v>7248</v>
      </c>
      <c r="H198" s="149">
        <v>285</v>
      </c>
      <c r="L198" s="146"/>
      <c r="M198" s="150"/>
      <c r="T198" s="151"/>
      <c r="AT198" s="147" t="s">
        <v>234</v>
      </c>
      <c r="AU198" s="147" t="s">
        <v>82</v>
      </c>
      <c r="AV198" s="13" t="s">
        <v>82</v>
      </c>
      <c r="AW198" s="13" t="s">
        <v>29</v>
      </c>
      <c r="AX198" s="13" t="s">
        <v>78</v>
      </c>
      <c r="AY198" s="147" t="s">
        <v>224</v>
      </c>
    </row>
    <row r="199" spans="2:65" s="1" customFormat="1" ht="16.5" customHeight="1">
      <c r="B199" s="123"/>
      <c r="C199" s="164" t="s">
        <v>7</v>
      </c>
      <c r="D199" s="164" t="s">
        <v>1008</v>
      </c>
      <c r="E199" s="165" t="s">
        <v>7322</v>
      </c>
      <c r="F199" s="166" t="s">
        <v>7323</v>
      </c>
      <c r="G199" s="167" t="s">
        <v>3567</v>
      </c>
      <c r="H199" s="168">
        <v>5.7</v>
      </c>
      <c r="I199" s="169">
        <v>101</v>
      </c>
      <c r="J199" s="169">
        <f>ROUND(I199*H199,2)</f>
        <v>575.70000000000005</v>
      </c>
      <c r="K199" s="166" t="s">
        <v>1</v>
      </c>
      <c r="L199" s="170"/>
      <c r="M199" s="171" t="s">
        <v>1</v>
      </c>
      <c r="N199" s="172" t="s">
        <v>38</v>
      </c>
      <c r="O199" s="132">
        <v>0</v>
      </c>
      <c r="P199" s="132">
        <f>O199*H199</f>
        <v>0</v>
      </c>
      <c r="Q199" s="132">
        <v>1E-3</v>
      </c>
      <c r="R199" s="132">
        <f>Q199*H199</f>
        <v>5.7000000000000002E-3</v>
      </c>
      <c r="S199" s="132">
        <v>0</v>
      </c>
      <c r="T199" s="133">
        <f>S199*H199</f>
        <v>0</v>
      </c>
      <c r="AR199" s="134" t="s">
        <v>118</v>
      </c>
      <c r="AT199" s="134" t="s">
        <v>1008</v>
      </c>
      <c r="AU199" s="134" t="s">
        <v>82</v>
      </c>
      <c r="AY199" s="17" t="s">
        <v>224</v>
      </c>
      <c r="BE199" s="135">
        <f>IF(N199="základní",J199,0)</f>
        <v>575.70000000000005</v>
      </c>
      <c r="BF199" s="135">
        <f>IF(N199="snížená",J199,0)</f>
        <v>0</v>
      </c>
      <c r="BG199" s="135">
        <f>IF(N199="zákl. přenesená",J199,0)</f>
        <v>0</v>
      </c>
      <c r="BH199" s="135">
        <f>IF(N199="sníž. přenesená",J199,0)</f>
        <v>0</v>
      </c>
      <c r="BI199" s="135">
        <f>IF(N199="nulová",J199,0)</f>
        <v>0</v>
      </c>
      <c r="BJ199" s="17" t="s">
        <v>78</v>
      </c>
      <c r="BK199" s="135">
        <f>ROUND(I199*H199,2)</f>
        <v>575.70000000000005</v>
      </c>
      <c r="BL199" s="17" t="s">
        <v>106</v>
      </c>
      <c r="BM199" s="134" t="s">
        <v>7338</v>
      </c>
    </row>
    <row r="200" spans="2:65" s="1" customFormat="1">
      <c r="B200" s="29"/>
      <c r="D200" s="136" t="s">
        <v>231</v>
      </c>
      <c r="F200" s="137" t="s">
        <v>7323</v>
      </c>
      <c r="L200" s="29"/>
      <c r="M200" s="138"/>
      <c r="T200" s="53"/>
      <c r="AT200" s="17" t="s">
        <v>231</v>
      </c>
      <c r="AU200" s="17" t="s">
        <v>82</v>
      </c>
    </row>
    <row r="201" spans="2:65" s="13" customFormat="1">
      <c r="B201" s="146"/>
      <c r="D201" s="136" t="s">
        <v>234</v>
      </c>
      <c r="E201" s="147" t="s">
        <v>1</v>
      </c>
      <c r="F201" s="148" t="s">
        <v>7339</v>
      </c>
      <c r="H201" s="149">
        <v>5.7</v>
      </c>
      <c r="L201" s="146"/>
      <c r="M201" s="150"/>
      <c r="T201" s="151"/>
      <c r="AT201" s="147" t="s">
        <v>234</v>
      </c>
      <c r="AU201" s="147" t="s">
        <v>82</v>
      </c>
      <c r="AV201" s="13" t="s">
        <v>82</v>
      </c>
      <c r="AW201" s="13" t="s">
        <v>29</v>
      </c>
      <c r="AX201" s="13" t="s">
        <v>78</v>
      </c>
      <c r="AY201" s="147" t="s">
        <v>224</v>
      </c>
    </row>
    <row r="202" spans="2:65" s="1" customFormat="1" ht="24.2" customHeight="1">
      <c r="B202" s="123"/>
      <c r="C202" s="124" t="s">
        <v>300</v>
      </c>
      <c r="D202" s="124" t="s">
        <v>226</v>
      </c>
      <c r="E202" s="125" t="s">
        <v>7340</v>
      </c>
      <c r="F202" s="126" t="s">
        <v>7341</v>
      </c>
      <c r="G202" s="127" t="s">
        <v>266</v>
      </c>
      <c r="H202" s="128">
        <v>285</v>
      </c>
      <c r="I202" s="129">
        <v>17.899999999999999</v>
      </c>
      <c r="J202" s="129">
        <f>ROUND(I202*H202,2)</f>
        <v>5101.5</v>
      </c>
      <c r="K202" s="126" t="s">
        <v>1</v>
      </c>
      <c r="L202" s="29"/>
      <c r="M202" s="130" t="s">
        <v>1</v>
      </c>
      <c r="N202" s="131" t="s">
        <v>38</v>
      </c>
      <c r="O202" s="132">
        <v>1.9E-2</v>
      </c>
      <c r="P202" s="132">
        <f>O202*H202</f>
        <v>5.415</v>
      </c>
      <c r="Q202" s="132">
        <v>0</v>
      </c>
      <c r="R202" s="132">
        <f>Q202*H202</f>
        <v>0</v>
      </c>
      <c r="S202" s="132">
        <v>0</v>
      </c>
      <c r="T202" s="133">
        <f>S202*H202</f>
        <v>0</v>
      </c>
      <c r="AR202" s="134" t="s">
        <v>106</v>
      </c>
      <c r="AT202" s="134" t="s">
        <v>226</v>
      </c>
      <c r="AU202" s="134" t="s">
        <v>82</v>
      </c>
      <c r="AY202" s="17" t="s">
        <v>224</v>
      </c>
      <c r="BE202" s="135">
        <f>IF(N202="základní",J202,0)</f>
        <v>5101.5</v>
      </c>
      <c r="BF202" s="135">
        <f>IF(N202="snížená",J202,0)</f>
        <v>0</v>
      </c>
      <c r="BG202" s="135">
        <f>IF(N202="zákl. přenesená",J202,0)</f>
        <v>0</v>
      </c>
      <c r="BH202" s="135">
        <f>IF(N202="sníž. přenesená",J202,0)</f>
        <v>0</v>
      </c>
      <c r="BI202" s="135">
        <f>IF(N202="nulová",J202,0)</f>
        <v>0</v>
      </c>
      <c r="BJ202" s="17" t="s">
        <v>78</v>
      </c>
      <c r="BK202" s="135">
        <f>ROUND(I202*H202,2)</f>
        <v>5101.5</v>
      </c>
      <c r="BL202" s="17" t="s">
        <v>106</v>
      </c>
      <c r="BM202" s="134" t="s">
        <v>7342</v>
      </c>
    </row>
    <row r="203" spans="2:65" s="1" customFormat="1" ht="19.5">
      <c r="B203" s="29"/>
      <c r="D203" s="136" t="s">
        <v>231</v>
      </c>
      <c r="F203" s="137" t="s">
        <v>7341</v>
      </c>
      <c r="L203" s="29"/>
      <c r="M203" s="138"/>
      <c r="T203" s="53"/>
      <c r="AT203" s="17" t="s">
        <v>231</v>
      </c>
      <c r="AU203" s="17" t="s">
        <v>82</v>
      </c>
    </row>
    <row r="204" spans="2:65" s="13" customFormat="1">
      <c r="B204" s="146"/>
      <c r="D204" s="136" t="s">
        <v>234</v>
      </c>
      <c r="E204" s="147" t="s">
        <v>1</v>
      </c>
      <c r="F204" s="148" t="s">
        <v>7248</v>
      </c>
      <c r="H204" s="149">
        <v>285</v>
      </c>
      <c r="L204" s="146"/>
      <c r="M204" s="150"/>
      <c r="T204" s="151"/>
      <c r="AT204" s="147" t="s">
        <v>234</v>
      </c>
      <c r="AU204" s="147" t="s">
        <v>82</v>
      </c>
      <c r="AV204" s="13" t="s">
        <v>82</v>
      </c>
      <c r="AW204" s="13" t="s">
        <v>29</v>
      </c>
      <c r="AX204" s="13" t="s">
        <v>78</v>
      </c>
      <c r="AY204" s="147" t="s">
        <v>224</v>
      </c>
    </row>
    <row r="205" spans="2:65" s="1" customFormat="1" ht="24.2" customHeight="1">
      <c r="B205" s="123"/>
      <c r="C205" s="124" t="s">
        <v>366</v>
      </c>
      <c r="D205" s="124" t="s">
        <v>226</v>
      </c>
      <c r="E205" s="125" t="s">
        <v>7343</v>
      </c>
      <c r="F205" s="126" t="s">
        <v>7344</v>
      </c>
      <c r="G205" s="127" t="s">
        <v>266</v>
      </c>
      <c r="H205" s="128">
        <v>2461</v>
      </c>
      <c r="I205" s="129">
        <v>28.4</v>
      </c>
      <c r="J205" s="129">
        <f>ROUND(I205*H205,2)</f>
        <v>69892.399999999994</v>
      </c>
      <c r="K205" s="126" t="s">
        <v>1</v>
      </c>
      <c r="L205" s="29"/>
      <c r="M205" s="130" t="s">
        <v>1</v>
      </c>
      <c r="N205" s="131" t="s">
        <v>38</v>
      </c>
      <c r="O205" s="132">
        <v>0.13100000000000001</v>
      </c>
      <c r="P205" s="132">
        <f>O205*H205</f>
        <v>322.39100000000002</v>
      </c>
      <c r="Q205" s="132">
        <v>0</v>
      </c>
      <c r="R205" s="132">
        <f>Q205*H205</f>
        <v>0</v>
      </c>
      <c r="S205" s="132">
        <v>0</v>
      </c>
      <c r="T205" s="133">
        <f>S205*H205</f>
        <v>0</v>
      </c>
      <c r="AR205" s="134" t="s">
        <v>106</v>
      </c>
      <c r="AT205" s="134" t="s">
        <v>226</v>
      </c>
      <c r="AU205" s="134" t="s">
        <v>82</v>
      </c>
      <c r="AY205" s="17" t="s">
        <v>224</v>
      </c>
      <c r="BE205" s="135">
        <f>IF(N205="základní",J205,0)</f>
        <v>69892.399999999994</v>
      </c>
      <c r="BF205" s="135">
        <f>IF(N205="snížená",J205,0)</f>
        <v>0</v>
      </c>
      <c r="BG205" s="135">
        <f>IF(N205="zákl. přenesená",J205,0)</f>
        <v>0</v>
      </c>
      <c r="BH205" s="135">
        <f>IF(N205="sníž. přenesená",J205,0)</f>
        <v>0</v>
      </c>
      <c r="BI205" s="135">
        <f>IF(N205="nulová",J205,0)</f>
        <v>0</v>
      </c>
      <c r="BJ205" s="17" t="s">
        <v>78</v>
      </c>
      <c r="BK205" s="135">
        <f>ROUND(I205*H205,2)</f>
        <v>69892.399999999994</v>
      </c>
      <c r="BL205" s="17" t="s">
        <v>106</v>
      </c>
      <c r="BM205" s="134" t="s">
        <v>7345</v>
      </c>
    </row>
    <row r="206" spans="2:65" s="1" customFormat="1" ht="19.5">
      <c r="B206" s="29"/>
      <c r="D206" s="136" t="s">
        <v>231</v>
      </c>
      <c r="F206" s="137" t="s">
        <v>7344</v>
      </c>
      <c r="L206" s="29"/>
      <c r="M206" s="138"/>
      <c r="T206" s="53"/>
      <c r="AT206" s="17" t="s">
        <v>231</v>
      </c>
      <c r="AU206" s="17" t="s">
        <v>82</v>
      </c>
    </row>
    <row r="207" spans="2:65" s="13" customFormat="1">
      <c r="B207" s="146"/>
      <c r="D207" s="136" t="s">
        <v>234</v>
      </c>
      <c r="E207" s="147" t="s">
        <v>7235</v>
      </c>
      <c r="F207" s="148" t="s">
        <v>7346</v>
      </c>
      <c r="H207" s="149">
        <v>1295</v>
      </c>
      <c r="L207" s="146"/>
      <c r="M207" s="150"/>
      <c r="T207" s="151"/>
      <c r="AT207" s="147" t="s">
        <v>234</v>
      </c>
      <c r="AU207" s="147" t="s">
        <v>82</v>
      </c>
      <c r="AV207" s="13" t="s">
        <v>82</v>
      </c>
      <c r="AW207" s="13" t="s">
        <v>29</v>
      </c>
      <c r="AX207" s="13" t="s">
        <v>73</v>
      </c>
      <c r="AY207" s="147" t="s">
        <v>224</v>
      </c>
    </row>
    <row r="208" spans="2:65" s="15" customFormat="1">
      <c r="B208" s="158"/>
      <c r="D208" s="136" t="s">
        <v>234</v>
      </c>
      <c r="E208" s="159" t="s">
        <v>1</v>
      </c>
      <c r="F208" s="160" t="s">
        <v>288</v>
      </c>
      <c r="H208" s="161">
        <v>1295</v>
      </c>
      <c r="L208" s="158"/>
      <c r="M208" s="162"/>
      <c r="T208" s="163"/>
      <c r="AT208" s="159" t="s">
        <v>234</v>
      </c>
      <c r="AU208" s="159" t="s">
        <v>82</v>
      </c>
      <c r="AV208" s="15" t="s">
        <v>101</v>
      </c>
      <c r="AW208" s="15" t="s">
        <v>29</v>
      </c>
      <c r="AX208" s="15" t="s">
        <v>73</v>
      </c>
      <c r="AY208" s="159" t="s">
        <v>224</v>
      </c>
    </row>
    <row r="209" spans="2:65" s="13" customFormat="1">
      <c r="B209" s="146"/>
      <c r="D209" s="136" t="s">
        <v>234</v>
      </c>
      <c r="E209" s="147" t="s">
        <v>7256</v>
      </c>
      <c r="F209" s="148" t="s">
        <v>7347</v>
      </c>
      <c r="H209" s="149">
        <v>140</v>
      </c>
      <c r="L209" s="146"/>
      <c r="M209" s="150"/>
      <c r="T209" s="151"/>
      <c r="AT209" s="147" t="s">
        <v>234</v>
      </c>
      <c r="AU209" s="147" t="s">
        <v>82</v>
      </c>
      <c r="AV209" s="13" t="s">
        <v>82</v>
      </c>
      <c r="AW209" s="13" t="s">
        <v>29</v>
      </c>
      <c r="AX209" s="13" t="s">
        <v>73</v>
      </c>
      <c r="AY209" s="147" t="s">
        <v>224</v>
      </c>
    </row>
    <row r="210" spans="2:65" s="13" customFormat="1">
      <c r="B210" s="146"/>
      <c r="D210" s="136" t="s">
        <v>234</v>
      </c>
      <c r="E210" s="147" t="s">
        <v>7257</v>
      </c>
      <c r="F210" s="148" t="s">
        <v>7348</v>
      </c>
      <c r="H210" s="149">
        <v>35</v>
      </c>
      <c r="L210" s="146"/>
      <c r="M210" s="150"/>
      <c r="T210" s="151"/>
      <c r="AT210" s="147" t="s">
        <v>234</v>
      </c>
      <c r="AU210" s="147" t="s">
        <v>82</v>
      </c>
      <c r="AV210" s="13" t="s">
        <v>82</v>
      </c>
      <c r="AW210" s="13" t="s">
        <v>29</v>
      </c>
      <c r="AX210" s="13" t="s">
        <v>73</v>
      </c>
      <c r="AY210" s="147" t="s">
        <v>224</v>
      </c>
    </row>
    <row r="211" spans="2:65" s="15" customFormat="1">
      <c r="B211" s="158"/>
      <c r="D211" s="136" t="s">
        <v>234</v>
      </c>
      <c r="E211" s="159" t="s">
        <v>7349</v>
      </c>
      <c r="F211" s="160" t="s">
        <v>288</v>
      </c>
      <c r="H211" s="161">
        <v>175</v>
      </c>
      <c r="L211" s="158"/>
      <c r="M211" s="162"/>
      <c r="T211" s="163"/>
      <c r="AT211" s="159" t="s">
        <v>234</v>
      </c>
      <c r="AU211" s="159" t="s">
        <v>82</v>
      </c>
      <c r="AV211" s="15" t="s">
        <v>101</v>
      </c>
      <c r="AW211" s="15" t="s">
        <v>29</v>
      </c>
      <c r="AX211" s="15" t="s">
        <v>73</v>
      </c>
      <c r="AY211" s="159" t="s">
        <v>224</v>
      </c>
    </row>
    <row r="212" spans="2:65" s="13" customFormat="1">
      <c r="B212" s="146"/>
      <c r="D212" s="136" t="s">
        <v>234</v>
      </c>
      <c r="E212" s="147" t="s">
        <v>7237</v>
      </c>
      <c r="F212" s="148" t="s">
        <v>7350</v>
      </c>
      <c r="H212" s="149">
        <v>97</v>
      </c>
      <c r="L212" s="146"/>
      <c r="M212" s="150"/>
      <c r="T212" s="151"/>
      <c r="AT212" s="147" t="s">
        <v>234</v>
      </c>
      <c r="AU212" s="147" t="s">
        <v>82</v>
      </c>
      <c r="AV212" s="13" t="s">
        <v>82</v>
      </c>
      <c r="AW212" s="13" t="s">
        <v>29</v>
      </c>
      <c r="AX212" s="13" t="s">
        <v>73</v>
      </c>
      <c r="AY212" s="147" t="s">
        <v>224</v>
      </c>
    </row>
    <row r="213" spans="2:65" s="13" customFormat="1">
      <c r="B213" s="146"/>
      <c r="D213" s="136" t="s">
        <v>234</v>
      </c>
      <c r="E213" s="147" t="s">
        <v>7255</v>
      </c>
      <c r="F213" s="148" t="s">
        <v>7351</v>
      </c>
      <c r="H213" s="149">
        <v>576</v>
      </c>
      <c r="L213" s="146"/>
      <c r="M213" s="150"/>
      <c r="T213" s="151"/>
      <c r="AT213" s="147" t="s">
        <v>234</v>
      </c>
      <c r="AU213" s="147" t="s">
        <v>82</v>
      </c>
      <c r="AV213" s="13" t="s">
        <v>82</v>
      </c>
      <c r="AW213" s="13" t="s">
        <v>29</v>
      </c>
      <c r="AX213" s="13" t="s">
        <v>73</v>
      </c>
      <c r="AY213" s="147" t="s">
        <v>224</v>
      </c>
    </row>
    <row r="214" spans="2:65" s="15" customFormat="1">
      <c r="B214" s="158"/>
      <c r="D214" s="136" t="s">
        <v>234</v>
      </c>
      <c r="E214" s="159" t="s">
        <v>7352</v>
      </c>
      <c r="F214" s="160" t="s">
        <v>288</v>
      </c>
      <c r="H214" s="161">
        <v>673</v>
      </c>
      <c r="L214" s="158"/>
      <c r="M214" s="162"/>
      <c r="T214" s="163"/>
      <c r="AT214" s="159" t="s">
        <v>234</v>
      </c>
      <c r="AU214" s="159" t="s">
        <v>82</v>
      </c>
      <c r="AV214" s="15" t="s">
        <v>101</v>
      </c>
      <c r="AW214" s="15" t="s">
        <v>29</v>
      </c>
      <c r="AX214" s="15" t="s">
        <v>73</v>
      </c>
      <c r="AY214" s="159" t="s">
        <v>224</v>
      </c>
    </row>
    <row r="215" spans="2:65" s="13" customFormat="1">
      <c r="B215" s="146"/>
      <c r="D215" s="136" t="s">
        <v>234</v>
      </c>
      <c r="E215" s="147" t="s">
        <v>1</v>
      </c>
      <c r="F215" s="148" t="s">
        <v>7353</v>
      </c>
      <c r="H215" s="149">
        <v>318</v>
      </c>
      <c r="L215" s="146"/>
      <c r="M215" s="150"/>
      <c r="T215" s="151"/>
      <c r="AT215" s="147" t="s">
        <v>234</v>
      </c>
      <c r="AU215" s="147" t="s">
        <v>82</v>
      </c>
      <c r="AV215" s="13" t="s">
        <v>82</v>
      </c>
      <c r="AW215" s="13" t="s">
        <v>29</v>
      </c>
      <c r="AX215" s="13" t="s">
        <v>73</v>
      </c>
      <c r="AY215" s="147" t="s">
        <v>224</v>
      </c>
    </row>
    <row r="216" spans="2:65" s="15" customFormat="1">
      <c r="B216" s="158"/>
      <c r="D216" s="136" t="s">
        <v>234</v>
      </c>
      <c r="E216" s="159" t="s">
        <v>7354</v>
      </c>
      <c r="F216" s="160" t="s">
        <v>288</v>
      </c>
      <c r="H216" s="161">
        <v>318</v>
      </c>
      <c r="L216" s="158"/>
      <c r="M216" s="162"/>
      <c r="T216" s="163"/>
      <c r="AT216" s="159" t="s">
        <v>234</v>
      </c>
      <c r="AU216" s="159" t="s">
        <v>82</v>
      </c>
      <c r="AV216" s="15" t="s">
        <v>101</v>
      </c>
      <c r="AW216" s="15" t="s">
        <v>29</v>
      </c>
      <c r="AX216" s="15" t="s">
        <v>73</v>
      </c>
      <c r="AY216" s="159" t="s">
        <v>224</v>
      </c>
    </row>
    <row r="217" spans="2:65" s="14" customFormat="1">
      <c r="B217" s="152"/>
      <c r="D217" s="136" t="s">
        <v>234</v>
      </c>
      <c r="E217" s="153" t="s">
        <v>7355</v>
      </c>
      <c r="F217" s="154" t="s">
        <v>239</v>
      </c>
      <c r="H217" s="155">
        <v>2461</v>
      </c>
      <c r="L217" s="152"/>
      <c r="M217" s="156"/>
      <c r="T217" s="157"/>
      <c r="AT217" s="153" t="s">
        <v>234</v>
      </c>
      <c r="AU217" s="153" t="s">
        <v>82</v>
      </c>
      <c r="AV217" s="14" t="s">
        <v>106</v>
      </c>
      <c r="AW217" s="14" t="s">
        <v>29</v>
      </c>
      <c r="AX217" s="14" t="s">
        <v>78</v>
      </c>
      <c r="AY217" s="153" t="s">
        <v>224</v>
      </c>
    </row>
    <row r="218" spans="2:65" s="1" customFormat="1" ht="21.75" customHeight="1">
      <c r="B218" s="123"/>
      <c r="C218" s="124" t="s">
        <v>304</v>
      </c>
      <c r="D218" s="124" t="s">
        <v>226</v>
      </c>
      <c r="E218" s="125" t="s">
        <v>7356</v>
      </c>
      <c r="F218" s="126" t="s">
        <v>7357</v>
      </c>
      <c r="G218" s="127" t="s">
        <v>266</v>
      </c>
      <c r="H218" s="128">
        <v>285</v>
      </c>
      <c r="I218" s="129">
        <v>4.74</v>
      </c>
      <c r="J218" s="129">
        <f>ROUND(I218*H218,2)</f>
        <v>1350.9</v>
      </c>
      <c r="K218" s="126" t="s">
        <v>1</v>
      </c>
      <c r="L218" s="29"/>
      <c r="M218" s="130" t="s">
        <v>1</v>
      </c>
      <c r="N218" s="131" t="s">
        <v>38</v>
      </c>
      <c r="O218" s="132">
        <v>1.4999999999999999E-2</v>
      </c>
      <c r="P218" s="132">
        <f>O218*H218</f>
        <v>4.2749999999999995</v>
      </c>
      <c r="Q218" s="132">
        <v>0</v>
      </c>
      <c r="R218" s="132">
        <f>Q218*H218</f>
        <v>0</v>
      </c>
      <c r="S218" s="132">
        <v>0</v>
      </c>
      <c r="T218" s="133">
        <f>S218*H218</f>
        <v>0</v>
      </c>
      <c r="AR218" s="134" t="s">
        <v>106</v>
      </c>
      <c r="AT218" s="134" t="s">
        <v>226</v>
      </c>
      <c r="AU218" s="134" t="s">
        <v>82</v>
      </c>
      <c r="AY218" s="17" t="s">
        <v>224</v>
      </c>
      <c r="BE218" s="135">
        <f>IF(N218="základní",J218,0)</f>
        <v>1350.9</v>
      </c>
      <c r="BF218" s="135">
        <f>IF(N218="snížená",J218,0)</f>
        <v>0</v>
      </c>
      <c r="BG218" s="135">
        <f>IF(N218="zákl. přenesená",J218,0)</f>
        <v>0</v>
      </c>
      <c r="BH218" s="135">
        <f>IF(N218="sníž. přenesená",J218,0)</f>
        <v>0</v>
      </c>
      <c r="BI218" s="135">
        <f>IF(N218="nulová",J218,0)</f>
        <v>0</v>
      </c>
      <c r="BJ218" s="17" t="s">
        <v>78</v>
      </c>
      <c r="BK218" s="135">
        <f>ROUND(I218*H218,2)</f>
        <v>1350.9</v>
      </c>
      <c r="BL218" s="17" t="s">
        <v>106</v>
      </c>
      <c r="BM218" s="134" t="s">
        <v>7358</v>
      </c>
    </row>
    <row r="219" spans="2:65" s="1" customFormat="1">
      <c r="B219" s="29"/>
      <c r="D219" s="136" t="s">
        <v>231</v>
      </c>
      <c r="F219" s="137" t="s">
        <v>7357</v>
      </c>
      <c r="L219" s="29"/>
      <c r="M219" s="138"/>
      <c r="T219" s="53"/>
      <c r="AT219" s="17" t="s">
        <v>231</v>
      </c>
      <c r="AU219" s="17" t="s">
        <v>82</v>
      </c>
    </row>
    <row r="220" spans="2:65" s="13" customFormat="1">
      <c r="B220" s="146"/>
      <c r="D220" s="136" t="s">
        <v>234</v>
      </c>
      <c r="E220" s="147" t="s">
        <v>1</v>
      </c>
      <c r="F220" s="148" t="s">
        <v>7248</v>
      </c>
      <c r="H220" s="149">
        <v>285</v>
      </c>
      <c r="L220" s="146"/>
      <c r="M220" s="150"/>
      <c r="T220" s="151"/>
      <c r="AT220" s="147" t="s">
        <v>234</v>
      </c>
      <c r="AU220" s="147" t="s">
        <v>82</v>
      </c>
      <c r="AV220" s="13" t="s">
        <v>82</v>
      </c>
      <c r="AW220" s="13" t="s">
        <v>29</v>
      </c>
      <c r="AX220" s="13" t="s">
        <v>78</v>
      </c>
      <c r="AY220" s="147" t="s">
        <v>224</v>
      </c>
    </row>
    <row r="221" spans="2:65" s="1" customFormat="1" ht="33" customHeight="1">
      <c r="B221" s="123"/>
      <c r="C221" s="124" t="s">
        <v>376</v>
      </c>
      <c r="D221" s="124" t="s">
        <v>226</v>
      </c>
      <c r="E221" s="125" t="s">
        <v>7067</v>
      </c>
      <c r="F221" s="126" t="s">
        <v>7068</v>
      </c>
      <c r="G221" s="127" t="s">
        <v>266</v>
      </c>
      <c r="H221" s="128">
        <v>285</v>
      </c>
      <c r="I221" s="129">
        <v>2.88</v>
      </c>
      <c r="J221" s="129">
        <f>ROUND(I221*H221,2)</f>
        <v>820.8</v>
      </c>
      <c r="K221" s="126" t="s">
        <v>1</v>
      </c>
      <c r="L221" s="29"/>
      <c r="M221" s="130" t="s">
        <v>1</v>
      </c>
      <c r="N221" s="131" t="s">
        <v>38</v>
      </c>
      <c r="O221" s="132">
        <v>2E-3</v>
      </c>
      <c r="P221" s="132">
        <f>O221*H221</f>
        <v>0.57000000000000006</v>
      </c>
      <c r="Q221" s="132">
        <v>0</v>
      </c>
      <c r="R221" s="132">
        <f>Q221*H221</f>
        <v>0</v>
      </c>
      <c r="S221" s="132">
        <v>0</v>
      </c>
      <c r="T221" s="133">
        <f>S221*H221</f>
        <v>0</v>
      </c>
      <c r="AR221" s="134" t="s">
        <v>106</v>
      </c>
      <c r="AT221" s="134" t="s">
        <v>226</v>
      </c>
      <c r="AU221" s="134" t="s">
        <v>82</v>
      </c>
      <c r="AY221" s="17" t="s">
        <v>224</v>
      </c>
      <c r="BE221" s="135">
        <f>IF(N221="základní",J221,0)</f>
        <v>820.8</v>
      </c>
      <c r="BF221" s="135">
        <f>IF(N221="snížená",J221,0)</f>
        <v>0</v>
      </c>
      <c r="BG221" s="135">
        <f>IF(N221="zákl. přenesená",J221,0)</f>
        <v>0</v>
      </c>
      <c r="BH221" s="135">
        <f>IF(N221="sníž. přenesená",J221,0)</f>
        <v>0</v>
      </c>
      <c r="BI221" s="135">
        <f>IF(N221="nulová",J221,0)</f>
        <v>0</v>
      </c>
      <c r="BJ221" s="17" t="s">
        <v>78</v>
      </c>
      <c r="BK221" s="135">
        <f>ROUND(I221*H221,2)</f>
        <v>820.8</v>
      </c>
      <c r="BL221" s="17" t="s">
        <v>106</v>
      </c>
      <c r="BM221" s="134" t="s">
        <v>7359</v>
      </c>
    </row>
    <row r="222" spans="2:65" s="1" customFormat="1" ht="19.5">
      <c r="B222" s="29"/>
      <c r="D222" s="136" t="s">
        <v>231</v>
      </c>
      <c r="F222" s="137" t="s">
        <v>7068</v>
      </c>
      <c r="L222" s="29"/>
      <c r="M222" s="138"/>
      <c r="T222" s="53"/>
      <c r="AT222" s="17" t="s">
        <v>231</v>
      </c>
      <c r="AU222" s="17" t="s">
        <v>82</v>
      </c>
    </row>
    <row r="223" spans="2:65" s="13" customFormat="1">
      <c r="B223" s="146"/>
      <c r="D223" s="136" t="s">
        <v>234</v>
      </c>
      <c r="E223" s="147" t="s">
        <v>1</v>
      </c>
      <c r="F223" s="148" t="s">
        <v>7248</v>
      </c>
      <c r="H223" s="149">
        <v>285</v>
      </c>
      <c r="L223" s="146"/>
      <c r="M223" s="150"/>
      <c r="T223" s="151"/>
      <c r="AT223" s="147" t="s">
        <v>234</v>
      </c>
      <c r="AU223" s="147" t="s">
        <v>82</v>
      </c>
      <c r="AV223" s="13" t="s">
        <v>82</v>
      </c>
      <c r="AW223" s="13" t="s">
        <v>29</v>
      </c>
      <c r="AX223" s="13" t="s">
        <v>78</v>
      </c>
      <c r="AY223" s="147" t="s">
        <v>224</v>
      </c>
    </row>
    <row r="224" spans="2:65" s="1" customFormat="1" ht="33" customHeight="1">
      <c r="B224" s="123"/>
      <c r="C224" s="124" t="s">
        <v>313</v>
      </c>
      <c r="D224" s="124" t="s">
        <v>226</v>
      </c>
      <c r="E224" s="125" t="s">
        <v>7360</v>
      </c>
      <c r="F224" s="126" t="s">
        <v>7361</v>
      </c>
      <c r="G224" s="127" t="s">
        <v>266</v>
      </c>
      <c r="H224" s="128">
        <v>285</v>
      </c>
      <c r="I224" s="129">
        <v>5.45</v>
      </c>
      <c r="J224" s="129">
        <f>ROUND(I224*H224,2)</f>
        <v>1553.25</v>
      </c>
      <c r="K224" s="126" t="s">
        <v>1</v>
      </c>
      <c r="L224" s="29"/>
      <c r="M224" s="130" t="s">
        <v>1</v>
      </c>
      <c r="N224" s="131" t="s">
        <v>38</v>
      </c>
      <c r="O224" s="132">
        <v>6.0000000000000001E-3</v>
      </c>
      <c r="P224" s="132">
        <f>O224*H224</f>
        <v>1.71</v>
      </c>
      <c r="Q224" s="132">
        <v>0</v>
      </c>
      <c r="R224" s="132">
        <f>Q224*H224</f>
        <v>0</v>
      </c>
      <c r="S224" s="132">
        <v>0</v>
      </c>
      <c r="T224" s="133">
        <f>S224*H224</f>
        <v>0</v>
      </c>
      <c r="AR224" s="134" t="s">
        <v>106</v>
      </c>
      <c r="AT224" s="134" t="s">
        <v>226</v>
      </c>
      <c r="AU224" s="134" t="s">
        <v>82</v>
      </c>
      <c r="AY224" s="17" t="s">
        <v>224</v>
      </c>
      <c r="BE224" s="135">
        <f>IF(N224="základní",J224,0)</f>
        <v>1553.25</v>
      </c>
      <c r="BF224" s="135">
        <f>IF(N224="snížená",J224,0)</f>
        <v>0</v>
      </c>
      <c r="BG224" s="135">
        <f>IF(N224="zákl. přenesená",J224,0)</f>
        <v>0</v>
      </c>
      <c r="BH224" s="135">
        <f>IF(N224="sníž. přenesená",J224,0)</f>
        <v>0</v>
      </c>
      <c r="BI224" s="135">
        <f>IF(N224="nulová",J224,0)</f>
        <v>0</v>
      </c>
      <c r="BJ224" s="17" t="s">
        <v>78</v>
      </c>
      <c r="BK224" s="135">
        <f>ROUND(I224*H224,2)</f>
        <v>1553.25</v>
      </c>
      <c r="BL224" s="17" t="s">
        <v>106</v>
      </c>
      <c r="BM224" s="134" t="s">
        <v>7362</v>
      </c>
    </row>
    <row r="225" spans="2:65" s="1" customFormat="1" ht="19.5">
      <c r="B225" s="29"/>
      <c r="D225" s="136" t="s">
        <v>231</v>
      </c>
      <c r="F225" s="137" t="s">
        <v>7361</v>
      </c>
      <c r="L225" s="29"/>
      <c r="M225" s="138"/>
      <c r="T225" s="53"/>
      <c r="AT225" s="17" t="s">
        <v>231</v>
      </c>
      <c r="AU225" s="17" t="s">
        <v>82</v>
      </c>
    </row>
    <row r="226" spans="2:65" s="13" customFormat="1">
      <c r="B226" s="146"/>
      <c r="D226" s="136" t="s">
        <v>234</v>
      </c>
      <c r="E226" s="147" t="s">
        <v>1</v>
      </c>
      <c r="F226" s="148" t="s">
        <v>7248</v>
      </c>
      <c r="H226" s="149">
        <v>285</v>
      </c>
      <c r="L226" s="146"/>
      <c r="M226" s="150"/>
      <c r="T226" s="151"/>
      <c r="AT226" s="147" t="s">
        <v>234</v>
      </c>
      <c r="AU226" s="147" t="s">
        <v>82</v>
      </c>
      <c r="AV226" s="13" t="s">
        <v>82</v>
      </c>
      <c r="AW226" s="13" t="s">
        <v>29</v>
      </c>
      <c r="AX226" s="13" t="s">
        <v>78</v>
      </c>
      <c r="AY226" s="147" t="s">
        <v>224</v>
      </c>
    </row>
    <row r="227" spans="2:65" s="1" customFormat="1" ht="24.2" customHeight="1">
      <c r="B227" s="123"/>
      <c r="C227" s="124" t="s">
        <v>393</v>
      </c>
      <c r="D227" s="124" t="s">
        <v>226</v>
      </c>
      <c r="E227" s="125" t="s">
        <v>7081</v>
      </c>
      <c r="F227" s="126" t="s">
        <v>7363</v>
      </c>
      <c r="G227" s="127" t="s">
        <v>253</v>
      </c>
      <c r="H227" s="128">
        <v>8.9999999999999993E-3</v>
      </c>
      <c r="I227" s="129">
        <v>7950</v>
      </c>
      <c r="J227" s="129">
        <f>ROUND(I227*H227,2)</f>
        <v>71.55</v>
      </c>
      <c r="K227" s="126" t="s">
        <v>1</v>
      </c>
      <c r="L227" s="29"/>
      <c r="M227" s="130" t="s">
        <v>1</v>
      </c>
      <c r="N227" s="131" t="s">
        <v>38</v>
      </c>
      <c r="O227" s="132">
        <v>21.428999999999998</v>
      </c>
      <c r="P227" s="132">
        <f>O227*H227</f>
        <v>0.19286099999999998</v>
      </c>
      <c r="Q227" s="132">
        <v>0</v>
      </c>
      <c r="R227" s="132">
        <f>Q227*H227</f>
        <v>0</v>
      </c>
      <c r="S227" s="132">
        <v>0</v>
      </c>
      <c r="T227" s="133">
        <f>S227*H227</f>
        <v>0</v>
      </c>
      <c r="AR227" s="134" t="s">
        <v>106</v>
      </c>
      <c r="AT227" s="134" t="s">
        <v>226</v>
      </c>
      <c r="AU227" s="134" t="s">
        <v>82</v>
      </c>
      <c r="AY227" s="17" t="s">
        <v>224</v>
      </c>
      <c r="BE227" s="135">
        <f>IF(N227="základní",J227,0)</f>
        <v>71.55</v>
      </c>
      <c r="BF227" s="135">
        <f>IF(N227="snížená",J227,0)</f>
        <v>0</v>
      </c>
      <c r="BG227" s="135">
        <f>IF(N227="zákl. přenesená",J227,0)</f>
        <v>0</v>
      </c>
      <c r="BH227" s="135">
        <f>IF(N227="sníž. přenesená",J227,0)</f>
        <v>0</v>
      </c>
      <c r="BI227" s="135">
        <f>IF(N227="nulová",J227,0)</f>
        <v>0</v>
      </c>
      <c r="BJ227" s="17" t="s">
        <v>78</v>
      </c>
      <c r="BK227" s="135">
        <f>ROUND(I227*H227,2)</f>
        <v>71.55</v>
      </c>
      <c r="BL227" s="17" t="s">
        <v>106</v>
      </c>
      <c r="BM227" s="134" t="s">
        <v>7364</v>
      </c>
    </row>
    <row r="228" spans="2:65" s="1" customFormat="1">
      <c r="B228" s="29"/>
      <c r="D228" s="136" t="s">
        <v>231</v>
      </c>
      <c r="F228" s="137" t="s">
        <v>7363</v>
      </c>
      <c r="L228" s="29"/>
      <c r="M228" s="138"/>
      <c r="T228" s="53"/>
      <c r="AT228" s="17" t="s">
        <v>231</v>
      </c>
      <c r="AU228" s="17" t="s">
        <v>82</v>
      </c>
    </row>
    <row r="229" spans="2:65" s="13" customFormat="1">
      <c r="B229" s="146"/>
      <c r="D229" s="136" t="s">
        <v>234</v>
      </c>
      <c r="E229" s="147" t="s">
        <v>1</v>
      </c>
      <c r="F229" s="148" t="s">
        <v>7365</v>
      </c>
      <c r="H229" s="149">
        <v>8.9999999999999993E-3</v>
      </c>
      <c r="L229" s="146"/>
      <c r="M229" s="150"/>
      <c r="T229" s="151"/>
      <c r="AT229" s="147" t="s">
        <v>234</v>
      </c>
      <c r="AU229" s="147" t="s">
        <v>82</v>
      </c>
      <c r="AV229" s="13" t="s">
        <v>82</v>
      </c>
      <c r="AW229" s="13" t="s">
        <v>29</v>
      </c>
      <c r="AX229" s="13" t="s">
        <v>78</v>
      </c>
      <c r="AY229" s="147" t="s">
        <v>224</v>
      </c>
    </row>
    <row r="230" spans="2:65" s="1" customFormat="1" ht="16.5" customHeight="1">
      <c r="B230" s="123"/>
      <c r="C230" s="164" t="s">
        <v>321</v>
      </c>
      <c r="D230" s="164" t="s">
        <v>1008</v>
      </c>
      <c r="E230" s="165" t="s">
        <v>7366</v>
      </c>
      <c r="F230" s="166" t="s">
        <v>7367</v>
      </c>
      <c r="G230" s="167" t="s">
        <v>3567</v>
      </c>
      <c r="H230" s="168">
        <v>9</v>
      </c>
      <c r="I230" s="169">
        <v>47.7</v>
      </c>
      <c r="J230" s="169">
        <f>ROUND(I230*H230,2)</f>
        <v>429.3</v>
      </c>
      <c r="K230" s="166" t="s">
        <v>1</v>
      </c>
      <c r="L230" s="170"/>
      <c r="M230" s="171" t="s">
        <v>1</v>
      </c>
      <c r="N230" s="172" t="s">
        <v>38</v>
      </c>
      <c r="O230" s="132">
        <v>0</v>
      </c>
      <c r="P230" s="132">
        <f>O230*H230</f>
        <v>0</v>
      </c>
      <c r="Q230" s="132">
        <v>1E-3</v>
      </c>
      <c r="R230" s="132">
        <f>Q230*H230</f>
        <v>9.0000000000000011E-3</v>
      </c>
      <c r="S230" s="132">
        <v>0</v>
      </c>
      <c r="T230" s="133">
        <f>S230*H230</f>
        <v>0</v>
      </c>
      <c r="AR230" s="134" t="s">
        <v>118</v>
      </c>
      <c r="AT230" s="134" t="s">
        <v>1008</v>
      </c>
      <c r="AU230" s="134" t="s">
        <v>82</v>
      </c>
      <c r="AY230" s="17" t="s">
        <v>224</v>
      </c>
      <c r="BE230" s="135">
        <f>IF(N230="základní",J230,0)</f>
        <v>429.3</v>
      </c>
      <c r="BF230" s="135">
        <f>IF(N230="snížená",J230,0)</f>
        <v>0</v>
      </c>
      <c r="BG230" s="135">
        <f>IF(N230="zákl. přenesená",J230,0)</f>
        <v>0</v>
      </c>
      <c r="BH230" s="135">
        <f>IF(N230="sníž. přenesená",J230,0)</f>
        <v>0</v>
      </c>
      <c r="BI230" s="135">
        <f>IF(N230="nulová",J230,0)</f>
        <v>0</v>
      </c>
      <c r="BJ230" s="17" t="s">
        <v>78</v>
      </c>
      <c r="BK230" s="135">
        <f>ROUND(I230*H230,2)</f>
        <v>429.3</v>
      </c>
      <c r="BL230" s="17" t="s">
        <v>106</v>
      </c>
      <c r="BM230" s="134" t="s">
        <v>7368</v>
      </c>
    </row>
    <row r="231" spans="2:65" s="1" customFormat="1">
      <c r="B231" s="29"/>
      <c r="D231" s="136" t="s">
        <v>231</v>
      </c>
      <c r="F231" s="137" t="s">
        <v>7367</v>
      </c>
      <c r="L231" s="29"/>
      <c r="M231" s="138"/>
      <c r="T231" s="53"/>
      <c r="AT231" s="17" t="s">
        <v>231</v>
      </c>
      <c r="AU231" s="17" t="s">
        <v>82</v>
      </c>
    </row>
    <row r="232" spans="2:65" s="13" customFormat="1">
      <c r="B232" s="146"/>
      <c r="D232" s="136" t="s">
        <v>234</v>
      </c>
      <c r="E232" s="147" t="s">
        <v>1</v>
      </c>
      <c r="F232" s="148" t="s">
        <v>7369</v>
      </c>
      <c r="H232" s="149">
        <v>9</v>
      </c>
      <c r="L232" s="146"/>
      <c r="M232" s="150"/>
      <c r="T232" s="151"/>
      <c r="AT232" s="147" t="s">
        <v>234</v>
      </c>
      <c r="AU232" s="147" t="s">
        <v>82</v>
      </c>
      <c r="AV232" s="13" t="s">
        <v>82</v>
      </c>
      <c r="AW232" s="13" t="s">
        <v>29</v>
      </c>
      <c r="AX232" s="13" t="s">
        <v>78</v>
      </c>
      <c r="AY232" s="147" t="s">
        <v>224</v>
      </c>
    </row>
    <row r="233" spans="2:65" s="1" customFormat="1" ht="21.75" customHeight="1">
      <c r="B233" s="123"/>
      <c r="C233" s="124" t="s">
        <v>409</v>
      </c>
      <c r="D233" s="124" t="s">
        <v>226</v>
      </c>
      <c r="E233" s="125" t="s">
        <v>7370</v>
      </c>
      <c r="F233" s="126" t="s">
        <v>7371</v>
      </c>
      <c r="G233" s="127" t="s">
        <v>266</v>
      </c>
      <c r="H233" s="128">
        <v>285</v>
      </c>
      <c r="I233" s="129">
        <v>4.9000000000000004</v>
      </c>
      <c r="J233" s="129">
        <f>ROUND(I233*H233,2)</f>
        <v>1396.5</v>
      </c>
      <c r="K233" s="126" t="s">
        <v>1</v>
      </c>
      <c r="L233" s="29"/>
      <c r="M233" s="130" t="s">
        <v>1</v>
      </c>
      <c r="N233" s="131" t="s">
        <v>38</v>
      </c>
      <c r="O233" s="132">
        <v>1.0999999999999999E-2</v>
      </c>
      <c r="P233" s="132">
        <f>O233*H233</f>
        <v>3.1349999999999998</v>
      </c>
      <c r="Q233" s="132">
        <v>0</v>
      </c>
      <c r="R233" s="132">
        <f>Q233*H233</f>
        <v>0</v>
      </c>
      <c r="S233" s="132">
        <v>0</v>
      </c>
      <c r="T233" s="133">
        <f>S233*H233</f>
        <v>0</v>
      </c>
      <c r="AR233" s="134" t="s">
        <v>106</v>
      </c>
      <c r="AT233" s="134" t="s">
        <v>226</v>
      </c>
      <c r="AU233" s="134" t="s">
        <v>82</v>
      </c>
      <c r="AY233" s="17" t="s">
        <v>224</v>
      </c>
      <c r="BE233" s="135">
        <f>IF(N233="základní",J233,0)</f>
        <v>1396.5</v>
      </c>
      <c r="BF233" s="135">
        <f>IF(N233="snížená",J233,0)</f>
        <v>0</v>
      </c>
      <c r="BG233" s="135">
        <f>IF(N233="zákl. přenesená",J233,0)</f>
        <v>0</v>
      </c>
      <c r="BH233" s="135">
        <f>IF(N233="sníž. přenesená",J233,0)</f>
        <v>0</v>
      </c>
      <c r="BI233" s="135">
        <f>IF(N233="nulová",J233,0)</f>
        <v>0</v>
      </c>
      <c r="BJ233" s="17" t="s">
        <v>78</v>
      </c>
      <c r="BK233" s="135">
        <f>ROUND(I233*H233,2)</f>
        <v>1396.5</v>
      </c>
      <c r="BL233" s="17" t="s">
        <v>106</v>
      </c>
      <c r="BM233" s="134" t="s">
        <v>7372</v>
      </c>
    </row>
    <row r="234" spans="2:65" s="1" customFormat="1">
      <c r="B234" s="29"/>
      <c r="D234" s="136" t="s">
        <v>231</v>
      </c>
      <c r="F234" s="137" t="s">
        <v>7371</v>
      </c>
      <c r="L234" s="29"/>
      <c r="M234" s="138"/>
      <c r="T234" s="53"/>
      <c r="AT234" s="17" t="s">
        <v>231</v>
      </c>
      <c r="AU234" s="17" t="s">
        <v>82</v>
      </c>
    </row>
    <row r="235" spans="2:65" s="13" customFormat="1">
      <c r="B235" s="146"/>
      <c r="D235" s="136" t="s">
        <v>234</v>
      </c>
      <c r="E235" s="147" t="s">
        <v>1</v>
      </c>
      <c r="F235" s="148" t="s">
        <v>7248</v>
      </c>
      <c r="H235" s="149">
        <v>285</v>
      </c>
      <c r="L235" s="146"/>
      <c r="M235" s="150"/>
      <c r="T235" s="151"/>
      <c r="AT235" s="147" t="s">
        <v>234</v>
      </c>
      <c r="AU235" s="147" t="s">
        <v>82</v>
      </c>
      <c r="AV235" s="13" t="s">
        <v>82</v>
      </c>
      <c r="AW235" s="13" t="s">
        <v>29</v>
      </c>
      <c r="AX235" s="13" t="s">
        <v>78</v>
      </c>
      <c r="AY235" s="147" t="s">
        <v>224</v>
      </c>
    </row>
    <row r="236" spans="2:65" s="1" customFormat="1" ht="16.5" customHeight="1">
      <c r="B236" s="123"/>
      <c r="C236" s="124" t="s">
        <v>328</v>
      </c>
      <c r="D236" s="124" t="s">
        <v>226</v>
      </c>
      <c r="E236" s="125" t="s">
        <v>7373</v>
      </c>
      <c r="F236" s="126" t="s">
        <v>7374</v>
      </c>
      <c r="G236" s="127" t="s">
        <v>266</v>
      </c>
      <c r="H236" s="128">
        <v>285</v>
      </c>
      <c r="I236" s="129">
        <v>0.88</v>
      </c>
      <c r="J236" s="129">
        <f>ROUND(I236*H236,2)</f>
        <v>250.8</v>
      </c>
      <c r="K236" s="126" t="s">
        <v>1</v>
      </c>
      <c r="L236" s="29"/>
      <c r="M236" s="130" t="s">
        <v>1</v>
      </c>
      <c r="N236" s="131" t="s">
        <v>38</v>
      </c>
      <c r="O236" s="132">
        <v>2E-3</v>
      </c>
      <c r="P236" s="132">
        <f>O236*H236</f>
        <v>0.57000000000000006</v>
      </c>
      <c r="Q236" s="132">
        <v>0</v>
      </c>
      <c r="R236" s="132">
        <f>Q236*H236</f>
        <v>0</v>
      </c>
      <c r="S236" s="132">
        <v>0</v>
      </c>
      <c r="T236" s="133">
        <f>S236*H236</f>
        <v>0</v>
      </c>
      <c r="AR236" s="134" t="s">
        <v>106</v>
      </c>
      <c r="AT236" s="134" t="s">
        <v>226</v>
      </c>
      <c r="AU236" s="134" t="s">
        <v>82</v>
      </c>
      <c r="AY236" s="17" t="s">
        <v>224</v>
      </c>
      <c r="BE236" s="135">
        <f>IF(N236="základní",J236,0)</f>
        <v>250.8</v>
      </c>
      <c r="BF236" s="135">
        <f>IF(N236="snížená",J236,0)</f>
        <v>0</v>
      </c>
      <c r="BG236" s="135">
        <f>IF(N236="zákl. přenesená",J236,0)</f>
        <v>0</v>
      </c>
      <c r="BH236" s="135">
        <f>IF(N236="sníž. přenesená",J236,0)</f>
        <v>0</v>
      </c>
      <c r="BI236" s="135">
        <f>IF(N236="nulová",J236,0)</f>
        <v>0</v>
      </c>
      <c r="BJ236" s="17" t="s">
        <v>78</v>
      </c>
      <c r="BK236" s="135">
        <f>ROUND(I236*H236,2)</f>
        <v>250.8</v>
      </c>
      <c r="BL236" s="17" t="s">
        <v>106</v>
      </c>
      <c r="BM236" s="134" t="s">
        <v>7375</v>
      </c>
    </row>
    <row r="237" spans="2:65" s="1" customFormat="1">
      <c r="B237" s="29"/>
      <c r="D237" s="136" t="s">
        <v>231</v>
      </c>
      <c r="F237" s="137" t="s">
        <v>7374</v>
      </c>
      <c r="L237" s="29"/>
      <c r="M237" s="138"/>
      <c r="T237" s="53"/>
      <c r="AT237" s="17" t="s">
        <v>231</v>
      </c>
      <c r="AU237" s="17" t="s">
        <v>82</v>
      </c>
    </row>
    <row r="238" spans="2:65" s="13" customFormat="1">
      <c r="B238" s="146"/>
      <c r="D238" s="136" t="s">
        <v>234</v>
      </c>
      <c r="E238" s="147" t="s">
        <v>1</v>
      </c>
      <c r="F238" s="148" t="s">
        <v>7248</v>
      </c>
      <c r="H238" s="149">
        <v>285</v>
      </c>
      <c r="L238" s="146"/>
      <c r="M238" s="150"/>
      <c r="T238" s="151"/>
      <c r="AT238" s="147" t="s">
        <v>234</v>
      </c>
      <c r="AU238" s="147" t="s">
        <v>82</v>
      </c>
      <c r="AV238" s="13" t="s">
        <v>82</v>
      </c>
      <c r="AW238" s="13" t="s">
        <v>29</v>
      </c>
      <c r="AX238" s="13" t="s">
        <v>78</v>
      </c>
      <c r="AY238" s="147" t="s">
        <v>224</v>
      </c>
    </row>
    <row r="239" spans="2:65" s="11" customFormat="1" ht="22.9" customHeight="1">
      <c r="B239" s="112"/>
      <c r="D239" s="113" t="s">
        <v>72</v>
      </c>
      <c r="E239" s="121" t="s">
        <v>82</v>
      </c>
      <c r="F239" s="121" t="s">
        <v>269</v>
      </c>
      <c r="J239" s="122">
        <f>BK239</f>
        <v>311282.01</v>
      </c>
      <c r="L239" s="112"/>
      <c r="M239" s="116"/>
      <c r="P239" s="117">
        <f>SUM(P240:P259)</f>
        <v>314.04608000000002</v>
      </c>
      <c r="R239" s="117">
        <f>SUM(R240:R259)</f>
        <v>85.866193900000013</v>
      </c>
      <c r="T239" s="118">
        <f>SUM(T240:T259)</f>
        <v>0</v>
      </c>
      <c r="AR239" s="113" t="s">
        <v>78</v>
      </c>
      <c r="AT239" s="119" t="s">
        <v>72</v>
      </c>
      <c r="AU239" s="119" t="s">
        <v>78</v>
      </c>
      <c r="AY239" s="113" t="s">
        <v>224</v>
      </c>
      <c r="BK239" s="120">
        <f>SUM(BK240:BK259)</f>
        <v>311282.01</v>
      </c>
    </row>
    <row r="240" spans="2:65" s="1" customFormat="1" ht="24.2" customHeight="1">
      <c r="B240" s="123"/>
      <c r="C240" s="124" t="s">
        <v>419</v>
      </c>
      <c r="D240" s="124" t="s">
        <v>226</v>
      </c>
      <c r="E240" s="125" t="s">
        <v>7376</v>
      </c>
      <c r="F240" s="126" t="s">
        <v>7377</v>
      </c>
      <c r="G240" s="127" t="s">
        <v>266</v>
      </c>
      <c r="H240" s="128">
        <v>482.4</v>
      </c>
      <c r="I240" s="129">
        <v>35</v>
      </c>
      <c r="J240" s="129">
        <f>ROUND(I240*H240,2)</f>
        <v>16884</v>
      </c>
      <c r="K240" s="126" t="s">
        <v>1</v>
      </c>
      <c r="L240" s="29"/>
      <c r="M240" s="130" t="s">
        <v>1</v>
      </c>
      <c r="N240" s="131" t="s">
        <v>38</v>
      </c>
      <c r="O240" s="132">
        <v>7.4999999999999997E-2</v>
      </c>
      <c r="P240" s="132">
        <f>O240*H240</f>
        <v>36.18</v>
      </c>
      <c r="Q240" s="132">
        <v>1.7000000000000001E-4</v>
      </c>
      <c r="R240" s="132">
        <f>Q240*H240</f>
        <v>8.2007999999999998E-2</v>
      </c>
      <c r="S240" s="132">
        <v>0</v>
      </c>
      <c r="T240" s="133">
        <f>S240*H240</f>
        <v>0</v>
      </c>
      <c r="AR240" s="134" t="s">
        <v>106</v>
      </c>
      <c r="AT240" s="134" t="s">
        <v>226</v>
      </c>
      <c r="AU240" s="134" t="s">
        <v>82</v>
      </c>
      <c r="AY240" s="17" t="s">
        <v>224</v>
      </c>
      <c r="BE240" s="135">
        <f>IF(N240="základní",J240,0)</f>
        <v>16884</v>
      </c>
      <c r="BF240" s="135">
        <f>IF(N240="snížená",J240,0)</f>
        <v>0</v>
      </c>
      <c r="BG240" s="135">
        <f>IF(N240="zákl. přenesená",J240,0)</f>
        <v>0</v>
      </c>
      <c r="BH240" s="135">
        <f>IF(N240="sníž. přenesená",J240,0)</f>
        <v>0</v>
      </c>
      <c r="BI240" s="135">
        <f>IF(N240="nulová",J240,0)</f>
        <v>0</v>
      </c>
      <c r="BJ240" s="17" t="s">
        <v>78</v>
      </c>
      <c r="BK240" s="135">
        <f>ROUND(I240*H240,2)</f>
        <v>16884</v>
      </c>
      <c r="BL240" s="17" t="s">
        <v>106</v>
      </c>
      <c r="BM240" s="134" t="s">
        <v>7378</v>
      </c>
    </row>
    <row r="241" spans="2:65" s="1" customFormat="1" ht="19.5">
      <c r="B241" s="29"/>
      <c r="D241" s="136" t="s">
        <v>231</v>
      </c>
      <c r="F241" s="137" t="s">
        <v>7377</v>
      </c>
      <c r="L241" s="29"/>
      <c r="M241" s="138"/>
      <c r="T241" s="53"/>
      <c r="AT241" s="17" t="s">
        <v>231</v>
      </c>
      <c r="AU241" s="17" t="s">
        <v>82</v>
      </c>
    </row>
    <row r="242" spans="2:65" s="13" customFormat="1">
      <c r="B242" s="146"/>
      <c r="D242" s="136" t="s">
        <v>234</v>
      </c>
      <c r="E242" s="147" t="s">
        <v>1</v>
      </c>
      <c r="F242" s="148" t="s">
        <v>7379</v>
      </c>
      <c r="H242" s="149">
        <v>482.4</v>
      </c>
      <c r="L242" s="146"/>
      <c r="M242" s="150"/>
      <c r="T242" s="151"/>
      <c r="AT242" s="147" t="s">
        <v>234</v>
      </c>
      <c r="AU242" s="147" t="s">
        <v>82</v>
      </c>
      <c r="AV242" s="13" t="s">
        <v>82</v>
      </c>
      <c r="AW242" s="13" t="s">
        <v>29</v>
      </c>
      <c r="AX242" s="13" t="s">
        <v>78</v>
      </c>
      <c r="AY242" s="147" t="s">
        <v>224</v>
      </c>
    </row>
    <row r="243" spans="2:65" s="1" customFormat="1" ht="24.2" customHeight="1">
      <c r="B243" s="123"/>
      <c r="C243" s="164" t="s">
        <v>332</v>
      </c>
      <c r="D243" s="164" t="s">
        <v>1008</v>
      </c>
      <c r="E243" s="165" t="s">
        <v>7380</v>
      </c>
      <c r="F243" s="166" t="s">
        <v>7381</v>
      </c>
      <c r="G243" s="167" t="s">
        <v>266</v>
      </c>
      <c r="H243" s="168">
        <v>571.40300000000002</v>
      </c>
      <c r="I243" s="169">
        <v>22.5</v>
      </c>
      <c r="J243" s="169">
        <f>ROUND(I243*H243,2)</f>
        <v>12856.57</v>
      </c>
      <c r="K243" s="166" t="s">
        <v>1</v>
      </c>
      <c r="L243" s="170"/>
      <c r="M243" s="171" t="s">
        <v>1</v>
      </c>
      <c r="N243" s="172" t="s">
        <v>38</v>
      </c>
      <c r="O243" s="132">
        <v>0</v>
      </c>
      <c r="P243" s="132">
        <f>O243*H243</f>
        <v>0</v>
      </c>
      <c r="Q243" s="132">
        <v>2.0000000000000001E-4</v>
      </c>
      <c r="R243" s="132">
        <f>Q243*H243</f>
        <v>0.11428060000000001</v>
      </c>
      <c r="S243" s="132">
        <v>0</v>
      </c>
      <c r="T243" s="133">
        <f>S243*H243</f>
        <v>0</v>
      </c>
      <c r="AR243" s="134" t="s">
        <v>118</v>
      </c>
      <c r="AT243" s="134" t="s">
        <v>1008</v>
      </c>
      <c r="AU243" s="134" t="s">
        <v>82</v>
      </c>
      <c r="AY243" s="17" t="s">
        <v>224</v>
      </c>
      <c r="BE243" s="135">
        <f>IF(N243="základní",J243,0)</f>
        <v>12856.57</v>
      </c>
      <c r="BF243" s="135">
        <f>IF(N243="snížená",J243,0)</f>
        <v>0</v>
      </c>
      <c r="BG243" s="135">
        <f>IF(N243="zákl. přenesená",J243,0)</f>
        <v>0</v>
      </c>
      <c r="BH243" s="135">
        <f>IF(N243="sníž. přenesená",J243,0)</f>
        <v>0</v>
      </c>
      <c r="BI243" s="135">
        <f>IF(N243="nulová",J243,0)</f>
        <v>0</v>
      </c>
      <c r="BJ243" s="17" t="s">
        <v>78</v>
      </c>
      <c r="BK243" s="135">
        <f>ROUND(I243*H243,2)</f>
        <v>12856.57</v>
      </c>
      <c r="BL243" s="17" t="s">
        <v>106</v>
      </c>
      <c r="BM243" s="134" t="s">
        <v>7382</v>
      </c>
    </row>
    <row r="244" spans="2:65" s="1" customFormat="1" ht="19.5">
      <c r="B244" s="29"/>
      <c r="D244" s="136" t="s">
        <v>231</v>
      </c>
      <c r="F244" s="137" t="s">
        <v>7381</v>
      </c>
      <c r="L244" s="29"/>
      <c r="M244" s="138"/>
      <c r="T244" s="53"/>
      <c r="AT244" s="17" t="s">
        <v>231</v>
      </c>
      <c r="AU244" s="17" t="s">
        <v>82</v>
      </c>
    </row>
    <row r="245" spans="2:65" s="13" customFormat="1">
      <c r="B245" s="146"/>
      <c r="D245" s="136" t="s">
        <v>234</v>
      </c>
      <c r="E245" s="147" t="s">
        <v>1</v>
      </c>
      <c r="F245" s="148" t="s">
        <v>7383</v>
      </c>
      <c r="H245" s="149">
        <v>571.40300000000002</v>
      </c>
      <c r="L245" s="146"/>
      <c r="M245" s="150"/>
      <c r="T245" s="151"/>
      <c r="AT245" s="147" t="s">
        <v>234</v>
      </c>
      <c r="AU245" s="147" t="s">
        <v>82</v>
      </c>
      <c r="AV245" s="13" t="s">
        <v>82</v>
      </c>
      <c r="AW245" s="13" t="s">
        <v>29</v>
      </c>
      <c r="AX245" s="13" t="s">
        <v>78</v>
      </c>
      <c r="AY245" s="147" t="s">
        <v>224</v>
      </c>
    </row>
    <row r="246" spans="2:65" s="1" customFormat="1" ht="37.9" customHeight="1">
      <c r="B246" s="123"/>
      <c r="C246" s="124" t="s">
        <v>432</v>
      </c>
      <c r="D246" s="124" t="s">
        <v>226</v>
      </c>
      <c r="E246" s="125" t="s">
        <v>7384</v>
      </c>
      <c r="F246" s="126" t="s">
        <v>7385</v>
      </c>
      <c r="G246" s="127" t="s">
        <v>272</v>
      </c>
      <c r="H246" s="128">
        <v>402</v>
      </c>
      <c r="I246" s="129">
        <v>437</v>
      </c>
      <c r="J246" s="129">
        <f>ROUND(I246*H246,2)</f>
        <v>175674</v>
      </c>
      <c r="K246" s="126" t="s">
        <v>1</v>
      </c>
      <c r="L246" s="29"/>
      <c r="M246" s="130" t="s">
        <v>1</v>
      </c>
      <c r="N246" s="131" t="s">
        <v>38</v>
      </c>
      <c r="O246" s="132">
        <v>0.45600000000000002</v>
      </c>
      <c r="P246" s="132">
        <f>O246*H246</f>
        <v>183.31200000000001</v>
      </c>
      <c r="Q246" s="132">
        <v>0.20477000000000001</v>
      </c>
      <c r="R246" s="132">
        <f>Q246*H246</f>
        <v>82.317540000000008</v>
      </c>
      <c r="S246" s="132">
        <v>0</v>
      </c>
      <c r="T246" s="133">
        <f>S246*H246</f>
        <v>0</v>
      </c>
      <c r="AR246" s="134" t="s">
        <v>106</v>
      </c>
      <c r="AT246" s="134" t="s">
        <v>226</v>
      </c>
      <c r="AU246" s="134" t="s">
        <v>82</v>
      </c>
      <c r="AY246" s="17" t="s">
        <v>224</v>
      </c>
      <c r="BE246" s="135">
        <f>IF(N246="základní",J246,0)</f>
        <v>175674</v>
      </c>
      <c r="BF246" s="135">
        <f>IF(N246="snížená",J246,0)</f>
        <v>0</v>
      </c>
      <c r="BG246" s="135">
        <f>IF(N246="zákl. přenesená",J246,0)</f>
        <v>0</v>
      </c>
      <c r="BH246" s="135">
        <f>IF(N246="sníž. přenesená",J246,0)</f>
        <v>0</v>
      </c>
      <c r="BI246" s="135">
        <f>IF(N246="nulová",J246,0)</f>
        <v>0</v>
      </c>
      <c r="BJ246" s="17" t="s">
        <v>78</v>
      </c>
      <c r="BK246" s="135">
        <f>ROUND(I246*H246,2)</f>
        <v>175674</v>
      </c>
      <c r="BL246" s="17" t="s">
        <v>106</v>
      </c>
      <c r="BM246" s="134" t="s">
        <v>7386</v>
      </c>
    </row>
    <row r="247" spans="2:65" s="1" customFormat="1" ht="19.5">
      <c r="B247" s="29"/>
      <c r="D247" s="136" t="s">
        <v>231</v>
      </c>
      <c r="F247" s="137" t="s">
        <v>7385</v>
      </c>
      <c r="L247" s="29"/>
      <c r="M247" s="138"/>
      <c r="T247" s="53"/>
      <c r="AT247" s="17" t="s">
        <v>231</v>
      </c>
      <c r="AU247" s="17" t="s">
        <v>82</v>
      </c>
    </row>
    <row r="248" spans="2:65" s="13" customFormat="1">
      <c r="B248" s="146"/>
      <c r="D248" s="136" t="s">
        <v>234</v>
      </c>
      <c r="E248" s="147" t="s">
        <v>7238</v>
      </c>
      <c r="F248" s="148" t="s">
        <v>7387</v>
      </c>
      <c r="H248" s="149">
        <v>402</v>
      </c>
      <c r="L248" s="146"/>
      <c r="M248" s="150"/>
      <c r="T248" s="151"/>
      <c r="AT248" s="147" t="s">
        <v>234</v>
      </c>
      <c r="AU248" s="147" t="s">
        <v>82</v>
      </c>
      <c r="AV248" s="13" t="s">
        <v>82</v>
      </c>
      <c r="AW248" s="13" t="s">
        <v>29</v>
      </c>
      <c r="AX248" s="13" t="s">
        <v>78</v>
      </c>
      <c r="AY248" s="147" t="s">
        <v>224</v>
      </c>
    </row>
    <row r="249" spans="2:65" s="1" customFormat="1" ht="24.2" customHeight="1">
      <c r="B249" s="123"/>
      <c r="C249" s="124" t="s">
        <v>340</v>
      </c>
      <c r="D249" s="124" t="s">
        <v>226</v>
      </c>
      <c r="E249" s="125" t="s">
        <v>7388</v>
      </c>
      <c r="F249" s="126" t="s">
        <v>7389</v>
      </c>
      <c r="G249" s="127" t="s">
        <v>266</v>
      </c>
      <c r="H249" s="128">
        <v>1565</v>
      </c>
      <c r="I249" s="129">
        <v>24.4</v>
      </c>
      <c r="J249" s="129">
        <f>ROUND(I249*H249,2)</f>
        <v>38186</v>
      </c>
      <c r="K249" s="126" t="s">
        <v>1</v>
      </c>
      <c r="L249" s="29"/>
      <c r="M249" s="130" t="s">
        <v>1</v>
      </c>
      <c r="N249" s="131" t="s">
        <v>38</v>
      </c>
      <c r="O249" s="132">
        <v>0.06</v>
      </c>
      <c r="P249" s="132">
        <f>O249*H249</f>
        <v>93.899999999999991</v>
      </c>
      <c r="Q249" s="132">
        <v>1.3999999999999999E-4</v>
      </c>
      <c r="R249" s="132">
        <f>Q249*H249</f>
        <v>0.21909999999999999</v>
      </c>
      <c r="S249" s="132">
        <v>0</v>
      </c>
      <c r="T249" s="133">
        <f>S249*H249</f>
        <v>0</v>
      </c>
      <c r="AR249" s="134" t="s">
        <v>106</v>
      </c>
      <c r="AT249" s="134" t="s">
        <v>226</v>
      </c>
      <c r="AU249" s="134" t="s">
        <v>82</v>
      </c>
      <c r="AY249" s="17" t="s">
        <v>224</v>
      </c>
      <c r="BE249" s="135">
        <f>IF(N249="základní",J249,0)</f>
        <v>38186</v>
      </c>
      <c r="BF249" s="135">
        <f>IF(N249="snížená",J249,0)</f>
        <v>0</v>
      </c>
      <c r="BG249" s="135">
        <f>IF(N249="zákl. přenesená",J249,0)</f>
        <v>0</v>
      </c>
      <c r="BH249" s="135">
        <f>IF(N249="sníž. přenesená",J249,0)</f>
        <v>0</v>
      </c>
      <c r="BI249" s="135">
        <f>IF(N249="nulová",J249,0)</f>
        <v>0</v>
      </c>
      <c r="BJ249" s="17" t="s">
        <v>78</v>
      </c>
      <c r="BK249" s="135">
        <f>ROUND(I249*H249,2)</f>
        <v>38186</v>
      </c>
      <c r="BL249" s="17" t="s">
        <v>106</v>
      </c>
      <c r="BM249" s="134" t="s">
        <v>7390</v>
      </c>
    </row>
    <row r="250" spans="2:65" s="1" customFormat="1" ht="19.5">
      <c r="B250" s="29"/>
      <c r="D250" s="136" t="s">
        <v>231</v>
      </c>
      <c r="F250" s="137" t="s">
        <v>7389</v>
      </c>
      <c r="L250" s="29"/>
      <c r="M250" s="138"/>
      <c r="T250" s="53"/>
      <c r="AT250" s="17" t="s">
        <v>231</v>
      </c>
      <c r="AU250" s="17" t="s">
        <v>82</v>
      </c>
    </row>
    <row r="251" spans="2:65" s="13" customFormat="1">
      <c r="B251" s="146"/>
      <c r="D251" s="136" t="s">
        <v>234</v>
      </c>
      <c r="E251" s="147" t="s">
        <v>1</v>
      </c>
      <c r="F251" s="148" t="s">
        <v>7235</v>
      </c>
      <c r="H251" s="149">
        <v>1295</v>
      </c>
      <c r="L251" s="146"/>
      <c r="M251" s="150"/>
      <c r="T251" s="151"/>
      <c r="AT251" s="147" t="s">
        <v>234</v>
      </c>
      <c r="AU251" s="147" t="s">
        <v>82</v>
      </c>
      <c r="AV251" s="13" t="s">
        <v>82</v>
      </c>
      <c r="AW251" s="13" t="s">
        <v>29</v>
      </c>
      <c r="AX251" s="13" t="s">
        <v>73</v>
      </c>
      <c r="AY251" s="147" t="s">
        <v>224</v>
      </c>
    </row>
    <row r="252" spans="2:65" s="13" customFormat="1">
      <c r="B252" s="146"/>
      <c r="D252" s="136" t="s">
        <v>234</v>
      </c>
      <c r="E252" s="147" t="s">
        <v>1</v>
      </c>
      <c r="F252" s="148" t="s">
        <v>7391</v>
      </c>
      <c r="H252" s="149">
        <v>270</v>
      </c>
      <c r="L252" s="146"/>
      <c r="M252" s="150"/>
      <c r="T252" s="151"/>
      <c r="AT252" s="147" t="s">
        <v>234</v>
      </c>
      <c r="AU252" s="147" t="s">
        <v>82</v>
      </c>
      <c r="AV252" s="13" t="s">
        <v>82</v>
      </c>
      <c r="AW252" s="13" t="s">
        <v>29</v>
      </c>
      <c r="AX252" s="13" t="s">
        <v>73</v>
      </c>
      <c r="AY252" s="147" t="s">
        <v>224</v>
      </c>
    </row>
    <row r="253" spans="2:65" s="14" customFormat="1">
      <c r="B253" s="152"/>
      <c r="D253" s="136" t="s">
        <v>234</v>
      </c>
      <c r="E253" s="153" t="s">
        <v>1</v>
      </c>
      <c r="F253" s="154" t="s">
        <v>239</v>
      </c>
      <c r="H253" s="155">
        <v>1565</v>
      </c>
      <c r="L253" s="152"/>
      <c r="M253" s="156"/>
      <c r="T253" s="157"/>
      <c r="AT253" s="153" t="s">
        <v>234</v>
      </c>
      <c r="AU253" s="153" t="s">
        <v>82</v>
      </c>
      <c r="AV253" s="14" t="s">
        <v>106</v>
      </c>
      <c r="AW253" s="14" t="s">
        <v>29</v>
      </c>
      <c r="AX253" s="14" t="s">
        <v>78</v>
      </c>
      <c r="AY253" s="153" t="s">
        <v>224</v>
      </c>
    </row>
    <row r="254" spans="2:65" s="1" customFormat="1" ht="24.2" customHeight="1">
      <c r="B254" s="123"/>
      <c r="C254" s="164" t="s">
        <v>441</v>
      </c>
      <c r="D254" s="164" t="s">
        <v>1008</v>
      </c>
      <c r="E254" s="165" t="s">
        <v>7392</v>
      </c>
      <c r="F254" s="166" t="s">
        <v>7393</v>
      </c>
      <c r="G254" s="167" t="s">
        <v>266</v>
      </c>
      <c r="H254" s="168">
        <v>1853.7429999999999</v>
      </c>
      <c r="I254" s="169">
        <v>34.1</v>
      </c>
      <c r="J254" s="169">
        <f>ROUND(I254*H254,2)</f>
        <v>63212.639999999999</v>
      </c>
      <c r="K254" s="166" t="s">
        <v>1</v>
      </c>
      <c r="L254" s="170"/>
      <c r="M254" s="171" t="s">
        <v>1</v>
      </c>
      <c r="N254" s="172" t="s">
        <v>38</v>
      </c>
      <c r="O254" s="132">
        <v>0</v>
      </c>
      <c r="P254" s="132">
        <f>O254*H254</f>
        <v>0</v>
      </c>
      <c r="Q254" s="132">
        <v>2.9999999999999997E-4</v>
      </c>
      <c r="R254" s="132">
        <f>Q254*H254</f>
        <v>0.55612289999999998</v>
      </c>
      <c r="S254" s="132">
        <v>0</v>
      </c>
      <c r="T254" s="133">
        <f>S254*H254</f>
        <v>0</v>
      </c>
      <c r="AR254" s="134" t="s">
        <v>118</v>
      </c>
      <c r="AT254" s="134" t="s">
        <v>1008</v>
      </c>
      <c r="AU254" s="134" t="s">
        <v>82</v>
      </c>
      <c r="AY254" s="17" t="s">
        <v>224</v>
      </c>
      <c r="BE254" s="135">
        <f>IF(N254="základní",J254,0)</f>
        <v>63212.639999999999</v>
      </c>
      <c r="BF254" s="135">
        <f>IF(N254="snížená",J254,0)</f>
        <v>0</v>
      </c>
      <c r="BG254" s="135">
        <f>IF(N254="zákl. přenesená",J254,0)</f>
        <v>0</v>
      </c>
      <c r="BH254" s="135">
        <f>IF(N254="sníž. přenesená",J254,0)</f>
        <v>0</v>
      </c>
      <c r="BI254" s="135">
        <f>IF(N254="nulová",J254,0)</f>
        <v>0</v>
      </c>
      <c r="BJ254" s="17" t="s">
        <v>78</v>
      </c>
      <c r="BK254" s="135">
        <f>ROUND(I254*H254,2)</f>
        <v>63212.639999999999</v>
      </c>
      <c r="BL254" s="17" t="s">
        <v>106</v>
      </c>
      <c r="BM254" s="134" t="s">
        <v>7394</v>
      </c>
    </row>
    <row r="255" spans="2:65" s="1" customFormat="1" ht="19.5">
      <c r="B255" s="29"/>
      <c r="D255" s="136" t="s">
        <v>231</v>
      </c>
      <c r="F255" s="137" t="s">
        <v>7393</v>
      </c>
      <c r="L255" s="29"/>
      <c r="M255" s="138"/>
      <c r="T255" s="53"/>
      <c r="AT255" s="17" t="s">
        <v>231</v>
      </c>
      <c r="AU255" s="17" t="s">
        <v>82</v>
      </c>
    </row>
    <row r="256" spans="2:65" s="13" customFormat="1">
      <c r="B256" s="146"/>
      <c r="D256" s="136" t="s">
        <v>234</v>
      </c>
      <c r="E256" s="147" t="s">
        <v>1</v>
      </c>
      <c r="F256" s="148" t="s">
        <v>7395</v>
      </c>
      <c r="H256" s="149">
        <v>1853.7429999999999</v>
      </c>
      <c r="L256" s="146"/>
      <c r="M256" s="150"/>
      <c r="T256" s="151"/>
      <c r="AT256" s="147" t="s">
        <v>234</v>
      </c>
      <c r="AU256" s="147" t="s">
        <v>82</v>
      </c>
      <c r="AV256" s="13" t="s">
        <v>82</v>
      </c>
      <c r="AW256" s="13" t="s">
        <v>29</v>
      </c>
      <c r="AX256" s="13" t="s">
        <v>78</v>
      </c>
      <c r="AY256" s="147" t="s">
        <v>224</v>
      </c>
    </row>
    <row r="257" spans="2:65" s="1" customFormat="1" ht="16.5" customHeight="1">
      <c r="B257" s="123"/>
      <c r="C257" s="124" t="s">
        <v>345</v>
      </c>
      <c r="D257" s="124" t="s">
        <v>226</v>
      </c>
      <c r="E257" s="125" t="s">
        <v>7396</v>
      </c>
      <c r="F257" s="126" t="s">
        <v>7397</v>
      </c>
      <c r="G257" s="127" t="s">
        <v>229</v>
      </c>
      <c r="H257" s="128">
        <v>1.1200000000000001</v>
      </c>
      <c r="I257" s="129">
        <v>3990</v>
      </c>
      <c r="J257" s="129">
        <f>ROUND(I257*H257,2)</f>
        <v>4468.8</v>
      </c>
      <c r="K257" s="126" t="s">
        <v>1</v>
      </c>
      <c r="L257" s="29"/>
      <c r="M257" s="130" t="s">
        <v>1</v>
      </c>
      <c r="N257" s="131" t="s">
        <v>38</v>
      </c>
      <c r="O257" s="132">
        <v>0.58399999999999996</v>
      </c>
      <c r="P257" s="132">
        <f>O257*H257</f>
        <v>0.65407999999999999</v>
      </c>
      <c r="Q257" s="132">
        <v>2.3010199999999998</v>
      </c>
      <c r="R257" s="132">
        <f>Q257*H257</f>
        <v>2.5771424000000001</v>
      </c>
      <c r="S257" s="132">
        <v>0</v>
      </c>
      <c r="T257" s="133">
        <f>S257*H257</f>
        <v>0</v>
      </c>
      <c r="AR257" s="134" t="s">
        <v>106</v>
      </c>
      <c r="AT257" s="134" t="s">
        <v>226</v>
      </c>
      <c r="AU257" s="134" t="s">
        <v>82</v>
      </c>
      <c r="AY257" s="17" t="s">
        <v>224</v>
      </c>
      <c r="BE257" s="135">
        <f>IF(N257="základní",J257,0)</f>
        <v>4468.8</v>
      </c>
      <c r="BF257" s="135">
        <f>IF(N257="snížená",J257,0)</f>
        <v>0</v>
      </c>
      <c r="BG257" s="135">
        <f>IF(N257="zákl. přenesená",J257,0)</f>
        <v>0</v>
      </c>
      <c r="BH257" s="135">
        <f>IF(N257="sníž. přenesená",J257,0)</f>
        <v>0</v>
      </c>
      <c r="BI257" s="135">
        <f>IF(N257="nulová",J257,0)</f>
        <v>0</v>
      </c>
      <c r="BJ257" s="17" t="s">
        <v>78</v>
      </c>
      <c r="BK257" s="135">
        <f>ROUND(I257*H257,2)</f>
        <v>4468.8</v>
      </c>
      <c r="BL257" s="17" t="s">
        <v>106</v>
      </c>
      <c r="BM257" s="134" t="s">
        <v>7398</v>
      </c>
    </row>
    <row r="258" spans="2:65" s="1" customFormat="1">
      <c r="B258" s="29"/>
      <c r="D258" s="136" t="s">
        <v>231</v>
      </c>
      <c r="F258" s="137" t="s">
        <v>7397</v>
      </c>
      <c r="L258" s="29"/>
      <c r="M258" s="138"/>
      <c r="T258" s="53"/>
      <c r="AT258" s="17" t="s">
        <v>231</v>
      </c>
      <c r="AU258" s="17" t="s">
        <v>82</v>
      </c>
    </row>
    <row r="259" spans="2:65" s="13" customFormat="1">
      <c r="B259" s="146"/>
      <c r="D259" s="136" t="s">
        <v>234</v>
      </c>
      <c r="E259" s="147" t="s">
        <v>1</v>
      </c>
      <c r="F259" s="148" t="s">
        <v>7399</v>
      </c>
      <c r="H259" s="149">
        <v>1.1200000000000001</v>
      </c>
      <c r="L259" s="146"/>
      <c r="M259" s="150"/>
      <c r="T259" s="151"/>
      <c r="AT259" s="147" t="s">
        <v>234</v>
      </c>
      <c r="AU259" s="147" t="s">
        <v>82</v>
      </c>
      <c r="AV259" s="13" t="s">
        <v>82</v>
      </c>
      <c r="AW259" s="13" t="s">
        <v>29</v>
      </c>
      <c r="AX259" s="13" t="s">
        <v>78</v>
      </c>
      <c r="AY259" s="147" t="s">
        <v>224</v>
      </c>
    </row>
    <row r="260" spans="2:65" s="11" customFormat="1" ht="22.9" customHeight="1">
      <c r="B260" s="112"/>
      <c r="D260" s="113" t="s">
        <v>72</v>
      </c>
      <c r="E260" s="121" t="s">
        <v>101</v>
      </c>
      <c r="F260" s="121" t="s">
        <v>362</v>
      </c>
      <c r="J260" s="122">
        <f>BK260</f>
        <v>37275</v>
      </c>
      <c r="L260" s="112"/>
      <c r="M260" s="116"/>
      <c r="P260" s="117">
        <f>SUM(P261:P268)</f>
        <v>18.248265</v>
      </c>
      <c r="R260" s="117">
        <f>SUM(R261:R268)</f>
        <v>4.9440993000000004</v>
      </c>
      <c r="T260" s="118">
        <f>SUM(T261:T268)</f>
        <v>0</v>
      </c>
      <c r="AR260" s="113" t="s">
        <v>78</v>
      </c>
      <c r="AT260" s="119" t="s">
        <v>72</v>
      </c>
      <c r="AU260" s="119" t="s">
        <v>78</v>
      </c>
      <c r="AY260" s="113" t="s">
        <v>224</v>
      </c>
      <c r="BK260" s="120">
        <f>SUM(BK261:BK268)</f>
        <v>37275</v>
      </c>
    </row>
    <row r="261" spans="2:65" s="1" customFormat="1" ht="33" customHeight="1">
      <c r="B261" s="123"/>
      <c r="C261" s="124" t="s">
        <v>453</v>
      </c>
      <c r="D261" s="124" t="s">
        <v>226</v>
      </c>
      <c r="E261" s="125" t="s">
        <v>7400</v>
      </c>
      <c r="F261" s="126" t="s">
        <v>7401</v>
      </c>
      <c r="G261" s="127" t="s">
        <v>266</v>
      </c>
      <c r="H261" s="128">
        <v>10.5</v>
      </c>
      <c r="I261" s="129">
        <v>1960</v>
      </c>
      <c r="J261" s="129">
        <f>ROUND(I261*H261,2)</f>
        <v>20580</v>
      </c>
      <c r="K261" s="126" t="s">
        <v>1</v>
      </c>
      <c r="L261" s="29"/>
      <c r="M261" s="130" t="s">
        <v>1</v>
      </c>
      <c r="N261" s="131" t="s">
        <v>38</v>
      </c>
      <c r="O261" s="132">
        <v>0.94499999999999995</v>
      </c>
      <c r="P261" s="132">
        <f>O261*H261</f>
        <v>9.9224999999999994</v>
      </c>
      <c r="Q261" s="132">
        <v>0.43939</v>
      </c>
      <c r="R261" s="132">
        <f>Q261*H261</f>
        <v>4.6135950000000001</v>
      </c>
      <c r="S261" s="132">
        <v>0</v>
      </c>
      <c r="T261" s="133">
        <f>S261*H261</f>
        <v>0</v>
      </c>
      <c r="AR261" s="134" t="s">
        <v>106</v>
      </c>
      <c r="AT261" s="134" t="s">
        <v>226</v>
      </c>
      <c r="AU261" s="134" t="s">
        <v>82</v>
      </c>
      <c r="AY261" s="17" t="s">
        <v>224</v>
      </c>
      <c r="BE261" s="135">
        <f>IF(N261="základní",J261,0)</f>
        <v>20580</v>
      </c>
      <c r="BF261" s="135">
        <f>IF(N261="snížená",J261,0)</f>
        <v>0</v>
      </c>
      <c r="BG261" s="135">
        <f>IF(N261="zákl. přenesená",J261,0)</f>
        <v>0</v>
      </c>
      <c r="BH261" s="135">
        <f>IF(N261="sníž. přenesená",J261,0)</f>
        <v>0</v>
      </c>
      <c r="BI261" s="135">
        <f>IF(N261="nulová",J261,0)</f>
        <v>0</v>
      </c>
      <c r="BJ261" s="17" t="s">
        <v>78</v>
      </c>
      <c r="BK261" s="135">
        <f>ROUND(I261*H261,2)</f>
        <v>20580</v>
      </c>
      <c r="BL261" s="17" t="s">
        <v>106</v>
      </c>
      <c r="BM261" s="134" t="s">
        <v>7402</v>
      </c>
    </row>
    <row r="262" spans="2:65" s="1" customFormat="1" ht="19.5">
      <c r="B262" s="29"/>
      <c r="D262" s="136" t="s">
        <v>231</v>
      </c>
      <c r="F262" s="137" t="s">
        <v>7401</v>
      </c>
      <c r="L262" s="29"/>
      <c r="M262" s="138"/>
      <c r="T262" s="53"/>
      <c r="AT262" s="17" t="s">
        <v>231</v>
      </c>
      <c r="AU262" s="17" t="s">
        <v>82</v>
      </c>
    </row>
    <row r="263" spans="2:65" s="13" customFormat="1">
      <c r="B263" s="146"/>
      <c r="D263" s="136" t="s">
        <v>234</v>
      </c>
      <c r="E263" s="147" t="s">
        <v>1</v>
      </c>
      <c r="F263" s="148" t="s">
        <v>7403</v>
      </c>
      <c r="H263" s="149">
        <v>10.5</v>
      </c>
      <c r="L263" s="146"/>
      <c r="M263" s="150"/>
      <c r="T263" s="151"/>
      <c r="AT263" s="147" t="s">
        <v>234</v>
      </c>
      <c r="AU263" s="147" t="s">
        <v>82</v>
      </c>
      <c r="AV263" s="13" t="s">
        <v>82</v>
      </c>
      <c r="AW263" s="13" t="s">
        <v>29</v>
      </c>
      <c r="AX263" s="13" t="s">
        <v>73</v>
      </c>
      <c r="AY263" s="147" t="s">
        <v>224</v>
      </c>
    </row>
    <row r="264" spans="2:65" s="14" customFormat="1">
      <c r="B264" s="152"/>
      <c r="D264" s="136" t="s">
        <v>234</v>
      </c>
      <c r="E264" s="153" t="s">
        <v>1</v>
      </c>
      <c r="F264" s="154" t="s">
        <v>239</v>
      </c>
      <c r="H264" s="155">
        <v>10.5</v>
      </c>
      <c r="L264" s="152"/>
      <c r="M264" s="156"/>
      <c r="T264" s="157"/>
      <c r="AT264" s="153" t="s">
        <v>234</v>
      </c>
      <c r="AU264" s="153" t="s">
        <v>82</v>
      </c>
      <c r="AV264" s="14" t="s">
        <v>106</v>
      </c>
      <c r="AW264" s="14" t="s">
        <v>29</v>
      </c>
      <c r="AX264" s="14" t="s">
        <v>78</v>
      </c>
      <c r="AY264" s="153" t="s">
        <v>224</v>
      </c>
    </row>
    <row r="265" spans="2:65" s="1" customFormat="1" ht="16.5" customHeight="1">
      <c r="B265" s="123"/>
      <c r="C265" s="124" t="s">
        <v>350</v>
      </c>
      <c r="D265" s="124" t="s">
        <v>226</v>
      </c>
      <c r="E265" s="125" t="s">
        <v>442</v>
      </c>
      <c r="F265" s="126" t="s">
        <v>7404</v>
      </c>
      <c r="G265" s="127" t="s">
        <v>253</v>
      </c>
      <c r="H265" s="128">
        <v>0.315</v>
      </c>
      <c r="I265" s="129">
        <v>53000</v>
      </c>
      <c r="J265" s="129">
        <f>ROUND(I265*H265,2)</f>
        <v>16695</v>
      </c>
      <c r="K265" s="126" t="s">
        <v>1</v>
      </c>
      <c r="L265" s="29"/>
      <c r="M265" s="130" t="s">
        <v>1</v>
      </c>
      <c r="N265" s="131" t="s">
        <v>38</v>
      </c>
      <c r="O265" s="132">
        <v>26.431000000000001</v>
      </c>
      <c r="P265" s="132">
        <f>O265*H265</f>
        <v>8.3257650000000005</v>
      </c>
      <c r="Q265" s="132">
        <v>1.04922</v>
      </c>
      <c r="R265" s="132">
        <f>Q265*H265</f>
        <v>0.33050430000000003</v>
      </c>
      <c r="S265" s="132">
        <v>0</v>
      </c>
      <c r="T265" s="133">
        <f>S265*H265</f>
        <v>0</v>
      </c>
      <c r="AR265" s="134" t="s">
        <v>106</v>
      </c>
      <c r="AT265" s="134" t="s">
        <v>226</v>
      </c>
      <c r="AU265" s="134" t="s">
        <v>82</v>
      </c>
      <c r="AY265" s="17" t="s">
        <v>224</v>
      </c>
      <c r="BE265" s="135">
        <f>IF(N265="základní",J265,0)</f>
        <v>16695</v>
      </c>
      <c r="BF265" s="135">
        <f>IF(N265="snížená",J265,0)</f>
        <v>0</v>
      </c>
      <c r="BG265" s="135">
        <f>IF(N265="zákl. přenesená",J265,0)</f>
        <v>0</v>
      </c>
      <c r="BH265" s="135">
        <f>IF(N265="sníž. přenesená",J265,0)</f>
        <v>0</v>
      </c>
      <c r="BI265" s="135">
        <f>IF(N265="nulová",J265,0)</f>
        <v>0</v>
      </c>
      <c r="BJ265" s="17" t="s">
        <v>78</v>
      </c>
      <c r="BK265" s="135">
        <f>ROUND(I265*H265,2)</f>
        <v>16695</v>
      </c>
      <c r="BL265" s="17" t="s">
        <v>106</v>
      </c>
      <c r="BM265" s="134" t="s">
        <v>7405</v>
      </c>
    </row>
    <row r="266" spans="2:65" s="1" customFormat="1">
      <c r="B266" s="29"/>
      <c r="D266" s="136" t="s">
        <v>231</v>
      </c>
      <c r="F266" s="137" t="s">
        <v>7404</v>
      </c>
      <c r="L266" s="29"/>
      <c r="M266" s="138"/>
      <c r="T266" s="53"/>
      <c r="AT266" s="17" t="s">
        <v>231</v>
      </c>
      <c r="AU266" s="17" t="s">
        <v>82</v>
      </c>
    </row>
    <row r="267" spans="2:65" s="13" customFormat="1">
      <c r="B267" s="146"/>
      <c r="D267" s="136" t="s">
        <v>234</v>
      </c>
      <c r="E267" s="147" t="s">
        <v>1</v>
      </c>
      <c r="F267" s="148" t="s">
        <v>7406</v>
      </c>
      <c r="H267" s="149">
        <v>0.315</v>
      </c>
      <c r="L267" s="146"/>
      <c r="M267" s="150"/>
      <c r="T267" s="151"/>
      <c r="AT267" s="147" t="s">
        <v>234</v>
      </c>
      <c r="AU267" s="147" t="s">
        <v>82</v>
      </c>
      <c r="AV267" s="13" t="s">
        <v>82</v>
      </c>
      <c r="AW267" s="13" t="s">
        <v>29</v>
      </c>
      <c r="AX267" s="13" t="s">
        <v>73</v>
      </c>
      <c r="AY267" s="147" t="s">
        <v>224</v>
      </c>
    </row>
    <row r="268" spans="2:65" s="14" customFormat="1">
      <c r="B268" s="152"/>
      <c r="D268" s="136" t="s">
        <v>234</v>
      </c>
      <c r="E268" s="153" t="s">
        <v>1</v>
      </c>
      <c r="F268" s="154" t="s">
        <v>239</v>
      </c>
      <c r="H268" s="155">
        <v>0.315</v>
      </c>
      <c r="L268" s="152"/>
      <c r="M268" s="156"/>
      <c r="T268" s="157"/>
      <c r="AT268" s="153" t="s">
        <v>234</v>
      </c>
      <c r="AU268" s="153" t="s">
        <v>82</v>
      </c>
      <c r="AV268" s="14" t="s">
        <v>106</v>
      </c>
      <c r="AW268" s="14" t="s">
        <v>29</v>
      </c>
      <c r="AX268" s="14" t="s">
        <v>78</v>
      </c>
      <c r="AY268" s="153" t="s">
        <v>224</v>
      </c>
    </row>
    <row r="269" spans="2:65" s="11" customFormat="1" ht="22.9" customHeight="1">
      <c r="B269" s="112"/>
      <c r="D269" s="113" t="s">
        <v>72</v>
      </c>
      <c r="E269" s="121" t="s">
        <v>106</v>
      </c>
      <c r="F269" s="121" t="s">
        <v>513</v>
      </c>
      <c r="J269" s="122">
        <f>BK269</f>
        <v>4374.72</v>
      </c>
      <c r="L269" s="112"/>
      <c r="M269" s="116"/>
      <c r="P269" s="117">
        <f>SUM(P270:P273)</f>
        <v>1.3671</v>
      </c>
      <c r="R269" s="117">
        <f>SUM(R270:R273)</f>
        <v>0</v>
      </c>
      <c r="T269" s="118">
        <f>SUM(T270:T273)</f>
        <v>0</v>
      </c>
      <c r="AR269" s="113" t="s">
        <v>78</v>
      </c>
      <c r="AT269" s="119" t="s">
        <v>72</v>
      </c>
      <c r="AU269" s="119" t="s">
        <v>78</v>
      </c>
      <c r="AY269" s="113" t="s">
        <v>224</v>
      </c>
      <c r="BK269" s="120">
        <f>SUM(BK270:BK273)</f>
        <v>4374.72</v>
      </c>
    </row>
    <row r="270" spans="2:65" s="1" customFormat="1" ht="33" customHeight="1">
      <c r="B270" s="123"/>
      <c r="C270" s="124" t="s">
        <v>464</v>
      </c>
      <c r="D270" s="124" t="s">
        <v>226</v>
      </c>
      <c r="E270" s="125" t="s">
        <v>7407</v>
      </c>
      <c r="F270" s="126" t="s">
        <v>7408</v>
      </c>
      <c r="G270" s="127" t="s">
        <v>266</v>
      </c>
      <c r="H270" s="128">
        <v>27.341999999999999</v>
      </c>
      <c r="I270" s="129">
        <v>160</v>
      </c>
      <c r="J270" s="129">
        <f>ROUND(I270*H270,2)</f>
        <v>4374.72</v>
      </c>
      <c r="K270" s="126" t="s">
        <v>1</v>
      </c>
      <c r="L270" s="29"/>
      <c r="M270" s="130" t="s">
        <v>1</v>
      </c>
      <c r="N270" s="131" t="s">
        <v>38</v>
      </c>
      <c r="O270" s="132">
        <v>0.05</v>
      </c>
      <c r="P270" s="132">
        <f>O270*H270</f>
        <v>1.3671</v>
      </c>
      <c r="Q270" s="132">
        <v>0</v>
      </c>
      <c r="R270" s="132">
        <f>Q270*H270</f>
        <v>0</v>
      </c>
      <c r="S270" s="132">
        <v>0</v>
      </c>
      <c r="T270" s="133">
        <f>S270*H270</f>
        <v>0</v>
      </c>
      <c r="AR270" s="134" t="s">
        <v>106</v>
      </c>
      <c r="AT270" s="134" t="s">
        <v>226</v>
      </c>
      <c r="AU270" s="134" t="s">
        <v>82</v>
      </c>
      <c r="AY270" s="17" t="s">
        <v>224</v>
      </c>
      <c r="BE270" s="135">
        <f>IF(N270="základní",J270,0)</f>
        <v>4374.72</v>
      </c>
      <c r="BF270" s="135">
        <f>IF(N270="snížená",J270,0)</f>
        <v>0</v>
      </c>
      <c r="BG270" s="135">
        <f>IF(N270="zákl. přenesená",J270,0)</f>
        <v>0</v>
      </c>
      <c r="BH270" s="135">
        <f>IF(N270="sníž. přenesená",J270,0)</f>
        <v>0</v>
      </c>
      <c r="BI270" s="135">
        <f>IF(N270="nulová",J270,0)</f>
        <v>0</v>
      </c>
      <c r="BJ270" s="17" t="s">
        <v>78</v>
      </c>
      <c r="BK270" s="135">
        <f>ROUND(I270*H270,2)</f>
        <v>4374.72</v>
      </c>
      <c r="BL270" s="17" t="s">
        <v>106</v>
      </c>
      <c r="BM270" s="134" t="s">
        <v>7409</v>
      </c>
    </row>
    <row r="271" spans="2:65" s="1" customFormat="1" ht="19.5">
      <c r="B271" s="29"/>
      <c r="D271" s="136" t="s">
        <v>231</v>
      </c>
      <c r="F271" s="137" t="s">
        <v>7408</v>
      </c>
      <c r="L271" s="29"/>
      <c r="M271" s="138"/>
      <c r="T271" s="53"/>
      <c r="AT271" s="17" t="s">
        <v>231</v>
      </c>
      <c r="AU271" s="17" t="s">
        <v>82</v>
      </c>
    </row>
    <row r="272" spans="2:65" s="13" customFormat="1">
      <c r="B272" s="146"/>
      <c r="D272" s="136" t="s">
        <v>234</v>
      </c>
      <c r="E272" s="147" t="s">
        <v>7261</v>
      </c>
      <c r="F272" s="148" t="s">
        <v>7410</v>
      </c>
      <c r="H272" s="149">
        <v>39.06</v>
      </c>
      <c r="L272" s="146"/>
      <c r="M272" s="150"/>
      <c r="T272" s="151"/>
      <c r="AT272" s="147" t="s">
        <v>234</v>
      </c>
      <c r="AU272" s="147" t="s">
        <v>82</v>
      </c>
      <c r="AV272" s="13" t="s">
        <v>82</v>
      </c>
      <c r="AW272" s="13" t="s">
        <v>29</v>
      </c>
      <c r="AX272" s="13" t="s">
        <v>73</v>
      </c>
      <c r="AY272" s="147" t="s">
        <v>224</v>
      </c>
    </row>
    <row r="273" spans="2:65" s="13" customFormat="1">
      <c r="B273" s="146"/>
      <c r="D273" s="136" t="s">
        <v>234</v>
      </c>
      <c r="E273" s="147" t="s">
        <v>1</v>
      </c>
      <c r="F273" s="148" t="s">
        <v>7411</v>
      </c>
      <c r="H273" s="149">
        <v>27.341999999999999</v>
      </c>
      <c r="L273" s="146"/>
      <c r="M273" s="150"/>
      <c r="T273" s="151"/>
      <c r="AT273" s="147" t="s">
        <v>234</v>
      </c>
      <c r="AU273" s="147" t="s">
        <v>82</v>
      </c>
      <c r="AV273" s="13" t="s">
        <v>82</v>
      </c>
      <c r="AW273" s="13" t="s">
        <v>29</v>
      </c>
      <c r="AX273" s="13" t="s">
        <v>78</v>
      </c>
      <c r="AY273" s="147" t="s">
        <v>224</v>
      </c>
    </row>
    <row r="274" spans="2:65" s="11" customFormat="1" ht="22.9" customHeight="1">
      <c r="B274" s="112"/>
      <c r="D274" s="113" t="s">
        <v>72</v>
      </c>
      <c r="E274" s="121" t="s">
        <v>109</v>
      </c>
      <c r="F274" s="121" t="s">
        <v>768</v>
      </c>
      <c r="J274" s="122">
        <f>BK274</f>
        <v>4862076.87</v>
      </c>
      <c r="L274" s="112"/>
      <c r="M274" s="116"/>
      <c r="P274" s="117">
        <f>SUM(P275:P358)</f>
        <v>1205.7742000000001</v>
      </c>
      <c r="R274" s="117">
        <f>SUM(R275:R358)</f>
        <v>302.70245119999998</v>
      </c>
      <c r="T274" s="118">
        <f>SUM(T275:T358)</f>
        <v>0</v>
      </c>
      <c r="AR274" s="113" t="s">
        <v>78</v>
      </c>
      <c r="AT274" s="119" t="s">
        <v>72</v>
      </c>
      <c r="AU274" s="119" t="s">
        <v>78</v>
      </c>
      <c r="AY274" s="113" t="s">
        <v>224</v>
      </c>
      <c r="BK274" s="120">
        <f>SUM(BK275:BK358)</f>
        <v>4862076.87</v>
      </c>
    </row>
    <row r="275" spans="2:65" s="1" customFormat="1" ht="24.2" customHeight="1">
      <c r="B275" s="123"/>
      <c r="C275" s="124" t="s">
        <v>355</v>
      </c>
      <c r="D275" s="124" t="s">
        <v>226</v>
      </c>
      <c r="E275" s="125" t="s">
        <v>7412</v>
      </c>
      <c r="F275" s="126" t="s">
        <v>7413</v>
      </c>
      <c r="G275" s="127" t="s">
        <v>266</v>
      </c>
      <c r="H275" s="128">
        <v>540</v>
      </c>
      <c r="I275" s="129">
        <v>28.6</v>
      </c>
      <c r="J275" s="129">
        <f>ROUND(I275*H275,2)</f>
        <v>15444</v>
      </c>
      <c r="K275" s="126" t="s">
        <v>1</v>
      </c>
      <c r="L275" s="29"/>
      <c r="M275" s="130" t="s">
        <v>1</v>
      </c>
      <c r="N275" s="131" t="s">
        <v>38</v>
      </c>
      <c r="O275" s="132">
        <v>1.2999999999999999E-2</v>
      </c>
      <c r="P275" s="132">
        <f>O275*H275</f>
        <v>7.02</v>
      </c>
      <c r="Q275" s="132">
        <v>0</v>
      </c>
      <c r="R275" s="132">
        <f>Q275*H275</f>
        <v>0</v>
      </c>
      <c r="S275" s="132">
        <v>0</v>
      </c>
      <c r="T275" s="133">
        <f>S275*H275</f>
        <v>0</v>
      </c>
      <c r="AR275" s="134" t="s">
        <v>106</v>
      </c>
      <c r="AT275" s="134" t="s">
        <v>226</v>
      </c>
      <c r="AU275" s="134" t="s">
        <v>82</v>
      </c>
      <c r="AY275" s="17" t="s">
        <v>224</v>
      </c>
      <c r="BE275" s="135">
        <f>IF(N275="základní",J275,0)</f>
        <v>15444</v>
      </c>
      <c r="BF275" s="135">
        <f>IF(N275="snížená",J275,0)</f>
        <v>0</v>
      </c>
      <c r="BG275" s="135">
        <f>IF(N275="zákl. přenesená",J275,0)</f>
        <v>0</v>
      </c>
      <c r="BH275" s="135">
        <f>IF(N275="sníž. přenesená",J275,0)</f>
        <v>0</v>
      </c>
      <c r="BI275" s="135">
        <f>IF(N275="nulová",J275,0)</f>
        <v>0</v>
      </c>
      <c r="BJ275" s="17" t="s">
        <v>78</v>
      </c>
      <c r="BK275" s="135">
        <f>ROUND(I275*H275,2)</f>
        <v>15444</v>
      </c>
      <c r="BL275" s="17" t="s">
        <v>106</v>
      </c>
      <c r="BM275" s="134" t="s">
        <v>7414</v>
      </c>
    </row>
    <row r="276" spans="2:65" s="1" customFormat="1" ht="19.5">
      <c r="B276" s="29"/>
      <c r="D276" s="136" t="s">
        <v>231</v>
      </c>
      <c r="F276" s="137" t="s">
        <v>7413</v>
      </c>
      <c r="L276" s="29"/>
      <c r="M276" s="138"/>
      <c r="T276" s="53"/>
      <c r="AT276" s="17" t="s">
        <v>231</v>
      </c>
      <c r="AU276" s="17" t="s">
        <v>82</v>
      </c>
    </row>
    <row r="277" spans="2:65" s="13" customFormat="1">
      <c r="B277" s="146"/>
      <c r="D277" s="136" t="s">
        <v>234</v>
      </c>
      <c r="E277" s="147" t="s">
        <v>1</v>
      </c>
      <c r="F277" s="148" t="s">
        <v>7415</v>
      </c>
      <c r="H277" s="149">
        <v>318</v>
      </c>
      <c r="L277" s="146"/>
      <c r="M277" s="150"/>
      <c r="T277" s="151"/>
      <c r="AT277" s="147" t="s">
        <v>234</v>
      </c>
      <c r="AU277" s="147" t="s">
        <v>82</v>
      </c>
      <c r="AV277" s="13" t="s">
        <v>82</v>
      </c>
      <c r="AW277" s="13" t="s">
        <v>29</v>
      </c>
      <c r="AX277" s="13" t="s">
        <v>73</v>
      </c>
      <c r="AY277" s="147" t="s">
        <v>224</v>
      </c>
    </row>
    <row r="278" spans="2:65" s="13" customFormat="1">
      <c r="B278" s="146"/>
      <c r="D278" s="136" t="s">
        <v>234</v>
      </c>
      <c r="E278" s="147" t="s">
        <v>1</v>
      </c>
      <c r="F278" s="148" t="s">
        <v>7416</v>
      </c>
      <c r="H278" s="149">
        <v>-48</v>
      </c>
      <c r="L278" s="146"/>
      <c r="M278" s="150"/>
      <c r="T278" s="151"/>
      <c r="AT278" s="147" t="s">
        <v>234</v>
      </c>
      <c r="AU278" s="147" t="s">
        <v>82</v>
      </c>
      <c r="AV278" s="13" t="s">
        <v>82</v>
      </c>
      <c r="AW278" s="13" t="s">
        <v>29</v>
      </c>
      <c r="AX278" s="13" t="s">
        <v>73</v>
      </c>
      <c r="AY278" s="147" t="s">
        <v>224</v>
      </c>
    </row>
    <row r="279" spans="2:65" s="15" customFormat="1">
      <c r="B279" s="158"/>
      <c r="D279" s="136" t="s">
        <v>234</v>
      </c>
      <c r="E279" s="159" t="s">
        <v>7265</v>
      </c>
      <c r="F279" s="160" t="s">
        <v>288</v>
      </c>
      <c r="H279" s="161">
        <v>270</v>
      </c>
      <c r="L279" s="158"/>
      <c r="M279" s="162"/>
      <c r="T279" s="163"/>
      <c r="AT279" s="159" t="s">
        <v>234</v>
      </c>
      <c r="AU279" s="159" t="s">
        <v>82</v>
      </c>
      <c r="AV279" s="15" t="s">
        <v>101</v>
      </c>
      <c r="AW279" s="15" t="s">
        <v>29</v>
      </c>
      <c r="AX279" s="15" t="s">
        <v>73</v>
      </c>
      <c r="AY279" s="159" t="s">
        <v>224</v>
      </c>
    </row>
    <row r="280" spans="2:65" s="13" customFormat="1">
      <c r="B280" s="146"/>
      <c r="D280" s="136" t="s">
        <v>234</v>
      </c>
      <c r="E280" s="147" t="s">
        <v>1</v>
      </c>
      <c r="F280" s="148" t="s">
        <v>7417</v>
      </c>
      <c r="H280" s="149">
        <v>540</v>
      </c>
      <c r="L280" s="146"/>
      <c r="M280" s="150"/>
      <c r="T280" s="151"/>
      <c r="AT280" s="147" t="s">
        <v>234</v>
      </c>
      <c r="AU280" s="147" t="s">
        <v>82</v>
      </c>
      <c r="AV280" s="13" t="s">
        <v>82</v>
      </c>
      <c r="AW280" s="13" t="s">
        <v>29</v>
      </c>
      <c r="AX280" s="13" t="s">
        <v>78</v>
      </c>
      <c r="AY280" s="147" t="s">
        <v>224</v>
      </c>
    </row>
    <row r="281" spans="2:65" s="1" customFormat="1" ht="16.5" customHeight="1">
      <c r="B281" s="123"/>
      <c r="C281" s="164" t="s">
        <v>472</v>
      </c>
      <c r="D281" s="164" t="s">
        <v>1008</v>
      </c>
      <c r="E281" s="165" t="s">
        <v>7418</v>
      </c>
      <c r="F281" s="166" t="s">
        <v>7419</v>
      </c>
      <c r="G281" s="167" t="s">
        <v>229</v>
      </c>
      <c r="H281" s="168">
        <v>16.847999999999999</v>
      </c>
      <c r="I281" s="169">
        <v>4543</v>
      </c>
      <c r="J281" s="169">
        <f>ROUND(I281*H281,2)</f>
        <v>76540.460000000006</v>
      </c>
      <c r="K281" s="166" t="s">
        <v>1</v>
      </c>
      <c r="L281" s="170"/>
      <c r="M281" s="171" t="s">
        <v>1</v>
      </c>
      <c r="N281" s="172" t="s">
        <v>38</v>
      </c>
      <c r="O281" s="132">
        <v>0</v>
      </c>
      <c r="P281" s="132">
        <f>O281*H281</f>
        <v>0</v>
      </c>
      <c r="Q281" s="132">
        <v>4.6199999999999998E-2</v>
      </c>
      <c r="R281" s="132">
        <f>Q281*H281</f>
        <v>0.77837759999999989</v>
      </c>
      <c r="S281" s="132">
        <v>0</v>
      </c>
      <c r="T281" s="133">
        <f>S281*H281</f>
        <v>0</v>
      </c>
      <c r="AR281" s="134" t="s">
        <v>118</v>
      </c>
      <c r="AT281" s="134" t="s">
        <v>1008</v>
      </c>
      <c r="AU281" s="134" t="s">
        <v>82</v>
      </c>
      <c r="AY281" s="17" t="s">
        <v>224</v>
      </c>
      <c r="BE281" s="135">
        <f>IF(N281="základní",J281,0)</f>
        <v>76540.460000000006</v>
      </c>
      <c r="BF281" s="135">
        <f>IF(N281="snížená",J281,0)</f>
        <v>0</v>
      </c>
      <c r="BG281" s="135">
        <f>IF(N281="zákl. přenesená",J281,0)</f>
        <v>0</v>
      </c>
      <c r="BH281" s="135">
        <f>IF(N281="sníž. přenesená",J281,0)</f>
        <v>0</v>
      </c>
      <c r="BI281" s="135">
        <f>IF(N281="nulová",J281,0)</f>
        <v>0</v>
      </c>
      <c r="BJ281" s="17" t="s">
        <v>78</v>
      </c>
      <c r="BK281" s="135">
        <f>ROUND(I281*H281,2)</f>
        <v>76540.460000000006</v>
      </c>
      <c r="BL281" s="17" t="s">
        <v>106</v>
      </c>
      <c r="BM281" s="134" t="s">
        <v>7420</v>
      </c>
    </row>
    <row r="282" spans="2:65" s="1" customFormat="1">
      <c r="B282" s="29"/>
      <c r="D282" s="136" t="s">
        <v>231</v>
      </c>
      <c r="F282" s="137" t="s">
        <v>7419</v>
      </c>
      <c r="L282" s="29"/>
      <c r="M282" s="138"/>
      <c r="T282" s="53"/>
      <c r="AT282" s="17" t="s">
        <v>231</v>
      </c>
      <c r="AU282" s="17" t="s">
        <v>82</v>
      </c>
    </row>
    <row r="283" spans="2:65" s="13" customFormat="1">
      <c r="B283" s="146"/>
      <c r="D283" s="136" t="s">
        <v>234</v>
      </c>
      <c r="E283" s="147" t="s">
        <v>1</v>
      </c>
      <c r="F283" s="148" t="s">
        <v>7421</v>
      </c>
      <c r="H283" s="149">
        <v>16.2</v>
      </c>
      <c r="L283" s="146"/>
      <c r="M283" s="150"/>
      <c r="T283" s="151"/>
      <c r="AT283" s="147" t="s">
        <v>234</v>
      </c>
      <c r="AU283" s="147" t="s">
        <v>82</v>
      </c>
      <c r="AV283" s="13" t="s">
        <v>82</v>
      </c>
      <c r="AW283" s="13" t="s">
        <v>29</v>
      </c>
      <c r="AX283" s="13" t="s">
        <v>73</v>
      </c>
      <c r="AY283" s="147" t="s">
        <v>224</v>
      </c>
    </row>
    <row r="284" spans="2:65" s="14" customFormat="1">
      <c r="B284" s="152"/>
      <c r="D284" s="136" t="s">
        <v>234</v>
      </c>
      <c r="E284" s="153" t="s">
        <v>1</v>
      </c>
      <c r="F284" s="154" t="s">
        <v>239</v>
      </c>
      <c r="H284" s="155">
        <v>16.2</v>
      </c>
      <c r="L284" s="152"/>
      <c r="M284" s="156"/>
      <c r="T284" s="157"/>
      <c r="AT284" s="153" t="s">
        <v>234</v>
      </c>
      <c r="AU284" s="153" t="s">
        <v>82</v>
      </c>
      <c r="AV284" s="14" t="s">
        <v>106</v>
      </c>
      <c r="AW284" s="14" t="s">
        <v>29</v>
      </c>
      <c r="AX284" s="14" t="s">
        <v>73</v>
      </c>
      <c r="AY284" s="153" t="s">
        <v>224</v>
      </c>
    </row>
    <row r="285" spans="2:65" s="13" customFormat="1">
      <c r="B285" s="146"/>
      <c r="D285" s="136" t="s">
        <v>234</v>
      </c>
      <c r="E285" s="147" t="s">
        <v>1</v>
      </c>
      <c r="F285" s="148" t="s">
        <v>7422</v>
      </c>
      <c r="H285" s="149">
        <v>16.847999999999999</v>
      </c>
      <c r="L285" s="146"/>
      <c r="M285" s="150"/>
      <c r="T285" s="151"/>
      <c r="AT285" s="147" t="s">
        <v>234</v>
      </c>
      <c r="AU285" s="147" t="s">
        <v>82</v>
      </c>
      <c r="AV285" s="13" t="s">
        <v>82</v>
      </c>
      <c r="AW285" s="13" t="s">
        <v>29</v>
      </c>
      <c r="AX285" s="13" t="s">
        <v>78</v>
      </c>
      <c r="AY285" s="147" t="s">
        <v>224</v>
      </c>
    </row>
    <row r="286" spans="2:65" s="1" customFormat="1" ht="16.5" customHeight="1">
      <c r="B286" s="123"/>
      <c r="C286" s="164" t="s">
        <v>359</v>
      </c>
      <c r="D286" s="164" t="s">
        <v>1008</v>
      </c>
      <c r="E286" s="165" t="s">
        <v>7423</v>
      </c>
      <c r="F286" s="166" t="s">
        <v>7424</v>
      </c>
      <c r="G286" s="167" t="s">
        <v>229</v>
      </c>
      <c r="H286" s="168">
        <v>11.231999999999999</v>
      </c>
      <c r="I286" s="169">
        <v>4543</v>
      </c>
      <c r="J286" s="169">
        <f>ROUND(I286*H286,2)</f>
        <v>51026.98</v>
      </c>
      <c r="K286" s="166" t="s">
        <v>1</v>
      </c>
      <c r="L286" s="170"/>
      <c r="M286" s="171" t="s">
        <v>1</v>
      </c>
      <c r="N286" s="172" t="s">
        <v>38</v>
      </c>
      <c r="O286" s="132">
        <v>0</v>
      </c>
      <c r="P286" s="132">
        <f>O286*H286</f>
        <v>0</v>
      </c>
      <c r="Q286" s="132">
        <v>3.0800000000000001E-2</v>
      </c>
      <c r="R286" s="132">
        <f>Q286*H286</f>
        <v>0.34594559999999996</v>
      </c>
      <c r="S286" s="132">
        <v>0</v>
      </c>
      <c r="T286" s="133">
        <f>S286*H286</f>
        <v>0</v>
      </c>
      <c r="AR286" s="134" t="s">
        <v>118</v>
      </c>
      <c r="AT286" s="134" t="s">
        <v>1008</v>
      </c>
      <c r="AU286" s="134" t="s">
        <v>82</v>
      </c>
      <c r="AY286" s="17" t="s">
        <v>224</v>
      </c>
      <c r="BE286" s="135">
        <f>IF(N286="základní",J286,0)</f>
        <v>51026.98</v>
      </c>
      <c r="BF286" s="135">
        <f>IF(N286="snížená",J286,0)</f>
        <v>0</v>
      </c>
      <c r="BG286" s="135">
        <f>IF(N286="zákl. přenesená",J286,0)</f>
        <v>0</v>
      </c>
      <c r="BH286" s="135">
        <f>IF(N286="sníž. přenesená",J286,0)</f>
        <v>0</v>
      </c>
      <c r="BI286" s="135">
        <f>IF(N286="nulová",J286,0)</f>
        <v>0</v>
      </c>
      <c r="BJ286" s="17" t="s">
        <v>78</v>
      </c>
      <c r="BK286" s="135">
        <f>ROUND(I286*H286,2)</f>
        <v>51026.98</v>
      </c>
      <c r="BL286" s="17" t="s">
        <v>106</v>
      </c>
      <c r="BM286" s="134" t="s">
        <v>7425</v>
      </c>
    </row>
    <row r="287" spans="2:65" s="1" customFormat="1">
      <c r="B287" s="29"/>
      <c r="D287" s="136" t="s">
        <v>231</v>
      </c>
      <c r="F287" s="137" t="s">
        <v>7424</v>
      </c>
      <c r="L287" s="29"/>
      <c r="M287" s="138"/>
      <c r="T287" s="53"/>
      <c r="AT287" s="17" t="s">
        <v>231</v>
      </c>
      <c r="AU287" s="17" t="s">
        <v>82</v>
      </c>
    </row>
    <row r="288" spans="2:65" s="13" customFormat="1">
      <c r="B288" s="146"/>
      <c r="D288" s="136" t="s">
        <v>234</v>
      </c>
      <c r="E288" s="147" t="s">
        <v>1</v>
      </c>
      <c r="F288" s="148" t="s">
        <v>7426</v>
      </c>
      <c r="H288" s="149">
        <v>10.8</v>
      </c>
      <c r="L288" s="146"/>
      <c r="M288" s="150"/>
      <c r="T288" s="151"/>
      <c r="AT288" s="147" t="s">
        <v>234</v>
      </c>
      <c r="AU288" s="147" t="s">
        <v>82</v>
      </c>
      <c r="AV288" s="13" t="s">
        <v>82</v>
      </c>
      <c r="AW288" s="13" t="s">
        <v>29</v>
      </c>
      <c r="AX288" s="13" t="s">
        <v>73</v>
      </c>
      <c r="AY288" s="147" t="s">
        <v>224</v>
      </c>
    </row>
    <row r="289" spans="2:65" s="14" customFormat="1">
      <c r="B289" s="152"/>
      <c r="D289" s="136" t="s">
        <v>234</v>
      </c>
      <c r="E289" s="153" t="s">
        <v>1</v>
      </c>
      <c r="F289" s="154" t="s">
        <v>239</v>
      </c>
      <c r="H289" s="155">
        <v>10.8</v>
      </c>
      <c r="L289" s="152"/>
      <c r="M289" s="156"/>
      <c r="T289" s="157"/>
      <c r="AT289" s="153" t="s">
        <v>234</v>
      </c>
      <c r="AU289" s="153" t="s">
        <v>82</v>
      </c>
      <c r="AV289" s="14" t="s">
        <v>106</v>
      </c>
      <c r="AW289" s="14" t="s">
        <v>29</v>
      </c>
      <c r="AX289" s="14" t="s">
        <v>73</v>
      </c>
      <c r="AY289" s="153" t="s">
        <v>224</v>
      </c>
    </row>
    <row r="290" spans="2:65" s="13" customFormat="1">
      <c r="B290" s="146"/>
      <c r="D290" s="136" t="s">
        <v>234</v>
      </c>
      <c r="E290" s="147" t="s">
        <v>1</v>
      </c>
      <c r="F290" s="148" t="s">
        <v>7427</v>
      </c>
      <c r="H290" s="149">
        <v>11.231999999999999</v>
      </c>
      <c r="L290" s="146"/>
      <c r="M290" s="150"/>
      <c r="T290" s="151"/>
      <c r="AT290" s="147" t="s">
        <v>234</v>
      </c>
      <c r="AU290" s="147" t="s">
        <v>82</v>
      </c>
      <c r="AV290" s="13" t="s">
        <v>82</v>
      </c>
      <c r="AW290" s="13" t="s">
        <v>29</v>
      </c>
      <c r="AX290" s="13" t="s">
        <v>78</v>
      </c>
      <c r="AY290" s="147" t="s">
        <v>224</v>
      </c>
    </row>
    <row r="291" spans="2:65" s="1" customFormat="1" ht="16.5" customHeight="1">
      <c r="B291" s="123"/>
      <c r="C291" s="124" t="s">
        <v>479</v>
      </c>
      <c r="D291" s="124" t="s">
        <v>226</v>
      </c>
      <c r="E291" s="125" t="s">
        <v>7428</v>
      </c>
      <c r="F291" s="126" t="s">
        <v>7429</v>
      </c>
      <c r="G291" s="127" t="s">
        <v>3966</v>
      </c>
      <c r="H291" s="128">
        <v>1</v>
      </c>
      <c r="I291" s="129">
        <v>1500</v>
      </c>
      <c r="J291" s="129">
        <f>ROUND(I291*H291,2)</f>
        <v>1500</v>
      </c>
      <c r="K291" s="126" t="s">
        <v>1</v>
      </c>
      <c r="L291" s="29"/>
      <c r="M291" s="130" t="s">
        <v>1</v>
      </c>
      <c r="N291" s="131" t="s">
        <v>38</v>
      </c>
      <c r="O291" s="132">
        <v>1.2999999999999999E-2</v>
      </c>
      <c r="P291" s="132">
        <f>O291*H291</f>
        <v>1.2999999999999999E-2</v>
      </c>
      <c r="Q291" s="132">
        <v>0</v>
      </c>
      <c r="R291" s="132">
        <f>Q291*H291</f>
        <v>0</v>
      </c>
      <c r="S291" s="132">
        <v>0</v>
      </c>
      <c r="T291" s="133">
        <f>S291*H291</f>
        <v>0</v>
      </c>
      <c r="AR291" s="134" t="s">
        <v>106</v>
      </c>
      <c r="AT291" s="134" t="s">
        <v>226</v>
      </c>
      <c r="AU291" s="134" t="s">
        <v>82</v>
      </c>
      <c r="AY291" s="17" t="s">
        <v>224</v>
      </c>
      <c r="BE291" s="135">
        <f>IF(N291="základní",J291,0)</f>
        <v>1500</v>
      </c>
      <c r="BF291" s="135">
        <f>IF(N291="snížená",J291,0)</f>
        <v>0</v>
      </c>
      <c r="BG291" s="135">
        <f>IF(N291="zákl. přenesená",J291,0)</f>
        <v>0</v>
      </c>
      <c r="BH291" s="135">
        <f>IF(N291="sníž. přenesená",J291,0)</f>
        <v>0</v>
      </c>
      <c r="BI291" s="135">
        <f>IF(N291="nulová",J291,0)</f>
        <v>0</v>
      </c>
      <c r="BJ291" s="17" t="s">
        <v>78</v>
      </c>
      <c r="BK291" s="135">
        <f>ROUND(I291*H291,2)</f>
        <v>1500</v>
      </c>
      <c r="BL291" s="17" t="s">
        <v>106</v>
      </c>
      <c r="BM291" s="134" t="s">
        <v>7430</v>
      </c>
    </row>
    <row r="292" spans="2:65" s="1" customFormat="1">
      <c r="B292" s="29"/>
      <c r="D292" s="136" t="s">
        <v>231</v>
      </c>
      <c r="F292" s="137" t="s">
        <v>7429</v>
      </c>
      <c r="L292" s="29"/>
      <c r="M292" s="138"/>
      <c r="T292" s="53"/>
      <c r="AT292" s="17" t="s">
        <v>231</v>
      </c>
      <c r="AU292" s="17" t="s">
        <v>82</v>
      </c>
    </row>
    <row r="293" spans="2:65" s="1" customFormat="1" ht="24.2" customHeight="1">
      <c r="B293" s="123"/>
      <c r="C293" s="124" t="s">
        <v>365</v>
      </c>
      <c r="D293" s="124" t="s">
        <v>226</v>
      </c>
      <c r="E293" s="125" t="s">
        <v>7431</v>
      </c>
      <c r="F293" s="126" t="s">
        <v>7432</v>
      </c>
      <c r="G293" s="127" t="s">
        <v>266</v>
      </c>
      <c r="H293" s="128">
        <v>2590</v>
      </c>
      <c r="I293" s="129">
        <v>269</v>
      </c>
      <c r="J293" s="129">
        <f>ROUND(I293*H293,2)</f>
        <v>696710</v>
      </c>
      <c r="K293" s="126" t="s">
        <v>1</v>
      </c>
      <c r="L293" s="29"/>
      <c r="M293" s="130" t="s">
        <v>1</v>
      </c>
      <c r="N293" s="131" t="s">
        <v>38</v>
      </c>
      <c r="O293" s="132">
        <v>3.6999999999999998E-2</v>
      </c>
      <c r="P293" s="132">
        <f>O293*H293</f>
        <v>95.83</v>
      </c>
      <c r="Q293" s="132">
        <v>0</v>
      </c>
      <c r="R293" s="132">
        <f>Q293*H293</f>
        <v>0</v>
      </c>
      <c r="S293" s="132">
        <v>0</v>
      </c>
      <c r="T293" s="133">
        <f>S293*H293</f>
        <v>0</v>
      </c>
      <c r="AR293" s="134" t="s">
        <v>106</v>
      </c>
      <c r="AT293" s="134" t="s">
        <v>226</v>
      </c>
      <c r="AU293" s="134" t="s">
        <v>82</v>
      </c>
      <c r="AY293" s="17" t="s">
        <v>224</v>
      </c>
      <c r="BE293" s="135">
        <f>IF(N293="základní",J293,0)</f>
        <v>696710</v>
      </c>
      <c r="BF293" s="135">
        <f>IF(N293="snížená",J293,0)</f>
        <v>0</v>
      </c>
      <c r="BG293" s="135">
        <f>IF(N293="zákl. přenesená",J293,0)</f>
        <v>0</v>
      </c>
      <c r="BH293" s="135">
        <f>IF(N293="sníž. přenesená",J293,0)</f>
        <v>0</v>
      </c>
      <c r="BI293" s="135">
        <f>IF(N293="nulová",J293,0)</f>
        <v>0</v>
      </c>
      <c r="BJ293" s="17" t="s">
        <v>78</v>
      </c>
      <c r="BK293" s="135">
        <f>ROUND(I293*H293,2)</f>
        <v>696710</v>
      </c>
      <c r="BL293" s="17" t="s">
        <v>106</v>
      </c>
      <c r="BM293" s="134" t="s">
        <v>7433</v>
      </c>
    </row>
    <row r="294" spans="2:65" s="1" customFormat="1" ht="19.5">
      <c r="B294" s="29"/>
      <c r="D294" s="136" t="s">
        <v>231</v>
      </c>
      <c r="F294" s="137" t="s">
        <v>7432</v>
      </c>
      <c r="L294" s="29"/>
      <c r="M294" s="138"/>
      <c r="T294" s="53"/>
      <c r="AT294" s="17" t="s">
        <v>231</v>
      </c>
      <c r="AU294" s="17" t="s">
        <v>82</v>
      </c>
    </row>
    <row r="295" spans="2:65" s="13" customFormat="1">
      <c r="B295" s="146"/>
      <c r="D295" s="136" t="s">
        <v>234</v>
      </c>
      <c r="E295" s="147" t="s">
        <v>1</v>
      </c>
      <c r="F295" s="148" t="s">
        <v>7434</v>
      </c>
      <c r="H295" s="149">
        <v>2590</v>
      </c>
      <c r="L295" s="146"/>
      <c r="M295" s="150"/>
      <c r="T295" s="151"/>
      <c r="AT295" s="147" t="s">
        <v>234</v>
      </c>
      <c r="AU295" s="147" t="s">
        <v>82</v>
      </c>
      <c r="AV295" s="13" t="s">
        <v>82</v>
      </c>
      <c r="AW295" s="13" t="s">
        <v>29</v>
      </c>
      <c r="AX295" s="13" t="s">
        <v>78</v>
      </c>
      <c r="AY295" s="147" t="s">
        <v>224</v>
      </c>
    </row>
    <row r="296" spans="2:65" s="1" customFormat="1" ht="24.2" customHeight="1">
      <c r="B296" s="123"/>
      <c r="C296" s="124" t="s">
        <v>491</v>
      </c>
      <c r="D296" s="124" t="s">
        <v>226</v>
      </c>
      <c r="E296" s="125" t="s">
        <v>7435</v>
      </c>
      <c r="F296" s="126" t="s">
        <v>7436</v>
      </c>
      <c r="G296" s="127" t="s">
        <v>266</v>
      </c>
      <c r="H296" s="128">
        <v>270</v>
      </c>
      <c r="I296" s="129">
        <v>350</v>
      </c>
      <c r="J296" s="129">
        <f>ROUND(I296*H296,2)</f>
        <v>94500</v>
      </c>
      <c r="K296" s="126" t="s">
        <v>1</v>
      </c>
      <c r="L296" s="29"/>
      <c r="M296" s="130" t="s">
        <v>1</v>
      </c>
      <c r="N296" s="131" t="s">
        <v>38</v>
      </c>
      <c r="O296" s="132">
        <v>3.2000000000000001E-2</v>
      </c>
      <c r="P296" s="132">
        <f>O296*H296</f>
        <v>8.64</v>
      </c>
      <c r="Q296" s="132">
        <v>0</v>
      </c>
      <c r="R296" s="132">
        <f>Q296*H296</f>
        <v>0</v>
      </c>
      <c r="S296" s="132">
        <v>0</v>
      </c>
      <c r="T296" s="133">
        <f>S296*H296</f>
        <v>0</v>
      </c>
      <c r="AR296" s="134" t="s">
        <v>106</v>
      </c>
      <c r="AT296" s="134" t="s">
        <v>226</v>
      </c>
      <c r="AU296" s="134" t="s">
        <v>82</v>
      </c>
      <c r="AY296" s="17" t="s">
        <v>224</v>
      </c>
      <c r="BE296" s="135">
        <f>IF(N296="základní",J296,0)</f>
        <v>94500</v>
      </c>
      <c r="BF296" s="135">
        <f>IF(N296="snížená",J296,0)</f>
        <v>0</v>
      </c>
      <c r="BG296" s="135">
        <f>IF(N296="zákl. přenesená",J296,0)</f>
        <v>0</v>
      </c>
      <c r="BH296" s="135">
        <f>IF(N296="sníž. přenesená",J296,0)</f>
        <v>0</v>
      </c>
      <c r="BI296" s="135">
        <f>IF(N296="nulová",J296,0)</f>
        <v>0</v>
      </c>
      <c r="BJ296" s="17" t="s">
        <v>78</v>
      </c>
      <c r="BK296" s="135">
        <f>ROUND(I296*H296,2)</f>
        <v>94500</v>
      </c>
      <c r="BL296" s="17" t="s">
        <v>106</v>
      </c>
      <c r="BM296" s="134" t="s">
        <v>7437</v>
      </c>
    </row>
    <row r="297" spans="2:65" s="1" customFormat="1" ht="19.5">
      <c r="B297" s="29"/>
      <c r="D297" s="136" t="s">
        <v>231</v>
      </c>
      <c r="F297" s="137" t="s">
        <v>7436</v>
      </c>
      <c r="L297" s="29"/>
      <c r="M297" s="138"/>
      <c r="T297" s="53"/>
      <c r="AT297" s="17" t="s">
        <v>231</v>
      </c>
      <c r="AU297" s="17" t="s">
        <v>82</v>
      </c>
    </row>
    <row r="298" spans="2:65" s="13" customFormat="1">
      <c r="B298" s="146"/>
      <c r="D298" s="136" t="s">
        <v>234</v>
      </c>
      <c r="E298" s="147" t="s">
        <v>1</v>
      </c>
      <c r="F298" s="148" t="s">
        <v>7438</v>
      </c>
      <c r="H298" s="149">
        <v>270</v>
      </c>
      <c r="L298" s="146"/>
      <c r="M298" s="150"/>
      <c r="T298" s="151"/>
      <c r="AT298" s="147" t="s">
        <v>234</v>
      </c>
      <c r="AU298" s="147" t="s">
        <v>82</v>
      </c>
      <c r="AV298" s="13" t="s">
        <v>82</v>
      </c>
      <c r="AW298" s="13" t="s">
        <v>29</v>
      </c>
      <c r="AX298" s="13" t="s">
        <v>73</v>
      </c>
      <c r="AY298" s="147" t="s">
        <v>224</v>
      </c>
    </row>
    <row r="299" spans="2:65" s="14" customFormat="1">
      <c r="B299" s="152"/>
      <c r="D299" s="136" t="s">
        <v>234</v>
      </c>
      <c r="E299" s="153" t="s">
        <v>1</v>
      </c>
      <c r="F299" s="154" t="s">
        <v>239</v>
      </c>
      <c r="H299" s="155">
        <v>270</v>
      </c>
      <c r="L299" s="152"/>
      <c r="M299" s="156"/>
      <c r="T299" s="157"/>
      <c r="AT299" s="153" t="s">
        <v>234</v>
      </c>
      <c r="AU299" s="153" t="s">
        <v>82</v>
      </c>
      <c r="AV299" s="14" t="s">
        <v>106</v>
      </c>
      <c r="AW299" s="14" t="s">
        <v>29</v>
      </c>
      <c r="AX299" s="14" t="s">
        <v>78</v>
      </c>
      <c r="AY299" s="153" t="s">
        <v>224</v>
      </c>
    </row>
    <row r="300" spans="2:65" s="1" customFormat="1" ht="24.2" customHeight="1">
      <c r="B300" s="123"/>
      <c r="C300" s="124" t="s">
        <v>370</v>
      </c>
      <c r="D300" s="124" t="s">
        <v>226</v>
      </c>
      <c r="E300" s="125" t="s">
        <v>7439</v>
      </c>
      <c r="F300" s="126" t="s">
        <v>7440</v>
      </c>
      <c r="G300" s="127" t="s">
        <v>266</v>
      </c>
      <c r="H300" s="128">
        <v>140</v>
      </c>
      <c r="I300" s="129">
        <v>142</v>
      </c>
      <c r="J300" s="129">
        <f>ROUND(I300*H300,2)</f>
        <v>19880</v>
      </c>
      <c r="K300" s="126" t="s">
        <v>1</v>
      </c>
      <c r="L300" s="29"/>
      <c r="M300" s="130" t="s">
        <v>1</v>
      </c>
      <c r="N300" s="131" t="s">
        <v>38</v>
      </c>
      <c r="O300" s="132">
        <v>2.3E-2</v>
      </c>
      <c r="P300" s="132">
        <f>O300*H300</f>
        <v>3.2199999999999998</v>
      </c>
      <c r="Q300" s="132">
        <v>0</v>
      </c>
      <c r="R300" s="132">
        <f>Q300*H300</f>
        <v>0</v>
      </c>
      <c r="S300" s="132">
        <v>0</v>
      </c>
      <c r="T300" s="133">
        <f>S300*H300</f>
        <v>0</v>
      </c>
      <c r="AR300" s="134" t="s">
        <v>106</v>
      </c>
      <c r="AT300" s="134" t="s">
        <v>226</v>
      </c>
      <c r="AU300" s="134" t="s">
        <v>82</v>
      </c>
      <c r="AY300" s="17" t="s">
        <v>224</v>
      </c>
      <c r="BE300" s="135">
        <f>IF(N300="základní",J300,0)</f>
        <v>19880</v>
      </c>
      <c r="BF300" s="135">
        <f>IF(N300="snížená",J300,0)</f>
        <v>0</v>
      </c>
      <c r="BG300" s="135">
        <f>IF(N300="zákl. přenesená",J300,0)</f>
        <v>0</v>
      </c>
      <c r="BH300" s="135">
        <f>IF(N300="sníž. přenesená",J300,0)</f>
        <v>0</v>
      </c>
      <c r="BI300" s="135">
        <f>IF(N300="nulová",J300,0)</f>
        <v>0</v>
      </c>
      <c r="BJ300" s="17" t="s">
        <v>78</v>
      </c>
      <c r="BK300" s="135">
        <f>ROUND(I300*H300,2)</f>
        <v>19880</v>
      </c>
      <c r="BL300" s="17" t="s">
        <v>106</v>
      </c>
      <c r="BM300" s="134" t="s">
        <v>7441</v>
      </c>
    </row>
    <row r="301" spans="2:65" s="1" customFormat="1">
      <c r="B301" s="29"/>
      <c r="D301" s="136" t="s">
        <v>231</v>
      </c>
      <c r="F301" s="137" t="s">
        <v>7440</v>
      </c>
      <c r="L301" s="29"/>
      <c r="M301" s="138"/>
      <c r="T301" s="53"/>
      <c r="AT301" s="17" t="s">
        <v>231</v>
      </c>
      <c r="AU301" s="17" t="s">
        <v>82</v>
      </c>
    </row>
    <row r="302" spans="2:65" s="13" customFormat="1">
      <c r="B302" s="146"/>
      <c r="D302" s="136" t="s">
        <v>234</v>
      </c>
      <c r="E302" s="147" t="s">
        <v>1</v>
      </c>
      <c r="F302" s="148" t="s">
        <v>7256</v>
      </c>
      <c r="H302" s="149">
        <v>140</v>
      </c>
      <c r="L302" s="146"/>
      <c r="M302" s="150"/>
      <c r="T302" s="151"/>
      <c r="AT302" s="147" t="s">
        <v>234</v>
      </c>
      <c r="AU302" s="147" t="s">
        <v>82</v>
      </c>
      <c r="AV302" s="13" t="s">
        <v>82</v>
      </c>
      <c r="AW302" s="13" t="s">
        <v>29</v>
      </c>
      <c r="AX302" s="13" t="s">
        <v>78</v>
      </c>
      <c r="AY302" s="147" t="s">
        <v>224</v>
      </c>
    </row>
    <row r="303" spans="2:65" s="1" customFormat="1" ht="24.2" customHeight="1">
      <c r="B303" s="123"/>
      <c r="C303" s="124" t="s">
        <v>503</v>
      </c>
      <c r="D303" s="124" t="s">
        <v>226</v>
      </c>
      <c r="E303" s="125" t="s">
        <v>7442</v>
      </c>
      <c r="F303" s="126" t="s">
        <v>7443</v>
      </c>
      <c r="G303" s="127" t="s">
        <v>266</v>
      </c>
      <c r="H303" s="128">
        <v>3438</v>
      </c>
      <c r="I303" s="129">
        <v>205</v>
      </c>
      <c r="J303" s="129">
        <f>ROUND(I303*H303,2)</f>
        <v>704790</v>
      </c>
      <c r="K303" s="126" t="s">
        <v>1</v>
      </c>
      <c r="L303" s="29"/>
      <c r="M303" s="130" t="s">
        <v>1</v>
      </c>
      <c r="N303" s="131" t="s">
        <v>38</v>
      </c>
      <c r="O303" s="132">
        <v>2.5999999999999999E-2</v>
      </c>
      <c r="P303" s="132">
        <f>O303*H303</f>
        <v>89.387999999999991</v>
      </c>
      <c r="Q303" s="132">
        <v>0</v>
      </c>
      <c r="R303" s="132">
        <f>Q303*H303</f>
        <v>0</v>
      </c>
      <c r="S303" s="132">
        <v>0</v>
      </c>
      <c r="T303" s="133">
        <f>S303*H303</f>
        <v>0</v>
      </c>
      <c r="AR303" s="134" t="s">
        <v>106</v>
      </c>
      <c r="AT303" s="134" t="s">
        <v>226</v>
      </c>
      <c r="AU303" s="134" t="s">
        <v>82</v>
      </c>
      <c r="AY303" s="17" t="s">
        <v>224</v>
      </c>
      <c r="BE303" s="135">
        <f>IF(N303="základní",J303,0)</f>
        <v>704790</v>
      </c>
      <c r="BF303" s="135">
        <f>IF(N303="snížená",J303,0)</f>
        <v>0</v>
      </c>
      <c r="BG303" s="135">
        <f>IF(N303="zákl. přenesená",J303,0)</f>
        <v>0</v>
      </c>
      <c r="BH303" s="135">
        <f>IF(N303="sníž. přenesená",J303,0)</f>
        <v>0</v>
      </c>
      <c r="BI303" s="135">
        <f>IF(N303="nulová",J303,0)</f>
        <v>0</v>
      </c>
      <c r="BJ303" s="17" t="s">
        <v>78</v>
      </c>
      <c r="BK303" s="135">
        <f>ROUND(I303*H303,2)</f>
        <v>704790</v>
      </c>
      <c r="BL303" s="17" t="s">
        <v>106</v>
      </c>
      <c r="BM303" s="134" t="s">
        <v>7444</v>
      </c>
    </row>
    <row r="304" spans="2:65" s="1" customFormat="1">
      <c r="B304" s="29"/>
      <c r="D304" s="136" t="s">
        <v>231</v>
      </c>
      <c r="F304" s="137" t="s">
        <v>7443</v>
      </c>
      <c r="L304" s="29"/>
      <c r="M304" s="138"/>
      <c r="T304" s="53"/>
      <c r="AT304" s="17" t="s">
        <v>231</v>
      </c>
      <c r="AU304" s="17" t="s">
        <v>82</v>
      </c>
    </row>
    <row r="305" spans="2:65" s="13" customFormat="1">
      <c r="B305" s="146"/>
      <c r="D305" s="136" t="s">
        <v>234</v>
      </c>
      <c r="E305" s="147" t="s">
        <v>1</v>
      </c>
      <c r="F305" s="148" t="s">
        <v>7445</v>
      </c>
      <c r="H305" s="149">
        <v>2590</v>
      </c>
      <c r="L305" s="146"/>
      <c r="M305" s="150"/>
      <c r="T305" s="151"/>
      <c r="AT305" s="147" t="s">
        <v>234</v>
      </c>
      <c r="AU305" s="147" t="s">
        <v>82</v>
      </c>
      <c r="AV305" s="13" t="s">
        <v>82</v>
      </c>
      <c r="AW305" s="13" t="s">
        <v>29</v>
      </c>
      <c r="AX305" s="13" t="s">
        <v>73</v>
      </c>
      <c r="AY305" s="147" t="s">
        <v>224</v>
      </c>
    </row>
    <row r="306" spans="2:65" s="13" customFormat="1">
      <c r="B306" s="146"/>
      <c r="D306" s="136" t="s">
        <v>234</v>
      </c>
      <c r="E306" s="147" t="s">
        <v>1</v>
      </c>
      <c r="F306" s="148" t="s">
        <v>7446</v>
      </c>
      <c r="H306" s="149">
        <v>673</v>
      </c>
      <c r="L306" s="146"/>
      <c r="M306" s="150"/>
      <c r="T306" s="151"/>
      <c r="AT306" s="147" t="s">
        <v>234</v>
      </c>
      <c r="AU306" s="147" t="s">
        <v>82</v>
      </c>
      <c r="AV306" s="13" t="s">
        <v>82</v>
      </c>
      <c r="AW306" s="13" t="s">
        <v>29</v>
      </c>
      <c r="AX306" s="13" t="s">
        <v>73</v>
      </c>
      <c r="AY306" s="147" t="s">
        <v>224</v>
      </c>
    </row>
    <row r="307" spans="2:65" s="13" customFormat="1">
      <c r="B307" s="146"/>
      <c r="D307" s="136" t="s">
        <v>234</v>
      </c>
      <c r="E307" s="147" t="s">
        <v>1</v>
      </c>
      <c r="F307" s="148" t="s">
        <v>7447</v>
      </c>
      <c r="H307" s="149">
        <v>175</v>
      </c>
      <c r="L307" s="146"/>
      <c r="M307" s="150"/>
      <c r="T307" s="151"/>
      <c r="AT307" s="147" t="s">
        <v>234</v>
      </c>
      <c r="AU307" s="147" t="s">
        <v>82</v>
      </c>
      <c r="AV307" s="13" t="s">
        <v>82</v>
      </c>
      <c r="AW307" s="13" t="s">
        <v>29</v>
      </c>
      <c r="AX307" s="13" t="s">
        <v>73</v>
      </c>
      <c r="AY307" s="147" t="s">
        <v>224</v>
      </c>
    </row>
    <row r="308" spans="2:65" s="14" customFormat="1">
      <c r="B308" s="152"/>
      <c r="D308" s="136" t="s">
        <v>234</v>
      </c>
      <c r="E308" s="153" t="s">
        <v>1</v>
      </c>
      <c r="F308" s="154" t="s">
        <v>239</v>
      </c>
      <c r="H308" s="155">
        <v>3438</v>
      </c>
      <c r="L308" s="152"/>
      <c r="M308" s="156"/>
      <c r="T308" s="157"/>
      <c r="AT308" s="153" t="s">
        <v>234</v>
      </c>
      <c r="AU308" s="153" t="s">
        <v>82</v>
      </c>
      <c r="AV308" s="14" t="s">
        <v>106</v>
      </c>
      <c r="AW308" s="14" t="s">
        <v>29</v>
      </c>
      <c r="AX308" s="14" t="s">
        <v>78</v>
      </c>
      <c r="AY308" s="153" t="s">
        <v>224</v>
      </c>
    </row>
    <row r="309" spans="2:65" s="1" customFormat="1" ht="21.75" customHeight="1">
      <c r="B309" s="123"/>
      <c r="C309" s="124" t="s">
        <v>373</v>
      </c>
      <c r="D309" s="124" t="s">
        <v>226</v>
      </c>
      <c r="E309" s="125" t="s">
        <v>7448</v>
      </c>
      <c r="F309" s="126" t="s">
        <v>7449</v>
      </c>
      <c r="G309" s="127" t="s">
        <v>266</v>
      </c>
      <c r="H309" s="128">
        <v>35</v>
      </c>
      <c r="I309" s="129">
        <v>368</v>
      </c>
      <c r="J309" s="129">
        <f>ROUND(I309*H309,2)</f>
        <v>12880</v>
      </c>
      <c r="K309" s="126" t="s">
        <v>1</v>
      </c>
      <c r="L309" s="29"/>
      <c r="M309" s="130" t="s">
        <v>1</v>
      </c>
      <c r="N309" s="131" t="s">
        <v>38</v>
      </c>
      <c r="O309" s="132">
        <v>0.12</v>
      </c>
      <c r="P309" s="132">
        <f>O309*H309</f>
        <v>4.2</v>
      </c>
      <c r="Q309" s="132">
        <v>0</v>
      </c>
      <c r="R309" s="132">
        <f>Q309*H309</f>
        <v>0</v>
      </c>
      <c r="S309" s="132">
        <v>0</v>
      </c>
      <c r="T309" s="133">
        <f>S309*H309</f>
        <v>0</v>
      </c>
      <c r="AR309" s="134" t="s">
        <v>106</v>
      </c>
      <c r="AT309" s="134" t="s">
        <v>226</v>
      </c>
      <c r="AU309" s="134" t="s">
        <v>82</v>
      </c>
      <c r="AY309" s="17" t="s">
        <v>224</v>
      </c>
      <c r="BE309" s="135">
        <f>IF(N309="základní",J309,0)</f>
        <v>12880</v>
      </c>
      <c r="BF309" s="135">
        <f>IF(N309="snížená",J309,0)</f>
        <v>0</v>
      </c>
      <c r="BG309" s="135">
        <f>IF(N309="zákl. přenesená",J309,0)</f>
        <v>0</v>
      </c>
      <c r="BH309" s="135">
        <f>IF(N309="sníž. přenesená",J309,0)</f>
        <v>0</v>
      </c>
      <c r="BI309" s="135">
        <f>IF(N309="nulová",J309,0)</f>
        <v>0</v>
      </c>
      <c r="BJ309" s="17" t="s">
        <v>78</v>
      </c>
      <c r="BK309" s="135">
        <f>ROUND(I309*H309,2)</f>
        <v>12880</v>
      </c>
      <c r="BL309" s="17" t="s">
        <v>106</v>
      </c>
      <c r="BM309" s="134" t="s">
        <v>7450</v>
      </c>
    </row>
    <row r="310" spans="2:65" s="1" customFormat="1">
      <c r="B310" s="29"/>
      <c r="D310" s="136" t="s">
        <v>231</v>
      </c>
      <c r="F310" s="137" t="s">
        <v>7449</v>
      </c>
      <c r="L310" s="29"/>
      <c r="M310" s="138"/>
      <c r="T310" s="53"/>
      <c r="AT310" s="17" t="s">
        <v>231</v>
      </c>
      <c r="AU310" s="17" t="s">
        <v>82</v>
      </c>
    </row>
    <row r="311" spans="2:65" s="13" customFormat="1">
      <c r="B311" s="146"/>
      <c r="D311" s="136" t="s">
        <v>234</v>
      </c>
      <c r="E311" s="147" t="s">
        <v>1</v>
      </c>
      <c r="F311" s="148" t="s">
        <v>7257</v>
      </c>
      <c r="H311" s="149">
        <v>35</v>
      </c>
      <c r="L311" s="146"/>
      <c r="M311" s="150"/>
      <c r="T311" s="151"/>
      <c r="AT311" s="147" t="s">
        <v>234</v>
      </c>
      <c r="AU311" s="147" t="s">
        <v>82</v>
      </c>
      <c r="AV311" s="13" t="s">
        <v>82</v>
      </c>
      <c r="AW311" s="13" t="s">
        <v>29</v>
      </c>
      <c r="AX311" s="13" t="s">
        <v>78</v>
      </c>
      <c r="AY311" s="147" t="s">
        <v>224</v>
      </c>
    </row>
    <row r="312" spans="2:65" s="1" customFormat="1" ht="33" customHeight="1">
      <c r="B312" s="123"/>
      <c r="C312" s="124" t="s">
        <v>514</v>
      </c>
      <c r="D312" s="124" t="s">
        <v>226</v>
      </c>
      <c r="E312" s="125" t="s">
        <v>7451</v>
      </c>
      <c r="F312" s="126" t="s">
        <v>7452</v>
      </c>
      <c r="G312" s="127" t="s">
        <v>266</v>
      </c>
      <c r="H312" s="128">
        <v>1295</v>
      </c>
      <c r="I312" s="129">
        <v>459</v>
      </c>
      <c r="J312" s="129">
        <f>ROUND(I312*H312,2)</f>
        <v>594405</v>
      </c>
      <c r="K312" s="126" t="s">
        <v>1</v>
      </c>
      <c r="L312" s="29"/>
      <c r="M312" s="130" t="s">
        <v>1</v>
      </c>
      <c r="N312" s="131" t="s">
        <v>38</v>
      </c>
      <c r="O312" s="132">
        <v>6.4000000000000001E-2</v>
      </c>
      <c r="P312" s="132">
        <f>O312*H312</f>
        <v>82.88</v>
      </c>
      <c r="Q312" s="132">
        <v>0</v>
      </c>
      <c r="R312" s="132">
        <f>Q312*H312</f>
        <v>0</v>
      </c>
      <c r="S312" s="132">
        <v>0</v>
      </c>
      <c r="T312" s="133">
        <f>S312*H312</f>
        <v>0</v>
      </c>
      <c r="AR312" s="134" t="s">
        <v>106</v>
      </c>
      <c r="AT312" s="134" t="s">
        <v>226</v>
      </c>
      <c r="AU312" s="134" t="s">
        <v>82</v>
      </c>
      <c r="AY312" s="17" t="s">
        <v>224</v>
      </c>
      <c r="BE312" s="135">
        <f>IF(N312="základní",J312,0)</f>
        <v>594405</v>
      </c>
      <c r="BF312" s="135">
        <f>IF(N312="snížená",J312,0)</f>
        <v>0</v>
      </c>
      <c r="BG312" s="135">
        <f>IF(N312="zákl. přenesená",J312,0)</f>
        <v>0</v>
      </c>
      <c r="BH312" s="135">
        <f>IF(N312="sníž. přenesená",J312,0)</f>
        <v>0</v>
      </c>
      <c r="BI312" s="135">
        <f>IF(N312="nulová",J312,0)</f>
        <v>0</v>
      </c>
      <c r="BJ312" s="17" t="s">
        <v>78</v>
      </c>
      <c r="BK312" s="135">
        <f>ROUND(I312*H312,2)</f>
        <v>594405</v>
      </c>
      <c r="BL312" s="17" t="s">
        <v>106</v>
      </c>
      <c r="BM312" s="134" t="s">
        <v>7453</v>
      </c>
    </row>
    <row r="313" spans="2:65" s="1" customFormat="1" ht="19.5">
      <c r="B313" s="29"/>
      <c r="D313" s="136" t="s">
        <v>231</v>
      </c>
      <c r="F313" s="137" t="s">
        <v>7452</v>
      </c>
      <c r="L313" s="29"/>
      <c r="M313" s="138"/>
      <c r="T313" s="53"/>
      <c r="AT313" s="17" t="s">
        <v>231</v>
      </c>
      <c r="AU313" s="17" t="s">
        <v>82</v>
      </c>
    </row>
    <row r="314" spans="2:65" s="13" customFormat="1">
      <c r="B314" s="146"/>
      <c r="D314" s="136" t="s">
        <v>234</v>
      </c>
      <c r="E314" s="147" t="s">
        <v>1</v>
      </c>
      <c r="F314" s="148" t="s">
        <v>7235</v>
      </c>
      <c r="H314" s="149">
        <v>1295</v>
      </c>
      <c r="L314" s="146"/>
      <c r="M314" s="150"/>
      <c r="T314" s="151"/>
      <c r="AT314" s="147" t="s">
        <v>234</v>
      </c>
      <c r="AU314" s="147" t="s">
        <v>82</v>
      </c>
      <c r="AV314" s="13" t="s">
        <v>82</v>
      </c>
      <c r="AW314" s="13" t="s">
        <v>29</v>
      </c>
      <c r="AX314" s="13" t="s">
        <v>78</v>
      </c>
      <c r="AY314" s="147" t="s">
        <v>224</v>
      </c>
    </row>
    <row r="315" spans="2:65" s="1" customFormat="1" ht="24.2" customHeight="1">
      <c r="B315" s="123"/>
      <c r="C315" s="124" t="s">
        <v>379</v>
      </c>
      <c r="D315" s="124" t="s">
        <v>226</v>
      </c>
      <c r="E315" s="125" t="s">
        <v>7454</v>
      </c>
      <c r="F315" s="126" t="s">
        <v>7455</v>
      </c>
      <c r="G315" s="127" t="s">
        <v>266</v>
      </c>
      <c r="H315" s="128">
        <v>1295</v>
      </c>
      <c r="I315" s="129">
        <v>22.08</v>
      </c>
      <c r="J315" s="129">
        <f>ROUND(I315*H315,2)</f>
        <v>28593.599999999999</v>
      </c>
      <c r="K315" s="126" t="s">
        <v>1</v>
      </c>
      <c r="L315" s="29"/>
      <c r="M315" s="130" t="s">
        <v>1</v>
      </c>
      <c r="N315" s="131" t="s">
        <v>38</v>
      </c>
      <c r="O315" s="132">
        <v>8.0000000000000002E-3</v>
      </c>
      <c r="P315" s="132">
        <f>O315*H315</f>
        <v>10.36</v>
      </c>
      <c r="Q315" s="132">
        <v>0</v>
      </c>
      <c r="R315" s="132">
        <f>Q315*H315</f>
        <v>0</v>
      </c>
      <c r="S315" s="132">
        <v>0</v>
      </c>
      <c r="T315" s="133">
        <f>S315*H315</f>
        <v>0</v>
      </c>
      <c r="AR315" s="134" t="s">
        <v>106</v>
      </c>
      <c r="AT315" s="134" t="s">
        <v>226</v>
      </c>
      <c r="AU315" s="134" t="s">
        <v>82</v>
      </c>
      <c r="AY315" s="17" t="s">
        <v>224</v>
      </c>
      <c r="BE315" s="135">
        <f>IF(N315="základní",J315,0)</f>
        <v>28593.599999999999</v>
      </c>
      <c r="BF315" s="135">
        <f>IF(N315="snížená",J315,0)</f>
        <v>0</v>
      </c>
      <c r="BG315" s="135">
        <f>IF(N315="zákl. přenesená",J315,0)</f>
        <v>0</v>
      </c>
      <c r="BH315" s="135">
        <f>IF(N315="sníž. přenesená",J315,0)</f>
        <v>0</v>
      </c>
      <c r="BI315" s="135">
        <f>IF(N315="nulová",J315,0)</f>
        <v>0</v>
      </c>
      <c r="BJ315" s="17" t="s">
        <v>78</v>
      </c>
      <c r="BK315" s="135">
        <f>ROUND(I315*H315,2)</f>
        <v>28593.599999999999</v>
      </c>
      <c r="BL315" s="17" t="s">
        <v>106</v>
      </c>
      <c r="BM315" s="134" t="s">
        <v>7456</v>
      </c>
    </row>
    <row r="316" spans="2:65" s="1" customFormat="1">
      <c r="B316" s="29"/>
      <c r="D316" s="136" t="s">
        <v>231</v>
      </c>
      <c r="F316" s="137" t="s">
        <v>7455</v>
      </c>
      <c r="L316" s="29"/>
      <c r="M316" s="138"/>
      <c r="T316" s="53"/>
      <c r="AT316" s="17" t="s">
        <v>231</v>
      </c>
      <c r="AU316" s="17" t="s">
        <v>82</v>
      </c>
    </row>
    <row r="317" spans="2:65" s="13" customFormat="1">
      <c r="B317" s="146"/>
      <c r="D317" s="136" t="s">
        <v>234</v>
      </c>
      <c r="E317" s="147" t="s">
        <v>1</v>
      </c>
      <c r="F317" s="148" t="s">
        <v>7235</v>
      </c>
      <c r="H317" s="149">
        <v>1295</v>
      </c>
      <c r="L317" s="146"/>
      <c r="M317" s="150"/>
      <c r="T317" s="151"/>
      <c r="AT317" s="147" t="s">
        <v>234</v>
      </c>
      <c r="AU317" s="147" t="s">
        <v>82</v>
      </c>
      <c r="AV317" s="13" t="s">
        <v>82</v>
      </c>
      <c r="AW317" s="13" t="s">
        <v>29</v>
      </c>
      <c r="AX317" s="13" t="s">
        <v>78</v>
      </c>
      <c r="AY317" s="147" t="s">
        <v>224</v>
      </c>
    </row>
    <row r="318" spans="2:65" s="1" customFormat="1" ht="24.2" customHeight="1">
      <c r="B318" s="123"/>
      <c r="C318" s="124" t="s">
        <v>547</v>
      </c>
      <c r="D318" s="124" t="s">
        <v>226</v>
      </c>
      <c r="E318" s="125" t="s">
        <v>7457</v>
      </c>
      <c r="F318" s="126" t="s">
        <v>7458</v>
      </c>
      <c r="G318" s="127" t="s">
        <v>266</v>
      </c>
      <c r="H318" s="128">
        <v>1295</v>
      </c>
      <c r="I318" s="129">
        <v>19.8</v>
      </c>
      <c r="J318" s="129">
        <f>ROUND(I318*H318,2)</f>
        <v>25641</v>
      </c>
      <c r="K318" s="126" t="s">
        <v>1</v>
      </c>
      <c r="L318" s="29"/>
      <c r="M318" s="130" t="s">
        <v>1</v>
      </c>
      <c r="N318" s="131" t="s">
        <v>38</v>
      </c>
      <c r="O318" s="132">
        <v>2E-3</v>
      </c>
      <c r="P318" s="132">
        <f>O318*H318</f>
        <v>2.59</v>
      </c>
      <c r="Q318" s="132">
        <v>0</v>
      </c>
      <c r="R318" s="132">
        <f>Q318*H318</f>
        <v>0</v>
      </c>
      <c r="S318" s="132">
        <v>0</v>
      </c>
      <c r="T318" s="133">
        <f>S318*H318</f>
        <v>0</v>
      </c>
      <c r="AR318" s="134" t="s">
        <v>106</v>
      </c>
      <c r="AT318" s="134" t="s">
        <v>226</v>
      </c>
      <c r="AU318" s="134" t="s">
        <v>82</v>
      </c>
      <c r="AY318" s="17" t="s">
        <v>224</v>
      </c>
      <c r="BE318" s="135">
        <f>IF(N318="základní",J318,0)</f>
        <v>25641</v>
      </c>
      <c r="BF318" s="135">
        <f>IF(N318="snížená",J318,0)</f>
        <v>0</v>
      </c>
      <c r="BG318" s="135">
        <f>IF(N318="zákl. přenesená",J318,0)</f>
        <v>0</v>
      </c>
      <c r="BH318" s="135">
        <f>IF(N318="sníž. přenesená",J318,0)</f>
        <v>0</v>
      </c>
      <c r="BI318" s="135">
        <f>IF(N318="nulová",J318,0)</f>
        <v>0</v>
      </c>
      <c r="BJ318" s="17" t="s">
        <v>78</v>
      </c>
      <c r="BK318" s="135">
        <f>ROUND(I318*H318,2)</f>
        <v>25641</v>
      </c>
      <c r="BL318" s="17" t="s">
        <v>106</v>
      </c>
      <c r="BM318" s="134" t="s">
        <v>7459</v>
      </c>
    </row>
    <row r="319" spans="2:65" s="1" customFormat="1">
      <c r="B319" s="29"/>
      <c r="D319" s="136" t="s">
        <v>231</v>
      </c>
      <c r="F319" s="137" t="s">
        <v>7458</v>
      </c>
      <c r="L319" s="29"/>
      <c r="M319" s="138"/>
      <c r="T319" s="53"/>
      <c r="AT319" s="17" t="s">
        <v>231</v>
      </c>
      <c r="AU319" s="17" t="s">
        <v>82</v>
      </c>
    </row>
    <row r="320" spans="2:65" s="13" customFormat="1">
      <c r="B320" s="146"/>
      <c r="D320" s="136" t="s">
        <v>234</v>
      </c>
      <c r="E320" s="147" t="s">
        <v>1</v>
      </c>
      <c r="F320" s="148" t="s">
        <v>7235</v>
      </c>
      <c r="H320" s="149">
        <v>1295</v>
      </c>
      <c r="L320" s="146"/>
      <c r="M320" s="150"/>
      <c r="T320" s="151"/>
      <c r="AT320" s="147" t="s">
        <v>234</v>
      </c>
      <c r="AU320" s="147" t="s">
        <v>82</v>
      </c>
      <c r="AV320" s="13" t="s">
        <v>82</v>
      </c>
      <c r="AW320" s="13" t="s">
        <v>29</v>
      </c>
      <c r="AX320" s="13" t="s">
        <v>78</v>
      </c>
      <c r="AY320" s="147" t="s">
        <v>224</v>
      </c>
    </row>
    <row r="321" spans="2:65" s="1" customFormat="1" ht="33" customHeight="1">
      <c r="B321" s="123"/>
      <c r="C321" s="124" t="s">
        <v>385</v>
      </c>
      <c r="D321" s="124" t="s">
        <v>226</v>
      </c>
      <c r="E321" s="125" t="s">
        <v>7460</v>
      </c>
      <c r="F321" s="126" t="s">
        <v>7461</v>
      </c>
      <c r="G321" s="127" t="s">
        <v>266</v>
      </c>
      <c r="H321" s="128">
        <v>1295</v>
      </c>
      <c r="I321" s="129">
        <v>322</v>
      </c>
      <c r="J321" s="129">
        <f>ROUND(I321*H321,2)</f>
        <v>416990</v>
      </c>
      <c r="K321" s="126" t="s">
        <v>1</v>
      </c>
      <c r="L321" s="29"/>
      <c r="M321" s="130" t="s">
        <v>1</v>
      </c>
      <c r="N321" s="131" t="s">
        <v>38</v>
      </c>
      <c r="O321" s="132">
        <v>6.6000000000000003E-2</v>
      </c>
      <c r="P321" s="132">
        <f>O321*H321</f>
        <v>85.47</v>
      </c>
      <c r="Q321" s="132">
        <v>0</v>
      </c>
      <c r="R321" s="132">
        <f>Q321*H321</f>
        <v>0</v>
      </c>
      <c r="S321" s="132">
        <v>0</v>
      </c>
      <c r="T321" s="133">
        <f>S321*H321</f>
        <v>0</v>
      </c>
      <c r="AR321" s="134" t="s">
        <v>106</v>
      </c>
      <c r="AT321" s="134" t="s">
        <v>226</v>
      </c>
      <c r="AU321" s="134" t="s">
        <v>82</v>
      </c>
      <c r="AY321" s="17" t="s">
        <v>224</v>
      </c>
      <c r="BE321" s="135">
        <f>IF(N321="základní",J321,0)</f>
        <v>416990</v>
      </c>
      <c r="BF321" s="135">
        <f>IF(N321="snížená",J321,0)</f>
        <v>0</v>
      </c>
      <c r="BG321" s="135">
        <f>IF(N321="zákl. přenesená",J321,0)</f>
        <v>0</v>
      </c>
      <c r="BH321" s="135">
        <f>IF(N321="sníž. přenesená",J321,0)</f>
        <v>0</v>
      </c>
      <c r="BI321" s="135">
        <f>IF(N321="nulová",J321,0)</f>
        <v>0</v>
      </c>
      <c r="BJ321" s="17" t="s">
        <v>78</v>
      </c>
      <c r="BK321" s="135">
        <f>ROUND(I321*H321,2)</f>
        <v>416990</v>
      </c>
      <c r="BL321" s="17" t="s">
        <v>106</v>
      </c>
      <c r="BM321" s="134" t="s">
        <v>7462</v>
      </c>
    </row>
    <row r="322" spans="2:65" s="1" customFormat="1" ht="19.5">
      <c r="B322" s="29"/>
      <c r="D322" s="136" t="s">
        <v>231</v>
      </c>
      <c r="F322" s="137" t="s">
        <v>7461</v>
      </c>
      <c r="L322" s="29"/>
      <c r="M322" s="138"/>
      <c r="T322" s="53"/>
      <c r="AT322" s="17" t="s">
        <v>231</v>
      </c>
      <c r="AU322" s="17" t="s">
        <v>82</v>
      </c>
    </row>
    <row r="323" spans="2:65" s="13" customFormat="1">
      <c r="B323" s="146"/>
      <c r="D323" s="136" t="s">
        <v>234</v>
      </c>
      <c r="E323" s="147" t="s">
        <v>1</v>
      </c>
      <c r="F323" s="148" t="s">
        <v>7235</v>
      </c>
      <c r="H323" s="149">
        <v>1295</v>
      </c>
      <c r="L323" s="146"/>
      <c r="M323" s="150"/>
      <c r="T323" s="151"/>
      <c r="AT323" s="147" t="s">
        <v>234</v>
      </c>
      <c r="AU323" s="147" t="s">
        <v>82</v>
      </c>
      <c r="AV323" s="13" t="s">
        <v>82</v>
      </c>
      <c r="AW323" s="13" t="s">
        <v>29</v>
      </c>
      <c r="AX323" s="13" t="s">
        <v>78</v>
      </c>
      <c r="AY323" s="147" t="s">
        <v>224</v>
      </c>
    </row>
    <row r="324" spans="2:65" s="1" customFormat="1" ht="24.2" customHeight="1">
      <c r="B324" s="123"/>
      <c r="C324" s="124" t="s">
        <v>567</v>
      </c>
      <c r="D324" s="124" t="s">
        <v>226</v>
      </c>
      <c r="E324" s="125" t="s">
        <v>7463</v>
      </c>
      <c r="F324" s="126" t="s">
        <v>7464</v>
      </c>
      <c r="G324" s="127" t="s">
        <v>266</v>
      </c>
      <c r="H324" s="128">
        <v>576</v>
      </c>
      <c r="I324" s="129">
        <v>696</v>
      </c>
      <c r="J324" s="129">
        <f>ROUND(I324*H324,2)</f>
        <v>400896</v>
      </c>
      <c r="K324" s="126" t="s">
        <v>1</v>
      </c>
      <c r="L324" s="29"/>
      <c r="M324" s="130" t="s">
        <v>1</v>
      </c>
      <c r="N324" s="131" t="s">
        <v>38</v>
      </c>
      <c r="O324" s="132">
        <v>1.1060000000000001</v>
      </c>
      <c r="P324" s="132">
        <f>O324*H324</f>
        <v>637.05600000000004</v>
      </c>
      <c r="Q324" s="132">
        <v>0.1837</v>
      </c>
      <c r="R324" s="132">
        <f>Q324*H324</f>
        <v>105.8112</v>
      </c>
      <c r="S324" s="132">
        <v>0</v>
      </c>
      <c r="T324" s="133">
        <f>S324*H324</f>
        <v>0</v>
      </c>
      <c r="AR324" s="134" t="s">
        <v>106</v>
      </c>
      <c r="AT324" s="134" t="s">
        <v>226</v>
      </c>
      <c r="AU324" s="134" t="s">
        <v>82</v>
      </c>
      <c r="AY324" s="17" t="s">
        <v>224</v>
      </c>
      <c r="BE324" s="135">
        <f>IF(N324="základní",J324,0)</f>
        <v>400896</v>
      </c>
      <c r="BF324" s="135">
        <f>IF(N324="snížená",J324,0)</f>
        <v>0</v>
      </c>
      <c r="BG324" s="135">
        <f>IF(N324="zákl. přenesená",J324,0)</f>
        <v>0</v>
      </c>
      <c r="BH324" s="135">
        <f>IF(N324="sníž. přenesená",J324,0)</f>
        <v>0</v>
      </c>
      <c r="BI324" s="135">
        <f>IF(N324="nulová",J324,0)</f>
        <v>0</v>
      </c>
      <c r="BJ324" s="17" t="s">
        <v>78</v>
      </c>
      <c r="BK324" s="135">
        <f>ROUND(I324*H324,2)</f>
        <v>400896</v>
      </c>
      <c r="BL324" s="17" t="s">
        <v>106</v>
      </c>
      <c r="BM324" s="134" t="s">
        <v>7465</v>
      </c>
    </row>
    <row r="325" spans="2:65" s="1" customFormat="1" ht="19.5">
      <c r="B325" s="29"/>
      <c r="D325" s="136" t="s">
        <v>231</v>
      </c>
      <c r="F325" s="137" t="s">
        <v>7464</v>
      </c>
      <c r="L325" s="29"/>
      <c r="M325" s="138"/>
      <c r="T325" s="53"/>
      <c r="AT325" s="17" t="s">
        <v>231</v>
      </c>
      <c r="AU325" s="17" t="s">
        <v>82</v>
      </c>
    </row>
    <row r="326" spans="2:65" s="13" customFormat="1">
      <c r="B326" s="146"/>
      <c r="D326" s="136" t="s">
        <v>234</v>
      </c>
      <c r="E326" s="147" t="s">
        <v>1</v>
      </c>
      <c r="F326" s="148" t="s">
        <v>7255</v>
      </c>
      <c r="H326" s="149">
        <v>576</v>
      </c>
      <c r="L326" s="146"/>
      <c r="M326" s="150"/>
      <c r="T326" s="151"/>
      <c r="AT326" s="147" t="s">
        <v>234</v>
      </c>
      <c r="AU326" s="147" t="s">
        <v>82</v>
      </c>
      <c r="AV326" s="13" t="s">
        <v>82</v>
      </c>
      <c r="AW326" s="13" t="s">
        <v>29</v>
      </c>
      <c r="AX326" s="13" t="s">
        <v>78</v>
      </c>
      <c r="AY326" s="147" t="s">
        <v>224</v>
      </c>
    </row>
    <row r="327" spans="2:65" s="1" customFormat="1" ht="16.5" customHeight="1">
      <c r="B327" s="123"/>
      <c r="C327" s="164" t="s">
        <v>396</v>
      </c>
      <c r="D327" s="164" t="s">
        <v>1008</v>
      </c>
      <c r="E327" s="165" t="s">
        <v>7466</v>
      </c>
      <c r="F327" s="166" t="s">
        <v>7467</v>
      </c>
      <c r="G327" s="167" t="s">
        <v>266</v>
      </c>
      <c r="H327" s="168">
        <v>587.52</v>
      </c>
      <c r="I327" s="169">
        <v>824</v>
      </c>
      <c r="J327" s="169">
        <f>ROUND(I327*H327,2)</f>
        <v>484116.47999999998</v>
      </c>
      <c r="K327" s="166" t="s">
        <v>1</v>
      </c>
      <c r="L327" s="170"/>
      <c r="M327" s="171" t="s">
        <v>1</v>
      </c>
      <c r="N327" s="172" t="s">
        <v>38</v>
      </c>
      <c r="O327" s="132">
        <v>0</v>
      </c>
      <c r="P327" s="132">
        <f>O327*H327</f>
        <v>0</v>
      </c>
      <c r="Q327" s="132">
        <v>0.222</v>
      </c>
      <c r="R327" s="132">
        <f>Q327*H327</f>
        <v>130.42944</v>
      </c>
      <c r="S327" s="132">
        <v>0</v>
      </c>
      <c r="T327" s="133">
        <f>S327*H327</f>
        <v>0</v>
      </c>
      <c r="AR327" s="134" t="s">
        <v>118</v>
      </c>
      <c r="AT327" s="134" t="s">
        <v>1008</v>
      </c>
      <c r="AU327" s="134" t="s">
        <v>82</v>
      </c>
      <c r="AY327" s="17" t="s">
        <v>224</v>
      </c>
      <c r="BE327" s="135">
        <f>IF(N327="základní",J327,0)</f>
        <v>484116.47999999998</v>
      </c>
      <c r="BF327" s="135">
        <f>IF(N327="snížená",J327,0)</f>
        <v>0</v>
      </c>
      <c r="BG327" s="135">
        <f>IF(N327="zákl. přenesená",J327,0)</f>
        <v>0</v>
      </c>
      <c r="BH327" s="135">
        <f>IF(N327="sníž. přenesená",J327,0)</f>
        <v>0</v>
      </c>
      <c r="BI327" s="135">
        <f>IF(N327="nulová",J327,0)</f>
        <v>0</v>
      </c>
      <c r="BJ327" s="17" t="s">
        <v>78</v>
      </c>
      <c r="BK327" s="135">
        <f>ROUND(I327*H327,2)</f>
        <v>484116.47999999998</v>
      </c>
      <c r="BL327" s="17" t="s">
        <v>106</v>
      </c>
      <c r="BM327" s="134" t="s">
        <v>7468</v>
      </c>
    </row>
    <row r="328" spans="2:65" s="1" customFormat="1">
      <c r="B328" s="29"/>
      <c r="D328" s="136" t="s">
        <v>231</v>
      </c>
      <c r="F328" s="137" t="s">
        <v>7467</v>
      </c>
      <c r="L328" s="29"/>
      <c r="M328" s="138"/>
      <c r="T328" s="53"/>
      <c r="AT328" s="17" t="s">
        <v>231</v>
      </c>
      <c r="AU328" s="17" t="s">
        <v>82</v>
      </c>
    </row>
    <row r="329" spans="2:65" s="13" customFormat="1">
      <c r="B329" s="146"/>
      <c r="D329" s="136" t="s">
        <v>234</v>
      </c>
      <c r="E329" s="147" t="s">
        <v>1</v>
      </c>
      <c r="F329" s="148" t="s">
        <v>7469</v>
      </c>
      <c r="H329" s="149">
        <v>587.52</v>
      </c>
      <c r="L329" s="146"/>
      <c r="M329" s="150"/>
      <c r="T329" s="151"/>
      <c r="AT329" s="147" t="s">
        <v>234</v>
      </c>
      <c r="AU329" s="147" t="s">
        <v>82</v>
      </c>
      <c r="AV329" s="13" t="s">
        <v>82</v>
      </c>
      <c r="AW329" s="13" t="s">
        <v>29</v>
      </c>
      <c r="AX329" s="13" t="s">
        <v>78</v>
      </c>
      <c r="AY329" s="147" t="s">
        <v>224</v>
      </c>
    </row>
    <row r="330" spans="2:65" s="1" customFormat="1" ht="24.2" customHeight="1">
      <c r="B330" s="123"/>
      <c r="C330" s="124" t="s">
        <v>576</v>
      </c>
      <c r="D330" s="124" t="s">
        <v>226</v>
      </c>
      <c r="E330" s="125" t="s">
        <v>7470</v>
      </c>
      <c r="F330" s="126" t="s">
        <v>7471</v>
      </c>
      <c r="G330" s="127" t="s">
        <v>266</v>
      </c>
      <c r="H330" s="128">
        <v>18.399999999999999</v>
      </c>
      <c r="I330" s="129">
        <v>422</v>
      </c>
      <c r="J330" s="129">
        <f>ROUND(I330*H330,2)</f>
        <v>7764.8</v>
      </c>
      <c r="K330" s="126" t="s">
        <v>1</v>
      </c>
      <c r="L330" s="29"/>
      <c r="M330" s="130" t="s">
        <v>1</v>
      </c>
      <c r="N330" s="131" t="s">
        <v>38</v>
      </c>
      <c r="O330" s="132">
        <v>0.72</v>
      </c>
      <c r="P330" s="132">
        <f>O330*H330</f>
        <v>13.247999999999999</v>
      </c>
      <c r="Q330" s="132">
        <v>8.9219999999999994E-2</v>
      </c>
      <c r="R330" s="132">
        <f>Q330*H330</f>
        <v>1.6416479999999998</v>
      </c>
      <c r="S330" s="132">
        <v>0</v>
      </c>
      <c r="T330" s="133">
        <f>S330*H330</f>
        <v>0</v>
      </c>
      <c r="AR330" s="134" t="s">
        <v>106</v>
      </c>
      <c r="AT330" s="134" t="s">
        <v>226</v>
      </c>
      <c r="AU330" s="134" t="s">
        <v>82</v>
      </c>
      <c r="AY330" s="17" t="s">
        <v>224</v>
      </c>
      <c r="BE330" s="135">
        <f>IF(N330="základní",J330,0)</f>
        <v>7764.8</v>
      </c>
      <c r="BF330" s="135">
        <f>IF(N330="snížená",J330,0)</f>
        <v>0</v>
      </c>
      <c r="BG330" s="135">
        <f>IF(N330="zákl. přenesená",J330,0)</f>
        <v>0</v>
      </c>
      <c r="BH330" s="135">
        <f>IF(N330="sníž. přenesená",J330,0)</f>
        <v>0</v>
      </c>
      <c r="BI330" s="135">
        <f>IF(N330="nulová",J330,0)</f>
        <v>0</v>
      </c>
      <c r="BJ330" s="17" t="s">
        <v>78</v>
      </c>
      <c r="BK330" s="135">
        <f>ROUND(I330*H330,2)</f>
        <v>7764.8</v>
      </c>
      <c r="BL330" s="17" t="s">
        <v>106</v>
      </c>
      <c r="BM330" s="134" t="s">
        <v>7472</v>
      </c>
    </row>
    <row r="331" spans="2:65" s="1" customFormat="1" ht="19.5">
      <c r="B331" s="29"/>
      <c r="D331" s="136" t="s">
        <v>231</v>
      </c>
      <c r="F331" s="137" t="s">
        <v>7471</v>
      </c>
      <c r="L331" s="29"/>
      <c r="M331" s="138"/>
      <c r="T331" s="53"/>
      <c r="AT331" s="17" t="s">
        <v>231</v>
      </c>
      <c r="AU331" s="17" t="s">
        <v>82</v>
      </c>
    </row>
    <row r="332" spans="2:65" s="13" customFormat="1">
      <c r="B332" s="146"/>
      <c r="D332" s="136" t="s">
        <v>234</v>
      </c>
      <c r="E332" s="147" t="s">
        <v>7258</v>
      </c>
      <c r="F332" s="148" t="s">
        <v>7473</v>
      </c>
      <c r="H332" s="149">
        <v>6</v>
      </c>
      <c r="L332" s="146"/>
      <c r="M332" s="150"/>
      <c r="T332" s="151"/>
      <c r="AT332" s="147" t="s">
        <v>234</v>
      </c>
      <c r="AU332" s="147" t="s">
        <v>82</v>
      </c>
      <c r="AV332" s="13" t="s">
        <v>82</v>
      </c>
      <c r="AW332" s="13" t="s">
        <v>29</v>
      </c>
      <c r="AX332" s="13" t="s">
        <v>73</v>
      </c>
      <c r="AY332" s="147" t="s">
        <v>224</v>
      </c>
    </row>
    <row r="333" spans="2:65" s="13" customFormat="1">
      <c r="B333" s="146"/>
      <c r="D333" s="136" t="s">
        <v>234</v>
      </c>
      <c r="E333" s="147" t="s">
        <v>7259</v>
      </c>
      <c r="F333" s="148" t="s">
        <v>7474</v>
      </c>
      <c r="H333" s="149">
        <v>12.4</v>
      </c>
      <c r="L333" s="146"/>
      <c r="M333" s="150"/>
      <c r="T333" s="151"/>
      <c r="AT333" s="147" t="s">
        <v>234</v>
      </c>
      <c r="AU333" s="147" t="s">
        <v>82</v>
      </c>
      <c r="AV333" s="13" t="s">
        <v>82</v>
      </c>
      <c r="AW333" s="13" t="s">
        <v>29</v>
      </c>
      <c r="AX333" s="13" t="s">
        <v>73</v>
      </c>
      <c r="AY333" s="147" t="s">
        <v>224</v>
      </c>
    </row>
    <row r="334" spans="2:65" s="14" customFormat="1">
      <c r="B334" s="152"/>
      <c r="D334" s="136" t="s">
        <v>234</v>
      </c>
      <c r="E334" s="153" t="s">
        <v>1</v>
      </c>
      <c r="F334" s="154" t="s">
        <v>239</v>
      </c>
      <c r="H334" s="155">
        <v>18.399999999999999</v>
      </c>
      <c r="L334" s="152"/>
      <c r="M334" s="156"/>
      <c r="T334" s="157"/>
      <c r="AT334" s="153" t="s">
        <v>234</v>
      </c>
      <c r="AU334" s="153" t="s">
        <v>82</v>
      </c>
      <c r="AV334" s="14" t="s">
        <v>106</v>
      </c>
      <c r="AW334" s="14" t="s">
        <v>29</v>
      </c>
      <c r="AX334" s="14" t="s">
        <v>78</v>
      </c>
      <c r="AY334" s="153" t="s">
        <v>224</v>
      </c>
    </row>
    <row r="335" spans="2:65" s="1" customFormat="1" ht="24.2" customHeight="1">
      <c r="B335" s="123"/>
      <c r="C335" s="164" t="s">
        <v>406</v>
      </c>
      <c r="D335" s="164" t="s">
        <v>1008</v>
      </c>
      <c r="E335" s="165" t="s">
        <v>7475</v>
      </c>
      <c r="F335" s="166" t="s">
        <v>7476</v>
      </c>
      <c r="G335" s="167" t="s">
        <v>266</v>
      </c>
      <c r="H335" s="168">
        <v>12.772</v>
      </c>
      <c r="I335" s="169">
        <v>701</v>
      </c>
      <c r="J335" s="169">
        <f>ROUND(I335*H335,2)</f>
        <v>8953.17</v>
      </c>
      <c r="K335" s="166" t="s">
        <v>1</v>
      </c>
      <c r="L335" s="170"/>
      <c r="M335" s="171" t="s">
        <v>1</v>
      </c>
      <c r="N335" s="172" t="s">
        <v>38</v>
      </c>
      <c r="O335" s="132">
        <v>0</v>
      </c>
      <c r="P335" s="132">
        <f>O335*H335</f>
        <v>0</v>
      </c>
      <c r="Q335" s="132">
        <v>0.17</v>
      </c>
      <c r="R335" s="132">
        <f>Q335*H335</f>
        <v>2.1712400000000001</v>
      </c>
      <c r="S335" s="132">
        <v>0</v>
      </c>
      <c r="T335" s="133">
        <f>S335*H335</f>
        <v>0</v>
      </c>
      <c r="AR335" s="134" t="s">
        <v>118</v>
      </c>
      <c r="AT335" s="134" t="s">
        <v>1008</v>
      </c>
      <c r="AU335" s="134" t="s">
        <v>82</v>
      </c>
      <c r="AY335" s="17" t="s">
        <v>224</v>
      </c>
      <c r="BE335" s="135">
        <f>IF(N335="základní",J335,0)</f>
        <v>8953.17</v>
      </c>
      <c r="BF335" s="135">
        <f>IF(N335="snížená",J335,0)</f>
        <v>0</v>
      </c>
      <c r="BG335" s="135">
        <f>IF(N335="zákl. přenesená",J335,0)</f>
        <v>0</v>
      </c>
      <c r="BH335" s="135">
        <f>IF(N335="sníž. přenesená",J335,0)</f>
        <v>0</v>
      </c>
      <c r="BI335" s="135">
        <f>IF(N335="nulová",J335,0)</f>
        <v>0</v>
      </c>
      <c r="BJ335" s="17" t="s">
        <v>78</v>
      </c>
      <c r="BK335" s="135">
        <f>ROUND(I335*H335,2)</f>
        <v>8953.17</v>
      </c>
      <c r="BL335" s="17" t="s">
        <v>106</v>
      </c>
      <c r="BM335" s="134" t="s">
        <v>7477</v>
      </c>
    </row>
    <row r="336" spans="2:65" s="1" customFormat="1">
      <c r="B336" s="29"/>
      <c r="D336" s="136" t="s">
        <v>231</v>
      </c>
      <c r="F336" s="137" t="s">
        <v>7476</v>
      </c>
      <c r="L336" s="29"/>
      <c r="M336" s="138"/>
      <c r="T336" s="53"/>
      <c r="AT336" s="17" t="s">
        <v>231</v>
      </c>
      <c r="AU336" s="17" t="s">
        <v>82</v>
      </c>
    </row>
    <row r="337" spans="2:65" s="13" customFormat="1">
      <c r="B337" s="146"/>
      <c r="D337" s="136" t="s">
        <v>234</v>
      </c>
      <c r="E337" s="147" t="s">
        <v>1</v>
      </c>
      <c r="F337" s="148" t="s">
        <v>7259</v>
      </c>
      <c r="H337" s="149">
        <v>12.4</v>
      </c>
      <c r="L337" s="146"/>
      <c r="M337" s="150"/>
      <c r="T337" s="151"/>
      <c r="AT337" s="147" t="s">
        <v>234</v>
      </c>
      <c r="AU337" s="147" t="s">
        <v>82</v>
      </c>
      <c r="AV337" s="13" t="s">
        <v>82</v>
      </c>
      <c r="AW337" s="13" t="s">
        <v>29</v>
      </c>
      <c r="AX337" s="13" t="s">
        <v>73</v>
      </c>
      <c r="AY337" s="147" t="s">
        <v>224</v>
      </c>
    </row>
    <row r="338" spans="2:65" s="13" customFormat="1">
      <c r="B338" s="146"/>
      <c r="D338" s="136" t="s">
        <v>234</v>
      </c>
      <c r="E338" s="147" t="s">
        <v>1</v>
      </c>
      <c r="F338" s="148" t="s">
        <v>7478</v>
      </c>
      <c r="H338" s="149">
        <v>12.772</v>
      </c>
      <c r="L338" s="146"/>
      <c r="M338" s="150"/>
      <c r="T338" s="151"/>
      <c r="AT338" s="147" t="s">
        <v>234</v>
      </c>
      <c r="AU338" s="147" t="s">
        <v>82</v>
      </c>
      <c r="AV338" s="13" t="s">
        <v>82</v>
      </c>
      <c r="AW338" s="13" t="s">
        <v>29</v>
      </c>
      <c r="AX338" s="13" t="s">
        <v>78</v>
      </c>
      <c r="AY338" s="147" t="s">
        <v>224</v>
      </c>
    </row>
    <row r="339" spans="2:65" s="1" customFormat="1" ht="24.2" customHeight="1">
      <c r="B339" s="123"/>
      <c r="C339" s="164" t="s">
        <v>593</v>
      </c>
      <c r="D339" s="164" t="s">
        <v>1008</v>
      </c>
      <c r="E339" s="165" t="s">
        <v>7479</v>
      </c>
      <c r="F339" s="166" t="s">
        <v>7480</v>
      </c>
      <c r="G339" s="167" t="s">
        <v>266</v>
      </c>
      <c r="H339" s="168">
        <v>6.18</v>
      </c>
      <c r="I339" s="169">
        <v>646</v>
      </c>
      <c r="J339" s="169">
        <f>ROUND(I339*H339,2)</f>
        <v>3992.28</v>
      </c>
      <c r="K339" s="166" t="s">
        <v>1</v>
      </c>
      <c r="L339" s="170"/>
      <c r="M339" s="171" t="s">
        <v>1</v>
      </c>
      <c r="N339" s="172" t="s">
        <v>38</v>
      </c>
      <c r="O339" s="132">
        <v>0</v>
      </c>
      <c r="P339" s="132">
        <f>O339*H339</f>
        <v>0</v>
      </c>
      <c r="Q339" s="132">
        <v>0.13100000000000001</v>
      </c>
      <c r="R339" s="132">
        <f>Q339*H339</f>
        <v>0.80957999999999997</v>
      </c>
      <c r="S339" s="132">
        <v>0</v>
      </c>
      <c r="T339" s="133">
        <f>S339*H339</f>
        <v>0</v>
      </c>
      <c r="AR339" s="134" t="s">
        <v>118</v>
      </c>
      <c r="AT339" s="134" t="s">
        <v>1008</v>
      </c>
      <c r="AU339" s="134" t="s">
        <v>82</v>
      </c>
      <c r="AY339" s="17" t="s">
        <v>224</v>
      </c>
      <c r="BE339" s="135">
        <f>IF(N339="základní",J339,0)</f>
        <v>3992.28</v>
      </c>
      <c r="BF339" s="135">
        <f>IF(N339="snížená",J339,0)</f>
        <v>0</v>
      </c>
      <c r="BG339" s="135">
        <f>IF(N339="zákl. přenesená",J339,0)</f>
        <v>0</v>
      </c>
      <c r="BH339" s="135">
        <f>IF(N339="sníž. přenesená",J339,0)</f>
        <v>0</v>
      </c>
      <c r="BI339" s="135">
        <f>IF(N339="nulová",J339,0)</f>
        <v>0</v>
      </c>
      <c r="BJ339" s="17" t="s">
        <v>78</v>
      </c>
      <c r="BK339" s="135">
        <f>ROUND(I339*H339,2)</f>
        <v>3992.28</v>
      </c>
      <c r="BL339" s="17" t="s">
        <v>106</v>
      </c>
      <c r="BM339" s="134" t="s">
        <v>7481</v>
      </c>
    </row>
    <row r="340" spans="2:65" s="1" customFormat="1" ht="19.5">
      <c r="B340" s="29"/>
      <c r="D340" s="136" t="s">
        <v>231</v>
      </c>
      <c r="F340" s="137" t="s">
        <v>7480</v>
      </c>
      <c r="L340" s="29"/>
      <c r="M340" s="138"/>
      <c r="T340" s="53"/>
      <c r="AT340" s="17" t="s">
        <v>231</v>
      </c>
      <c r="AU340" s="17" t="s">
        <v>82</v>
      </c>
    </row>
    <row r="341" spans="2:65" s="13" customFormat="1">
      <c r="B341" s="146"/>
      <c r="D341" s="136" t="s">
        <v>234</v>
      </c>
      <c r="E341" s="147" t="s">
        <v>1</v>
      </c>
      <c r="F341" s="148" t="s">
        <v>7258</v>
      </c>
      <c r="H341" s="149">
        <v>6</v>
      </c>
      <c r="L341" s="146"/>
      <c r="M341" s="150"/>
      <c r="T341" s="151"/>
      <c r="AT341" s="147" t="s">
        <v>234</v>
      </c>
      <c r="AU341" s="147" t="s">
        <v>82</v>
      </c>
      <c r="AV341" s="13" t="s">
        <v>82</v>
      </c>
      <c r="AW341" s="13" t="s">
        <v>29</v>
      </c>
      <c r="AX341" s="13" t="s">
        <v>73</v>
      </c>
      <c r="AY341" s="147" t="s">
        <v>224</v>
      </c>
    </row>
    <row r="342" spans="2:65" s="13" customFormat="1">
      <c r="B342" s="146"/>
      <c r="D342" s="136" t="s">
        <v>234</v>
      </c>
      <c r="E342" s="147" t="s">
        <v>1</v>
      </c>
      <c r="F342" s="148" t="s">
        <v>7482</v>
      </c>
      <c r="H342" s="149">
        <v>6.18</v>
      </c>
      <c r="L342" s="146"/>
      <c r="M342" s="150"/>
      <c r="T342" s="151"/>
      <c r="AT342" s="147" t="s">
        <v>234</v>
      </c>
      <c r="AU342" s="147" t="s">
        <v>82</v>
      </c>
      <c r="AV342" s="13" t="s">
        <v>82</v>
      </c>
      <c r="AW342" s="13" t="s">
        <v>29</v>
      </c>
      <c r="AX342" s="13" t="s">
        <v>78</v>
      </c>
      <c r="AY342" s="147" t="s">
        <v>224</v>
      </c>
    </row>
    <row r="343" spans="2:65" s="1" customFormat="1" ht="24.2" customHeight="1">
      <c r="B343" s="123"/>
      <c r="C343" s="124" t="s">
        <v>412</v>
      </c>
      <c r="D343" s="124" t="s">
        <v>226</v>
      </c>
      <c r="E343" s="125" t="s">
        <v>7483</v>
      </c>
      <c r="F343" s="126" t="s">
        <v>7484</v>
      </c>
      <c r="G343" s="127" t="s">
        <v>266</v>
      </c>
      <c r="H343" s="128">
        <v>140</v>
      </c>
      <c r="I343" s="129">
        <v>343</v>
      </c>
      <c r="J343" s="129">
        <f>ROUND(I343*H343,2)</f>
        <v>48020</v>
      </c>
      <c r="K343" s="126" t="s">
        <v>1</v>
      </c>
      <c r="L343" s="29"/>
      <c r="M343" s="130" t="s">
        <v>1</v>
      </c>
      <c r="N343" s="131" t="s">
        <v>38</v>
      </c>
      <c r="O343" s="132">
        <v>0.57299999999999995</v>
      </c>
      <c r="P343" s="132">
        <f>O343*H343</f>
        <v>80.22</v>
      </c>
      <c r="Q343" s="132">
        <v>8.0030000000000004E-2</v>
      </c>
      <c r="R343" s="132">
        <f>Q343*H343</f>
        <v>11.2042</v>
      </c>
      <c r="S343" s="132">
        <v>0</v>
      </c>
      <c r="T343" s="133">
        <f>S343*H343</f>
        <v>0</v>
      </c>
      <c r="AR343" s="134" t="s">
        <v>106</v>
      </c>
      <c r="AT343" s="134" t="s">
        <v>226</v>
      </c>
      <c r="AU343" s="134" t="s">
        <v>82</v>
      </c>
      <c r="AY343" s="17" t="s">
        <v>224</v>
      </c>
      <c r="BE343" s="135">
        <f>IF(N343="základní",J343,0)</f>
        <v>48020</v>
      </c>
      <c r="BF343" s="135">
        <f>IF(N343="snížená",J343,0)</f>
        <v>0</v>
      </c>
      <c r="BG343" s="135">
        <f>IF(N343="zákl. přenesená",J343,0)</f>
        <v>0</v>
      </c>
      <c r="BH343" s="135">
        <f>IF(N343="sníž. přenesená",J343,0)</f>
        <v>0</v>
      </c>
      <c r="BI343" s="135">
        <f>IF(N343="nulová",J343,0)</f>
        <v>0</v>
      </c>
      <c r="BJ343" s="17" t="s">
        <v>78</v>
      </c>
      <c r="BK343" s="135">
        <f>ROUND(I343*H343,2)</f>
        <v>48020</v>
      </c>
      <c r="BL343" s="17" t="s">
        <v>106</v>
      </c>
      <c r="BM343" s="134" t="s">
        <v>7485</v>
      </c>
    </row>
    <row r="344" spans="2:65" s="1" customFormat="1" ht="19.5">
      <c r="B344" s="29"/>
      <c r="D344" s="136" t="s">
        <v>231</v>
      </c>
      <c r="F344" s="137" t="s">
        <v>7484</v>
      </c>
      <c r="L344" s="29"/>
      <c r="M344" s="138"/>
      <c r="T344" s="53"/>
      <c r="AT344" s="17" t="s">
        <v>231</v>
      </c>
      <c r="AU344" s="17" t="s">
        <v>82</v>
      </c>
    </row>
    <row r="345" spans="2:65" s="13" customFormat="1">
      <c r="B345" s="146"/>
      <c r="D345" s="136" t="s">
        <v>234</v>
      </c>
      <c r="E345" s="147" t="s">
        <v>1</v>
      </c>
      <c r="F345" s="148" t="s">
        <v>7256</v>
      </c>
      <c r="H345" s="149">
        <v>140</v>
      </c>
      <c r="L345" s="146"/>
      <c r="M345" s="150"/>
      <c r="T345" s="151"/>
      <c r="AT345" s="147" t="s">
        <v>234</v>
      </c>
      <c r="AU345" s="147" t="s">
        <v>82</v>
      </c>
      <c r="AV345" s="13" t="s">
        <v>82</v>
      </c>
      <c r="AW345" s="13" t="s">
        <v>29</v>
      </c>
      <c r="AX345" s="13" t="s">
        <v>78</v>
      </c>
      <c r="AY345" s="147" t="s">
        <v>224</v>
      </c>
    </row>
    <row r="346" spans="2:65" s="1" customFormat="1" ht="24.2" customHeight="1">
      <c r="B346" s="123"/>
      <c r="C346" s="164" t="s">
        <v>602</v>
      </c>
      <c r="D346" s="164" t="s">
        <v>1008</v>
      </c>
      <c r="E346" s="165" t="s">
        <v>7486</v>
      </c>
      <c r="F346" s="166" t="s">
        <v>7487</v>
      </c>
      <c r="G346" s="167" t="s">
        <v>266</v>
      </c>
      <c r="H346" s="168">
        <v>144.19999999999999</v>
      </c>
      <c r="I346" s="169">
        <v>530</v>
      </c>
      <c r="J346" s="169">
        <f>ROUND(I346*H346,2)</f>
        <v>76426</v>
      </c>
      <c r="K346" s="166" t="s">
        <v>1</v>
      </c>
      <c r="L346" s="170"/>
      <c r="M346" s="171" t="s">
        <v>1</v>
      </c>
      <c r="N346" s="172" t="s">
        <v>38</v>
      </c>
      <c r="O346" s="132">
        <v>0</v>
      </c>
      <c r="P346" s="132">
        <f>O346*H346</f>
        <v>0</v>
      </c>
      <c r="Q346" s="132">
        <v>0.13600000000000001</v>
      </c>
      <c r="R346" s="132">
        <f>Q346*H346</f>
        <v>19.6112</v>
      </c>
      <c r="S346" s="132">
        <v>0</v>
      </c>
      <c r="T346" s="133">
        <f>S346*H346</f>
        <v>0</v>
      </c>
      <c r="AR346" s="134" t="s">
        <v>118</v>
      </c>
      <c r="AT346" s="134" t="s">
        <v>1008</v>
      </c>
      <c r="AU346" s="134" t="s">
        <v>82</v>
      </c>
      <c r="AY346" s="17" t="s">
        <v>224</v>
      </c>
      <c r="BE346" s="135">
        <f>IF(N346="základní",J346,0)</f>
        <v>76426</v>
      </c>
      <c r="BF346" s="135">
        <f>IF(N346="snížená",J346,0)</f>
        <v>0</v>
      </c>
      <c r="BG346" s="135">
        <f>IF(N346="zákl. přenesená",J346,0)</f>
        <v>0</v>
      </c>
      <c r="BH346" s="135">
        <f>IF(N346="sníž. přenesená",J346,0)</f>
        <v>0</v>
      </c>
      <c r="BI346" s="135">
        <f>IF(N346="nulová",J346,0)</f>
        <v>0</v>
      </c>
      <c r="BJ346" s="17" t="s">
        <v>78</v>
      </c>
      <c r="BK346" s="135">
        <f>ROUND(I346*H346,2)</f>
        <v>76426</v>
      </c>
      <c r="BL346" s="17" t="s">
        <v>106</v>
      </c>
      <c r="BM346" s="134" t="s">
        <v>7488</v>
      </c>
    </row>
    <row r="347" spans="2:65" s="1" customFormat="1">
      <c r="B347" s="29"/>
      <c r="D347" s="136" t="s">
        <v>231</v>
      </c>
      <c r="F347" s="137" t="s">
        <v>7487</v>
      </c>
      <c r="L347" s="29"/>
      <c r="M347" s="138"/>
      <c r="T347" s="53"/>
      <c r="AT347" s="17" t="s">
        <v>231</v>
      </c>
      <c r="AU347" s="17" t="s">
        <v>82</v>
      </c>
    </row>
    <row r="348" spans="2:65" s="13" customFormat="1">
      <c r="B348" s="146"/>
      <c r="D348" s="136" t="s">
        <v>234</v>
      </c>
      <c r="E348" s="147" t="s">
        <v>1</v>
      </c>
      <c r="F348" s="148" t="s">
        <v>7489</v>
      </c>
      <c r="H348" s="149">
        <v>144.19999999999999</v>
      </c>
      <c r="L348" s="146"/>
      <c r="M348" s="150"/>
      <c r="T348" s="151"/>
      <c r="AT348" s="147" t="s">
        <v>234</v>
      </c>
      <c r="AU348" s="147" t="s">
        <v>82</v>
      </c>
      <c r="AV348" s="13" t="s">
        <v>82</v>
      </c>
      <c r="AW348" s="13" t="s">
        <v>29</v>
      </c>
      <c r="AX348" s="13" t="s">
        <v>78</v>
      </c>
      <c r="AY348" s="147" t="s">
        <v>224</v>
      </c>
    </row>
    <row r="349" spans="2:65" s="1" customFormat="1" ht="24.2" customHeight="1">
      <c r="B349" s="123"/>
      <c r="C349" s="124" t="s">
        <v>417</v>
      </c>
      <c r="D349" s="124" t="s">
        <v>226</v>
      </c>
      <c r="E349" s="125" t="s">
        <v>7490</v>
      </c>
      <c r="F349" s="126" t="s">
        <v>7491</v>
      </c>
      <c r="G349" s="127" t="s">
        <v>266</v>
      </c>
      <c r="H349" s="128">
        <v>132</v>
      </c>
      <c r="I349" s="129">
        <v>528</v>
      </c>
      <c r="J349" s="129">
        <f>ROUND(I349*H349,2)</f>
        <v>69696</v>
      </c>
      <c r="K349" s="126" t="s">
        <v>1</v>
      </c>
      <c r="L349" s="29"/>
      <c r="M349" s="130" t="s">
        <v>1</v>
      </c>
      <c r="N349" s="131" t="s">
        <v>38</v>
      </c>
      <c r="O349" s="132">
        <v>0.64</v>
      </c>
      <c r="P349" s="132">
        <f>O349*H349</f>
        <v>84.48</v>
      </c>
      <c r="Q349" s="132">
        <v>8.8800000000000004E-2</v>
      </c>
      <c r="R349" s="132">
        <f>Q349*H349</f>
        <v>11.7216</v>
      </c>
      <c r="S349" s="132">
        <v>0</v>
      </c>
      <c r="T349" s="133">
        <f>S349*H349</f>
        <v>0</v>
      </c>
      <c r="AR349" s="134" t="s">
        <v>106</v>
      </c>
      <c r="AT349" s="134" t="s">
        <v>226</v>
      </c>
      <c r="AU349" s="134" t="s">
        <v>82</v>
      </c>
      <c r="AY349" s="17" t="s">
        <v>224</v>
      </c>
      <c r="BE349" s="135">
        <f>IF(N349="základní",J349,0)</f>
        <v>69696</v>
      </c>
      <c r="BF349" s="135">
        <f>IF(N349="snížená",J349,0)</f>
        <v>0</v>
      </c>
      <c r="BG349" s="135">
        <f>IF(N349="zákl. přenesená",J349,0)</f>
        <v>0</v>
      </c>
      <c r="BH349" s="135">
        <f>IF(N349="sníž. přenesená",J349,0)</f>
        <v>0</v>
      </c>
      <c r="BI349" s="135">
        <f>IF(N349="nulová",J349,0)</f>
        <v>0</v>
      </c>
      <c r="BJ349" s="17" t="s">
        <v>78</v>
      </c>
      <c r="BK349" s="135">
        <f>ROUND(I349*H349,2)</f>
        <v>69696</v>
      </c>
      <c r="BL349" s="17" t="s">
        <v>106</v>
      </c>
      <c r="BM349" s="134" t="s">
        <v>7492</v>
      </c>
    </row>
    <row r="350" spans="2:65" s="1" customFormat="1" ht="19.5">
      <c r="B350" s="29"/>
      <c r="D350" s="136" t="s">
        <v>231</v>
      </c>
      <c r="F350" s="137" t="s">
        <v>7491</v>
      </c>
      <c r="L350" s="29"/>
      <c r="M350" s="138"/>
      <c r="T350" s="53"/>
      <c r="AT350" s="17" t="s">
        <v>231</v>
      </c>
      <c r="AU350" s="17" t="s">
        <v>82</v>
      </c>
    </row>
    <row r="351" spans="2:65" s="13" customFormat="1">
      <c r="B351" s="146"/>
      <c r="D351" s="136" t="s">
        <v>234</v>
      </c>
      <c r="E351" s="147" t="s">
        <v>1</v>
      </c>
      <c r="F351" s="148" t="s">
        <v>7237</v>
      </c>
      <c r="H351" s="149">
        <v>97</v>
      </c>
      <c r="L351" s="146"/>
      <c r="M351" s="150"/>
      <c r="T351" s="151"/>
      <c r="AT351" s="147" t="s">
        <v>234</v>
      </c>
      <c r="AU351" s="147" t="s">
        <v>82</v>
      </c>
      <c r="AV351" s="13" t="s">
        <v>82</v>
      </c>
      <c r="AW351" s="13" t="s">
        <v>29</v>
      </c>
      <c r="AX351" s="13" t="s">
        <v>73</v>
      </c>
      <c r="AY351" s="147" t="s">
        <v>224</v>
      </c>
    </row>
    <row r="352" spans="2:65" s="13" customFormat="1">
      <c r="B352" s="146"/>
      <c r="D352" s="136" t="s">
        <v>234</v>
      </c>
      <c r="E352" s="147" t="s">
        <v>1</v>
      </c>
      <c r="F352" s="148" t="s">
        <v>7257</v>
      </c>
      <c r="H352" s="149">
        <v>35</v>
      </c>
      <c r="L352" s="146"/>
      <c r="M352" s="150"/>
      <c r="T352" s="151"/>
      <c r="AT352" s="147" t="s">
        <v>234</v>
      </c>
      <c r="AU352" s="147" t="s">
        <v>82</v>
      </c>
      <c r="AV352" s="13" t="s">
        <v>82</v>
      </c>
      <c r="AW352" s="13" t="s">
        <v>29</v>
      </c>
      <c r="AX352" s="13" t="s">
        <v>73</v>
      </c>
      <c r="AY352" s="147" t="s">
        <v>224</v>
      </c>
    </row>
    <row r="353" spans="2:65" s="14" customFormat="1">
      <c r="B353" s="152"/>
      <c r="D353" s="136" t="s">
        <v>234</v>
      </c>
      <c r="E353" s="153" t="s">
        <v>1</v>
      </c>
      <c r="F353" s="154" t="s">
        <v>239</v>
      </c>
      <c r="H353" s="155">
        <v>132</v>
      </c>
      <c r="L353" s="152"/>
      <c r="M353" s="156"/>
      <c r="T353" s="157"/>
      <c r="AT353" s="153" t="s">
        <v>234</v>
      </c>
      <c r="AU353" s="153" t="s">
        <v>82</v>
      </c>
      <c r="AV353" s="14" t="s">
        <v>106</v>
      </c>
      <c r="AW353" s="14" t="s">
        <v>29</v>
      </c>
      <c r="AX353" s="14" t="s">
        <v>78</v>
      </c>
      <c r="AY353" s="153" t="s">
        <v>224</v>
      </c>
    </row>
    <row r="354" spans="2:65" s="1" customFormat="1" ht="21.75" customHeight="1">
      <c r="B354" s="123"/>
      <c r="C354" s="164" t="s">
        <v>610</v>
      </c>
      <c r="D354" s="164" t="s">
        <v>1008</v>
      </c>
      <c r="E354" s="165" t="s">
        <v>7493</v>
      </c>
      <c r="F354" s="166" t="s">
        <v>7494</v>
      </c>
      <c r="G354" s="167" t="s">
        <v>266</v>
      </c>
      <c r="H354" s="168">
        <v>133.97999999999999</v>
      </c>
      <c r="I354" s="169">
        <v>7619</v>
      </c>
      <c r="J354" s="169">
        <f>ROUND(I354*H354,2)</f>
        <v>1020793.62</v>
      </c>
      <c r="K354" s="166" t="s">
        <v>1</v>
      </c>
      <c r="L354" s="170"/>
      <c r="M354" s="171" t="s">
        <v>1</v>
      </c>
      <c r="N354" s="172" t="s">
        <v>38</v>
      </c>
      <c r="O354" s="132">
        <v>0</v>
      </c>
      <c r="P354" s="132">
        <f>O354*H354</f>
        <v>0</v>
      </c>
      <c r="Q354" s="132">
        <v>0.13500000000000001</v>
      </c>
      <c r="R354" s="132">
        <f>Q354*H354</f>
        <v>18.087299999999999</v>
      </c>
      <c r="S354" s="132">
        <v>0</v>
      </c>
      <c r="T354" s="133">
        <f>S354*H354</f>
        <v>0</v>
      </c>
      <c r="AR354" s="134" t="s">
        <v>118</v>
      </c>
      <c r="AT354" s="134" t="s">
        <v>1008</v>
      </c>
      <c r="AU354" s="134" t="s">
        <v>82</v>
      </c>
      <c r="AY354" s="17" t="s">
        <v>224</v>
      </c>
      <c r="BE354" s="135">
        <f>IF(N354="základní",J354,0)</f>
        <v>1020793.62</v>
      </c>
      <c r="BF354" s="135">
        <f>IF(N354="snížená",J354,0)</f>
        <v>0</v>
      </c>
      <c r="BG354" s="135">
        <f>IF(N354="zákl. přenesená",J354,0)</f>
        <v>0</v>
      </c>
      <c r="BH354" s="135">
        <f>IF(N354="sníž. přenesená",J354,0)</f>
        <v>0</v>
      </c>
      <c r="BI354" s="135">
        <f>IF(N354="nulová",J354,0)</f>
        <v>0</v>
      </c>
      <c r="BJ354" s="17" t="s">
        <v>78</v>
      </c>
      <c r="BK354" s="135">
        <f>ROUND(I354*H354,2)</f>
        <v>1020793.62</v>
      </c>
      <c r="BL354" s="17" t="s">
        <v>106</v>
      </c>
      <c r="BM354" s="134" t="s">
        <v>7495</v>
      </c>
    </row>
    <row r="355" spans="2:65" s="1" customFormat="1">
      <c r="B355" s="29"/>
      <c r="D355" s="136" t="s">
        <v>231</v>
      </c>
      <c r="F355" s="137" t="s">
        <v>7494</v>
      </c>
      <c r="L355" s="29"/>
      <c r="M355" s="138"/>
      <c r="T355" s="53"/>
      <c r="AT355" s="17" t="s">
        <v>231</v>
      </c>
      <c r="AU355" s="17" t="s">
        <v>82</v>
      </c>
    </row>
    <row r="356" spans="2:65" s="13" customFormat="1">
      <c r="B356" s="146"/>
      <c r="D356" s="136" t="s">
        <v>234</v>
      </c>
      <c r="E356" s="147" t="s">
        <v>1</v>
      </c>
      <c r="F356" s="148" t="s">
        <v>7496</v>
      </c>
      <c r="H356" s="149">
        <v>133.97999999999999</v>
      </c>
      <c r="L356" s="146"/>
      <c r="M356" s="150"/>
      <c r="T356" s="151"/>
      <c r="AT356" s="147" t="s">
        <v>234</v>
      </c>
      <c r="AU356" s="147" t="s">
        <v>82</v>
      </c>
      <c r="AV356" s="13" t="s">
        <v>82</v>
      </c>
      <c r="AW356" s="13" t="s">
        <v>29</v>
      </c>
      <c r="AX356" s="13" t="s">
        <v>78</v>
      </c>
      <c r="AY356" s="147" t="s">
        <v>224</v>
      </c>
    </row>
    <row r="357" spans="2:65" s="1" customFormat="1" ht="21.75" customHeight="1">
      <c r="B357" s="123"/>
      <c r="C357" s="124" t="s">
        <v>422</v>
      </c>
      <c r="D357" s="124" t="s">
        <v>226</v>
      </c>
      <c r="E357" s="125" t="s">
        <v>7497</v>
      </c>
      <c r="F357" s="126" t="s">
        <v>7498</v>
      </c>
      <c r="G357" s="127" t="s">
        <v>272</v>
      </c>
      <c r="H357" s="128">
        <v>25.2</v>
      </c>
      <c r="I357" s="129">
        <v>99.9</v>
      </c>
      <c r="J357" s="129">
        <f>ROUND(I357*H357,2)</f>
        <v>2517.48</v>
      </c>
      <c r="K357" s="126" t="s">
        <v>1</v>
      </c>
      <c r="L357" s="29"/>
      <c r="M357" s="130" t="s">
        <v>1</v>
      </c>
      <c r="N357" s="131" t="s">
        <v>38</v>
      </c>
      <c r="O357" s="132">
        <v>4.5999999999999999E-2</v>
      </c>
      <c r="P357" s="132">
        <f>O357*H357</f>
        <v>1.1592</v>
      </c>
      <c r="Q357" s="132">
        <v>3.5999999999999999E-3</v>
      </c>
      <c r="R357" s="132">
        <f>Q357*H357</f>
        <v>9.0719999999999995E-2</v>
      </c>
      <c r="S357" s="132">
        <v>0</v>
      </c>
      <c r="T357" s="133">
        <f>S357*H357</f>
        <v>0</v>
      </c>
      <c r="AR357" s="134" t="s">
        <v>106</v>
      </c>
      <c r="AT357" s="134" t="s">
        <v>226</v>
      </c>
      <c r="AU357" s="134" t="s">
        <v>82</v>
      </c>
      <c r="AY357" s="17" t="s">
        <v>224</v>
      </c>
      <c r="BE357" s="135">
        <f>IF(N357="základní",J357,0)</f>
        <v>2517.48</v>
      </c>
      <c r="BF357" s="135">
        <f>IF(N357="snížená",J357,0)</f>
        <v>0</v>
      </c>
      <c r="BG357" s="135">
        <f>IF(N357="zákl. přenesená",J357,0)</f>
        <v>0</v>
      </c>
      <c r="BH357" s="135">
        <f>IF(N357="sníž. přenesená",J357,0)</f>
        <v>0</v>
      </c>
      <c r="BI357" s="135">
        <f>IF(N357="nulová",J357,0)</f>
        <v>0</v>
      </c>
      <c r="BJ357" s="17" t="s">
        <v>78</v>
      </c>
      <c r="BK357" s="135">
        <f>ROUND(I357*H357,2)</f>
        <v>2517.48</v>
      </c>
      <c r="BL357" s="17" t="s">
        <v>106</v>
      </c>
      <c r="BM357" s="134" t="s">
        <v>7499</v>
      </c>
    </row>
    <row r="358" spans="2:65" s="1" customFormat="1">
      <c r="B358" s="29"/>
      <c r="D358" s="136" t="s">
        <v>231</v>
      </c>
      <c r="F358" s="137" t="s">
        <v>7498</v>
      </c>
      <c r="L358" s="29"/>
      <c r="M358" s="138"/>
      <c r="T358" s="53"/>
      <c r="AT358" s="17" t="s">
        <v>231</v>
      </c>
      <c r="AU358" s="17" t="s">
        <v>82</v>
      </c>
    </row>
    <row r="359" spans="2:65" s="11" customFormat="1" ht="22.9" customHeight="1">
      <c r="B359" s="112"/>
      <c r="D359" s="113" t="s">
        <v>72</v>
      </c>
      <c r="E359" s="121" t="s">
        <v>118</v>
      </c>
      <c r="F359" s="121" t="s">
        <v>5767</v>
      </c>
      <c r="J359" s="122">
        <f>BK359</f>
        <v>72589.239999999991</v>
      </c>
      <c r="L359" s="112"/>
      <c r="M359" s="116"/>
      <c r="P359" s="117">
        <f>SUM(P360:P381)</f>
        <v>49.349999999999994</v>
      </c>
      <c r="R359" s="117">
        <f>SUM(R360:R381)</f>
        <v>2.7711199999999998</v>
      </c>
      <c r="T359" s="118">
        <f>SUM(T360:T381)</f>
        <v>3.6</v>
      </c>
      <c r="AR359" s="113" t="s">
        <v>78</v>
      </c>
      <c r="AT359" s="119" t="s">
        <v>72</v>
      </c>
      <c r="AU359" s="119" t="s">
        <v>78</v>
      </c>
      <c r="AY359" s="113" t="s">
        <v>224</v>
      </c>
      <c r="BK359" s="120">
        <f>SUM(BK360:BK381)</f>
        <v>72589.239999999991</v>
      </c>
    </row>
    <row r="360" spans="2:65" s="1" customFormat="1" ht="24.2" customHeight="1">
      <c r="B360" s="123"/>
      <c r="C360" s="124" t="s">
        <v>617</v>
      </c>
      <c r="D360" s="124" t="s">
        <v>226</v>
      </c>
      <c r="E360" s="125" t="s">
        <v>7500</v>
      </c>
      <c r="F360" s="126" t="s">
        <v>7501</v>
      </c>
      <c r="G360" s="127" t="s">
        <v>639</v>
      </c>
      <c r="H360" s="128">
        <v>4</v>
      </c>
      <c r="I360" s="129">
        <v>1230</v>
      </c>
      <c r="J360" s="129">
        <f>ROUND(I360*H360,2)</f>
        <v>4920</v>
      </c>
      <c r="K360" s="126" t="s">
        <v>1</v>
      </c>
      <c r="L360" s="29"/>
      <c r="M360" s="130" t="s">
        <v>1</v>
      </c>
      <c r="N360" s="131" t="s">
        <v>38</v>
      </c>
      <c r="O360" s="132">
        <v>2.11</v>
      </c>
      <c r="P360" s="132">
        <f>O360*H360</f>
        <v>8.44</v>
      </c>
      <c r="Q360" s="132">
        <v>0.12422</v>
      </c>
      <c r="R360" s="132">
        <f>Q360*H360</f>
        <v>0.49687999999999999</v>
      </c>
      <c r="S360" s="132">
        <v>0</v>
      </c>
      <c r="T360" s="133">
        <f>S360*H360</f>
        <v>0</v>
      </c>
      <c r="AR360" s="134" t="s">
        <v>106</v>
      </c>
      <c r="AT360" s="134" t="s">
        <v>226</v>
      </c>
      <c r="AU360" s="134" t="s">
        <v>82</v>
      </c>
      <c r="AY360" s="17" t="s">
        <v>224</v>
      </c>
      <c r="BE360" s="135">
        <f>IF(N360="základní",J360,0)</f>
        <v>4920</v>
      </c>
      <c r="BF360" s="135">
        <f>IF(N360="snížená",J360,0)</f>
        <v>0</v>
      </c>
      <c r="BG360" s="135">
        <f>IF(N360="zákl. přenesená",J360,0)</f>
        <v>0</v>
      </c>
      <c r="BH360" s="135">
        <f>IF(N360="sníž. přenesená",J360,0)</f>
        <v>0</v>
      </c>
      <c r="BI360" s="135">
        <f>IF(N360="nulová",J360,0)</f>
        <v>0</v>
      </c>
      <c r="BJ360" s="17" t="s">
        <v>78</v>
      </c>
      <c r="BK360" s="135">
        <f>ROUND(I360*H360,2)</f>
        <v>4920</v>
      </c>
      <c r="BL360" s="17" t="s">
        <v>106</v>
      </c>
      <c r="BM360" s="134" t="s">
        <v>7502</v>
      </c>
    </row>
    <row r="361" spans="2:65" s="1" customFormat="1">
      <c r="B361" s="29"/>
      <c r="D361" s="136" t="s">
        <v>231</v>
      </c>
      <c r="F361" s="137" t="s">
        <v>7501</v>
      </c>
      <c r="L361" s="29"/>
      <c r="M361" s="138"/>
      <c r="T361" s="53"/>
      <c r="AT361" s="17" t="s">
        <v>231</v>
      </c>
      <c r="AU361" s="17" t="s">
        <v>82</v>
      </c>
    </row>
    <row r="362" spans="2:65" s="13" customFormat="1">
      <c r="B362" s="146"/>
      <c r="D362" s="136" t="s">
        <v>234</v>
      </c>
      <c r="E362" s="147" t="s">
        <v>1</v>
      </c>
      <c r="F362" s="148" t="s">
        <v>7503</v>
      </c>
      <c r="H362" s="149">
        <v>4</v>
      </c>
      <c r="L362" s="146"/>
      <c r="M362" s="150"/>
      <c r="T362" s="151"/>
      <c r="AT362" s="147" t="s">
        <v>234</v>
      </c>
      <c r="AU362" s="147" t="s">
        <v>82</v>
      </c>
      <c r="AV362" s="13" t="s">
        <v>82</v>
      </c>
      <c r="AW362" s="13" t="s">
        <v>29</v>
      </c>
      <c r="AX362" s="13" t="s">
        <v>78</v>
      </c>
      <c r="AY362" s="147" t="s">
        <v>224</v>
      </c>
    </row>
    <row r="363" spans="2:65" s="1" customFormat="1" ht="24.2" customHeight="1">
      <c r="B363" s="123"/>
      <c r="C363" s="164" t="s">
        <v>429</v>
      </c>
      <c r="D363" s="164" t="s">
        <v>1008</v>
      </c>
      <c r="E363" s="165" t="s">
        <v>7504</v>
      </c>
      <c r="F363" s="166" t="s">
        <v>7505</v>
      </c>
      <c r="G363" s="167" t="s">
        <v>639</v>
      </c>
      <c r="H363" s="168">
        <v>4</v>
      </c>
      <c r="I363" s="169">
        <v>723.35</v>
      </c>
      <c r="J363" s="169">
        <f>ROUND(I363*H363,2)</f>
        <v>2893.4</v>
      </c>
      <c r="K363" s="166" t="s">
        <v>1</v>
      </c>
      <c r="L363" s="170"/>
      <c r="M363" s="171" t="s">
        <v>1</v>
      </c>
      <c r="N363" s="172" t="s">
        <v>38</v>
      </c>
      <c r="O363" s="132">
        <v>0</v>
      </c>
      <c r="P363" s="132">
        <f>O363*H363</f>
        <v>0</v>
      </c>
      <c r="Q363" s="132">
        <v>9.6000000000000002E-2</v>
      </c>
      <c r="R363" s="132">
        <f>Q363*H363</f>
        <v>0.38400000000000001</v>
      </c>
      <c r="S363" s="132">
        <v>0</v>
      </c>
      <c r="T363" s="133">
        <f>S363*H363</f>
        <v>0</v>
      </c>
      <c r="AR363" s="134" t="s">
        <v>118</v>
      </c>
      <c r="AT363" s="134" t="s">
        <v>1008</v>
      </c>
      <c r="AU363" s="134" t="s">
        <v>82</v>
      </c>
      <c r="AY363" s="17" t="s">
        <v>224</v>
      </c>
      <c r="BE363" s="135">
        <f>IF(N363="základní",J363,0)</f>
        <v>2893.4</v>
      </c>
      <c r="BF363" s="135">
        <f>IF(N363="snížená",J363,0)</f>
        <v>0</v>
      </c>
      <c r="BG363" s="135">
        <f>IF(N363="zákl. přenesená",J363,0)</f>
        <v>0</v>
      </c>
      <c r="BH363" s="135">
        <f>IF(N363="sníž. přenesená",J363,0)</f>
        <v>0</v>
      </c>
      <c r="BI363" s="135">
        <f>IF(N363="nulová",J363,0)</f>
        <v>0</v>
      </c>
      <c r="BJ363" s="17" t="s">
        <v>78</v>
      </c>
      <c r="BK363" s="135">
        <f>ROUND(I363*H363,2)</f>
        <v>2893.4</v>
      </c>
      <c r="BL363" s="17" t="s">
        <v>106</v>
      </c>
      <c r="BM363" s="134" t="s">
        <v>7506</v>
      </c>
    </row>
    <row r="364" spans="2:65" s="1" customFormat="1">
      <c r="B364" s="29"/>
      <c r="D364" s="136" t="s">
        <v>231</v>
      </c>
      <c r="F364" s="137" t="s">
        <v>7505</v>
      </c>
      <c r="L364" s="29"/>
      <c r="M364" s="138"/>
      <c r="T364" s="53"/>
      <c r="AT364" s="17" t="s">
        <v>231</v>
      </c>
      <c r="AU364" s="17" t="s">
        <v>82</v>
      </c>
    </row>
    <row r="365" spans="2:65" s="1" customFormat="1" ht="24.2" customHeight="1">
      <c r="B365" s="123"/>
      <c r="C365" s="124" t="s">
        <v>624</v>
      </c>
      <c r="D365" s="124" t="s">
        <v>226</v>
      </c>
      <c r="E365" s="125" t="s">
        <v>7507</v>
      </c>
      <c r="F365" s="126" t="s">
        <v>7508</v>
      </c>
      <c r="G365" s="127" t="s">
        <v>639</v>
      </c>
      <c r="H365" s="128">
        <v>4</v>
      </c>
      <c r="I365" s="129">
        <v>1160</v>
      </c>
      <c r="J365" s="129">
        <f>ROUND(I365*H365,2)</f>
        <v>4640</v>
      </c>
      <c r="K365" s="126" t="s">
        <v>1</v>
      </c>
      <c r="L365" s="29"/>
      <c r="M365" s="130" t="s">
        <v>1</v>
      </c>
      <c r="N365" s="131" t="s">
        <v>38</v>
      </c>
      <c r="O365" s="132">
        <v>1.998</v>
      </c>
      <c r="P365" s="132">
        <f>O365*H365</f>
        <v>7.992</v>
      </c>
      <c r="Q365" s="132">
        <v>2.972E-2</v>
      </c>
      <c r="R365" s="132">
        <f>Q365*H365</f>
        <v>0.11888</v>
      </c>
      <c r="S365" s="132">
        <v>0</v>
      </c>
      <c r="T365" s="133">
        <f>S365*H365</f>
        <v>0</v>
      </c>
      <c r="AR365" s="134" t="s">
        <v>106</v>
      </c>
      <c r="AT365" s="134" t="s">
        <v>226</v>
      </c>
      <c r="AU365" s="134" t="s">
        <v>82</v>
      </c>
      <c r="AY365" s="17" t="s">
        <v>224</v>
      </c>
      <c r="BE365" s="135">
        <f>IF(N365="základní",J365,0)</f>
        <v>4640</v>
      </c>
      <c r="BF365" s="135">
        <f>IF(N365="snížená",J365,0)</f>
        <v>0</v>
      </c>
      <c r="BG365" s="135">
        <f>IF(N365="zákl. přenesená",J365,0)</f>
        <v>0</v>
      </c>
      <c r="BH365" s="135">
        <f>IF(N365="sníž. přenesená",J365,0)</f>
        <v>0</v>
      </c>
      <c r="BI365" s="135">
        <f>IF(N365="nulová",J365,0)</f>
        <v>0</v>
      </c>
      <c r="BJ365" s="17" t="s">
        <v>78</v>
      </c>
      <c r="BK365" s="135">
        <f>ROUND(I365*H365,2)</f>
        <v>4640</v>
      </c>
      <c r="BL365" s="17" t="s">
        <v>106</v>
      </c>
      <c r="BM365" s="134" t="s">
        <v>7509</v>
      </c>
    </row>
    <row r="366" spans="2:65" s="1" customFormat="1" ht="19.5">
      <c r="B366" s="29"/>
      <c r="D366" s="136" t="s">
        <v>231</v>
      </c>
      <c r="F366" s="137" t="s">
        <v>7508</v>
      </c>
      <c r="L366" s="29"/>
      <c r="M366" s="138"/>
      <c r="T366" s="53"/>
      <c r="AT366" s="17" t="s">
        <v>231</v>
      </c>
      <c r="AU366" s="17" t="s">
        <v>82</v>
      </c>
    </row>
    <row r="367" spans="2:65" s="13" customFormat="1">
      <c r="B367" s="146"/>
      <c r="D367" s="136" t="s">
        <v>234</v>
      </c>
      <c r="E367" s="147" t="s">
        <v>1</v>
      </c>
      <c r="F367" s="148" t="s">
        <v>7503</v>
      </c>
      <c r="H367" s="149">
        <v>4</v>
      </c>
      <c r="L367" s="146"/>
      <c r="M367" s="150"/>
      <c r="T367" s="151"/>
      <c r="AT367" s="147" t="s">
        <v>234</v>
      </c>
      <c r="AU367" s="147" t="s">
        <v>82</v>
      </c>
      <c r="AV367" s="13" t="s">
        <v>82</v>
      </c>
      <c r="AW367" s="13" t="s">
        <v>29</v>
      </c>
      <c r="AX367" s="13" t="s">
        <v>78</v>
      </c>
      <c r="AY367" s="147" t="s">
        <v>224</v>
      </c>
    </row>
    <row r="368" spans="2:65" s="1" customFormat="1" ht="24.2" customHeight="1">
      <c r="B368" s="123"/>
      <c r="C368" s="164" t="s">
        <v>435</v>
      </c>
      <c r="D368" s="164" t="s">
        <v>1008</v>
      </c>
      <c r="E368" s="165" t="s">
        <v>7510</v>
      </c>
      <c r="F368" s="166" t="s">
        <v>7511</v>
      </c>
      <c r="G368" s="167" t="s">
        <v>639</v>
      </c>
      <c r="H368" s="168">
        <v>4</v>
      </c>
      <c r="I368" s="169">
        <v>989.46</v>
      </c>
      <c r="J368" s="169">
        <f>ROUND(I368*H368,2)</f>
        <v>3957.84</v>
      </c>
      <c r="K368" s="166" t="s">
        <v>1</v>
      </c>
      <c r="L368" s="170"/>
      <c r="M368" s="171" t="s">
        <v>1</v>
      </c>
      <c r="N368" s="172" t="s">
        <v>38</v>
      </c>
      <c r="O368" s="132">
        <v>0</v>
      </c>
      <c r="P368" s="132">
        <f>O368*H368</f>
        <v>0</v>
      </c>
      <c r="Q368" s="132">
        <v>0.111</v>
      </c>
      <c r="R368" s="132">
        <f>Q368*H368</f>
        <v>0.44400000000000001</v>
      </c>
      <c r="S368" s="132">
        <v>0</v>
      </c>
      <c r="T368" s="133">
        <f>S368*H368</f>
        <v>0</v>
      </c>
      <c r="AR368" s="134" t="s">
        <v>118</v>
      </c>
      <c r="AT368" s="134" t="s">
        <v>1008</v>
      </c>
      <c r="AU368" s="134" t="s">
        <v>82</v>
      </c>
      <c r="AY368" s="17" t="s">
        <v>224</v>
      </c>
      <c r="BE368" s="135">
        <f>IF(N368="základní",J368,0)</f>
        <v>3957.84</v>
      </c>
      <c r="BF368" s="135">
        <f>IF(N368="snížená",J368,0)</f>
        <v>0</v>
      </c>
      <c r="BG368" s="135">
        <f>IF(N368="zákl. přenesená",J368,0)</f>
        <v>0</v>
      </c>
      <c r="BH368" s="135">
        <f>IF(N368="sníž. přenesená",J368,0)</f>
        <v>0</v>
      </c>
      <c r="BI368" s="135">
        <f>IF(N368="nulová",J368,0)</f>
        <v>0</v>
      </c>
      <c r="BJ368" s="17" t="s">
        <v>78</v>
      </c>
      <c r="BK368" s="135">
        <f>ROUND(I368*H368,2)</f>
        <v>3957.84</v>
      </c>
      <c r="BL368" s="17" t="s">
        <v>106</v>
      </c>
      <c r="BM368" s="134" t="s">
        <v>7512</v>
      </c>
    </row>
    <row r="369" spans="2:65" s="1" customFormat="1" ht="19.5">
      <c r="B369" s="29"/>
      <c r="D369" s="136" t="s">
        <v>231</v>
      </c>
      <c r="F369" s="137" t="s">
        <v>7511</v>
      </c>
      <c r="L369" s="29"/>
      <c r="M369" s="138"/>
      <c r="T369" s="53"/>
      <c r="AT369" s="17" t="s">
        <v>231</v>
      </c>
      <c r="AU369" s="17" t="s">
        <v>82</v>
      </c>
    </row>
    <row r="370" spans="2:65" s="1" customFormat="1" ht="24.2" customHeight="1">
      <c r="B370" s="123"/>
      <c r="C370" s="124" t="s">
        <v>641</v>
      </c>
      <c r="D370" s="124" t="s">
        <v>226</v>
      </c>
      <c r="E370" s="125" t="s">
        <v>7513</v>
      </c>
      <c r="F370" s="126" t="s">
        <v>7514</v>
      </c>
      <c r="G370" s="127" t="s">
        <v>639</v>
      </c>
      <c r="H370" s="128">
        <v>4</v>
      </c>
      <c r="I370" s="129">
        <v>3750</v>
      </c>
      <c r="J370" s="129">
        <f>ROUND(I370*H370,2)</f>
        <v>15000</v>
      </c>
      <c r="K370" s="126" t="s">
        <v>1</v>
      </c>
      <c r="L370" s="29"/>
      <c r="M370" s="130" t="s">
        <v>1</v>
      </c>
      <c r="N370" s="131" t="s">
        <v>38</v>
      </c>
      <c r="O370" s="132">
        <v>1.694</v>
      </c>
      <c r="P370" s="132">
        <f>O370*H370</f>
        <v>6.7759999999999998</v>
      </c>
      <c r="Q370" s="132">
        <v>0.21734000000000001</v>
      </c>
      <c r="R370" s="132">
        <f>Q370*H370</f>
        <v>0.86936000000000002</v>
      </c>
      <c r="S370" s="132">
        <v>0</v>
      </c>
      <c r="T370" s="133">
        <f>S370*H370</f>
        <v>0</v>
      </c>
      <c r="AR370" s="134" t="s">
        <v>106</v>
      </c>
      <c r="AT370" s="134" t="s">
        <v>226</v>
      </c>
      <c r="AU370" s="134" t="s">
        <v>82</v>
      </c>
      <c r="AY370" s="17" t="s">
        <v>224</v>
      </c>
      <c r="BE370" s="135">
        <f>IF(N370="základní",J370,0)</f>
        <v>15000</v>
      </c>
      <c r="BF370" s="135">
        <f>IF(N370="snížená",J370,0)</f>
        <v>0</v>
      </c>
      <c r="BG370" s="135">
        <f>IF(N370="zákl. přenesená",J370,0)</f>
        <v>0</v>
      </c>
      <c r="BH370" s="135">
        <f>IF(N370="sníž. přenesená",J370,0)</f>
        <v>0</v>
      </c>
      <c r="BI370" s="135">
        <f>IF(N370="nulová",J370,0)</f>
        <v>0</v>
      </c>
      <c r="BJ370" s="17" t="s">
        <v>78</v>
      </c>
      <c r="BK370" s="135">
        <f>ROUND(I370*H370,2)</f>
        <v>15000</v>
      </c>
      <c r="BL370" s="17" t="s">
        <v>106</v>
      </c>
      <c r="BM370" s="134" t="s">
        <v>7515</v>
      </c>
    </row>
    <row r="371" spans="2:65" s="1" customFormat="1" ht="19.5">
      <c r="B371" s="29"/>
      <c r="D371" s="136" t="s">
        <v>231</v>
      </c>
      <c r="F371" s="137" t="s">
        <v>7514</v>
      </c>
      <c r="L371" s="29"/>
      <c r="M371" s="138"/>
      <c r="T371" s="53"/>
      <c r="AT371" s="17" t="s">
        <v>231</v>
      </c>
      <c r="AU371" s="17" t="s">
        <v>82</v>
      </c>
    </row>
    <row r="372" spans="2:65" s="13" customFormat="1">
      <c r="B372" s="146"/>
      <c r="D372" s="136" t="s">
        <v>234</v>
      </c>
      <c r="E372" s="147" t="s">
        <v>1</v>
      </c>
      <c r="F372" s="148" t="s">
        <v>7503</v>
      </c>
      <c r="H372" s="149">
        <v>4</v>
      </c>
      <c r="L372" s="146"/>
      <c r="M372" s="150"/>
      <c r="T372" s="151"/>
      <c r="AT372" s="147" t="s">
        <v>234</v>
      </c>
      <c r="AU372" s="147" t="s">
        <v>82</v>
      </c>
      <c r="AV372" s="13" t="s">
        <v>82</v>
      </c>
      <c r="AW372" s="13" t="s">
        <v>29</v>
      </c>
      <c r="AX372" s="13" t="s">
        <v>78</v>
      </c>
      <c r="AY372" s="147" t="s">
        <v>224</v>
      </c>
    </row>
    <row r="373" spans="2:65" s="1" customFormat="1" ht="24.2" customHeight="1">
      <c r="B373" s="123"/>
      <c r="C373" s="164" t="s">
        <v>439</v>
      </c>
      <c r="D373" s="164" t="s">
        <v>1008</v>
      </c>
      <c r="E373" s="165" t="s">
        <v>7516</v>
      </c>
      <c r="F373" s="166" t="s">
        <v>7517</v>
      </c>
      <c r="G373" s="167" t="s">
        <v>639</v>
      </c>
      <c r="H373" s="168">
        <v>4</v>
      </c>
      <c r="I373" s="169">
        <v>4200</v>
      </c>
      <c r="J373" s="169">
        <f>ROUND(I373*H373,2)</f>
        <v>16800</v>
      </c>
      <c r="K373" s="166" t="s">
        <v>1</v>
      </c>
      <c r="L373" s="170"/>
      <c r="M373" s="171" t="s">
        <v>1</v>
      </c>
      <c r="N373" s="172" t="s">
        <v>38</v>
      </c>
      <c r="O373" s="132">
        <v>0</v>
      </c>
      <c r="P373" s="132">
        <f>O373*H373</f>
        <v>0</v>
      </c>
      <c r="Q373" s="132">
        <v>0.108</v>
      </c>
      <c r="R373" s="132">
        <f>Q373*H373</f>
        <v>0.432</v>
      </c>
      <c r="S373" s="132">
        <v>0</v>
      </c>
      <c r="T373" s="133">
        <f>S373*H373</f>
        <v>0</v>
      </c>
      <c r="AR373" s="134" t="s">
        <v>118</v>
      </c>
      <c r="AT373" s="134" t="s">
        <v>1008</v>
      </c>
      <c r="AU373" s="134" t="s">
        <v>82</v>
      </c>
      <c r="AY373" s="17" t="s">
        <v>224</v>
      </c>
      <c r="BE373" s="135">
        <f>IF(N373="základní",J373,0)</f>
        <v>16800</v>
      </c>
      <c r="BF373" s="135">
        <f>IF(N373="snížená",J373,0)</f>
        <v>0</v>
      </c>
      <c r="BG373" s="135">
        <f>IF(N373="zákl. přenesená",J373,0)</f>
        <v>0</v>
      </c>
      <c r="BH373" s="135">
        <f>IF(N373="sníž. přenesená",J373,0)</f>
        <v>0</v>
      </c>
      <c r="BI373" s="135">
        <f>IF(N373="nulová",J373,0)</f>
        <v>0</v>
      </c>
      <c r="BJ373" s="17" t="s">
        <v>78</v>
      </c>
      <c r="BK373" s="135">
        <f>ROUND(I373*H373,2)</f>
        <v>16800</v>
      </c>
      <c r="BL373" s="17" t="s">
        <v>106</v>
      </c>
      <c r="BM373" s="134" t="s">
        <v>7518</v>
      </c>
    </row>
    <row r="374" spans="2:65" s="1" customFormat="1">
      <c r="B374" s="29"/>
      <c r="D374" s="136" t="s">
        <v>231</v>
      </c>
      <c r="F374" s="137" t="s">
        <v>7517</v>
      </c>
      <c r="L374" s="29"/>
      <c r="M374" s="138"/>
      <c r="T374" s="53"/>
      <c r="AT374" s="17" t="s">
        <v>231</v>
      </c>
      <c r="AU374" s="17" t="s">
        <v>82</v>
      </c>
    </row>
    <row r="375" spans="2:65" s="1" customFormat="1" ht="21.75" customHeight="1">
      <c r="B375" s="123"/>
      <c r="C375" s="164" t="s">
        <v>663</v>
      </c>
      <c r="D375" s="164" t="s">
        <v>1008</v>
      </c>
      <c r="E375" s="165" t="s">
        <v>7519</v>
      </c>
      <c r="F375" s="166" t="s">
        <v>7520</v>
      </c>
      <c r="G375" s="167" t="s">
        <v>639</v>
      </c>
      <c r="H375" s="168">
        <v>4</v>
      </c>
      <c r="I375" s="169">
        <v>819</v>
      </c>
      <c r="J375" s="169">
        <f>ROUND(I375*H375,2)</f>
        <v>3276</v>
      </c>
      <c r="K375" s="166" t="s">
        <v>1</v>
      </c>
      <c r="L375" s="170"/>
      <c r="M375" s="171" t="s">
        <v>1</v>
      </c>
      <c r="N375" s="172" t="s">
        <v>38</v>
      </c>
      <c r="O375" s="132">
        <v>0</v>
      </c>
      <c r="P375" s="132">
        <f>O375*H375</f>
        <v>0</v>
      </c>
      <c r="Q375" s="132">
        <v>6.4999999999999997E-3</v>
      </c>
      <c r="R375" s="132">
        <f>Q375*H375</f>
        <v>2.5999999999999999E-2</v>
      </c>
      <c r="S375" s="132">
        <v>0</v>
      </c>
      <c r="T375" s="133">
        <f>S375*H375</f>
        <v>0</v>
      </c>
      <c r="AR375" s="134" t="s">
        <v>118</v>
      </c>
      <c r="AT375" s="134" t="s">
        <v>1008</v>
      </c>
      <c r="AU375" s="134" t="s">
        <v>82</v>
      </c>
      <c r="AY375" s="17" t="s">
        <v>224</v>
      </c>
      <c r="BE375" s="135">
        <f>IF(N375="základní",J375,0)</f>
        <v>3276</v>
      </c>
      <c r="BF375" s="135">
        <f>IF(N375="snížená",J375,0)</f>
        <v>0</v>
      </c>
      <c r="BG375" s="135">
        <f>IF(N375="zákl. přenesená",J375,0)</f>
        <v>0</v>
      </c>
      <c r="BH375" s="135">
        <f>IF(N375="sníž. přenesená",J375,0)</f>
        <v>0</v>
      </c>
      <c r="BI375" s="135">
        <f>IF(N375="nulová",J375,0)</f>
        <v>0</v>
      </c>
      <c r="BJ375" s="17" t="s">
        <v>78</v>
      </c>
      <c r="BK375" s="135">
        <f>ROUND(I375*H375,2)</f>
        <v>3276</v>
      </c>
      <c r="BL375" s="17" t="s">
        <v>106</v>
      </c>
      <c r="BM375" s="134" t="s">
        <v>7521</v>
      </c>
    </row>
    <row r="376" spans="2:65" s="1" customFormat="1">
      <c r="B376" s="29"/>
      <c r="D376" s="136" t="s">
        <v>231</v>
      </c>
      <c r="F376" s="137" t="s">
        <v>7520</v>
      </c>
      <c r="L376" s="29"/>
      <c r="M376" s="138"/>
      <c r="T376" s="53"/>
      <c r="AT376" s="17" t="s">
        <v>231</v>
      </c>
      <c r="AU376" s="17" t="s">
        <v>82</v>
      </c>
    </row>
    <row r="377" spans="2:65" s="1" customFormat="1" ht="16.5" customHeight="1">
      <c r="B377" s="123"/>
      <c r="C377" s="124" t="s">
        <v>444</v>
      </c>
      <c r="D377" s="124" t="s">
        <v>226</v>
      </c>
      <c r="E377" s="125" t="s">
        <v>7522</v>
      </c>
      <c r="F377" s="126" t="s">
        <v>7523</v>
      </c>
      <c r="G377" s="127" t="s">
        <v>639</v>
      </c>
      <c r="H377" s="128">
        <v>6</v>
      </c>
      <c r="I377" s="129">
        <v>2980</v>
      </c>
      <c r="J377" s="129">
        <f>ROUND(I377*H377,2)</f>
        <v>17880</v>
      </c>
      <c r="K377" s="126" t="s">
        <v>1</v>
      </c>
      <c r="L377" s="29"/>
      <c r="M377" s="130" t="s">
        <v>1</v>
      </c>
      <c r="N377" s="131" t="s">
        <v>38</v>
      </c>
      <c r="O377" s="132">
        <v>3.625</v>
      </c>
      <c r="P377" s="132">
        <f>O377*H377</f>
        <v>21.75</v>
      </c>
      <c r="Q377" s="132">
        <v>0</v>
      </c>
      <c r="R377" s="132">
        <f>Q377*H377</f>
        <v>0</v>
      </c>
      <c r="S377" s="132">
        <v>0.5</v>
      </c>
      <c r="T377" s="133">
        <f>S377*H377</f>
        <v>3</v>
      </c>
      <c r="AR377" s="134" t="s">
        <v>106</v>
      </c>
      <c r="AT377" s="134" t="s">
        <v>226</v>
      </c>
      <c r="AU377" s="134" t="s">
        <v>82</v>
      </c>
      <c r="AY377" s="17" t="s">
        <v>224</v>
      </c>
      <c r="BE377" s="135">
        <f>IF(N377="základní",J377,0)</f>
        <v>17880</v>
      </c>
      <c r="BF377" s="135">
        <f>IF(N377="snížená",J377,0)</f>
        <v>0</v>
      </c>
      <c r="BG377" s="135">
        <f>IF(N377="zákl. přenesená",J377,0)</f>
        <v>0</v>
      </c>
      <c r="BH377" s="135">
        <f>IF(N377="sníž. přenesená",J377,0)</f>
        <v>0</v>
      </c>
      <c r="BI377" s="135">
        <f>IF(N377="nulová",J377,0)</f>
        <v>0</v>
      </c>
      <c r="BJ377" s="17" t="s">
        <v>78</v>
      </c>
      <c r="BK377" s="135">
        <f>ROUND(I377*H377,2)</f>
        <v>17880</v>
      </c>
      <c r="BL377" s="17" t="s">
        <v>106</v>
      </c>
      <c r="BM377" s="134" t="s">
        <v>7524</v>
      </c>
    </row>
    <row r="378" spans="2:65" s="1" customFormat="1">
      <c r="B378" s="29"/>
      <c r="D378" s="136" t="s">
        <v>231</v>
      </c>
      <c r="F378" s="137" t="s">
        <v>7523</v>
      </c>
      <c r="L378" s="29"/>
      <c r="M378" s="138"/>
      <c r="T378" s="53"/>
      <c r="AT378" s="17" t="s">
        <v>231</v>
      </c>
      <c r="AU378" s="17" t="s">
        <v>82</v>
      </c>
    </row>
    <row r="379" spans="2:65" s="1" customFormat="1" ht="24.2" customHeight="1">
      <c r="B379" s="123"/>
      <c r="C379" s="124" t="s">
        <v>672</v>
      </c>
      <c r="D379" s="124" t="s">
        <v>226</v>
      </c>
      <c r="E379" s="125" t="s">
        <v>7525</v>
      </c>
      <c r="F379" s="126" t="s">
        <v>7526</v>
      </c>
      <c r="G379" s="127" t="s">
        <v>639</v>
      </c>
      <c r="H379" s="128">
        <v>6</v>
      </c>
      <c r="I379" s="129">
        <v>537</v>
      </c>
      <c r="J379" s="129">
        <f>ROUND(I379*H379,2)</f>
        <v>3222</v>
      </c>
      <c r="K379" s="126" t="s">
        <v>1</v>
      </c>
      <c r="L379" s="29"/>
      <c r="M379" s="130" t="s">
        <v>1</v>
      </c>
      <c r="N379" s="131" t="s">
        <v>38</v>
      </c>
      <c r="O379" s="132">
        <v>0.73199999999999998</v>
      </c>
      <c r="P379" s="132">
        <f>O379*H379</f>
        <v>4.3919999999999995</v>
      </c>
      <c r="Q379" s="132">
        <v>0</v>
      </c>
      <c r="R379" s="132">
        <f>Q379*H379</f>
        <v>0</v>
      </c>
      <c r="S379" s="132">
        <v>0.1</v>
      </c>
      <c r="T379" s="133">
        <f>S379*H379</f>
        <v>0.60000000000000009</v>
      </c>
      <c r="AR379" s="134" t="s">
        <v>106</v>
      </c>
      <c r="AT379" s="134" t="s">
        <v>226</v>
      </c>
      <c r="AU379" s="134" t="s">
        <v>82</v>
      </c>
      <c r="AY379" s="17" t="s">
        <v>224</v>
      </c>
      <c r="BE379" s="135">
        <f>IF(N379="základní",J379,0)</f>
        <v>3222</v>
      </c>
      <c r="BF379" s="135">
        <f>IF(N379="snížená",J379,0)</f>
        <v>0</v>
      </c>
      <c r="BG379" s="135">
        <f>IF(N379="zákl. přenesená",J379,0)</f>
        <v>0</v>
      </c>
      <c r="BH379" s="135">
        <f>IF(N379="sníž. přenesená",J379,0)</f>
        <v>0</v>
      </c>
      <c r="BI379" s="135">
        <f>IF(N379="nulová",J379,0)</f>
        <v>0</v>
      </c>
      <c r="BJ379" s="17" t="s">
        <v>78</v>
      </c>
      <c r="BK379" s="135">
        <f>ROUND(I379*H379,2)</f>
        <v>3222</v>
      </c>
      <c r="BL379" s="17" t="s">
        <v>106</v>
      </c>
      <c r="BM379" s="134" t="s">
        <v>7527</v>
      </c>
    </row>
    <row r="380" spans="2:65" s="1" customFormat="1">
      <c r="B380" s="29"/>
      <c r="D380" s="136" t="s">
        <v>231</v>
      </c>
      <c r="F380" s="137" t="s">
        <v>7526</v>
      </c>
      <c r="L380" s="29"/>
      <c r="M380" s="138"/>
      <c r="T380" s="53"/>
      <c r="AT380" s="17" t="s">
        <v>231</v>
      </c>
      <c r="AU380" s="17" t="s">
        <v>82</v>
      </c>
    </row>
    <row r="381" spans="2:65" s="13" customFormat="1">
      <c r="B381" s="146"/>
      <c r="D381" s="136" t="s">
        <v>234</v>
      </c>
      <c r="E381" s="147" t="s">
        <v>1</v>
      </c>
      <c r="F381" s="148" t="s">
        <v>7528</v>
      </c>
      <c r="H381" s="149">
        <v>6</v>
      </c>
      <c r="L381" s="146"/>
      <c r="M381" s="150"/>
      <c r="T381" s="151"/>
      <c r="AT381" s="147" t="s">
        <v>234</v>
      </c>
      <c r="AU381" s="147" t="s">
        <v>82</v>
      </c>
      <c r="AV381" s="13" t="s">
        <v>82</v>
      </c>
      <c r="AW381" s="13" t="s">
        <v>29</v>
      </c>
      <c r="AX381" s="13" t="s">
        <v>78</v>
      </c>
      <c r="AY381" s="147" t="s">
        <v>224</v>
      </c>
    </row>
    <row r="382" spans="2:65" s="11" customFormat="1" ht="22.9" customHeight="1">
      <c r="B382" s="112"/>
      <c r="D382" s="113" t="s">
        <v>72</v>
      </c>
      <c r="E382" s="121" t="s">
        <v>280</v>
      </c>
      <c r="F382" s="121" t="s">
        <v>928</v>
      </c>
      <c r="J382" s="122">
        <f>BK382</f>
        <v>987034.58000000007</v>
      </c>
      <c r="L382" s="112"/>
      <c r="M382" s="116"/>
      <c r="P382" s="117">
        <f>SUM(P383:P433)</f>
        <v>241.91106000000002</v>
      </c>
      <c r="R382" s="117">
        <f>SUM(R383:R433)</f>
        <v>166.718842</v>
      </c>
      <c r="T382" s="118">
        <f>SUM(T383:T433)</f>
        <v>14.916000000000002</v>
      </c>
      <c r="AR382" s="113" t="s">
        <v>78</v>
      </c>
      <c r="AT382" s="119" t="s">
        <v>72</v>
      </c>
      <c r="AU382" s="119" t="s">
        <v>78</v>
      </c>
      <c r="AY382" s="113" t="s">
        <v>224</v>
      </c>
      <c r="BK382" s="120">
        <f>SUM(BK383:BK433)</f>
        <v>987034.58000000007</v>
      </c>
    </row>
    <row r="383" spans="2:65" s="1" customFormat="1" ht="24.2" customHeight="1">
      <c r="B383" s="123"/>
      <c r="C383" s="124" t="s">
        <v>449</v>
      </c>
      <c r="D383" s="124" t="s">
        <v>226</v>
      </c>
      <c r="E383" s="125" t="s">
        <v>7529</v>
      </c>
      <c r="F383" s="126" t="s">
        <v>7530</v>
      </c>
      <c r="G383" s="127" t="s">
        <v>639</v>
      </c>
      <c r="H383" s="128">
        <v>6</v>
      </c>
      <c r="I383" s="129">
        <v>276</v>
      </c>
      <c r="J383" s="129">
        <f>ROUND(I383*H383,2)</f>
        <v>1656</v>
      </c>
      <c r="K383" s="126" t="s">
        <v>1</v>
      </c>
      <c r="L383" s="29"/>
      <c r="M383" s="130" t="s">
        <v>1</v>
      </c>
      <c r="N383" s="131" t="s">
        <v>38</v>
      </c>
      <c r="O383" s="132">
        <v>0.2</v>
      </c>
      <c r="P383" s="132">
        <f>O383*H383</f>
        <v>1.2000000000000002</v>
      </c>
      <c r="Q383" s="132">
        <v>6.9999999999999999E-4</v>
      </c>
      <c r="R383" s="132">
        <f>Q383*H383</f>
        <v>4.1999999999999997E-3</v>
      </c>
      <c r="S383" s="132">
        <v>0</v>
      </c>
      <c r="T383" s="133">
        <f>S383*H383</f>
        <v>0</v>
      </c>
      <c r="AR383" s="134" t="s">
        <v>106</v>
      </c>
      <c r="AT383" s="134" t="s">
        <v>226</v>
      </c>
      <c r="AU383" s="134" t="s">
        <v>82</v>
      </c>
      <c r="AY383" s="17" t="s">
        <v>224</v>
      </c>
      <c r="BE383" s="135">
        <f>IF(N383="základní",J383,0)</f>
        <v>1656</v>
      </c>
      <c r="BF383" s="135">
        <f>IF(N383="snížená",J383,0)</f>
        <v>0</v>
      </c>
      <c r="BG383" s="135">
        <f>IF(N383="zákl. přenesená",J383,0)</f>
        <v>0</v>
      </c>
      <c r="BH383" s="135">
        <f>IF(N383="sníž. přenesená",J383,0)</f>
        <v>0</v>
      </c>
      <c r="BI383" s="135">
        <f>IF(N383="nulová",J383,0)</f>
        <v>0</v>
      </c>
      <c r="BJ383" s="17" t="s">
        <v>78</v>
      </c>
      <c r="BK383" s="135">
        <f>ROUND(I383*H383,2)</f>
        <v>1656</v>
      </c>
      <c r="BL383" s="17" t="s">
        <v>106</v>
      </c>
      <c r="BM383" s="134" t="s">
        <v>7531</v>
      </c>
    </row>
    <row r="384" spans="2:65" s="1" customFormat="1" ht="19.5">
      <c r="B384" s="29"/>
      <c r="D384" s="136" t="s">
        <v>231</v>
      </c>
      <c r="F384" s="137" t="s">
        <v>7530</v>
      </c>
      <c r="L384" s="29"/>
      <c r="M384" s="138"/>
      <c r="T384" s="53"/>
      <c r="AT384" s="17" t="s">
        <v>231</v>
      </c>
      <c r="AU384" s="17" t="s">
        <v>82</v>
      </c>
    </row>
    <row r="385" spans="2:65" s="13" customFormat="1">
      <c r="B385" s="146"/>
      <c r="D385" s="136" t="s">
        <v>234</v>
      </c>
      <c r="E385" s="147" t="s">
        <v>1</v>
      </c>
      <c r="F385" s="148" t="s">
        <v>7532</v>
      </c>
      <c r="H385" s="149">
        <v>1</v>
      </c>
      <c r="L385" s="146"/>
      <c r="M385" s="150"/>
      <c r="T385" s="151"/>
      <c r="AT385" s="147" t="s">
        <v>234</v>
      </c>
      <c r="AU385" s="147" t="s">
        <v>82</v>
      </c>
      <c r="AV385" s="13" t="s">
        <v>82</v>
      </c>
      <c r="AW385" s="13" t="s">
        <v>29</v>
      </c>
      <c r="AX385" s="13" t="s">
        <v>73</v>
      </c>
      <c r="AY385" s="147" t="s">
        <v>224</v>
      </c>
    </row>
    <row r="386" spans="2:65" s="13" customFormat="1">
      <c r="B386" s="146"/>
      <c r="D386" s="136" t="s">
        <v>234</v>
      </c>
      <c r="E386" s="147" t="s">
        <v>1</v>
      </c>
      <c r="F386" s="148" t="s">
        <v>7533</v>
      </c>
      <c r="H386" s="149">
        <v>2</v>
      </c>
      <c r="L386" s="146"/>
      <c r="M386" s="150"/>
      <c r="T386" s="151"/>
      <c r="AT386" s="147" t="s">
        <v>234</v>
      </c>
      <c r="AU386" s="147" t="s">
        <v>82</v>
      </c>
      <c r="AV386" s="13" t="s">
        <v>82</v>
      </c>
      <c r="AW386" s="13" t="s">
        <v>29</v>
      </c>
      <c r="AX386" s="13" t="s">
        <v>73</v>
      </c>
      <c r="AY386" s="147" t="s">
        <v>224</v>
      </c>
    </row>
    <row r="387" spans="2:65" s="13" customFormat="1">
      <c r="B387" s="146"/>
      <c r="D387" s="136" t="s">
        <v>234</v>
      </c>
      <c r="E387" s="147" t="s">
        <v>1</v>
      </c>
      <c r="F387" s="148" t="s">
        <v>7534</v>
      </c>
      <c r="H387" s="149">
        <v>1</v>
      </c>
      <c r="L387" s="146"/>
      <c r="M387" s="150"/>
      <c r="T387" s="151"/>
      <c r="AT387" s="147" t="s">
        <v>234</v>
      </c>
      <c r="AU387" s="147" t="s">
        <v>82</v>
      </c>
      <c r="AV387" s="13" t="s">
        <v>82</v>
      </c>
      <c r="AW387" s="13" t="s">
        <v>29</v>
      </c>
      <c r="AX387" s="13" t="s">
        <v>73</v>
      </c>
      <c r="AY387" s="147" t="s">
        <v>224</v>
      </c>
    </row>
    <row r="388" spans="2:65" s="13" customFormat="1">
      <c r="B388" s="146"/>
      <c r="D388" s="136" t="s">
        <v>234</v>
      </c>
      <c r="E388" s="147" t="s">
        <v>1</v>
      </c>
      <c r="F388" s="148" t="s">
        <v>7535</v>
      </c>
      <c r="H388" s="149">
        <v>1</v>
      </c>
      <c r="L388" s="146"/>
      <c r="M388" s="150"/>
      <c r="T388" s="151"/>
      <c r="AT388" s="147" t="s">
        <v>234</v>
      </c>
      <c r="AU388" s="147" t="s">
        <v>82</v>
      </c>
      <c r="AV388" s="13" t="s">
        <v>82</v>
      </c>
      <c r="AW388" s="13" t="s">
        <v>29</v>
      </c>
      <c r="AX388" s="13" t="s">
        <v>73</v>
      </c>
      <c r="AY388" s="147" t="s">
        <v>224</v>
      </c>
    </row>
    <row r="389" spans="2:65" s="13" customFormat="1">
      <c r="B389" s="146"/>
      <c r="D389" s="136" t="s">
        <v>234</v>
      </c>
      <c r="E389" s="147" t="s">
        <v>1</v>
      </c>
      <c r="F389" s="148" t="s">
        <v>7536</v>
      </c>
      <c r="H389" s="149">
        <v>1</v>
      </c>
      <c r="L389" s="146"/>
      <c r="M389" s="150"/>
      <c r="T389" s="151"/>
      <c r="AT389" s="147" t="s">
        <v>234</v>
      </c>
      <c r="AU389" s="147" t="s">
        <v>82</v>
      </c>
      <c r="AV389" s="13" t="s">
        <v>82</v>
      </c>
      <c r="AW389" s="13" t="s">
        <v>29</v>
      </c>
      <c r="AX389" s="13" t="s">
        <v>73</v>
      </c>
      <c r="AY389" s="147" t="s">
        <v>224</v>
      </c>
    </row>
    <row r="390" spans="2:65" s="14" customFormat="1">
      <c r="B390" s="152"/>
      <c r="D390" s="136" t="s">
        <v>234</v>
      </c>
      <c r="E390" s="153" t="s">
        <v>1</v>
      </c>
      <c r="F390" s="154" t="s">
        <v>239</v>
      </c>
      <c r="H390" s="155">
        <v>6</v>
      </c>
      <c r="L390" s="152"/>
      <c r="M390" s="156"/>
      <c r="T390" s="157"/>
      <c r="AT390" s="153" t="s">
        <v>234</v>
      </c>
      <c r="AU390" s="153" t="s">
        <v>82</v>
      </c>
      <c r="AV390" s="14" t="s">
        <v>106</v>
      </c>
      <c r="AW390" s="14" t="s">
        <v>29</v>
      </c>
      <c r="AX390" s="14" t="s">
        <v>78</v>
      </c>
      <c r="AY390" s="153" t="s">
        <v>224</v>
      </c>
    </row>
    <row r="391" spans="2:65" s="1" customFormat="1" ht="24.2" customHeight="1">
      <c r="B391" s="123"/>
      <c r="C391" s="164" t="s">
        <v>689</v>
      </c>
      <c r="D391" s="164" t="s">
        <v>1008</v>
      </c>
      <c r="E391" s="165" t="s">
        <v>7537</v>
      </c>
      <c r="F391" s="166" t="s">
        <v>7538</v>
      </c>
      <c r="G391" s="167" t="s">
        <v>639</v>
      </c>
      <c r="H391" s="168">
        <v>3</v>
      </c>
      <c r="I391" s="169">
        <v>792</v>
      </c>
      <c r="J391" s="169">
        <f>ROUND(I391*H391,2)</f>
        <v>2376</v>
      </c>
      <c r="K391" s="166" t="s">
        <v>1</v>
      </c>
      <c r="L391" s="170"/>
      <c r="M391" s="171" t="s">
        <v>1</v>
      </c>
      <c r="N391" s="172" t="s">
        <v>38</v>
      </c>
      <c r="O391" s="132">
        <v>0</v>
      </c>
      <c r="P391" s="132">
        <f>O391*H391</f>
        <v>0</v>
      </c>
      <c r="Q391" s="132">
        <v>3.5000000000000001E-3</v>
      </c>
      <c r="R391" s="132">
        <f>Q391*H391</f>
        <v>1.0500000000000001E-2</v>
      </c>
      <c r="S391" s="132">
        <v>0</v>
      </c>
      <c r="T391" s="133">
        <f>S391*H391</f>
        <v>0</v>
      </c>
      <c r="AR391" s="134" t="s">
        <v>118</v>
      </c>
      <c r="AT391" s="134" t="s">
        <v>1008</v>
      </c>
      <c r="AU391" s="134" t="s">
        <v>82</v>
      </c>
      <c r="AY391" s="17" t="s">
        <v>224</v>
      </c>
      <c r="BE391" s="135">
        <f>IF(N391="základní",J391,0)</f>
        <v>2376</v>
      </c>
      <c r="BF391" s="135">
        <f>IF(N391="snížená",J391,0)</f>
        <v>0</v>
      </c>
      <c r="BG391" s="135">
        <f>IF(N391="zákl. přenesená",J391,0)</f>
        <v>0</v>
      </c>
      <c r="BH391" s="135">
        <f>IF(N391="sníž. přenesená",J391,0)</f>
        <v>0</v>
      </c>
      <c r="BI391" s="135">
        <f>IF(N391="nulová",J391,0)</f>
        <v>0</v>
      </c>
      <c r="BJ391" s="17" t="s">
        <v>78</v>
      </c>
      <c r="BK391" s="135">
        <f>ROUND(I391*H391,2)</f>
        <v>2376</v>
      </c>
      <c r="BL391" s="17" t="s">
        <v>106</v>
      </c>
      <c r="BM391" s="134" t="s">
        <v>7539</v>
      </c>
    </row>
    <row r="392" spans="2:65" s="1" customFormat="1">
      <c r="B392" s="29"/>
      <c r="D392" s="136" t="s">
        <v>231</v>
      </c>
      <c r="F392" s="137" t="s">
        <v>7538</v>
      </c>
      <c r="L392" s="29"/>
      <c r="M392" s="138"/>
      <c r="T392" s="53"/>
      <c r="AT392" s="17" t="s">
        <v>231</v>
      </c>
      <c r="AU392" s="17" t="s">
        <v>82</v>
      </c>
    </row>
    <row r="393" spans="2:65" s="13" customFormat="1">
      <c r="B393" s="146"/>
      <c r="D393" s="136" t="s">
        <v>234</v>
      </c>
      <c r="E393" s="147" t="s">
        <v>1</v>
      </c>
      <c r="F393" s="148" t="s">
        <v>7532</v>
      </c>
      <c r="H393" s="149">
        <v>1</v>
      </c>
      <c r="L393" s="146"/>
      <c r="M393" s="150"/>
      <c r="T393" s="151"/>
      <c r="AT393" s="147" t="s">
        <v>234</v>
      </c>
      <c r="AU393" s="147" t="s">
        <v>82</v>
      </c>
      <c r="AV393" s="13" t="s">
        <v>82</v>
      </c>
      <c r="AW393" s="13" t="s">
        <v>29</v>
      </c>
      <c r="AX393" s="13" t="s">
        <v>73</v>
      </c>
      <c r="AY393" s="147" t="s">
        <v>224</v>
      </c>
    </row>
    <row r="394" spans="2:65" s="13" customFormat="1">
      <c r="B394" s="146"/>
      <c r="D394" s="136" t="s">
        <v>234</v>
      </c>
      <c r="E394" s="147" t="s">
        <v>1</v>
      </c>
      <c r="F394" s="148" t="s">
        <v>7533</v>
      </c>
      <c r="H394" s="149">
        <v>2</v>
      </c>
      <c r="L394" s="146"/>
      <c r="M394" s="150"/>
      <c r="T394" s="151"/>
      <c r="AT394" s="147" t="s">
        <v>234</v>
      </c>
      <c r="AU394" s="147" t="s">
        <v>82</v>
      </c>
      <c r="AV394" s="13" t="s">
        <v>82</v>
      </c>
      <c r="AW394" s="13" t="s">
        <v>29</v>
      </c>
      <c r="AX394" s="13" t="s">
        <v>73</v>
      </c>
      <c r="AY394" s="147" t="s">
        <v>224</v>
      </c>
    </row>
    <row r="395" spans="2:65" s="14" customFormat="1">
      <c r="B395" s="152"/>
      <c r="D395" s="136" t="s">
        <v>234</v>
      </c>
      <c r="E395" s="153" t="s">
        <v>1</v>
      </c>
      <c r="F395" s="154" t="s">
        <v>239</v>
      </c>
      <c r="H395" s="155">
        <v>3</v>
      </c>
      <c r="L395" s="152"/>
      <c r="M395" s="156"/>
      <c r="T395" s="157"/>
      <c r="AT395" s="153" t="s">
        <v>234</v>
      </c>
      <c r="AU395" s="153" t="s">
        <v>82</v>
      </c>
      <c r="AV395" s="14" t="s">
        <v>106</v>
      </c>
      <c r="AW395" s="14" t="s">
        <v>29</v>
      </c>
      <c r="AX395" s="14" t="s">
        <v>78</v>
      </c>
      <c r="AY395" s="153" t="s">
        <v>224</v>
      </c>
    </row>
    <row r="396" spans="2:65" s="1" customFormat="1" ht="24.2" customHeight="1">
      <c r="B396" s="123"/>
      <c r="C396" s="164" t="s">
        <v>456</v>
      </c>
      <c r="D396" s="164" t="s">
        <v>1008</v>
      </c>
      <c r="E396" s="165" t="s">
        <v>7540</v>
      </c>
      <c r="F396" s="166" t="s">
        <v>7541</v>
      </c>
      <c r="G396" s="167" t="s">
        <v>639</v>
      </c>
      <c r="H396" s="168">
        <v>2</v>
      </c>
      <c r="I396" s="169">
        <v>605</v>
      </c>
      <c r="J396" s="169">
        <f>ROUND(I396*H396,2)</f>
        <v>1210</v>
      </c>
      <c r="K396" s="166" t="s">
        <v>1</v>
      </c>
      <c r="L396" s="170"/>
      <c r="M396" s="171" t="s">
        <v>1</v>
      </c>
      <c r="N396" s="172" t="s">
        <v>38</v>
      </c>
      <c r="O396" s="132">
        <v>0</v>
      </c>
      <c r="P396" s="132">
        <f>O396*H396</f>
        <v>0</v>
      </c>
      <c r="Q396" s="132">
        <v>1.2999999999999999E-3</v>
      </c>
      <c r="R396" s="132">
        <f>Q396*H396</f>
        <v>2.5999999999999999E-3</v>
      </c>
      <c r="S396" s="132">
        <v>0</v>
      </c>
      <c r="T396" s="133">
        <f>S396*H396</f>
        <v>0</v>
      </c>
      <c r="AR396" s="134" t="s">
        <v>118</v>
      </c>
      <c r="AT396" s="134" t="s">
        <v>1008</v>
      </c>
      <c r="AU396" s="134" t="s">
        <v>82</v>
      </c>
      <c r="AY396" s="17" t="s">
        <v>224</v>
      </c>
      <c r="BE396" s="135">
        <f>IF(N396="základní",J396,0)</f>
        <v>1210</v>
      </c>
      <c r="BF396" s="135">
        <f>IF(N396="snížená",J396,0)</f>
        <v>0</v>
      </c>
      <c r="BG396" s="135">
        <f>IF(N396="zákl. přenesená",J396,0)</f>
        <v>0</v>
      </c>
      <c r="BH396" s="135">
        <f>IF(N396="sníž. přenesená",J396,0)</f>
        <v>0</v>
      </c>
      <c r="BI396" s="135">
        <f>IF(N396="nulová",J396,0)</f>
        <v>0</v>
      </c>
      <c r="BJ396" s="17" t="s">
        <v>78</v>
      </c>
      <c r="BK396" s="135">
        <f>ROUND(I396*H396,2)</f>
        <v>1210</v>
      </c>
      <c r="BL396" s="17" t="s">
        <v>106</v>
      </c>
      <c r="BM396" s="134" t="s">
        <v>7542</v>
      </c>
    </row>
    <row r="397" spans="2:65" s="1" customFormat="1">
      <c r="B397" s="29"/>
      <c r="D397" s="136" t="s">
        <v>231</v>
      </c>
      <c r="F397" s="137" t="s">
        <v>7541</v>
      </c>
      <c r="L397" s="29"/>
      <c r="M397" s="138"/>
      <c r="T397" s="53"/>
      <c r="AT397" s="17" t="s">
        <v>231</v>
      </c>
      <c r="AU397" s="17" t="s">
        <v>82</v>
      </c>
    </row>
    <row r="398" spans="2:65" s="13" customFormat="1">
      <c r="B398" s="146"/>
      <c r="D398" s="136" t="s">
        <v>234</v>
      </c>
      <c r="E398" s="147" t="s">
        <v>1</v>
      </c>
      <c r="F398" s="148" t="s">
        <v>7534</v>
      </c>
      <c r="H398" s="149">
        <v>1</v>
      </c>
      <c r="L398" s="146"/>
      <c r="M398" s="150"/>
      <c r="T398" s="151"/>
      <c r="AT398" s="147" t="s">
        <v>234</v>
      </c>
      <c r="AU398" s="147" t="s">
        <v>82</v>
      </c>
      <c r="AV398" s="13" t="s">
        <v>82</v>
      </c>
      <c r="AW398" s="13" t="s">
        <v>29</v>
      </c>
      <c r="AX398" s="13" t="s">
        <v>73</v>
      </c>
      <c r="AY398" s="147" t="s">
        <v>224</v>
      </c>
    </row>
    <row r="399" spans="2:65" s="13" customFormat="1">
      <c r="B399" s="146"/>
      <c r="D399" s="136" t="s">
        <v>234</v>
      </c>
      <c r="E399" s="147" t="s">
        <v>1</v>
      </c>
      <c r="F399" s="148" t="s">
        <v>7536</v>
      </c>
      <c r="H399" s="149">
        <v>1</v>
      </c>
      <c r="L399" s="146"/>
      <c r="M399" s="150"/>
      <c r="T399" s="151"/>
      <c r="AT399" s="147" t="s">
        <v>234</v>
      </c>
      <c r="AU399" s="147" t="s">
        <v>82</v>
      </c>
      <c r="AV399" s="13" t="s">
        <v>82</v>
      </c>
      <c r="AW399" s="13" t="s">
        <v>29</v>
      </c>
      <c r="AX399" s="13" t="s">
        <v>73</v>
      </c>
      <c r="AY399" s="147" t="s">
        <v>224</v>
      </c>
    </row>
    <row r="400" spans="2:65" s="14" customFormat="1">
      <c r="B400" s="152"/>
      <c r="D400" s="136" t="s">
        <v>234</v>
      </c>
      <c r="E400" s="153" t="s">
        <v>1</v>
      </c>
      <c r="F400" s="154" t="s">
        <v>239</v>
      </c>
      <c r="H400" s="155">
        <v>2</v>
      </c>
      <c r="L400" s="152"/>
      <c r="M400" s="156"/>
      <c r="T400" s="157"/>
      <c r="AT400" s="153" t="s">
        <v>234</v>
      </c>
      <c r="AU400" s="153" t="s">
        <v>82</v>
      </c>
      <c r="AV400" s="14" t="s">
        <v>106</v>
      </c>
      <c r="AW400" s="14" t="s">
        <v>29</v>
      </c>
      <c r="AX400" s="14" t="s">
        <v>78</v>
      </c>
      <c r="AY400" s="153" t="s">
        <v>224</v>
      </c>
    </row>
    <row r="401" spans="2:65" s="1" customFormat="1" ht="16.5" customHeight="1">
      <c r="B401" s="123"/>
      <c r="C401" s="164" t="s">
        <v>700</v>
      </c>
      <c r="D401" s="164" t="s">
        <v>1008</v>
      </c>
      <c r="E401" s="165" t="s">
        <v>7543</v>
      </c>
      <c r="F401" s="166" t="s">
        <v>7544</v>
      </c>
      <c r="G401" s="167" t="s">
        <v>639</v>
      </c>
      <c r="H401" s="168">
        <v>1</v>
      </c>
      <c r="I401" s="169">
        <v>806</v>
      </c>
      <c r="J401" s="169">
        <f>ROUND(I401*H401,2)</f>
        <v>806</v>
      </c>
      <c r="K401" s="166" t="s">
        <v>1</v>
      </c>
      <c r="L401" s="170"/>
      <c r="M401" s="171" t="s">
        <v>1</v>
      </c>
      <c r="N401" s="172" t="s">
        <v>38</v>
      </c>
      <c r="O401" s="132">
        <v>0</v>
      </c>
      <c r="P401" s="132">
        <f>O401*H401</f>
        <v>0</v>
      </c>
      <c r="Q401" s="132">
        <v>4.0000000000000001E-3</v>
      </c>
      <c r="R401" s="132">
        <f>Q401*H401</f>
        <v>4.0000000000000001E-3</v>
      </c>
      <c r="S401" s="132">
        <v>0</v>
      </c>
      <c r="T401" s="133">
        <f>S401*H401</f>
        <v>0</v>
      </c>
      <c r="AR401" s="134" t="s">
        <v>118</v>
      </c>
      <c r="AT401" s="134" t="s">
        <v>1008</v>
      </c>
      <c r="AU401" s="134" t="s">
        <v>82</v>
      </c>
      <c r="AY401" s="17" t="s">
        <v>224</v>
      </c>
      <c r="BE401" s="135">
        <f>IF(N401="základní",J401,0)</f>
        <v>806</v>
      </c>
      <c r="BF401" s="135">
        <f>IF(N401="snížená",J401,0)</f>
        <v>0</v>
      </c>
      <c r="BG401" s="135">
        <f>IF(N401="zákl. přenesená",J401,0)</f>
        <v>0</v>
      </c>
      <c r="BH401" s="135">
        <f>IF(N401="sníž. přenesená",J401,0)</f>
        <v>0</v>
      </c>
      <c r="BI401" s="135">
        <f>IF(N401="nulová",J401,0)</f>
        <v>0</v>
      </c>
      <c r="BJ401" s="17" t="s">
        <v>78</v>
      </c>
      <c r="BK401" s="135">
        <f>ROUND(I401*H401,2)</f>
        <v>806</v>
      </c>
      <c r="BL401" s="17" t="s">
        <v>106</v>
      </c>
      <c r="BM401" s="134" t="s">
        <v>7545</v>
      </c>
    </row>
    <row r="402" spans="2:65" s="1" customFormat="1">
      <c r="B402" s="29"/>
      <c r="D402" s="136" t="s">
        <v>231</v>
      </c>
      <c r="F402" s="137" t="s">
        <v>7544</v>
      </c>
      <c r="L402" s="29"/>
      <c r="M402" s="138"/>
      <c r="T402" s="53"/>
      <c r="AT402" s="17" t="s">
        <v>231</v>
      </c>
      <c r="AU402" s="17" t="s">
        <v>82</v>
      </c>
    </row>
    <row r="403" spans="2:65" s="13" customFormat="1">
      <c r="B403" s="146"/>
      <c r="D403" s="136" t="s">
        <v>234</v>
      </c>
      <c r="E403" s="147" t="s">
        <v>1</v>
      </c>
      <c r="F403" s="148" t="s">
        <v>7535</v>
      </c>
      <c r="H403" s="149">
        <v>1</v>
      </c>
      <c r="L403" s="146"/>
      <c r="M403" s="150"/>
      <c r="T403" s="151"/>
      <c r="AT403" s="147" t="s">
        <v>234</v>
      </c>
      <c r="AU403" s="147" t="s">
        <v>82</v>
      </c>
      <c r="AV403" s="13" t="s">
        <v>82</v>
      </c>
      <c r="AW403" s="13" t="s">
        <v>29</v>
      </c>
      <c r="AX403" s="13" t="s">
        <v>73</v>
      </c>
      <c r="AY403" s="147" t="s">
        <v>224</v>
      </c>
    </row>
    <row r="404" spans="2:65" s="14" customFormat="1">
      <c r="B404" s="152"/>
      <c r="D404" s="136" t="s">
        <v>234</v>
      </c>
      <c r="E404" s="153" t="s">
        <v>1</v>
      </c>
      <c r="F404" s="154" t="s">
        <v>239</v>
      </c>
      <c r="H404" s="155">
        <v>1</v>
      </c>
      <c r="L404" s="152"/>
      <c r="M404" s="156"/>
      <c r="T404" s="157"/>
      <c r="AT404" s="153" t="s">
        <v>234</v>
      </c>
      <c r="AU404" s="153" t="s">
        <v>82</v>
      </c>
      <c r="AV404" s="14" t="s">
        <v>106</v>
      </c>
      <c r="AW404" s="14" t="s">
        <v>29</v>
      </c>
      <c r="AX404" s="14" t="s">
        <v>78</v>
      </c>
      <c r="AY404" s="153" t="s">
        <v>224</v>
      </c>
    </row>
    <row r="405" spans="2:65" s="1" customFormat="1" ht="24.2" customHeight="1">
      <c r="B405" s="123"/>
      <c r="C405" s="124" t="s">
        <v>459</v>
      </c>
      <c r="D405" s="124" t="s">
        <v>226</v>
      </c>
      <c r="E405" s="125" t="s">
        <v>7546</v>
      </c>
      <c r="F405" s="126" t="s">
        <v>7547</v>
      </c>
      <c r="G405" s="127" t="s">
        <v>639</v>
      </c>
      <c r="H405" s="128">
        <v>6</v>
      </c>
      <c r="I405" s="129">
        <v>356</v>
      </c>
      <c r="J405" s="129">
        <f>ROUND(I405*H405,2)</f>
        <v>2136</v>
      </c>
      <c r="K405" s="126" t="s">
        <v>1</v>
      </c>
      <c r="L405" s="29"/>
      <c r="M405" s="130" t="s">
        <v>1</v>
      </c>
      <c r="N405" s="131" t="s">
        <v>38</v>
      </c>
      <c r="O405" s="132">
        <v>0.41599999999999998</v>
      </c>
      <c r="P405" s="132">
        <f>O405*H405</f>
        <v>2.496</v>
      </c>
      <c r="Q405" s="132">
        <v>0.10940999999999999</v>
      </c>
      <c r="R405" s="132">
        <f>Q405*H405</f>
        <v>0.65645999999999993</v>
      </c>
      <c r="S405" s="132">
        <v>0</v>
      </c>
      <c r="T405" s="133">
        <f>S405*H405</f>
        <v>0</v>
      </c>
      <c r="AR405" s="134" t="s">
        <v>106</v>
      </c>
      <c r="AT405" s="134" t="s">
        <v>226</v>
      </c>
      <c r="AU405" s="134" t="s">
        <v>82</v>
      </c>
      <c r="AY405" s="17" t="s">
        <v>224</v>
      </c>
      <c r="BE405" s="135">
        <f>IF(N405="základní",J405,0)</f>
        <v>2136</v>
      </c>
      <c r="BF405" s="135">
        <f>IF(N405="snížená",J405,0)</f>
        <v>0</v>
      </c>
      <c r="BG405" s="135">
        <f>IF(N405="zákl. přenesená",J405,0)</f>
        <v>0</v>
      </c>
      <c r="BH405" s="135">
        <f>IF(N405="sníž. přenesená",J405,0)</f>
        <v>0</v>
      </c>
      <c r="BI405" s="135">
        <f>IF(N405="nulová",J405,0)</f>
        <v>0</v>
      </c>
      <c r="BJ405" s="17" t="s">
        <v>78</v>
      </c>
      <c r="BK405" s="135">
        <f>ROUND(I405*H405,2)</f>
        <v>2136</v>
      </c>
      <c r="BL405" s="17" t="s">
        <v>106</v>
      </c>
      <c r="BM405" s="134" t="s">
        <v>7548</v>
      </c>
    </row>
    <row r="406" spans="2:65" s="1" customFormat="1" ht="19.5">
      <c r="B406" s="29"/>
      <c r="D406" s="136" t="s">
        <v>231</v>
      </c>
      <c r="F406" s="137" t="s">
        <v>7547</v>
      </c>
      <c r="L406" s="29"/>
      <c r="M406" s="138"/>
      <c r="T406" s="53"/>
      <c r="AT406" s="17" t="s">
        <v>231</v>
      </c>
      <c r="AU406" s="17" t="s">
        <v>82</v>
      </c>
    </row>
    <row r="407" spans="2:65" s="1" customFormat="1" ht="21.75" customHeight="1">
      <c r="B407" s="123"/>
      <c r="C407" s="164" t="s">
        <v>715</v>
      </c>
      <c r="D407" s="164" t="s">
        <v>1008</v>
      </c>
      <c r="E407" s="165" t="s">
        <v>7549</v>
      </c>
      <c r="F407" s="166" t="s">
        <v>7550</v>
      </c>
      <c r="G407" s="167" t="s">
        <v>639</v>
      </c>
      <c r="H407" s="168">
        <v>6</v>
      </c>
      <c r="I407" s="169">
        <v>891</v>
      </c>
      <c r="J407" s="169">
        <f>ROUND(I407*H407,2)</f>
        <v>5346</v>
      </c>
      <c r="K407" s="166" t="s">
        <v>1</v>
      </c>
      <c r="L407" s="170"/>
      <c r="M407" s="171" t="s">
        <v>1</v>
      </c>
      <c r="N407" s="172" t="s">
        <v>38</v>
      </c>
      <c r="O407" s="132">
        <v>0</v>
      </c>
      <c r="P407" s="132">
        <f>O407*H407</f>
        <v>0</v>
      </c>
      <c r="Q407" s="132">
        <v>6.4999999999999997E-3</v>
      </c>
      <c r="R407" s="132">
        <f>Q407*H407</f>
        <v>3.9E-2</v>
      </c>
      <c r="S407" s="132">
        <v>0</v>
      </c>
      <c r="T407" s="133">
        <f>S407*H407</f>
        <v>0</v>
      </c>
      <c r="AR407" s="134" t="s">
        <v>118</v>
      </c>
      <c r="AT407" s="134" t="s">
        <v>1008</v>
      </c>
      <c r="AU407" s="134" t="s">
        <v>82</v>
      </c>
      <c r="AY407" s="17" t="s">
        <v>224</v>
      </c>
      <c r="BE407" s="135">
        <f>IF(N407="základní",J407,0)</f>
        <v>5346</v>
      </c>
      <c r="BF407" s="135">
        <f>IF(N407="snížená",J407,0)</f>
        <v>0</v>
      </c>
      <c r="BG407" s="135">
        <f>IF(N407="zákl. přenesená",J407,0)</f>
        <v>0</v>
      </c>
      <c r="BH407" s="135">
        <f>IF(N407="sníž. přenesená",J407,0)</f>
        <v>0</v>
      </c>
      <c r="BI407" s="135">
        <f>IF(N407="nulová",J407,0)</f>
        <v>0</v>
      </c>
      <c r="BJ407" s="17" t="s">
        <v>78</v>
      </c>
      <c r="BK407" s="135">
        <f>ROUND(I407*H407,2)</f>
        <v>5346</v>
      </c>
      <c r="BL407" s="17" t="s">
        <v>106</v>
      </c>
      <c r="BM407" s="134" t="s">
        <v>7551</v>
      </c>
    </row>
    <row r="408" spans="2:65" s="1" customFormat="1">
      <c r="B408" s="29"/>
      <c r="D408" s="136" t="s">
        <v>231</v>
      </c>
      <c r="F408" s="137" t="s">
        <v>7550</v>
      </c>
      <c r="L408" s="29"/>
      <c r="M408" s="138"/>
      <c r="T408" s="53"/>
      <c r="AT408" s="17" t="s">
        <v>231</v>
      </c>
      <c r="AU408" s="17" t="s">
        <v>82</v>
      </c>
    </row>
    <row r="409" spans="2:65" s="1" customFormat="1" ht="24.2" customHeight="1">
      <c r="B409" s="123"/>
      <c r="C409" s="124" t="s">
        <v>467</v>
      </c>
      <c r="D409" s="124" t="s">
        <v>226</v>
      </c>
      <c r="E409" s="125" t="s">
        <v>7552</v>
      </c>
      <c r="F409" s="126" t="s">
        <v>7553</v>
      </c>
      <c r="G409" s="127" t="s">
        <v>272</v>
      </c>
      <c r="H409" s="128">
        <v>25</v>
      </c>
      <c r="I409" s="129">
        <v>11.5</v>
      </c>
      <c r="J409" s="129">
        <f>ROUND(I409*H409,2)</f>
        <v>287.5</v>
      </c>
      <c r="K409" s="126" t="s">
        <v>1</v>
      </c>
      <c r="L409" s="29"/>
      <c r="M409" s="130" t="s">
        <v>1</v>
      </c>
      <c r="N409" s="131" t="s">
        <v>38</v>
      </c>
      <c r="O409" s="132">
        <v>3.0000000000000001E-3</v>
      </c>
      <c r="P409" s="132">
        <f>O409*H409</f>
        <v>7.4999999999999997E-2</v>
      </c>
      <c r="Q409" s="132">
        <v>1E-4</v>
      </c>
      <c r="R409" s="132">
        <f>Q409*H409</f>
        <v>2.5000000000000001E-3</v>
      </c>
      <c r="S409" s="132">
        <v>0</v>
      </c>
      <c r="T409" s="133">
        <f>S409*H409</f>
        <v>0</v>
      </c>
      <c r="AR409" s="134" t="s">
        <v>106</v>
      </c>
      <c r="AT409" s="134" t="s">
        <v>226</v>
      </c>
      <c r="AU409" s="134" t="s">
        <v>82</v>
      </c>
      <c r="AY409" s="17" t="s">
        <v>224</v>
      </c>
      <c r="BE409" s="135">
        <f>IF(N409="základní",J409,0)</f>
        <v>287.5</v>
      </c>
      <c r="BF409" s="135">
        <f>IF(N409="snížená",J409,0)</f>
        <v>0</v>
      </c>
      <c r="BG409" s="135">
        <f>IF(N409="zákl. přenesená",J409,0)</f>
        <v>0</v>
      </c>
      <c r="BH409" s="135">
        <f>IF(N409="sníž. přenesená",J409,0)</f>
        <v>0</v>
      </c>
      <c r="BI409" s="135">
        <f>IF(N409="nulová",J409,0)</f>
        <v>0</v>
      </c>
      <c r="BJ409" s="17" t="s">
        <v>78</v>
      </c>
      <c r="BK409" s="135">
        <f>ROUND(I409*H409,2)</f>
        <v>287.5</v>
      </c>
      <c r="BL409" s="17" t="s">
        <v>106</v>
      </c>
      <c r="BM409" s="134" t="s">
        <v>7554</v>
      </c>
    </row>
    <row r="410" spans="2:65" s="1" customFormat="1" ht="19.5">
      <c r="B410" s="29"/>
      <c r="D410" s="136" t="s">
        <v>231</v>
      </c>
      <c r="F410" s="137" t="s">
        <v>7553</v>
      </c>
      <c r="L410" s="29"/>
      <c r="M410" s="138"/>
      <c r="T410" s="53"/>
      <c r="AT410" s="17" t="s">
        <v>231</v>
      </c>
      <c r="AU410" s="17" t="s">
        <v>82</v>
      </c>
    </row>
    <row r="411" spans="2:65" s="13" customFormat="1">
      <c r="B411" s="146"/>
      <c r="D411" s="136" t="s">
        <v>234</v>
      </c>
      <c r="E411" s="147" t="s">
        <v>1</v>
      </c>
      <c r="F411" s="148" t="s">
        <v>7555</v>
      </c>
      <c r="H411" s="149">
        <v>25</v>
      </c>
      <c r="L411" s="146"/>
      <c r="M411" s="150"/>
      <c r="T411" s="151"/>
      <c r="AT411" s="147" t="s">
        <v>234</v>
      </c>
      <c r="AU411" s="147" t="s">
        <v>82</v>
      </c>
      <c r="AV411" s="13" t="s">
        <v>82</v>
      </c>
      <c r="AW411" s="13" t="s">
        <v>29</v>
      </c>
      <c r="AX411" s="13" t="s">
        <v>73</v>
      </c>
      <c r="AY411" s="147" t="s">
        <v>224</v>
      </c>
    </row>
    <row r="412" spans="2:65" s="14" customFormat="1">
      <c r="B412" s="152"/>
      <c r="D412" s="136" t="s">
        <v>234</v>
      </c>
      <c r="E412" s="153" t="s">
        <v>1</v>
      </c>
      <c r="F412" s="154" t="s">
        <v>239</v>
      </c>
      <c r="H412" s="155">
        <v>25</v>
      </c>
      <c r="L412" s="152"/>
      <c r="M412" s="156"/>
      <c r="T412" s="157"/>
      <c r="AT412" s="153" t="s">
        <v>234</v>
      </c>
      <c r="AU412" s="153" t="s">
        <v>82</v>
      </c>
      <c r="AV412" s="14" t="s">
        <v>106</v>
      </c>
      <c r="AW412" s="14" t="s">
        <v>29</v>
      </c>
      <c r="AX412" s="14" t="s">
        <v>78</v>
      </c>
      <c r="AY412" s="153" t="s">
        <v>224</v>
      </c>
    </row>
    <row r="413" spans="2:65" s="1" customFormat="1" ht="24.2" customHeight="1">
      <c r="B413" s="123"/>
      <c r="C413" s="124" t="s">
        <v>727</v>
      </c>
      <c r="D413" s="124" t="s">
        <v>226</v>
      </c>
      <c r="E413" s="125" t="s">
        <v>7556</v>
      </c>
      <c r="F413" s="126" t="s">
        <v>7557</v>
      </c>
      <c r="G413" s="127" t="s">
        <v>272</v>
      </c>
      <c r="H413" s="128">
        <v>706.2</v>
      </c>
      <c r="I413" s="129">
        <v>306</v>
      </c>
      <c r="J413" s="129">
        <f>ROUND(I413*H413,2)</f>
        <v>216097.2</v>
      </c>
      <c r="K413" s="126" t="s">
        <v>1</v>
      </c>
      <c r="L413" s="29"/>
      <c r="M413" s="130" t="s">
        <v>1</v>
      </c>
      <c r="N413" s="131" t="s">
        <v>38</v>
      </c>
      <c r="O413" s="132">
        <v>0.23400000000000001</v>
      </c>
      <c r="P413" s="132">
        <f>O413*H413</f>
        <v>165.25080000000003</v>
      </c>
      <c r="Q413" s="132">
        <v>0.14066999999999999</v>
      </c>
      <c r="R413" s="132">
        <f>Q413*H413</f>
        <v>99.341154000000003</v>
      </c>
      <c r="S413" s="132">
        <v>0</v>
      </c>
      <c r="T413" s="133">
        <f>S413*H413</f>
        <v>0</v>
      </c>
      <c r="AR413" s="134" t="s">
        <v>106</v>
      </c>
      <c r="AT413" s="134" t="s">
        <v>226</v>
      </c>
      <c r="AU413" s="134" t="s">
        <v>82</v>
      </c>
      <c r="AY413" s="17" t="s">
        <v>224</v>
      </c>
      <c r="BE413" s="135">
        <f>IF(N413="základní",J413,0)</f>
        <v>216097.2</v>
      </c>
      <c r="BF413" s="135">
        <f>IF(N413="snížená",J413,0)</f>
        <v>0</v>
      </c>
      <c r="BG413" s="135">
        <f>IF(N413="zákl. přenesená",J413,0)</f>
        <v>0</v>
      </c>
      <c r="BH413" s="135">
        <f>IF(N413="sníž. přenesená",J413,0)</f>
        <v>0</v>
      </c>
      <c r="BI413" s="135">
        <f>IF(N413="nulová",J413,0)</f>
        <v>0</v>
      </c>
      <c r="BJ413" s="17" t="s">
        <v>78</v>
      </c>
      <c r="BK413" s="135">
        <f>ROUND(I413*H413,2)</f>
        <v>216097.2</v>
      </c>
      <c r="BL413" s="17" t="s">
        <v>106</v>
      </c>
      <c r="BM413" s="134" t="s">
        <v>7558</v>
      </c>
    </row>
    <row r="414" spans="2:65" s="1" customFormat="1" ht="19.5">
      <c r="B414" s="29"/>
      <c r="D414" s="136" t="s">
        <v>231</v>
      </c>
      <c r="F414" s="137" t="s">
        <v>7557</v>
      </c>
      <c r="L414" s="29"/>
      <c r="M414" s="138"/>
      <c r="T414" s="53"/>
      <c r="AT414" s="17" t="s">
        <v>231</v>
      </c>
      <c r="AU414" s="17" t="s">
        <v>82</v>
      </c>
    </row>
    <row r="415" spans="2:65" s="13" customFormat="1">
      <c r="B415" s="146"/>
      <c r="D415" s="136" t="s">
        <v>234</v>
      </c>
      <c r="E415" s="147" t="s">
        <v>7252</v>
      </c>
      <c r="F415" s="148" t="s">
        <v>7559</v>
      </c>
      <c r="H415" s="149">
        <v>534</v>
      </c>
      <c r="L415" s="146"/>
      <c r="M415" s="150"/>
      <c r="T415" s="151"/>
      <c r="AT415" s="147" t="s">
        <v>234</v>
      </c>
      <c r="AU415" s="147" t="s">
        <v>82</v>
      </c>
      <c r="AV415" s="13" t="s">
        <v>82</v>
      </c>
      <c r="AW415" s="13" t="s">
        <v>29</v>
      </c>
      <c r="AX415" s="13" t="s">
        <v>73</v>
      </c>
      <c r="AY415" s="147" t="s">
        <v>224</v>
      </c>
    </row>
    <row r="416" spans="2:65" s="13" customFormat="1">
      <c r="B416" s="146"/>
      <c r="D416" s="136" t="s">
        <v>234</v>
      </c>
      <c r="E416" s="147" t="s">
        <v>7253</v>
      </c>
      <c r="F416" s="148" t="s">
        <v>7560</v>
      </c>
      <c r="H416" s="149">
        <v>172.2</v>
      </c>
      <c r="L416" s="146"/>
      <c r="M416" s="150"/>
      <c r="T416" s="151"/>
      <c r="AT416" s="147" t="s">
        <v>234</v>
      </c>
      <c r="AU416" s="147" t="s">
        <v>82</v>
      </c>
      <c r="AV416" s="13" t="s">
        <v>82</v>
      </c>
      <c r="AW416" s="13" t="s">
        <v>29</v>
      </c>
      <c r="AX416" s="13" t="s">
        <v>73</v>
      </c>
      <c r="AY416" s="147" t="s">
        <v>224</v>
      </c>
    </row>
    <row r="417" spans="2:65" s="14" customFormat="1">
      <c r="B417" s="152"/>
      <c r="D417" s="136" t="s">
        <v>234</v>
      </c>
      <c r="E417" s="153" t="s">
        <v>1</v>
      </c>
      <c r="F417" s="154" t="s">
        <v>239</v>
      </c>
      <c r="H417" s="155">
        <v>706.2</v>
      </c>
      <c r="L417" s="152"/>
      <c r="M417" s="156"/>
      <c r="T417" s="157"/>
      <c r="AT417" s="153" t="s">
        <v>234</v>
      </c>
      <c r="AU417" s="153" t="s">
        <v>82</v>
      </c>
      <c r="AV417" s="14" t="s">
        <v>106</v>
      </c>
      <c r="AW417" s="14" t="s">
        <v>29</v>
      </c>
      <c r="AX417" s="14" t="s">
        <v>78</v>
      </c>
      <c r="AY417" s="153" t="s">
        <v>224</v>
      </c>
    </row>
    <row r="418" spans="2:65" s="1" customFormat="1" ht="16.5" customHeight="1">
      <c r="B418" s="123"/>
      <c r="C418" s="164" t="s">
        <v>469</v>
      </c>
      <c r="D418" s="164" t="s">
        <v>1008</v>
      </c>
      <c r="E418" s="165" t="s">
        <v>7561</v>
      </c>
      <c r="F418" s="166" t="s">
        <v>7562</v>
      </c>
      <c r="G418" s="167" t="s">
        <v>272</v>
      </c>
      <c r="H418" s="168">
        <v>544.67999999999995</v>
      </c>
      <c r="I418" s="169">
        <v>1170</v>
      </c>
      <c r="J418" s="169">
        <f>ROUND(I418*H418,2)</f>
        <v>637275.6</v>
      </c>
      <c r="K418" s="166" t="s">
        <v>1</v>
      </c>
      <c r="L418" s="170"/>
      <c r="M418" s="171" t="s">
        <v>1</v>
      </c>
      <c r="N418" s="172" t="s">
        <v>38</v>
      </c>
      <c r="O418" s="132">
        <v>0</v>
      </c>
      <c r="P418" s="132">
        <f>O418*H418</f>
        <v>0</v>
      </c>
      <c r="Q418" s="132">
        <v>0.104</v>
      </c>
      <c r="R418" s="132">
        <f>Q418*H418</f>
        <v>56.646719999999995</v>
      </c>
      <c r="S418" s="132">
        <v>0</v>
      </c>
      <c r="T418" s="133">
        <f>S418*H418</f>
        <v>0</v>
      </c>
      <c r="AR418" s="134" t="s">
        <v>118</v>
      </c>
      <c r="AT418" s="134" t="s">
        <v>1008</v>
      </c>
      <c r="AU418" s="134" t="s">
        <v>82</v>
      </c>
      <c r="AY418" s="17" t="s">
        <v>224</v>
      </c>
      <c r="BE418" s="135">
        <f>IF(N418="základní",J418,0)</f>
        <v>637275.6</v>
      </c>
      <c r="BF418" s="135">
        <f>IF(N418="snížená",J418,0)</f>
        <v>0</v>
      </c>
      <c r="BG418" s="135">
        <f>IF(N418="zákl. přenesená",J418,0)</f>
        <v>0</v>
      </c>
      <c r="BH418" s="135">
        <f>IF(N418="sníž. přenesená",J418,0)</f>
        <v>0</v>
      </c>
      <c r="BI418" s="135">
        <f>IF(N418="nulová",J418,0)</f>
        <v>0</v>
      </c>
      <c r="BJ418" s="17" t="s">
        <v>78</v>
      </c>
      <c r="BK418" s="135">
        <f>ROUND(I418*H418,2)</f>
        <v>637275.6</v>
      </c>
      <c r="BL418" s="17" t="s">
        <v>106</v>
      </c>
      <c r="BM418" s="134" t="s">
        <v>7563</v>
      </c>
    </row>
    <row r="419" spans="2:65" s="1" customFormat="1">
      <c r="B419" s="29"/>
      <c r="D419" s="136" t="s">
        <v>231</v>
      </c>
      <c r="F419" s="137" t="s">
        <v>7562</v>
      </c>
      <c r="L419" s="29"/>
      <c r="M419" s="138"/>
      <c r="T419" s="53"/>
      <c r="AT419" s="17" t="s">
        <v>231</v>
      </c>
      <c r="AU419" s="17" t="s">
        <v>82</v>
      </c>
    </row>
    <row r="420" spans="2:65" s="13" customFormat="1">
      <c r="B420" s="146"/>
      <c r="D420" s="136" t="s">
        <v>234</v>
      </c>
      <c r="E420" s="147" t="s">
        <v>1</v>
      </c>
      <c r="F420" s="148" t="s">
        <v>7252</v>
      </c>
      <c r="H420" s="149">
        <v>534</v>
      </c>
      <c r="L420" s="146"/>
      <c r="M420" s="150"/>
      <c r="T420" s="151"/>
      <c r="AT420" s="147" t="s">
        <v>234</v>
      </c>
      <c r="AU420" s="147" t="s">
        <v>82</v>
      </c>
      <c r="AV420" s="13" t="s">
        <v>82</v>
      </c>
      <c r="AW420" s="13" t="s">
        <v>29</v>
      </c>
      <c r="AX420" s="13" t="s">
        <v>73</v>
      </c>
      <c r="AY420" s="147" t="s">
        <v>224</v>
      </c>
    </row>
    <row r="421" spans="2:65" s="14" customFormat="1">
      <c r="B421" s="152"/>
      <c r="D421" s="136" t="s">
        <v>234</v>
      </c>
      <c r="E421" s="153" t="s">
        <v>1</v>
      </c>
      <c r="F421" s="154" t="s">
        <v>239</v>
      </c>
      <c r="H421" s="155">
        <v>534</v>
      </c>
      <c r="L421" s="152"/>
      <c r="M421" s="156"/>
      <c r="T421" s="157"/>
      <c r="AT421" s="153" t="s">
        <v>234</v>
      </c>
      <c r="AU421" s="153" t="s">
        <v>82</v>
      </c>
      <c r="AV421" s="14" t="s">
        <v>106</v>
      </c>
      <c r="AW421" s="14" t="s">
        <v>29</v>
      </c>
      <c r="AX421" s="14" t="s">
        <v>73</v>
      </c>
      <c r="AY421" s="153" t="s">
        <v>224</v>
      </c>
    </row>
    <row r="422" spans="2:65" s="13" customFormat="1">
      <c r="B422" s="146"/>
      <c r="D422" s="136" t="s">
        <v>234</v>
      </c>
      <c r="E422" s="147" t="s">
        <v>1</v>
      </c>
      <c r="F422" s="148" t="s">
        <v>7564</v>
      </c>
      <c r="H422" s="149">
        <v>544.67999999999995</v>
      </c>
      <c r="L422" s="146"/>
      <c r="M422" s="150"/>
      <c r="T422" s="151"/>
      <c r="AT422" s="147" t="s">
        <v>234</v>
      </c>
      <c r="AU422" s="147" t="s">
        <v>82</v>
      </c>
      <c r="AV422" s="13" t="s">
        <v>82</v>
      </c>
      <c r="AW422" s="13" t="s">
        <v>29</v>
      </c>
      <c r="AX422" s="13" t="s">
        <v>78</v>
      </c>
      <c r="AY422" s="147" t="s">
        <v>224</v>
      </c>
    </row>
    <row r="423" spans="2:65" s="1" customFormat="1" ht="21.75" customHeight="1">
      <c r="B423" s="123"/>
      <c r="C423" s="164" t="s">
        <v>737</v>
      </c>
      <c r="D423" s="164" t="s">
        <v>1008</v>
      </c>
      <c r="E423" s="165" t="s">
        <v>7565</v>
      </c>
      <c r="F423" s="166" t="s">
        <v>7566</v>
      </c>
      <c r="G423" s="167" t="s">
        <v>272</v>
      </c>
      <c r="H423" s="168">
        <v>175.64400000000001</v>
      </c>
      <c r="I423" s="169">
        <v>429</v>
      </c>
      <c r="J423" s="169">
        <f>ROUND(I423*H423,2)</f>
        <v>75351.28</v>
      </c>
      <c r="K423" s="166" t="s">
        <v>1</v>
      </c>
      <c r="L423" s="170"/>
      <c r="M423" s="171" t="s">
        <v>1</v>
      </c>
      <c r="N423" s="172" t="s">
        <v>38</v>
      </c>
      <c r="O423" s="132">
        <v>0</v>
      </c>
      <c r="P423" s="132">
        <f>O423*H423</f>
        <v>0</v>
      </c>
      <c r="Q423" s="132">
        <v>5.7000000000000002E-2</v>
      </c>
      <c r="R423" s="132">
        <f>Q423*H423</f>
        <v>10.011708</v>
      </c>
      <c r="S423" s="132">
        <v>0</v>
      </c>
      <c r="T423" s="133">
        <f>S423*H423</f>
        <v>0</v>
      </c>
      <c r="AR423" s="134" t="s">
        <v>118</v>
      </c>
      <c r="AT423" s="134" t="s">
        <v>1008</v>
      </c>
      <c r="AU423" s="134" t="s">
        <v>82</v>
      </c>
      <c r="AY423" s="17" t="s">
        <v>224</v>
      </c>
      <c r="BE423" s="135">
        <f>IF(N423="základní",J423,0)</f>
        <v>75351.28</v>
      </c>
      <c r="BF423" s="135">
        <f>IF(N423="snížená",J423,0)</f>
        <v>0</v>
      </c>
      <c r="BG423" s="135">
        <f>IF(N423="zákl. přenesená",J423,0)</f>
        <v>0</v>
      </c>
      <c r="BH423" s="135">
        <f>IF(N423="sníž. přenesená",J423,0)</f>
        <v>0</v>
      </c>
      <c r="BI423" s="135">
        <f>IF(N423="nulová",J423,0)</f>
        <v>0</v>
      </c>
      <c r="BJ423" s="17" t="s">
        <v>78</v>
      </c>
      <c r="BK423" s="135">
        <f>ROUND(I423*H423,2)</f>
        <v>75351.28</v>
      </c>
      <c r="BL423" s="17" t="s">
        <v>106</v>
      </c>
      <c r="BM423" s="134" t="s">
        <v>7567</v>
      </c>
    </row>
    <row r="424" spans="2:65" s="1" customFormat="1">
      <c r="B424" s="29"/>
      <c r="D424" s="136" t="s">
        <v>231</v>
      </c>
      <c r="F424" s="137" t="s">
        <v>7566</v>
      </c>
      <c r="L424" s="29"/>
      <c r="M424" s="138"/>
      <c r="T424" s="53"/>
      <c r="AT424" s="17" t="s">
        <v>231</v>
      </c>
      <c r="AU424" s="17" t="s">
        <v>82</v>
      </c>
    </row>
    <row r="425" spans="2:65" s="13" customFormat="1">
      <c r="B425" s="146"/>
      <c r="D425" s="136" t="s">
        <v>234</v>
      </c>
      <c r="E425" s="147" t="s">
        <v>1</v>
      </c>
      <c r="F425" s="148" t="s">
        <v>7253</v>
      </c>
      <c r="H425" s="149">
        <v>172.2</v>
      </c>
      <c r="L425" s="146"/>
      <c r="M425" s="150"/>
      <c r="T425" s="151"/>
      <c r="AT425" s="147" t="s">
        <v>234</v>
      </c>
      <c r="AU425" s="147" t="s">
        <v>82</v>
      </c>
      <c r="AV425" s="13" t="s">
        <v>82</v>
      </c>
      <c r="AW425" s="13" t="s">
        <v>29</v>
      </c>
      <c r="AX425" s="13" t="s">
        <v>73</v>
      </c>
      <c r="AY425" s="147" t="s">
        <v>224</v>
      </c>
    </row>
    <row r="426" spans="2:65" s="13" customFormat="1">
      <c r="B426" s="146"/>
      <c r="D426" s="136" t="s">
        <v>234</v>
      </c>
      <c r="E426" s="147" t="s">
        <v>1</v>
      </c>
      <c r="F426" s="148" t="s">
        <v>7568</v>
      </c>
      <c r="H426" s="149">
        <v>175.64400000000001</v>
      </c>
      <c r="L426" s="146"/>
      <c r="M426" s="150"/>
      <c r="T426" s="151"/>
      <c r="AT426" s="147" t="s">
        <v>234</v>
      </c>
      <c r="AU426" s="147" t="s">
        <v>82</v>
      </c>
      <c r="AV426" s="13" t="s">
        <v>82</v>
      </c>
      <c r="AW426" s="13" t="s">
        <v>29</v>
      </c>
      <c r="AX426" s="13" t="s">
        <v>78</v>
      </c>
      <c r="AY426" s="147" t="s">
        <v>224</v>
      </c>
    </row>
    <row r="427" spans="2:65" s="1" customFormat="1" ht="24.2" customHeight="1">
      <c r="B427" s="123"/>
      <c r="C427" s="124" t="s">
        <v>473</v>
      </c>
      <c r="D427" s="124" t="s">
        <v>226</v>
      </c>
      <c r="E427" s="125" t="s">
        <v>7569</v>
      </c>
      <c r="F427" s="126" t="s">
        <v>7570</v>
      </c>
      <c r="G427" s="127" t="s">
        <v>272</v>
      </c>
      <c r="H427" s="128">
        <v>25.2</v>
      </c>
      <c r="I427" s="129">
        <v>154</v>
      </c>
      <c r="J427" s="129">
        <f>ROUND(I427*H427,2)</f>
        <v>3880.8</v>
      </c>
      <c r="K427" s="126" t="s">
        <v>1</v>
      </c>
      <c r="L427" s="29"/>
      <c r="M427" s="130" t="s">
        <v>1</v>
      </c>
      <c r="N427" s="131" t="s">
        <v>38</v>
      </c>
      <c r="O427" s="132">
        <v>0.30499999999999999</v>
      </c>
      <c r="P427" s="132">
        <f>O427*H427</f>
        <v>7.6859999999999999</v>
      </c>
      <c r="Q427" s="132">
        <v>0</v>
      </c>
      <c r="R427" s="132">
        <f>Q427*H427</f>
        <v>0</v>
      </c>
      <c r="S427" s="132">
        <v>0</v>
      </c>
      <c r="T427" s="133">
        <f>S427*H427</f>
        <v>0</v>
      </c>
      <c r="AR427" s="134" t="s">
        <v>106</v>
      </c>
      <c r="AT427" s="134" t="s">
        <v>226</v>
      </c>
      <c r="AU427" s="134" t="s">
        <v>82</v>
      </c>
      <c r="AY427" s="17" t="s">
        <v>224</v>
      </c>
      <c r="BE427" s="135">
        <f>IF(N427="základní",J427,0)</f>
        <v>3880.8</v>
      </c>
      <c r="BF427" s="135">
        <f>IF(N427="snížená",J427,0)</f>
        <v>0</v>
      </c>
      <c r="BG427" s="135">
        <f>IF(N427="zákl. přenesená",J427,0)</f>
        <v>0</v>
      </c>
      <c r="BH427" s="135">
        <f>IF(N427="sníž. přenesená",J427,0)</f>
        <v>0</v>
      </c>
      <c r="BI427" s="135">
        <f>IF(N427="nulová",J427,0)</f>
        <v>0</v>
      </c>
      <c r="BJ427" s="17" t="s">
        <v>78</v>
      </c>
      <c r="BK427" s="135">
        <f>ROUND(I427*H427,2)</f>
        <v>3880.8</v>
      </c>
      <c r="BL427" s="17" t="s">
        <v>106</v>
      </c>
      <c r="BM427" s="134" t="s">
        <v>7571</v>
      </c>
    </row>
    <row r="428" spans="2:65" s="1" customFormat="1">
      <c r="B428" s="29"/>
      <c r="D428" s="136" t="s">
        <v>231</v>
      </c>
      <c r="F428" s="137" t="s">
        <v>7570</v>
      </c>
      <c r="L428" s="29"/>
      <c r="M428" s="138"/>
      <c r="T428" s="53"/>
      <c r="AT428" s="17" t="s">
        <v>231</v>
      </c>
      <c r="AU428" s="17" t="s">
        <v>82</v>
      </c>
    </row>
    <row r="429" spans="2:65" s="13" customFormat="1">
      <c r="B429" s="146"/>
      <c r="D429" s="136" t="s">
        <v>234</v>
      </c>
      <c r="E429" s="147" t="s">
        <v>7572</v>
      </c>
      <c r="F429" s="148" t="s">
        <v>7573</v>
      </c>
      <c r="H429" s="149">
        <v>25.2</v>
      </c>
      <c r="L429" s="146"/>
      <c r="M429" s="150"/>
      <c r="T429" s="151"/>
      <c r="AT429" s="147" t="s">
        <v>234</v>
      </c>
      <c r="AU429" s="147" t="s">
        <v>82</v>
      </c>
      <c r="AV429" s="13" t="s">
        <v>82</v>
      </c>
      <c r="AW429" s="13" t="s">
        <v>29</v>
      </c>
      <c r="AX429" s="13" t="s">
        <v>78</v>
      </c>
      <c r="AY429" s="147" t="s">
        <v>224</v>
      </c>
    </row>
    <row r="430" spans="2:65" s="1" customFormat="1" ht="24.2" customHeight="1">
      <c r="B430" s="123"/>
      <c r="C430" s="124" t="s">
        <v>751</v>
      </c>
      <c r="D430" s="124" t="s">
        <v>226</v>
      </c>
      <c r="E430" s="125" t="s">
        <v>7574</v>
      </c>
      <c r="F430" s="126" t="s">
        <v>7575</v>
      </c>
      <c r="G430" s="127" t="s">
        <v>229</v>
      </c>
      <c r="H430" s="128">
        <v>6.78</v>
      </c>
      <c r="I430" s="129">
        <v>5990</v>
      </c>
      <c r="J430" s="129">
        <f>ROUND(I430*H430,2)</f>
        <v>40612.199999999997</v>
      </c>
      <c r="K430" s="126" t="s">
        <v>1</v>
      </c>
      <c r="L430" s="29"/>
      <c r="M430" s="130" t="s">
        <v>1</v>
      </c>
      <c r="N430" s="131" t="s">
        <v>38</v>
      </c>
      <c r="O430" s="132">
        <v>9.6170000000000009</v>
      </c>
      <c r="P430" s="132">
        <f>O430*H430</f>
        <v>65.203260000000014</v>
      </c>
      <c r="Q430" s="132">
        <v>0</v>
      </c>
      <c r="R430" s="132">
        <f>Q430*H430</f>
        <v>0</v>
      </c>
      <c r="S430" s="132">
        <v>2.2000000000000002</v>
      </c>
      <c r="T430" s="133">
        <f>S430*H430</f>
        <v>14.916000000000002</v>
      </c>
      <c r="AR430" s="134" t="s">
        <v>106</v>
      </c>
      <c r="AT430" s="134" t="s">
        <v>226</v>
      </c>
      <c r="AU430" s="134" t="s">
        <v>82</v>
      </c>
      <c r="AY430" s="17" t="s">
        <v>224</v>
      </c>
      <c r="BE430" s="135">
        <f>IF(N430="základní",J430,0)</f>
        <v>40612.199999999997</v>
      </c>
      <c r="BF430" s="135">
        <f>IF(N430="snížená",J430,0)</f>
        <v>0</v>
      </c>
      <c r="BG430" s="135">
        <f>IF(N430="zákl. přenesená",J430,0)</f>
        <v>0</v>
      </c>
      <c r="BH430" s="135">
        <f>IF(N430="sníž. přenesená",J430,0)</f>
        <v>0</v>
      </c>
      <c r="BI430" s="135">
        <f>IF(N430="nulová",J430,0)</f>
        <v>0</v>
      </c>
      <c r="BJ430" s="17" t="s">
        <v>78</v>
      </c>
      <c r="BK430" s="135">
        <f>ROUND(I430*H430,2)</f>
        <v>40612.199999999997</v>
      </c>
      <c r="BL430" s="17" t="s">
        <v>106</v>
      </c>
      <c r="BM430" s="134" t="s">
        <v>7576</v>
      </c>
    </row>
    <row r="431" spans="2:65" s="1" customFormat="1">
      <c r="B431" s="29"/>
      <c r="D431" s="136" t="s">
        <v>231</v>
      </c>
      <c r="F431" s="137" t="s">
        <v>7575</v>
      </c>
      <c r="L431" s="29"/>
      <c r="M431" s="138"/>
      <c r="T431" s="53"/>
      <c r="AT431" s="17" t="s">
        <v>231</v>
      </c>
      <c r="AU431" s="17" t="s">
        <v>82</v>
      </c>
    </row>
    <row r="432" spans="2:65" s="13" customFormat="1">
      <c r="B432" s="146"/>
      <c r="D432" s="136" t="s">
        <v>234</v>
      </c>
      <c r="E432" s="147" t="s">
        <v>1</v>
      </c>
      <c r="F432" s="148" t="s">
        <v>7577</v>
      </c>
      <c r="H432" s="149">
        <v>6.78</v>
      </c>
      <c r="L432" s="146"/>
      <c r="M432" s="150"/>
      <c r="T432" s="151"/>
      <c r="AT432" s="147" t="s">
        <v>234</v>
      </c>
      <c r="AU432" s="147" t="s">
        <v>82</v>
      </c>
      <c r="AV432" s="13" t="s">
        <v>82</v>
      </c>
      <c r="AW432" s="13" t="s">
        <v>29</v>
      </c>
      <c r="AX432" s="13" t="s">
        <v>73</v>
      </c>
      <c r="AY432" s="147" t="s">
        <v>224</v>
      </c>
    </row>
    <row r="433" spans="2:65" s="14" customFormat="1">
      <c r="B433" s="152"/>
      <c r="D433" s="136" t="s">
        <v>234</v>
      </c>
      <c r="E433" s="153" t="s">
        <v>1</v>
      </c>
      <c r="F433" s="154" t="s">
        <v>239</v>
      </c>
      <c r="H433" s="155">
        <v>6.78</v>
      </c>
      <c r="L433" s="152"/>
      <c r="M433" s="156"/>
      <c r="T433" s="157"/>
      <c r="AT433" s="153" t="s">
        <v>234</v>
      </c>
      <c r="AU433" s="153" t="s">
        <v>82</v>
      </c>
      <c r="AV433" s="14" t="s">
        <v>106</v>
      </c>
      <c r="AW433" s="14" t="s">
        <v>29</v>
      </c>
      <c r="AX433" s="14" t="s">
        <v>78</v>
      </c>
      <c r="AY433" s="153" t="s">
        <v>224</v>
      </c>
    </row>
    <row r="434" spans="2:65" s="11" customFormat="1" ht="22.9" customHeight="1">
      <c r="B434" s="112"/>
      <c r="D434" s="113" t="s">
        <v>72</v>
      </c>
      <c r="E434" s="121" t="s">
        <v>3115</v>
      </c>
      <c r="F434" s="121" t="s">
        <v>3116</v>
      </c>
      <c r="J434" s="122">
        <f>BK434</f>
        <v>1352839.6099999999</v>
      </c>
      <c r="L434" s="112"/>
      <c r="M434" s="116"/>
      <c r="P434" s="117">
        <f>SUM(P435:P465)</f>
        <v>0.73560000000000003</v>
      </c>
      <c r="R434" s="117">
        <f>SUM(R435:R465)</f>
        <v>0</v>
      </c>
      <c r="T434" s="118">
        <f>SUM(T435:T465)</f>
        <v>0</v>
      </c>
      <c r="AR434" s="113" t="s">
        <v>78</v>
      </c>
      <c r="AT434" s="119" t="s">
        <v>72</v>
      </c>
      <c r="AU434" s="119" t="s">
        <v>78</v>
      </c>
      <c r="AY434" s="113" t="s">
        <v>224</v>
      </c>
      <c r="BK434" s="120">
        <f>SUM(BK435:BK465)</f>
        <v>1352839.6099999999</v>
      </c>
    </row>
    <row r="435" spans="2:65" s="1" customFormat="1" ht="24.2" customHeight="1">
      <c r="B435" s="123"/>
      <c r="C435" s="124" t="s">
        <v>476</v>
      </c>
      <c r="D435" s="124" t="s">
        <v>226</v>
      </c>
      <c r="E435" s="125" t="s">
        <v>7578</v>
      </c>
      <c r="F435" s="126" t="s">
        <v>7579</v>
      </c>
      <c r="G435" s="127" t="s">
        <v>253</v>
      </c>
      <c r="H435" s="128">
        <v>1415.4659999999999</v>
      </c>
      <c r="I435" s="129">
        <v>270</v>
      </c>
      <c r="J435" s="129">
        <f>ROUND(I435*H435,2)</f>
        <v>382175.82</v>
      </c>
      <c r="K435" s="126" t="s">
        <v>1</v>
      </c>
      <c r="L435" s="29"/>
      <c r="M435" s="130" t="s">
        <v>1</v>
      </c>
      <c r="N435" s="131" t="s">
        <v>38</v>
      </c>
      <c r="O435" s="132">
        <v>0</v>
      </c>
      <c r="P435" s="132">
        <f>O435*H435</f>
        <v>0</v>
      </c>
      <c r="Q435" s="132">
        <v>0</v>
      </c>
      <c r="R435" s="132">
        <f>Q435*H435</f>
        <v>0</v>
      </c>
      <c r="S435" s="132">
        <v>0</v>
      </c>
      <c r="T435" s="133">
        <f>S435*H435</f>
        <v>0</v>
      </c>
      <c r="AR435" s="134" t="s">
        <v>106</v>
      </c>
      <c r="AT435" s="134" t="s">
        <v>226</v>
      </c>
      <c r="AU435" s="134" t="s">
        <v>82</v>
      </c>
      <c r="AY435" s="17" t="s">
        <v>224</v>
      </c>
      <c r="BE435" s="135">
        <f>IF(N435="základní",J435,0)</f>
        <v>382175.82</v>
      </c>
      <c r="BF435" s="135">
        <f>IF(N435="snížená",J435,0)</f>
        <v>0</v>
      </c>
      <c r="BG435" s="135">
        <f>IF(N435="zákl. přenesená",J435,0)</f>
        <v>0</v>
      </c>
      <c r="BH435" s="135">
        <f>IF(N435="sníž. přenesená",J435,0)</f>
        <v>0</v>
      </c>
      <c r="BI435" s="135">
        <f>IF(N435="nulová",J435,0)</f>
        <v>0</v>
      </c>
      <c r="BJ435" s="17" t="s">
        <v>78</v>
      </c>
      <c r="BK435" s="135">
        <f>ROUND(I435*H435,2)</f>
        <v>382175.82</v>
      </c>
      <c r="BL435" s="17" t="s">
        <v>106</v>
      </c>
      <c r="BM435" s="134" t="s">
        <v>7580</v>
      </c>
    </row>
    <row r="436" spans="2:65" s="1" customFormat="1">
      <c r="B436" s="29"/>
      <c r="D436" s="136" t="s">
        <v>231</v>
      </c>
      <c r="F436" s="137" t="s">
        <v>7579</v>
      </c>
      <c r="L436" s="29"/>
      <c r="M436" s="138"/>
      <c r="T436" s="53"/>
      <c r="AT436" s="17" t="s">
        <v>231</v>
      </c>
      <c r="AU436" s="17" t="s">
        <v>82</v>
      </c>
    </row>
    <row r="437" spans="2:65" s="13" customFormat="1">
      <c r="B437" s="146"/>
      <c r="D437" s="136" t="s">
        <v>234</v>
      </c>
      <c r="E437" s="147" t="s">
        <v>7263</v>
      </c>
      <c r="F437" s="148" t="s">
        <v>7264</v>
      </c>
      <c r="H437" s="149">
        <v>1416.066</v>
      </c>
      <c r="L437" s="146"/>
      <c r="M437" s="150"/>
      <c r="T437" s="151"/>
      <c r="AT437" s="147" t="s">
        <v>234</v>
      </c>
      <c r="AU437" s="147" t="s">
        <v>82</v>
      </c>
      <c r="AV437" s="13" t="s">
        <v>82</v>
      </c>
      <c r="AW437" s="13" t="s">
        <v>29</v>
      </c>
      <c r="AX437" s="13" t="s">
        <v>73</v>
      </c>
      <c r="AY437" s="147" t="s">
        <v>224</v>
      </c>
    </row>
    <row r="438" spans="2:65" s="13" customFormat="1">
      <c r="B438" s="146"/>
      <c r="D438" s="136" t="s">
        <v>234</v>
      </c>
      <c r="E438" s="147" t="s">
        <v>1</v>
      </c>
      <c r="F438" s="148" t="s">
        <v>7581</v>
      </c>
      <c r="H438" s="149">
        <v>1415.4659999999999</v>
      </c>
      <c r="L438" s="146"/>
      <c r="M438" s="150"/>
      <c r="T438" s="151"/>
      <c r="AT438" s="147" t="s">
        <v>234</v>
      </c>
      <c r="AU438" s="147" t="s">
        <v>82</v>
      </c>
      <c r="AV438" s="13" t="s">
        <v>82</v>
      </c>
      <c r="AW438" s="13" t="s">
        <v>29</v>
      </c>
      <c r="AX438" s="13" t="s">
        <v>78</v>
      </c>
      <c r="AY438" s="147" t="s">
        <v>224</v>
      </c>
    </row>
    <row r="439" spans="2:65" s="1" customFormat="1" ht="16.5" customHeight="1">
      <c r="B439" s="123"/>
      <c r="C439" s="124" t="s">
        <v>760</v>
      </c>
      <c r="D439" s="124" t="s">
        <v>226</v>
      </c>
      <c r="E439" s="125" t="s">
        <v>7582</v>
      </c>
      <c r="F439" s="126" t="s">
        <v>7583</v>
      </c>
      <c r="G439" s="127" t="s">
        <v>253</v>
      </c>
      <c r="H439" s="128">
        <v>15570.126</v>
      </c>
      <c r="I439" s="129">
        <v>15</v>
      </c>
      <c r="J439" s="129">
        <f>ROUND(I439*H439,2)</f>
        <v>233551.89</v>
      </c>
      <c r="K439" s="126" t="s">
        <v>1</v>
      </c>
      <c r="L439" s="29"/>
      <c r="M439" s="130" t="s">
        <v>1</v>
      </c>
      <c r="N439" s="131" t="s">
        <v>38</v>
      </c>
      <c r="O439" s="132">
        <v>0</v>
      </c>
      <c r="P439" s="132">
        <f>O439*H439</f>
        <v>0</v>
      </c>
      <c r="Q439" s="132">
        <v>0</v>
      </c>
      <c r="R439" s="132">
        <f>Q439*H439</f>
        <v>0</v>
      </c>
      <c r="S439" s="132">
        <v>0</v>
      </c>
      <c r="T439" s="133">
        <f>S439*H439</f>
        <v>0</v>
      </c>
      <c r="AR439" s="134" t="s">
        <v>106</v>
      </c>
      <c r="AT439" s="134" t="s">
        <v>226</v>
      </c>
      <c r="AU439" s="134" t="s">
        <v>82</v>
      </c>
      <c r="AY439" s="17" t="s">
        <v>224</v>
      </c>
      <c r="BE439" s="135">
        <f>IF(N439="základní",J439,0)</f>
        <v>233551.89</v>
      </c>
      <c r="BF439" s="135">
        <f>IF(N439="snížená",J439,0)</f>
        <v>0</v>
      </c>
      <c r="BG439" s="135">
        <f>IF(N439="zákl. přenesená",J439,0)</f>
        <v>0</v>
      </c>
      <c r="BH439" s="135">
        <f>IF(N439="sníž. přenesená",J439,0)</f>
        <v>0</v>
      </c>
      <c r="BI439" s="135">
        <f>IF(N439="nulová",J439,0)</f>
        <v>0</v>
      </c>
      <c r="BJ439" s="17" t="s">
        <v>78</v>
      </c>
      <c r="BK439" s="135">
        <f>ROUND(I439*H439,2)</f>
        <v>233551.89</v>
      </c>
      <c r="BL439" s="17" t="s">
        <v>106</v>
      </c>
      <c r="BM439" s="134" t="s">
        <v>7584</v>
      </c>
    </row>
    <row r="440" spans="2:65" s="1" customFormat="1">
      <c r="B440" s="29"/>
      <c r="D440" s="136" t="s">
        <v>231</v>
      </c>
      <c r="F440" s="137" t="s">
        <v>7583</v>
      </c>
      <c r="L440" s="29"/>
      <c r="M440" s="138"/>
      <c r="T440" s="53"/>
      <c r="AT440" s="17" t="s">
        <v>231</v>
      </c>
      <c r="AU440" s="17" t="s">
        <v>82</v>
      </c>
    </row>
    <row r="441" spans="2:65" s="13" customFormat="1">
      <c r="B441" s="146"/>
      <c r="D441" s="136" t="s">
        <v>234</v>
      </c>
      <c r="E441" s="147" t="s">
        <v>1</v>
      </c>
      <c r="F441" s="148" t="s">
        <v>7585</v>
      </c>
      <c r="H441" s="149">
        <v>15570.126</v>
      </c>
      <c r="L441" s="146"/>
      <c r="M441" s="150"/>
      <c r="T441" s="151"/>
      <c r="AT441" s="147" t="s">
        <v>234</v>
      </c>
      <c r="AU441" s="147" t="s">
        <v>82</v>
      </c>
      <c r="AV441" s="13" t="s">
        <v>82</v>
      </c>
      <c r="AW441" s="13" t="s">
        <v>29</v>
      </c>
      <c r="AX441" s="13" t="s">
        <v>78</v>
      </c>
      <c r="AY441" s="147" t="s">
        <v>224</v>
      </c>
    </row>
    <row r="442" spans="2:65" s="1" customFormat="1" ht="24.2" customHeight="1">
      <c r="B442" s="123"/>
      <c r="C442" s="124" t="s">
        <v>482</v>
      </c>
      <c r="D442" s="124" t="s">
        <v>226</v>
      </c>
      <c r="E442" s="125" t="s">
        <v>7586</v>
      </c>
      <c r="F442" s="126" t="s">
        <v>7587</v>
      </c>
      <c r="G442" s="127" t="s">
        <v>253</v>
      </c>
      <c r="H442" s="128">
        <v>0.6</v>
      </c>
      <c r="I442" s="129">
        <v>496</v>
      </c>
      <c r="J442" s="129">
        <f>ROUND(I442*H442,2)</f>
        <v>297.60000000000002</v>
      </c>
      <c r="K442" s="126" t="s">
        <v>1</v>
      </c>
      <c r="L442" s="29"/>
      <c r="M442" s="130" t="s">
        <v>1</v>
      </c>
      <c r="N442" s="131" t="s">
        <v>38</v>
      </c>
      <c r="O442" s="132">
        <v>0.5</v>
      </c>
      <c r="P442" s="132">
        <f>O442*H442</f>
        <v>0.3</v>
      </c>
      <c r="Q442" s="132">
        <v>0</v>
      </c>
      <c r="R442" s="132">
        <f>Q442*H442</f>
        <v>0</v>
      </c>
      <c r="S442" s="132">
        <v>0</v>
      </c>
      <c r="T442" s="133">
        <f>S442*H442</f>
        <v>0</v>
      </c>
      <c r="AR442" s="134" t="s">
        <v>106</v>
      </c>
      <c r="AT442" s="134" t="s">
        <v>226</v>
      </c>
      <c r="AU442" s="134" t="s">
        <v>82</v>
      </c>
      <c r="AY442" s="17" t="s">
        <v>224</v>
      </c>
      <c r="BE442" s="135">
        <f>IF(N442="základní",J442,0)</f>
        <v>297.60000000000002</v>
      </c>
      <c r="BF442" s="135">
        <f>IF(N442="snížená",J442,0)</f>
        <v>0</v>
      </c>
      <c r="BG442" s="135">
        <f>IF(N442="zákl. přenesená",J442,0)</f>
        <v>0</v>
      </c>
      <c r="BH442" s="135">
        <f>IF(N442="sníž. přenesená",J442,0)</f>
        <v>0</v>
      </c>
      <c r="BI442" s="135">
        <f>IF(N442="nulová",J442,0)</f>
        <v>0</v>
      </c>
      <c r="BJ442" s="17" t="s">
        <v>78</v>
      </c>
      <c r="BK442" s="135">
        <f>ROUND(I442*H442,2)</f>
        <v>297.60000000000002</v>
      </c>
      <c r="BL442" s="17" t="s">
        <v>106</v>
      </c>
      <c r="BM442" s="134" t="s">
        <v>7588</v>
      </c>
    </row>
    <row r="443" spans="2:65" s="1" customFormat="1" ht="19.5">
      <c r="B443" s="29"/>
      <c r="D443" s="136" t="s">
        <v>231</v>
      </c>
      <c r="F443" s="137" t="s">
        <v>7587</v>
      </c>
      <c r="L443" s="29"/>
      <c r="M443" s="138"/>
      <c r="T443" s="53"/>
      <c r="AT443" s="17" t="s">
        <v>231</v>
      </c>
      <c r="AU443" s="17" t="s">
        <v>82</v>
      </c>
    </row>
    <row r="444" spans="2:65" s="13" customFormat="1">
      <c r="B444" s="146"/>
      <c r="D444" s="136" t="s">
        <v>234</v>
      </c>
      <c r="E444" s="147" t="s">
        <v>7240</v>
      </c>
      <c r="F444" s="148" t="s">
        <v>7589</v>
      </c>
      <c r="H444" s="149">
        <v>0.6</v>
      </c>
      <c r="L444" s="146"/>
      <c r="M444" s="150"/>
      <c r="T444" s="151"/>
      <c r="AT444" s="147" t="s">
        <v>234</v>
      </c>
      <c r="AU444" s="147" t="s">
        <v>82</v>
      </c>
      <c r="AV444" s="13" t="s">
        <v>82</v>
      </c>
      <c r="AW444" s="13" t="s">
        <v>29</v>
      </c>
      <c r="AX444" s="13" t="s">
        <v>78</v>
      </c>
      <c r="AY444" s="147" t="s">
        <v>224</v>
      </c>
    </row>
    <row r="445" spans="2:65" s="1" customFormat="1" ht="24.2" customHeight="1">
      <c r="B445" s="123"/>
      <c r="C445" s="124" t="s">
        <v>769</v>
      </c>
      <c r="D445" s="124" t="s">
        <v>226</v>
      </c>
      <c r="E445" s="125" t="s">
        <v>7590</v>
      </c>
      <c r="F445" s="126" t="s">
        <v>7591</v>
      </c>
      <c r="G445" s="127" t="s">
        <v>253</v>
      </c>
      <c r="H445" s="128">
        <v>6.6</v>
      </c>
      <c r="I445" s="129">
        <v>33.5</v>
      </c>
      <c r="J445" s="129">
        <f>ROUND(I445*H445,2)</f>
        <v>221.1</v>
      </c>
      <c r="K445" s="126" t="s">
        <v>1</v>
      </c>
      <c r="L445" s="29"/>
      <c r="M445" s="130" t="s">
        <v>1</v>
      </c>
      <c r="N445" s="131" t="s">
        <v>38</v>
      </c>
      <c r="O445" s="132">
        <v>8.0000000000000002E-3</v>
      </c>
      <c r="P445" s="132">
        <f>O445*H445</f>
        <v>5.28E-2</v>
      </c>
      <c r="Q445" s="132">
        <v>0</v>
      </c>
      <c r="R445" s="132">
        <f>Q445*H445</f>
        <v>0</v>
      </c>
      <c r="S445" s="132">
        <v>0</v>
      </c>
      <c r="T445" s="133">
        <f>S445*H445</f>
        <v>0</v>
      </c>
      <c r="AR445" s="134" t="s">
        <v>106</v>
      </c>
      <c r="AT445" s="134" t="s">
        <v>226</v>
      </c>
      <c r="AU445" s="134" t="s">
        <v>82</v>
      </c>
      <c r="AY445" s="17" t="s">
        <v>224</v>
      </c>
      <c r="BE445" s="135">
        <f>IF(N445="základní",J445,0)</f>
        <v>221.1</v>
      </c>
      <c r="BF445" s="135">
        <f>IF(N445="snížená",J445,0)</f>
        <v>0</v>
      </c>
      <c r="BG445" s="135">
        <f>IF(N445="zákl. přenesená",J445,0)</f>
        <v>0</v>
      </c>
      <c r="BH445" s="135">
        <f>IF(N445="sníž. přenesená",J445,0)</f>
        <v>0</v>
      </c>
      <c r="BI445" s="135">
        <f>IF(N445="nulová",J445,0)</f>
        <v>0</v>
      </c>
      <c r="BJ445" s="17" t="s">
        <v>78</v>
      </c>
      <c r="BK445" s="135">
        <f>ROUND(I445*H445,2)</f>
        <v>221.1</v>
      </c>
      <c r="BL445" s="17" t="s">
        <v>106</v>
      </c>
      <c r="BM445" s="134" t="s">
        <v>7592</v>
      </c>
    </row>
    <row r="446" spans="2:65" s="1" customFormat="1">
      <c r="B446" s="29"/>
      <c r="D446" s="136" t="s">
        <v>231</v>
      </c>
      <c r="F446" s="137" t="s">
        <v>7591</v>
      </c>
      <c r="L446" s="29"/>
      <c r="M446" s="138"/>
      <c r="T446" s="53"/>
      <c r="AT446" s="17" t="s">
        <v>231</v>
      </c>
      <c r="AU446" s="17" t="s">
        <v>82</v>
      </c>
    </row>
    <row r="447" spans="2:65" s="13" customFormat="1">
      <c r="B447" s="146"/>
      <c r="D447" s="136" t="s">
        <v>234</v>
      </c>
      <c r="E447" s="147" t="s">
        <v>1</v>
      </c>
      <c r="F447" s="148" t="s">
        <v>7593</v>
      </c>
      <c r="H447" s="149">
        <v>6.6</v>
      </c>
      <c r="L447" s="146"/>
      <c r="M447" s="150"/>
      <c r="T447" s="151"/>
      <c r="AT447" s="147" t="s">
        <v>234</v>
      </c>
      <c r="AU447" s="147" t="s">
        <v>82</v>
      </c>
      <c r="AV447" s="13" t="s">
        <v>82</v>
      </c>
      <c r="AW447" s="13" t="s">
        <v>29</v>
      </c>
      <c r="AX447" s="13" t="s">
        <v>78</v>
      </c>
      <c r="AY447" s="147" t="s">
        <v>224</v>
      </c>
    </row>
    <row r="448" spans="2:65" s="1" customFormat="1" ht="24.2" customHeight="1">
      <c r="B448" s="123"/>
      <c r="C448" s="124" t="s">
        <v>487</v>
      </c>
      <c r="D448" s="124" t="s">
        <v>226</v>
      </c>
      <c r="E448" s="125" t="s">
        <v>7594</v>
      </c>
      <c r="F448" s="126" t="s">
        <v>7595</v>
      </c>
      <c r="G448" s="127" t="s">
        <v>253</v>
      </c>
      <c r="H448" s="128">
        <v>1415.4659999999999</v>
      </c>
      <c r="I448" s="129">
        <v>141</v>
      </c>
      <c r="J448" s="129">
        <f>ROUND(I448*H448,2)</f>
        <v>199580.71</v>
      </c>
      <c r="K448" s="126" t="s">
        <v>1</v>
      </c>
      <c r="L448" s="29"/>
      <c r="M448" s="130" t="s">
        <v>1</v>
      </c>
      <c r="N448" s="131" t="s">
        <v>38</v>
      </c>
      <c r="O448" s="132">
        <v>0</v>
      </c>
      <c r="P448" s="132">
        <f>O448*H448</f>
        <v>0</v>
      </c>
      <c r="Q448" s="132">
        <v>0</v>
      </c>
      <c r="R448" s="132">
        <f>Q448*H448</f>
        <v>0</v>
      </c>
      <c r="S448" s="132">
        <v>0</v>
      </c>
      <c r="T448" s="133">
        <f>S448*H448</f>
        <v>0</v>
      </c>
      <c r="AR448" s="134" t="s">
        <v>106</v>
      </c>
      <c r="AT448" s="134" t="s">
        <v>226</v>
      </c>
      <c r="AU448" s="134" t="s">
        <v>82</v>
      </c>
      <c r="AY448" s="17" t="s">
        <v>224</v>
      </c>
      <c r="BE448" s="135">
        <f>IF(N448="základní",J448,0)</f>
        <v>199580.71</v>
      </c>
      <c r="BF448" s="135">
        <f>IF(N448="snížená",J448,0)</f>
        <v>0</v>
      </c>
      <c r="BG448" s="135">
        <f>IF(N448="zákl. přenesená",J448,0)</f>
        <v>0</v>
      </c>
      <c r="BH448" s="135">
        <f>IF(N448="sníž. přenesená",J448,0)</f>
        <v>0</v>
      </c>
      <c r="BI448" s="135">
        <f>IF(N448="nulová",J448,0)</f>
        <v>0</v>
      </c>
      <c r="BJ448" s="17" t="s">
        <v>78</v>
      </c>
      <c r="BK448" s="135">
        <f>ROUND(I448*H448,2)</f>
        <v>199580.71</v>
      </c>
      <c r="BL448" s="17" t="s">
        <v>106</v>
      </c>
      <c r="BM448" s="134" t="s">
        <v>7596</v>
      </c>
    </row>
    <row r="449" spans="2:65" s="1" customFormat="1">
      <c r="B449" s="29"/>
      <c r="D449" s="136" t="s">
        <v>231</v>
      </c>
      <c r="F449" s="137" t="s">
        <v>7595</v>
      </c>
      <c r="L449" s="29"/>
      <c r="M449" s="138"/>
      <c r="T449" s="53"/>
      <c r="AT449" s="17" t="s">
        <v>231</v>
      </c>
      <c r="AU449" s="17" t="s">
        <v>82</v>
      </c>
    </row>
    <row r="450" spans="2:65" s="13" customFormat="1">
      <c r="B450" s="146"/>
      <c r="D450" s="136" t="s">
        <v>234</v>
      </c>
      <c r="E450" s="147" t="s">
        <v>1</v>
      </c>
      <c r="F450" s="148" t="s">
        <v>7581</v>
      </c>
      <c r="H450" s="149">
        <v>1415.4659999999999</v>
      </c>
      <c r="L450" s="146"/>
      <c r="M450" s="150"/>
      <c r="T450" s="151"/>
      <c r="AT450" s="147" t="s">
        <v>234</v>
      </c>
      <c r="AU450" s="147" t="s">
        <v>82</v>
      </c>
      <c r="AV450" s="13" t="s">
        <v>82</v>
      </c>
      <c r="AW450" s="13" t="s">
        <v>29</v>
      </c>
      <c r="AX450" s="13" t="s">
        <v>78</v>
      </c>
      <c r="AY450" s="147" t="s">
        <v>224</v>
      </c>
    </row>
    <row r="451" spans="2:65" s="1" customFormat="1" ht="24.2" customHeight="1">
      <c r="B451" s="123"/>
      <c r="C451" s="124" t="s">
        <v>778</v>
      </c>
      <c r="D451" s="124" t="s">
        <v>226</v>
      </c>
      <c r="E451" s="125" t="s">
        <v>7597</v>
      </c>
      <c r="F451" s="126" t="s">
        <v>7598</v>
      </c>
      <c r="G451" s="127" t="s">
        <v>253</v>
      </c>
      <c r="H451" s="128">
        <v>0.6</v>
      </c>
      <c r="I451" s="129">
        <v>519</v>
      </c>
      <c r="J451" s="129">
        <f>ROUND(I451*H451,2)</f>
        <v>311.39999999999998</v>
      </c>
      <c r="K451" s="126" t="s">
        <v>1</v>
      </c>
      <c r="L451" s="29"/>
      <c r="M451" s="130" t="s">
        <v>1</v>
      </c>
      <c r="N451" s="131" t="s">
        <v>38</v>
      </c>
      <c r="O451" s="132">
        <v>0.63800000000000001</v>
      </c>
      <c r="P451" s="132">
        <f>O451*H451</f>
        <v>0.38279999999999997</v>
      </c>
      <c r="Q451" s="132">
        <v>0</v>
      </c>
      <c r="R451" s="132">
        <f>Q451*H451</f>
        <v>0</v>
      </c>
      <c r="S451" s="132">
        <v>0</v>
      </c>
      <c r="T451" s="133">
        <f>S451*H451</f>
        <v>0</v>
      </c>
      <c r="AR451" s="134" t="s">
        <v>106</v>
      </c>
      <c r="AT451" s="134" t="s">
        <v>226</v>
      </c>
      <c r="AU451" s="134" t="s">
        <v>82</v>
      </c>
      <c r="AY451" s="17" t="s">
        <v>224</v>
      </c>
      <c r="BE451" s="135">
        <f>IF(N451="základní",J451,0)</f>
        <v>311.39999999999998</v>
      </c>
      <c r="BF451" s="135">
        <f>IF(N451="snížená",J451,0)</f>
        <v>0</v>
      </c>
      <c r="BG451" s="135">
        <f>IF(N451="zákl. přenesená",J451,0)</f>
        <v>0</v>
      </c>
      <c r="BH451" s="135">
        <f>IF(N451="sníž. přenesená",J451,0)</f>
        <v>0</v>
      </c>
      <c r="BI451" s="135">
        <f>IF(N451="nulová",J451,0)</f>
        <v>0</v>
      </c>
      <c r="BJ451" s="17" t="s">
        <v>78</v>
      </c>
      <c r="BK451" s="135">
        <f>ROUND(I451*H451,2)</f>
        <v>311.39999999999998</v>
      </c>
      <c r="BL451" s="17" t="s">
        <v>106</v>
      </c>
      <c r="BM451" s="134" t="s">
        <v>7599</v>
      </c>
    </row>
    <row r="452" spans="2:65" s="1" customFormat="1" ht="19.5">
      <c r="B452" s="29"/>
      <c r="D452" s="136" t="s">
        <v>231</v>
      </c>
      <c r="F452" s="137" t="s">
        <v>7598</v>
      </c>
      <c r="L452" s="29"/>
      <c r="M452" s="138"/>
      <c r="T452" s="53"/>
      <c r="AT452" s="17" t="s">
        <v>231</v>
      </c>
      <c r="AU452" s="17" t="s">
        <v>82</v>
      </c>
    </row>
    <row r="453" spans="2:65" s="13" customFormat="1">
      <c r="B453" s="146"/>
      <c r="D453" s="136" t="s">
        <v>234</v>
      </c>
      <c r="E453" s="147" t="s">
        <v>1</v>
      </c>
      <c r="F453" s="148" t="s">
        <v>7240</v>
      </c>
      <c r="H453" s="149">
        <v>0.6</v>
      </c>
      <c r="L453" s="146"/>
      <c r="M453" s="150"/>
      <c r="T453" s="151"/>
      <c r="AT453" s="147" t="s">
        <v>234</v>
      </c>
      <c r="AU453" s="147" t="s">
        <v>82</v>
      </c>
      <c r="AV453" s="13" t="s">
        <v>82</v>
      </c>
      <c r="AW453" s="13" t="s">
        <v>29</v>
      </c>
      <c r="AX453" s="13" t="s">
        <v>78</v>
      </c>
      <c r="AY453" s="147" t="s">
        <v>224</v>
      </c>
    </row>
    <row r="454" spans="2:65" s="1" customFormat="1" ht="37.9" customHeight="1">
      <c r="B454" s="123"/>
      <c r="C454" s="124" t="s">
        <v>494</v>
      </c>
      <c r="D454" s="124" t="s">
        <v>226</v>
      </c>
      <c r="E454" s="125" t="s">
        <v>7600</v>
      </c>
      <c r="F454" s="126" t="s">
        <v>7601</v>
      </c>
      <c r="G454" s="127" t="s">
        <v>253</v>
      </c>
      <c r="H454" s="128">
        <v>17.916</v>
      </c>
      <c r="I454" s="129">
        <v>143</v>
      </c>
      <c r="J454" s="129">
        <f>ROUND(I454*H454,2)</f>
        <v>2561.9899999999998</v>
      </c>
      <c r="K454" s="126" t="s">
        <v>1</v>
      </c>
      <c r="L454" s="29"/>
      <c r="M454" s="130" t="s">
        <v>1</v>
      </c>
      <c r="N454" s="131" t="s">
        <v>38</v>
      </c>
      <c r="O454" s="132">
        <v>0</v>
      </c>
      <c r="P454" s="132">
        <f>O454*H454</f>
        <v>0</v>
      </c>
      <c r="Q454" s="132">
        <v>0</v>
      </c>
      <c r="R454" s="132">
        <f>Q454*H454</f>
        <v>0</v>
      </c>
      <c r="S454" s="132">
        <v>0</v>
      </c>
      <c r="T454" s="133">
        <f>S454*H454</f>
        <v>0</v>
      </c>
      <c r="AR454" s="134" t="s">
        <v>106</v>
      </c>
      <c r="AT454" s="134" t="s">
        <v>226</v>
      </c>
      <c r="AU454" s="134" t="s">
        <v>82</v>
      </c>
      <c r="AY454" s="17" t="s">
        <v>224</v>
      </c>
      <c r="BE454" s="135">
        <f>IF(N454="základní",J454,0)</f>
        <v>2561.9899999999998</v>
      </c>
      <c r="BF454" s="135">
        <f>IF(N454="snížená",J454,0)</f>
        <v>0</v>
      </c>
      <c r="BG454" s="135">
        <f>IF(N454="zákl. přenesená",J454,0)</f>
        <v>0</v>
      </c>
      <c r="BH454" s="135">
        <f>IF(N454="sníž. přenesená",J454,0)</f>
        <v>0</v>
      </c>
      <c r="BI454" s="135">
        <f>IF(N454="nulová",J454,0)</f>
        <v>0</v>
      </c>
      <c r="BJ454" s="17" t="s">
        <v>78</v>
      </c>
      <c r="BK454" s="135">
        <f>ROUND(I454*H454,2)</f>
        <v>2561.9899999999998</v>
      </c>
      <c r="BL454" s="17" t="s">
        <v>106</v>
      </c>
      <c r="BM454" s="134" t="s">
        <v>7602</v>
      </c>
    </row>
    <row r="455" spans="2:65" s="1" customFormat="1" ht="19.5">
      <c r="B455" s="29"/>
      <c r="D455" s="136" t="s">
        <v>231</v>
      </c>
      <c r="F455" s="137" t="s">
        <v>7601</v>
      </c>
      <c r="L455" s="29"/>
      <c r="M455" s="138"/>
      <c r="T455" s="53"/>
      <c r="AT455" s="17" t="s">
        <v>231</v>
      </c>
      <c r="AU455" s="17" t="s">
        <v>82</v>
      </c>
    </row>
    <row r="456" spans="2:65" s="13" customFormat="1">
      <c r="B456" s="146"/>
      <c r="D456" s="136" t="s">
        <v>234</v>
      </c>
      <c r="E456" s="147" t="s">
        <v>1</v>
      </c>
      <c r="F456" s="148" t="s">
        <v>7603</v>
      </c>
      <c r="H456" s="149">
        <v>17.916</v>
      </c>
      <c r="L456" s="146"/>
      <c r="M456" s="150"/>
      <c r="T456" s="151"/>
      <c r="AT456" s="147" t="s">
        <v>234</v>
      </c>
      <c r="AU456" s="147" t="s">
        <v>82</v>
      </c>
      <c r="AV456" s="13" t="s">
        <v>82</v>
      </c>
      <c r="AW456" s="13" t="s">
        <v>29</v>
      </c>
      <c r="AX456" s="13" t="s">
        <v>78</v>
      </c>
      <c r="AY456" s="147" t="s">
        <v>224</v>
      </c>
    </row>
    <row r="457" spans="2:65" s="1" customFormat="1" ht="37.9" customHeight="1">
      <c r="B457" s="123"/>
      <c r="C457" s="124" t="s">
        <v>789</v>
      </c>
      <c r="D457" s="124" t="s">
        <v>226</v>
      </c>
      <c r="E457" s="125" t="s">
        <v>7604</v>
      </c>
      <c r="F457" s="126" t="s">
        <v>7605</v>
      </c>
      <c r="G457" s="127" t="s">
        <v>253</v>
      </c>
      <c r="H457" s="128">
        <v>4.95</v>
      </c>
      <c r="I457" s="129">
        <v>250</v>
      </c>
      <c r="J457" s="129">
        <f>ROUND(I457*H457,2)</f>
        <v>1237.5</v>
      </c>
      <c r="K457" s="126" t="s">
        <v>1</v>
      </c>
      <c r="L457" s="29"/>
      <c r="M457" s="130" t="s">
        <v>1</v>
      </c>
      <c r="N457" s="131" t="s">
        <v>38</v>
      </c>
      <c r="O457" s="132">
        <v>0</v>
      </c>
      <c r="P457" s="132">
        <f>O457*H457</f>
        <v>0</v>
      </c>
      <c r="Q457" s="132">
        <v>0</v>
      </c>
      <c r="R457" s="132">
        <f>Q457*H457</f>
        <v>0</v>
      </c>
      <c r="S457" s="132">
        <v>0</v>
      </c>
      <c r="T457" s="133">
        <f>S457*H457</f>
        <v>0</v>
      </c>
      <c r="AR457" s="134" t="s">
        <v>106</v>
      </c>
      <c r="AT457" s="134" t="s">
        <v>226</v>
      </c>
      <c r="AU457" s="134" t="s">
        <v>82</v>
      </c>
      <c r="AY457" s="17" t="s">
        <v>224</v>
      </c>
      <c r="BE457" s="135">
        <f>IF(N457="základní",J457,0)</f>
        <v>1237.5</v>
      </c>
      <c r="BF457" s="135">
        <f>IF(N457="snížená",J457,0)</f>
        <v>0</v>
      </c>
      <c r="BG457" s="135">
        <f>IF(N457="zákl. přenesená",J457,0)</f>
        <v>0</v>
      </c>
      <c r="BH457" s="135">
        <f>IF(N457="sníž. přenesená",J457,0)</f>
        <v>0</v>
      </c>
      <c r="BI457" s="135">
        <f>IF(N457="nulová",J457,0)</f>
        <v>0</v>
      </c>
      <c r="BJ457" s="17" t="s">
        <v>78</v>
      </c>
      <c r="BK457" s="135">
        <f>ROUND(I457*H457,2)</f>
        <v>1237.5</v>
      </c>
      <c r="BL457" s="17" t="s">
        <v>106</v>
      </c>
      <c r="BM457" s="134" t="s">
        <v>7606</v>
      </c>
    </row>
    <row r="458" spans="2:65" s="1" customFormat="1" ht="19.5">
      <c r="B458" s="29"/>
      <c r="D458" s="136" t="s">
        <v>231</v>
      </c>
      <c r="F458" s="137" t="s">
        <v>7605</v>
      </c>
      <c r="L458" s="29"/>
      <c r="M458" s="138"/>
      <c r="T458" s="53"/>
      <c r="AT458" s="17" t="s">
        <v>231</v>
      </c>
      <c r="AU458" s="17" t="s">
        <v>82</v>
      </c>
    </row>
    <row r="459" spans="2:65" s="13" customFormat="1">
      <c r="B459" s="146"/>
      <c r="D459" s="136" t="s">
        <v>234</v>
      </c>
      <c r="E459" s="147" t="s">
        <v>1</v>
      </c>
      <c r="F459" s="148" t="s">
        <v>7607</v>
      </c>
      <c r="H459" s="149">
        <v>4.95</v>
      </c>
      <c r="L459" s="146"/>
      <c r="M459" s="150"/>
      <c r="T459" s="151"/>
      <c r="AT459" s="147" t="s">
        <v>234</v>
      </c>
      <c r="AU459" s="147" t="s">
        <v>82</v>
      </c>
      <c r="AV459" s="13" t="s">
        <v>82</v>
      </c>
      <c r="AW459" s="13" t="s">
        <v>29</v>
      </c>
      <c r="AX459" s="13" t="s">
        <v>78</v>
      </c>
      <c r="AY459" s="147" t="s">
        <v>224</v>
      </c>
    </row>
    <row r="460" spans="2:65" s="1" customFormat="1" ht="44.25" customHeight="1">
      <c r="B460" s="123"/>
      <c r="C460" s="124" t="s">
        <v>500</v>
      </c>
      <c r="D460" s="124" t="s">
        <v>226</v>
      </c>
      <c r="E460" s="125" t="s">
        <v>7608</v>
      </c>
      <c r="F460" s="126" t="s">
        <v>6015</v>
      </c>
      <c r="G460" s="127" t="s">
        <v>253</v>
      </c>
      <c r="H460" s="128">
        <v>928.4</v>
      </c>
      <c r="I460" s="129">
        <v>314</v>
      </c>
      <c r="J460" s="129">
        <f>ROUND(I460*H460,2)</f>
        <v>291517.59999999998</v>
      </c>
      <c r="K460" s="126" t="s">
        <v>1</v>
      </c>
      <c r="L460" s="29"/>
      <c r="M460" s="130" t="s">
        <v>1</v>
      </c>
      <c r="N460" s="131" t="s">
        <v>38</v>
      </c>
      <c r="O460" s="132">
        <v>0</v>
      </c>
      <c r="P460" s="132">
        <f>O460*H460</f>
        <v>0</v>
      </c>
      <c r="Q460" s="132">
        <v>0</v>
      </c>
      <c r="R460" s="132">
        <f>Q460*H460</f>
        <v>0</v>
      </c>
      <c r="S460" s="132">
        <v>0</v>
      </c>
      <c r="T460" s="133">
        <f>S460*H460</f>
        <v>0</v>
      </c>
      <c r="AR460" s="134" t="s">
        <v>106</v>
      </c>
      <c r="AT460" s="134" t="s">
        <v>226</v>
      </c>
      <c r="AU460" s="134" t="s">
        <v>82</v>
      </c>
      <c r="AY460" s="17" t="s">
        <v>224</v>
      </c>
      <c r="BE460" s="135">
        <f>IF(N460="základní",J460,0)</f>
        <v>291517.59999999998</v>
      </c>
      <c r="BF460" s="135">
        <f>IF(N460="snížená",J460,0)</f>
        <v>0</v>
      </c>
      <c r="BG460" s="135">
        <f>IF(N460="zákl. přenesená",J460,0)</f>
        <v>0</v>
      </c>
      <c r="BH460" s="135">
        <f>IF(N460="sníž. přenesená",J460,0)</f>
        <v>0</v>
      </c>
      <c r="BI460" s="135">
        <f>IF(N460="nulová",J460,0)</f>
        <v>0</v>
      </c>
      <c r="BJ460" s="17" t="s">
        <v>78</v>
      </c>
      <c r="BK460" s="135">
        <f>ROUND(I460*H460,2)</f>
        <v>291517.59999999998</v>
      </c>
      <c r="BL460" s="17" t="s">
        <v>106</v>
      </c>
      <c r="BM460" s="134" t="s">
        <v>7609</v>
      </c>
    </row>
    <row r="461" spans="2:65" s="1" customFormat="1" ht="29.25">
      <c r="B461" s="29"/>
      <c r="D461" s="136" t="s">
        <v>231</v>
      </c>
      <c r="F461" s="137" t="s">
        <v>6015</v>
      </c>
      <c r="L461" s="29"/>
      <c r="M461" s="138"/>
      <c r="T461" s="53"/>
      <c r="AT461" s="17" t="s">
        <v>231</v>
      </c>
      <c r="AU461" s="17" t="s">
        <v>82</v>
      </c>
    </row>
    <row r="462" spans="2:65" s="13" customFormat="1">
      <c r="B462" s="146"/>
      <c r="D462" s="136" t="s">
        <v>234</v>
      </c>
      <c r="E462" s="147" t="s">
        <v>1</v>
      </c>
      <c r="F462" s="148" t="s">
        <v>7610</v>
      </c>
      <c r="H462" s="149">
        <v>928.4</v>
      </c>
      <c r="L462" s="146"/>
      <c r="M462" s="150"/>
      <c r="T462" s="151"/>
      <c r="AT462" s="147" t="s">
        <v>234</v>
      </c>
      <c r="AU462" s="147" t="s">
        <v>82</v>
      </c>
      <c r="AV462" s="13" t="s">
        <v>82</v>
      </c>
      <c r="AW462" s="13" t="s">
        <v>29</v>
      </c>
      <c r="AX462" s="13" t="s">
        <v>78</v>
      </c>
      <c r="AY462" s="147" t="s">
        <v>224</v>
      </c>
    </row>
    <row r="463" spans="2:65" s="1" customFormat="1" ht="44.25" customHeight="1">
      <c r="B463" s="123"/>
      <c r="C463" s="124" t="s">
        <v>809</v>
      </c>
      <c r="D463" s="124" t="s">
        <v>226</v>
      </c>
      <c r="E463" s="125" t="s">
        <v>7611</v>
      </c>
      <c r="F463" s="126" t="s">
        <v>7612</v>
      </c>
      <c r="G463" s="127" t="s">
        <v>253</v>
      </c>
      <c r="H463" s="128">
        <v>464.2</v>
      </c>
      <c r="I463" s="129">
        <v>520</v>
      </c>
      <c r="J463" s="129">
        <f>ROUND(I463*H463,2)</f>
        <v>241384</v>
      </c>
      <c r="K463" s="126" t="s">
        <v>1</v>
      </c>
      <c r="L463" s="29"/>
      <c r="M463" s="130" t="s">
        <v>1</v>
      </c>
      <c r="N463" s="131" t="s">
        <v>38</v>
      </c>
      <c r="O463" s="132">
        <v>0</v>
      </c>
      <c r="P463" s="132">
        <f>O463*H463</f>
        <v>0</v>
      </c>
      <c r="Q463" s="132">
        <v>0</v>
      </c>
      <c r="R463" s="132">
        <f>Q463*H463</f>
        <v>0</v>
      </c>
      <c r="S463" s="132">
        <v>0</v>
      </c>
      <c r="T463" s="133">
        <f>S463*H463</f>
        <v>0</v>
      </c>
      <c r="AR463" s="134" t="s">
        <v>106</v>
      </c>
      <c r="AT463" s="134" t="s">
        <v>226</v>
      </c>
      <c r="AU463" s="134" t="s">
        <v>82</v>
      </c>
      <c r="AY463" s="17" t="s">
        <v>224</v>
      </c>
      <c r="BE463" s="135">
        <f>IF(N463="základní",J463,0)</f>
        <v>241384</v>
      </c>
      <c r="BF463" s="135">
        <f>IF(N463="snížená",J463,0)</f>
        <v>0</v>
      </c>
      <c r="BG463" s="135">
        <f>IF(N463="zákl. přenesená",J463,0)</f>
        <v>0</v>
      </c>
      <c r="BH463" s="135">
        <f>IF(N463="sníž. přenesená",J463,0)</f>
        <v>0</v>
      </c>
      <c r="BI463" s="135">
        <f>IF(N463="nulová",J463,0)</f>
        <v>0</v>
      </c>
      <c r="BJ463" s="17" t="s">
        <v>78</v>
      </c>
      <c r="BK463" s="135">
        <f>ROUND(I463*H463,2)</f>
        <v>241384</v>
      </c>
      <c r="BL463" s="17" t="s">
        <v>106</v>
      </c>
      <c r="BM463" s="134" t="s">
        <v>7613</v>
      </c>
    </row>
    <row r="464" spans="2:65" s="1" customFormat="1" ht="29.25">
      <c r="B464" s="29"/>
      <c r="D464" s="136" t="s">
        <v>231</v>
      </c>
      <c r="F464" s="137" t="s">
        <v>7612</v>
      </c>
      <c r="L464" s="29"/>
      <c r="M464" s="138"/>
      <c r="T464" s="53"/>
      <c r="AT464" s="17" t="s">
        <v>231</v>
      </c>
      <c r="AU464" s="17" t="s">
        <v>82</v>
      </c>
    </row>
    <row r="465" spans="2:65" s="13" customFormat="1">
      <c r="B465" s="146"/>
      <c r="D465" s="136" t="s">
        <v>234</v>
      </c>
      <c r="E465" s="147" t="s">
        <v>1</v>
      </c>
      <c r="F465" s="148" t="s">
        <v>7614</v>
      </c>
      <c r="H465" s="149">
        <v>464.2</v>
      </c>
      <c r="L465" s="146"/>
      <c r="M465" s="150"/>
      <c r="T465" s="151"/>
      <c r="AT465" s="147" t="s">
        <v>234</v>
      </c>
      <c r="AU465" s="147" t="s">
        <v>82</v>
      </c>
      <c r="AV465" s="13" t="s">
        <v>82</v>
      </c>
      <c r="AW465" s="13" t="s">
        <v>29</v>
      </c>
      <c r="AX465" s="13" t="s">
        <v>78</v>
      </c>
      <c r="AY465" s="147" t="s">
        <v>224</v>
      </c>
    </row>
    <row r="466" spans="2:65" s="11" customFormat="1" ht="22.9" customHeight="1">
      <c r="B466" s="112"/>
      <c r="D466" s="113" t="s">
        <v>72</v>
      </c>
      <c r="E466" s="121" t="s">
        <v>1104</v>
      </c>
      <c r="F466" s="121" t="s">
        <v>1105</v>
      </c>
      <c r="J466" s="122">
        <f>BK466</f>
        <v>47129</v>
      </c>
      <c r="L466" s="112"/>
      <c r="M466" s="116"/>
      <c r="P466" s="117">
        <f>SUM(P467:P468)</f>
        <v>39.878388000000001</v>
      </c>
      <c r="R466" s="117">
        <f>SUM(R467:R468)</f>
        <v>0</v>
      </c>
      <c r="T466" s="118">
        <f>SUM(T467:T468)</f>
        <v>0</v>
      </c>
      <c r="AR466" s="113" t="s">
        <v>78</v>
      </c>
      <c r="AT466" s="119" t="s">
        <v>72</v>
      </c>
      <c r="AU466" s="119" t="s">
        <v>78</v>
      </c>
      <c r="AY466" s="113" t="s">
        <v>224</v>
      </c>
      <c r="BK466" s="120">
        <f>SUM(BK467:BK468)</f>
        <v>47129</v>
      </c>
    </row>
    <row r="467" spans="2:65" s="1" customFormat="1" ht="33" customHeight="1">
      <c r="B467" s="123"/>
      <c r="C467" s="124" t="s">
        <v>506</v>
      </c>
      <c r="D467" s="124" t="s">
        <v>226</v>
      </c>
      <c r="E467" s="125" t="s">
        <v>7615</v>
      </c>
      <c r="F467" s="126" t="s">
        <v>7616</v>
      </c>
      <c r="G467" s="127" t="s">
        <v>253</v>
      </c>
      <c r="H467" s="128">
        <v>604.21799999999996</v>
      </c>
      <c r="I467" s="129">
        <v>78</v>
      </c>
      <c r="J467" s="129">
        <f>ROUND(I467*H467,2)</f>
        <v>47129</v>
      </c>
      <c r="K467" s="126" t="s">
        <v>1</v>
      </c>
      <c r="L467" s="29"/>
      <c r="M467" s="130" t="s">
        <v>1</v>
      </c>
      <c r="N467" s="131" t="s">
        <v>38</v>
      </c>
      <c r="O467" s="132">
        <v>6.6000000000000003E-2</v>
      </c>
      <c r="P467" s="132">
        <f>O467*H467</f>
        <v>39.878388000000001</v>
      </c>
      <c r="Q467" s="132">
        <v>0</v>
      </c>
      <c r="R467" s="132">
        <f>Q467*H467</f>
        <v>0</v>
      </c>
      <c r="S467" s="132">
        <v>0</v>
      </c>
      <c r="T467" s="133">
        <f>S467*H467</f>
        <v>0</v>
      </c>
      <c r="AR467" s="134" t="s">
        <v>106</v>
      </c>
      <c r="AT467" s="134" t="s">
        <v>226</v>
      </c>
      <c r="AU467" s="134" t="s">
        <v>82</v>
      </c>
      <c r="AY467" s="17" t="s">
        <v>224</v>
      </c>
      <c r="BE467" s="135">
        <f>IF(N467="základní",J467,0)</f>
        <v>47129</v>
      </c>
      <c r="BF467" s="135">
        <f>IF(N467="snížená",J467,0)</f>
        <v>0</v>
      </c>
      <c r="BG467" s="135">
        <f>IF(N467="zákl. přenesená",J467,0)</f>
        <v>0</v>
      </c>
      <c r="BH467" s="135">
        <f>IF(N467="sníž. přenesená",J467,0)</f>
        <v>0</v>
      </c>
      <c r="BI467" s="135">
        <f>IF(N467="nulová",J467,0)</f>
        <v>0</v>
      </c>
      <c r="BJ467" s="17" t="s">
        <v>78</v>
      </c>
      <c r="BK467" s="135">
        <f>ROUND(I467*H467,2)</f>
        <v>47129</v>
      </c>
      <c r="BL467" s="17" t="s">
        <v>106</v>
      </c>
      <c r="BM467" s="134" t="s">
        <v>7617</v>
      </c>
    </row>
    <row r="468" spans="2:65" s="1" customFormat="1" ht="19.5">
      <c r="B468" s="29"/>
      <c r="D468" s="136" t="s">
        <v>231</v>
      </c>
      <c r="F468" s="137" t="s">
        <v>7616</v>
      </c>
      <c r="L468" s="29"/>
      <c r="M468" s="173"/>
      <c r="N468" s="174"/>
      <c r="O468" s="174"/>
      <c r="P468" s="174"/>
      <c r="Q468" s="174"/>
      <c r="R468" s="174"/>
      <c r="S468" s="174"/>
      <c r="T468" s="175"/>
      <c r="AT468" s="17" t="s">
        <v>231</v>
      </c>
      <c r="AU468" s="17" t="s">
        <v>82</v>
      </c>
    </row>
    <row r="469" spans="2:65" s="1" customFormat="1" ht="6.95" customHeight="1">
      <c r="B469" s="41"/>
      <c r="C469" s="42"/>
      <c r="D469" s="42"/>
      <c r="E469" s="42"/>
      <c r="F469" s="42"/>
      <c r="G469" s="42"/>
      <c r="H469" s="42"/>
      <c r="I469" s="42"/>
      <c r="J469" s="42"/>
      <c r="K469" s="42"/>
      <c r="L469" s="29"/>
    </row>
  </sheetData>
  <autoFilter ref="C129:K468" xr:uid="{00000000-0009-0000-0000-00002D000000}"/>
  <mergeCells count="11">
    <mergeCell ref="E122:H122"/>
    <mergeCell ref="E7:H7"/>
    <mergeCell ref="E9:H9"/>
    <mergeCell ref="E11:H11"/>
    <mergeCell ref="E29:H29"/>
    <mergeCell ref="E85:H85"/>
    <mergeCell ref="L2:V2"/>
    <mergeCell ref="E87:H87"/>
    <mergeCell ref="E89:H89"/>
    <mergeCell ref="E118:H118"/>
    <mergeCell ref="E120:H120"/>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317"/>
  <sheetViews>
    <sheetView showGridLines="0" topLeftCell="A91" workbookViewId="0">
      <selection activeCell="Y152" sqref="Y15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21" t="s">
        <v>5</v>
      </c>
      <c r="M2" s="222"/>
      <c r="N2" s="222"/>
      <c r="O2" s="222"/>
      <c r="P2" s="222"/>
      <c r="Q2" s="222"/>
      <c r="R2" s="222"/>
      <c r="S2" s="222"/>
      <c r="T2" s="222"/>
      <c r="U2" s="222"/>
      <c r="V2" s="222"/>
      <c r="AT2" s="17" t="s">
        <v>163</v>
      </c>
      <c r="AZ2" s="185" t="s">
        <v>7618</v>
      </c>
      <c r="BA2" s="185" t="s">
        <v>1</v>
      </c>
      <c r="BB2" s="185" t="s">
        <v>1</v>
      </c>
      <c r="BC2" s="185" t="s">
        <v>1122</v>
      </c>
      <c r="BD2" s="185" t="s">
        <v>82</v>
      </c>
    </row>
    <row r="3" spans="2:56" ht="6.95" customHeight="1">
      <c r="B3" s="18"/>
      <c r="C3" s="19"/>
      <c r="D3" s="19"/>
      <c r="E3" s="19"/>
      <c r="F3" s="19"/>
      <c r="G3" s="19"/>
      <c r="H3" s="19"/>
      <c r="I3" s="19"/>
      <c r="J3" s="19"/>
      <c r="K3" s="19"/>
      <c r="L3" s="20"/>
      <c r="AT3" s="17" t="s">
        <v>82</v>
      </c>
      <c r="AZ3" s="185" t="s">
        <v>7619</v>
      </c>
      <c r="BA3" s="185" t="s">
        <v>1</v>
      </c>
      <c r="BB3" s="185" t="s">
        <v>1</v>
      </c>
      <c r="BC3" s="185" t="s">
        <v>7620</v>
      </c>
      <c r="BD3" s="185" t="s">
        <v>82</v>
      </c>
    </row>
    <row r="4" spans="2:56" ht="24.95" customHeight="1">
      <c r="B4" s="20"/>
      <c r="D4" s="21" t="s">
        <v>164</v>
      </c>
      <c r="L4" s="20"/>
      <c r="M4" s="81" t="s">
        <v>10</v>
      </c>
      <c r="AT4" s="17" t="s">
        <v>3</v>
      </c>
      <c r="AZ4" s="185" t="s">
        <v>7239</v>
      </c>
      <c r="BA4" s="185" t="s">
        <v>1</v>
      </c>
      <c r="BB4" s="185" t="s">
        <v>1</v>
      </c>
      <c r="BC4" s="185" t="s">
        <v>293</v>
      </c>
      <c r="BD4" s="185" t="s">
        <v>82</v>
      </c>
    </row>
    <row r="5" spans="2:56" ht="6.95" customHeight="1">
      <c r="B5" s="20"/>
      <c r="L5" s="20"/>
      <c r="AZ5" s="185" t="s">
        <v>7242</v>
      </c>
      <c r="BA5" s="185" t="s">
        <v>1</v>
      </c>
      <c r="BB5" s="185" t="s">
        <v>1</v>
      </c>
      <c r="BC5" s="185" t="s">
        <v>101</v>
      </c>
      <c r="BD5" s="185" t="s">
        <v>82</v>
      </c>
    </row>
    <row r="6" spans="2:56" ht="12" customHeight="1">
      <c r="B6" s="20"/>
      <c r="D6" s="26" t="s">
        <v>14</v>
      </c>
      <c r="L6" s="20"/>
      <c r="AZ6" s="185" t="s">
        <v>7244</v>
      </c>
      <c r="BA6" s="185" t="s">
        <v>1</v>
      </c>
      <c r="BB6" s="185" t="s">
        <v>1</v>
      </c>
      <c r="BC6" s="185" t="s">
        <v>7621</v>
      </c>
      <c r="BD6" s="185" t="s">
        <v>82</v>
      </c>
    </row>
    <row r="7" spans="2:56" ht="16.5" customHeight="1">
      <c r="B7" s="20"/>
      <c r="E7" s="230" t="str">
        <f>'Rekapitulace stavby'!K6</f>
        <v>ODUS Kamenice</v>
      </c>
      <c r="F7" s="231"/>
      <c r="G7" s="231"/>
      <c r="H7" s="231"/>
      <c r="L7" s="20"/>
      <c r="AZ7" s="185" t="s">
        <v>7253</v>
      </c>
      <c r="BA7" s="185" t="s">
        <v>1</v>
      </c>
      <c r="BB7" s="185" t="s">
        <v>1</v>
      </c>
      <c r="BC7" s="185" t="s">
        <v>7622</v>
      </c>
      <c r="BD7" s="185" t="s">
        <v>82</v>
      </c>
    </row>
    <row r="8" spans="2:56" ht="12" customHeight="1">
      <c r="B8" s="20"/>
      <c r="D8" s="26" t="s">
        <v>165</v>
      </c>
      <c r="L8" s="20"/>
      <c r="AZ8" s="185" t="s">
        <v>7354</v>
      </c>
      <c r="BA8" s="185" t="s">
        <v>1</v>
      </c>
      <c r="BB8" s="185" t="s">
        <v>1</v>
      </c>
      <c r="BC8" s="185" t="s">
        <v>812</v>
      </c>
      <c r="BD8" s="185" t="s">
        <v>82</v>
      </c>
    </row>
    <row r="9" spans="2:56" s="1" customFormat="1" ht="16.5" customHeight="1">
      <c r="B9" s="29"/>
      <c r="E9" s="230" t="s">
        <v>7218</v>
      </c>
      <c r="F9" s="229"/>
      <c r="G9" s="229"/>
      <c r="H9" s="229"/>
      <c r="L9" s="29"/>
      <c r="AZ9" s="185" t="s">
        <v>7246</v>
      </c>
      <c r="BA9" s="185" t="s">
        <v>1</v>
      </c>
      <c r="BB9" s="185" t="s">
        <v>1</v>
      </c>
      <c r="BC9" s="185" t="s">
        <v>7623</v>
      </c>
      <c r="BD9" s="185" t="s">
        <v>82</v>
      </c>
    </row>
    <row r="10" spans="2:56" s="1" customFormat="1" ht="12" customHeight="1">
      <c r="B10" s="29"/>
      <c r="D10" s="26" t="s">
        <v>167</v>
      </c>
      <c r="L10" s="29"/>
      <c r="AZ10" s="185" t="s">
        <v>7624</v>
      </c>
      <c r="BA10" s="185" t="s">
        <v>1</v>
      </c>
      <c r="BB10" s="185" t="s">
        <v>1</v>
      </c>
      <c r="BC10" s="185" t="s">
        <v>7625</v>
      </c>
      <c r="BD10" s="185" t="s">
        <v>82</v>
      </c>
    </row>
    <row r="11" spans="2:56" s="1" customFormat="1" ht="16.5" customHeight="1">
      <c r="B11" s="29"/>
      <c r="E11" s="211" t="s">
        <v>7626</v>
      </c>
      <c r="F11" s="229"/>
      <c r="G11" s="229"/>
      <c r="H11" s="229"/>
      <c r="L11" s="29"/>
    </row>
    <row r="12" spans="2:56" s="1" customFormat="1">
      <c r="B12" s="29"/>
      <c r="L12" s="29"/>
    </row>
    <row r="13" spans="2:56" s="1" customFormat="1" ht="12" customHeight="1">
      <c r="B13" s="29"/>
      <c r="D13" s="26" t="s">
        <v>16</v>
      </c>
      <c r="F13" s="24" t="s">
        <v>1</v>
      </c>
      <c r="I13" s="26" t="s">
        <v>17</v>
      </c>
      <c r="J13" s="24" t="s">
        <v>1</v>
      </c>
      <c r="L13" s="29"/>
    </row>
    <row r="14" spans="2:56" s="1" customFormat="1" ht="12" customHeight="1">
      <c r="B14" s="29"/>
      <c r="D14" s="26" t="s">
        <v>18</v>
      </c>
      <c r="F14" s="24" t="s">
        <v>19</v>
      </c>
      <c r="I14" s="26" t="s">
        <v>20</v>
      </c>
      <c r="J14" s="49" t="str">
        <f>'Rekapitulace stavby'!AN8</f>
        <v>8. 6. 2024</v>
      </c>
      <c r="L14" s="29"/>
    </row>
    <row r="15" spans="2:56" s="1" customFormat="1" ht="10.9" customHeight="1">
      <c r="B15" s="29"/>
      <c r="L15" s="29"/>
    </row>
    <row r="16" spans="2:56" s="1" customFormat="1" ht="12" customHeight="1">
      <c r="B16" s="29"/>
      <c r="D16" s="26" t="s">
        <v>22</v>
      </c>
      <c r="I16" s="26" t="s">
        <v>23</v>
      </c>
      <c r="J16" s="24" t="s">
        <v>1</v>
      </c>
      <c r="L16" s="29"/>
    </row>
    <row r="17" spans="2:12" s="1" customFormat="1" ht="18" customHeight="1">
      <c r="B17" s="29"/>
      <c r="E17" s="24" t="s">
        <v>24</v>
      </c>
      <c r="I17" s="26" t="s">
        <v>25</v>
      </c>
      <c r="J17" s="24" t="s">
        <v>1</v>
      </c>
      <c r="L17" s="29"/>
    </row>
    <row r="18" spans="2:12" s="1" customFormat="1" ht="6.95" customHeight="1">
      <c r="B18" s="29"/>
      <c r="L18" s="29"/>
    </row>
    <row r="19" spans="2:12" s="1" customFormat="1" ht="12" customHeight="1">
      <c r="B19" s="29"/>
      <c r="D19" s="26" t="s">
        <v>26</v>
      </c>
      <c r="I19" s="26" t="s">
        <v>23</v>
      </c>
      <c r="J19" s="24" t="s">
        <v>1</v>
      </c>
      <c r="L19" s="29"/>
    </row>
    <row r="20" spans="2:12" s="1" customFormat="1" ht="18" customHeight="1">
      <c r="B20" s="29"/>
      <c r="E20" s="24" t="s">
        <v>24</v>
      </c>
      <c r="I20" s="26" t="s">
        <v>25</v>
      </c>
      <c r="J20" s="24" t="s">
        <v>1</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24</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24</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ROUND(J127, 2)</f>
        <v>5979235.0300000003</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ROUND((SUM(BE127:BE316)),  2)</f>
        <v>5979235.0300000003</v>
      </c>
      <c r="I35" s="84">
        <v>0.21</v>
      </c>
      <c r="J35" s="80">
        <f>ROUND(((SUM(BE127:BE316))*I35),  2)</f>
        <v>1255639.3600000001</v>
      </c>
      <c r="L35" s="29"/>
    </row>
    <row r="36" spans="2:12" s="1" customFormat="1" ht="14.45" customHeight="1">
      <c r="B36" s="29"/>
      <c r="E36" s="26" t="s">
        <v>39</v>
      </c>
      <c r="F36" s="80">
        <f>ROUND((SUM(BF127:BF316)),  2)</f>
        <v>0</v>
      </c>
      <c r="I36" s="84">
        <v>0.12</v>
      </c>
      <c r="J36" s="80">
        <f>ROUND(((SUM(BF127:BF316))*I36),  2)</f>
        <v>0</v>
      </c>
      <c r="L36" s="29"/>
    </row>
    <row r="37" spans="2:12" s="1" customFormat="1" ht="14.45" hidden="1" customHeight="1">
      <c r="B37" s="29"/>
      <c r="E37" s="26" t="s">
        <v>40</v>
      </c>
      <c r="F37" s="80">
        <f>ROUND((SUM(BG127:BG316)),  2)</f>
        <v>0</v>
      </c>
      <c r="I37" s="84">
        <v>0.21</v>
      </c>
      <c r="J37" s="80">
        <f>0</f>
        <v>0</v>
      </c>
      <c r="L37" s="29"/>
    </row>
    <row r="38" spans="2:12" s="1" customFormat="1" ht="14.45" hidden="1" customHeight="1">
      <c r="B38" s="29"/>
      <c r="E38" s="26" t="s">
        <v>41</v>
      </c>
      <c r="F38" s="80">
        <f>ROUND((SUM(BH127:BH316)),  2)</f>
        <v>0</v>
      </c>
      <c r="I38" s="84">
        <v>0.12</v>
      </c>
      <c r="J38" s="80">
        <f>0</f>
        <v>0</v>
      </c>
      <c r="L38" s="29"/>
    </row>
    <row r="39" spans="2:12" s="1" customFormat="1" ht="14.45" hidden="1" customHeight="1">
      <c r="B39" s="29"/>
      <c r="E39" s="26" t="s">
        <v>42</v>
      </c>
      <c r="F39" s="80">
        <f>ROUND((SUM(BI127:BI316)),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7234874.3900000006</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7218</v>
      </c>
      <c r="F87" s="229"/>
      <c r="G87" s="229"/>
      <c r="H87" s="229"/>
      <c r="L87" s="29"/>
    </row>
    <row r="88" spans="2:12" s="1" customFormat="1" ht="12" customHeight="1">
      <c r="B88" s="29"/>
      <c r="C88" s="26" t="s">
        <v>167</v>
      </c>
      <c r="L88" s="29"/>
    </row>
    <row r="89" spans="2:12" s="1" customFormat="1" ht="16.5" customHeight="1">
      <c r="B89" s="29"/>
      <c r="E89" s="211" t="str">
        <f>E11</f>
        <v>D.1.3.1_2 - Dopravní řešení - uvnitř areálu</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15.2" customHeight="1">
      <c r="B93" s="29"/>
      <c r="C93" s="26" t="s">
        <v>22</v>
      </c>
      <c r="F93" s="24" t="str">
        <f>E17</f>
        <v xml:space="preserve"> </v>
      </c>
      <c r="I93" s="26" t="s">
        <v>27</v>
      </c>
      <c r="J93" s="27" t="str">
        <f>E23</f>
        <v xml:space="preserve"> </v>
      </c>
      <c r="L93" s="29"/>
    </row>
    <row r="94" spans="2:12" s="1" customFormat="1" ht="15.2" customHeight="1">
      <c r="B94" s="29"/>
      <c r="C94" s="26" t="s">
        <v>26</v>
      </c>
      <c r="F94" s="24" t="str">
        <f>IF(E20="","",E20)</f>
        <v xml:space="preserve"> </v>
      </c>
      <c r="I94" s="26" t="s">
        <v>30</v>
      </c>
      <c r="J94" s="27" t="str">
        <f>E26</f>
        <v xml:space="preserve"> </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J127</f>
        <v>5979235.0300000003</v>
      </c>
      <c r="L98" s="29"/>
      <c r="AU98" s="17" t="s">
        <v>172</v>
      </c>
    </row>
    <row r="99" spans="2:47" s="8" customFormat="1" ht="24.95" customHeight="1">
      <c r="B99" s="96"/>
      <c r="D99" s="97" t="s">
        <v>173</v>
      </c>
      <c r="E99" s="98"/>
      <c r="F99" s="98"/>
      <c r="G99" s="98"/>
      <c r="H99" s="98"/>
      <c r="I99" s="98"/>
      <c r="J99" s="99">
        <f>J128</f>
        <v>5979235.0300000003</v>
      </c>
      <c r="L99" s="96"/>
    </row>
    <row r="100" spans="2:47" s="9" customFormat="1" ht="19.899999999999999" customHeight="1">
      <c r="B100" s="100"/>
      <c r="D100" s="101" t="s">
        <v>174</v>
      </c>
      <c r="E100" s="102"/>
      <c r="F100" s="102"/>
      <c r="G100" s="102"/>
      <c r="H100" s="102"/>
      <c r="I100" s="102"/>
      <c r="J100" s="103">
        <f>J129</f>
        <v>4628431.4400000004</v>
      </c>
      <c r="L100" s="100"/>
    </row>
    <row r="101" spans="2:47" s="9" customFormat="1" ht="19.899999999999999" customHeight="1">
      <c r="B101" s="100"/>
      <c r="D101" s="101" t="s">
        <v>175</v>
      </c>
      <c r="E101" s="102"/>
      <c r="F101" s="102"/>
      <c r="G101" s="102"/>
      <c r="H101" s="102"/>
      <c r="I101" s="102"/>
      <c r="J101" s="103">
        <f>J210</f>
        <v>101507.71</v>
      </c>
      <c r="L101" s="100"/>
    </row>
    <row r="102" spans="2:47" s="9" customFormat="1" ht="19.899999999999999" customHeight="1">
      <c r="B102" s="100"/>
      <c r="D102" s="101" t="s">
        <v>178</v>
      </c>
      <c r="E102" s="102"/>
      <c r="F102" s="102"/>
      <c r="G102" s="102"/>
      <c r="H102" s="102"/>
      <c r="I102" s="102"/>
      <c r="J102" s="103">
        <f>J251</f>
        <v>886637.39</v>
      </c>
      <c r="L102" s="100"/>
    </row>
    <row r="103" spans="2:47" s="9" customFormat="1" ht="19.899999999999999" customHeight="1">
      <c r="B103" s="100"/>
      <c r="D103" s="101" t="s">
        <v>180</v>
      </c>
      <c r="E103" s="102"/>
      <c r="F103" s="102"/>
      <c r="G103" s="102"/>
      <c r="H103" s="102"/>
      <c r="I103" s="102"/>
      <c r="J103" s="103">
        <f>J285</f>
        <v>351193.24000000005</v>
      </c>
      <c r="L103" s="100"/>
    </row>
    <row r="104" spans="2:47" s="9" customFormat="1" ht="19.899999999999999" customHeight="1">
      <c r="B104" s="100"/>
      <c r="D104" s="101" t="s">
        <v>3087</v>
      </c>
      <c r="E104" s="102"/>
      <c r="F104" s="102"/>
      <c r="G104" s="102"/>
      <c r="H104" s="102"/>
      <c r="I104" s="102"/>
      <c r="J104" s="103">
        <f>J304</f>
        <v>712.40000000000009</v>
      </c>
      <c r="L104" s="100"/>
    </row>
    <row r="105" spans="2:47" s="9" customFormat="1" ht="19.899999999999999" customHeight="1">
      <c r="B105" s="100"/>
      <c r="D105" s="101" t="s">
        <v>181</v>
      </c>
      <c r="E105" s="102"/>
      <c r="F105" s="102"/>
      <c r="G105" s="102"/>
      <c r="H105" s="102"/>
      <c r="I105" s="102"/>
      <c r="J105" s="103">
        <f>J314</f>
        <v>10752.85</v>
      </c>
      <c r="L105" s="100"/>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63" s="1" customFormat="1" ht="6.95" customHeight="1">
      <c r="B113" s="29"/>
      <c r="L113" s="29"/>
    </row>
    <row r="114" spans="2:63" s="1" customFormat="1" ht="12" customHeight="1">
      <c r="B114" s="29"/>
      <c r="C114" s="26" t="s">
        <v>14</v>
      </c>
      <c r="L114" s="29"/>
    </row>
    <row r="115" spans="2:63" s="1" customFormat="1" ht="16.5" customHeight="1">
      <c r="B115" s="29"/>
      <c r="E115" s="230" t="str">
        <f>E7</f>
        <v>ODUS Kamenice</v>
      </c>
      <c r="F115" s="231"/>
      <c r="G115" s="231"/>
      <c r="H115" s="231"/>
      <c r="L115" s="29"/>
    </row>
    <row r="116" spans="2:63" ht="12" customHeight="1">
      <c r="B116" s="20"/>
      <c r="C116" s="26" t="s">
        <v>165</v>
      </c>
      <c r="L116" s="20"/>
    </row>
    <row r="117" spans="2:63" s="1" customFormat="1" ht="16.5" customHeight="1">
      <c r="B117" s="29"/>
      <c r="E117" s="230" t="s">
        <v>7218</v>
      </c>
      <c r="F117" s="229"/>
      <c r="G117" s="229"/>
      <c r="H117" s="229"/>
      <c r="L117" s="29"/>
    </row>
    <row r="118" spans="2:63" s="1" customFormat="1" ht="12" customHeight="1">
      <c r="B118" s="29"/>
      <c r="C118" s="26" t="s">
        <v>167</v>
      </c>
      <c r="L118" s="29"/>
    </row>
    <row r="119" spans="2:63" s="1" customFormat="1" ht="16.5" customHeight="1">
      <c r="B119" s="29"/>
      <c r="E119" s="211" t="str">
        <f>E11</f>
        <v>D.1.3.1_2 - Dopravní řešení - uvnitř areálu</v>
      </c>
      <c r="F119" s="229"/>
      <c r="G119" s="229"/>
      <c r="H119" s="229"/>
      <c r="L119" s="29"/>
    </row>
    <row r="120" spans="2:63" s="1" customFormat="1" ht="6.95" customHeight="1">
      <c r="B120" s="29"/>
      <c r="L120" s="29"/>
    </row>
    <row r="121" spans="2:63" s="1" customFormat="1" ht="12" customHeight="1">
      <c r="B121" s="29"/>
      <c r="C121" s="26" t="s">
        <v>18</v>
      </c>
      <c r="F121" s="24" t="str">
        <f>F14</f>
        <v>Česká Kamenice</v>
      </c>
      <c r="I121" s="26" t="s">
        <v>20</v>
      </c>
      <c r="J121" s="49" t="str">
        <f>IF(J14="","",J14)</f>
        <v>8. 6. 2024</v>
      </c>
      <c r="L121" s="29"/>
    </row>
    <row r="122" spans="2:63" s="1" customFormat="1" ht="6.95" customHeight="1">
      <c r="B122" s="29"/>
      <c r="L122" s="29"/>
    </row>
    <row r="123" spans="2:63" s="1" customFormat="1" ht="15.2" customHeight="1">
      <c r="B123" s="29"/>
      <c r="C123" s="26" t="s">
        <v>22</v>
      </c>
      <c r="F123" s="24" t="str">
        <f>E17</f>
        <v xml:space="preserve"> </v>
      </c>
      <c r="I123" s="26" t="s">
        <v>27</v>
      </c>
      <c r="J123" s="27" t="str">
        <f>E23</f>
        <v xml:space="preserve"> </v>
      </c>
      <c r="L123" s="29"/>
    </row>
    <row r="124" spans="2:63" s="1" customFormat="1" ht="15.2" customHeight="1">
      <c r="B124" s="29"/>
      <c r="C124" s="26" t="s">
        <v>26</v>
      </c>
      <c r="F124" s="24" t="str">
        <f>IF(E20="","",E20)</f>
        <v xml:space="preserve"> </v>
      </c>
      <c r="I124" s="26" t="s">
        <v>30</v>
      </c>
      <c r="J124" s="27" t="str">
        <f>E26</f>
        <v xml:space="preserve"> </v>
      </c>
      <c r="L124" s="29"/>
    </row>
    <row r="125" spans="2:63" s="1" customFormat="1" ht="10.35" customHeight="1">
      <c r="B125" s="29"/>
      <c r="L125" s="29"/>
    </row>
    <row r="126" spans="2:63" s="10" customFormat="1" ht="29.25" customHeight="1">
      <c r="B126" s="104"/>
      <c r="C126" s="105" t="s">
        <v>210</v>
      </c>
      <c r="D126" s="106" t="s">
        <v>58</v>
      </c>
      <c r="E126" s="106" t="s">
        <v>54</v>
      </c>
      <c r="F126" s="106" t="s">
        <v>55</v>
      </c>
      <c r="G126" s="106" t="s">
        <v>211</v>
      </c>
      <c r="H126" s="106" t="s">
        <v>212</v>
      </c>
      <c r="I126" s="106" t="s">
        <v>213</v>
      </c>
      <c r="J126" s="106" t="s">
        <v>170</v>
      </c>
      <c r="K126" s="107" t="s">
        <v>214</v>
      </c>
      <c r="L126" s="104"/>
      <c r="M126" s="56" t="s">
        <v>1</v>
      </c>
      <c r="N126" s="57" t="s">
        <v>37</v>
      </c>
      <c r="O126" s="57" t="s">
        <v>215</v>
      </c>
      <c r="P126" s="57" t="s">
        <v>216</v>
      </c>
      <c r="Q126" s="57" t="s">
        <v>217</v>
      </c>
      <c r="R126" s="57" t="s">
        <v>218</v>
      </c>
      <c r="S126" s="57" t="s">
        <v>219</v>
      </c>
      <c r="T126" s="58" t="s">
        <v>220</v>
      </c>
    </row>
    <row r="127" spans="2:63" s="1" customFormat="1" ht="22.9" customHeight="1">
      <c r="B127" s="29"/>
      <c r="C127" s="61" t="s">
        <v>221</v>
      </c>
      <c r="J127" s="108">
        <f>BK127</f>
        <v>5979235.0300000003</v>
      </c>
      <c r="L127" s="29"/>
      <c r="M127" s="59"/>
      <c r="N127" s="50"/>
      <c r="O127" s="50"/>
      <c r="P127" s="109">
        <f>P128</f>
        <v>1857.7066839999995</v>
      </c>
      <c r="Q127" s="50"/>
      <c r="R127" s="109">
        <f>R128</f>
        <v>137.85728404</v>
      </c>
      <c r="S127" s="50"/>
      <c r="T127" s="110">
        <f>T128</f>
        <v>0.15360000000000001</v>
      </c>
      <c r="AT127" s="17" t="s">
        <v>72</v>
      </c>
      <c r="AU127" s="17" t="s">
        <v>172</v>
      </c>
      <c r="BK127" s="111">
        <f>BK128</f>
        <v>5979235.0300000003</v>
      </c>
    </row>
    <row r="128" spans="2:63" s="11" customFormat="1" ht="25.9" customHeight="1">
      <c r="B128" s="112"/>
      <c r="D128" s="113" t="s">
        <v>72</v>
      </c>
      <c r="E128" s="114" t="s">
        <v>222</v>
      </c>
      <c r="F128" s="114" t="s">
        <v>223</v>
      </c>
      <c r="J128" s="115">
        <f>BK128</f>
        <v>5979235.0300000003</v>
      </c>
      <c r="L128" s="112"/>
      <c r="M128" s="116"/>
      <c r="P128" s="117">
        <f>P129+P210+P251+P285+P304+P314</f>
        <v>1857.7066839999995</v>
      </c>
      <c r="R128" s="117">
        <f>R129+R210+R251+R285+R304+R314</f>
        <v>137.85728404</v>
      </c>
      <c r="T128" s="118">
        <f>T129+T210+T251+T285+T304+T314</f>
        <v>0.15360000000000001</v>
      </c>
      <c r="AR128" s="113" t="s">
        <v>78</v>
      </c>
      <c r="AT128" s="119" t="s">
        <v>72</v>
      </c>
      <c r="AU128" s="119" t="s">
        <v>73</v>
      </c>
      <c r="AY128" s="113" t="s">
        <v>224</v>
      </c>
      <c r="BK128" s="120">
        <f>BK129+BK210+BK251+BK285+BK304+BK314</f>
        <v>5979235.0300000003</v>
      </c>
    </row>
    <row r="129" spans="2:65" s="11" customFormat="1" ht="22.9" customHeight="1">
      <c r="B129" s="112"/>
      <c r="D129" s="113" t="s">
        <v>72</v>
      </c>
      <c r="E129" s="121" t="s">
        <v>78</v>
      </c>
      <c r="F129" s="121" t="s">
        <v>225</v>
      </c>
      <c r="J129" s="122">
        <f>BK129</f>
        <v>4628431.4400000004</v>
      </c>
      <c r="L129" s="112"/>
      <c r="M129" s="116"/>
      <c r="P129" s="117">
        <f>SUM(P130:P209)</f>
        <v>1566.9499719999997</v>
      </c>
      <c r="R129" s="117">
        <f>SUM(R130:R209)</f>
        <v>23.504899999999999</v>
      </c>
      <c r="T129" s="118">
        <f>SUM(T130:T209)</f>
        <v>0.15360000000000001</v>
      </c>
      <c r="AR129" s="113" t="s">
        <v>78</v>
      </c>
      <c r="AT129" s="119" t="s">
        <v>72</v>
      </c>
      <c r="AU129" s="119" t="s">
        <v>78</v>
      </c>
      <c r="AY129" s="113" t="s">
        <v>224</v>
      </c>
      <c r="BK129" s="120">
        <f>SUM(BK130:BK209)</f>
        <v>4628431.4400000004</v>
      </c>
    </row>
    <row r="130" spans="2:65" s="1" customFormat="1" ht="16.5" customHeight="1">
      <c r="B130" s="123"/>
      <c r="C130" s="124" t="s">
        <v>78</v>
      </c>
      <c r="D130" s="124" t="s">
        <v>226</v>
      </c>
      <c r="E130" s="125" t="s">
        <v>7627</v>
      </c>
      <c r="F130" s="126" t="s">
        <v>7628</v>
      </c>
      <c r="G130" s="127" t="s">
        <v>266</v>
      </c>
      <c r="H130" s="128">
        <v>192</v>
      </c>
      <c r="I130" s="129">
        <v>23.8</v>
      </c>
      <c r="J130" s="129">
        <f>ROUND(I130*H130,2)</f>
        <v>4569.6000000000004</v>
      </c>
      <c r="K130" s="126" t="s">
        <v>1</v>
      </c>
      <c r="L130" s="29"/>
      <c r="M130" s="130" t="s">
        <v>1</v>
      </c>
      <c r="N130" s="131" t="s">
        <v>38</v>
      </c>
      <c r="O130" s="132">
        <v>6.4000000000000001E-2</v>
      </c>
      <c r="P130" s="132">
        <f>O130*H130</f>
        <v>12.288</v>
      </c>
      <c r="Q130" s="132">
        <v>0</v>
      </c>
      <c r="R130" s="132">
        <f>Q130*H130</f>
        <v>0</v>
      </c>
      <c r="S130" s="132">
        <v>8.0000000000000004E-4</v>
      </c>
      <c r="T130" s="133">
        <f>S130*H130</f>
        <v>0.15360000000000001</v>
      </c>
      <c r="AR130" s="134" t="s">
        <v>106</v>
      </c>
      <c r="AT130" s="134" t="s">
        <v>226</v>
      </c>
      <c r="AU130" s="134" t="s">
        <v>82</v>
      </c>
      <c r="AY130" s="17" t="s">
        <v>224</v>
      </c>
      <c r="BE130" s="135">
        <f>IF(N130="základní",J130,0)</f>
        <v>4569.6000000000004</v>
      </c>
      <c r="BF130" s="135">
        <f>IF(N130="snížená",J130,0)</f>
        <v>0</v>
      </c>
      <c r="BG130" s="135">
        <f>IF(N130="zákl. přenesená",J130,0)</f>
        <v>0</v>
      </c>
      <c r="BH130" s="135">
        <f>IF(N130="sníž. přenesená",J130,0)</f>
        <v>0</v>
      </c>
      <c r="BI130" s="135">
        <f>IF(N130="nulová",J130,0)</f>
        <v>0</v>
      </c>
      <c r="BJ130" s="17" t="s">
        <v>78</v>
      </c>
      <c r="BK130" s="135">
        <f>ROUND(I130*H130,2)</f>
        <v>4569.6000000000004</v>
      </c>
      <c r="BL130" s="17" t="s">
        <v>106</v>
      </c>
      <c r="BM130" s="134" t="s">
        <v>7629</v>
      </c>
    </row>
    <row r="131" spans="2:65" s="1" customFormat="1">
      <c r="B131" s="29"/>
      <c r="D131" s="136" t="s">
        <v>231</v>
      </c>
      <c r="F131" s="137" t="s">
        <v>7628</v>
      </c>
      <c r="L131" s="29"/>
      <c r="M131" s="138"/>
      <c r="T131" s="53"/>
      <c r="AT131" s="17" t="s">
        <v>231</v>
      </c>
      <c r="AU131" s="17" t="s">
        <v>82</v>
      </c>
    </row>
    <row r="132" spans="2:65" s="13" customFormat="1" ht="33.75">
      <c r="B132" s="146"/>
      <c r="D132" s="136" t="s">
        <v>234</v>
      </c>
      <c r="E132" s="147" t="s">
        <v>1</v>
      </c>
      <c r="F132" s="148" t="s">
        <v>7630</v>
      </c>
      <c r="H132" s="149">
        <v>192</v>
      </c>
      <c r="L132" s="146"/>
      <c r="M132" s="150"/>
      <c r="T132" s="151"/>
      <c r="AT132" s="147" t="s">
        <v>234</v>
      </c>
      <c r="AU132" s="147" t="s">
        <v>82</v>
      </c>
      <c r="AV132" s="13" t="s">
        <v>82</v>
      </c>
      <c r="AW132" s="13" t="s">
        <v>29</v>
      </c>
      <c r="AX132" s="13" t="s">
        <v>73</v>
      </c>
      <c r="AY132" s="147" t="s">
        <v>224</v>
      </c>
    </row>
    <row r="133" spans="2:65" s="14" customFormat="1">
      <c r="B133" s="152"/>
      <c r="D133" s="136" t="s">
        <v>234</v>
      </c>
      <c r="E133" s="153" t="s">
        <v>1</v>
      </c>
      <c r="F133" s="154" t="s">
        <v>239</v>
      </c>
      <c r="H133" s="155">
        <v>192</v>
      </c>
      <c r="L133" s="152"/>
      <c r="M133" s="156"/>
      <c r="T133" s="157"/>
      <c r="AT133" s="153" t="s">
        <v>234</v>
      </c>
      <c r="AU133" s="153" t="s">
        <v>82</v>
      </c>
      <c r="AV133" s="14" t="s">
        <v>106</v>
      </c>
      <c r="AW133" s="14" t="s">
        <v>29</v>
      </c>
      <c r="AX133" s="14" t="s">
        <v>78</v>
      </c>
      <c r="AY133" s="153" t="s">
        <v>224</v>
      </c>
    </row>
    <row r="134" spans="2:65" s="1" customFormat="1" ht="24.2" customHeight="1">
      <c r="B134" s="123"/>
      <c r="C134" s="124" t="s">
        <v>82</v>
      </c>
      <c r="D134" s="124" t="s">
        <v>226</v>
      </c>
      <c r="E134" s="125" t="s">
        <v>7631</v>
      </c>
      <c r="F134" s="126" t="s">
        <v>7632</v>
      </c>
      <c r="G134" s="127" t="s">
        <v>272</v>
      </c>
      <c r="H134" s="128">
        <v>96</v>
      </c>
      <c r="I134" s="129">
        <v>64.2</v>
      </c>
      <c r="J134" s="129">
        <f>ROUND(I134*H134,2)</f>
        <v>6163.2</v>
      </c>
      <c r="K134" s="126" t="s">
        <v>1</v>
      </c>
      <c r="L134" s="29"/>
      <c r="M134" s="130" t="s">
        <v>1</v>
      </c>
      <c r="N134" s="131" t="s">
        <v>38</v>
      </c>
      <c r="O134" s="132">
        <v>8.8999999999999996E-2</v>
      </c>
      <c r="P134" s="132">
        <f>O134*H134</f>
        <v>8.5440000000000005</v>
      </c>
      <c r="Q134" s="132">
        <v>1E-4</v>
      </c>
      <c r="R134" s="132">
        <f>Q134*H134</f>
        <v>9.6000000000000009E-3</v>
      </c>
      <c r="S134" s="132">
        <v>0</v>
      </c>
      <c r="T134" s="133">
        <f>S134*H134</f>
        <v>0</v>
      </c>
      <c r="AR134" s="134" t="s">
        <v>106</v>
      </c>
      <c r="AT134" s="134" t="s">
        <v>226</v>
      </c>
      <c r="AU134" s="134" t="s">
        <v>82</v>
      </c>
      <c r="AY134" s="17" t="s">
        <v>224</v>
      </c>
      <c r="BE134" s="135">
        <f>IF(N134="základní",J134,0)</f>
        <v>6163.2</v>
      </c>
      <c r="BF134" s="135">
        <f>IF(N134="snížená",J134,0)</f>
        <v>0</v>
      </c>
      <c r="BG134" s="135">
        <f>IF(N134="zákl. přenesená",J134,0)</f>
        <v>0</v>
      </c>
      <c r="BH134" s="135">
        <f>IF(N134="sníž. přenesená",J134,0)</f>
        <v>0</v>
      </c>
      <c r="BI134" s="135">
        <f>IF(N134="nulová",J134,0)</f>
        <v>0</v>
      </c>
      <c r="BJ134" s="17" t="s">
        <v>78</v>
      </c>
      <c r="BK134" s="135">
        <f>ROUND(I134*H134,2)</f>
        <v>6163.2</v>
      </c>
      <c r="BL134" s="17" t="s">
        <v>106</v>
      </c>
      <c r="BM134" s="134" t="s">
        <v>7633</v>
      </c>
    </row>
    <row r="135" spans="2:65" s="1" customFormat="1" ht="19.5">
      <c r="B135" s="29"/>
      <c r="D135" s="136" t="s">
        <v>231</v>
      </c>
      <c r="F135" s="137" t="s">
        <v>7632</v>
      </c>
      <c r="L135" s="29"/>
      <c r="M135" s="138"/>
      <c r="T135" s="53"/>
      <c r="AT135" s="17" t="s">
        <v>231</v>
      </c>
      <c r="AU135" s="17" t="s">
        <v>82</v>
      </c>
    </row>
    <row r="136" spans="2:65" s="13" customFormat="1">
      <c r="B136" s="146"/>
      <c r="D136" s="136" t="s">
        <v>234</v>
      </c>
      <c r="E136" s="147" t="s">
        <v>1</v>
      </c>
      <c r="F136" s="148" t="s">
        <v>7634</v>
      </c>
      <c r="H136" s="149">
        <v>96</v>
      </c>
      <c r="L136" s="146"/>
      <c r="M136" s="150"/>
      <c r="T136" s="151"/>
      <c r="AT136" s="147" t="s">
        <v>234</v>
      </c>
      <c r="AU136" s="147" t="s">
        <v>82</v>
      </c>
      <c r="AV136" s="13" t="s">
        <v>82</v>
      </c>
      <c r="AW136" s="13" t="s">
        <v>29</v>
      </c>
      <c r="AX136" s="13" t="s">
        <v>78</v>
      </c>
      <c r="AY136" s="147" t="s">
        <v>224</v>
      </c>
    </row>
    <row r="137" spans="2:65" s="1" customFormat="1" ht="24.2" customHeight="1">
      <c r="B137" s="123"/>
      <c r="C137" s="124" t="s">
        <v>101</v>
      </c>
      <c r="D137" s="124" t="s">
        <v>226</v>
      </c>
      <c r="E137" s="125" t="s">
        <v>7635</v>
      </c>
      <c r="F137" s="126" t="s">
        <v>7636</v>
      </c>
      <c r="G137" s="127" t="s">
        <v>272</v>
      </c>
      <c r="H137" s="128">
        <v>96</v>
      </c>
      <c r="I137" s="129">
        <v>43.5</v>
      </c>
      <c r="J137" s="129">
        <f>ROUND(I137*H137,2)</f>
        <v>4176</v>
      </c>
      <c r="K137" s="126" t="s">
        <v>1</v>
      </c>
      <c r="L137" s="29"/>
      <c r="M137" s="130" t="s">
        <v>1</v>
      </c>
      <c r="N137" s="131" t="s">
        <v>38</v>
      </c>
      <c r="O137" s="132">
        <v>7.0000000000000007E-2</v>
      </c>
      <c r="P137" s="132">
        <f>O137*H137</f>
        <v>6.7200000000000006</v>
      </c>
      <c r="Q137" s="132">
        <v>0</v>
      </c>
      <c r="R137" s="132">
        <f>Q137*H137</f>
        <v>0</v>
      </c>
      <c r="S137" s="132">
        <v>0</v>
      </c>
      <c r="T137" s="133">
        <f>S137*H137</f>
        <v>0</v>
      </c>
      <c r="AR137" s="134" t="s">
        <v>106</v>
      </c>
      <c r="AT137" s="134" t="s">
        <v>226</v>
      </c>
      <c r="AU137" s="134" t="s">
        <v>82</v>
      </c>
      <c r="AY137" s="17" t="s">
        <v>224</v>
      </c>
      <c r="BE137" s="135">
        <f>IF(N137="základní",J137,0)</f>
        <v>4176</v>
      </c>
      <c r="BF137" s="135">
        <f>IF(N137="snížená",J137,0)</f>
        <v>0</v>
      </c>
      <c r="BG137" s="135">
        <f>IF(N137="zákl. přenesená",J137,0)</f>
        <v>0</v>
      </c>
      <c r="BH137" s="135">
        <f>IF(N137="sníž. přenesená",J137,0)</f>
        <v>0</v>
      </c>
      <c r="BI137" s="135">
        <f>IF(N137="nulová",J137,0)</f>
        <v>0</v>
      </c>
      <c r="BJ137" s="17" t="s">
        <v>78</v>
      </c>
      <c r="BK137" s="135">
        <f>ROUND(I137*H137,2)</f>
        <v>4176</v>
      </c>
      <c r="BL137" s="17" t="s">
        <v>106</v>
      </c>
      <c r="BM137" s="134" t="s">
        <v>7637</v>
      </c>
    </row>
    <row r="138" spans="2:65" s="1" customFormat="1" ht="19.5">
      <c r="B138" s="29"/>
      <c r="D138" s="136" t="s">
        <v>231</v>
      </c>
      <c r="F138" s="137" t="s">
        <v>7636</v>
      </c>
      <c r="L138" s="29"/>
      <c r="M138" s="138"/>
      <c r="T138" s="53"/>
      <c r="AT138" s="17" t="s">
        <v>231</v>
      </c>
      <c r="AU138" s="17" t="s">
        <v>82</v>
      </c>
    </row>
    <row r="139" spans="2:65" s="1" customFormat="1" ht="33" customHeight="1">
      <c r="B139" s="123"/>
      <c r="C139" s="124" t="s">
        <v>106</v>
      </c>
      <c r="D139" s="124" t="s">
        <v>226</v>
      </c>
      <c r="E139" s="125" t="s">
        <v>7152</v>
      </c>
      <c r="F139" s="126" t="s">
        <v>7153</v>
      </c>
      <c r="G139" s="127" t="s">
        <v>229</v>
      </c>
      <c r="H139" s="128">
        <v>43.8</v>
      </c>
      <c r="I139" s="129">
        <v>438</v>
      </c>
      <c r="J139" s="129">
        <f>ROUND(I139*H139,2)</f>
        <v>19184.400000000001</v>
      </c>
      <c r="K139" s="126" t="s">
        <v>1</v>
      </c>
      <c r="L139" s="29"/>
      <c r="M139" s="130" t="s">
        <v>1</v>
      </c>
      <c r="N139" s="131" t="s">
        <v>38</v>
      </c>
      <c r="O139" s="132">
        <v>0.58499999999999996</v>
      </c>
      <c r="P139" s="132">
        <f>O139*H139</f>
        <v>25.622999999999998</v>
      </c>
      <c r="Q139" s="132">
        <v>0</v>
      </c>
      <c r="R139" s="132">
        <f>Q139*H139</f>
        <v>0</v>
      </c>
      <c r="S139" s="132">
        <v>0</v>
      </c>
      <c r="T139" s="133">
        <f>S139*H139</f>
        <v>0</v>
      </c>
      <c r="AR139" s="134" t="s">
        <v>106</v>
      </c>
      <c r="AT139" s="134" t="s">
        <v>226</v>
      </c>
      <c r="AU139" s="134" t="s">
        <v>82</v>
      </c>
      <c r="AY139" s="17" t="s">
        <v>224</v>
      </c>
      <c r="BE139" s="135">
        <f>IF(N139="základní",J139,0)</f>
        <v>19184.400000000001</v>
      </c>
      <c r="BF139" s="135">
        <f>IF(N139="snížená",J139,0)</f>
        <v>0</v>
      </c>
      <c r="BG139" s="135">
        <f>IF(N139="zákl. přenesená",J139,0)</f>
        <v>0</v>
      </c>
      <c r="BH139" s="135">
        <f>IF(N139="sníž. přenesená",J139,0)</f>
        <v>0</v>
      </c>
      <c r="BI139" s="135">
        <f>IF(N139="nulová",J139,0)</f>
        <v>0</v>
      </c>
      <c r="BJ139" s="17" t="s">
        <v>78</v>
      </c>
      <c r="BK139" s="135">
        <f>ROUND(I139*H139,2)</f>
        <v>19184.400000000001</v>
      </c>
      <c r="BL139" s="17" t="s">
        <v>106</v>
      </c>
      <c r="BM139" s="134" t="s">
        <v>7638</v>
      </c>
    </row>
    <row r="140" spans="2:65" s="1" customFormat="1" ht="19.5">
      <c r="B140" s="29"/>
      <c r="D140" s="136" t="s">
        <v>231</v>
      </c>
      <c r="F140" s="137" t="s">
        <v>7153</v>
      </c>
      <c r="L140" s="29"/>
      <c r="M140" s="138"/>
      <c r="T140" s="53"/>
      <c r="AT140" s="17" t="s">
        <v>231</v>
      </c>
      <c r="AU140" s="17" t="s">
        <v>82</v>
      </c>
    </row>
    <row r="141" spans="2:65" s="13" customFormat="1" ht="22.5">
      <c r="B141" s="146"/>
      <c r="D141" s="136" t="s">
        <v>234</v>
      </c>
      <c r="E141" s="147" t="s">
        <v>1</v>
      </c>
      <c r="F141" s="148" t="s">
        <v>7639</v>
      </c>
      <c r="H141" s="149">
        <v>40.799999999999997</v>
      </c>
      <c r="L141" s="146"/>
      <c r="M141" s="150"/>
      <c r="T141" s="151"/>
      <c r="AT141" s="147" t="s">
        <v>234</v>
      </c>
      <c r="AU141" s="147" t="s">
        <v>82</v>
      </c>
      <c r="AV141" s="13" t="s">
        <v>82</v>
      </c>
      <c r="AW141" s="13" t="s">
        <v>29</v>
      </c>
      <c r="AX141" s="13" t="s">
        <v>73</v>
      </c>
      <c r="AY141" s="147" t="s">
        <v>224</v>
      </c>
    </row>
    <row r="142" spans="2:65" s="13" customFormat="1">
      <c r="B142" s="146"/>
      <c r="D142" s="136" t="s">
        <v>234</v>
      </c>
      <c r="E142" s="147" t="s">
        <v>1</v>
      </c>
      <c r="F142" s="148" t="s">
        <v>7640</v>
      </c>
      <c r="H142" s="149">
        <v>3</v>
      </c>
      <c r="L142" s="146"/>
      <c r="M142" s="150"/>
      <c r="T142" s="151"/>
      <c r="AT142" s="147" t="s">
        <v>234</v>
      </c>
      <c r="AU142" s="147" t="s">
        <v>82</v>
      </c>
      <c r="AV142" s="13" t="s">
        <v>82</v>
      </c>
      <c r="AW142" s="13" t="s">
        <v>29</v>
      </c>
      <c r="AX142" s="13" t="s">
        <v>73</v>
      </c>
      <c r="AY142" s="147" t="s">
        <v>224</v>
      </c>
    </row>
    <row r="143" spans="2:65" s="14" customFormat="1">
      <c r="B143" s="152"/>
      <c r="D143" s="136" t="s">
        <v>234</v>
      </c>
      <c r="E143" s="153" t="s">
        <v>7619</v>
      </c>
      <c r="F143" s="154" t="s">
        <v>239</v>
      </c>
      <c r="H143" s="155">
        <v>43.8</v>
      </c>
      <c r="L143" s="152"/>
      <c r="M143" s="156"/>
      <c r="T143" s="157"/>
      <c r="AT143" s="153" t="s">
        <v>234</v>
      </c>
      <c r="AU143" s="153" t="s">
        <v>82</v>
      </c>
      <c r="AV143" s="14" t="s">
        <v>106</v>
      </c>
      <c r="AW143" s="14" t="s">
        <v>29</v>
      </c>
      <c r="AX143" s="14" t="s">
        <v>78</v>
      </c>
      <c r="AY143" s="153" t="s">
        <v>224</v>
      </c>
    </row>
    <row r="144" spans="2:65" s="1" customFormat="1" ht="33" customHeight="1">
      <c r="B144" s="123"/>
      <c r="C144" s="124" t="s">
        <v>109</v>
      </c>
      <c r="D144" s="124" t="s">
        <v>226</v>
      </c>
      <c r="E144" s="125" t="s">
        <v>7147</v>
      </c>
      <c r="F144" s="126" t="s">
        <v>7148</v>
      </c>
      <c r="G144" s="127" t="s">
        <v>229</v>
      </c>
      <c r="H144" s="128">
        <v>119.16</v>
      </c>
      <c r="I144" s="129">
        <v>377</v>
      </c>
      <c r="J144" s="129">
        <f>ROUND(I144*H144,2)</f>
        <v>44923.32</v>
      </c>
      <c r="K144" s="126" t="s">
        <v>1</v>
      </c>
      <c r="L144" s="29"/>
      <c r="M144" s="130" t="s">
        <v>1</v>
      </c>
      <c r="N144" s="131" t="s">
        <v>38</v>
      </c>
      <c r="O144" s="132">
        <v>0.46400000000000002</v>
      </c>
      <c r="P144" s="132">
        <f>O144*H144</f>
        <v>55.290240000000004</v>
      </c>
      <c r="Q144" s="132">
        <v>0</v>
      </c>
      <c r="R144" s="132">
        <f>Q144*H144</f>
        <v>0</v>
      </c>
      <c r="S144" s="132">
        <v>0</v>
      </c>
      <c r="T144" s="133">
        <f>S144*H144</f>
        <v>0</v>
      </c>
      <c r="AR144" s="134" t="s">
        <v>106</v>
      </c>
      <c r="AT144" s="134" t="s">
        <v>226</v>
      </c>
      <c r="AU144" s="134" t="s">
        <v>82</v>
      </c>
      <c r="AY144" s="17" t="s">
        <v>224</v>
      </c>
      <c r="BE144" s="135">
        <f>IF(N144="základní",J144,0)</f>
        <v>44923.32</v>
      </c>
      <c r="BF144" s="135">
        <f>IF(N144="snížená",J144,0)</f>
        <v>0</v>
      </c>
      <c r="BG144" s="135">
        <f>IF(N144="zákl. přenesená",J144,0)</f>
        <v>0</v>
      </c>
      <c r="BH144" s="135">
        <f>IF(N144="sníž. přenesená",J144,0)</f>
        <v>0</v>
      </c>
      <c r="BI144" s="135">
        <f>IF(N144="nulová",J144,0)</f>
        <v>0</v>
      </c>
      <c r="BJ144" s="17" t="s">
        <v>78</v>
      </c>
      <c r="BK144" s="135">
        <f>ROUND(I144*H144,2)</f>
        <v>44923.32</v>
      </c>
      <c r="BL144" s="17" t="s">
        <v>106</v>
      </c>
      <c r="BM144" s="134" t="s">
        <v>7641</v>
      </c>
    </row>
    <row r="145" spans="2:65" s="1" customFormat="1" ht="19.5">
      <c r="B145" s="29"/>
      <c r="D145" s="136" t="s">
        <v>231</v>
      </c>
      <c r="F145" s="137" t="s">
        <v>7148</v>
      </c>
      <c r="L145" s="29"/>
      <c r="M145" s="138"/>
      <c r="T145" s="53"/>
      <c r="AT145" s="17" t="s">
        <v>231</v>
      </c>
      <c r="AU145" s="17" t="s">
        <v>82</v>
      </c>
    </row>
    <row r="146" spans="2:65" s="13" customFormat="1">
      <c r="B146" s="146"/>
      <c r="D146" s="136" t="s">
        <v>234</v>
      </c>
      <c r="E146" s="147" t="s">
        <v>1</v>
      </c>
      <c r="F146" s="148" t="s">
        <v>7642</v>
      </c>
      <c r="H146" s="149">
        <v>54.06</v>
      </c>
      <c r="L146" s="146"/>
      <c r="M146" s="150"/>
      <c r="T146" s="151"/>
      <c r="AT146" s="147" t="s">
        <v>234</v>
      </c>
      <c r="AU146" s="147" t="s">
        <v>82</v>
      </c>
      <c r="AV146" s="13" t="s">
        <v>82</v>
      </c>
      <c r="AW146" s="13" t="s">
        <v>29</v>
      </c>
      <c r="AX146" s="13" t="s">
        <v>73</v>
      </c>
      <c r="AY146" s="147" t="s">
        <v>224</v>
      </c>
    </row>
    <row r="147" spans="2:65" s="13" customFormat="1">
      <c r="B147" s="146"/>
      <c r="D147" s="136" t="s">
        <v>234</v>
      </c>
      <c r="E147" s="147" t="s">
        <v>1</v>
      </c>
      <c r="F147" s="148" t="s">
        <v>7643</v>
      </c>
      <c r="H147" s="149">
        <v>65.099999999999994</v>
      </c>
      <c r="L147" s="146"/>
      <c r="M147" s="150"/>
      <c r="T147" s="151"/>
      <c r="AT147" s="147" t="s">
        <v>234</v>
      </c>
      <c r="AU147" s="147" t="s">
        <v>82</v>
      </c>
      <c r="AV147" s="13" t="s">
        <v>82</v>
      </c>
      <c r="AW147" s="13" t="s">
        <v>29</v>
      </c>
      <c r="AX147" s="13" t="s">
        <v>73</v>
      </c>
      <c r="AY147" s="147" t="s">
        <v>224</v>
      </c>
    </row>
    <row r="148" spans="2:65" s="14" customFormat="1">
      <c r="B148" s="152"/>
      <c r="D148" s="136" t="s">
        <v>234</v>
      </c>
      <c r="E148" s="153" t="s">
        <v>7624</v>
      </c>
      <c r="F148" s="154" t="s">
        <v>239</v>
      </c>
      <c r="H148" s="155">
        <v>119.16</v>
      </c>
      <c r="L148" s="152"/>
      <c r="M148" s="156"/>
      <c r="T148" s="157"/>
      <c r="AT148" s="153" t="s">
        <v>234</v>
      </c>
      <c r="AU148" s="153" t="s">
        <v>82</v>
      </c>
      <c r="AV148" s="14" t="s">
        <v>106</v>
      </c>
      <c r="AW148" s="14" t="s">
        <v>29</v>
      </c>
      <c r="AX148" s="14" t="s">
        <v>78</v>
      </c>
      <c r="AY148" s="153" t="s">
        <v>224</v>
      </c>
    </row>
    <row r="149" spans="2:65" s="1" customFormat="1" ht="33" customHeight="1">
      <c r="B149" s="123"/>
      <c r="C149" s="124" t="s">
        <v>112</v>
      </c>
      <c r="D149" s="124" t="s">
        <v>226</v>
      </c>
      <c r="E149" s="125" t="s">
        <v>7644</v>
      </c>
      <c r="F149" s="126" t="s">
        <v>7645</v>
      </c>
      <c r="G149" s="127" t="s">
        <v>229</v>
      </c>
      <c r="H149" s="128">
        <v>3400</v>
      </c>
      <c r="I149" s="129">
        <v>203</v>
      </c>
      <c r="J149" s="129">
        <f>ROUND(I149*H149,2)</f>
        <v>690200</v>
      </c>
      <c r="K149" s="126" t="s">
        <v>1</v>
      </c>
      <c r="L149" s="29"/>
      <c r="M149" s="130" t="s">
        <v>1</v>
      </c>
      <c r="N149" s="131" t="s">
        <v>38</v>
      </c>
      <c r="O149" s="132">
        <v>0.17599999999999999</v>
      </c>
      <c r="P149" s="132">
        <f>O149*H149</f>
        <v>598.4</v>
      </c>
      <c r="Q149" s="132">
        <v>0</v>
      </c>
      <c r="R149" s="132">
        <f>Q149*H149</f>
        <v>0</v>
      </c>
      <c r="S149" s="132">
        <v>0</v>
      </c>
      <c r="T149" s="133">
        <f>S149*H149</f>
        <v>0</v>
      </c>
      <c r="AR149" s="134" t="s">
        <v>106</v>
      </c>
      <c r="AT149" s="134" t="s">
        <v>226</v>
      </c>
      <c r="AU149" s="134" t="s">
        <v>82</v>
      </c>
      <c r="AY149" s="17" t="s">
        <v>224</v>
      </c>
      <c r="BE149" s="135">
        <f>IF(N149="základní",J149,0)</f>
        <v>690200</v>
      </c>
      <c r="BF149" s="135">
        <f>IF(N149="snížená",J149,0)</f>
        <v>0</v>
      </c>
      <c r="BG149" s="135">
        <f>IF(N149="zákl. přenesená",J149,0)</f>
        <v>0</v>
      </c>
      <c r="BH149" s="135">
        <f>IF(N149="sníž. přenesená",J149,0)</f>
        <v>0</v>
      </c>
      <c r="BI149" s="135">
        <f>IF(N149="nulová",J149,0)</f>
        <v>0</v>
      </c>
      <c r="BJ149" s="17" t="s">
        <v>78</v>
      </c>
      <c r="BK149" s="135">
        <f>ROUND(I149*H149,2)</f>
        <v>690200</v>
      </c>
      <c r="BL149" s="17" t="s">
        <v>106</v>
      </c>
      <c r="BM149" s="134" t="s">
        <v>7646</v>
      </c>
    </row>
    <row r="150" spans="2:65" s="1" customFormat="1" ht="19.5">
      <c r="B150" s="29"/>
      <c r="D150" s="136" t="s">
        <v>231</v>
      </c>
      <c r="F150" s="137" t="s">
        <v>7645</v>
      </c>
      <c r="L150" s="29"/>
      <c r="M150" s="138"/>
      <c r="T150" s="53"/>
      <c r="AT150" s="17" t="s">
        <v>231</v>
      </c>
      <c r="AU150" s="17" t="s">
        <v>82</v>
      </c>
    </row>
    <row r="151" spans="2:65" s="13" customFormat="1">
      <c r="B151" s="146"/>
      <c r="D151" s="136" t="s">
        <v>234</v>
      </c>
      <c r="E151" s="147" t="s">
        <v>1</v>
      </c>
      <c r="F151" s="148" t="s">
        <v>7647</v>
      </c>
      <c r="H151" s="149">
        <v>3400</v>
      </c>
      <c r="L151" s="146"/>
      <c r="M151" s="150"/>
      <c r="T151" s="151"/>
      <c r="AT151" s="147" t="s">
        <v>234</v>
      </c>
      <c r="AU151" s="147" t="s">
        <v>82</v>
      </c>
      <c r="AV151" s="13" t="s">
        <v>82</v>
      </c>
      <c r="AW151" s="13" t="s">
        <v>29</v>
      </c>
      <c r="AX151" s="13" t="s">
        <v>73</v>
      </c>
      <c r="AY151" s="147" t="s">
        <v>224</v>
      </c>
    </row>
    <row r="152" spans="2:65" s="14" customFormat="1">
      <c r="B152" s="152"/>
      <c r="D152" s="136" t="s">
        <v>234</v>
      </c>
      <c r="E152" s="153" t="s">
        <v>7246</v>
      </c>
      <c r="F152" s="154" t="s">
        <v>239</v>
      </c>
      <c r="H152" s="155">
        <v>3400</v>
      </c>
      <c r="L152" s="152"/>
      <c r="M152" s="156"/>
      <c r="T152" s="157"/>
      <c r="AT152" s="153" t="s">
        <v>234</v>
      </c>
      <c r="AU152" s="153" t="s">
        <v>82</v>
      </c>
      <c r="AV152" s="14" t="s">
        <v>106</v>
      </c>
      <c r="AW152" s="14" t="s">
        <v>29</v>
      </c>
      <c r="AX152" s="14" t="s">
        <v>78</v>
      </c>
      <c r="AY152" s="153" t="s">
        <v>224</v>
      </c>
    </row>
    <row r="153" spans="2:65" s="1" customFormat="1" ht="37.9" customHeight="1">
      <c r="B153" s="123"/>
      <c r="C153" s="124" t="s">
        <v>115</v>
      </c>
      <c r="D153" s="124" t="s">
        <v>226</v>
      </c>
      <c r="E153" s="125" t="s">
        <v>7285</v>
      </c>
      <c r="F153" s="126" t="s">
        <v>7286</v>
      </c>
      <c r="G153" s="127" t="s">
        <v>229</v>
      </c>
      <c r="H153" s="128">
        <v>20</v>
      </c>
      <c r="I153" s="129">
        <v>67.3</v>
      </c>
      <c r="J153" s="129">
        <f>ROUND(I153*H153,2)</f>
        <v>1346</v>
      </c>
      <c r="K153" s="126" t="s">
        <v>1</v>
      </c>
      <c r="L153" s="29"/>
      <c r="M153" s="130" t="s">
        <v>1</v>
      </c>
      <c r="N153" s="131" t="s">
        <v>38</v>
      </c>
      <c r="O153" s="132">
        <v>0.08</v>
      </c>
      <c r="P153" s="132">
        <f>O153*H153</f>
        <v>1.6</v>
      </c>
      <c r="Q153" s="132">
        <v>0</v>
      </c>
      <c r="R153" s="132">
        <f>Q153*H153</f>
        <v>0</v>
      </c>
      <c r="S153" s="132">
        <v>0</v>
      </c>
      <c r="T153" s="133">
        <f>S153*H153</f>
        <v>0</v>
      </c>
      <c r="AR153" s="134" t="s">
        <v>106</v>
      </c>
      <c r="AT153" s="134" t="s">
        <v>226</v>
      </c>
      <c r="AU153" s="134" t="s">
        <v>82</v>
      </c>
      <c r="AY153" s="17" t="s">
        <v>224</v>
      </c>
      <c r="BE153" s="135">
        <f>IF(N153="základní",J153,0)</f>
        <v>1346</v>
      </c>
      <c r="BF153" s="135">
        <f>IF(N153="snížená",J153,0)</f>
        <v>0</v>
      </c>
      <c r="BG153" s="135">
        <f>IF(N153="zákl. přenesená",J153,0)</f>
        <v>0</v>
      </c>
      <c r="BH153" s="135">
        <f>IF(N153="sníž. přenesená",J153,0)</f>
        <v>0</v>
      </c>
      <c r="BI153" s="135">
        <f>IF(N153="nulová",J153,0)</f>
        <v>0</v>
      </c>
      <c r="BJ153" s="17" t="s">
        <v>78</v>
      </c>
      <c r="BK153" s="135">
        <f>ROUND(I153*H153,2)</f>
        <v>1346</v>
      </c>
      <c r="BL153" s="17" t="s">
        <v>106</v>
      </c>
      <c r="BM153" s="134" t="s">
        <v>7648</v>
      </c>
    </row>
    <row r="154" spans="2:65" s="1" customFormat="1" ht="19.5">
      <c r="B154" s="29"/>
      <c r="D154" s="136" t="s">
        <v>231</v>
      </c>
      <c r="F154" s="137" t="s">
        <v>7286</v>
      </c>
      <c r="L154" s="29"/>
      <c r="M154" s="138"/>
      <c r="T154" s="53"/>
      <c r="AT154" s="17" t="s">
        <v>231</v>
      </c>
      <c r="AU154" s="17" t="s">
        <v>82</v>
      </c>
    </row>
    <row r="155" spans="2:65" s="13" customFormat="1">
      <c r="B155" s="146"/>
      <c r="D155" s="136" t="s">
        <v>234</v>
      </c>
      <c r="E155" s="147" t="s">
        <v>1</v>
      </c>
      <c r="F155" s="148" t="s">
        <v>7239</v>
      </c>
      <c r="H155" s="149">
        <v>20</v>
      </c>
      <c r="L155" s="146"/>
      <c r="M155" s="150"/>
      <c r="T155" s="151"/>
      <c r="AT155" s="147" t="s">
        <v>234</v>
      </c>
      <c r="AU155" s="147" t="s">
        <v>82</v>
      </c>
      <c r="AV155" s="13" t="s">
        <v>82</v>
      </c>
      <c r="AW155" s="13" t="s">
        <v>29</v>
      </c>
      <c r="AX155" s="13" t="s">
        <v>78</v>
      </c>
      <c r="AY155" s="147" t="s">
        <v>224</v>
      </c>
    </row>
    <row r="156" spans="2:65" s="1" customFormat="1" ht="37.9" customHeight="1">
      <c r="B156" s="123"/>
      <c r="C156" s="124" t="s">
        <v>118</v>
      </c>
      <c r="D156" s="124" t="s">
        <v>226</v>
      </c>
      <c r="E156" s="125" t="s">
        <v>244</v>
      </c>
      <c r="F156" s="126" t="s">
        <v>7288</v>
      </c>
      <c r="G156" s="127" t="s">
        <v>229</v>
      </c>
      <c r="H156" s="128">
        <v>3542.96</v>
      </c>
      <c r="I156" s="129">
        <v>304</v>
      </c>
      <c r="J156" s="129">
        <f>ROUND(I156*H156,2)</f>
        <v>1077059.8400000001</v>
      </c>
      <c r="K156" s="126" t="s">
        <v>1</v>
      </c>
      <c r="L156" s="29"/>
      <c r="M156" s="130" t="s">
        <v>1</v>
      </c>
      <c r="N156" s="131" t="s">
        <v>38</v>
      </c>
      <c r="O156" s="132">
        <v>8.6999999999999994E-2</v>
      </c>
      <c r="P156" s="132">
        <f>O156*H156</f>
        <v>308.23751999999996</v>
      </c>
      <c r="Q156" s="132">
        <v>0</v>
      </c>
      <c r="R156" s="132">
        <f>Q156*H156</f>
        <v>0</v>
      </c>
      <c r="S156" s="132">
        <v>0</v>
      </c>
      <c r="T156" s="133">
        <f>S156*H156</f>
        <v>0</v>
      </c>
      <c r="AR156" s="134" t="s">
        <v>106</v>
      </c>
      <c r="AT156" s="134" t="s">
        <v>226</v>
      </c>
      <c r="AU156" s="134" t="s">
        <v>82</v>
      </c>
      <c r="AY156" s="17" t="s">
        <v>224</v>
      </c>
      <c r="BE156" s="135">
        <f>IF(N156="základní",J156,0)</f>
        <v>1077059.8400000001</v>
      </c>
      <c r="BF156" s="135">
        <f>IF(N156="snížená",J156,0)</f>
        <v>0</v>
      </c>
      <c r="BG156" s="135">
        <f>IF(N156="zákl. přenesená",J156,0)</f>
        <v>0</v>
      </c>
      <c r="BH156" s="135">
        <f>IF(N156="sníž. přenesená",J156,0)</f>
        <v>0</v>
      </c>
      <c r="BI156" s="135">
        <f>IF(N156="nulová",J156,0)</f>
        <v>0</v>
      </c>
      <c r="BJ156" s="17" t="s">
        <v>78</v>
      </c>
      <c r="BK156" s="135">
        <f>ROUND(I156*H156,2)</f>
        <v>1077059.8400000001</v>
      </c>
      <c r="BL156" s="17" t="s">
        <v>106</v>
      </c>
      <c r="BM156" s="134" t="s">
        <v>7649</v>
      </c>
    </row>
    <row r="157" spans="2:65" s="1" customFormat="1" ht="19.5">
      <c r="B157" s="29"/>
      <c r="D157" s="136" t="s">
        <v>231</v>
      </c>
      <c r="F157" s="137" t="s">
        <v>7288</v>
      </c>
      <c r="L157" s="29"/>
      <c r="M157" s="138"/>
      <c r="T157" s="53"/>
      <c r="AT157" s="17" t="s">
        <v>231</v>
      </c>
      <c r="AU157" s="17" t="s">
        <v>82</v>
      </c>
    </row>
    <row r="158" spans="2:65" s="13" customFormat="1">
      <c r="B158" s="146"/>
      <c r="D158" s="136" t="s">
        <v>234</v>
      </c>
      <c r="E158" s="147" t="s">
        <v>7244</v>
      </c>
      <c r="F158" s="148" t="s">
        <v>7650</v>
      </c>
      <c r="H158" s="149">
        <v>3542.96</v>
      </c>
      <c r="L158" s="146"/>
      <c r="M158" s="150"/>
      <c r="T158" s="151"/>
      <c r="AT158" s="147" t="s">
        <v>234</v>
      </c>
      <c r="AU158" s="147" t="s">
        <v>82</v>
      </c>
      <c r="AV158" s="13" t="s">
        <v>82</v>
      </c>
      <c r="AW158" s="13" t="s">
        <v>29</v>
      </c>
      <c r="AX158" s="13" t="s">
        <v>73</v>
      </c>
      <c r="AY158" s="147" t="s">
        <v>224</v>
      </c>
    </row>
    <row r="159" spans="2:65" s="14" customFormat="1">
      <c r="B159" s="152"/>
      <c r="D159" s="136" t="s">
        <v>234</v>
      </c>
      <c r="E159" s="153" t="s">
        <v>1</v>
      </c>
      <c r="F159" s="154" t="s">
        <v>239</v>
      </c>
      <c r="H159" s="155">
        <v>3542.96</v>
      </c>
      <c r="L159" s="152"/>
      <c r="M159" s="156"/>
      <c r="T159" s="157"/>
      <c r="AT159" s="153" t="s">
        <v>234</v>
      </c>
      <c r="AU159" s="153" t="s">
        <v>82</v>
      </c>
      <c r="AV159" s="14" t="s">
        <v>106</v>
      </c>
      <c r="AW159" s="14" t="s">
        <v>29</v>
      </c>
      <c r="AX159" s="14" t="s">
        <v>78</v>
      </c>
      <c r="AY159" s="153" t="s">
        <v>224</v>
      </c>
    </row>
    <row r="160" spans="2:65" s="1" customFormat="1" ht="37.9" customHeight="1">
      <c r="B160" s="123"/>
      <c r="C160" s="124" t="s">
        <v>280</v>
      </c>
      <c r="D160" s="124" t="s">
        <v>226</v>
      </c>
      <c r="E160" s="125" t="s">
        <v>7292</v>
      </c>
      <c r="F160" s="126" t="s">
        <v>7293</v>
      </c>
      <c r="G160" s="127" t="s">
        <v>229</v>
      </c>
      <c r="H160" s="128">
        <v>7085.92</v>
      </c>
      <c r="I160" s="129">
        <v>23.1</v>
      </c>
      <c r="J160" s="129">
        <f>ROUND(I160*H160,2)</f>
        <v>163684.75</v>
      </c>
      <c r="K160" s="126" t="s">
        <v>1</v>
      </c>
      <c r="L160" s="29"/>
      <c r="M160" s="130" t="s">
        <v>1</v>
      </c>
      <c r="N160" s="131" t="s">
        <v>38</v>
      </c>
      <c r="O160" s="132">
        <v>5.0000000000000001E-3</v>
      </c>
      <c r="P160" s="132">
        <f>O160*H160</f>
        <v>35.429600000000001</v>
      </c>
      <c r="Q160" s="132">
        <v>0</v>
      </c>
      <c r="R160" s="132">
        <f>Q160*H160</f>
        <v>0</v>
      </c>
      <c r="S160" s="132">
        <v>0</v>
      </c>
      <c r="T160" s="133">
        <f>S160*H160</f>
        <v>0</v>
      </c>
      <c r="AR160" s="134" t="s">
        <v>106</v>
      </c>
      <c r="AT160" s="134" t="s">
        <v>226</v>
      </c>
      <c r="AU160" s="134" t="s">
        <v>82</v>
      </c>
      <c r="AY160" s="17" t="s">
        <v>224</v>
      </c>
      <c r="BE160" s="135">
        <f>IF(N160="základní",J160,0)</f>
        <v>163684.75</v>
      </c>
      <c r="BF160" s="135">
        <f>IF(N160="snížená",J160,0)</f>
        <v>0</v>
      </c>
      <c r="BG160" s="135">
        <f>IF(N160="zákl. přenesená",J160,0)</f>
        <v>0</v>
      </c>
      <c r="BH160" s="135">
        <f>IF(N160="sníž. přenesená",J160,0)</f>
        <v>0</v>
      </c>
      <c r="BI160" s="135">
        <f>IF(N160="nulová",J160,0)</f>
        <v>0</v>
      </c>
      <c r="BJ160" s="17" t="s">
        <v>78</v>
      </c>
      <c r="BK160" s="135">
        <f>ROUND(I160*H160,2)</f>
        <v>163684.75</v>
      </c>
      <c r="BL160" s="17" t="s">
        <v>106</v>
      </c>
      <c r="BM160" s="134" t="s">
        <v>7651</v>
      </c>
    </row>
    <row r="161" spans="2:65" s="1" customFormat="1" ht="19.5">
      <c r="B161" s="29"/>
      <c r="D161" s="136" t="s">
        <v>231</v>
      </c>
      <c r="F161" s="137" t="s">
        <v>7293</v>
      </c>
      <c r="L161" s="29"/>
      <c r="M161" s="138"/>
      <c r="T161" s="53"/>
      <c r="AT161" s="17" t="s">
        <v>231</v>
      </c>
      <c r="AU161" s="17" t="s">
        <v>82</v>
      </c>
    </row>
    <row r="162" spans="2:65" s="13" customFormat="1">
      <c r="B162" s="146"/>
      <c r="D162" s="136" t="s">
        <v>234</v>
      </c>
      <c r="E162" s="147" t="s">
        <v>1</v>
      </c>
      <c r="F162" s="148" t="s">
        <v>7652</v>
      </c>
      <c r="H162" s="149">
        <v>7085.92</v>
      </c>
      <c r="L162" s="146"/>
      <c r="M162" s="150"/>
      <c r="T162" s="151"/>
      <c r="AT162" s="147" t="s">
        <v>234</v>
      </c>
      <c r="AU162" s="147" t="s">
        <v>82</v>
      </c>
      <c r="AV162" s="13" t="s">
        <v>82</v>
      </c>
      <c r="AW162" s="13" t="s">
        <v>29</v>
      </c>
      <c r="AX162" s="13" t="s">
        <v>78</v>
      </c>
      <c r="AY162" s="147" t="s">
        <v>224</v>
      </c>
    </row>
    <row r="163" spans="2:65" s="1" customFormat="1" ht="24.2" customHeight="1">
      <c r="B163" s="123"/>
      <c r="C163" s="124" t="s">
        <v>258</v>
      </c>
      <c r="D163" s="124" t="s">
        <v>226</v>
      </c>
      <c r="E163" s="125" t="s">
        <v>7300</v>
      </c>
      <c r="F163" s="126" t="s">
        <v>7301</v>
      </c>
      <c r="G163" s="127" t="s">
        <v>229</v>
      </c>
      <c r="H163" s="128">
        <v>3562.96</v>
      </c>
      <c r="I163" s="129">
        <v>72.400000000000006</v>
      </c>
      <c r="J163" s="129">
        <f>ROUND(I163*H163,2)</f>
        <v>257958.3</v>
      </c>
      <c r="K163" s="126" t="s">
        <v>1</v>
      </c>
      <c r="L163" s="29"/>
      <c r="M163" s="130" t="s">
        <v>1</v>
      </c>
      <c r="N163" s="131" t="s">
        <v>38</v>
      </c>
      <c r="O163" s="132">
        <v>9.6000000000000002E-2</v>
      </c>
      <c r="P163" s="132">
        <f>O163*H163</f>
        <v>342.04416000000003</v>
      </c>
      <c r="Q163" s="132">
        <v>0</v>
      </c>
      <c r="R163" s="132">
        <f>Q163*H163</f>
        <v>0</v>
      </c>
      <c r="S163" s="132">
        <v>0</v>
      </c>
      <c r="T163" s="133">
        <f>S163*H163</f>
        <v>0</v>
      </c>
      <c r="AR163" s="134" t="s">
        <v>106</v>
      </c>
      <c r="AT163" s="134" t="s">
        <v>226</v>
      </c>
      <c r="AU163" s="134" t="s">
        <v>82</v>
      </c>
      <c r="AY163" s="17" t="s">
        <v>224</v>
      </c>
      <c r="BE163" s="135">
        <f>IF(N163="základní",J163,0)</f>
        <v>257958.3</v>
      </c>
      <c r="BF163" s="135">
        <f>IF(N163="snížená",J163,0)</f>
        <v>0</v>
      </c>
      <c r="BG163" s="135">
        <f>IF(N163="zákl. přenesená",J163,0)</f>
        <v>0</v>
      </c>
      <c r="BH163" s="135">
        <f>IF(N163="sníž. přenesená",J163,0)</f>
        <v>0</v>
      </c>
      <c r="BI163" s="135">
        <f>IF(N163="nulová",J163,0)</f>
        <v>0</v>
      </c>
      <c r="BJ163" s="17" t="s">
        <v>78</v>
      </c>
      <c r="BK163" s="135">
        <f>ROUND(I163*H163,2)</f>
        <v>257958.3</v>
      </c>
      <c r="BL163" s="17" t="s">
        <v>106</v>
      </c>
      <c r="BM163" s="134" t="s">
        <v>7653</v>
      </c>
    </row>
    <row r="164" spans="2:65" s="1" customFormat="1" ht="19.5">
      <c r="B164" s="29"/>
      <c r="D164" s="136" t="s">
        <v>231</v>
      </c>
      <c r="F164" s="137" t="s">
        <v>7301</v>
      </c>
      <c r="L164" s="29"/>
      <c r="M164" s="138"/>
      <c r="T164" s="53"/>
      <c r="AT164" s="17" t="s">
        <v>231</v>
      </c>
      <c r="AU164" s="17" t="s">
        <v>82</v>
      </c>
    </row>
    <row r="165" spans="2:65" s="13" customFormat="1">
      <c r="B165" s="146"/>
      <c r="D165" s="136" t="s">
        <v>234</v>
      </c>
      <c r="E165" s="147" t="s">
        <v>1</v>
      </c>
      <c r="F165" s="148" t="s">
        <v>7654</v>
      </c>
      <c r="H165" s="149">
        <v>3562.96</v>
      </c>
      <c r="L165" s="146"/>
      <c r="M165" s="150"/>
      <c r="T165" s="151"/>
      <c r="AT165" s="147" t="s">
        <v>234</v>
      </c>
      <c r="AU165" s="147" t="s">
        <v>82</v>
      </c>
      <c r="AV165" s="13" t="s">
        <v>82</v>
      </c>
      <c r="AW165" s="13" t="s">
        <v>29</v>
      </c>
      <c r="AX165" s="13" t="s">
        <v>78</v>
      </c>
      <c r="AY165" s="147" t="s">
        <v>224</v>
      </c>
    </row>
    <row r="166" spans="2:65" s="1" customFormat="1" ht="24.2" customHeight="1">
      <c r="B166" s="123"/>
      <c r="C166" s="124" t="s">
        <v>297</v>
      </c>
      <c r="D166" s="124" t="s">
        <v>226</v>
      </c>
      <c r="E166" s="125" t="s">
        <v>7303</v>
      </c>
      <c r="F166" s="126" t="s">
        <v>7304</v>
      </c>
      <c r="G166" s="127" t="s">
        <v>229</v>
      </c>
      <c r="H166" s="128">
        <v>20</v>
      </c>
      <c r="I166" s="129">
        <v>138</v>
      </c>
      <c r="J166" s="129">
        <f>ROUND(I166*H166,2)</f>
        <v>2760</v>
      </c>
      <c r="K166" s="126" t="s">
        <v>1</v>
      </c>
      <c r="L166" s="29"/>
      <c r="M166" s="130" t="s">
        <v>1</v>
      </c>
      <c r="N166" s="131" t="s">
        <v>38</v>
      </c>
      <c r="O166" s="132">
        <v>0.13100000000000001</v>
      </c>
      <c r="P166" s="132">
        <f>O166*H166</f>
        <v>2.62</v>
      </c>
      <c r="Q166" s="132">
        <v>0</v>
      </c>
      <c r="R166" s="132">
        <f>Q166*H166</f>
        <v>0</v>
      </c>
      <c r="S166" s="132">
        <v>0</v>
      </c>
      <c r="T166" s="133">
        <f>S166*H166</f>
        <v>0</v>
      </c>
      <c r="AR166" s="134" t="s">
        <v>106</v>
      </c>
      <c r="AT166" s="134" t="s">
        <v>226</v>
      </c>
      <c r="AU166" s="134" t="s">
        <v>82</v>
      </c>
      <c r="AY166" s="17" t="s">
        <v>224</v>
      </c>
      <c r="BE166" s="135">
        <f>IF(N166="základní",J166,0)</f>
        <v>2760</v>
      </c>
      <c r="BF166" s="135">
        <f>IF(N166="snížená",J166,0)</f>
        <v>0</v>
      </c>
      <c r="BG166" s="135">
        <f>IF(N166="zákl. přenesená",J166,0)</f>
        <v>0</v>
      </c>
      <c r="BH166" s="135">
        <f>IF(N166="sníž. přenesená",J166,0)</f>
        <v>0</v>
      </c>
      <c r="BI166" s="135">
        <f>IF(N166="nulová",J166,0)</f>
        <v>0</v>
      </c>
      <c r="BJ166" s="17" t="s">
        <v>78</v>
      </c>
      <c r="BK166" s="135">
        <f>ROUND(I166*H166,2)</f>
        <v>2760</v>
      </c>
      <c r="BL166" s="17" t="s">
        <v>106</v>
      </c>
      <c r="BM166" s="134" t="s">
        <v>7655</v>
      </c>
    </row>
    <row r="167" spans="2:65" s="1" customFormat="1">
      <c r="B167" s="29"/>
      <c r="D167" s="136" t="s">
        <v>231</v>
      </c>
      <c r="F167" s="137" t="s">
        <v>7304</v>
      </c>
      <c r="L167" s="29"/>
      <c r="M167" s="138"/>
      <c r="T167" s="53"/>
      <c r="AT167" s="17" t="s">
        <v>231</v>
      </c>
      <c r="AU167" s="17" t="s">
        <v>82</v>
      </c>
    </row>
    <row r="168" spans="2:65" s="13" customFormat="1">
      <c r="B168" s="146"/>
      <c r="D168" s="136" t="s">
        <v>234</v>
      </c>
      <c r="E168" s="147" t="s">
        <v>7239</v>
      </c>
      <c r="F168" s="148" t="s">
        <v>7656</v>
      </c>
      <c r="H168" s="149">
        <v>20</v>
      </c>
      <c r="L168" s="146"/>
      <c r="M168" s="150"/>
      <c r="T168" s="151"/>
      <c r="AT168" s="147" t="s">
        <v>234</v>
      </c>
      <c r="AU168" s="147" t="s">
        <v>82</v>
      </c>
      <c r="AV168" s="13" t="s">
        <v>82</v>
      </c>
      <c r="AW168" s="13" t="s">
        <v>29</v>
      </c>
      <c r="AX168" s="13" t="s">
        <v>78</v>
      </c>
      <c r="AY168" s="147" t="s">
        <v>224</v>
      </c>
    </row>
    <row r="169" spans="2:65" s="1" customFormat="1" ht="16.5" customHeight="1">
      <c r="B169" s="123"/>
      <c r="C169" s="124" t="s">
        <v>8</v>
      </c>
      <c r="D169" s="124" t="s">
        <v>226</v>
      </c>
      <c r="E169" s="125" t="s">
        <v>7307</v>
      </c>
      <c r="F169" s="126" t="s">
        <v>6019</v>
      </c>
      <c r="G169" s="127" t="s">
        <v>229</v>
      </c>
      <c r="H169" s="128">
        <v>3542.96</v>
      </c>
      <c r="I169" s="129">
        <v>21.4</v>
      </c>
      <c r="J169" s="129">
        <f>ROUND(I169*H169,2)</f>
        <v>75819.34</v>
      </c>
      <c r="K169" s="126" t="s">
        <v>1</v>
      </c>
      <c r="L169" s="29"/>
      <c r="M169" s="130" t="s">
        <v>1</v>
      </c>
      <c r="N169" s="131" t="s">
        <v>38</v>
      </c>
      <c r="O169" s="132">
        <v>0</v>
      </c>
      <c r="P169" s="132">
        <f>O169*H169</f>
        <v>0</v>
      </c>
      <c r="Q169" s="132">
        <v>0</v>
      </c>
      <c r="R169" s="132">
        <f>Q169*H169</f>
        <v>0</v>
      </c>
      <c r="S169" s="132">
        <v>0</v>
      </c>
      <c r="T169" s="133">
        <f>S169*H169</f>
        <v>0</v>
      </c>
      <c r="AR169" s="134" t="s">
        <v>106</v>
      </c>
      <c r="AT169" s="134" t="s">
        <v>226</v>
      </c>
      <c r="AU169" s="134" t="s">
        <v>82</v>
      </c>
      <c r="AY169" s="17" t="s">
        <v>224</v>
      </c>
      <c r="BE169" s="135">
        <f>IF(N169="základní",J169,0)</f>
        <v>75819.34</v>
      </c>
      <c r="BF169" s="135">
        <f>IF(N169="snížená",J169,0)</f>
        <v>0</v>
      </c>
      <c r="BG169" s="135">
        <f>IF(N169="zákl. přenesená",J169,0)</f>
        <v>0</v>
      </c>
      <c r="BH169" s="135">
        <f>IF(N169="sníž. přenesená",J169,0)</f>
        <v>0</v>
      </c>
      <c r="BI169" s="135">
        <f>IF(N169="nulová",J169,0)</f>
        <v>0</v>
      </c>
      <c r="BJ169" s="17" t="s">
        <v>78</v>
      </c>
      <c r="BK169" s="135">
        <f>ROUND(I169*H169,2)</f>
        <v>75819.34</v>
      </c>
      <c r="BL169" s="17" t="s">
        <v>106</v>
      </c>
      <c r="BM169" s="134" t="s">
        <v>7657</v>
      </c>
    </row>
    <row r="170" spans="2:65" s="1" customFormat="1">
      <c r="B170" s="29"/>
      <c r="D170" s="136" t="s">
        <v>231</v>
      </c>
      <c r="F170" s="137" t="s">
        <v>6019</v>
      </c>
      <c r="L170" s="29"/>
      <c r="M170" s="138"/>
      <c r="T170" s="53"/>
      <c r="AT170" s="17" t="s">
        <v>231</v>
      </c>
      <c r="AU170" s="17" t="s">
        <v>82</v>
      </c>
    </row>
    <row r="171" spans="2:65" s="13" customFormat="1">
      <c r="B171" s="146"/>
      <c r="D171" s="136" t="s">
        <v>234</v>
      </c>
      <c r="E171" s="147" t="s">
        <v>1</v>
      </c>
      <c r="F171" s="148" t="s">
        <v>7244</v>
      </c>
      <c r="H171" s="149">
        <v>3542.96</v>
      </c>
      <c r="L171" s="146"/>
      <c r="M171" s="150"/>
      <c r="T171" s="151"/>
      <c r="AT171" s="147" t="s">
        <v>234</v>
      </c>
      <c r="AU171" s="147" t="s">
        <v>82</v>
      </c>
      <c r="AV171" s="13" t="s">
        <v>82</v>
      </c>
      <c r="AW171" s="13" t="s">
        <v>29</v>
      </c>
      <c r="AX171" s="13" t="s">
        <v>78</v>
      </c>
      <c r="AY171" s="147" t="s">
        <v>224</v>
      </c>
    </row>
    <row r="172" spans="2:65" s="1" customFormat="1" ht="33" customHeight="1">
      <c r="B172" s="123"/>
      <c r="C172" s="124" t="s">
        <v>310</v>
      </c>
      <c r="D172" s="124" t="s">
        <v>226</v>
      </c>
      <c r="E172" s="125" t="s">
        <v>6012</v>
      </c>
      <c r="F172" s="126" t="s">
        <v>6013</v>
      </c>
      <c r="G172" s="127" t="s">
        <v>253</v>
      </c>
      <c r="H172" s="128">
        <v>6377.3280000000004</v>
      </c>
      <c r="I172" s="129">
        <v>314</v>
      </c>
      <c r="J172" s="129">
        <f>ROUND(I172*H172,2)</f>
        <v>2002480.99</v>
      </c>
      <c r="K172" s="126" t="s">
        <v>1</v>
      </c>
      <c r="L172" s="29"/>
      <c r="M172" s="130" t="s">
        <v>1</v>
      </c>
      <c r="N172" s="131" t="s">
        <v>38</v>
      </c>
      <c r="O172" s="132">
        <v>0</v>
      </c>
      <c r="P172" s="132">
        <f>O172*H172</f>
        <v>0</v>
      </c>
      <c r="Q172" s="132">
        <v>0</v>
      </c>
      <c r="R172" s="132">
        <f>Q172*H172</f>
        <v>0</v>
      </c>
      <c r="S172" s="132">
        <v>0</v>
      </c>
      <c r="T172" s="133">
        <f>S172*H172</f>
        <v>0</v>
      </c>
      <c r="AR172" s="134" t="s">
        <v>106</v>
      </c>
      <c r="AT172" s="134" t="s">
        <v>226</v>
      </c>
      <c r="AU172" s="134" t="s">
        <v>82</v>
      </c>
      <c r="AY172" s="17" t="s">
        <v>224</v>
      </c>
      <c r="BE172" s="135">
        <f>IF(N172="základní",J172,0)</f>
        <v>2002480.99</v>
      </c>
      <c r="BF172" s="135">
        <f>IF(N172="snížená",J172,0)</f>
        <v>0</v>
      </c>
      <c r="BG172" s="135">
        <f>IF(N172="zákl. přenesená",J172,0)</f>
        <v>0</v>
      </c>
      <c r="BH172" s="135">
        <f>IF(N172="sníž. přenesená",J172,0)</f>
        <v>0</v>
      </c>
      <c r="BI172" s="135">
        <f>IF(N172="nulová",J172,0)</f>
        <v>0</v>
      </c>
      <c r="BJ172" s="17" t="s">
        <v>78</v>
      </c>
      <c r="BK172" s="135">
        <f>ROUND(I172*H172,2)</f>
        <v>2002480.99</v>
      </c>
      <c r="BL172" s="17" t="s">
        <v>106</v>
      </c>
      <c r="BM172" s="134" t="s">
        <v>7658</v>
      </c>
    </row>
    <row r="173" spans="2:65" s="1" customFormat="1" ht="19.5">
      <c r="B173" s="29"/>
      <c r="D173" s="136" t="s">
        <v>231</v>
      </c>
      <c r="F173" s="137" t="s">
        <v>6013</v>
      </c>
      <c r="L173" s="29"/>
      <c r="M173" s="138"/>
      <c r="T173" s="53"/>
      <c r="AT173" s="17" t="s">
        <v>231</v>
      </c>
      <c r="AU173" s="17" t="s">
        <v>82</v>
      </c>
    </row>
    <row r="174" spans="2:65" s="13" customFormat="1">
      <c r="B174" s="146"/>
      <c r="D174" s="136" t="s">
        <v>234</v>
      </c>
      <c r="E174" s="147" t="s">
        <v>1</v>
      </c>
      <c r="F174" s="148" t="s">
        <v>7310</v>
      </c>
      <c r="H174" s="149">
        <v>6377.3280000000004</v>
      </c>
      <c r="L174" s="146"/>
      <c r="M174" s="150"/>
      <c r="T174" s="151"/>
      <c r="AT174" s="147" t="s">
        <v>234</v>
      </c>
      <c r="AU174" s="147" t="s">
        <v>82</v>
      </c>
      <c r="AV174" s="13" t="s">
        <v>82</v>
      </c>
      <c r="AW174" s="13" t="s">
        <v>29</v>
      </c>
      <c r="AX174" s="13" t="s">
        <v>78</v>
      </c>
      <c r="AY174" s="147" t="s">
        <v>224</v>
      </c>
    </row>
    <row r="175" spans="2:65" s="1" customFormat="1" ht="24.2" customHeight="1">
      <c r="B175" s="123"/>
      <c r="C175" s="124" t="s">
        <v>273</v>
      </c>
      <c r="D175" s="124" t="s">
        <v>226</v>
      </c>
      <c r="E175" s="125" t="s">
        <v>7659</v>
      </c>
      <c r="F175" s="126" t="s">
        <v>7660</v>
      </c>
      <c r="G175" s="127" t="s">
        <v>229</v>
      </c>
      <c r="H175" s="128">
        <v>83.614999999999995</v>
      </c>
      <c r="I175" s="129">
        <v>255</v>
      </c>
      <c r="J175" s="129">
        <f>ROUND(I175*H175,2)</f>
        <v>21321.83</v>
      </c>
      <c r="K175" s="126" t="s">
        <v>1</v>
      </c>
      <c r="L175" s="29"/>
      <c r="M175" s="130" t="s">
        <v>1</v>
      </c>
      <c r="N175" s="131" t="s">
        <v>38</v>
      </c>
      <c r="O175" s="132">
        <v>0.63200000000000001</v>
      </c>
      <c r="P175" s="132">
        <f>O175*H175</f>
        <v>52.844679999999997</v>
      </c>
      <c r="Q175" s="132">
        <v>0</v>
      </c>
      <c r="R175" s="132">
        <f>Q175*H175</f>
        <v>0</v>
      </c>
      <c r="S175" s="132">
        <v>0</v>
      </c>
      <c r="T175" s="133">
        <f>S175*H175</f>
        <v>0</v>
      </c>
      <c r="AR175" s="134" t="s">
        <v>106</v>
      </c>
      <c r="AT175" s="134" t="s">
        <v>226</v>
      </c>
      <c r="AU175" s="134" t="s">
        <v>82</v>
      </c>
      <c r="AY175" s="17" t="s">
        <v>224</v>
      </c>
      <c r="BE175" s="135">
        <f>IF(N175="základní",J175,0)</f>
        <v>21321.83</v>
      </c>
      <c r="BF175" s="135">
        <f>IF(N175="snížená",J175,0)</f>
        <v>0</v>
      </c>
      <c r="BG175" s="135">
        <f>IF(N175="zákl. přenesená",J175,0)</f>
        <v>0</v>
      </c>
      <c r="BH175" s="135">
        <f>IF(N175="sníž. přenesená",J175,0)</f>
        <v>0</v>
      </c>
      <c r="BI175" s="135">
        <f>IF(N175="nulová",J175,0)</f>
        <v>0</v>
      </c>
      <c r="BJ175" s="17" t="s">
        <v>78</v>
      </c>
      <c r="BK175" s="135">
        <f>ROUND(I175*H175,2)</f>
        <v>21321.83</v>
      </c>
      <c r="BL175" s="17" t="s">
        <v>106</v>
      </c>
      <c r="BM175" s="134" t="s">
        <v>7661</v>
      </c>
    </row>
    <row r="176" spans="2:65" s="1" customFormat="1" ht="19.5">
      <c r="B176" s="29"/>
      <c r="D176" s="136" t="s">
        <v>231</v>
      </c>
      <c r="F176" s="137" t="s">
        <v>7660</v>
      </c>
      <c r="L176" s="29"/>
      <c r="M176" s="138"/>
      <c r="T176" s="53"/>
      <c r="AT176" s="17" t="s">
        <v>231</v>
      </c>
      <c r="AU176" s="17" t="s">
        <v>82</v>
      </c>
    </row>
    <row r="177" spans="2:65" s="1" customFormat="1" ht="16.5" customHeight="1">
      <c r="B177" s="123"/>
      <c r="C177" s="164" t="s">
        <v>325</v>
      </c>
      <c r="D177" s="164" t="s">
        <v>1008</v>
      </c>
      <c r="E177" s="165" t="s">
        <v>7662</v>
      </c>
      <c r="F177" s="166" t="s">
        <v>7663</v>
      </c>
      <c r="G177" s="167" t="s">
        <v>229</v>
      </c>
      <c r="H177" s="168">
        <v>83.614999999999995</v>
      </c>
      <c r="I177" s="169">
        <v>2600</v>
      </c>
      <c r="J177" s="169">
        <f>ROUND(I177*H177,2)</f>
        <v>217399</v>
      </c>
      <c r="K177" s="166" t="s">
        <v>1</v>
      </c>
      <c r="L177" s="170"/>
      <c r="M177" s="171" t="s">
        <v>1</v>
      </c>
      <c r="N177" s="172" t="s">
        <v>38</v>
      </c>
      <c r="O177" s="132">
        <v>0</v>
      </c>
      <c r="P177" s="132">
        <f>O177*H177</f>
        <v>0</v>
      </c>
      <c r="Q177" s="132">
        <v>0.22</v>
      </c>
      <c r="R177" s="132">
        <f>Q177*H177</f>
        <v>18.395299999999999</v>
      </c>
      <c r="S177" s="132">
        <v>0</v>
      </c>
      <c r="T177" s="133">
        <f>S177*H177</f>
        <v>0</v>
      </c>
      <c r="AR177" s="134" t="s">
        <v>118</v>
      </c>
      <c r="AT177" s="134" t="s">
        <v>1008</v>
      </c>
      <c r="AU177" s="134" t="s">
        <v>82</v>
      </c>
      <c r="AY177" s="17" t="s">
        <v>224</v>
      </c>
      <c r="BE177" s="135">
        <f>IF(N177="základní",J177,0)</f>
        <v>217399</v>
      </c>
      <c r="BF177" s="135">
        <f>IF(N177="snížená",J177,0)</f>
        <v>0</v>
      </c>
      <c r="BG177" s="135">
        <f>IF(N177="zákl. přenesená",J177,0)</f>
        <v>0</v>
      </c>
      <c r="BH177" s="135">
        <f>IF(N177="sníž. přenesená",J177,0)</f>
        <v>0</v>
      </c>
      <c r="BI177" s="135">
        <f>IF(N177="nulová",J177,0)</f>
        <v>0</v>
      </c>
      <c r="BJ177" s="17" t="s">
        <v>78</v>
      </c>
      <c r="BK177" s="135">
        <f>ROUND(I177*H177,2)</f>
        <v>217399</v>
      </c>
      <c r="BL177" s="17" t="s">
        <v>106</v>
      </c>
      <c r="BM177" s="134" t="s">
        <v>7664</v>
      </c>
    </row>
    <row r="178" spans="2:65" s="1" customFormat="1">
      <c r="B178" s="29"/>
      <c r="D178" s="136" t="s">
        <v>231</v>
      </c>
      <c r="F178" s="137" t="s">
        <v>7663</v>
      </c>
      <c r="L178" s="29"/>
      <c r="M178" s="138"/>
      <c r="T178" s="53"/>
      <c r="AT178" s="17" t="s">
        <v>231</v>
      </c>
      <c r="AU178" s="17" t="s">
        <v>82</v>
      </c>
    </row>
    <row r="179" spans="2:65" s="1" customFormat="1" ht="24.2" customHeight="1">
      <c r="B179" s="123"/>
      <c r="C179" s="124" t="s">
        <v>277</v>
      </c>
      <c r="D179" s="124" t="s">
        <v>226</v>
      </c>
      <c r="E179" s="125" t="s">
        <v>256</v>
      </c>
      <c r="F179" s="126" t="s">
        <v>7311</v>
      </c>
      <c r="G179" s="127" t="s">
        <v>229</v>
      </c>
      <c r="H179" s="128">
        <v>3</v>
      </c>
      <c r="I179" s="129">
        <v>155</v>
      </c>
      <c r="J179" s="129">
        <f>ROUND(I179*H179,2)</f>
        <v>465</v>
      </c>
      <c r="K179" s="126" t="s">
        <v>1</v>
      </c>
      <c r="L179" s="29"/>
      <c r="M179" s="130" t="s">
        <v>1</v>
      </c>
      <c r="N179" s="131" t="s">
        <v>38</v>
      </c>
      <c r="O179" s="132">
        <v>0.32800000000000001</v>
      </c>
      <c r="P179" s="132">
        <f>O179*H179</f>
        <v>0.98399999999999999</v>
      </c>
      <c r="Q179" s="132">
        <v>0</v>
      </c>
      <c r="R179" s="132">
        <f>Q179*H179</f>
        <v>0</v>
      </c>
      <c r="S179" s="132">
        <v>0</v>
      </c>
      <c r="T179" s="133">
        <f>S179*H179</f>
        <v>0</v>
      </c>
      <c r="AR179" s="134" t="s">
        <v>106</v>
      </c>
      <c r="AT179" s="134" t="s">
        <v>226</v>
      </c>
      <c r="AU179" s="134" t="s">
        <v>82</v>
      </c>
      <c r="AY179" s="17" t="s">
        <v>224</v>
      </c>
      <c r="BE179" s="135">
        <f>IF(N179="základní",J179,0)</f>
        <v>465</v>
      </c>
      <c r="BF179" s="135">
        <f>IF(N179="snížená",J179,0)</f>
        <v>0</v>
      </c>
      <c r="BG179" s="135">
        <f>IF(N179="zákl. přenesená",J179,0)</f>
        <v>0</v>
      </c>
      <c r="BH179" s="135">
        <f>IF(N179="sníž. přenesená",J179,0)</f>
        <v>0</v>
      </c>
      <c r="BI179" s="135">
        <f>IF(N179="nulová",J179,0)</f>
        <v>0</v>
      </c>
      <c r="BJ179" s="17" t="s">
        <v>78</v>
      </c>
      <c r="BK179" s="135">
        <f>ROUND(I179*H179,2)</f>
        <v>465</v>
      </c>
      <c r="BL179" s="17" t="s">
        <v>106</v>
      </c>
      <c r="BM179" s="134" t="s">
        <v>7665</v>
      </c>
    </row>
    <row r="180" spans="2:65" s="1" customFormat="1">
      <c r="B180" s="29"/>
      <c r="D180" s="136" t="s">
        <v>231</v>
      </c>
      <c r="F180" s="137" t="s">
        <v>7311</v>
      </c>
      <c r="L180" s="29"/>
      <c r="M180" s="138"/>
      <c r="T180" s="53"/>
      <c r="AT180" s="17" t="s">
        <v>231</v>
      </c>
      <c r="AU180" s="17" t="s">
        <v>82</v>
      </c>
    </row>
    <row r="181" spans="2:65" s="13" customFormat="1" ht="22.5">
      <c r="B181" s="146"/>
      <c r="D181" s="136" t="s">
        <v>234</v>
      </c>
      <c r="E181" s="147" t="s">
        <v>7242</v>
      </c>
      <c r="F181" s="148" t="s">
        <v>7666</v>
      </c>
      <c r="H181" s="149">
        <v>3</v>
      </c>
      <c r="L181" s="146"/>
      <c r="M181" s="150"/>
      <c r="T181" s="151"/>
      <c r="AT181" s="147" t="s">
        <v>234</v>
      </c>
      <c r="AU181" s="147" t="s">
        <v>82</v>
      </c>
      <c r="AV181" s="13" t="s">
        <v>82</v>
      </c>
      <c r="AW181" s="13" t="s">
        <v>29</v>
      </c>
      <c r="AX181" s="13" t="s">
        <v>73</v>
      </c>
      <c r="AY181" s="147" t="s">
        <v>224</v>
      </c>
    </row>
    <row r="182" spans="2:65" s="14" customFormat="1">
      <c r="B182" s="152"/>
      <c r="D182" s="136" t="s">
        <v>234</v>
      </c>
      <c r="E182" s="153" t="s">
        <v>1</v>
      </c>
      <c r="F182" s="154" t="s">
        <v>239</v>
      </c>
      <c r="H182" s="155">
        <v>3</v>
      </c>
      <c r="L182" s="152"/>
      <c r="M182" s="156"/>
      <c r="T182" s="157"/>
      <c r="AT182" s="153" t="s">
        <v>234</v>
      </c>
      <c r="AU182" s="153" t="s">
        <v>82</v>
      </c>
      <c r="AV182" s="14" t="s">
        <v>106</v>
      </c>
      <c r="AW182" s="14" t="s">
        <v>29</v>
      </c>
      <c r="AX182" s="14" t="s">
        <v>78</v>
      </c>
      <c r="AY182" s="153" t="s">
        <v>224</v>
      </c>
    </row>
    <row r="183" spans="2:65" s="1" customFormat="1" ht="16.5" customHeight="1">
      <c r="B183" s="123"/>
      <c r="C183" s="164" t="s">
        <v>337</v>
      </c>
      <c r="D183" s="164" t="s">
        <v>1008</v>
      </c>
      <c r="E183" s="165" t="s">
        <v>7667</v>
      </c>
      <c r="F183" s="166" t="s">
        <v>7668</v>
      </c>
      <c r="G183" s="167" t="s">
        <v>253</v>
      </c>
      <c r="H183" s="168">
        <v>5.0999999999999996</v>
      </c>
      <c r="I183" s="169">
        <v>605</v>
      </c>
      <c r="J183" s="169">
        <f>ROUND(I183*H183,2)</f>
        <v>3085.5</v>
      </c>
      <c r="K183" s="166" t="s">
        <v>1</v>
      </c>
      <c r="L183" s="170"/>
      <c r="M183" s="171" t="s">
        <v>1</v>
      </c>
      <c r="N183" s="172" t="s">
        <v>38</v>
      </c>
      <c r="O183" s="132">
        <v>0</v>
      </c>
      <c r="P183" s="132">
        <f>O183*H183</f>
        <v>0</v>
      </c>
      <c r="Q183" s="132">
        <v>1</v>
      </c>
      <c r="R183" s="132">
        <f>Q183*H183</f>
        <v>5.0999999999999996</v>
      </c>
      <c r="S183" s="132">
        <v>0</v>
      </c>
      <c r="T183" s="133">
        <f>S183*H183</f>
        <v>0</v>
      </c>
      <c r="AR183" s="134" t="s">
        <v>118</v>
      </c>
      <c r="AT183" s="134" t="s">
        <v>1008</v>
      </c>
      <c r="AU183" s="134" t="s">
        <v>82</v>
      </c>
      <c r="AY183" s="17" t="s">
        <v>224</v>
      </c>
      <c r="BE183" s="135">
        <f>IF(N183="základní",J183,0)</f>
        <v>3085.5</v>
      </c>
      <c r="BF183" s="135">
        <f>IF(N183="snížená",J183,0)</f>
        <v>0</v>
      </c>
      <c r="BG183" s="135">
        <f>IF(N183="zákl. přenesená",J183,0)</f>
        <v>0</v>
      </c>
      <c r="BH183" s="135">
        <f>IF(N183="sníž. přenesená",J183,0)</f>
        <v>0</v>
      </c>
      <c r="BI183" s="135">
        <f>IF(N183="nulová",J183,0)</f>
        <v>0</v>
      </c>
      <c r="BJ183" s="17" t="s">
        <v>78</v>
      </c>
      <c r="BK183" s="135">
        <f>ROUND(I183*H183,2)</f>
        <v>3085.5</v>
      </c>
      <c r="BL183" s="17" t="s">
        <v>106</v>
      </c>
      <c r="BM183" s="134" t="s">
        <v>7669</v>
      </c>
    </row>
    <row r="184" spans="2:65" s="1" customFormat="1">
      <c r="B184" s="29"/>
      <c r="D184" s="136" t="s">
        <v>231</v>
      </c>
      <c r="F184" s="137" t="s">
        <v>7668</v>
      </c>
      <c r="L184" s="29"/>
      <c r="M184" s="138"/>
      <c r="T184" s="53"/>
      <c r="AT184" s="17" t="s">
        <v>231</v>
      </c>
      <c r="AU184" s="17" t="s">
        <v>82</v>
      </c>
    </row>
    <row r="185" spans="2:65" s="13" customFormat="1">
      <c r="B185" s="146"/>
      <c r="D185" s="136" t="s">
        <v>234</v>
      </c>
      <c r="E185" s="147" t="s">
        <v>1</v>
      </c>
      <c r="F185" s="148" t="s">
        <v>7242</v>
      </c>
      <c r="H185" s="149">
        <v>3</v>
      </c>
      <c r="L185" s="146"/>
      <c r="M185" s="150"/>
      <c r="T185" s="151"/>
      <c r="AT185" s="147" t="s">
        <v>234</v>
      </c>
      <c r="AU185" s="147" t="s">
        <v>82</v>
      </c>
      <c r="AV185" s="13" t="s">
        <v>82</v>
      </c>
      <c r="AW185" s="13" t="s">
        <v>29</v>
      </c>
      <c r="AX185" s="13" t="s">
        <v>73</v>
      </c>
      <c r="AY185" s="147" t="s">
        <v>224</v>
      </c>
    </row>
    <row r="186" spans="2:65" s="13" customFormat="1">
      <c r="B186" s="146"/>
      <c r="D186" s="136" t="s">
        <v>234</v>
      </c>
      <c r="E186" s="147" t="s">
        <v>1</v>
      </c>
      <c r="F186" s="148" t="s">
        <v>7670</v>
      </c>
      <c r="H186" s="149">
        <v>5.0999999999999996</v>
      </c>
      <c r="L186" s="146"/>
      <c r="M186" s="150"/>
      <c r="T186" s="151"/>
      <c r="AT186" s="147" t="s">
        <v>234</v>
      </c>
      <c r="AU186" s="147" t="s">
        <v>82</v>
      </c>
      <c r="AV186" s="13" t="s">
        <v>82</v>
      </c>
      <c r="AW186" s="13" t="s">
        <v>29</v>
      </c>
      <c r="AX186" s="13" t="s">
        <v>78</v>
      </c>
      <c r="AY186" s="147" t="s">
        <v>224</v>
      </c>
    </row>
    <row r="187" spans="2:65" s="1" customFormat="1" ht="24.2" customHeight="1">
      <c r="B187" s="123"/>
      <c r="C187" s="124" t="s">
        <v>283</v>
      </c>
      <c r="D187" s="124" t="s">
        <v>226</v>
      </c>
      <c r="E187" s="125" t="s">
        <v>7343</v>
      </c>
      <c r="F187" s="126" t="s">
        <v>7344</v>
      </c>
      <c r="G187" s="127" t="s">
        <v>266</v>
      </c>
      <c r="H187" s="128">
        <v>494</v>
      </c>
      <c r="I187" s="129">
        <v>28.4</v>
      </c>
      <c r="J187" s="129">
        <f>ROUND(I187*H187,2)</f>
        <v>14029.6</v>
      </c>
      <c r="K187" s="126" t="s">
        <v>1</v>
      </c>
      <c r="L187" s="29"/>
      <c r="M187" s="130" t="s">
        <v>1</v>
      </c>
      <c r="N187" s="131" t="s">
        <v>38</v>
      </c>
      <c r="O187" s="132">
        <v>0.13100000000000001</v>
      </c>
      <c r="P187" s="132">
        <f>O187*H187</f>
        <v>64.713999999999999</v>
      </c>
      <c r="Q187" s="132">
        <v>0</v>
      </c>
      <c r="R187" s="132">
        <f>Q187*H187</f>
        <v>0</v>
      </c>
      <c r="S187" s="132">
        <v>0</v>
      </c>
      <c r="T187" s="133">
        <f>S187*H187</f>
        <v>0</v>
      </c>
      <c r="AR187" s="134" t="s">
        <v>106</v>
      </c>
      <c r="AT187" s="134" t="s">
        <v>226</v>
      </c>
      <c r="AU187" s="134" t="s">
        <v>82</v>
      </c>
      <c r="AY187" s="17" t="s">
        <v>224</v>
      </c>
      <c r="BE187" s="135">
        <f>IF(N187="základní",J187,0)</f>
        <v>14029.6</v>
      </c>
      <c r="BF187" s="135">
        <f>IF(N187="snížená",J187,0)</f>
        <v>0</v>
      </c>
      <c r="BG187" s="135">
        <f>IF(N187="zákl. přenesená",J187,0)</f>
        <v>0</v>
      </c>
      <c r="BH187" s="135">
        <f>IF(N187="sníž. přenesená",J187,0)</f>
        <v>0</v>
      </c>
      <c r="BI187" s="135">
        <f>IF(N187="nulová",J187,0)</f>
        <v>0</v>
      </c>
      <c r="BJ187" s="17" t="s">
        <v>78</v>
      </c>
      <c r="BK187" s="135">
        <f>ROUND(I187*H187,2)</f>
        <v>14029.6</v>
      </c>
      <c r="BL187" s="17" t="s">
        <v>106</v>
      </c>
      <c r="BM187" s="134" t="s">
        <v>7671</v>
      </c>
    </row>
    <row r="188" spans="2:65" s="1" customFormat="1" ht="19.5">
      <c r="B188" s="29"/>
      <c r="D188" s="136" t="s">
        <v>231</v>
      </c>
      <c r="F188" s="137" t="s">
        <v>7344</v>
      </c>
      <c r="L188" s="29"/>
      <c r="M188" s="138"/>
      <c r="T188" s="53"/>
      <c r="AT188" s="17" t="s">
        <v>231</v>
      </c>
      <c r="AU188" s="17" t="s">
        <v>82</v>
      </c>
    </row>
    <row r="189" spans="2:65" s="13" customFormat="1">
      <c r="B189" s="146"/>
      <c r="D189" s="136" t="s">
        <v>234</v>
      </c>
      <c r="E189" s="147" t="s">
        <v>1</v>
      </c>
      <c r="F189" s="148" t="s">
        <v>7672</v>
      </c>
      <c r="H189" s="149">
        <v>308</v>
      </c>
      <c r="L189" s="146"/>
      <c r="M189" s="150"/>
      <c r="T189" s="151"/>
      <c r="AT189" s="147" t="s">
        <v>234</v>
      </c>
      <c r="AU189" s="147" t="s">
        <v>82</v>
      </c>
      <c r="AV189" s="13" t="s">
        <v>82</v>
      </c>
      <c r="AW189" s="13" t="s">
        <v>29</v>
      </c>
      <c r="AX189" s="13" t="s">
        <v>73</v>
      </c>
      <c r="AY189" s="147" t="s">
        <v>224</v>
      </c>
    </row>
    <row r="190" spans="2:65" s="15" customFormat="1">
      <c r="B190" s="158"/>
      <c r="D190" s="136" t="s">
        <v>234</v>
      </c>
      <c r="E190" s="159" t="s">
        <v>7618</v>
      </c>
      <c r="F190" s="160" t="s">
        <v>288</v>
      </c>
      <c r="H190" s="161">
        <v>308</v>
      </c>
      <c r="L190" s="158"/>
      <c r="M190" s="162"/>
      <c r="T190" s="163"/>
      <c r="AT190" s="159" t="s">
        <v>234</v>
      </c>
      <c r="AU190" s="159" t="s">
        <v>82</v>
      </c>
      <c r="AV190" s="15" t="s">
        <v>101</v>
      </c>
      <c r="AW190" s="15" t="s">
        <v>29</v>
      </c>
      <c r="AX190" s="15" t="s">
        <v>73</v>
      </c>
      <c r="AY190" s="159" t="s">
        <v>224</v>
      </c>
    </row>
    <row r="191" spans="2:65" s="13" customFormat="1">
      <c r="B191" s="146"/>
      <c r="D191" s="136" t="s">
        <v>234</v>
      </c>
      <c r="E191" s="147" t="s">
        <v>1</v>
      </c>
      <c r="F191" s="148" t="s">
        <v>7673</v>
      </c>
      <c r="H191" s="149">
        <v>186</v>
      </c>
      <c r="L191" s="146"/>
      <c r="M191" s="150"/>
      <c r="T191" s="151"/>
      <c r="AT191" s="147" t="s">
        <v>234</v>
      </c>
      <c r="AU191" s="147" t="s">
        <v>82</v>
      </c>
      <c r="AV191" s="13" t="s">
        <v>82</v>
      </c>
      <c r="AW191" s="13" t="s">
        <v>29</v>
      </c>
      <c r="AX191" s="13" t="s">
        <v>73</v>
      </c>
      <c r="AY191" s="147" t="s">
        <v>224</v>
      </c>
    </row>
    <row r="192" spans="2:65" s="15" customFormat="1">
      <c r="B192" s="158"/>
      <c r="D192" s="136" t="s">
        <v>234</v>
      </c>
      <c r="E192" s="159" t="s">
        <v>7354</v>
      </c>
      <c r="F192" s="160" t="s">
        <v>288</v>
      </c>
      <c r="H192" s="161">
        <v>186</v>
      </c>
      <c r="L192" s="158"/>
      <c r="M192" s="162"/>
      <c r="T192" s="163"/>
      <c r="AT192" s="159" t="s">
        <v>234</v>
      </c>
      <c r="AU192" s="159" t="s">
        <v>82</v>
      </c>
      <c r="AV192" s="15" t="s">
        <v>101</v>
      </c>
      <c r="AW192" s="15" t="s">
        <v>29</v>
      </c>
      <c r="AX192" s="15" t="s">
        <v>73</v>
      </c>
      <c r="AY192" s="159" t="s">
        <v>224</v>
      </c>
    </row>
    <row r="193" spans="2:65" s="14" customFormat="1">
      <c r="B193" s="152"/>
      <c r="D193" s="136" t="s">
        <v>234</v>
      </c>
      <c r="E193" s="153" t="s">
        <v>7355</v>
      </c>
      <c r="F193" s="154" t="s">
        <v>239</v>
      </c>
      <c r="H193" s="155">
        <v>494</v>
      </c>
      <c r="L193" s="152"/>
      <c r="M193" s="156"/>
      <c r="T193" s="157"/>
      <c r="AT193" s="153" t="s">
        <v>234</v>
      </c>
      <c r="AU193" s="153" t="s">
        <v>82</v>
      </c>
      <c r="AV193" s="14" t="s">
        <v>106</v>
      </c>
      <c r="AW193" s="14" t="s">
        <v>29</v>
      </c>
      <c r="AX193" s="14" t="s">
        <v>78</v>
      </c>
      <c r="AY193" s="153" t="s">
        <v>224</v>
      </c>
    </row>
    <row r="194" spans="2:65" s="1" customFormat="1" ht="21.75" customHeight="1">
      <c r="B194" s="123"/>
      <c r="C194" s="124" t="s">
        <v>347</v>
      </c>
      <c r="D194" s="124" t="s">
        <v>226</v>
      </c>
      <c r="E194" s="125" t="s">
        <v>7674</v>
      </c>
      <c r="F194" s="126" t="s">
        <v>7182</v>
      </c>
      <c r="G194" s="127" t="s">
        <v>3966</v>
      </c>
      <c r="H194" s="128">
        <v>1</v>
      </c>
      <c r="I194" s="129">
        <v>5000</v>
      </c>
      <c r="J194" s="129">
        <f>ROUND(I194*H194,2)</f>
        <v>5000</v>
      </c>
      <c r="K194" s="126" t="s">
        <v>1</v>
      </c>
      <c r="L194" s="29"/>
      <c r="M194" s="130" t="s">
        <v>1</v>
      </c>
      <c r="N194" s="131" t="s">
        <v>38</v>
      </c>
      <c r="O194" s="132">
        <v>24.925000000000001</v>
      </c>
      <c r="P194" s="132">
        <f>O194*H194</f>
        <v>24.925000000000001</v>
      </c>
      <c r="Q194" s="132">
        <v>0</v>
      </c>
      <c r="R194" s="132">
        <f>Q194*H194</f>
        <v>0</v>
      </c>
      <c r="S194" s="132">
        <v>0</v>
      </c>
      <c r="T194" s="133">
        <f>S194*H194</f>
        <v>0</v>
      </c>
      <c r="AR194" s="134" t="s">
        <v>106</v>
      </c>
      <c r="AT194" s="134" t="s">
        <v>226</v>
      </c>
      <c r="AU194" s="134" t="s">
        <v>82</v>
      </c>
      <c r="AY194" s="17" t="s">
        <v>224</v>
      </c>
      <c r="BE194" s="135">
        <f>IF(N194="základní",J194,0)</f>
        <v>5000</v>
      </c>
      <c r="BF194" s="135">
        <f>IF(N194="snížená",J194,0)</f>
        <v>0</v>
      </c>
      <c r="BG194" s="135">
        <f>IF(N194="zákl. přenesená",J194,0)</f>
        <v>0</v>
      </c>
      <c r="BH194" s="135">
        <f>IF(N194="sníž. přenesená",J194,0)</f>
        <v>0</v>
      </c>
      <c r="BI194" s="135">
        <f>IF(N194="nulová",J194,0)</f>
        <v>0</v>
      </c>
      <c r="BJ194" s="17" t="s">
        <v>78</v>
      </c>
      <c r="BK194" s="135">
        <f>ROUND(I194*H194,2)</f>
        <v>5000</v>
      </c>
      <c r="BL194" s="17" t="s">
        <v>106</v>
      </c>
      <c r="BM194" s="134" t="s">
        <v>7675</v>
      </c>
    </row>
    <row r="195" spans="2:65" s="1" customFormat="1">
      <c r="B195" s="29"/>
      <c r="D195" s="136" t="s">
        <v>231</v>
      </c>
      <c r="F195" s="137" t="s">
        <v>7182</v>
      </c>
      <c r="L195" s="29"/>
      <c r="M195" s="138"/>
      <c r="T195" s="53"/>
      <c r="AT195" s="17" t="s">
        <v>231</v>
      </c>
      <c r="AU195" s="17" t="s">
        <v>82</v>
      </c>
    </row>
    <row r="196" spans="2:65" s="1" customFormat="1" ht="24.2" customHeight="1">
      <c r="B196" s="123"/>
      <c r="C196" s="124" t="s">
        <v>293</v>
      </c>
      <c r="D196" s="124" t="s">
        <v>226</v>
      </c>
      <c r="E196" s="125" t="s">
        <v>7676</v>
      </c>
      <c r="F196" s="126" t="s">
        <v>7677</v>
      </c>
      <c r="G196" s="127" t="s">
        <v>229</v>
      </c>
      <c r="H196" s="128">
        <v>114.767</v>
      </c>
      <c r="I196" s="129">
        <v>122</v>
      </c>
      <c r="J196" s="129">
        <f>ROUND(I196*H196,2)</f>
        <v>14001.57</v>
      </c>
      <c r="K196" s="126" t="s">
        <v>1</v>
      </c>
      <c r="L196" s="29"/>
      <c r="M196" s="130" t="s">
        <v>1</v>
      </c>
      <c r="N196" s="131" t="s">
        <v>38</v>
      </c>
      <c r="O196" s="132">
        <v>0.11600000000000001</v>
      </c>
      <c r="P196" s="132">
        <f>O196*H196</f>
        <v>13.312972</v>
      </c>
      <c r="Q196" s="132">
        <v>0</v>
      </c>
      <c r="R196" s="132">
        <f>Q196*H196</f>
        <v>0</v>
      </c>
      <c r="S196" s="132">
        <v>0</v>
      </c>
      <c r="T196" s="133">
        <f>S196*H196</f>
        <v>0</v>
      </c>
      <c r="AR196" s="134" t="s">
        <v>106</v>
      </c>
      <c r="AT196" s="134" t="s">
        <v>226</v>
      </c>
      <c r="AU196" s="134" t="s">
        <v>82</v>
      </c>
      <c r="AY196" s="17" t="s">
        <v>224</v>
      </c>
      <c r="BE196" s="135">
        <f>IF(N196="základní",J196,0)</f>
        <v>14001.57</v>
      </c>
      <c r="BF196" s="135">
        <f>IF(N196="snížená",J196,0)</f>
        <v>0</v>
      </c>
      <c r="BG196" s="135">
        <f>IF(N196="zákl. přenesená",J196,0)</f>
        <v>0</v>
      </c>
      <c r="BH196" s="135">
        <f>IF(N196="sníž. přenesená",J196,0)</f>
        <v>0</v>
      </c>
      <c r="BI196" s="135">
        <f>IF(N196="nulová",J196,0)</f>
        <v>0</v>
      </c>
      <c r="BJ196" s="17" t="s">
        <v>78</v>
      </c>
      <c r="BK196" s="135">
        <f>ROUND(I196*H196,2)</f>
        <v>14001.57</v>
      </c>
      <c r="BL196" s="17" t="s">
        <v>106</v>
      </c>
      <c r="BM196" s="134" t="s">
        <v>7678</v>
      </c>
    </row>
    <row r="197" spans="2:65" s="1" customFormat="1" ht="19.5">
      <c r="B197" s="29"/>
      <c r="D197" s="136" t="s">
        <v>231</v>
      </c>
      <c r="F197" s="137" t="s">
        <v>7677</v>
      </c>
      <c r="L197" s="29"/>
      <c r="M197" s="138"/>
      <c r="T197" s="53"/>
      <c r="AT197" s="17" t="s">
        <v>231</v>
      </c>
      <c r="AU197" s="17" t="s">
        <v>82</v>
      </c>
    </row>
    <row r="198" spans="2:65" s="13" customFormat="1">
      <c r="B198" s="146"/>
      <c r="D198" s="136" t="s">
        <v>234</v>
      </c>
      <c r="E198" s="147" t="s">
        <v>1</v>
      </c>
      <c r="F198" s="148" t="s">
        <v>7679</v>
      </c>
      <c r="H198" s="149">
        <v>83.614999999999995</v>
      </c>
      <c r="L198" s="146"/>
      <c r="M198" s="150"/>
      <c r="T198" s="151"/>
      <c r="AT198" s="147" t="s">
        <v>234</v>
      </c>
      <c r="AU198" s="147" t="s">
        <v>82</v>
      </c>
      <c r="AV198" s="13" t="s">
        <v>82</v>
      </c>
      <c r="AW198" s="13" t="s">
        <v>29</v>
      </c>
      <c r="AX198" s="13" t="s">
        <v>73</v>
      </c>
      <c r="AY198" s="147" t="s">
        <v>224</v>
      </c>
    </row>
    <row r="199" spans="2:65" s="13" customFormat="1">
      <c r="B199" s="146"/>
      <c r="D199" s="136" t="s">
        <v>234</v>
      </c>
      <c r="E199" s="147" t="s">
        <v>1</v>
      </c>
      <c r="F199" s="148" t="s">
        <v>7680</v>
      </c>
      <c r="H199" s="149">
        <v>31.152000000000001</v>
      </c>
      <c r="L199" s="146"/>
      <c r="M199" s="150"/>
      <c r="T199" s="151"/>
      <c r="AT199" s="147" t="s">
        <v>234</v>
      </c>
      <c r="AU199" s="147" t="s">
        <v>82</v>
      </c>
      <c r="AV199" s="13" t="s">
        <v>82</v>
      </c>
      <c r="AW199" s="13" t="s">
        <v>29</v>
      </c>
      <c r="AX199" s="13" t="s">
        <v>73</v>
      </c>
      <c r="AY199" s="147" t="s">
        <v>224</v>
      </c>
    </row>
    <row r="200" spans="2:65" s="14" customFormat="1">
      <c r="B200" s="152"/>
      <c r="D200" s="136" t="s">
        <v>234</v>
      </c>
      <c r="E200" s="153" t="s">
        <v>1</v>
      </c>
      <c r="F200" s="154" t="s">
        <v>239</v>
      </c>
      <c r="H200" s="155">
        <v>114.767</v>
      </c>
      <c r="L200" s="152"/>
      <c r="M200" s="156"/>
      <c r="T200" s="157"/>
      <c r="AT200" s="153" t="s">
        <v>234</v>
      </c>
      <c r="AU200" s="153" t="s">
        <v>82</v>
      </c>
      <c r="AV200" s="14" t="s">
        <v>106</v>
      </c>
      <c r="AW200" s="14" t="s">
        <v>29</v>
      </c>
      <c r="AX200" s="14" t="s">
        <v>78</v>
      </c>
      <c r="AY200" s="153" t="s">
        <v>224</v>
      </c>
    </row>
    <row r="201" spans="2:65" s="1" customFormat="1" ht="24.2" customHeight="1">
      <c r="B201" s="123"/>
      <c r="C201" s="124" t="s">
        <v>7</v>
      </c>
      <c r="D201" s="124" t="s">
        <v>226</v>
      </c>
      <c r="E201" s="125" t="s">
        <v>7681</v>
      </c>
      <c r="F201" s="126" t="s">
        <v>7192</v>
      </c>
      <c r="G201" s="127" t="s">
        <v>229</v>
      </c>
      <c r="H201" s="128">
        <v>2.4</v>
      </c>
      <c r="I201" s="129">
        <v>300</v>
      </c>
      <c r="J201" s="129">
        <f>ROUND(I201*H201,2)</f>
        <v>720</v>
      </c>
      <c r="K201" s="126" t="s">
        <v>1</v>
      </c>
      <c r="L201" s="29"/>
      <c r="M201" s="130" t="s">
        <v>1</v>
      </c>
      <c r="N201" s="131" t="s">
        <v>38</v>
      </c>
      <c r="O201" s="132">
        <v>4.5599999999999996</v>
      </c>
      <c r="P201" s="132">
        <f>O201*H201</f>
        <v>10.943999999999999</v>
      </c>
      <c r="Q201" s="132">
        <v>0</v>
      </c>
      <c r="R201" s="132">
        <f>Q201*H201</f>
        <v>0</v>
      </c>
      <c r="S201" s="132">
        <v>0</v>
      </c>
      <c r="T201" s="133">
        <f>S201*H201</f>
        <v>0</v>
      </c>
      <c r="AR201" s="134" t="s">
        <v>106</v>
      </c>
      <c r="AT201" s="134" t="s">
        <v>226</v>
      </c>
      <c r="AU201" s="134" t="s">
        <v>82</v>
      </c>
      <c r="AY201" s="17" t="s">
        <v>224</v>
      </c>
      <c r="BE201" s="135">
        <f>IF(N201="základní",J201,0)</f>
        <v>720</v>
      </c>
      <c r="BF201" s="135">
        <f>IF(N201="snížená",J201,0)</f>
        <v>0</v>
      </c>
      <c r="BG201" s="135">
        <f>IF(N201="zákl. přenesená",J201,0)</f>
        <v>0</v>
      </c>
      <c r="BH201" s="135">
        <f>IF(N201="sníž. přenesená",J201,0)</f>
        <v>0</v>
      </c>
      <c r="BI201" s="135">
        <f>IF(N201="nulová",J201,0)</f>
        <v>0</v>
      </c>
      <c r="BJ201" s="17" t="s">
        <v>78</v>
      </c>
      <c r="BK201" s="135">
        <f>ROUND(I201*H201,2)</f>
        <v>720</v>
      </c>
      <c r="BL201" s="17" t="s">
        <v>106</v>
      </c>
      <c r="BM201" s="134" t="s">
        <v>7682</v>
      </c>
    </row>
    <row r="202" spans="2:65" s="1" customFormat="1" ht="19.5">
      <c r="B202" s="29"/>
      <c r="D202" s="136" t="s">
        <v>231</v>
      </c>
      <c r="F202" s="137" t="s">
        <v>7192</v>
      </c>
      <c r="L202" s="29"/>
      <c r="M202" s="138"/>
      <c r="T202" s="53"/>
      <c r="AT202" s="17" t="s">
        <v>231</v>
      </c>
      <c r="AU202" s="17" t="s">
        <v>82</v>
      </c>
    </row>
    <row r="203" spans="2:65" s="1" customFormat="1" ht="21.75" customHeight="1">
      <c r="B203" s="123"/>
      <c r="C203" s="124" t="s">
        <v>300</v>
      </c>
      <c r="D203" s="124" t="s">
        <v>226</v>
      </c>
      <c r="E203" s="125" t="s">
        <v>7683</v>
      </c>
      <c r="F203" s="126" t="s">
        <v>7684</v>
      </c>
      <c r="G203" s="127" t="s">
        <v>229</v>
      </c>
      <c r="H203" s="128">
        <v>2.4</v>
      </c>
      <c r="I203" s="129">
        <v>392</v>
      </c>
      <c r="J203" s="129">
        <f>ROUND(I203*H203,2)</f>
        <v>940.8</v>
      </c>
      <c r="K203" s="126" t="s">
        <v>1</v>
      </c>
      <c r="L203" s="29"/>
      <c r="M203" s="130" t="s">
        <v>1</v>
      </c>
      <c r="N203" s="131" t="s">
        <v>38</v>
      </c>
      <c r="O203" s="132">
        <v>0.45200000000000001</v>
      </c>
      <c r="P203" s="132">
        <f>O203*H203</f>
        <v>1.0848</v>
      </c>
      <c r="Q203" s="132">
        <v>0</v>
      </c>
      <c r="R203" s="132">
        <f>Q203*H203</f>
        <v>0</v>
      </c>
      <c r="S203" s="132">
        <v>0</v>
      </c>
      <c r="T203" s="133">
        <f>S203*H203</f>
        <v>0</v>
      </c>
      <c r="AR203" s="134" t="s">
        <v>106</v>
      </c>
      <c r="AT203" s="134" t="s">
        <v>226</v>
      </c>
      <c r="AU203" s="134" t="s">
        <v>82</v>
      </c>
      <c r="AY203" s="17" t="s">
        <v>224</v>
      </c>
      <c r="BE203" s="135">
        <f>IF(N203="základní",J203,0)</f>
        <v>940.8</v>
      </c>
      <c r="BF203" s="135">
        <f>IF(N203="snížená",J203,0)</f>
        <v>0</v>
      </c>
      <c r="BG203" s="135">
        <f>IF(N203="zákl. přenesená",J203,0)</f>
        <v>0</v>
      </c>
      <c r="BH203" s="135">
        <f>IF(N203="sníž. přenesená",J203,0)</f>
        <v>0</v>
      </c>
      <c r="BI203" s="135">
        <f>IF(N203="nulová",J203,0)</f>
        <v>0</v>
      </c>
      <c r="BJ203" s="17" t="s">
        <v>78</v>
      </c>
      <c r="BK203" s="135">
        <f>ROUND(I203*H203,2)</f>
        <v>940.8</v>
      </c>
      <c r="BL203" s="17" t="s">
        <v>106</v>
      </c>
      <c r="BM203" s="134" t="s">
        <v>7685</v>
      </c>
    </row>
    <row r="204" spans="2:65" s="1" customFormat="1">
      <c r="B204" s="29"/>
      <c r="D204" s="136" t="s">
        <v>231</v>
      </c>
      <c r="F204" s="137" t="s">
        <v>7684</v>
      </c>
      <c r="L204" s="29"/>
      <c r="M204" s="138"/>
      <c r="T204" s="53"/>
      <c r="AT204" s="17" t="s">
        <v>231</v>
      </c>
      <c r="AU204" s="17" t="s">
        <v>82</v>
      </c>
    </row>
    <row r="205" spans="2:65" s="13" customFormat="1">
      <c r="B205" s="146"/>
      <c r="D205" s="136" t="s">
        <v>234</v>
      </c>
      <c r="E205" s="147" t="s">
        <v>1</v>
      </c>
      <c r="F205" s="148" t="s">
        <v>7686</v>
      </c>
      <c r="H205" s="149">
        <v>2.4</v>
      </c>
      <c r="L205" s="146"/>
      <c r="M205" s="150"/>
      <c r="T205" s="151"/>
      <c r="AT205" s="147" t="s">
        <v>234</v>
      </c>
      <c r="AU205" s="147" t="s">
        <v>82</v>
      </c>
      <c r="AV205" s="13" t="s">
        <v>82</v>
      </c>
      <c r="AW205" s="13" t="s">
        <v>29</v>
      </c>
      <c r="AX205" s="13" t="s">
        <v>73</v>
      </c>
      <c r="AY205" s="147" t="s">
        <v>224</v>
      </c>
    </row>
    <row r="206" spans="2:65" s="14" customFormat="1">
      <c r="B206" s="152"/>
      <c r="D206" s="136" t="s">
        <v>234</v>
      </c>
      <c r="E206" s="153" t="s">
        <v>1</v>
      </c>
      <c r="F206" s="154" t="s">
        <v>239</v>
      </c>
      <c r="H206" s="155">
        <v>2.4</v>
      </c>
      <c r="L206" s="152"/>
      <c r="M206" s="156"/>
      <c r="T206" s="157"/>
      <c r="AT206" s="153" t="s">
        <v>234</v>
      </c>
      <c r="AU206" s="153" t="s">
        <v>82</v>
      </c>
      <c r="AV206" s="14" t="s">
        <v>106</v>
      </c>
      <c r="AW206" s="14" t="s">
        <v>29</v>
      </c>
      <c r="AX206" s="14" t="s">
        <v>78</v>
      </c>
      <c r="AY206" s="153" t="s">
        <v>224</v>
      </c>
    </row>
    <row r="207" spans="2:65" s="1" customFormat="1" ht="24.2" customHeight="1">
      <c r="B207" s="123"/>
      <c r="C207" s="124" t="s">
        <v>366</v>
      </c>
      <c r="D207" s="124" t="s">
        <v>226</v>
      </c>
      <c r="E207" s="125" t="s">
        <v>7687</v>
      </c>
      <c r="F207" s="126" t="s">
        <v>7688</v>
      </c>
      <c r="G207" s="127" t="s">
        <v>229</v>
      </c>
      <c r="H207" s="128">
        <v>48</v>
      </c>
      <c r="I207" s="129">
        <v>23.8</v>
      </c>
      <c r="J207" s="129">
        <f>ROUND(I207*H207,2)</f>
        <v>1142.4000000000001</v>
      </c>
      <c r="K207" s="126" t="s">
        <v>1</v>
      </c>
      <c r="L207" s="29"/>
      <c r="M207" s="130" t="s">
        <v>1</v>
      </c>
      <c r="N207" s="131" t="s">
        <v>38</v>
      </c>
      <c r="O207" s="132">
        <v>2.8000000000000001E-2</v>
      </c>
      <c r="P207" s="132">
        <f>O207*H207</f>
        <v>1.3440000000000001</v>
      </c>
      <c r="Q207" s="132">
        <v>0</v>
      </c>
      <c r="R207" s="132">
        <f>Q207*H207</f>
        <v>0</v>
      </c>
      <c r="S207" s="132">
        <v>0</v>
      </c>
      <c r="T207" s="133">
        <f>S207*H207</f>
        <v>0</v>
      </c>
      <c r="AR207" s="134" t="s">
        <v>106</v>
      </c>
      <c r="AT207" s="134" t="s">
        <v>226</v>
      </c>
      <c r="AU207" s="134" t="s">
        <v>82</v>
      </c>
      <c r="AY207" s="17" t="s">
        <v>224</v>
      </c>
      <c r="BE207" s="135">
        <f>IF(N207="základní",J207,0)</f>
        <v>1142.4000000000001</v>
      </c>
      <c r="BF207" s="135">
        <f>IF(N207="snížená",J207,0)</f>
        <v>0</v>
      </c>
      <c r="BG207" s="135">
        <f>IF(N207="zákl. přenesená",J207,0)</f>
        <v>0</v>
      </c>
      <c r="BH207" s="135">
        <f>IF(N207="sníž. přenesená",J207,0)</f>
        <v>0</v>
      </c>
      <c r="BI207" s="135">
        <f>IF(N207="nulová",J207,0)</f>
        <v>0</v>
      </c>
      <c r="BJ207" s="17" t="s">
        <v>78</v>
      </c>
      <c r="BK207" s="135">
        <f>ROUND(I207*H207,2)</f>
        <v>1142.4000000000001</v>
      </c>
      <c r="BL207" s="17" t="s">
        <v>106</v>
      </c>
      <c r="BM207" s="134" t="s">
        <v>7689</v>
      </c>
    </row>
    <row r="208" spans="2:65" s="1" customFormat="1">
      <c r="B208" s="29"/>
      <c r="D208" s="136" t="s">
        <v>231</v>
      </c>
      <c r="F208" s="137" t="s">
        <v>7688</v>
      </c>
      <c r="L208" s="29"/>
      <c r="M208" s="138"/>
      <c r="T208" s="53"/>
      <c r="AT208" s="17" t="s">
        <v>231</v>
      </c>
      <c r="AU208" s="17" t="s">
        <v>82</v>
      </c>
    </row>
    <row r="209" spans="2:65" s="13" customFormat="1">
      <c r="B209" s="146"/>
      <c r="D209" s="136" t="s">
        <v>234</v>
      </c>
      <c r="E209" s="147" t="s">
        <v>1</v>
      </c>
      <c r="F209" s="148" t="s">
        <v>7690</v>
      </c>
      <c r="H209" s="149">
        <v>48</v>
      </c>
      <c r="L209" s="146"/>
      <c r="M209" s="150"/>
      <c r="T209" s="151"/>
      <c r="AT209" s="147" t="s">
        <v>234</v>
      </c>
      <c r="AU209" s="147" t="s">
        <v>82</v>
      </c>
      <c r="AV209" s="13" t="s">
        <v>82</v>
      </c>
      <c r="AW209" s="13" t="s">
        <v>29</v>
      </c>
      <c r="AX209" s="13" t="s">
        <v>78</v>
      </c>
      <c r="AY209" s="147" t="s">
        <v>224</v>
      </c>
    </row>
    <row r="210" spans="2:65" s="11" customFormat="1" ht="22.9" customHeight="1">
      <c r="B210" s="112"/>
      <c r="D210" s="113" t="s">
        <v>72</v>
      </c>
      <c r="E210" s="121" t="s">
        <v>82</v>
      </c>
      <c r="F210" s="121" t="s">
        <v>269</v>
      </c>
      <c r="J210" s="122">
        <f>BK210</f>
        <v>101507.71</v>
      </c>
      <c r="L210" s="112"/>
      <c r="M210" s="116"/>
      <c r="P210" s="117">
        <f>SUM(P211:P250)</f>
        <v>65.585999999999999</v>
      </c>
      <c r="R210" s="117">
        <f>SUM(R211:R250)</f>
        <v>6.1737902199999999</v>
      </c>
      <c r="T210" s="118">
        <f>SUM(T211:T250)</f>
        <v>0</v>
      </c>
      <c r="AR210" s="113" t="s">
        <v>78</v>
      </c>
      <c r="AT210" s="119" t="s">
        <v>72</v>
      </c>
      <c r="AU210" s="119" t="s">
        <v>78</v>
      </c>
      <c r="AY210" s="113" t="s">
        <v>224</v>
      </c>
      <c r="BK210" s="120">
        <f>SUM(BK211:BK250)</f>
        <v>101507.71</v>
      </c>
    </row>
    <row r="211" spans="2:65" s="1" customFormat="1" ht="24.2" customHeight="1">
      <c r="B211" s="123"/>
      <c r="C211" s="124" t="s">
        <v>304</v>
      </c>
      <c r="D211" s="124" t="s">
        <v>226</v>
      </c>
      <c r="E211" s="125" t="s">
        <v>7376</v>
      </c>
      <c r="F211" s="126" t="s">
        <v>7377</v>
      </c>
      <c r="G211" s="127" t="s">
        <v>266</v>
      </c>
      <c r="H211" s="128">
        <v>7.5359999999999996</v>
      </c>
      <c r="I211" s="129">
        <v>35</v>
      </c>
      <c r="J211" s="129">
        <f>ROUND(I211*H211,2)</f>
        <v>263.76</v>
      </c>
      <c r="K211" s="126" t="s">
        <v>1</v>
      </c>
      <c r="L211" s="29"/>
      <c r="M211" s="130" t="s">
        <v>1</v>
      </c>
      <c r="N211" s="131" t="s">
        <v>38</v>
      </c>
      <c r="O211" s="132">
        <v>7.4999999999999997E-2</v>
      </c>
      <c r="P211" s="132">
        <f>O211*H211</f>
        <v>0.56519999999999992</v>
      </c>
      <c r="Q211" s="132">
        <v>1.7000000000000001E-4</v>
      </c>
      <c r="R211" s="132">
        <f>Q211*H211</f>
        <v>1.28112E-3</v>
      </c>
      <c r="S211" s="132">
        <v>0</v>
      </c>
      <c r="T211" s="133">
        <f>S211*H211</f>
        <v>0</v>
      </c>
      <c r="AR211" s="134" t="s">
        <v>106</v>
      </c>
      <c r="AT211" s="134" t="s">
        <v>226</v>
      </c>
      <c r="AU211" s="134" t="s">
        <v>82</v>
      </c>
      <c r="AY211" s="17" t="s">
        <v>224</v>
      </c>
      <c r="BE211" s="135">
        <f>IF(N211="základní",J211,0)</f>
        <v>263.76</v>
      </c>
      <c r="BF211" s="135">
        <f>IF(N211="snížená",J211,0)</f>
        <v>0</v>
      </c>
      <c r="BG211" s="135">
        <f>IF(N211="zákl. přenesená",J211,0)</f>
        <v>0</v>
      </c>
      <c r="BH211" s="135">
        <f>IF(N211="sníž. přenesená",J211,0)</f>
        <v>0</v>
      </c>
      <c r="BI211" s="135">
        <f>IF(N211="nulová",J211,0)</f>
        <v>0</v>
      </c>
      <c r="BJ211" s="17" t="s">
        <v>78</v>
      </c>
      <c r="BK211" s="135">
        <f>ROUND(I211*H211,2)</f>
        <v>263.76</v>
      </c>
      <c r="BL211" s="17" t="s">
        <v>106</v>
      </c>
      <c r="BM211" s="134" t="s">
        <v>7691</v>
      </c>
    </row>
    <row r="212" spans="2:65" s="1" customFormat="1" ht="19.5">
      <c r="B212" s="29"/>
      <c r="D212" s="136" t="s">
        <v>231</v>
      </c>
      <c r="F212" s="137" t="s">
        <v>7377</v>
      </c>
      <c r="L212" s="29"/>
      <c r="M212" s="138"/>
      <c r="T212" s="53"/>
      <c r="AT212" s="17" t="s">
        <v>231</v>
      </c>
      <c r="AU212" s="17" t="s">
        <v>82</v>
      </c>
    </row>
    <row r="213" spans="2:65" s="13" customFormat="1">
      <c r="B213" s="146"/>
      <c r="D213" s="136" t="s">
        <v>234</v>
      </c>
      <c r="E213" s="147" t="s">
        <v>1</v>
      </c>
      <c r="F213" s="148" t="s">
        <v>7692</v>
      </c>
      <c r="H213" s="149">
        <v>7.5359999999999996</v>
      </c>
      <c r="L213" s="146"/>
      <c r="M213" s="150"/>
      <c r="T213" s="151"/>
      <c r="AT213" s="147" t="s">
        <v>234</v>
      </c>
      <c r="AU213" s="147" t="s">
        <v>82</v>
      </c>
      <c r="AV213" s="13" t="s">
        <v>82</v>
      </c>
      <c r="AW213" s="13" t="s">
        <v>29</v>
      </c>
      <c r="AX213" s="13" t="s">
        <v>73</v>
      </c>
      <c r="AY213" s="147" t="s">
        <v>224</v>
      </c>
    </row>
    <row r="214" spans="2:65" s="14" customFormat="1">
      <c r="B214" s="152"/>
      <c r="D214" s="136" t="s">
        <v>234</v>
      </c>
      <c r="E214" s="153" t="s">
        <v>1</v>
      </c>
      <c r="F214" s="154" t="s">
        <v>239</v>
      </c>
      <c r="H214" s="155">
        <v>7.5359999999999996</v>
      </c>
      <c r="L214" s="152"/>
      <c r="M214" s="156"/>
      <c r="T214" s="157"/>
      <c r="AT214" s="153" t="s">
        <v>234</v>
      </c>
      <c r="AU214" s="153" t="s">
        <v>82</v>
      </c>
      <c r="AV214" s="14" t="s">
        <v>106</v>
      </c>
      <c r="AW214" s="14" t="s">
        <v>29</v>
      </c>
      <c r="AX214" s="14" t="s">
        <v>78</v>
      </c>
      <c r="AY214" s="153" t="s">
        <v>224</v>
      </c>
    </row>
    <row r="215" spans="2:65" s="1" customFormat="1" ht="24.2" customHeight="1">
      <c r="B215" s="123"/>
      <c r="C215" s="164" t="s">
        <v>376</v>
      </c>
      <c r="D215" s="164" t="s">
        <v>1008</v>
      </c>
      <c r="E215" s="165" t="s">
        <v>7380</v>
      </c>
      <c r="F215" s="166" t="s">
        <v>7381</v>
      </c>
      <c r="G215" s="167" t="s">
        <v>266</v>
      </c>
      <c r="H215" s="168">
        <v>8.9260000000000002</v>
      </c>
      <c r="I215" s="169">
        <v>22.5</v>
      </c>
      <c r="J215" s="169">
        <f>ROUND(I215*H215,2)</f>
        <v>200.84</v>
      </c>
      <c r="K215" s="166" t="s">
        <v>1</v>
      </c>
      <c r="L215" s="170"/>
      <c r="M215" s="171" t="s">
        <v>1</v>
      </c>
      <c r="N215" s="172" t="s">
        <v>38</v>
      </c>
      <c r="O215" s="132">
        <v>0</v>
      </c>
      <c r="P215" s="132">
        <f>O215*H215</f>
        <v>0</v>
      </c>
      <c r="Q215" s="132">
        <v>2.0000000000000001E-4</v>
      </c>
      <c r="R215" s="132">
        <f>Q215*H215</f>
        <v>1.7852E-3</v>
      </c>
      <c r="S215" s="132">
        <v>0</v>
      </c>
      <c r="T215" s="133">
        <f>S215*H215</f>
        <v>0</v>
      </c>
      <c r="AR215" s="134" t="s">
        <v>118</v>
      </c>
      <c r="AT215" s="134" t="s">
        <v>1008</v>
      </c>
      <c r="AU215" s="134" t="s">
        <v>82</v>
      </c>
      <c r="AY215" s="17" t="s">
        <v>224</v>
      </c>
      <c r="BE215" s="135">
        <f>IF(N215="základní",J215,0)</f>
        <v>200.84</v>
      </c>
      <c r="BF215" s="135">
        <f>IF(N215="snížená",J215,0)</f>
        <v>0</v>
      </c>
      <c r="BG215" s="135">
        <f>IF(N215="zákl. přenesená",J215,0)</f>
        <v>0</v>
      </c>
      <c r="BH215" s="135">
        <f>IF(N215="sníž. přenesená",J215,0)</f>
        <v>0</v>
      </c>
      <c r="BI215" s="135">
        <f>IF(N215="nulová",J215,0)</f>
        <v>0</v>
      </c>
      <c r="BJ215" s="17" t="s">
        <v>78</v>
      </c>
      <c r="BK215" s="135">
        <f>ROUND(I215*H215,2)</f>
        <v>200.84</v>
      </c>
      <c r="BL215" s="17" t="s">
        <v>106</v>
      </c>
      <c r="BM215" s="134" t="s">
        <v>7693</v>
      </c>
    </row>
    <row r="216" spans="2:65" s="1" customFormat="1" ht="19.5">
      <c r="B216" s="29"/>
      <c r="D216" s="136" t="s">
        <v>231</v>
      </c>
      <c r="F216" s="137" t="s">
        <v>7381</v>
      </c>
      <c r="L216" s="29"/>
      <c r="M216" s="138"/>
      <c r="T216" s="53"/>
      <c r="AT216" s="17" t="s">
        <v>231</v>
      </c>
      <c r="AU216" s="17" t="s">
        <v>82</v>
      </c>
    </row>
    <row r="217" spans="2:65" s="13" customFormat="1">
      <c r="B217" s="146"/>
      <c r="D217" s="136" t="s">
        <v>234</v>
      </c>
      <c r="E217" s="147" t="s">
        <v>1</v>
      </c>
      <c r="F217" s="148" t="s">
        <v>7694</v>
      </c>
      <c r="H217" s="149">
        <v>8.9260000000000002</v>
      </c>
      <c r="L217" s="146"/>
      <c r="M217" s="150"/>
      <c r="T217" s="151"/>
      <c r="AT217" s="147" t="s">
        <v>234</v>
      </c>
      <c r="AU217" s="147" t="s">
        <v>82</v>
      </c>
      <c r="AV217" s="13" t="s">
        <v>82</v>
      </c>
      <c r="AW217" s="13" t="s">
        <v>29</v>
      </c>
      <c r="AX217" s="13" t="s">
        <v>78</v>
      </c>
      <c r="AY217" s="147" t="s">
        <v>224</v>
      </c>
    </row>
    <row r="218" spans="2:65" s="1" customFormat="1" ht="24.2" customHeight="1">
      <c r="B218" s="123"/>
      <c r="C218" s="124" t="s">
        <v>313</v>
      </c>
      <c r="D218" s="124" t="s">
        <v>226</v>
      </c>
      <c r="E218" s="125" t="s">
        <v>7695</v>
      </c>
      <c r="F218" s="126" t="s">
        <v>7696</v>
      </c>
      <c r="G218" s="127" t="s">
        <v>272</v>
      </c>
      <c r="H218" s="128">
        <v>12</v>
      </c>
      <c r="I218" s="129">
        <v>420</v>
      </c>
      <c r="J218" s="129">
        <f>ROUND(I218*H218,2)</f>
        <v>5040</v>
      </c>
      <c r="K218" s="126" t="s">
        <v>1</v>
      </c>
      <c r="L218" s="29"/>
      <c r="M218" s="130" t="s">
        <v>1</v>
      </c>
      <c r="N218" s="131" t="s">
        <v>38</v>
      </c>
      <c r="O218" s="132">
        <v>0.46</v>
      </c>
      <c r="P218" s="132">
        <f>O218*H218</f>
        <v>5.5200000000000005</v>
      </c>
      <c r="Q218" s="132">
        <v>5.0000000000000001E-4</v>
      </c>
      <c r="R218" s="132">
        <f>Q218*H218</f>
        <v>6.0000000000000001E-3</v>
      </c>
      <c r="S218" s="132">
        <v>0</v>
      </c>
      <c r="T218" s="133">
        <f>S218*H218</f>
        <v>0</v>
      </c>
      <c r="AR218" s="134" t="s">
        <v>106</v>
      </c>
      <c r="AT218" s="134" t="s">
        <v>226</v>
      </c>
      <c r="AU218" s="134" t="s">
        <v>82</v>
      </c>
      <c r="AY218" s="17" t="s">
        <v>224</v>
      </c>
      <c r="BE218" s="135">
        <f>IF(N218="základní",J218,0)</f>
        <v>5040</v>
      </c>
      <c r="BF218" s="135">
        <f>IF(N218="snížená",J218,0)</f>
        <v>0</v>
      </c>
      <c r="BG218" s="135">
        <f>IF(N218="zákl. přenesená",J218,0)</f>
        <v>0</v>
      </c>
      <c r="BH218" s="135">
        <f>IF(N218="sníž. přenesená",J218,0)</f>
        <v>0</v>
      </c>
      <c r="BI218" s="135">
        <f>IF(N218="nulová",J218,0)</f>
        <v>0</v>
      </c>
      <c r="BJ218" s="17" t="s">
        <v>78</v>
      </c>
      <c r="BK218" s="135">
        <f>ROUND(I218*H218,2)</f>
        <v>5040</v>
      </c>
      <c r="BL218" s="17" t="s">
        <v>106</v>
      </c>
      <c r="BM218" s="134" t="s">
        <v>7697</v>
      </c>
    </row>
    <row r="219" spans="2:65" s="1" customFormat="1" ht="19.5">
      <c r="B219" s="29"/>
      <c r="D219" s="136" t="s">
        <v>231</v>
      </c>
      <c r="F219" s="137" t="s">
        <v>7696</v>
      </c>
      <c r="L219" s="29"/>
      <c r="M219" s="138"/>
      <c r="T219" s="53"/>
      <c r="AT219" s="17" t="s">
        <v>231</v>
      </c>
      <c r="AU219" s="17" t="s">
        <v>82</v>
      </c>
    </row>
    <row r="220" spans="2:65" s="13" customFormat="1">
      <c r="B220" s="146"/>
      <c r="D220" s="136" t="s">
        <v>234</v>
      </c>
      <c r="E220" s="147" t="s">
        <v>1</v>
      </c>
      <c r="F220" s="148" t="s">
        <v>7698</v>
      </c>
      <c r="H220" s="149">
        <v>12</v>
      </c>
      <c r="L220" s="146"/>
      <c r="M220" s="150"/>
      <c r="T220" s="151"/>
      <c r="AT220" s="147" t="s">
        <v>234</v>
      </c>
      <c r="AU220" s="147" t="s">
        <v>82</v>
      </c>
      <c r="AV220" s="13" t="s">
        <v>82</v>
      </c>
      <c r="AW220" s="13" t="s">
        <v>29</v>
      </c>
      <c r="AX220" s="13" t="s">
        <v>73</v>
      </c>
      <c r="AY220" s="147" t="s">
        <v>224</v>
      </c>
    </row>
    <row r="221" spans="2:65" s="14" customFormat="1">
      <c r="B221" s="152"/>
      <c r="D221" s="136" t="s">
        <v>234</v>
      </c>
      <c r="E221" s="153" t="s">
        <v>1</v>
      </c>
      <c r="F221" s="154" t="s">
        <v>239</v>
      </c>
      <c r="H221" s="155">
        <v>12</v>
      </c>
      <c r="L221" s="152"/>
      <c r="M221" s="156"/>
      <c r="T221" s="157"/>
      <c r="AT221" s="153" t="s">
        <v>234</v>
      </c>
      <c r="AU221" s="153" t="s">
        <v>82</v>
      </c>
      <c r="AV221" s="14" t="s">
        <v>106</v>
      </c>
      <c r="AW221" s="14" t="s">
        <v>29</v>
      </c>
      <c r="AX221" s="14" t="s">
        <v>78</v>
      </c>
      <c r="AY221" s="153" t="s">
        <v>224</v>
      </c>
    </row>
    <row r="222" spans="2:65" s="1" customFormat="1" ht="24.2" customHeight="1">
      <c r="B222" s="123"/>
      <c r="C222" s="124" t="s">
        <v>393</v>
      </c>
      <c r="D222" s="124" t="s">
        <v>226</v>
      </c>
      <c r="E222" s="125" t="s">
        <v>7699</v>
      </c>
      <c r="F222" s="126" t="s">
        <v>7198</v>
      </c>
      <c r="G222" s="127" t="s">
        <v>266</v>
      </c>
      <c r="H222" s="128">
        <v>378</v>
      </c>
      <c r="I222" s="129">
        <v>23</v>
      </c>
      <c r="J222" s="129">
        <f>ROUND(I222*H222,2)</f>
        <v>8694</v>
      </c>
      <c r="K222" s="126" t="s">
        <v>1</v>
      </c>
      <c r="L222" s="29"/>
      <c r="M222" s="130" t="s">
        <v>1</v>
      </c>
      <c r="N222" s="131" t="s">
        <v>38</v>
      </c>
      <c r="O222" s="132">
        <v>5.8000000000000003E-2</v>
      </c>
      <c r="P222" s="132">
        <f>O222*H222</f>
        <v>21.923999999999999</v>
      </c>
      <c r="Q222" s="132">
        <v>1E-4</v>
      </c>
      <c r="R222" s="132">
        <f>Q222*H222</f>
        <v>3.78E-2</v>
      </c>
      <c r="S222" s="132">
        <v>0</v>
      </c>
      <c r="T222" s="133">
        <f>S222*H222</f>
        <v>0</v>
      </c>
      <c r="AR222" s="134" t="s">
        <v>106</v>
      </c>
      <c r="AT222" s="134" t="s">
        <v>226</v>
      </c>
      <c r="AU222" s="134" t="s">
        <v>82</v>
      </c>
      <c r="AY222" s="17" t="s">
        <v>224</v>
      </c>
      <c r="BE222" s="135">
        <f>IF(N222="základní",J222,0)</f>
        <v>8694</v>
      </c>
      <c r="BF222" s="135">
        <f>IF(N222="snížená",J222,0)</f>
        <v>0</v>
      </c>
      <c r="BG222" s="135">
        <f>IF(N222="zákl. přenesená",J222,0)</f>
        <v>0</v>
      </c>
      <c r="BH222" s="135">
        <f>IF(N222="sníž. přenesená",J222,0)</f>
        <v>0</v>
      </c>
      <c r="BI222" s="135">
        <f>IF(N222="nulová",J222,0)</f>
        <v>0</v>
      </c>
      <c r="BJ222" s="17" t="s">
        <v>78</v>
      </c>
      <c r="BK222" s="135">
        <f>ROUND(I222*H222,2)</f>
        <v>8694</v>
      </c>
      <c r="BL222" s="17" t="s">
        <v>106</v>
      </c>
      <c r="BM222" s="134" t="s">
        <v>7700</v>
      </c>
    </row>
    <row r="223" spans="2:65" s="1" customFormat="1">
      <c r="B223" s="29"/>
      <c r="D223" s="136" t="s">
        <v>231</v>
      </c>
      <c r="F223" s="137" t="s">
        <v>7198</v>
      </c>
      <c r="L223" s="29"/>
      <c r="M223" s="138"/>
      <c r="T223" s="53"/>
      <c r="AT223" s="17" t="s">
        <v>231</v>
      </c>
      <c r="AU223" s="17" t="s">
        <v>82</v>
      </c>
    </row>
    <row r="224" spans="2:65" s="13" customFormat="1" ht="33.75">
      <c r="B224" s="146"/>
      <c r="D224" s="136" t="s">
        <v>234</v>
      </c>
      <c r="E224" s="147" t="s">
        <v>1</v>
      </c>
      <c r="F224" s="148" t="s">
        <v>7701</v>
      </c>
      <c r="H224" s="149">
        <v>192</v>
      </c>
      <c r="L224" s="146"/>
      <c r="M224" s="150"/>
      <c r="T224" s="151"/>
      <c r="AT224" s="147" t="s">
        <v>234</v>
      </c>
      <c r="AU224" s="147" t="s">
        <v>82</v>
      </c>
      <c r="AV224" s="13" t="s">
        <v>82</v>
      </c>
      <c r="AW224" s="13" t="s">
        <v>29</v>
      </c>
      <c r="AX224" s="13" t="s">
        <v>73</v>
      </c>
      <c r="AY224" s="147" t="s">
        <v>224</v>
      </c>
    </row>
    <row r="225" spans="2:65" s="13" customFormat="1">
      <c r="B225" s="146"/>
      <c r="D225" s="136" t="s">
        <v>234</v>
      </c>
      <c r="E225" s="147" t="s">
        <v>1</v>
      </c>
      <c r="F225" s="148" t="s">
        <v>7415</v>
      </c>
      <c r="H225" s="149">
        <v>186</v>
      </c>
      <c r="L225" s="146"/>
      <c r="M225" s="150"/>
      <c r="T225" s="151"/>
      <c r="AT225" s="147" t="s">
        <v>234</v>
      </c>
      <c r="AU225" s="147" t="s">
        <v>82</v>
      </c>
      <c r="AV225" s="13" t="s">
        <v>82</v>
      </c>
      <c r="AW225" s="13" t="s">
        <v>29</v>
      </c>
      <c r="AX225" s="13" t="s">
        <v>73</v>
      </c>
      <c r="AY225" s="147" t="s">
        <v>224</v>
      </c>
    </row>
    <row r="226" spans="2:65" s="14" customFormat="1">
      <c r="B226" s="152"/>
      <c r="D226" s="136" t="s">
        <v>234</v>
      </c>
      <c r="E226" s="153" t="s">
        <v>1</v>
      </c>
      <c r="F226" s="154" t="s">
        <v>239</v>
      </c>
      <c r="H226" s="155">
        <v>378</v>
      </c>
      <c r="L226" s="152"/>
      <c r="M226" s="156"/>
      <c r="T226" s="157"/>
      <c r="AT226" s="153" t="s">
        <v>234</v>
      </c>
      <c r="AU226" s="153" t="s">
        <v>82</v>
      </c>
      <c r="AV226" s="14" t="s">
        <v>106</v>
      </c>
      <c r="AW226" s="14" t="s">
        <v>29</v>
      </c>
      <c r="AX226" s="14" t="s">
        <v>78</v>
      </c>
      <c r="AY226" s="153" t="s">
        <v>224</v>
      </c>
    </row>
    <row r="227" spans="2:65" s="1" customFormat="1" ht="24.2" customHeight="1">
      <c r="B227" s="123"/>
      <c r="C227" s="164" t="s">
        <v>321</v>
      </c>
      <c r="D227" s="164" t="s">
        <v>1008</v>
      </c>
      <c r="E227" s="165" t="s">
        <v>7380</v>
      </c>
      <c r="F227" s="166" t="s">
        <v>7381</v>
      </c>
      <c r="G227" s="167" t="s">
        <v>266</v>
      </c>
      <c r="H227" s="168">
        <v>227.42400000000001</v>
      </c>
      <c r="I227" s="169">
        <v>22.5</v>
      </c>
      <c r="J227" s="169">
        <f>ROUND(I227*H227,2)</f>
        <v>5117.04</v>
      </c>
      <c r="K227" s="166" t="s">
        <v>1</v>
      </c>
      <c r="L227" s="170"/>
      <c r="M227" s="171" t="s">
        <v>1</v>
      </c>
      <c r="N227" s="172" t="s">
        <v>38</v>
      </c>
      <c r="O227" s="132">
        <v>0</v>
      </c>
      <c r="P227" s="132">
        <f>O227*H227</f>
        <v>0</v>
      </c>
      <c r="Q227" s="132">
        <v>2.0000000000000001E-4</v>
      </c>
      <c r="R227" s="132">
        <f>Q227*H227</f>
        <v>4.5484800000000006E-2</v>
      </c>
      <c r="S227" s="132">
        <v>0</v>
      </c>
      <c r="T227" s="133">
        <f>S227*H227</f>
        <v>0</v>
      </c>
      <c r="AR227" s="134" t="s">
        <v>118</v>
      </c>
      <c r="AT227" s="134" t="s">
        <v>1008</v>
      </c>
      <c r="AU227" s="134" t="s">
        <v>82</v>
      </c>
      <c r="AY227" s="17" t="s">
        <v>224</v>
      </c>
      <c r="BE227" s="135">
        <f>IF(N227="základní",J227,0)</f>
        <v>5117.04</v>
      </c>
      <c r="BF227" s="135">
        <f>IF(N227="snížená",J227,0)</f>
        <v>0</v>
      </c>
      <c r="BG227" s="135">
        <f>IF(N227="zákl. přenesená",J227,0)</f>
        <v>0</v>
      </c>
      <c r="BH227" s="135">
        <f>IF(N227="sníž. přenesená",J227,0)</f>
        <v>0</v>
      </c>
      <c r="BI227" s="135">
        <f>IF(N227="nulová",J227,0)</f>
        <v>0</v>
      </c>
      <c r="BJ227" s="17" t="s">
        <v>78</v>
      </c>
      <c r="BK227" s="135">
        <f>ROUND(I227*H227,2)</f>
        <v>5117.04</v>
      </c>
      <c r="BL227" s="17" t="s">
        <v>106</v>
      </c>
      <c r="BM227" s="134" t="s">
        <v>7702</v>
      </c>
    </row>
    <row r="228" spans="2:65" s="1" customFormat="1" ht="19.5">
      <c r="B228" s="29"/>
      <c r="D228" s="136" t="s">
        <v>231</v>
      </c>
      <c r="F228" s="137" t="s">
        <v>7381</v>
      </c>
      <c r="L228" s="29"/>
      <c r="M228" s="138"/>
      <c r="T228" s="53"/>
      <c r="AT228" s="17" t="s">
        <v>231</v>
      </c>
      <c r="AU228" s="17" t="s">
        <v>82</v>
      </c>
    </row>
    <row r="229" spans="2:65" s="13" customFormat="1" ht="33.75">
      <c r="B229" s="146"/>
      <c r="D229" s="136" t="s">
        <v>234</v>
      </c>
      <c r="E229" s="147" t="s">
        <v>1</v>
      </c>
      <c r="F229" s="148" t="s">
        <v>7701</v>
      </c>
      <c r="H229" s="149">
        <v>192</v>
      </c>
      <c r="L229" s="146"/>
      <c r="M229" s="150"/>
      <c r="T229" s="151"/>
      <c r="AT229" s="147" t="s">
        <v>234</v>
      </c>
      <c r="AU229" s="147" t="s">
        <v>82</v>
      </c>
      <c r="AV229" s="13" t="s">
        <v>82</v>
      </c>
      <c r="AW229" s="13" t="s">
        <v>29</v>
      </c>
      <c r="AX229" s="13" t="s">
        <v>73</v>
      </c>
      <c r="AY229" s="147" t="s">
        <v>224</v>
      </c>
    </row>
    <row r="230" spans="2:65" s="14" customFormat="1">
      <c r="B230" s="152"/>
      <c r="D230" s="136" t="s">
        <v>234</v>
      </c>
      <c r="E230" s="153" t="s">
        <v>1</v>
      </c>
      <c r="F230" s="154" t="s">
        <v>239</v>
      </c>
      <c r="H230" s="155">
        <v>192</v>
      </c>
      <c r="L230" s="152"/>
      <c r="M230" s="156"/>
      <c r="T230" s="157"/>
      <c r="AT230" s="153" t="s">
        <v>234</v>
      </c>
      <c r="AU230" s="153" t="s">
        <v>82</v>
      </c>
      <c r="AV230" s="14" t="s">
        <v>106</v>
      </c>
      <c r="AW230" s="14" t="s">
        <v>29</v>
      </c>
      <c r="AX230" s="14" t="s">
        <v>73</v>
      </c>
      <c r="AY230" s="153" t="s">
        <v>224</v>
      </c>
    </row>
    <row r="231" spans="2:65" s="13" customFormat="1">
      <c r="B231" s="146"/>
      <c r="D231" s="136" t="s">
        <v>234</v>
      </c>
      <c r="E231" s="147" t="s">
        <v>1</v>
      </c>
      <c r="F231" s="148" t="s">
        <v>7703</v>
      </c>
      <c r="H231" s="149">
        <v>227.42400000000001</v>
      </c>
      <c r="L231" s="146"/>
      <c r="M231" s="150"/>
      <c r="T231" s="151"/>
      <c r="AT231" s="147" t="s">
        <v>234</v>
      </c>
      <c r="AU231" s="147" t="s">
        <v>82</v>
      </c>
      <c r="AV231" s="13" t="s">
        <v>82</v>
      </c>
      <c r="AW231" s="13" t="s">
        <v>29</v>
      </c>
      <c r="AX231" s="13" t="s">
        <v>78</v>
      </c>
      <c r="AY231" s="147" t="s">
        <v>224</v>
      </c>
    </row>
    <row r="232" spans="2:65" s="1" customFormat="1" ht="24.2" customHeight="1">
      <c r="B232" s="123"/>
      <c r="C232" s="164" t="s">
        <v>409</v>
      </c>
      <c r="D232" s="164" t="s">
        <v>1008</v>
      </c>
      <c r="E232" s="165" t="s">
        <v>7392</v>
      </c>
      <c r="F232" s="166" t="s">
        <v>7393</v>
      </c>
      <c r="G232" s="167" t="s">
        <v>266</v>
      </c>
      <c r="H232" s="168">
        <v>220.31700000000001</v>
      </c>
      <c r="I232" s="169">
        <v>34.1</v>
      </c>
      <c r="J232" s="169">
        <f>ROUND(I232*H232,2)</f>
        <v>7512.81</v>
      </c>
      <c r="K232" s="166" t="s">
        <v>1</v>
      </c>
      <c r="L232" s="170"/>
      <c r="M232" s="171" t="s">
        <v>1</v>
      </c>
      <c r="N232" s="172" t="s">
        <v>38</v>
      </c>
      <c r="O232" s="132">
        <v>0</v>
      </c>
      <c r="P232" s="132">
        <f>O232*H232</f>
        <v>0</v>
      </c>
      <c r="Q232" s="132">
        <v>2.9999999999999997E-4</v>
      </c>
      <c r="R232" s="132">
        <f>Q232*H232</f>
        <v>6.609509999999999E-2</v>
      </c>
      <c r="S232" s="132">
        <v>0</v>
      </c>
      <c r="T232" s="133">
        <f>S232*H232</f>
        <v>0</v>
      </c>
      <c r="AR232" s="134" t="s">
        <v>118</v>
      </c>
      <c r="AT232" s="134" t="s">
        <v>1008</v>
      </c>
      <c r="AU232" s="134" t="s">
        <v>82</v>
      </c>
      <c r="AY232" s="17" t="s">
        <v>224</v>
      </c>
      <c r="BE232" s="135">
        <f>IF(N232="základní",J232,0)</f>
        <v>7512.81</v>
      </c>
      <c r="BF232" s="135">
        <f>IF(N232="snížená",J232,0)</f>
        <v>0</v>
      </c>
      <c r="BG232" s="135">
        <f>IF(N232="zákl. přenesená",J232,0)</f>
        <v>0</v>
      </c>
      <c r="BH232" s="135">
        <f>IF(N232="sníž. přenesená",J232,0)</f>
        <v>0</v>
      </c>
      <c r="BI232" s="135">
        <f>IF(N232="nulová",J232,0)</f>
        <v>0</v>
      </c>
      <c r="BJ232" s="17" t="s">
        <v>78</v>
      </c>
      <c r="BK232" s="135">
        <f>ROUND(I232*H232,2)</f>
        <v>7512.81</v>
      </c>
      <c r="BL232" s="17" t="s">
        <v>106</v>
      </c>
      <c r="BM232" s="134" t="s">
        <v>7704</v>
      </c>
    </row>
    <row r="233" spans="2:65" s="1" customFormat="1" ht="19.5">
      <c r="B233" s="29"/>
      <c r="D233" s="136" t="s">
        <v>231</v>
      </c>
      <c r="F233" s="137" t="s">
        <v>7393</v>
      </c>
      <c r="L233" s="29"/>
      <c r="M233" s="138"/>
      <c r="T233" s="53"/>
      <c r="AT233" s="17" t="s">
        <v>231</v>
      </c>
      <c r="AU233" s="17" t="s">
        <v>82</v>
      </c>
    </row>
    <row r="234" spans="2:65" s="13" customFormat="1">
      <c r="B234" s="146"/>
      <c r="D234" s="136" t="s">
        <v>234</v>
      </c>
      <c r="E234" s="147" t="s">
        <v>1</v>
      </c>
      <c r="F234" s="148" t="s">
        <v>7354</v>
      </c>
      <c r="H234" s="149">
        <v>186</v>
      </c>
      <c r="L234" s="146"/>
      <c r="M234" s="150"/>
      <c r="T234" s="151"/>
      <c r="AT234" s="147" t="s">
        <v>234</v>
      </c>
      <c r="AU234" s="147" t="s">
        <v>82</v>
      </c>
      <c r="AV234" s="13" t="s">
        <v>82</v>
      </c>
      <c r="AW234" s="13" t="s">
        <v>29</v>
      </c>
      <c r="AX234" s="13" t="s">
        <v>73</v>
      </c>
      <c r="AY234" s="147" t="s">
        <v>224</v>
      </c>
    </row>
    <row r="235" spans="2:65" s="13" customFormat="1">
      <c r="B235" s="146"/>
      <c r="D235" s="136" t="s">
        <v>234</v>
      </c>
      <c r="E235" s="147" t="s">
        <v>1</v>
      </c>
      <c r="F235" s="148" t="s">
        <v>7705</v>
      </c>
      <c r="H235" s="149">
        <v>220.31700000000001</v>
      </c>
      <c r="L235" s="146"/>
      <c r="M235" s="150"/>
      <c r="T235" s="151"/>
      <c r="AT235" s="147" t="s">
        <v>234</v>
      </c>
      <c r="AU235" s="147" t="s">
        <v>82</v>
      </c>
      <c r="AV235" s="13" t="s">
        <v>82</v>
      </c>
      <c r="AW235" s="13" t="s">
        <v>29</v>
      </c>
      <c r="AX235" s="13" t="s">
        <v>78</v>
      </c>
      <c r="AY235" s="147" t="s">
        <v>224</v>
      </c>
    </row>
    <row r="236" spans="2:65" s="1" customFormat="1" ht="24.2" customHeight="1">
      <c r="B236" s="123"/>
      <c r="C236" s="124" t="s">
        <v>328</v>
      </c>
      <c r="D236" s="124" t="s">
        <v>226</v>
      </c>
      <c r="E236" s="125" t="s">
        <v>7706</v>
      </c>
      <c r="F236" s="126" t="s">
        <v>7174</v>
      </c>
      <c r="G236" s="127" t="s">
        <v>229</v>
      </c>
      <c r="H236" s="128">
        <v>3.16</v>
      </c>
      <c r="I236" s="129">
        <v>1140</v>
      </c>
      <c r="J236" s="129">
        <f>ROUND(I236*H236,2)</f>
        <v>3602.4</v>
      </c>
      <c r="K236" s="126" t="s">
        <v>1</v>
      </c>
      <c r="L236" s="29"/>
      <c r="M236" s="130" t="s">
        <v>1</v>
      </c>
      <c r="N236" s="131" t="s">
        <v>38</v>
      </c>
      <c r="O236" s="132">
        <v>2.62</v>
      </c>
      <c r="P236" s="132">
        <f>O236*H236</f>
        <v>8.2792000000000012</v>
      </c>
      <c r="Q236" s="132">
        <v>0</v>
      </c>
      <c r="R236" s="132">
        <f>Q236*H236</f>
        <v>0</v>
      </c>
      <c r="S236" s="132">
        <v>0</v>
      </c>
      <c r="T236" s="133">
        <f>S236*H236</f>
        <v>0</v>
      </c>
      <c r="AR236" s="134" t="s">
        <v>106</v>
      </c>
      <c r="AT236" s="134" t="s">
        <v>226</v>
      </c>
      <c r="AU236" s="134" t="s">
        <v>82</v>
      </c>
      <c r="AY236" s="17" t="s">
        <v>224</v>
      </c>
      <c r="BE236" s="135">
        <f>IF(N236="základní",J236,0)</f>
        <v>3602.4</v>
      </c>
      <c r="BF236" s="135">
        <f>IF(N236="snížená",J236,0)</f>
        <v>0</v>
      </c>
      <c r="BG236" s="135">
        <f>IF(N236="zákl. přenesená",J236,0)</f>
        <v>0</v>
      </c>
      <c r="BH236" s="135">
        <f>IF(N236="sníž. přenesená",J236,0)</f>
        <v>0</v>
      </c>
      <c r="BI236" s="135">
        <f>IF(N236="nulová",J236,0)</f>
        <v>0</v>
      </c>
      <c r="BJ236" s="17" t="s">
        <v>78</v>
      </c>
      <c r="BK236" s="135">
        <f>ROUND(I236*H236,2)</f>
        <v>3602.4</v>
      </c>
      <c r="BL236" s="17" t="s">
        <v>106</v>
      </c>
      <c r="BM236" s="134" t="s">
        <v>7707</v>
      </c>
    </row>
    <row r="237" spans="2:65" s="1" customFormat="1" ht="19.5">
      <c r="B237" s="29"/>
      <c r="D237" s="136" t="s">
        <v>231</v>
      </c>
      <c r="F237" s="137" t="s">
        <v>7174</v>
      </c>
      <c r="L237" s="29"/>
      <c r="M237" s="138"/>
      <c r="T237" s="53"/>
      <c r="AT237" s="17" t="s">
        <v>231</v>
      </c>
      <c r="AU237" s="17" t="s">
        <v>82</v>
      </c>
    </row>
    <row r="238" spans="2:65" s="13" customFormat="1" ht="22.5">
      <c r="B238" s="146"/>
      <c r="D238" s="136" t="s">
        <v>234</v>
      </c>
      <c r="E238" s="147" t="s">
        <v>1</v>
      </c>
      <c r="F238" s="148" t="s">
        <v>7708</v>
      </c>
      <c r="H238" s="149">
        <v>3.16</v>
      </c>
      <c r="L238" s="146"/>
      <c r="M238" s="150"/>
      <c r="T238" s="151"/>
      <c r="AT238" s="147" t="s">
        <v>234</v>
      </c>
      <c r="AU238" s="147" t="s">
        <v>82</v>
      </c>
      <c r="AV238" s="13" t="s">
        <v>82</v>
      </c>
      <c r="AW238" s="13" t="s">
        <v>29</v>
      </c>
      <c r="AX238" s="13" t="s">
        <v>73</v>
      </c>
      <c r="AY238" s="147" t="s">
        <v>224</v>
      </c>
    </row>
    <row r="239" spans="2:65" s="14" customFormat="1">
      <c r="B239" s="152"/>
      <c r="D239" s="136" t="s">
        <v>234</v>
      </c>
      <c r="E239" s="153" t="s">
        <v>1</v>
      </c>
      <c r="F239" s="154" t="s">
        <v>239</v>
      </c>
      <c r="H239" s="155">
        <v>3.16</v>
      </c>
      <c r="L239" s="152"/>
      <c r="M239" s="156"/>
      <c r="T239" s="157"/>
      <c r="AT239" s="153" t="s">
        <v>234</v>
      </c>
      <c r="AU239" s="153" t="s">
        <v>82</v>
      </c>
      <c r="AV239" s="14" t="s">
        <v>106</v>
      </c>
      <c r="AW239" s="14" t="s">
        <v>29</v>
      </c>
      <c r="AX239" s="14" t="s">
        <v>78</v>
      </c>
      <c r="AY239" s="153" t="s">
        <v>224</v>
      </c>
    </row>
    <row r="240" spans="2:65" s="1" customFormat="1" ht="16.5" customHeight="1">
      <c r="B240" s="123"/>
      <c r="C240" s="164" t="s">
        <v>419</v>
      </c>
      <c r="D240" s="164" t="s">
        <v>1008</v>
      </c>
      <c r="E240" s="165" t="s">
        <v>7709</v>
      </c>
      <c r="F240" s="166" t="s">
        <v>7710</v>
      </c>
      <c r="G240" s="167" t="s">
        <v>253</v>
      </c>
      <c r="H240" s="168">
        <v>5.8460000000000001</v>
      </c>
      <c r="I240" s="169">
        <v>6410</v>
      </c>
      <c r="J240" s="169">
        <f>ROUND(I240*H240,2)</f>
        <v>37472.86</v>
      </c>
      <c r="K240" s="166" t="s">
        <v>1</v>
      </c>
      <c r="L240" s="170"/>
      <c r="M240" s="171" t="s">
        <v>1</v>
      </c>
      <c r="N240" s="172" t="s">
        <v>38</v>
      </c>
      <c r="O240" s="132">
        <v>0</v>
      </c>
      <c r="P240" s="132">
        <f>O240*H240</f>
        <v>0</v>
      </c>
      <c r="Q240" s="132">
        <v>1</v>
      </c>
      <c r="R240" s="132">
        <f>Q240*H240</f>
        <v>5.8460000000000001</v>
      </c>
      <c r="S240" s="132">
        <v>0</v>
      </c>
      <c r="T240" s="133">
        <f>S240*H240</f>
        <v>0</v>
      </c>
      <c r="AR240" s="134" t="s">
        <v>118</v>
      </c>
      <c r="AT240" s="134" t="s">
        <v>1008</v>
      </c>
      <c r="AU240" s="134" t="s">
        <v>82</v>
      </c>
      <c r="AY240" s="17" t="s">
        <v>224</v>
      </c>
      <c r="BE240" s="135">
        <f>IF(N240="základní",J240,0)</f>
        <v>37472.86</v>
      </c>
      <c r="BF240" s="135">
        <f>IF(N240="snížená",J240,0)</f>
        <v>0</v>
      </c>
      <c r="BG240" s="135">
        <f>IF(N240="zákl. přenesená",J240,0)</f>
        <v>0</v>
      </c>
      <c r="BH240" s="135">
        <f>IF(N240="sníž. přenesená",J240,0)</f>
        <v>0</v>
      </c>
      <c r="BI240" s="135">
        <f>IF(N240="nulová",J240,0)</f>
        <v>0</v>
      </c>
      <c r="BJ240" s="17" t="s">
        <v>78</v>
      </c>
      <c r="BK240" s="135">
        <f>ROUND(I240*H240,2)</f>
        <v>37472.86</v>
      </c>
      <c r="BL240" s="17" t="s">
        <v>106</v>
      </c>
      <c r="BM240" s="134" t="s">
        <v>7711</v>
      </c>
    </row>
    <row r="241" spans="2:65" s="1" customFormat="1">
      <c r="B241" s="29"/>
      <c r="D241" s="136" t="s">
        <v>231</v>
      </c>
      <c r="F241" s="137" t="s">
        <v>7710</v>
      </c>
      <c r="L241" s="29"/>
      <c r="M241" s="138"/>
      <c r="T241" s="53"/>
      <c r="AT241" s="17" t="s">
        <v>231</v>
      </c>
      <c r="AU241" s="17" t="s">
        <v>82</v>
      </c>
    </row>
    <row r="242" spans="2:65" s="13" customFormat="1">
      <c r="B242" s="146"/>
      <c r="D242" s="136" t="s">
        <v>234</v>
      </c>
      <c r="E242" s="147" t="s">
        <v>1</v>
      </c>
      <c r="F242" s="148" t="s">
        <v>7712</v>
      </c>
      <c r="H242" s="149">
        <v>5.8460000000000001</v>
      </c>
      <c r="L242" s="146"/>
      <c r="M242" s="150"/>
      <c r="T242" s="151"/>
      <c r="AT242" s="147" t="s">
        <v>234</v>
      </c>
      <c r="AU242" s="147" t="s">
        <v>82</v>
      </c>
      <c r="AV242" s="13" t="s">
        <v>82</v>
      </c>
      <c r="AW242" s="13" t="s">
        <v>29</v>
      </c>
      <c r="AX242" s="13" t="s">
        <v>78</v>
      </c>
      <c r="AY242" s="147" t="s">
        <v>224</v>
      </c>
    </row>
    <row r="243" spans="2:65" s="1" customFormat="1" ht="24.2" customHeight="1">
      <c r="B243" s="123"/>
      <c r="C243" s="124" t="s">
        <v>332</v>
      </c>
      <c r="D243" s="124" t="s">
        <v>226</v>
      </c>
      <c r="E243" s="125" t="s">
        <v>7713</v>
      </c>
      <c r="F243" s="126" t="s">
        <v>7714</v>
      </c>
      <c r="G243" s="127" t="s">
        <v>266</v>
      </c>
      <c r="H243" s="128">
        <v>57.6</v>
      </c>
      <c r="I243" s="129">
        <v>455</v>
      </c>
      <c r="J243" s="129">
        <f>ROUND(I243*H243,2)</f>
        <v>26208</v>
      </c>
      <c r="K243" s="126" t="s">
        <v>1</v>
      </c>
      <c r="L243" s="29"/>
      <c r="M243" s="130" t="s">
        <v>1</v>
      </c>
      <c r="N243" s="131" t="s">
        <v>38</v>
      </c>
      <c r="O243" s="132">
        <v>0.35399999999999998</v>
      </c>
      <c r="P243" s="132">
        <f>O243*H243</f>
        <v>20.3904</v>
      </c>
      <c r="Q243" s="132">
        <v>2.9399999999999999E-3</v>
      </c>
      <c r="R243" s="132">
        <f>Q243*H243</f>
        <v>0.16934399999999999</v>
      </c>
      <c r="S243" s="132">
        <v>0</v>
      </c>
      <c r="T243" s="133">
        <f>S243*H243</f>
        <v>0</v>
      </c>
      <c r="AR243" s="134" t="s">
        <v>106</v>
      </c>
      <c r="AT243" s="134" t="s">
        <v>226</v>
      </c>
      <c r="AU243" s="134" t="s">
        <v>82</v>
      </c>
      <c r="AY243" s="17" t="s">
        <v>224</v>
      </c>
      <c r="BE243" s="135">
        <f>IF(N243="základní",J243,0)</f>
        <v>26208</v>
      </c>
      <c r="BF243" s="135">
        <f>IF(N243="snížená",J243,0)</f>
        <v>0</v>
      </c>
      <c r="BG243" s="135">
        <f>IF(N243="zákl. přenesená",J243,0)</f>
        <v>0</v>
      </c>
      <c r="BH243" s="135">
        <f>IF(N243="sníž. přenesená",J243,0)</f>
        <v>0</v>
      </c>
      <c r="BI243" s="135">
        <f>IF(N243="nulová",J243,0)</f>
        <v>0</v>
      </c>
      <c r="BJ243" s="17" t="s">
        <v>78</v>
      </c>
      <c r="BK243" s="135">
        <f>ROUND(I243*H243,2)</f>
        <v>26208</v>
      </c>
      <c r="BL243" s="17" t="s">
        <v>106</v>
      </c>
      <c r="BM243" s="134" t="s">
        <v>7715</v>
      </c>
    </row>
    <row r="244" spans="2:65" s="1" customFormat="1">
      <c r="B244" s="29"/>
      <c r="D244" s="136" t="s">
        <v>231</v>
      </c>
      <c r="F244" s="137" t="s">
        <v>7714</v>
      </c>
      <c r="L244" s="29"/>
      <c r="M244" s="138"/>
      <c r="T244" s="53"/>
      <c r="AT244" s="17" t="s">
        <v>231</v>
      </c>
      <c r="AU244" s="17" t="s">
        <v>82</v>
      </c>
    </row>
    <row r="245" spans="2:65" s="13" customFormat="1">
      <c r="B245" s="146"/>
      <c r="D245" s="136" t="s">
        <v>234</v>
      </c>
      <c r="E245" s="147" t="s">
        <v>1</v>
      </c>
      <c r="F245" s="148" t="s">
        <v>7716</v>
      </c>
      <c r="H245" s="149">
        <v>57.6</v>
      </c>
      <c r="L245" s="146"/>
      <c r="M245" s="150"/>
      <c r="T245" s="151"/>
      <c r="AT245" s="147" t="s">
        <v>234</v>
      </c>
      <c r="AU245" s="147" t="s">
        <v>82</v>
      </c>
      <c r="AV245" s="13" t="s">
        <v>82</v>
      </c>
      <c r="AW245" s="13" t="s">
        <v>29</v>
      </c>
      <c r="AX245" s="13" t="s">
        <v>73</v>
      </c>
      <c r="AY245" s="147" t="s">
        <v>224</v>
      </c>
    </row>
    <row r="246" spans="2:65" s="14" customFormat="1">
      <c r="B246" s="152"/>
      <c r="D246" s="136" t="s">
        <v>234</v>
      </c>
      <c r="E246" s="153" t="s">
        <v>1</v>
      </c>
      <c r="F246" s="154" t="s">
        <v>239</v>
      </c>
      <c r="H246" s="155">
        <v>57.6</v>
      </c>
      <c r="L246" s="152"/>
      <c r="M246" s="156"/>
      <c r="T246" s="157"/>
      <c r="AT246" s="153" t="s">
        <v>234</v>
      </c>
      <c r="AU246" s="153" t="s">
        <v>82</v>
      </c>
      <c r="AV246" s="14" t="s">
        <v>106</v>
      </c>
      <c r="AW246" s="14" t="s">
        <v>29</v>
      </c>
      <c r="AX246" s="14" t="s">
        <v>78</v>
      </c>
      <c r="AY246" s="153" t="s">
        <v>224</v>
      </c>
    </row>
    <row r="247" spans="2:65" s="1" customFormat="1" ht="24.2" customHeight="1">
      <c r="B247" s="123"/>
      <c r="C247" s="124" t="s">
        <v>432</v>
      </c>
      <c r="D247" s="124" t="s">
        <v>226</v>
      </c>
      <c r="E247" s="125" t="s">
        <v>7717</v>
      </c>
      <c r="F247" s="126" t="s">
        <v>7718</v>
      </c>
      <c r="G247" s="127" t="s">
        <v>266</v>
      </c>
      <c r="H247" s="128">
        <v>57.6</v>
      </c>
      <c r="I247" s="129">
        <v>85</v>
      </c>
      <c r="J247" s="129">
        <f>ROUND(I247*H247,2)</f>
        <v>4896</v>
      </c>
      <c r="K247" s="126" t="s">
        <v>1</v>
      </c>
      <c r="L247" s="29"/>
      <c r="M247" s="130" t="s">
        <v>1</v>
      </c>
      <c r="N247" s="131" t="s">
        <v>38</v>
      </c>
      <c r="O247" s="132">
        <v>0.152</v>
      </c>
      <c r="P247" s="132">
        <f>O247*H247</f>
        <v>8.7552000000000003</v>
      </c>
      <c r="Q247" s="132">
        <v>0</v>
      </c>
      <c r="R247" s="132">
        <f>Q247*H247</f>
        <v>0</v>
      </c>
      <c r="S247" s="132">
        <v>0</v>
      </c>
      <c r="T247" s="133">
        <f>S247*H247</f>
        <v>0</v>
      </c>
      <c r="AR247" s="134" t="s">
        <v>106</v>
      </c>
      <c r="AT247" s="134" t="s">
        <v>226</v>
      </c>
      <c r="AU247" s="134" t="s">
        <v>82</v>
      </c>
      <c r="AY247" s="17" t="s">
        <v>224</v>
      </c>
      <c r="BE247" s="135">
        <f>IF(N247="základní",J247,0)</f>
        <v>4896</v>
      </c>
      <c r="BF247" s="135">
        <f>IF(N247="snížená",J247,0)</f>
        <v>0</v>
      </c>
      <c r="BG247" s="135">
        <f>IF(N247="zákl. přenesená",J247,0)</f>
        <v>0</v>
      </c>
      <c r="BH247" s="135">
        <f>IF(N247="sníž. přenesená",J247,0)</f>
        <v>0</v>
      </c>
      <c r="BI247" s="135">
        <f>IF(N247="nulová",J247,0)</f>
        <v>0</v>
      </c>
      <c r="BJ247" s="17" t="s">
        <v>78</v>
      </c>
      <c r="BK247" s="135">
        <f>ROUND(I247*H247,2)</f>
        <v>4896</v>
      </c>
      <c r="BL247" s="17" t="s">
        <v>106</v>
      </c>
      <c r="BM247" s="134" t="s">
        <v>7719</v>
      </c>
    </row>
    <row r="248" spans="2:65" s="1" customFormat="1">
      <c r="B248" s="29"/>
      <c r="D248" s="136" t="s">
        <v>231</v>
      </c>
      <c r="F248" s="137" t="s">
        <v>7718</v>
      </c>
      <c r="L248" s="29"/>
      <c r="M248" s="138"/>
      <c r="T248" s="53"/>
      <c r="AT248" s="17" t="s">
        <v>231</v>
      </c>
      <c r="AU248" s="17" t="s">
        <v>82</v>
      </c>
    </row>
    <row r="249" spans="2:65" s="1" customFormat="1" ht="37.9" customHeight="1">
      <c r="B249" s="123"/>
      <c r="C249" s="124" t="s">
        <v>340</v>
      </c>
      <c r="D249" s="124" t="s">
        <v>226</v>
      </c>
      <c r="E249" s="125" t="s">
        <v>7720</v>
      </c>
      <c r="F249" s="126" t="s">
        <v>7189</v>
      </c>
      <c r="G249" s="127" t="s">
        <v>3966</v>
      </c>
      <c r="H249" s="128">
        <v>1</v>
      </c>
      <c r="I249" s="129">
        <v>2500</v>
      </c>
      <c r="J249" s="129">
        <f>ROUND(I249*H249,2)</f>
        <v>2500</v>
      </c>
      <c r="K249" s="126" t="s">
        <v>1</v>
      </c>
      <c r="L249" s="29"/>
      <c r="M249" s="130" t="s">
        <v>1</v>
      </c>
      <c r="N249" s="131" t="s">
        <v>38</v>
      </c>
      <c r="O249" s="132">
        <v>0.152</v>
      </c>
      <c r="P249" s="132">
        <f>O249*H249</f>
        <v>0.152</v>
      </c>
      <c r="Q249" s="132">
        <v>0</v>
      </c>
      <c r="R249" s="132">
        <f>Q249*H249</f>
        <v>0</v>
      </c>
      <c r="S249" s="132">
        <v>0</v>
      </c>
      <c r="T249" s="133">
        <f>S249*H249</f>
        <v>0</v>
      </c>
      <c r="AR249" s="134" t="s">
        <v>106</v>
      </c>
      <c r="AT249" s="134" t="s">
        <v>226</v>
      </c>
      <c r="AU249" s="134" t="s">
        <v>82</v>
      </c>
      <c r="AY249" s="17" t="s">
        <v>224</v>
      </c>
      <c r="BE249" s="135">
        <f>IF(N249="základní",J249,0)</f>
        <v>2500</v>
      </c>
      <c r="BF249" s="135">
        <f>IF(N249="snížená",J249,0)</f>
        <v>0</v>
      </c>
      <c r="BG249" s="135">
        <f>IF(N249="zákl. přenesená",J249,0)</f>
        <v>0</v>
      </c>
      <c r="BH249" s="135">
        <f>IF(N249="sníž. přenesená",J249,0)</f>
        <v>0</v>
      </c>
      <c r="BI249" s="135">
        <f>IF(N249="nulová",J249,0)</f>
        <v>0</v>
      </c>
      <c r="BJ249" s="17" t="s">
        <v>78</v>
      </c>
      <c r="BK249" s="135">
        <f>ROUND(I249*H249,2)</f>
        <v>2500</v>
      </c>
      <c r="BL249" s="17" t="s">
        <v>106</v>
      </c>
      <c r="BM249" s="134" t="s">
        <v>7721</v>
      </c>
    </row>
    <row r="250" spans="2:65" s="1" customFormat="1" ht="19.5">
      <c r="B250" s="29"/>
      <c r="D250" s="136" t="s">
        <v>231</v>
      </c>
      <c r="F250" s="137" t="s">
        <v>7189</v>
      </c>
      <c r="L250" s="29"/>
      <c r="M250" s="138"/>
      <c r="T250" s="53"/>
      <c r="AT250" s="17" t="s">
        <v>231</v>
      </c>
      <c r="AU250" s="17" t="s">
        <v>82</v>
      </c>
    </row>
    <row r="251" spans="2:65" s="11" customFormat="1" ht="22.9" customHeight="1">
      <c r="B251" s="112"/>
      <c r="D251" s="113" t="s">
        <v>72</v>
      </c>
      <c r="E251" s="121" t="s">
        <v>109</v>
      </c>
      <c r="F251" s="121" t="s">
        <v>768</v>
      </c>
      <c r="J251" s="122">
        <f>BK251</f>
        <v>886637.39</v>
      </c>
      <c r="L251" s="112"/>
      <c r="M251" s="116"/>
      <c r="P251" s="117">
        <f>SUM(P252:P284)</f>
        <v>127.71119999999999</v>
      </c>
      <c r="R251" s="117">
        <f>SUM(R252:R284)</f>
        <v>73.307407599999991</v>
      </c>
      <c r="T251" s="118">
        <f>SUM(T252:T284)</f>
        <v>0</v>
      </c>
      <c r="AR251" s="113" t="s">
        <v>78</v>
      </c>
      <c r="AT251" s="119" t="s">
        <v>72</v>
      </c>
      <c r="AU251" s="119" t="s">
        <v>78</v>
      </c>
      <c r="AY251" s="113" t="s">
        <v>224</v>
      </c>
      <c r="BK251" s="120">
        <f>SUM(BK252:BK284)</f>
        <v>886637.39</v>
      </c>
    </row>
    <row r="252" spans="2:65" s="1" customFormat="1" ht="24.2" customHeight="1">
      <c r="B252" s="123"/>
      <c r="C252" s="124" t="s">
        <v>441</v>
      </c>
      <c r="D252" s="124" t="s">
        <v>226</v>
      </c>
      <c r="E252" s="125" t="s">
        <v>7412</v>
      </c>
      <c r="F252" s="126" t="s">
        <v>7413</v>
      </c>
      <c r="G252" s="127" t="s">
        <v>266</v>
      </c>
      <c r="H252" s="128">
        <v>372</v>
      </c>
      <c r="I252" s="129">
        <v>28.6</v>
      </c>
      <c r="J252" s="129">
        <f>ROUND(I252*H252,2)</f>
        <v>10639.2</v>
      </c>
      <c r="K252" s="126" t="s">
        <v>1</v>
      </c>
      <c r="L252" s="29"/>
      <c r="M252" s="130" t="s">
        <v>1</v>
      </c>
      <c r="N252" s="131" t="s">
        <v>38</v>
      </c>
      <c r="O252" s="132">
        <v>1.2999999999999999E-2</v>
      </c>
      <c r="P252" s="132">
        <f>O252*H252</f>
        <v>4.8359999999999994</v>
      </c>
      <c r="Q252" s="132">
        <v>0</v>
      </c>
      <c r="R252" s="132">
        <f>Q252*H252</f>
        <v>0</v>
      </c>
      <c r="S252" s="132">
        <v>0</v>
      </c>
      <c r="T252" s="133">
        <f>S252*H252</f>
        <v>0</v>
      </c>
      <c r="AR252" s="134" t="s">
        <v>106</v>
      </c>
      <c r="AT252" s="134" t="s">
        <v>226</v>
      </c>
      <c r="AU252" s="134" t="s">
        <v>82</v>
      </c>
      <c r="AY252" s="17" t="s">
        <v>224</v>
      </c>
      <c r="BE252" s="135">
        <f>IF(N252="základní",J252,0)</f>
        <v>10639.2</v>
      </c>
      <c r="BF252" s="135">
        <f>IF(N252="snížená",J252,0)</f>
        <v>0</v>
      </c>
      <c r="BG252" s="135">
        <f>IF(N252="zákl. přenesená",J252,0)</f>
        <v>0</v>
      </c>
      <c r="BH252" s="135">
        <f>IF(N252="sníž. přenesená",J252,0)</f>
        <v>0</v>
      </c>
      <c r="BI252" s="135">
        <f>IF(N252="nulová",J252,0)</f>
        <v>0</v>
      </c>
      <c r="BJ252" s="17" t="s">
        <v>78</v>
      </c>
      <c r="BK252" s="135">
        <f>ROUND(I252*H252,2)</f>
        <v>10639.2</v>
      </c>
      <c r="BL252" s="17" t="s">
        <v>106</v>
      </c>
      <c r="BM252" s="134" t="s">
        <v>7722</v>
      </c>
    </row>
    <row r="253" spans="2:65" s="1" customFormat="1" ht="19.5">
      <c r="B253" s="29"/>
      <c r="D253" s="136" t="s">
        <v>231</v>
      </c>
      <c r="F253" s="137" t="s">
        <v>7413</v>
      </c>
      <c r="L253" s="29"/>
      <c r="M253" s="138"/>
      <c r="T253" s="53"/>
      <c r="AT253" s="17" t="s">
        <v>231</v>
      </c>
      <c r="AU253" s="17" t="s">
        <v>82</v>
      </c>
    </row>
    <row r="254" spans="2:65" s="13" customFormat="1">
      <c r="B254" s="146"/>
      <c r="D254" s="136" t="s">
        <v>234</v>
      </c>
      <c r="E254" s="147" t="s">
        <v>1</v>
      </c>
      <c r="F254" s="148" t="s">
        <v>7723</v>
      </c>
      <c r="H254" s="149">
        <v>372</v>
      </c>
      <c r="L254" s="146"/>
      <c r="M254" s="150"/>
      <c r="T254" s="151"/>
      <c r="AT254" s="147" t="s">
        <v>234</v>
      </c>
      <c r="AU254" s="147" t="s">
        <v>82</v>
      </c>
      <c r="AV254" s="13" t="s">
        <v>82</v>
      </c>
      <c r="AW254" s="13" t="s">
        <v>29</v>
      </c>
      <c r="AX254" s="13" t="s">
        <v>73</v>
      </c>
      <c r="AY254" s="147" t="s">
        <v>224</v>
      </c>
    </row>
    <row r="255" spans="2:65" s="14" customFormat="1">
      <c r="B255" s="152"/>
      <c r="D255" s="136" t="s">
        <v>234</v>
      </c>
      <c r="E255" s="153" t="s">
        <v>1</v>
      </c>
      <c r="F255" s="154" t="s">
        <v>239</v>
      </c>
      <c r="H255" s="155">
        <v>372</v>
      </c>
      <c r="L255" s="152"/>
      <c r="M255" s="156"/>
      <c r="T255" s="157"/>
      <c r="AT255" s="153" t="s">
        <v>234</v>
      </c>
      <c r="AU255" s="153" t="s">
        <v>82</v>
      </c>
      <c r="AV255" s="14" t="s">
        <v>106</v>
      </c>
      <c r="AW255" s="14" t="s">
        <v>29</v>
      </c>
      <c r="AX255" s="14" t="s">
        <v>78</v>
      </c>
      <c r="AY255" s="153" t="s">
        <v>224</v>
      </c>
    </row>
    <row r="256" spans="2:65" s="1" customFormat="1" ht="16.5" customHeight="1">
      <c r="B256" s="123"/>
      <c r="C256" s="164" t="s">
        <v>345</v>
      </c>
      <c r="D256" s="164" t="s">
        <v>1008</v>
      </c>
      <c r="E256" s="165" t="s">
        <v>7418</v>
      </c>
      <c r="F256" s="166" t="s">
        <v>7419</v>
      </c>
      <c r="G256" s="167" t="s">
        <v>229</v>
      </c>
      <c r="H256" s="168">
        <v>11.606</v>
      </c>
      <c r="I256" s="169">
        <v>4543</v>
      </c>
      <c r="J256" s="169">
        <f>ROUND(I256*H256,2)</f>
        <v>52726.06</v>
      </c>
      <c r="K256" s="166" t="s">
        <v>1</v>
      </c>
      <c r="L256" s="170"/>
      <c r="M256" s="171" t="s">
        <v>1</v>
      </c>
      <c r="N256" s="172" t="s">
        <v>38</v>
      </c>
      <c r="O256" s="132">
        <v>0</v>
      </c>
      <c r="P256" s="132">
        <f>O256*H256</f>
        <v>0</v>
      </c>
      <c r="Q256" s="132">
        <v>4.6199999999999998E-2</v>
      </c>
      <c r="R256" s="132">
        <f>Q256*H256</f>
        <v>0.53619719999999993</v>
      </c>
      <c r="S256" s="132">
        <v>0</v>
      </c>
      <c r="T256" s="133">
        <f>S256*H256</f>
        <v>0</v>
      </c>
      <c r="AR256" s="134" t="s">
        <v>118</v>
      </c>
      <c r="AT256" s="134" t="s">
        <v>1008</v>
      </c>
      <c r="AU256" s="134" t="s">
        <v>82</v>
      </c>
      <c r="AY256" s="17" t="s">
        <v>224</v>
      </c>
      <c r="BE256" s="135">
        <f>IF(N256="základní",J256,0)</f>
        <v>52726.06</v>
      </c>
      <c r="BF256" s="135">
        <f>IF(N256="snížená",J256,0)</f>
        <v>0</v>
      </c>
      <c r="BG256" s="135">
        <f>IF(N256="zákl. přenesená",J256,0)</f>
        <v>0</v>
      </c>
      <c r="BH256" s="135">
        <f>IF(N256="sníž. přenesená",J256,0)</f>
        <v>0</v>
      </c>
      <c r="BI256" s="135">
        <f>IF(N256="nulová",J256,0)</f>
        <v>0</v>
      </c>
      <c r="BJ256" s="17" t="s">
        <v>78</v>
      </c>
      <c r="BK256" s="135">
        <f>ROUND(I256*H256,2)</f>
        <v>52726.06</v>
      </c>
      <c r="BL256" s="17" t="s">
        <v>106</v>
      </c>
      <c r="BM256" s="134" t="s">
        <v>7724</v>
      </c>
    </row>
    <row r="257" spans="2:65" s="1" customFormat="1">
      <c r="B257" s="29"/>
      <c r="D257" s="136" t="s">
        <v>231</v>
      </c>
      <c r="F257" s="137" t="s">
        <v>7419</v>
      </c>
      <c r="L257" s="29"/>
      <c r="M257" s="138"/>
      <c r="T257" s="53"/>
      <c r="AT257" s="17" t="s">
        <v>231</v>
      </c>
      <c r="AU257" s="17" t="s">
        <v>82</v>
      </c>
    </row>
    <row r="258" spans="2:65" s="13" customFormat="1">
      <c r="B258" s="146"/>
      <c r="D258" s="136" t="s">
        <v>234</v>
      </c>
      <c r="E258" s="147" t="s">
        <v>1</v>
      </c>
      <c r="F258" s="148" t="s">
        <v>7725</v>
      </c>
      <c r="H258" s="149">
        <v>11.16</v>
      </c>
      <c r="L258" s="146"/>
      <c r="M258" s="150"/>
      <c r="T258" s="151"/>
      <c r="AT258" s="147" t="s">
        <v>234</v>
      </c>
      <c r="AU258" s="147" t="s">
        <v>82</v>
      </c>
      <c r="AV258" s="13" t="s">
        <v>82</v>
      </c>
      <c r="AW258" s="13" t="s">
        <v>29</v>
      </c>
      <c r="AX258" s="13" t="s">
        <v>73</v>
      </c>
      <c r="AY258" s="147" t="s">
        <v>224</v>
      </c>
    </row>
    <row r="259" spans="2:65" s="14" customFormat="1">
      <c r="B259" s="152"/>
      <c r="D259" s="136" t="s">
        <v>234</v>
      </c>
      <c r="E259" s="153" t="s">
        <v>1</v>
      </c>
      <c r="F259" s="154" t="s">
        <v>239</v>
      </c>
      <c r="H259" s="155">
        <v>11.16</v>
      </c>
      <c r="L259" s="152"/>
      <c r="M259" s="156"/>
      <c r="T259" s="157"/>
      <c r="AT259" s="153" t="s">
        <v>234</v>
      </c>
      <c r="AU259" s="153" t="s">
        <v>82</v>
      </c>
      <c r="AV259" s="14" t="s">
        <v>106</v>
      </c>
      <c r="AW259" s="14" t="s">
        <v>29</v>
      </c>
      <c r="AX259" s="14" t="s">
        <v>73</v>
      </c>
      <c r="AY259" s="153" t="s">
        <v>224</v>
      </c>
    </row>
    <row r="260" spans="2:65" s="13" customFormat="1">
      <c r="B260" s="146"/>
      <c r="D260" s="136" t="s">
        <v>234</v>
      </c>
      <c r="E260" s="147" t="s">
        <v>1</v>
      </c>
      <c r="F260" s="148" t="s">
        <v>7726</v>
      </c>
      <c r="H260" s="149">
        <v>11.606</v>
      </c>
      <c r="L260" s="146"/>
      <c r="M260" s="150"/>
      <c r="T260" s="151"/>
      <c r="AT260" s="147" t="s">
        <v>234</v>
      </c>
      <c r="AU260" s="147" t="s">
        <v>82</v>
      </c>
      <c r="AV260" s="13" t="s">
        <v>82</v>
      </c>
      <c r="AW260" s="13" t="s">
        <v>29</v>
      </c>
      <c r="AX260" s="13" t="s">
        <v>78</v>
      </c>
      <c r="AY260" s="147" t="s">
        <v>224</v>
      </c>
    </row>
    <row r="261" spans="2:65" s="1" customFormat="1" ht="16.5" customHeight="1">
      <c r="B261" s="123"/>
      <c r="C261" s="164" t="s">
        <v>453</v>
      </c>
      <c r="D261" s="164" t="s">
        <v>1008</v>
      </c>
      <c r="E261" s="165" t="s">
        <v>7423</v>
      </c>
      <c r="F261" s="166" t="s">
        <v>7424</v>
      </c>
      <c r="G261" s="167" t="s">
        <v>229</v>
      </c>
      <c r="H261" s="168">
        <v>7.7380000000000004</v>
      </c>
      <c r="I261" s="169">
        <v>4543</v>
      </c>
      <c r="J261" s="169">
        <f>ROUND(I261*H261,2)</f>
        <v>35153.730000000003</v>
      </c>
      <c r="K261" s="166" t="s">
        <v>1</v>
      </c>
      <c r="L261" s="170"/>
      <c r="M261" s="171" t="s">
        <v>1</v>
      </c>
      <c r="N261" s="172" t="s">
        <v>38</v>
      </c>
      <c r="O261" s="132">
        <v>0</v>
      </c>
      <c r="P261" s="132">
        <f>O261*H261</f>
        <v>0</v>
      </c>
      <c r="Q261" s="132">
        <v>3.0800000000000001E-2</v>
      </c>
      <c r="R261" s="132">
        <f>Q261*H261</f>
        <v>0.23833040000000003</v>
      </c>
      <c r="S261" s="132">
        <v>0</v>
      </c>
      <c r="T261" s="133">
        <f>S261*H261</f>
        <v>0</v>
      </c>
      <c r="AR261" s="134" t="s">
        <v>118</v>
      </c>
      <c r="AT261" s="134" t="s">
        <v>1008</v>
      </c>
      <c r="AU261" s="134" t="s">
        <v>82</v>
      </c>
      <c r="AY261" s="17" t="s">
        <v>224</v>
      </c>
      <c r="BE261" s="135">
        <f>IF(N261="základní",J261,0)</f>
        <v>35153.730000000003</v>
      </c>
      <c r="BF261" s="135">
        <f>IF(N261="snížená",J261,0)</f>
        <v>0</v>
      </c>
      <c r="BG261" s="135">
        <f>IF(N261="zákl. přenesená",J261,0)</f>
        <v>0</v>
      </c>
      <c r="BH261" s="135">
        <f>IF(N261="sníž. přenesená",J261,0)</f>
        <v>0</v>
      </c>
      <c r="BI261" s="135">
        <f>IF(N261="nulová",J261,0)</f>
        <v>0</v>
      </c>
      <c r="BJ261" s="17" t="s">
        <v>78</v>
      </c>
      <c r="BK261" s="135">
        <f>ROUND(I261*H261,2)</f>
        <v>35153.730000000003</v>
      </c>
      <c r="BL261" s="17" t="s">
        <v>106</v>
      </c>
      <c r="BM261" s="134" t="s">
        <v>7727</v>
      </c>
    </row>
    <row r="262" spans="2:65" s="1" customFormat="1">
      <c r="B262" s="29"/>
      <c r="D262" s="136" t="s">
        <v>231</v>
      </c>
      <c r="F262" s="137" t="s">
        <v>7424</v>
      </c>
      <c r="L262" s="29"/>
      <c r="M262" s="138"/>
      <c r="T262" s="53"/>
      <c r="AT262" s="17" t="s">
        <v>231</v>
      </c>
      <c r="AU262" s="17" t="s">
        <v>82</v>
      </c>
    </row>
    <row r="263" spans="2:65" s="13" customFormat="1">
      <c r="B263" s="146"/>
      <c r="D263" s="136" t="s">
        <v>234</v>
      </c>
      <c r="E263" s="147" t="s">
        <v>1</v>
      </c>
      <c r="F263" s="148" t="s">
        <v>7728</v>
      </c>
      <c r="H263" s="149">
        <v>7.44</v>
      </c>
      <c r="L263" s="146"/>
      <c r="M263" s="150"/>
      <c r="T263" s="151"/>
      <c r="AT263" s="147" t="s">
        <v>234</v>
      </c>
      <c r="AU263" s="147" t="s">
        <v>82</v>
      </c>
      <c r="AV263" s="13" t="s">
        <v>82</v>
      </c>
      <c r="AW263" s="13" t="s">
        <v>29</v>
      </c>
      <c r="AX263" s="13" t="s">
        <v>73</v>
      </c>
      <c r="AY263" s="147" t="s">
        <v>224</v>
      </c>
    </row>
    <row r="264" spans="2:65" s="14" customFormat="1">
      <c r="B264" s="152"/>
      <c r="D264" s="136" t="s">
        <v>234</v>
      </c>
      <c r="E264" s="153" t="s">
        <v>1</v>
      </c>
      <c r="F264" s="154" t="s">
        <v>239</v>
      </c>
      <c r="H264" s="155">
        <v>7.44</v>
      </c>
      <c r="L264" s="152"/>
      <c r="M264" s="156"/>
      <c r="T264" s="157"/>
      <c r="AT264" s="153" t="s">
        <v>234</v>
      </c>
      <c r="AU264" s="153" t="s">
        <v>82</v>
      </c>
      <c r="AV264" s="14" t="s">
        <v>106</v>
      </c>
      <c r="AW264" s="14" t="s">
        <v>29</v>
      </c>
      <c r="AX264" s="14" t="s">
        <v>73</v>
      </c>
      <c r="AY264" s="153" t="s">
        <v>224</v>
      </c>
    </row>
    <row r="265" spans="2:65" s="13" customFormat="1">
      <c r="B265" s="146"/>
      <c r="D265" s="136" t="s">
        <v>234</v>
      </c>
      <c r="E265" s="147" t="s">
        <v>1</v>
      </c>
      <c r="F265" s="148" t="s">
        <v>7729</v>
      </c>
      <c r="H265" s="149">
        <v>7.7380000000000004</v>
      </c>
      <c r="L265" s="146"/>
      <c r="M265" s="150"/>
      <c r="T265" s="151"/>
      <c r="AT265" s="147" t="s">
        <v>234</v>
      </c>
      <c r="AU265" s="147" t="s">
        <v>82</v>
      </c>
      <c r="AV265" s="13" t="s">
        <v>82</v>
      </c>
      <c r="AW265" s="13" t="s">
        <v>29</v>
      </c>
      <c r="AX265" s="13" t="s">
        <v>78</v>
      </c>
      <c r="AY265" s="147" t="s">
        <v>224</v>
      </c>
    </row>
    <row r="266" spans="2:65" s="1" customFormat="1" ht="24.2" customHeight="1">
      <c r="B266" s="123"/>
      <c r="C266" s="124" t="s">
        <v>350</v>
      </c>
      <c r="D266" s="124" t="s">
        <v>226</v>
      </c>
      <c r="E266" s="125" t="s">
        <v>7435</v>
      </c>
      <c r="F266" s="126" t="s">
        <v>7436</v>
      </c>
      <c r="G266" s="127" t="s">
        <v>266</v>
      </c>
      <c r="H266" s="128">
        <v>186</v>
      </c>
      <c r="I266" s="129">
        <v>350</v>
      </c>
      <c r="J266" s="129">
        <f>ROUND(I266*H266,2)</f>
        <v>65100</v>
      </c>
      <c r="K266" s="126" t="s">
        <v>1</v>
      </c>
      <c r="L266" s="29"/>
      <c r="M266" s="130" t="s">
        <v>1</v>
      </c>
      <c r="N266" s="131" t="s">
        <v>38</v>
      </c>
      <c r="O266" s="132">
        <v>3.2000000000000001E-2</v>
      </c>
      <c r="P266" s="132">
        <f>O266*H266</f>
        <v>5.952</v>
      </c>
      <c r="Q266" s="132">
        <v>0</v>
      </c>
      <c r="R266" s="132">
        <f>Q266*H266</f>
        <v>0</v>
      </c>
      <c r="S266" s="132">
        <v>0</v>
      </c>
      <c r="T266" s="133">
        <f>S266*H266</f>
        <v>0</v>
      </c>
      <c r="AR266" s="134" t="s">
        <v>106</v>
      </c>
      <c r="AT266" s="134" t="s">
        <v>226</v>
      </c>
      <c r="AU266" s="134" t="s">
        <v>82</v>
      </c>
      <c r="AY266" s="17" t="s">
        <v>224</v>
      </c>
      <c r="BE266" s="135">
        <f>IF(N266="základní",J266,0)</f>
        <v>65100</v>
      </c>
      <c r="BF266" s="135">
        <f>IF(N266="snížená",J266,0)</f>
        <v>0</v>
      </c>
      <c r="BG266" s="135">
        <f>IF(N266="zákl. přenesená",J266,0)</f>
        <v>0</v>
      </c>
      <c r="BH266" s="135">
        <f>IF(N266="sníž. přenesená",J266,0)</f>
        <v>0</v>
      </c>
      <c r="BI266" s="135">
        <f>IF(N266="nulová",J266,0)</f>
        <v>0</v>
      </c>
      <c r="BJ266" s="17" t="s">
        <v>78</v>
      </c>
      <c r="BK266" s="135">
        <f>ROUND(I266*H266,2)</f>
        <v>65100</v>
      </c>
      <c r="BL266" s="17" t="s">
        <v>106</v>
      </c>
      <c r="BM266" s="134" t="s">
        <v>7730</v>
      </c>
    </row>
    <row r="267" spans="2:65" s="1" customFormat="1" ht="19.5">
      <c r="B267" s="29"/>
      <c r="D267" s="136" t="s">
        <v>231</v>
      </c>
      <c r="F267" s="137" t="s">
        <v>7436</v>
      </c>
      <c r="L267" s="29"/>
      <c r="M267" s="138"/>
      <c r="T267" s="53"/>
      <c r="AT267" s="17" t="s">
        <v>231</v>
      </c>
      <c r="AU267" s="17" t="s">
        <v>82</v>
      </c>
    </row>
    <row r="268" spans="2:65" s="13" customFormat="1">
      <c r="B268" s="146"/>
      <c r="D268" s="136" t="s">
        <v>234</v>
      </c>
      <c r="E268" s="147" t="s">
        <v>1</v>
      </c>
      <c r="F268" s="148" t="s">
        <v>7415</v>
      </c>
      <c r="H268" s="149">
        <v>186</v>
      </c>
      <c r="L268" s="146"/>
      <c r="M268" s="150"/>
      <c r="T268" s="151"/>
      <c r="AT268" s="147" t="s">
        <v>234</v>
      </c>
      <c r="AU268" s="147" t="s">
        <v>82</v>
      </c>
      <c r="AV268" s="13" t="s">
        <v>82</v>
      </c>
      <c r="AW268" s="13" t="s">
        <v>29</v>
      </c>
      <c r="AX268" s="13" t="s">
        <v>73</v>
      </c>
      <c r="AY268" s="147" t="s">
        <v>224</v>
      </c>
    </row>
    <row r="269" spans="2:65" s="14" customFormat="1">
      <c r="B269" s="152"/>
      <c r="D269" s="136" t="s">
        <v>234</v>
      </c>
      <c r="E269" s="153" t="s">
        <v>1</v>
      </c>
      <c r="F269" s="154" t="s">
        <v>239</v>
      </c>
      <c r="H269" s="155">
        <v>186</v>
      </c>
      <c r="L269" s="152"/>
      <c r="M269" s="156"/>
      <c r="T269" s="157"/>
      <c r="AT269" s="153" t="s">
        <v>234</v>
      </c>
      <c r="AU269" s="153" t="s">
        <v>82</v>
      </c>
      <c r="AV269" s="14" t="s">
        <v>106</v>
      </c>
      <c r="AW269" s="14" t="s">
        <v>29</v>
      </c>
      <c r="AX269" s="14" t="s">
        <v>78</v>
      </c>
      <c r="AY269" s="153" t="s">
        <v>224</v>
      </c>
    </row>
    <row r="270" spans="2:65" s="1" customFormat="1" ht="24.2" customHeight="1">
      <c r="B270" s="123"/>
      <c r="C270" s="124" t="s">
        <v>464</v>
      </c>
      <c r="D270" s="124" t="s">
        <v>226</v>
      </c>
      <c r="E270" s="125" t="s">
        <v>7442</v>
      </c>
      <c r="F270" s="126" t="s">
        <v>7443</v>
      </c>
      <c r="G270" s="127" t="s">
        <v>266</v>
      </c>
      <c r="H270" s="128">
        <v>308</v>
      </c>
      <c r="I270" s="129">
        <v>205</v>
      </c>
      <c r="J270" s="129">
        <f>ROUND(I270*H270,2)</f>
        <v>63140</v>
      </c>
      <c r="K270" s="126" t="s">
        <v>1</v>
      </c>
      <c r="L270" s="29"/>
      <c r="M270" s="130" t="s">
        <v>1</v>
      </c>
      <c r="N270" s="131" t="s">
        <v>38</v>
      </c>
      <c r="O270" s="132">
        <v>2.5999999999999999E-2</v>
      </c>
      <c r="P270" s="132">
        <f>O270*H270</f>
        <v>8.0079999999999991</v>
      </c>
      <c r="Q270" s="132">
        <v>0</v>
      </c>
      <c r="R270" s="132">
        <f>Q270*H270</f>
        <v>0</v>
      </c>
      <c r="S270" s="132">
        <v>0</v>
      </c>
      <c r="T270" s="133">
        <f>S270*H270</f>
        <v>0</v>
      </c>
      <c r="AR270" s="134" t="s">
        <v>106</v>
      </c>
      <c r="AT270" s="134" t="s">
        <v>226</v>
      </c>
      <c r="AU270" s="134" t="s">
        <v>82</v>
      </c>
      <c r="AY270" s="17" t="s">
        <v>224</v>
      </c>
      <c r="BE270" s="135">
        <f>IF(N270="základní",J270,0)</f>
        <v>63140</v>
      </c>
      <c r="BF270" s="135">
        <f>IF(N270="snížená",J270,0)</f>
        <v>0</v>
      </c>
      <c r="BG270" s="135">
        <f>IF(N270="zákl. přenesená",J270,0)</f>
        <v>0</v>
      </c>
      <c r="BH270" s="135">
        <f>IF(N270="sníž. přenesená",J270,0)</f>
        <v>0</v>
      </c>
      <c r="BI270" s="135">
        <f>IF(N270="nulová",J270,0)</f>
        <v>0</v>
      </c>
      <c r="BJ270" s="17" t="s">
        <v>78</v>
      </c>
      <c r="BK270" s="135">
        <f>ROUND(I270*H270,2)</f>
        <v>63140</v>
      </c>
      <c r="BL270" s="17" t="s">
        <v>106</v>
      </c>
      <c r="BM270" s="134" t="s">
        <v>7731</v>
      </c>
    </row>
    <row r="271" spans="2:65" s="1" customFormat="1">
      <c r="B271" s="29"/>
      <c r="D271" s="136" t="s">
        <v>231</v>
      </c>
      <c r="F271" s="137" t="s">
        <v>7443</v>
      </c>
      <c r="L271" s="29"/>
      <c r="M271" s="138"/>
      <c r="T271" s="53"/>
      <c r="AT271" s="17" t="s">
        <v>231</v>
      </c>
      <c r="AU271" s="17" t="s">
        <v>82</v>
      </c>
    </row>
    <row r="272" spans="2:65" s="13" customFormat="1">
      <c r="B272" s="146"/>
      <c r="D272" s="136" t="s">
        <v>234</v>
      </c>
      <c r="E272" s="147" t="s">
        <v>1</v>
      </c>
      <c r="F272" s="148" t="s">
        <v>7732</v>
      </c>
      <c r="H272" s="149">
        <v>308</v>
      </c>
      <c r="L272" s="146"/>
      <c r="M272" s="150"/>
      <c r="T272" s="151"/>
      <c r="AT272" s="147" t="s">
        <v>234</v>
      </c>
      <c r="AU272" s="147" t="s">
        <v>82</v>
      </c>
      <c r="AV272" s="13" t="s">
        <v>82</v>
      </c>
      <c r="AW272" s="13" t="s">
        <v>29</v>
      </c>
      <c r="AX272" s="13" t="s">
        <v>73</v>
      </c>
      <c r="AY272" s="147" t="s">
        <v>224</v>
      </c>
    </row>
    <row r="273" spans="2:65" s="14" customFormat="1">
      <c r="B273" s="152"/>
      <c r="D273" s="136" t="s">
        <v>234</v>
      </c>
      <c r="E273" s="153" t="s">
        <v>1</v>
      </c>
      <c r="F273" s="154" t="s">
        <v>239</v>
      </c>
      <c r="H273" s="155">
        <v>308</v>
      </c>
      <c r="L273" s="152"/>
      <c r="M273" s="156"/>
      <c r="T273" s="157"/>
      <c r="AT273" s="153" t="s">
        <v>234</v>
      </c>
      <c r="AU273" s="153" t="s">
        <v>82</v>
      </c>
      <c r="AV273" s="14" t="s">
        <v>106</v>
      </c>
      <c r="AW273" s="14" t="s">
        <v>29</v>
      </c>
      <c r="AX273" s="14" t="s">
        <v>78</v>
      </c>
      <c r="AY273" s="153" t="s">
        <v>224</v>
      </c>
    </row>
    <row r="274" spans="2:65" s="1" customFormat="1" ht="21.75" customHeight="1">
      <c r="B274" s="123"/>
      <c r="C274" s="124" t="s">
        <v>355</v>
      </c>
      <c r="D274" s="124" t="s">
        <v>226</v>
      </c>
      <c r="E274" s="125" t="s">
        <v>7733</v>
      </c>
      <c r="F274" s="126" t="s">
        <v>7734</v>
      </c>
      <c r="G274" s="127" t="s">
        <v>266</v>
      </c>
      <c r="H274" s="128">
        <v>32.64</v>
      </c>
      <c r="I274" s="129">
        <v>302</v>
      </c>
      <c r="J274" s="129">
        <f>ROUND(I274*H274,2)</f>
        <v>9857.2800000000007</v>
      </c>
      <c r="K274" s="126" t="s">
        <v>1</v>
      </c>
      <c r="L274" s="29"/>
      <c r="M274" s="130" t="s">
        <v>1</v>
      </c>
      <c r="N274" s="131" t="s">
        <v>38</v>
      </c>
      <c r="O274" s="132">
        <v>0.109</v>
      </c>
      <c r="P274" s="132">
        <f>O274*H274</f>
        <v>3.55776</v>
      </c>
      <c r="Q274" s="132">
        <v>0</v>
      </c>
      <c r="R274" s="132">
        <f>Q274*H274</f>
        <v>0</v>
      </c>
      <c r="S274" s="132">
        <v>0</v>
      </c>
      <c r="T274" s="133">
        <f>S274*H274</f>
        <v>0</v>
      </c>
      <c r="AR274" s="134" t="s">
        <v>106</v>
      </c>
      <c r="AT274" s="134" t="s">
        <v>226</v>
      </c>
      <c r="AU274" s="134" t="s">
        <v>82</v>
      </c>
      <c r="AY274" s="17" t="s">
        <v>224</v>
      </c>
      <c r="BE274" s="135">
        <f>IF(N274="základní",J274,0)</f>
        <v>9857.2800000000007</v>
      </c>
      <c r="BF274" s="135">
        <f>IF(N274="snížená",J274,0)</f>
        <v>0</v>
      </c>
      <c r="BG274" s="135">
        <f>IF(N274="zákl. přenesená",J274,0)</f>
        <v>0</v>
      </c>
      <c r="BH274" s="135">
        <f>IF(N274="sníž. přenesená",J274,0)</f>
        <v>0</v>
      </c>
      <c r="BI274" s="135">
        <f>IF(N274="nulová",J274,0)</f>
        <v>0</v>
      </c>
      <c r="BJ274" s="17" t="s">
        <v>78</v>
      </c>
      <c r="BK274" s="135">
        <f>ROUND(I274*H274,2)</f>
        <v>9857.2800000000007</v>
      </c>
      <c r="BL274" s="17" t="s">
        <v>106</v>
      </c>
      <c r="BM274" s="134" t="s">
        <v>7735</v>
      </c>
    </row>
    <row r="275" spans="2:65" s="1" customFormat="1">
      <c r="B275" s="29"/>
      <c r="D275" s="136" t="s">
        <v>231</v>
      </c>
      <c r="F275" s="137" t="s">
        <v>7734</v>
      </c>
      <c r="L275" s="29"/>
      <c r="M275" s="138"/>
      <c r="T275" s="53"/>
      <c r="AT275" s="17" t="s">
        <v>231</v>
      </c>
      <c r="AU275" s="17" t="s">
        <v>82</v>
      </c>
    </row>
    <row r="276" spans="2:65" s="1" customFormat="1" ht="21.75" customHeight="1">
      <c r="B276" s="123"/>
      <c r="C276" s="124" t="s">
        <v>472</v>
      </c>
      <c r="D276" s="124" t="s">
        <v>226</v>
      </c>
      <c r="E276" s="125" t="s">
        <v>7736</v>
      </c>
      <c r="F276" s="126" t="s">
        <v>7737</v>
      </c>
      <c r="G276" s="127" t="s">
        <v>266</v>
      </c>
      <c r="H276" s="128">
        <v>308</v>
      </c>
      <c r="I276" s="129">
        <v>622</v>
      </c>
      <c r="J276" s="129">
        <f>ROUND(I276*H276,2)</f>
        <v>191576</v>
      </c>
      <c r="K276" s="126" t="s">
        <v>1</v>
      </c>
      <c r="L276" s="29"/>
      <c r="M276" s="130" t="s">
        <v>1</v>
      </c>
      <c r="N276" s="131" t="s">
        <v>38</v>
      </c>
      <c r="O276" s="132">
        <v>0.316</v>
      </c>
      <c r="P276" s="132">
        <f>O276*H276</f>
        <v>97.328000000000003</v>
      </c>
      <c r="Q276" s="132">
        <v>0</v>
      </c>
      <c r="R276" s="132">
        <f>Q276*H276</f>
        <v>0</v>
      </c>
      <c r="S276" s="132">
        <v>0</v>
      </c>
      <c r="T276" s="133">
        <f>S276*H276</f>
        <v>0</v>
      </c>
      <c r="AR276" s="134" t="s">
        <v>106</v>
      </c>
      <c r="AT276" s="134" t="s">
        <v>226</v>
      </c>
      <c r="AU276" s="134" t="s">
        <v>82</v>
      </c>
      <c r="AY276" s="17" t="s">
        <v>224</v>
      </c>
      <c r="BE276" s="135">
        <f>IF(N276="základní",J276,0)</f>
        <v>191576</v>
      </c>
      <c r="BF276" s="135">
        <f>IF(N276="snížená",J276,0)</f>
        <v>0</v>
      </c>
      <c r="BG276" s="135">
        <f>IF(N276="zákl. přenesená",J276,0)</f>
        <v>0</v>
      </c>
      <c r="BH276" s="135">
        <f>IF(N276="sníž. přenesená",J276,0)</f>
        <v>0</v>
      </c>
      <c r="BI276" s="135">
        <f>IF(N276="nulová",J276,0)</f>
        <v>0</v>
      </c>
      <c r="BJ276" s="17" t="s">
        <v>78</v>
      </c>
      <c r="BK276" s="135">
        <f>ROUND(I276*H276,2)</f>
        <v>191576</v>
      </c>
      <c r="BL276" s="17" t="s">
        <v>106</v>
      </c>
      <c r="BM276" s="134" t="s">
        <v>7738</v>
      </c>
    </row>
    <row r="277" spans="2:65" s="1" customFormat="1">
      <c r="B277" s="29"/>
      <c r="D277" s="136" t="s">
        <v>231</v>
      </c>
      <c r="F277" s="137" t="s">
        <v>7737</v>
      </c>
      <c r="L277" s="29"/>
      <c r="M277" s="138"/>
      <c r="T277" s="53"/>
      <c r="AT277" s="17" t="s">
        <v>231</v>
      </c>
      <c r="AU277" s="17" t="s">
        <v>82</v>
      </c>
    </row>
    <row r="278" spans="2:65" s="13" customFormat="1">
      <c r="B278" s="146"/>
      <c r="D278" s="136" t="s">
        <v>234</v>
      </c>
      <c r="E278" s="147" t="s">
        <v>1</v>
      </c>
      <c r="F278" s="148" t="s">
        <v>7618</v>
      </c>
      <c r="H278" s="149">
        <v>308</v>
      </c>
      <c r="L278" s="146"/>
      <c r="M278" s="150"/>
      <c r="T278" s="151"/>
      <c r="AT278" s="147" t="s">
        <v>234</v>
      </c>
      <c r="AU278" s="147" t="s">
        <v>82</v>
      </c>
      <c r="AV278" s="13" t="s">
        <v>82</v>
      </c>
      <c r="AW278" s="13" t="s">
        <v>29</v>
      </c>
      <c r="AX278" s="13" t="s">
        <v>73</v>
      </c>
      <c r="AY278" s="147" t="s">
        <v>224</v>
      </c>
    </row>
    <row r="279" spans="2:65" s="14" customFormat="1">
      <c r="B279" s="152"/>
      <c r="D279" s="136" t="s">
        <v>234</v>
      </c>
      <c r="E279" s="153" t="s">
        <v>1</v>
      </c>
      <c r="F279" s="154" t="s">
        <v>239</v>
      </c>
      <c r="H279" s="155">
        <v>308</v>
      </c>
      <c r="L279" s="152"/>
      <c r="M279" s="156"/>
      <c r="T279" s="157"/>
      <c r="AT279" s="153" t="s">
        <v>234</v>
      </c>
      <c r="AU279" s="153" t="s">
        <v>82</v>
      </c>
      <c r="AV279" s="14" t="s">
        <v>106</v>
      </c>
      <c r="AW279" s="14" t="s">
        <v>29</v>
      </c>
      <c r="AX279" s="14" t="s">
        <v>78</v>
      </c>
      <c r="AY279" s="153" t="s">
        <v>224</v>
      </c>
    </row>
    <row r="280" spans="2:65" s="1" customFormat="1" ht="16.5" customHeight="1">
      <c r="B280" s="123"/>
      <c r="C280" s="124" t="s">
        <v>359</v>
      </c>
      <c r="D280" s="124" t="s">
        <v>226</v>
      </c>
      <c r="E280" s="125" t="s">
        <v>7739</v>
      </c>
      <c r="F280" s="126" t="s">
        <v>7740</v>
      </c>
      <c r="G280" s="127" t="s">
        <v>266</v>
      </c>
      <c r="H280" s="128">
        <v>32.64</v>
      </c>
      <c r="I280" s="129">
        <v>98</v>
      </c>
      <c r="J280" s="129">
        <f>ROUND(I280*H280,2)</f>
        <v>3198.72</v>
      </c>
      <c r="K280" s="126" t="s">
        <v>1</v>
      </c>
      <c r="L280" s="29"/>
      <c r="M280" s="130" t="s">
        <v>1</v>
      </c>
      <c r="N280" s="131" t="s">
        <v>38</v>
      </c>
      <c r="O280" s="132">
        <v>0.246</v>
      </c>
      <c r="P280" s="132">
        <f>O280*H280</f>
        <v>8.0294399999999992</v>
      </c>
      <c r="Q280" s="132">
        <v>0</v>
      </c>
      <c r="R280" s="132">
        <f>Q280*H280</f>
        <v>0</v>
      </c>
      <c r="S280" s="132">
        <v>0</v>
      </c>
      <c r="T280" s="133">
        <f>S280*H280</f>
        <v>0</v>
      </c>
      <c r="AR280" s="134" t="s">
        <v>106</v>
      </c>
      <c r="AT280" s="134" t="s">
        <v>226</v>
      </c>
      <c r="AU280" s="134" t="s">
        <v>82</v>
      </c>
      <c r="AY280" s="17" t="s">
        <v>224</v>
      </c>
      <c r="BE280" s="135">
        <f>IF(N280="základní",J280,0)</f>
        <v>3198.72</v>
      </c>
      <c r="BF280" s="135">
        <f>IF(N280="snížená",J280,0)</f>
        <v>0</v>
      </c>
      <c r="BG280" s="135">
        <f>IF(N280="zákl. přenesená",J280,0)</f>
        <v>0</v>
      </c>
      <c r="BH280" s="135">
        <f>IF(N280="sníž. přenesená",J280,0)</f>
        <v>0</v>
      </c>
      <c r="BI280" s="135">
        <f>IF(N280="nulová",J280,0)</f>
        <v>0</v>
      </c>
      <c r="BJ280" s="17" t="s">
        <v>78</v>
      </c>
      <c r="BK280" s="135">
        <f>ROUND(I280*H280,2)</f>
        <v>3198.72</v>
      </c>
      <c r="BL280" s="17" t="s">
        <v>106</v>
      </c>
      <c r="BM280" s="134" t="s">
        <v>7741</v>
      </c>
    </row>
    <row r="281" spans="2:65" s="1" customFormat="1">
      <c r="B281" s="29"/>
      <c r="D281" s="136" t="s">
        <v>231</v>
      </c>
      <c r="F281" s="137" t="s">
        <v>7740</v>
      </c>
      <c r="L281" s="29"/>
      <c r="M281" s="138"/>
      <c r="T281" s="53"/>
      <c r="AT281" s="17" t="s">
        <v>231</v>
      </c>
      <c r="AU281" s="17" t="s">
        <v>82</v>
      </c>
    </row>
    <row r="282" spans="2:65" s="13" customFormat="1">
      <c r="B282" s="146"/>
      <c r="D282" s="136" t="s">
        <v>234</v>
      </c>
      <c r="E282" s="147" t="s">
        <v>7742</v>
      </c>
      <c r="F282" s="148" t="s">
        <v>7743</v>
      </c>
      <c r="H282" s="149">
        <v>32.64</v>
      </c>
      <c r="L282" s="146"/>
      <c r="M282" s="150"/>
      <c r="T282" s="151"/>
      <c r="AT282" s="147" t="s">
        <v>234</v>
      </c>
      <c r="AU282" s="147" t="s">
        <v>82</v>
      </c>
      <c r="AV282" s="13" t="s">
        <v>82</v>
      </c>
      <c r="AW282" s="13" t="s">
        <v>29</v>
      </c>
      <c r="AX282" s="13" t="s">
        <v>78</v>
      </c>
      <c r="AY282" s="147" t="s">
        <v>224</v>
      </c>
    </row>
    <row r="283" spans="2:65" s="1" customFormat="1" ht="16.5" customHeight="1">
      <c r="B283" s="123"/>
      <c r="C283" s="164" t="s">
        <v>479</v>
      </c>
      <c r="D283" s="164" t="s">
        <v>1008</v>
      </c>
      <c r="E283" s="165" t="s">
        <v>7744</v>
      </c>
      <c r="F283" s="166" t="s">
        <v>7745</v>
      </c>
      <c r="G283" s="167" t="s">
        <v>639</v>
      </c>
      <c r="H283" s="168">
        <v>68</v>
      </c>
      <c r="I283" s="169">
        <v>6694.8</v>
      </c>
      <c r="J283" s="169">
        <f>ROUND(I283*H283,2)</f>
        <v>455246.4</v>
      </c>
      <c r="K283" s="166" t="s">
        <v>1</v>
      </c>
      <c r="L283" s="170"/>
      <c r="M283" s="171" t="s">
        <v>1</v>
      </c>
      <c r="N283" s="172" t="s">
        <v>38</v>
      </c>
      <c r="O283" s="132">
        <v>0</v>
      </c>
      <c r="P283" s="132">
        <f>O283*H283</f>
        <v>0</v>
      </c>
      <c r="Q283" s="132">
        <v>1.0666599999999999</v>
      </c>
      <c r="R283" s="132">
        <f>Q283*H283</f>
        <v>72.532879999999992</v>
      </c>
      <c r="S283" s="132">
        <v>0</v>
      </c>
      <c r="T283" s="133">
        <f>S283*H283</f>
        <v>0</v>
      </c>
      <c r="AR283" s="134" t="s">
        <v>118</v>
      </c>
      <c r="AT283" s="134" t="s">
        <v>1008</v>
      </c>
      <c r="AU283" s="134" t="s">
        <v>82</v>
      </c>
      <c r="AY283" s="17" t="s">
        <v>224</v>
      </c>
      <c r="BE283" s="135">
        <f>IF(N283="základní",J283,0)</f>
        <v>455246.4</v>
      </c>
      <c r="BF283" s="135">
        <f>IF(N283="snížená",J283,0)</f>
        <v>0</v>
      </c>
      <c r="BG283" s="135">
        <f>IF(N283="zákl. přenesená",J283,0)</f>
        <v>0</v>
      </c>
      <c r="BH283" s="135">
        <f>IF(N283="sníž. přenesená",J283,0)</f>
        <v>0</v>
      </c>
      <c r="BI283" s="135">
        <f>IF(N283="nulová",J283,0)</f>
        <v>0</v>
      </c>
      <c r="BJ283" s="17" t="s">
        <v>78</v>
      </c>
      <c r="BK283" s="135">
        <f>ROUND(I283*H283,2)</f>
        <v>455246.4</v>
      </c>
      <c r="BL283" s="17" t="s">
        <v>106</v>
      </c>
      <c r="BM283" s="134" t="s">
        <v>7746</v>
      </c>
    </row>
    <row r="284" spans="2:65" s="1" customFormat="1">
      <c r="B284" s="29"/>
      <c r="D284" s="136" t="s">
        <v>231</v>
      </c>
      <c r="F284" s="137" t="s">
        <v>7745</v>
      </c>
      <c r="L284" s="29"/>
      <c r="M284" s="138"/>
      <c r="T284" s="53"/>
      <c r="AT284" s="17" t="s">
        <v>231</v>
      </c>
      <c r="AU284" s="17" t="s">
        <v>82</v>
      </c>
    </row>
    <row r="285" spans="2:65" s="11" customFormat="1" ht="22.9" customHeight="1">
      <c r="B285" s="112"/>
      <c r="D285" s="113" t="s">
        <v>72</v>
      </c>
      <c r="E285" s="121" t="s">
        <v>280</v>
      </c>
      <c r="F285" s="121" t="s">
        <v>928</v>
      </c>
      <c r="J285" s="122">
        <f>BK285</f>
        <v>351193.24000000005</v>
      </c>
      <c r="L285" s="112"/>
      <c r="M285" s="116"/>
      <c r="P285" s="117">
        <f>SUM(P286:P303)</f>
        <v>88.360950000000003</v>
      </c>
      <c r="R285" s="117">
        <f>SUM(R286:R303)</f>
        <v>34.871186219999998</v>
      </c>
      <c r="T285" s="118">
        <f>SUM(T286:T303)</f>
        <v>0</v>
      </c>
      <c r="AR285" s="113" t="s">
        <v>78</v>
      </c>
      <c r="AT285" s="119" t="s">
        <v>72</v>
      </c>
      <c r="AU285" s="119" t="s">
        <v>78</v>
      </c>
      <c r="AY285" s="113" t="s">
        <v>224</v>
      </c>
      <c r="BK285" s="120">
        <f>SUM(BK286:BK303)</f>
        <v>351193.24000000005</v>
      </c>
    </row>
    <row r="286" spans="2:65" s="1" customFormat="1" ht="24.2" customHeight="1">
      <c r="B286" s="123"/>
      <c r="C286" s="124" t="s">
        <v>365</v>
      </c>
      <c r="D286" s="124" t="s">
        <v>226</v>
      </c>
      <c r="E286" s="125" t="s">
        <v>7556</v>
      </c>
      <c r="F286" s="126" t="s">
        <v>7557</v>
      </c>
      <c r="G286" s="127" t="s">
        <v>272</v>
      </c>
      <c r="H286" s="128">
        <v>132.80000000000001</v>
      </c>
      <c r="I286" s="129">
        <v>306</v>
      </c>
      <c r="J286" s="129">
        <f>ROUND(I286*H286,2)</f>
        <v>40636.800000000003</v>
      </c>
      <c r="K286" s="126" t="s">
        <v>1</v>
      </c>
      <c r="L286" s="29"/>
      <c r="M286" s="130" t="s">
        <v>1</v>
      </c>
      <c r="N286" s="131" t="s">
        <v>38</v>
      </c>
      <c r="O286" s="132">
        <v>0.23400000000000001</v>
      </c>
      <c r="P286" s="132">
        <f>O286*H286</f>
        <v>31.075200000000006</v>
      </c>
      <c r="Q286" s="132">
        <v>0.14066999999999999</v>
      </c>
      <c r="R286" s="132">
        <f>Q286*H286</f>
        <v>18.680976000000001</v>
      </c>
      <c r="S286" s="132">
        <v>0</v>
      </c>
      <c r="T286" s="133">
        <f>S286*H286</f>
        <v>0</v>
      </c>
      <c r="AR286" s="134" t="s">
        <v>106</v>
      </c>
      <c r="AT286" s="134" t="s">
        <v>226</v>
      </c>
      <c r="AU286" s="134" t="s">
        <v>82</v>
      </c>
      <c r="AY286" s="17" t="s">
        <v>224</v>
      </c>
      <c r="BE286" s="135">
        <f>IF(N286="základní",J286,0)</f>
        <v>40636.800000000003</v>
      </c>
      <c r="BF286" s="135">
        <f>IF(N286="snížená",J286,0)</f>
        <v>0</v>
      </c>
      <c r="BG286" s="135">
        <f>IF(N286="zákl. přenesená",J286,0)</f>
        <v>0</v>
      </c>
      <c r="BH286" s="135">
        <f>IF(N286="sníž. přenesená",J286,0)</f>
        <v>0</v>
      </c>
      <c r="BI286" s="135">
        <f>IF(N286="nulová",J286,0)</f>
        <v>0</v>
      </c>
      <c r="BJ286" s="17" t="s">
        <v>78</v>
      </c>
      <c r="BK286" s="135">
        <f>ROUND(I286*H286,2)</f>
        <v>40636.800000000003</v>
      </c>
      <c r="BL286" s="17" t="s">
        <v>106</v>
      </c>
      <c r="BM286" s="134" t="s">
        <v>7747</v>
      </c>
    </row>
    <row r="287" spans="2:65" s="1" customFormat="1" ht="19.5">
      <c r="B287" s="29"/>
      <c r="D287" s="136" t="s">
        <v>231</v>
      </c>
      <c r="F287" s="137" t="s">
        <v>7557</v>
      </c>
      <c r="L287" s="29"/>
      <c r="M287" s="138"/>
      <c r="T287" s="53"/>
      <c r="AT287" s="17" t="s">
        <v>231</v>
      </c>
      <c r="AU287" s="17" t="s">
        <v>82</v>
      </c>
    </row>
    <row r="288" spans="2:65" s="13" customFormat="1">
      <c r="B288" s="146"/>
      <c r="D288" s="136" t="s">
        <v>234</v>
      </c>
      <c r="E288" s="147" t="s">
        <v>7253</v>
      </c>
      <c r="F288" s="148" t="s">
        <v>7748</v>
      </c>
      <c r="H288" s="149">
        <v>132.80000000000001</v>
      </c>
      <c r="L288" s="146"/>
      <c r="M288" s="150"/>
      <c r="T288" s="151"/>
      <c r="AT288" s="147" t="s">
        <v>234</v>
      </c>
      <c r="AU288" s="147" t="s">
        <v>82</v>
      </c>
      <c r="AV288" s="13" t="s">
        <v>82</v>
      </c>
      <c r="AW288" s="13" t="s">
        <v>29</v>
      </c>
      <c r="AX288" s="13" t="s">
        <v>73</v>
      </c>
      <c r="AY288" s="147" t="s">
        <v>224</v>
      </c>
    </row>
    <row r="289" spans="2:65" s="14" customFormat="1">
      <c r="B289" s="152"/>
      <c r="D289" s="136" t="s">
        <v>234</v>
      </c>
      <c r="E289" s="153" t="s">
        <v>1</v>
      </c>
      <c r="F289" s="154" t="s">
        <v>239</v>
      </c>
      <c r="H289" s="155">
        <v>132.80000000000001</v>
      </c>
      <c r="L289" s="152"/>
      <c r="M289" s="156"/>
      <c r="T289" s="157"/>
      <c r="AT289" s="153" t="s">
        <v>234</v>
      </c>
      <c r="AU289" s="153" t="s">
        <v>82</v>
      </c>
      <c r="AV289" s="14" t="s">
        <v>106</v>
      </c>
      <c r="AW289" s="14" t="s">
        <v>29</v>
      </c>
      <c r="AX289" s="14" t="s">
        <v>78</v>
      </c>
      <c r="AY289" s="153" t="s">
        <v>224</v>
      </c>
    </row>
    <row r="290" spans="2:65" s="1" customFormat="1" ht="21.75" customHeight="1">
      <c r="B290" s="123"/>
      <c r="C290" s="164" t="s">
        <v>491</v>
      </c>
      <c r="D290" s="164" t="s">
        <v>1008</v>
      </c>
      <c r="E290" s="165" t="s">
        <v>7565</v>
      </c>
      <c r="F290" s="166" t="s">
        <v>7566</v>
      </c>
      <c r="G290" s="167" t="s">
        <v>272</v>
      </c>
      <c r="H290" s="168">
        <v>135.45599999999999</v>
      </c>
      <c r="I290" s="169">
        <v>429</v>
      </c>
      <c r="J290" s="169">
        <f>ROUND(I290*H290,2)</f>
        <v>58110.62</v>
      </c>
      <c r="K290" s="166" t="s">
        <v>1</v>
      </c>
      <c r="L290" s="170"/>
      <c r="M290" s="171" t="s">
        <v>1</v>
      </c>
      <c r="N290" s="172" t="s">
        <v>38</v>
      </c>
      <c r="O290" s="132">
        <v>0</v>
      </c>
      <c r="P290" s="132">
        <f>O290*H290</f>
        <v>0</v>
      </c>
      <c r="Q290" s="132">
        <v>5.7000000000000002E-2</v>
      </c>
      <c r="R290" s="132">
        <f>Q290*H290</f>
        <v>7.7209919999999999</v>
      </c>
      <c r="S290" s="132">
        <v>0</v>
      </c>
      <c r="T290" s="133">
        <f>S290*H290</f>
        <v>0</v>
      </c>
      <c r="AR290" s="134" t="s">
        <v>118</v>
      </c>
      <c r="AT290" s="134" t="s">
        <v>1008</v>
      </c>
      <c r="AU290" s="134" t="s">
        <v>82</v>
      </c>
      <c r="AY290" s="17" t="s">
        <v>224</v>
      </c>
      <c r="BE290" s="135">
        <f>IF(N290="základní",J290,0)</f>
        <v>58110.62</v>
      </c>
      <c r="BF290" s="135">
        <f>IF(N290="snížená",J290,0)</f>
        <v>0</v>
      </c>
      <c r="BG290" s="135">
        <f>IF(N290="zákl. přenesená",J290,0)</f>
        <v>0</v>
      </c>
      <c r="BH290" s="135">
        <f>IF(N290="sníž. přenesená",J290,0)</f>
        <v>0</v>
      </c>
      <c r="BI290" s="135">
        <f>IF(N290="nulová",J290,0)</f>
        <v>0</v>
      </c>
      <c r="BJ290" s="17" t="s">
        <v>78</v>
      </c>
      <c r="BK290" s="135">
        <f>ROUND(I290*H290,2)</f>
        <v>58110.62</v>
      </c>
      <c r="BL290" s="17" t="s">
        <v>106</v>
      </c>
      <c r="BM290" s="134" t="s">
        <v>7749</v>
      </c>
    </row>
    <row r="291" spans="2:65" s="1" customFormat="1">
      <c r="B291" s="29"/>
      <c r="D291" s="136" t="s">
        <v>231</v>
      </c>
      <c r="F291" s="137" t="s">
        <v>7566</v>
      </c>
      <c r="L291" s="29"/>
      <c r="M291" s="138"/>
      <c r="T291" s="53"/>
      <c r="AT291" s="17" t="s">
        <v>231</v>
      </c>
      <c r="AU291" s="17" t="s">
        <v>82</v>
      </c>
    </row>
    <row r="292" spans="2:65" s="13" customFormat="1">
      <c r="B292" s="146"/>
      <c r="D292" s="136" t="s">
        <v>234</v>
      </c>
      <c r="E292" s="147" t="s">
        <v>1</v>
      </c>
      <c r="F292" s="148" t="s">
        <v>7253</v>
      </c>
      <c r="H292" s="149">
        <v>132.80000000000001</v>
      </c>
      <c r="L292" s="146"/>
      <c r="M292" s="150"/>
      <c r="T292" s="151"/>
      <c r="AT292" s="147" t="s">
        <v>234</v>
      </c>
      <c r="AU292" s="147" t="s">
        <v>82</v>
      </c>
      <c r="AV292" s="13" t="s">
        <v>82</v>
      </c>
      <c r="AW292" s="13" t="s">
        <v>29</v>
      </c>
      <c r="AX292" s="13" t="s">
        <v>73</v>
      </c>
      <c r="AY292" s="147" t="s">
        <v>224</v>
      </c>
    </row>
    <row r="293" spans="2:65" s="13" customFormat="1">
      <c r="B293" s="146"/>
      <c r="D293" s="136" t="s">
        <v>234</v>
      </c>
      <c r="E293" s="147" t="s">
        <v>1</v>
      </c>
      <c r="F293" s="148" t="s">
        <v>7750</v>
      </c>
      <c r="H293" s="149">
        <v>135.45599999999999</v>
      </c>
      <c r="L293" s="146"/>
      <c r="M293" s="150"/>
      <c r="T293" s="151"/>
      <c r="AT293" s="147" t="s">
        <v>234</v>
      </c>
      <c r="AU293" s="147" t="s">
        <v>82</v>
      </c>
      <c r="AV293" s="13" t="s">
        <v>82</v>
      </c>
      <c r="AW293" s="13" t="s">
        <v>29</v>
      </c>
      <c r="AX293" s="13" t="s">
        <v>78</v>
      </c>
      <c r="AY293" s="147" t="s">
        <v>224</v>
      </c>
    </row>
    <row r="294" spans="2:65" s="1" customFormat="1" ht="16.5" customHeight="1">
      <c r="B294" s="123"/>
      <c r="C294" s="124" t="s">
        <v>370</v>
      </c>
      <c r="D294" s="124" t="s">
        <v>226</v>
      </c>
      <c r="E294" s="125" t="s">
        <v>7751</v>
      </c>
      <c r="F294" s="126" t="s">
        <v>7752</v>
      </c>
      <c r="G294" s="127" t="s">
        <v>272</v>
      </c>
      <c r="H294" s="128">
        <v>296</v>
      </c>
      <c r="I294" s="129">
        <v>650</v>
      </c>
      <c r="J294" s="129">
        <f>ROUND(I294*H294,2)</f>
        <v>192400</v>
      </c>
      <c r="K294" s="126" t="s">
        <v>1</v>
      </c>
      <c r="L294" s="29"/>
      <c r="M294" s="130" t="s">
        <v>1</v>
      </c>
      <c r="N294" s="131" t="s">
        <v>38</v>
      </c>
      <c r="O294" s="132">
        <v>0.125</v>
      </c>
      <c r="P294" s="132">
        <f>O294*H294</f>
        <v>37</v>
      </c>
      <c r="Q294" s="132">
        <v>1.558E-2</v>
      </c>
      <c r="R294" s="132">
        <f>Q294*H294</f>
        <v>4.6116799999999998</v>
      </c>
      <c r="S294" s="132">
        <v>0</v>
      </c>
      <c r="T294" s="133">
        <f>S294*H294</f>
        <v>0</v>
      </c>
      <c r="AR294" s="134" t="s">
        <v>106</v>
      </c>
      <c r="AT294" s="134" t="s">
        <v>226</v>
      </c>
      <c r="AU294" s="134" t="s">
        <v>82</v>
      </c>
      <c r="AY294" s="17" t="s">
        <v>224</v>
      </c>
      <c r="BE294" s="135">
        <f>IF(N294="základní",J294,0)</f>
        <v>192400</v>
      </c>
      <c r="BF294" s="135">
        <f>IF(N294="snížená",J294,0)</f>
        <v>0</v>
      </c>
      <c r="BG294" s="135">
        <f>IF(N294="zákl. přenesená",J294,0)</f>
        <v>0</v>
      </c>
      <c r="BH294" s="135">
        <f>IF(N294="sníž. přenesená",J294,0)</f>
        <v>0</v>
      </c>
      <c r="BI294" s="135">
        <f>IF(N294="nulová",J294,0)</f>
        <v>0</v>
      </c>
      <c r="BJ294" s="17" t="s">
        <v>78</v>
      </c>
      <c r="BK294" s="135">
        <f>ROUND(I294*H294,2)</f>
        <v>192400</v>
      </c>
      <c r="BL294" s="17" t="s">
        <v>106</v>
      </c>
      <c r="BM294" s="134" t="s">
        <v>7753</v>
      </c>
    </row>
    <row r="295" spans="2:65" s="1" customFormat="1">
      <c r="B295" s="29"/>
      <c r="D295" s="136" t="s">
        <v>231</v>
      </c>
      <c r="F295" s="137" t="s">
        <v>7752</v>
      </c>
      <c r="L295" s="29"/>
      <c r="M295" s="138"/>
      <c r="T295" s="53"/>
      <c r="AT295" s="17" t="s">
        <v>231</v>
      </c>
      <c r="AU295" s="17" t="s">
        <v>82</v>
      </c>
    </row>
    <row r="296" spans="2:65" s="13" customFormat="1">
      <c r="B296" s="146"/>
      <c r="D296" s="136" t="s">
        <v>234</v>
      </c>
      <c r="E296" s="147" t="s">
        <v>1</v>
      </c>
      <c r="F296" s="148" t="s">
        <v>7754</v>
      </c>
      <c r="H296" s="149">
        <v>200</v>
      </c>
      <c r="L296" s="146"/>
      <c r="M296" s="150"/>
      <c r="T296" s="151"/>
      <c r="AT296" s="147" t="s">
        <v>234</v>
      </c>
      <c r="AU296" s="147" t="s">
        <v>82</v>
      </c>
      <c r="AV296" s="13" t="s">
        <v>82</v>
      </c>
      <c r="AW296" s="13" t="s">
        <v>29</v>
      </c>
      <c r="AX296" s="13" t="s">
        <v>73</v>
      </c>
      <c r="AY296" s="147" t="s">
        <v>224</v>
      </c>
    </row>
    <row r="297" spans="2:65" s="13" customFormat="1">
      <c r="B297" s="146"/>
      <c r="D297" s="136" t="s">
        <v>234</v>
      </c>
      <c r="E297" s="147" t="s">
        <v>1</v>
      </c>
      <c r="F297" s="148" t="s">
        <v>7755</v>
      </c>
      <c r="H297" s="149">
        <v>96</v>
      </c>
      <c r="L297" s="146"/>
      <c r="M297" s="150"/>
      <c r="T297" s="151"/>
      <c r="AT297" s="147" t="s">
        <v>234</v>
      </c>
      <c r="AU297" s="147" t="s">
        <v>82</v>
      </c>
      <c r="AV297" s="13" t="s">
        <v>82</v>
      </c>
      <c r="AW297" s="13" t="s">
        <v>29</v>
      </c>
      <c r="AX297" s="13" t="s">
        <v>73</v>
      </c>
      <c r="AY297" s="147" t="s">
        <v>224</v>
      </c>
    </row>
    <row r="298" spans="2:65" s="14" customFormat="1">
      <c r="B298" s="152"/>
      <c r="D298" s="136" t="s">
        <v>234</v>
      </c>
      <c r="E298" s="153" t="s">
        <v>1</v>
      </c>
      <c r="F298" s="154" t="s">
        <v>239</v>
      </c>
      <c r="H298" s="155">
        <v>296</v>
      </c>
      <c r="L298" s="152"/>
      <c r="M298" s="156"/>
      <c r="T298" s="157"/>
      <c r="AT298" s="153" t="s">
        <v>234</v>
      </c>
      <c r="AU298" s="153" t="s">
        <v>82</v>
      </c>
      <c r="AV298" s="14" t="s">
        <v>106</v>
      </c>
      <c r="AW298" s="14" t="s">
        <v>29</v>
      </c>
      <c r="AX298" s="14" t="s">
        <v>78</v>
      </c>
      <c r="AY298" s="153" t="s">
        <v>224</v>
      </c>
    </row>
    <row r="299" spans="2:65" s="1" customFormat="1" ht="16.5" customHeight="1">
      <c r="B299" s="123"/>
      <c r="C299" s="124" t="s">
        <v>503</v>
      </c>
      <c r="D299" s="124" t="s">
        <v>226</v>
      </c>
      <c r="E299" s="125" t="s">
        <v>7756</v>
      </c>
      <c r="F299" s="126" t="s">
        <v>7757</v>
      </c>
      <c r="G299" s="127" t="s">
        <v>2879</v>
      </c>
      <c r="H299" s="128">
        <v>162.286</v>
      </c>
      <c r="I299" s="129">
        <v>370</v>
      </c>
      <c r="J299" s="129">
        <f>ROUND(I299*H299,2)</f>
        <v>60045.82</v>
      </c>
      <c r="K299" s="126" t="s">
        <v>1</v>
      </c>
      <c r="L299" s="29"/>
      <c r="M299" s="130" t="s">
        <v>1</v>
      </c>
      <c r="N299" s="131" t="s">
        <v>38</v>
      </c>
      <c r="O299" s="132">
        <v>0.125</v>
      </c>
      <c r="P299" s="132">
        <f>O299*H299</f>
        <v>20.28575</v>
      </c>
      <c r="Q299" s="132">
        <v>2.3769999999999999E-2</v>
      </c>
      <c r="R299" s="132">
        <f>Q299*H299</f>
        <v>3.8575382199999999</v>
      </c>
      <c r="S299" s="132">
        <v>0</v>
      </c>
      <c r="T299" s="133">
        <f>S299*H299</f>
        <v>0</v>
      </c>
      <c r="AR299" s="134" t="s">
        <v>106</v>
      </c>
      <c r="AT299" s="134" t="s">
        <v>226</v>
      </c>
      <c r="AU299" s="134" t="s">
        <v>82</v>
      </c>
      <c r="AY299" s="17" t="s">
        <v>224</v>
      </c>
      <c r="BE299" s="135">
        <f>IF(N299="základní",J299,0)</f>
        <v>60045.82</v>
      </c>
      <c r="BF299" s="135">
        <f>IF(N299="snížená",J299,0)</f>
        <v>0</v>
      </c>
      <c r="BG299" s="135">
        <f>IF(N299="zákl. přenesená",J299,0)</f>
        <v>0</v>
      </c>
      <c r="BH299" s="135">
        <f>IF(N299="sníž. přenesená",J299,0)</f>
        <v>0</v>
      </c>
      <c r="BI299" s="135">
        <f>IF(N299="nulová",J299,0)</f>
        <v>0</v>
      </c>
      <c r="BJ299" s="17" t="s">
        <v>78</v>
      </c>
      <c r="BK299" s="135">
        <f>ROUND(I299*H299,2)</f>
        <v>60045.82</v>
      </c>
      <c r="BL299" s="17" t="s">
        <v>106</v>
      </c>
      <c r="BM299" s="134" t="s">
        <v>7758</v>
      </c>
    </row>
    <row r="300" spans="2:65" s="1" customFormat="1">
      <c r="B300" s="29"/>
      <c r="D300" s="136" t="s">
        <v>231</v>
      </c>
      <c r="F300" s="137" t="s">
        <v>7757</v>
      </c>
      <c r="L300" s="29"/>
      <c r="M300" s="138"/>
      <c r="T300" s="53"/>
      <c r="AT300" s="17" t="s">
        <v>231</v>
      </c>
      <c r="AU300" s="17" t="s">
        <v>82</v>
      </c>
    </row>
    <row r="301" spans="2:65" s="13" customFormat="1">
      <c r="B301" s="146"/>
      <c r="D301" s="136" t="s">
        <v>234</v>
      </c>
      <c r="E301" s="147" t="s">
        <v>1</v>
      </c>
      <c r="F301" s="148" t="s">
        <v>7759</v>
      </c>
      <c r="H301" s="149">
        <v>114.286</v>
      </c>
      <c r="L301" s="146"/>
      <c r="M301" s="150"/>
      <c r="T301" s="151"/>
      <c r="AT301" s="147" t="s">
        <v>234</v>
      </c>
      <c r="AU301" s="147" t="s">
        <v>82</v>
      </c>
      <c r="AV301" s="13" t="s">
        <v>82</v>
      </c>
      <c r="AW301" s="13" t="s">
        <v>29</v>
      </c>
      <c r="AX301" s="13" t="s">
        <v>73</v>
      </c>
      <c r="AY301" s="147" t="s">
        <v>224</v>
      </c>
    </row>
    <row r="302" spans="2:65" s="13" customFormat="1" ht="22.5">
      <c r="B302" s="146"/>
      <c r="D302" s="136" t="s">
        <v>234</v>
      </c>
      <c r="E302" s="147" t="s">
        <v>1</v>
      </c>
      <c r="F302" s="148" t="s">
        <v>7760</v>
      </c>
      <c r="H302" s="149">
        <v>48</v>
      </c>
      <c r="L302" s="146"/>
      <c r="M302" s="150"/>
      <c r="T302" s="151"/>
      <c r="AT302" s="147" t="s">
        <v>234</v>
      </c>
      <c r="AU302" s="147" t="s">
        <v>82</v>
      </c>
      <c r="AV302" s="13" t="s">
        <v>82</v>
      </c>
      <c r="AW302" s="13" t="s">
        <v>29</v>
      </c>
      <c r="AX302" s="13" t="s">
        <v>73</v>
      </c>
      <c r="AY302" s="147" t="s">
        <v>224</v>
      </c>
    </row>
    <row r="303" spans="2:65" s="14" customFormat="1">
      <c r="B303" s="152"/>
      <c r="D303" s="136" t="s">
        <v>234</v>
      </c>
      <c r="E303" s="153" t="s">
        <v>1</v>
      </c>
      <c r="F303" s="154" t="s">
        <v>239</v>
      </c>
      <c r="H303" s="155">
        <v>162.286</v>
      </c>
      <c r="L303" s="152"/>
      <c r="M303" s="156"/>
      <c r="T303" s="157"/>
      <c r="AT303" s="153" t="s">
        <v>234</v>
      </c>
      <c r="AU303" s="153" t="s">
        <v>82</v>
      </c>
      <c r="AV303" s="14" t="s">
        <v>106</v>
      </c>
      <c r="AW303" s="14" t="s">
        <v>29</v>
      </c>
      <c r="AX303" s="14" t="s">
        <v>78</v>
      </c>
      <c r="AY303" s="153" t="s">
        <v>224</v>
      </c>
    </row>
    <row r="304" spans="2:65" s="11" customFormat="1" ht="22.9" customHeight="1">
      <c r="B304" s="112"/>
      <c r="D304" s="113" t="s">
        <v>72</v>
      </c>
      <c r="E304" s="121" t="s">
        <v>3115</v>
      </c>
      <c r="F304" s="121" t="s">
        <v>3116</v>
      </c>
      <c r="J304" s="122">
        <f>BK304</f>
        <v>712.40000000000009</v>
      </c>
      <c r="L304" s="112"/>
      <c r="M304" s="116"/>
      <c r="P304" s="117">
        <f>SUM(P305:P313)</f>
        <v>0</v>
      </c>
      <c r="R304" s="117">
        <f>SUM(R305:R313)</f>
        <v>0</v>
      </c>
      <c r="T304" s="118">
        <f>SUM(T305:T313)</f>
        <v>0</v>
      </c>
      <c r="AR304" s="113" t="s">
        <v>78</v>
      </c>
      <c r="AT304" s="119" t="s">
        <v>72</v>
      </c>
      <c r="AU304" s="119" t="s">
        <v>78</v>
      </c>
      <c r="AY304" s="113" t="s">
        <v>224</v>
      </c>
      <c r="BK304" s="120">
        <f>SUM(BK305:BK313)</f>
        <v>712.40000000000009</v>
      </c>
    </row>
    <row r="305" spans="2:65" s="1" customFormat="1" ht="24.2" customHeight="1">
      <c r="B305" s="123"/>
      <c r="C305" s="124" t="s">
        <v>373</v>
      </c>
      <c r="D305" s="124" t="s">
        <v>226</v>
      </c>
      <c r="E305" s="125" t="s">
        <v>7578</v>
      </c>
      <c r="F305" s="126" t="s">
        <v>7579</v>
      </c>
      <c r="G305" s="127" t="s">
        <v>253</v>
      </c>
      <c r="H305" s="128">
        <v>0.154</v>
      </c>
      <c r="I305" s="129">
        <v>270</v>
      </c>
      <c r="J305" s="129">
        <f>ROUND(I305*H305,2)</f>
        <v>41.58</v>
      </c>
      <c r="K305" s="126" t="s">
        <v>1</v>
      </c>
      <c r="L305" s="29"/>
      <c r="M305" s="130" t="s">
        <v>1</v>
      </c>
      <c r="N305" s="131" t="s">
        <v>38</v>
      </c>
      <c r="O305" s="132">
        <v>0</v>
      </c>
      <c r="P305" s="132">
        <f>O305*H305</f>
        <v>0</v>
      </c>
      <c r="Q305" s="132">
        <v>0</v>
      </c>
      <c r="R305" s="132">
        <f>Q305*H305</f>
        <v>0</v>
      </c>
      <c r="S305" s="132">
        <v>0</v>
      </c>
      <c r="T305" s="133">
        <f>S305*H305</f>
        <v>0</v>
      </c>
      <c r="AR305" s="134" t="s">
        <v>106</v>
      </c>
      <c r="AT305" s="134" t="s">
        <v>226</v>
      </c>
      <c r="AU305" s="134" t="s">
        <v>82</v>
      </c>
      <c r="AY305" s="17" t="s">
        <v>224</v>
      </c>
      <c r="BE305" s="135">
        <f>IF(N305="základní",J305,0)</f>
        <v>41.58</v>
      </c>
      <c r="BF305" s="135">
        <f>IF(N305="snížená",J305,0)</f>
        <v>0</v>
      </c>
      <c r="BG305" s="135">
        <f>IF(N305="zákl. přenesená",J305,0)</f>
        <v>0</v>
      </c>
      <c r="BH305" s="135">
        <f>IF(N305="sníž. přenesená",J305,0)</f>
        <v>0</v>
      </c>
      <c r="BI305" s="135">
        <f>IF(N305="nulová",J305,0)</f>
        <v>0</v>
      </c>
      <c r="BJ305" s="17" t="s">
        <v>78</v>
      </c>
      <c r="BK305" s="135">
        <f>ROUND(I305*H305,2)</f>
        <v>41.58</v>
      </c>
      <c r="BL305" s="17" t="s">
        <v>106</v>
      </c>
      <c r="BM305" s="134" t="s">
        <v>7761</v>
      </c>
    </row>
    <row r="306" spans="2:65" s="1" customFormat="1">
      <c r="B306" s="29"/>
      <c r="D306" s="136" t="s">
        <v>231</v>
      </c>
      <c r="F306" s="137" t="s">
        <v>7579</v>
      </c>
      <c r="L306" s="29"/>
      <c r="M306" s="138"/>
      <c r="T306" s="53"/>
      <c r="AT306" s="17" t="s">
        <v>231</v>
      </c>
      <c r="AU306" s="17" t="s">
        <v>82</v>
      </c>
    </row>
    <row r="307" spans="2:65" s="1" customFormat="1" ht="16.5" customHeight="1">
      <c r="B307" s="123"/>
      <c r="C307" s="124" t="s">
        <v>514</v>
      </c>
      <c r="D307" s="124" t="s">
        <v>226</v>
      </c>
      <c r="E307" s="125" t="s">
        <v>7582</v>
      </c>
      <c r="F307" s="126" t="s">
        <v>7583</v>
      </c>
      <c r="G307" s="127" t="s">
        <v>253</v>
      </c>
      <c r="H307" s="128">
        <v>1.694</v>
      </c>
      <c r="I307" s="129">
        <v>15</v>
      </c>
      <c r="J307" s="129">
        <f>ROUND(I307*H307,2)</f>
        <v>25.41</v>
      </c>
      <c r="K307" s="126" t="s">
        <v>1</v>
      </c>
      <c r="L307" s="29"/>
      <c r="M307" s="130" t="s">
        <v>1</v>
      </c>
      <c r="N307" s="131" t="s">
        <v>38</v>
      </c>
      <c r="O307" s="132">
        <v>0</v>
      </c>
      <c r="P307" s="132">
        <f>O307*H307</f>
        <v>0</v>
      </c>
      <c r="Q307" s="132">
        <v>0</v>
      </c>
      <c r="R307" s="132">
        <f>Q307*H307</f>
        <v>0</v>
      </c>
      <c r="S307" s="132">
        <v>0</v>
      </c>
      <c r="T307" s="133">
        <f>S307*H307</f>
        <v>0</v>
      </c>
      <c r="AR307" s="134" t="s">
        <v>106</v>
      </c>
      <c r="AT307" s="134" t="s">
        <v>226</v>
      </c>
      <c r="AU307" s="134" t="s">
        <v>82</v>
      </c>
      <c r="AY307" s="17" t="s">
        <v>224</v>
      </c>
      <c r="BE307" s="135">
        <f>IF(N307="základní",J307,0)</f>
        <v>25.41</v>
      </c>
      <c r="BF307" s="135">
        <f>IF(N307="snížená",J307,0)</f>
        <v>0</v>
      </c>
      <c r="BG307" s="135">
        <f>IF(N307="zákl. přenesená",J307,0)</f>
        <v>0</v>
      </c>
      <c r="BH307" s="135">
        <f>IF(N307="sníž. přenesená",J307,0)</f>
        <v>0</v>
      </c>
      <c r="BI307" s="135">
        <f>IF(N307="nulová",J307,0)</f>
        <v>0</v>
      </c>
      <c r="BJ307" s="17" t="s">
        <v>78</v>
      </c>
      <c r="BK307" s="135">
        <f>ROUND(I307*H307,2)</f>
        <v>25.41</v>
      </c>
      <c r="BL307" s="17" t="s">
        <v>106</v>
      </c>
      <c r="BM307" s="134" t="s">
        <v>7762</v>
      </c>
    </row>
    <row r="308" spans="2:65" s="1" customFormat="1">
      <c r="B308" s="29"/>
      <c r="D308" s="136" t="s">
        <v>231</v>
      </c>
      <c r="F308" s="137" t="s">
        <v>7583</v>
      </c>
      <c r="L308" s="29"/>
      <c r="M308" s="138"/>
      <c r="T308" s="53"/>
      <c r="AT308" s="17" t="s">
        <v>231</v>
      </c>
      <c r="AU308" s="17" t="s">
        <v>82</v>
      </c>
    </row>
    <row r="309" spans="2:65" s="13" customFormat="1">
      <c r="B309" s="146"/>
      <c r="D309" s="136" t="s">
        <v>234</v>
      </c>
      <c r="E309" s="147" t="s">
        <v>1</v>
      </c>
      <c r="F309" s="148" t="s">
        <v>7763</v>
      </c>
      <c r="H309" s="149">
        <v>1.694</v>
      </c>
      <c r="L309" s="146"/>
      <c r="M309" s="150"/>
      <c r="T309" s="151"/>
      <c r="AT309" s="147" t="s">
        <v>234</v>
      </c>
      <c r="AU309" s="147" t="s">
        <v>82</v>
      </c>
      <c r="AV309" s="13" t="s">
        <v>82</v>
      </c>
      <c r="AW309" s="13" t="s">
        <v>29</v>
      </c>
      <c r="AX309" s="13" t="s">
        <v>78</v>
      </c>
      <c r="AY309" s="147" t="s">
        <v>224</v>
      </c>
    </row>
    <row r="310" spans="2:65" s="1" customFormat="1" ht="24.2" customHeight="1">
      <c r="B310" s="123"/>
      <c r="C310" s="124" t="s">
        <v>379</v>
      </c>
      <c r="D310" s="124" t="s">
        <v>226</v>
      </c>
      <c r="E310" s="125" t="s">
        <v>7594</v>
      </c>
      <c r="F310" s="126" t="s">
        <v>7595</v>
      </c>
      <c r="G310" s="127" t="s">
        <v>253</v>
      </c>
      <c r="H310" s="128">
        <v>0.154</v>
      </c>
      <c r="I310" s="129">
        <v>141</v>
      </c>
      <c r="J310" s="129">
        <f>ROUND(I310*H310,2)</f>
        <v>21.71</v>
      </c>
      <c r="K310" s="126" t="s">
        <v>1</v>
      </c>
      <c r="L310" s="29"/>
      <c r="M310" s="130" t="s">
        <v>1</v>
      </c>
      <c r="N310" s="131" t="s">
        <v>38</v>
      </c>
      <c r="O310" s="132">
        <v>0</v>
      </c>
      <c r="P310" s="132">
        <f>O310*H310</f>
        <v>0</v>
      </c>
      <c r="Q310" s="132">
        <v>0</v>
      </c>
      <c r="R310" s="132">
        <f>Q310*H310</f>
        <v>0</v>
      </c>
      <c r="S310" s="132">
        <v>0</v>
      </c>
      <c r="T310" s="133">
        <f>S310*H310</f>
        <v>0</v>
      </c>
      <c r="AR310" s="134" t="s">
        <v>106</v>
      </c>
      <c r="AT310" s="134" t="s">
        <v>226</v>
      </c>
      <c r="AU310" s="134" t="s">
        <v>82</v>
      </c>
      <c r="AY310" s="17" t="s">
        <v>224</v>
      </c>
      <c r="BE310" s="135">
        <f>IF(N310="základní",J310,0)</f>
        <v>21.71</v>
      </c>
      <c r="BF310" s="135">
        <f>IF(N310="snížená",J310,0)</f>
        <v>0</v>
      </c>
      <c r="BG310" s="135">
        <f>IF(N310="zákl. přenesená",J310,0)</f>
        <v>0</v>
      </c>
      <c r="BH310" s="135">
        <f>IF(N310="sníž. přenesená",J310,0)</f>
        <v>0</v>
      </c>
      <c r="BI310" s="135">
        <f>IF(N310="nulová",J310,0)</f>
        <v>0</v>
      </c>
      <c r="BJ310" s="17" t="s">
        <v>78</v>
      </c>
      <c r="BK310" s="135">
        <f>ROUND(I310*H310,2)</f>
        <v>21.71</v>
      </c>
      <c r="BL310" s="17" t="s">
        <v>106</v>
      </c>
      <c r="BM310" s="134" t="s">
        <v>7764</v>
      </c>
    </row>
    <row r="311" spans="2:65" s="1" customFormat="1">
      <c r="B311" s="29"/>
      <c r="D311" s="136" t="s">
        <v>231</v>
      </c>
      <c r="F311" s="137" t="s">
        <v>7595</v>
      </c>
      <c r="L311" s="29"/>
      <c r="M311" s="138"/>
      <c r="T311" s="53"/>
      <c r="AT311" s="17" t="s">
        <v>231</v>
      </c>
      <c r="AU311" s="17" t="s">
        <v>82</v>
      </c>
    </row>
    <row r="312" spans="2:65" s="1" customFormat="1" ht="37.9" customHeight="1">
      <c r="B312" s="123"/>
      <c r="C312" s="124" t="s">
        <v>547</v>
      </c>
      <c r="D312" s="124" t="s">
        <v>226</v>
      </c>
      <c r="E312" s="125" t="s">
        <v>7765</v>
      </c>
      <c r="F312" s="126" t="s">
        <v>7766</v>
      </c>
      <c r="G312" s="127" t="s">
        <v>253</v>
      </c>
      <c r="H312" s="128">
        <v>0.154</v>
      </c>
      <c r="I312" s="129">
        <v>4050</v>
      </c>
      <c r="J312" s="129">
        <f>ROUND(I312*H312,2)</f>
        <v>623.70000000000005</v>
      </c>
      <c r="K312" s="126" t="s">
        <v>1</v>
      </c>
      <c r="L312" s="29"/>
      <c r="M312" s="130" t="s">
        <v>1</v>
      </c>
      <c r="N312" s="131" t="s">
        <v>38</v>
      </c>
      <c r="O312" s="132">
        <v>0</v>
      </c>
      <c r="P312" s="132">
        <f>O312*H312</f>
        <v>0</v>
      </c>
      <c r="Q312" s="132">
        <v>0</v>
      </c>
      <c r="R312" s="132">
        <f>Q312*H312</f>
        <v>0</v>
      </c>
      <c r="S312" s="132">
        <v>0</v>
      </c>
      <c r="T312" s="133">
        <f>S312*H312</f>
        <v>0</v>
      </c>
      <c r="AR312" s="134" t="s">
        <v>106</v>
      </c>
      <c r="AT312" s="134" t="s">
        <v>226</v>
      </c>
      <c r="AU312" s="134" t="s">
        <v>82</v>
      </c>
      <c r="AY312" s="17" t="s">
        <v>224</v>
      </c>
      <c r="BE312" s="135">
        <f>IF(N312="základní",J312,0)</f>
        <v>623.70000000000005</v>
      </c>
      <c r="BF312" s="135">
        <f>IF(N312="snížená",J312,0)</f>
        <v>0</v>
      </c>
      <c r="BG312" s="135">
        <f>IF(N312="zákl. přenesená",J312,0)</f>
        <v>0</v>
      </c>
      <c r="BH312" s="135">
        <f>IF(N312="sníž. přenesená",J312,0)</f>
        <v>0</v>
      </c>
      <c r="BI312" s="135">
        <f>IF(N312="nulová",J312,0)</f>
        <v>0</v>
      </c>
      <c r="BJ312" s="17" t="s">
        <v>78</v>
      </c>
      <c r="BK312" s="135">
        <f>ROUND(I312*H312,2)</f>
        <v>623.70000000000005</v>
      </c>
      <c r="BL312" s="17" t="s">
        <v>106</v>
      </c>
      <c r="BM312" s="134" t="s">
        <v>7767</v>
      </c>
    </row>
    <row r="313" spans="2:65" s="1" customFormat="1" ht="19.5">
      <c r="B313" s="29"/>
      <c r="D313" s="136" t="s">
        <v>231</v>
      </c>
      <c r="F313" s="137" t="s">
        <v>7766</v>
      </c>
      <c r="L313" s="29"/>
      <c r="M313" s="138"/>
      <c r="T313" s="53"/>
      <c r="AT313" s="17" t="s">
        <v>231</v>
      </c>
      <c r="AU313" s="17" t="s">
        <v>82</v>
      </c>
    </row>
    <row r="314" spans="2:65" s="11" customFormat="1" ht="22.9" customHeight="1">
      <c r="B314" s="112"/>
      <c r="D314" s="113" t="s">
        <v>72</v>
      </c>
      <c r="E314" s="121" t="s">
        <v>1104</v>
      </c>
      <c r="F314" s="121" t="s">
        <v>1105</v>
      </c>
      <c r="J314" s="122">
        <f>BK314</f>
        <v>10752.85</v>
      </c>
      <c r="L314" s="112"/>
      <c r="M314" s="116"/>
      <c r="P314" s="117">
        <f>SUM(P315:P316)</f>
        <v>9.0985620000000011</v>
      </c>
      <c r="R314" s="117">
        <f>SUM(R315:R316)</f>
        <v>0</v>
      </c>
      <c r="T314" s="118">
        <f>SUM(T315:T316)</f>
        <v>0</v>
      </c>
      <c r="AR314" s="113" t="s">
        <v>78</v>
      </c>
      <c r="AT314" s="119" t="s">
        <v>72</v>
      </c>
      <c r="AU314" s="119" t="s">
        <v>78</v>
      </c>
      <c r="AY314" s="113" t="s">
        <v>224</v>
      </c>
      <c r="BK314" s="120">
        <f>SUM(BK315:BK316)</f>
        <v>10752.85</v>
      </c>
    </row>
    <row r="315" spans="2:65" s="1" customFormat="1" ht="33" customHeight="1">
      <c r="B315" s="123"/>
      <c r="C315" s="124" t="s">
        <v>385</v>
      </c>
      <c r="D315" s="124" t="s">
        <v>226</v>
      </c>
      <c r="E315" s="125" t="s">
        <v>7615</v>
      </c>
      <c r="F315" s="126" t="s">
        <v>7616</v>
      </c>
      <c r="G315" s="127" t="s">
        <v>253</v>
      </c>
      <c r="H315" s="128">
        <v>137.857</v>
      </c>
      <c r="I315" s="129">
        <v>78</v>
      </c>
      <c r="J315" s="129">
        <f>ROUND(I315*H315,2)</f>
        <v>10752.85</v>
      </c>
      <c r="K315" s="126" t="s">
        <v>1</v>
      </c>
      <c r="L315" s="29"/>
      <c r="M315" s="130" t="s">
        <v>1</v>
      </c>
      <c r="N315" s="131" t="s">
        <v>38</v>
      </c>
      <c r="O315" s="132">
        <v>6.6000000000000003E-2</v>
      </c>
      <c r="P315" s="132">
        <f>O315*H315</f>
        <v>9.0985620000000011</v>
      </c>
      <c r="Q315" s="132">
        <v>0</v>
      </c>
      <c r="R315" s="132">
        <f>Q315*H315</f>
        <v>0</v>
      </c>
      <c r="S315" s="132">
        <v>0</v>
      </c>
      <c r="T315" s="133">
        <f>S315*H315</f>
        <v>0</v>
      </c>
      <c r="AR315" s="134" t="s">
        <v>106</v>
      </c>
      <c r="AT315" s="134" t="s">
        <v>226</v>
      </c>
      <c r="AU315" s="134" t="s">
        <v>82</v>
      </c>
      <c r="AY315" s="17" t="s">
        <v>224</v>
      </c>
      <c r="BE315" s="135">
        <f>IF(N315="základní",J315,0)</f>
        <v>10752.85</v>
      </c>
      <c r="BF315" s="135">
        <f>IF(N315="snížená",J315,0)</f>
        <v>0</v>
      </c>
      <c r="BG315" s="135">
        <f>IF(N315="zákl. přenesená",J315,0)</f>
        <v>0</v>
      </c>
      <c r="BH315" s="135">
        <f>IF(N315="sníž. přenesená",J315,0)</f>
        <v>0</v>
      </c>
      <c r="BI315" s="135">
        <f>IF(N315="nulová",J315,0)</f>
        <v>0</v>
      </c>
      <c r="BJ315" s="17" t="s">
        <v>78</v>
      </c>
      <c r="BK315" s="135">
        <f>ROUND(I315*H315,2)</f>
        <v>10752.85</v>
      </c>
      <c r="BL315" s="17" t="s">
        <v>106</v>
      </c>
      <c r="BM315" s="134" t="s">
        <v>7768</v>
      </c>
    </row>
    <row r="316" spans="2:65" s="1" customFormat="1" ht="19.5">
      <c r="B316" s="29"/>
      <c r="D316" s="136" t="s">
        <v>231</v>
      </c>
      <c r="F316" s="137" t="s">
        <v>7616</v>
      </c>
      <c r="L316" s="29"/>
      <c r="M316" s="173"/>
      <c r="N316" s="174"/>
      <c r="O316" s="174"/>
      <c r="P316" s="174"/>
      <c r="Q316" s="174"/>
      <c r="R316" s="174"/>
      <c r="S316" s="174"/>
      <c r="T316" s="175"/>
      <c r="AT316" s="17" t="s">
        <v>231</v>
      </c>
      <c r="AU316" s="17" t="s">
        <v>82</v>
      </c>
    </row>
    <row r="317" spans="2:65" s="1" customFormat="1" ht="6.95" customHeight="1">
      <c r="B317" s="41"/>
      <c r="C317" s="42"/>
      <c r="D317" s="42"/>
      <c r="E317" s="42"/>
      <c r="F317" s="42"/>
      <c r="G317" s="42"/>
      <c r="H317" s="42"/>
      <c r="I317" s="42"/>
      <c r="J317" s="42"/>
      <c r="K317" s="42"/>
      <c r="L317" s="29"/>
    </row>
  </sheetData>
  <autoFilter ref="C126:K316" xr:uid="{00000000-0009-0000-0000-00002E000000}"/>
  <mergeCells count="11">
    <mergeCell ref="E119:H119"/>
    <mergeCell ref="E7:H7"/>
    <mergeCell ref="E9:H9"/>
    <mergeCell ref="E11:H11"/>
    <mergeCell ref="E29:H29"/>
    <mergeCell ref="E85:H85"/>
    <mergeCell ref="L2:V2"/>
    <mergeCell ref="E87:H87"/>
    <mergeCell ref="E89:H89"/>
    <mergeCell ref="E115:H115"/>
    <mergeCell ref="E117:H117"/>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H258"/>
  <sheetViews>
    <sheetView showGridLines="0" workbookViewId="0"/>
  </sheetViews>
  <sheetFormatPr defaultRowHeight="11.25"/>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row r="2" spans="2:8" ht="36.950000000000003" customHeight="1"/>
    <row r="3" spans="2:8" ht="6.95" customHeight="1">
      <c r="B3" s="18"/>
      <c r="C3" s="19"/>
      <c r="D3" s="19"/>
      <c r="E3" s="19"/>
      <c r="F3" s="19"/>
      <c r="G3" s="19"/>
      <c r="H3" s="20"/>
    </row>
    <row r="4" spans="2:8" ht="24.95" customHeight="1">
      <c r="B4" s="20"/>
      <c r="C4" s="21" t="s">
        <v>7769</v>
      </c>
      <c r="H4" s="20"/>
    </row>
    <row r="5" spans="2:8" ht="12" customHeight="1">
      <c r="B5" s="20"/>
      <c r="C5" s="23" t="s">
        <v>12</v>
      </c>
      <c r="D5" s="225" t="s">
        <v>13</v>
      </c>
      <c r="E5" s="222"/>
      <c r="F5" s="222"/>
      <c r="H5" s="20"/>
    </row>
    <row r="6" spans="2:8" ht="36.950000000000003" customHeight="1">
      <c r="B6" s="20"/>
      <c r="C6" s="25" t="s">
        <v>14</v>
      </c>
      <c r="D6" s="224" t="s">
        <v>15</v>
      </c>
      <c r="E6" s="222"/>
      <c r="F6" s="222"/>
      <c r="H6" s="20"/>
    </row>
    <row r="7" spans="2:8" ht="16.5" customHeight="1">
      <c r="B7" s="20"/>
      <c r="C7" s="26" t="s">
        <v>20</v>
      </c>
      <c r="D7" s="49" t="str">
        <f>'Rekapitulace stavby'!AN8</f>
        <v>8. 6. 2024</v>
      </c>
      <c r="H7" s="20"/>
    </row>
    <row r="8" spans="2:8" s="1" customFormat="1" ht="10.9" customHeight="1">
      <c r="B8" s="29"/>
      <c r="H8" s="29"/>
    </row>
    <row r="9" spans="2:8" s="10" customFormat="1" ht="29.25" customHeight="1">
      <c r="B9" s="104"/>
      <c r="C9" s="105" t="s">
        <v>54</v>
      </c>
      <c r="D9" s="106" t="s">
        <v>55</v>
      </c>
      <c r="E9" s="106" t="s">
        <v>211</v>
      </c>
      <c r="F9" s="107" t="s">
        <v>7770</v>
      </c>
      <c r="H9" s="104"/>
    </row>
    <row r="10" spans="2:8" s="1" customFormat="1" ht="26.45" customHeight="1">
      <c r="B10" s="29"/>
      <c r="C10" s="186" t="s">
        <v>7771</v>
      </c>
      <c r="D10" s="186" t="s">
        <v>160</v>
      </c>
      <c r="H10" s="29"/>
    </row>
    <row r="11" spans="2:8" s="1" customFormat="1" ht="16.899999999999999" customHeight="1">
      <c r="B11" s="29"/>
      <c r="C11" s="187" t="s">
        <v>7235</v>
      </c>
      <c r="D11" s="188" t="s">
        <v>1</v>
      </c>
      <c r="E11" s="189" t="s">
        <v>1</v>
      </c>
      <c r="F11" s="190">
        <v>1295</v>
      </c>
      <c r="H11" s="29"/>
    </row>
    <row r="12" spans="2:8" s="1" customFormat="1" ht="16.899999999999999" customHeight="1">
      <c r="B12" s="29"/>
      <c r="C12" s="191" t="s">
        <v>7235</v>
      </c>
      <c r="D12" s="191" t="s">
        <v>7346</v>
      </c>
      <c r="E12" s="17" t="s">
        <v>1</v>
      </c>
      <c r="F12" s="192">
        <v>1295</v>
      </c>
      <c r="H12" s="29"/>
    </row>
    <row r="13" spans="2:8" s="1" customFormat="1" ht="16.899999999999999" customHeight="1">
      <c r="B13" s="29"/>
      <c r="C13" s="193" t="s">
        <v>7772</v>
      </c>
      <c r="H13" s="29"/>
    </row>
    <row r="14" spans="2:8" s="1" customFormat="1" ht="16.899999999999999" customHeight="1">
      <c r="B14" s="29"/>
      <c r="C14" s="191" t="s">
        <v>7343</v>
      </c>
      <c r="D14" s="191" t="s">
        <v>7344</v>
      </c>
      <c r="E14" s="17" t="s">
        <v>266</v>
      </c>
      <c r="F14" s="192">
        <v>2461</v>
      </c>
      <c r="H14" s="29"/>
    </row>
    <row r="15" spans="2:8" s="1" customFormat="1" ht="22.5">
      <c r="B15" s="29"/>
      <c r="C15" s="191" t="s">
        <v>7278</v>
      </c>
      <c r="D15" s="191" t="s">
        <v>7279</v>
      </c>
      <c r="E15" s="17" t="s">
        <v>229</v>
      </c>
      <c r="F15" s="192">
        <v>823.55</v>
      </c>
      <c r="H15" s="29"/>
    </row>
    <row r="16" spans="2:8" s="1" customFormat="1" ht="16.899999999999999" customHeight="1">
      <c r="B16" s="29"/>
      <c r="C16" s="191" t="s">
        <v>7388</v>
      </c>
      <c r="D16" s="191" t="s">
        <v>7389</v>
      </c>
      <c r="E16" s="17" t="s">
        <v>266</v>
      </c>
      <c r="F16" s="192">
        <v>1565</v>
      </c>
      <c r="H16" s="29"/>
    </row>
    <row r="17" spans="2:8" s="1" customFormat="1" ht="16.899999999999999" customHeight="1">
      <c r="B17" s="29"/>
      <c r="C17" s="191" t="s">
        <v>7431</v>
      </c>
      <c r="D17" s="191" t="s">
        <v>7432</v>
      </c>
      <c r="E17" s="17" t="s">
        <v>266</v>
      </c>
      <c r="F17" s="192">
        <v>2590</v>
      </c>
      <c r="H17" s="29"/>
    </row>
    <row r="18" spans="2:8" s="1" customFormat="1" ht="16.899999999999999" customHeight="1">
      <c r="B18" s="29"/>
      <c r="C18" s="191" t="s">
        <v>7442</v>
      </c>
      <c r="D18" s="191" t="s">
        <v>7443</v>
      </c>
      <c r="E18" s="17" t="s">
        <v>266</v>
      </c>
      <c r="F18" s="192">
        <v>3438</v>
      </c>
      <c r="H18" s="29"/>
    </row>
    <row r="19" spans="2:8" s="1" customFormat="1" ht="16.899999999999999" customHeight="1">
      <c r="B19" s="29"/>
      <c r="C19" s="191" t="s">
        <v>7451</v>
      </c>
      <c r="D19" s="191" t="s">
        <v>7452</v>
      </c>
      <c r="E19" s="17" t="s">
        <v>266</v>
      </c>
      <c r="F19" s="192">
        <v>1295</v>
      </c>
      <c r="H19" s="29"/>
    </row>
    <row r="20" spans="2:8" s="1" customFormat="1" ht="16.899999999999999" customHeight="1">
      <c r="B20" s="29"/>
      <c r="C20" s="191" t="s">
        <v>7454</v>
      </c>
      <c r="D20" s="191" t="s">
        <v>7455</v>
      </c>
      <c r="E20" s="17" t="s">
        <v>266</v>
      </c>
      <c r="F20" s="192">
        <v>1295</v>
      </c>
      <c r="H20" s="29"/>
    </row>
    <row r="21" spans="2:8" s="1" customFormat="1" ht="16.899999999999999" customHeight="1">
      <c r="B21" s="29"/>
      <c r="C21" s="191" t="s">
        <v>7457</v>
      </c>
      <c r="D21" s="191" t="s">
        <v>7458</v>
      </c>
      <c r="E21" s="17" t="s">
        <v>266</v>
      </c>
      <c r="F21" s="192">
        <v>1295</v>
      </c>
      <c r="H21" s="29"/>
    </row>
    <row r="22" spans="2:8" s="1" customFormat="1" ht="22.5">
      <c r="B22" s="29"/>
      <c r="C22" s="191" t="s">
        <v>7460</v>
      </c>
      <c r="D22" s="191" t="s">
        <v>7461</v>
      </c>
      <c r="E22" s="17" t="s">
        <v>266</v>
      </c>
      <c r="F22" s="192">
        <v>1295</v>
      </c>
      <c r="H22" s="29"/>
    </row>
    <row r="23" spans="2:8" s="1" customFormat="1" ht="16.899999999999999" customHeight="1">
      <c r="B23" s="29"/>
      <c r="C23" s="187" t="s">
        <v>7257</v>
      </c>
      <c r="D23" s="188" t="s">
        <v>1</v>
      </c>
      <c r="E23" s="189" t="s">
        <v>1</v>
      </c>
      <c r="F23" s="190">
        <v>35</v>
      </c>
      <c r="H23" s="29"/>
    </row>
    <row r="24" spans="2:8" s="1" customFormat="1" ht="16.899999999999999" customHeight="1">
      <c r="B24" s="29"/>
      <c r="C24" s="191" t="s">
        <v>7257</v>
      </c>
      <c r="D24" s="191" t="s">
        <v>7348</v>
      </c>
      <c r="E24" s="17" t="s">
        <v>1</v>
      </c>
      <c r="F24" s="192">
        <v>35</v>
      </c>
      <c r="H24" s="29"/>
    </row>
    <row r="25" spans="2:8" s="1" customFormat="1" ht="16.899999999999999" customHeight="1">
      <c r="B25" s="29"/>
      <c r="C25" s="193" t="s">
        <v>7772</v>
      </c>
      <c r="H25" s="29"/>
    </row>
    <row r="26" spans="2:8" s="1" customFormat="1" ht="16.899999999999999" customHeight="1">
      <c r="B26" s="29"/>
      <c r="C26" s="191" t="s">
        <v>7343</v>
      </c>
      <c r="D26" s="191" t="s">
        <v>7344</v>
      </c>
      <c r="E26" s="17" t="s">
        <v>266</v>
      </c>
      <c r="F26" s="192">
        <v>2461</v>
      </c>
      <c r="H26" s="29"/>
    </row>
    <row r="27" spans="2:8" s="1" customFormat="1" ht="16.899999999999999" customHeight="1">
      <c r="B27" s="29"/>
      <c r="C27" s="191" t="s">
        <v>7448</v>
      </c>
      <c r="D27" s="191" t="s">
        <v>7449</v>
      </c>
      <c r="E27" s="17" t="s">
        <v>266</v>
      </c>
      <c r="F27" s="192">
        <v>35</v>
      </c>
      <c r="H27" s="29"/>
    </row>
    <row r="28" spans="2:8" s="1" customFormat="1" ht="16.899999999999999" customHeight="1">
      <c r="B28" s="29"/>
      <c r="C28" s="191" t="s">
        <v>7490</v>
      </c>
      <c r="D28" s="191" t="s">
        <v>7491</v>
      </c>
      <c r="E28" s="17" t="s">
        <v>266</v>
      </c>
      <c r="F28" s="192">
        <v>132</v>
      </c>
      <c r="H28" s="29"/>
    </row>
    <row r="29" spans="2:8" s="1" customFormat="1" ht="16.899999999999999" customHeight="1">
      <c r="B29" s="29"/>
      <c r="C29" s="187" t="s">
        <v>7352</v>
      </c>
      <c r="D29" s="188" t="s">
        <v>7352</v>
      </c>
      <c r="E29" s="189" t="s">
        <v>1</v>
      </c>
      <c r="F29" s="190">
        <v>673</v>
      </c>
      <c r="H29" s="29"/>
    </row>
    <row r="30" spans="2:8" s="1" customFormat="1" ht="16.899999999999999" customHeight="1">
      <c r="B30" s="29"/>
      <c r="C30" s="191" t="s">
        <v>7237</v>
      </c>
      <c r="D30" s="191" t="s">
        <v>7350</v>
      </c>
      <c r="E30" s="17" t="s">
        <v>1</v>
      </c>
      <c r="F30" s="192">
        <v>97</v>
      </c>
      <c r="H30" s="29"/>
    </row>
    <row r="31" spans="2:8" s="1" customFormat="1" ht="16.899999999999999" customHeight="1">
      <c r="B31" s="29"/>
      <c r="C31" s="191" t="s">
        <v>7255</v>
      </c>
      <c r="D31" s="191" t="s">
        <v>7351</v>
      </c>
      <c r="E31" s="17" t="s">
        <v>1</v>
      </c>
      <c r="F31" s="192">
        <v>576</v>
      </c>
      <c r="H31" s="29"/>
    </row>
    <row r="32" spans="2:8" s="1" customFormat="1" ht="16.899999999999999" customHeight="1">
      <c r="B32" s="29"/>
      <c r="C32" s="191" t="s">
        <v>7352</v>
      </c>
      <c r="D32" s="191" t="s">
        <v>288</v>
      </c>
      <c r="E32" s="17" t="s">
        <v>1</v>
      </c>
      <c r="F32" s="192">
        <v>673</v>
      </c>
      <c r="H32" s="29"/>
    </row>
    <row r="33" spans="2:8" s="1" customFormat="1" ht="16.899999999999999" customHeight="1">
      <c r="B33" s="29"/>
      <c r="C33" s="193" t="s">
        <v>7772</v>
      </c>
      <c r="H33" s="29"/>
    </row>
    <row r="34" spans="2:8" s="1" customFormat="1" ht="16.899999999999999" customHeight="1">
      <c r="B34" s="29"/>
      <c r="C34" s="191" t="s">
        <v>7343</v>
      </c>
      <c r="D34" s="191" t="s">
        <v>7344</v>
      </c>
      <c r="E34" s="17" t="s">
        <v>266</v>
      </c>
      <c r="F34" s="192">
        <v>2461</v>
      </c>
      <c r="H34" s="29"/>
    </row>
    <row r="35" spans="2:8" s="1" customFormat="1" ht="16.899999999999999" customHeight="1">
      <c r="B35" s="29"/>
      <c r="C35" s="191" t="s">
        <v>7442</v>
      </c>
      <c r="D35" s="191" t="s">
        <v>7443</v>
      </c>
      <c r="E35" s="17" t="s">
        <v>266</v>
      </c>
      <c r="F35" s="192">
        <v>3438</v>
      </c>
      <c r="H35" s="29"/>
    </row>
    <row r="36" spans="2:8" s="1" customFormat="1" ht="16.899999999999999" customHeight="1">
      <c r="B36" s="29"/>
      <c r="C36" s="187" t="s">
        <v>7238</v>
      </c>
      <c r="D36" s="188" t="s">
        <v>1</v>
      </c>
      <c r="E36" s="189" t="s">
        <v>1</v>
      </c>
      <c r="F36" s="190">
        <v>402</v>
      </c>
      <c r="H36" s="29"/>
    </row>
    <row r="37" spans="2:8" s="1" customFormat="1" ht="16.899999999999999" customHeight="1">
      <c r="B37" s="29"/>
      <c r="C37" s="191" t="s">
        <v>7238</v>
      </c>
      <c r="D37" s="191" t="s">
        <v>7387</v>
      </c>
      <c r="E37" s="17" t="s">
        <v>1</v>
      </c>
      <c r="F37" s="192">
        <v>402</v>
      </c>
      <c r="H37" s="29"/>
    </row>
    <row r="38" spans="2:8" s="1" customFormat="1" ht="16.899999999999999" customHeight="1">
      <c r="B38" s="29"/>
      <c r="C38" s="193" t="s">
        <v>7772</v>
      </c>
      <c r="H38" s="29"/>
    </row>
    <row r="39" spans="2:8" s="1" customFormat="1" ht="22.5">
      <c r="B39" s="29"/>
      <c r="C39" s="191" t="s">
        <v>7384</v>
      </c>
      <c r="D39" s="191" t="s">
        <v>7385</v>
      </c>
      <c r="E39" s="17" t="s">
        <v>272</v>
      </c>
      <c r="F39" s="192">
        <v>402</v>
      </c>
      <c r="H39" s="29"/>
    </row>
    <row r="40" spans="2:8" s="1" customFormat="1" ht="16.899999999999999" customHeight="1">
      <c r="B40" s="29"/>
      <c r="C40" s="191" t="s">
        <v>256</v>
      </c>
      <c r="D40" s="191" t="s">
        <v>7311</v>
      </c>
      <c r="E40" s="17" t="s">
        <v>229</v>
      </c>
      <c r="F40" s="192">
        <v>24.12</v>
      </c>
      <c r="H40" s="29"/>
    </row>
    <row r="41" spans="2:8" s="1" customFormat="1" ht="16.899999999999999" customHeight="1">
      <c r="B41" s="29"/>
      <c r="C41" s="191" t="s">
        <v>7376</v>
      </c>
      <c r="D41" s="191" t="s">
        <v>7377</v>
      </c>
      <c r="E41" s="17" t="s">
        <v>266</v>
      </c>
      <c r="F41" s="192">
        <v>482.4</v>
      </c>
      <c r="H41" s="29"/>
    </row>
    <row r="42" spans="2:8" s="1" customFormat="1" ht="16.899999999999999" customHeight="1">
      <c r="B42" s="29"/>
      <c r="C42" s="187" t="s">
        <v>7250</v>
      </c>
      <c r="D42" s="188" t="s">
        <v>1</v>
      </c>
      <c r="E42" s="189" t="s">
        <v>1</v>
      </c>
      <c r="F42" s="190">
        <v>1.1200000000000001</v>
      </c>
      <c r="H42" s="29"/>
    </row>
    <row r="43" spans="2:8" s="1" customFormat="1" ht="16.899999999999999" customHeight="1">
      <c r="B43" s="29"/>
      <c r="C43" s="191" t="s">
        <v>1</v>
      </c>
      <c r="D43" s="191" t="s">
        <v>7284</v>
      </c>
      <c r="E43" s="17" t="s">
        <v>1</v>
      </c>
      <c r="F43" s="192">
        <v>1.1200000000000001</v>
      </c>
      <c r="H43" s="29"/>
    </row>
    <row r="44" spans="2:8" s="1" customFormat="1" ht="16.899999999999999" customHeight="1">
      <c r="B44" s="29"/>
      <c r="C44" s="191" t="s">
        <v>7250</v>
      </c>
      <c r="D44" s="191" t="s">
        <v>239</v>
      </c>
      <c r="E44" s="17" t="s">
        <v>1</v>
      </c>
      <c r="F44" s="192">
        <v>1.1200000000000001</v>
      </c>
      <c r="H44" s="29"/>
    </row>
    <row r="45" spans="2:8" s="1" customFormat="1" ht="16.899999999999999" customHeight="1">
      <c r="B45" s="29"/>
      <c r="C45" s="193" t="s">
        <v>7772</v>
      </c>
      <c r="H45" s="29"/>
    </row>
    <row r="46" spans="2:8" s="1" customFormat="1" ht="22.5">
      <c r="B46" s="29"/>
      <c r="C46" s="191" t="s">
        <v>7281</v>
      </c>
      <c r="D46" s="191" t="s">
        <v>7282</v>
      </c>
      <c r="E46" s="17" t="s">
        <v>229</v>
      </c>
      <c r="F46" s="192">
        <v>1.1200000000000001</v>
      </c>
      <c r="H46" s="29"/>
    </row>
    <row r="47" spans="2:8" s="1" customFormat="1" ht="22.5">
      <c r="B47" s="29"/>
      <c r="C47" s="191" t="s">
        <v>244</v>
      </c>
      <c r="D47" s="191" t="s">
        <v>7288</v>
      </c>
      <c r="E47" s="17" t="s">
        <v>229</v>
      </c>
      <c r="F47" s="192">
        <v>817.42</v>
      </c>
      <c r="H47" s="29"/>
    </row>
    <row r="48" spans="2:8" s="1" customFormat="1" ht="16.899999999999999" customHeight="1">
      <c r="B48" s="29"/>
      <c r="C48" s="191" t="s">
        <v>7396</v>
      </c>
      <c r="D48" s="191" t="s">
        <v>7397</v>
      </c>
      <c r="E48" s="17" t="s">
        <v>229</v>
      </c>
      <c r="F48" s="192">
        <v>1.1200000000000001</v>
      </c>
      <c r="H48" s="29"/>
    </row>
    <row r="49" spans="2:8" s="1" customFormat="1" ht="16.899999999999999" customHeight="1">
      <c r="B49" s="29"/>
      <c r="C49" s="187" t="s">
        <v>7253</v>
      </c>
      <c r="D49" s="188" t="s">
        <v>1</v>
      </c>
      <c r="E49" s="189" t="s">
        <v>1</v>
      </c>
      <c r="F49" s="190">
        <v>172.2</v>
      </c>
      <c r="H49" s="29"/>
    </row>
    <row r="50" spans="2:8" s="1" customFormat="1" ht="16.899999999999999" customHeight="1">
      <c r="B50" s="29"/>
      <c r="C50" s="191" t="s">
        <v>7253</v>
      </c>
      <c r="D50" s="191" t="s">
        <v>7560</v>
      </c>
      <c r="E50" s="17" t="s">
        <v>1</v>
      </c>
      <c r="F50" s="192">
        <v>172.2</v>
      </c>
      <c r="H50" s="29"/>
    </row>
    <row r="51" spans="2:8" s="1" customFormat="1" ht="16.899999999999999" customHeight="1">
      <c r="B51" s="29"/>
      <c r="C51" s="193" t="s">
        <v>7772</v>
      </c>
      <c r="H51" s="29"/>
    </row>
    <row r="52" spans="2:8" s="1" customFormat="1" ht="16.899999999999999" customHeight="1">
      <c r="B52" s="29"/>
      <c r="C52" s="191" t="s">
        <v>7556</v>
      </c>
      <c r="D52" s="191" t="s">
        <v>7557</v>
      </c>
      <c r="E52" s="17" t="s">
        <v>272</v>
      </c>
      <c r="F52" s="192">
        <v>706.2</v>
      </c>
      <c r="H52" s="29"/>
    </row>
    <row r="53" spans="2:8" s="1" customFormat="1" ht="16.899999999999999" customHeight="1">
      <c r="B53" s="29"/>
      <c r="C53" s="191" t="s">
        <v>7565</v>
      </c>
      <c r="D53" s="191" t="s">
        <v>7566</v>
      </c>
      <c r="E53" s="17" t="s">
        <v>272</v>
      </c>
      <c r="F53" s="192">
        <v>175.64400000000001</v>
      </c>
      <c r="H53" s="29"/>
    </row>
    <row r="54" spans="2:8" s="1" customFormat="1" ht="16.899999999999999" customHeight="1">
      <c r="B54" s="29"/>
      <c r="C54" s="187" t="s">
        <v>7237</v>
      </c>
      <c r="D54" s="188" t="s">
        <v>1</v>
      </c>
      <c r="E54" s="189" t="s">
        <v>1</v>
      </c>
      <c r="F54" s="190">
        <v>97</v>
      </c>
      <c r="H54" s="29"/>
    </row>
    <row r="55" spans="2:8" s="1" customFormat="1" ht="16.899999999999999" customHeight="1">
      <c r="B55" s="29"/>
      <c r="C55" s="191" t="s">
        <v>7237</v>
      </c>
      <c r="D55" s="191" t="s">
        <v>7350</v>
      </c>
      <c r="E55" s="17" t="s">
        <v>1</v>
      </c>
      <c r="F55" s="192">
        <v>97</v>
      </c>
      <c r="H55" s="29"/>
    </row>
    <row r="56" spans="2:8" s="1" customFormat="1" ht="16.899999999999999" customHeight="1">
      <c r="B56" s="29"/>
      <c r="C56" s="193" t="s">
        <v>7772</v>
      </c>
      <c r="H56" s="29"/>
    </row>
    <row r="57" spans="2:8" s="1" customFormat="1" ht="16.899999999999999" customHeight="1">
      <c r="B57" s="29"/>
      <c r="C57" s="191" t="s">
        <v>7343</v>
      </c>
      <c r="D57" s="191" t="s">
        <v>7344</v>
      </c>
      <c r="E57" s="17" t="s">
        <v>266</v>
      </c>
      <c r="F57" s="192">
        <v>2461</v>
      </c>
      <c r="H57" s="29"/>
    </row>
    <row r="58" spans="2:8" s="1" customFormat="1" ht="16.899999999999999" customHeight="1">
      <c r="B58" s="29"/>
      <c r="C58" s="191" t="s">
        <v>7490</v>
      </c>
      <c r="D58" s="191" t="s">
        <v>7491</v>
      </c>
      <c r="E58" s="17" t="s">
        <v>266</v>
      </c>
      <c r="F58" s="192">
        <v>132</v>
      </c>
      <c r="H58" s="29"/>
    </row>
    <row r="59" spans="2:8" s="1" customFormat="1" ht="16.899999999999999" customHeight="1">
      <c r="B59" s="29"/>
      <c r="C59" s="187" t="s">
        <v>7355</v>
      </c>
      <c r="D59" s="188" t="s">
        <v>7355</v>
      </c>
      <c r="E59" s="189" t="s">
        <v>1</v>
      </c>
      <c r="F59" s="190">
        <v>2461</v>
      </c>
      <c r="H59" s="29"/>
    </row>
    <row r="60" spans="2:8" s="1" customFormat="1" ht="16.899999999999999" customHeight="1">
      <c r="B60" s="29"/>
      <c r="C60" s="191" t="s">
        <v>7235</v>
      </c>
      <c r="D60" s="191" t="s">
        <v>7346</v>
      </c>
      <c r="E60" s="17" t="s">
        <v>1</v>
      </c>
      <c r="F60" s="192">
        <v>1295</v>
      </c>
      <c r="H60" s="29"/>
    </row>
    <row r="61" spans="2:8" s="1" customFormat="1" ht="16.899999999999999" customHeight="1">
      <c r="B61" s="29"/>
      <c r="C61" s="191" t="s">
        <v>7256</v>
      </c>
      <c r="D61" s="191" t="s">
        <v>7347</v>
      </c>
      <c r="E61" s="17" t="s">
        <v>1</v>
      </c>
      <c r="F61" s="192">
        <v>140</v>
      </c>
      <c r="H61" s="29"/>
    </row>
    <row r="62" spans="2:8" s="1" customFormat="1" ht="16.899999999999999" customHeight="1">
      <c r="B62" s="29"/>
      <c r="C62" s="191" t="s">
        <v>7257</v>
      </c>
      <c r="D62" s="191" t="s">
        <v>7348</v>
      </c>
      <c r="E62" s="17" t="s">
        <v>1</v>
      </c>
      <c r="F62" s="192">
        <v>35</v>
      </c>
      <c r="H62" s="29"/>
    </row>
    <row r="63" spans="2:8" s="1" customFormat="1" ht="16.899999999999999" customHeight="1">
      <c r="B63" s="29"/>
      <c r="C63" s="191" t="s">
        <v>7237</v>
      </c>
      <c r="D63" s="191" t="s">
        <v>7350</v>
      </c>
      <c r="E63" s="17" t="s">
        <v>1</v>
      </c>
      <c r="F63" s="192">
        <v>97</v>
      </c>
      <c r="H63" s="29"/>
    </row>
    <row r="64" spans="2:8" s="1" customFormat="1" ht="16.899999999999999" customHeight="1">
      <c r="B64" s="29"/>
      <c r="C64" s="191" t="s">
        <v>7255</v>
      </c>
      <c r="D64" s="191" t="s">
        <v>7351</v>
      </c>
      <c r="E64" s="17" t="s">
        <v>1</v>
      </c>
      <c r="F64" s="192">
        <v>576</v>
      </c>
      <c r="H64" s="29"/>
    </row>
    <row r="65" spans="2:8" s="1" customFormat="1" ht="16.899999999999999" customHeight="1">
      <c r="B65" s="29"/>
      <c r="C65" s="191" t="s">
        <v>1</v>
      </c>
      <c r="D65" s="191" t="s">
        <v>7353</v>
      </c>
      <c r="E65" s="17" t="s">
        <v>1</v>
      </c>
      <c r="F65" s="192">
        <v>318</v>
      </c>
      <c r="H65" s="29"/>
    </row>
    <row r="66" spans="2:8" s="1" customFormat="1" ht="16.899999999999999" customHeight="1">
      <c r="B66" s="29"/>
      <c r="C66" s="191" t="s">
        <v>7355</v>
      </c>
      <c r="D66" s="191" t="s">
        <v>239</v>
      </c>
      <c r="E66" s="17" t="s">
        <v>1</v>
      </c>
      <c r="F66" s="192">
        <v>2461</v>
      </c>
      <c r="H66" s="29"/>
    </row>
    <row r="67" spans="2:8" s="1" customFormat="1" ht="16.899999999999999" customHeight="1">
      <c r="B67" s="29"/>
      <c r="C67" s="187" t="s">
        <v>7354</v>
      </c>
      <c r="D67" s="188" t="s">
        <v>7354</v>
      </c>
      <c r="E67" s="189" t="s">
        <v>1</v>
      </c>
      <c r="F67" s="190">
        <v>318</v>
      </c>
      <c r="H67" s="29"/>
    </row>
    <row r="68" spans="2:8" s="1" customFormat="1" ht="16.899999999999999" customHeight="1">
      <c r="B68" s="29"/>
      <c r="C68" s="191" t="s">
        <v>1</v>
      </c>
      <c r="D68" s="191" t="s">
        <v>7353</v>
      </c>
      <c r="E68" s="17" t="s">
        <v>1</v>
      </c>
      <c r="F68" s="192">
        <v>318</v>
      </c>
      <c r="H68" s="29"/>
    </row>
    <row r="69" spans="2:8" s="1" customFormat="1" ht="16.899999999999999" customHeight="1">
      <c r="B69" s="29"/>
      <c r="C69" s="191" t="s">
        <v>7354</v>
      </c>
      <c r="D69" s="191" t="s">
        <v>288</v>
      </c>
      <c r="E69" s="17" t="s">
        <v>1</v>
      </c>
      <c r="F69" s="192">
        <v>318</v>
      </c>
      <c r="H69" s="29"/>
    </row>
    <row r="70" spans="2:8" s="1" customFormat="1" ht="16.899999999999999" customHeight="1">
      <c r="B70" s="29"/>
      <c r="C70" s="193" t="s">
        <v>7772</v>
      </c>
      <c r="H70" s="29"/>
    </row>
    <row r="71" spans="2:8" s="1" customFormat="1" ht="16.899999999999999" customHeight="1">
      <c r="B71" s="29"/>
      <c r="C71" s="191" t="s">
        <v>7343</v>
      </c>
      <c r="D71" s="191" t="s">
        <v>7344</v>
      </c>
      <c r="E71" s="17" t="s">
        <v>266</v>
      </c>
      <c r="F71" s="192">
        <v>2461</v>
      </c>
      <c r="H71" s="29"/>
    </row>
    <row r="72" spans="2:8" s="1" customFormat="1" ht="16.899999999999999" customHeight="1">
      <c r="B72" s="29"/>
      <c r="C72" s="191" t="s">
        <v>7388</v>
      </c>
      <c r="D72" s="191" t="s">
        <v>7389</v>
      </c>
      <c r="E72" s="17" t="s">
        <v>266</v>
      </c>
      <c r="F72" s="192">
        <v>1565</v>
      </c>
      <c r="H72" s="29"/>
    </row>
    <row r="73" spans="2:8" s="1" customFormat="1" ht="22.5">
      <c r="B73" s="29"/>
      <c r="C73" s="191" t="s">
        <v>7412</v>
      </c>
      <c r="D73" s="191" t="s">
        <v>7413</v>
      </c>
      <c r="E73" s="17" t="s">
        <v>266</v>
      </c>
      <c r="F73" s="192">
        <v>540</v>
      </c>
      <c r="H73" s="29"/>
    </row>
    <row r="74" spans="2:8" s="1" customFormat="1" ht="16.899999999999999" customHeight="1">
      <c r="B74" s="29"/>
      <c r="C74" s="187" t="s">
        <v>7265</v>
      </c>
      <c r="D74" s="188" t="s">
        <v>1</v>
      </c>
      <c r="E74" s="189" t="s">
        <v>1</v>
      </c>
      <c r="F74" s="190">
        <v>270</v>
      </c>
      <c r="H74" s="29"/>
    </row>
    <row r="75" spans="2:8" s="1" customFormat="1" ht="16.899999999999999" customHeight="1">
      <c r="B75" s="29"/>
      <c r="C75" s="191" t="s">
        <v>1</v>
      </c>
      <c r="D75" s="191" t="s">
        <v>7415</v>
      </c>
      <c r="E75" s="17" t="s">
        <v>1</v>
      </c>
      <c r="F75" s="192">
        <v>318</v>
      </c>
      <c r="H75" s="29"/>
    </row>
    <row r="76" spans="2:8" s="1" customFormat="1" ht="16.899999999999999" customHeight="1">
      <c r="B76" s="29"/>
      <c r="C76" s="191" t="s">
        <v>1</v>
      </c>
      <c r="D76" s="191" t="s">
        <v>7416</v>
      </c>
      <c r="E76" s="17" t="s">
        <v>1</v>
      </c>
      <c r="F76" s="192">
        <v>-48</v>
      </c>
      <c r="H76" s="29"/>
    </row>
    <row r="77" spans="2:8" s="1" customFormat="1" ht="16.899999999999999" customHeight="1">
      <c r="B77" s="29"/>
      <c r="C77" s="191" t="s">
        <v>7265</v>
      </c>
      <c r="D77" s="191" t="s">
        <v>288</v>
      </c>
      <c r="E77" s="17" t="s">
        <v>1</v>
      </c>
      <c r="F77" s="192">
        <v>270</v>
      </c>
      <c r="H77" s="29"/>
    </row>
    <row r="78" spans="2:8" s="1" customFormat="1" ht="16.899999999999999" customHeight="1">
      <c r="B78" s="29"/>
      <c r="C78" s="193" t="s">
        <v>7772</v>
      </c>
      <c r="H78" s="29"/>
    </row>
    <row r="79" spans="2:8" s="1" customFormat="1" ht="22.5">
      <c r="B79" s="29"/>
      <c r="C79" s="191" t="s">
        <v>7412</v>
      </c>
      <c r="D79" s="191" t="s">
        <v>7413</v>
      </c>
      <c r="E79" s="17" t="s">
        <v>266</v>
      </c>
      <c r="F79" s="192">
        <v>540</v>
      </c>
      <c r="H79" s="29"/>
    </row>
    <row r="80" spans="2:8" s="1" customFormat="1" ht="16.899999999999999" customHeight="1">
      <c r="B80" s="29"/>
      <c r="C80" s="191" t="s">
        <v>7435</v>
      </c>
      <c r="D80" s="191" t="s">
        <v>7436</v>
      </c>
      <c r="E80" s="17" t="s">
        <v>266</v>
      </c>
      <c r="F80" s="192">
        <v>270</v>
      </c>
      <c r="H80" s="29"/>
    </row>
    <row r="81" spans="2:8" s="1" customFormat="1" ht="16.899999999999999" customHeight="1">
      <c r="B81" s="29"/>
      <c r="C81" s="191" t="s">
        <v>7418</v>
      </c>
      <c r="D81" s="191" t="s">
        <v>7419</v>
      </c>
      <c r="E81" s="17" t="s">
        <v>229</v>
      </c>
      <c r="F81" s="192">
        <v>16.847999999999999</v>
      </c>
      <c r="H81" s="29"/>
    </row>
    <row r="82" spans="2:8" s="1" customFormat="1" ht="16.899999999999999" customHeight="1">
      <c r="B82" s="29"/>
      <c r="C82" s="191" t="s">
        <v>7423</v>
      </c>
      <c r="D82" s="191" t="s">
        <v>7424</v>
      </c>
      <c r="E82" s="17" t="s">
        <v>229</v>
      </c>
      <c r="F82" s="192">
        <v>11.231999999999999</v>
      </c>
      <c r="H82" s="29"/>
    </row>
    <row r="83" spans="2:8" s="1" customFormat="1" ht="16.899999999999999" customHeight="1">
      <c r="B83" s="29"/>
      <c r="C83" s="187" t="s">
        <v>7255</v>
      </c>
      <c r="D83" s="188" t="s">
        <v>1</v>
      </c>
      <c r="E83" s="189" t="s">
        <v>1</v>
      </c>
      <c r="F83" s="190">
        <v>576</v>
      </c>
      <c r="H83" s="29"/>
    </row>
    <row r="84" spans="2:8" s="1" customFormat="1" ht="16.899999999999999" customHeight="1">
      <c r="B84" s="29"/>
      <c r="C84" s="191" t="s">
        <v>7255</v>
      </c>
      <c r="D84" s="191" t="s">
        <v>7351</v>
      </c>
      <c r="E84" s="17" t="s">
        <v>1</v>
      </c>
      <c r="F84" s="192">
        <v>576</v>
      </c>
      <c r="H84" s="29"/>
    </row>
    <row r="85" spans="2:8" s="1" customFormat="1" ht="16.899999999999999" customHeight="1">
      <c r="B85" s="29"/>
      <c r="C85" s="193" t="s">
        <v>7772</v>
      </c>
      <c r="H85" s="29"/>
    </row>
    <row r="86" spans="2:8" s="1" customFormat="1" ht="16.899999999999999" customHeight="1">
      <c r="B86" s="29"/>
      <c r="C86" s="191" t="s">
        <v>7343</v>
      </c>
      <c r="D86" s="191" t="s">
        <v>7344</v>
      </c>
      <c r="E86" s="17" t="s">
        <v>266</v>
      </c>
      <c r="F86" s="192">
        <v>2461</v>
      </c>
      <c r="H86" s="29"/>
    </row>
    <row r="87" spans="2:8" s="1" customFormat="1" ht="16.899999999999999" customHeight="1">
      <c r="B87" s="29"/>
      <c r="C87" s="191" t="s">
        <v>7463</v>
      </c>
      <c r="D87" s="191" t="s">
        <v>7464</v>
      </c>
      <c r="E87" s="17" t="s">
        <v>266</v>
      </c>
      <c r="F87" s="192">
        <v>576</v>
      </c>
      <c r="H87" s="29"/>
    </row>
    <row r="88" spans="2:8" s="1" customFormat="1" ht="16.899999999999999" customHeight="1">
      <c r="B88" s="29"/>
      <c r="C88" s="187" t="s">
        <v>7240</v>
      </c>
      <c r="D88" s="188" t="s">
        <v>1</v>
      </c>
      <c r="E88" s="189" t="s">
        <v>1</v>
      </c>
      <c r="F88" s="190">
        <v>0.6</v>
      </c>
      <c r="H88" s="29"/>
    </row>
    <row r="89" spans="2:8" s="1" customFormat="1" ht="16.899999999999999" customHeight="1">
      <c r="B89" s="29"/>
      <c r="C89" s="191" t="s">
        <v>7240</v>
      </c>
      <c r="D89" s="191" t="s">
        <v>7589</v>
      </c>
      <c r="E89" s="17" t="s">
        <v>1</v>
      </c>
      <c r="F89" s="192">
        <v>0.6</v>
      </c>
      <c r="H89" s="29"/>
    </row>
    <row r="90" spans="2:8" s="1" customFormat="1" ht="16.899999999999999" customHeight="1">
      <c r="B90" s="29"/>
      <c r="C90" s="193" t="s">
        <v>7772</v>
      </c>
      <c r="H90" s="29"/>
    </row>
    <row r="91" spans="2:8" s="1" customFormat="1" ht="16.899999999999999" customHeight="1">
      <c r="B91" s="29"/>
      <c r="C91" s="191" t="s">
        <v>7586</v>
      </c>
      <c r="D91" s="191" t="s">
        <v>7587</v>
      </c>
      <c r="E91" s="17" t="s">
        <v>253</v>
      </c>
      <c r="F91" s="192">
        <v>0.6</v>
      </c>
      <c r="H91" s="29"/>
    </row>
    <row r="92" spans="2:8" s="1" customFormat="1" ht="16.899999999999999" customHeight="1">
      <c r="B92" s="29"/>
      <c r="C92" s="191" t="s">
        <v>7578</v>
      </c>
      <c r="D92" s="191" t="s">
        <v>7579</v>
      </c>
      <c r="E92" s="17" t="s">
        <v>253</v>
      </c>
      <c r="F92" s="192">
        <v>1415.4659999999999</v>
      </c>
      <c r="H92" s="29"/>
    </row>
    <row r="93" spans="2:8" s="1" customFormat="1" ht="16.899999999999999" customHeight="1">
      <c r="B93" s="29"/>
      <c r="C93" s="191" t="s">
        <v>7594</v>
      </c>
      <c r="D93" s="191" t="s">
        <v>7595</v>
      </c>
      <c r="E93" s="17" t="s">
        <v>253</v>
      </c>
      <c r="F93" s="192">
        <v>1415.4659999999999</v>
      </c>
      <c r="H93" s="29"/>
    </row>
    <row r="94" spans="2:8" s="1" customFormat="1" ht="16.899999999999999" customHeight="1">
      <c r="B94" s="29"/>
      <c r="C94" s="191" t="s">
        <v>7597</v>
      </c>
      <c r="D94" s="191" t="s">
        <v>7598</v>
      </c>
      <c r="E94" s="17" t="s">
        <v>253</v>
      </c>
      <c r="F94" s="192">
        <v>0.6</v>
      </c>
      <c r="H94" s="29"/>
    </row>
    <row r="95" spans="2:8" s="1" customFormat="1" ht="16.899999999999999" customHeight="1">
      <c r="B95" s="29"/>
      <c r="C95" s="187" t="s">
        <v>7239</v>
      </c>
      <c r="D95" s="188" t="s">
        <v>1</v>
      </c>
      <c r="E95" s="189" t="s">
        <v>1</v>
      </c>
      <c r="F95" s="190">
        <v>50</v>
      </c>
      <c r="H95" s="29"/>
    </row>
    <row r="96" spans="2:8" s="1" customFormat="1" ht="16.899999999999999" customHeight="1">
      <c r="B96" s="29"/>
      <c r="C96" s="191" t="s">
        <v>7239</v>
      </c>
      <c r="D96" s="191" t="s">
        <v>7306</v>
      </c>
      <c r="E96" s="17" t="s">
        <v>1</v>
      </c>
      <c r="F96" s="192">
        <v>50</v>
      </c>
      <c r="H96" s="29"/>
    </row>
    <row r="97" spans="2:8" s="1" customFormat="1" ht="16.899999999999999" customHeight="1">
      <c r="B97" s="29"/>
      <c r="C97" s="193" t="s">
        <v>7772</v>
      </c>
      <c r="H97" s="29"/>
    </row>
    <row r="98" spans="2:8" s="1" customFormat="1" ht="16.899999999999999" customHeight="1">
      <c r="B98" s="29"/>
      <c r="C98" s="191" t="s">
        <v>7303</v>
      </c>
      <c r="D98" s="191" t="s">
        <v>7304</v>
      </c>
      <c r="E98" s="17" t="s">
        <v>229</v>
      </c>
      <c r="F98" s="192">
        <v>50</v>
      </c>
      <c r="H98" s="29"/>
    </row>
    <row r="99" spans="2:8" s="1" customFormat="1" ht="22.5">
      <c r="B99" s="29"/>
      <c r="C99" s="191" t="s">
        <v>7285</v>
      </c>
      <c r="D99" s="191" t="s">
        <v>7286</v>
      </c>
      <c r="E99" s="17" t="s">
        <v>229</v>
      </c>
      <c r="F99" s="192">
        <v>50</v>
      </c>
      <c r="H99" s="29"/>
    </row>
    <row r="100" spans="2:8" s="1" customFormat="1" ht="22.5">
      <c r="B100" s="29"/>
      <c r="C100" s="191" t="s">
        <v>244</v>
      </c>
      <c r="D100" s="191" t="s">
        <v>7288</v>
      </c>
      <c r="E100" s="17" t="s">
        <v>229</v>
      </c>
      <c r="F100" s="192">
        <v>817.42</v>
      </c>
      <c r="H100" s="29"/>
    </row>
    <row r="101" spans="2:8" s="1" customFormat="1" ht="16.899999999999999" customHeight="1">
      <c r="B101" s="29"/>
      <c r="C101" s="187" t="s">
        <v>7246</v>
      </c>
      <c r="D101" s="188" t="s">
        <v>1</v>
      </c>
      <c r="E101" s="189" t="s">
        <v>1</v>
      </c>
      <c r="F101" s="190">
        <v>823.55</v>
      </c>
      <c r="H101" s="29"/>
    </row>
    <row r="102" spans="2:8" s="1" customFormat="1" ht="16.899999999999999" customHeight="1">
      <c r="B102" s="29"/>
      <c r="C102" s="191" t="s">
        <v>1</v>
      </c>
      <c r="D102" s="191" t="s">
        <v>7773</v>
      </c>
      <c r="E102" s="17" t="s">
        <v>1</v>
      </c>
      <c r="F102" s="192">
        <v>194.25</v>
      </c>
      <c r="H102" s="29"/>
    </row>
    <row r="103" spans="2:8" s="1" customFormat="1" ht="16.899999999999999" customHeight="1">
      <c r="B103" s="29"/>
      <c r="C103" s="191" t="s">
        <v>1</v>
      </c>
      <c r="D103" s="191" t="s">
        <v>7774</v>
      </c>
      <c r="E103" s="17" t="s">
        <v>1</v>
      </c>
      <c r="F103" s="192">
        <v>518</v>
      </c>
      <c r="H103" s="29"/>
    </row>
    <row r="104" spans="2:8" s="1" customFormat="1" ht="16.899999999999999" customHeight="1">
      <c r="B104" s="29"/>
      <c r="C104" s="191" t="s">
        <v>1</v>
      </c>
      <c r="D104" s="191" t="s">
        <v>7775</v>
      </c>
      <c r="E104" s="17" t="s">
        <v>1</v>
      </c>
      <c r="F104" s="192">
        <v>0</v>
      </c>
      <c r="H104" s="29"/>
    </row>
    <row r="105" spans="2:8" s="1" customFormat="1" ht="16.899999999999999" customHeight="1">
      <c r="B105" s="29"/>
      <c r="C105" s="191" t="s">
        <v>7246</v>
      </c>
      <c r="D105" s="191" t="s">
        <v>239</v>
      </c>
      <c r="E105" s="17" t="s">
        <v>1</v>
      </c>
      <c r="F105" s="192">
        <v>712.25</v>
      </c>
      <c r="H105" s="29"/>
    </row>
    <row r="106" spans="2:8" s="1" customFormat="1" ht="16.899999999999999" customHeight="1">
      <c r="B106" s="29"/>
      <c r="C106" s="193" t="s">
        <v>7772</v>
      </c>
      <c r="H106" s="29"/>
    </row>
    <row r="107" spans="2:8" s="1" customFormat="1" ht="22.5">
      <c r="B107" s="29"/>
      <c r="C107" s="191" t="s">
        <v>7278</v>
      </c>
      <c r="D107" s="191" t="s">
        <v>7279</v>
      </c>
      <c r="E107" s="17" t="s">
        <v>229</v>
      </c>
      <c r="F107" s="192">
        <v>823.55</v>
      </c>
      <c r="H107" s="29"/>
    </row>
    <row r="108" spans="2:8" s="1" customFormat="1" ht="22.5">
      <c r="B108" s="29"/>
      <c r="C108" s="191" t="s">
        <v>244</v>
      </c>
      <c r="D108" s="191" t="s">
        <v>7288</v>
      </c>
      <c r="E108" s="17" t="s">
        <v>229</v>
      </c>
      <c r="F108" s="192">
        <v>817.42</v>
      </c>
      <c r="H108" s="29"/>
    </row>
    <row r="109" spans="2:8" s="1" customFormat="1" ht="16.899999999999999" customHeight="1">
      <c r="B109" s="29"/>
      <c r="C109" s="191" t="s">
        <v>7300</v>
      </c>
      <c r="D109" s="191" t="s">
        <v>7301</v>
      </c>
      <c r="E109" s="17" t="s">
        <v>229</v>
      </c>
      <c r="F109" s="192">
        <v>823.55</v>
      </c>
      <c r="H109" s="29"/>
    </row>
    <row r="110" spans="2:8" s="1" customFormat="1" ht="16.899999999999999" customHeight="1">
      <c r="B110" s="29"/>
      <c r="C110" s="187" t="s">
        <v>7252</v>
      </c>
      <c r="D110" s="188" t="s">
        <v>1</v>
      </c>
      <c r="E110" s="189" t="s">
        <v>1</v>
      </c>
      <c r="F110" s="190">
        <v>534</v>
      </c>
      <c r="H110" s="29"/>
    </row>
    <row r="111" spans="2:8" s="1" customFormat="1" ht="16.899999999999999" customHeight="1">
      <c r="B111" s="29"/>
      <c r="C111" s="191" t="s">
        <v>7252</v>
      </c>
      <c r="D111" s="191" t="s">
        <v>7559</v>
      </c>
      <c r="E111" s="17" t="s">
        <v>1</v>
      </c>
      <c r="F111" s="192">
        <v>534</v>
      </c>
      <c r="H111" s="29"/>
    </row>
    <row r="112" spans="2:8" s="1" customFormat="1" ht="16.899999999999999" customHeight="1">
      <c r="B112" s="29"/>
      <c r="C112" s="193" t="s">
        <v>7772</v>
      </c>
      <c r="H112" s="29"/>
    </row>
    <row r="113" spans="2:8" s="1" customFormat="1" ht="16.899999999999999" customHeight="1">
      <c r="B113" s="29"/>
      <c r="C113" s="191" t="s">
        <v>7556</v>
      </c>
      <c r="D113" s="191" t="s">
        <v>7557</v>
      </c>
      <c r="E113" s="17" t="s">
        <v>272</v>
      </c>
      <c r="F113" s="192">
        <v>706.2</v>
      </c>
      <c r="H113" s="29"/>
    </row>
    <row r="114" spans="2:8" s="1" customFormat="1" ht="16.899999999999999" customHeight="1">
      <c r="B114" s="29"/>
      <c r="C114" s="191" t="s">
        <v>7561</v>
      </c>
      <c r="D114" s="191" t="s">
        <v>7562</v>
      </c>
      <c r="E114" s="17" t="s">
        <v>272</v>
      </c>
      <c r="F114" s="192">
        <v>544.67999999999995</v>
      </c>
      <c r="H114" s="29"/>
    </row>
    <row r="115" spans="2:8" s="1" customFormat="1" ht="16.899999999999999" customHeight="1">
      <c r="B115" s="29"/>
      <c r="C115" s="187" t="s">
        <v>7248</v>
      </c>
      <c r="D115" s="188" t="s">
        <v>1</v>
      </c>
      <c r="E115" s="189" t="s">
        <v>1</v>
      </c>
      <c r="F115" s="190">
        <v>285</v>
      </c>
      <c r="H115" s="29"/>
    </row>
    <row r="116" spans="2:8" s="1" customFormat="1" ht="16.899999999999999" customHeight="1">
      <c r="B116" s="29"/>
      <c r="C116" s="191" t="s">
        <v>1</v>
      </c>
      <c r="D116" s="191" t="s">
        <v>7333</v>
      </c>
      <c r="E116" s="17" t="s">
        <v>1</v>
      </c>
      <c r="F116" s="192">
        <v>145</v>
      </c>
      <c r="H116" s="29"/>
    </row>
    <row r="117" spans="2:8" s="1" customFormat="1" ht="16.899999999999999" customHeight="1">
      <c r="B117" s="29"/>
      <c r="C117" s="191" t="s">
        <v>1</v>
      </c>
      <c r="D117" s="191" t="s">
        <v>7334</v>
      </c>
      <c r="E117" s="17" t="s">
        <v>1</v>
      </c>
      <c r="F117" s="192">
        <v>140</v>
      </c>
      <c r="H117" s="29"/>
    </row>
    <row r="118" spans="2:8" s="1" customFormat="1" ht="16.899999999999999" customHeight="1">
      <c r="B118" s="29"/>
      <c r="C118" s="191" t="s">
        <v>7248</v>
      </c>
      <c r="D118" s="191" t="s">
        <v>239</v>
      </c>
      <c r="E118" s="17" t="s">
        <v>1</v>
      </c>
      <c r="F118" s="192">
        <v>285</v>
      </c>
      <c r="H118" s="29"/>
    </row>
    <row r="119" spans="2:8" s="1" customFormat="1" ht="16.899999999999999" customHeight="1">
      <c r="B119" s="29"/>
      <c r="C119" s="193" t="s">
        <v>7772</v>
      </c>
      <c r="H119" s="29"/>
    </row>
    <row r="120" spans="2:8" s="1" customFormat="1" ht="22.5">
      <c r="B120" s="29"/>
      <c r="C120" s="191" t="s">
        <v>7330</v>
      </c>
      <c r="D120" s="191" t="s">
        <v>7331</v>
      </c>
      <c r="E120" s="17" t="s">
        <v>266</v>
      </c>
      <c r="F120" s="192">
        <v>285</v>
      </c>
      <c r="H120" s="29"/>
    </row>
    <row r="121" spans="2:8" s="1" customFormat="1" ht="22.5">
      <c r="B121" s="29"/>
      <c r="C121" s="191" t="s">
        <v>244</v>
      </c>
      <c r="D121" s="191" t="s">
        <v>7288</v>
      </c>
      <c r="E121" s="17" t="s">
        <v>229</v>
      </c>
      <c r="F121" s="192">
        <v>817.42</v>
      </c>
      <c r="H121" s="29"/>
    </row>
    <row r="122" spans="2:8" s="1" customFormat="1" ht="16.899999999999999" customHeight="1">
      <c r="B122" s="29"/>
      <c r="C122" s="191" t="s">
        <v>7296</v>
      </c>
      <c r="D122" s="191" t="s">
        <v>7297</v>
      </c>
      <c r="E122" s="17" t="s">
        <v>229</v>
      </c>
      <c r="F122" s="192">
        <v>42.75</v>
      </c>
      <c r="H122" s="29"/>
    </row>
    <row r="123" spans="2:8" s="1" customFormat="1" ht="16.899999999999999" customHeight="1">
      <c r="B123" s="29"/>
      <c r="C123" s="191" t="s">
        <v>7335</v>
      </c>
      <c r="D123" s="191" t="s">
        <v>7336</v>
      </c>
      <c r="E123" s="17" t="s">
        <v>266</v>
      </c>
      <c r="F123" s="192">
        <v>285</v>
      </c>
      <c r="H123" s="29"/>
    </row>
    <row r="124" spans="2:8" s="1" customFormat="1" ht="16.899999999999999" customHeight="1">
      <c r="B124" s="29"/>
      <c r="C124" s="191" t="s">
        <v>7340</v>
      </c>
      <c r="D124" s="191" t="s">
        <v>7341</v>
      </c>
      <c r="E124" s="17" t="s">
        <v>266</v>
      </c>
      <c r="F124" s="192">
        <v>285</v>
      </c>
      <c r="H124" s="29"/>
    </row>
    <row r="125" spans="2:8" s="1" customFormat="1" ht="16.899999999999999" customHeight="1">
      <c r="B125" s="29"/>
      <c r="C125" s="191" t="s">
        <v>7356</v>
      </c>
      <c r="D125" s="191" t="s">
        <v>7357</v>
      </c>
      <c r="E125" s="17" t="s">
        <v>266</v>
      </c>
      <c r="F125" s="192">
        <v>285</v>
      </c>
      <c r="H125" s="29"/>
    </row>
    <row r="126" spans="2:8" s="1" customFormat="1" ht="22.5">
      <c r="B126" s="29"/>
      <c r="C126" s="191" t="s">
        <v>7067</v>
      </c>
      <c r="D126" s="191" t="s">
        <v>7068</v>
      </c>
      <c r="E126" s="17" t="s">
        <v>266</v>
      </c>
      <c r="F126" s="192">
        <v>285</v>
      </c>
      <c r="H126" s="29"/>
    </row>
    <row r="127" spans="2:8" s="1" customFormat="1" ht="16.899999999999999" customHeight="1">
      <c r="B127" s="29"/>
      <c r="C127" s="191" t="s">
        <v>7360</v>
      </c>
      <c r="D127" s="191" t="s">
        <v>7361</v>
      </c>
      <c r="E127" s="17" t="s">
        <v>266</v>
      </c>
      <c r="F127" s="192">
        <v>285</v>
      </c>
      <c r="H127" s="29"/>
    </row>
    <row r="128" spans="2:8" s="1" customFormat="1" ht="16.899999999999999" customHeight="1">
      <c r="B128" s="29"/>
      <c r="C128" s="191" t="s">
        <v>7081</v>
      </c>
      <c r="D128" s="191" t="s">
        <v>7363</v>
      </c>
      <c r="E128" s="17" t="s">
        <v>253</v>
      </c>
      <c r="F128" s="192">
        <v>8.9999999999999993E-3</v>
      </c>
      <c r="H128" s="29"/>
    </row>
    <row r="129" spans="2:8" s="1" customFormat="1" ht="16.899999999999999" customHeight="1">
      <c r="B129" s="29"/>
      <c r="C129" s="191" t="s">
        <v>7370</v>
      </c>
      <c r="D129" s="191" t="s">
        <v>7371</v>
      </c>
      <c r="E129" s="17" t="s">
        <v>266</v>
      </c>
      <c r="F129" s="192">
        <v>285</v>
      </c>
      <c r="H129" s="29"/>
    </row>
    <row r="130" spans="2:8" s="1" customFormat="1" ht="16.899999999999999" customHeight="1">
      <c r="B130" s="29"/>
      <c r="C130" s="191" t="s">
        <v>7373</v>
      </c>
      <c r="D130" s="191" t="s">
        <v>7374</v>
      </c>
      <c r="E130" s="17" t="s">
        <v>266</v>
      </c>
      <c r="F130" s="192">
        <v>285</v>
      </c>
      <c r="H130" s="29"/>
    </row>
    <row r="131" spans="2:8" s="1" customFormat="1" ht="16.899999999999999" customHeight="1">
      <c r="B131" s="29"/>
      <c r="C131" s="187" t="s">
        <v>7349</v>
      </c>
      <c r="D131" s="188" t="s">
        <v>7349</v>
      </c>
      <c r="E131" s="189" t="s">
        <v>1</v>
      </c>
      <c r="F131" s="190">
        <v>175</v>
      </c>
      <c r="H131" s="29"/>
    </row>
    <row r="132" spans="2:8" s="1" customFormat="1" ht="16.899999999999999" customHeight="1">
      <c r="B132" s="29"/>
      <c r="C132" s="191" t="s">
        <v>7256</v>
      </c>
      <c r="D132" s="191" t="s">
        <v>7347</v>
      </c>
      <c r="E132" s="17" t="s">
        <v>1</v>
      </c>
      <c r="F132" s="192">
        <v>140</v>
      </c>
      <c r="H132" s="29"/>
    </row>
    <row r="133" spans="2:8" s="1" customFormat="1" ht="16.899999999999999" customHeight="1">
      <c r="B133" s="29"/>
      <c r="C133" s="191" t="s">
        <v>7257</v>
      </c>
      <c r="D133" s="191" t="s">
        <v>7348</v>
      </c>
      <c r="E133" s="17" t="s">
        <v>1</v>
      </c>
      <c r="F133" s="192">
        <v>35</v>
      </c>
      <c r="H133" s="29"/>
    </row>
    <row r="134" spans="2:8" s="1" customFormat="1" ht="16.899999999999999" customHeight="1">
      <c r="B134" s="29"/>
      <c r="C134" s="191" t="s">
        <v>7349</v>
      </c>
      <c r="D134" s="191" t="s">
        <v>288</v>
      </c>
      <c r="E134" s="17" t="s">
        <v>1</v>
      </c>
      <c r="F134" s="192">
        <v>175</v>
      </c>
      <c r="H134" s="29"/>
    </row>
    <row r="135" spans="2:8" s="1" customFormat="1" ht="16.899999999999999" customHeight="1">
      <c r="B135" s="29"/>
      <c r="C135" s="193" t="s">
        <v>7772</v>
      </c>
      <c r="H135" s="29"/>
    </row>
    <row r="136" spans="2:8" s="1" customFormat="1" ht="16.899999999999999" customHeight="1">
      <c r="B136" s="29"/>
      <c r="C136" s="191" t="s">
        <v>7343</v>
      </c>
      <c r="D136" s="191" t="s">
        <v>7344</v>
      </c>
      <c r="E136" s="17" t="s">
        <v>266</v>
      </c>
      <c r="F136" s="192">
        <v>2461</v>
      </c>
      <c r="H136" s="29"/>
    </row>
    <row r="137" spans="2:8" s="1" customFormat="1" ht="16.899999999999999" customHeight="1">
      <c r="B137" s="29"/>
      <c r="C137" s="191" t="s">
        <v>7442</v>
      </c>
      <c r="D137" s="191" t="s">
        <v>7443</v>
      </c>
      <c r="E137" s="17" t="s">
        <v>266</v>
      </c>
      <c r="F137" s="192">
        <v>3438</v>
      </c>
      <c r="H137" s="29"/>
    </row>
    <row r="138" spans="2:8" s="1" customFormat="1" ht="16.899999999999999" customHeight="1">
      <c r="B138" s="29"/>
      <c r="C138" s="187" t="s">
        <v>7572</v>
      </c>
      <c r="D138" s="188" t="s">
        <v>7572</v>
      </c>
      <c r="E138" s="189" t="s">
        <v>1</v>
      </c>
      <c r="F138" s="190">
        <v>25.2</v>
      </c>
      <c r="H138" s="29"/>
    </row>
    <row r="139" spans="2:8" s="1" customFormat="1" ht="16.899999999999999" customHeight="1">
      <c r="B139" s="29"/>
      <c r="C139" s="191" t="s">
        <v>7572</v>
      </c>
      <c r="D139" s="191" t="s">
        <v>7573</v>
      </c>
      <c r="E139" s="17" t="s">
        <v>1</v>
      </c>
      <c r="F139" s="192">
        <v>25.2</v>
      </c>
      <c r="H139" s="29"/>
    </row>
    <row r="140" spans="2:8" s="1" customFormat="1" ht="16.899999999999999" customHeight="1">
      <c r="B140" s="29"/>
      <c r="C140" s="187" t="s">
        <v>7242</v>
      </c>
      <c r="D140" s="188" t="s">
        <v>1</v>
      </c>
      <c r="E140" s="189" t="s">
        <v>1</v>
      </c>
      <c r="F140" s="190">
        <v>24.12</v>
      </c>
      <c r="H140" s="29"/>
    </row>
    <row r="141" spans="2:8" s="1" customFormat="1" ht="16.899999999999999" customHeight="1">
      <c r="B141" s="29"/>
      <c r="C141" s="191" t="s">
        <v>7242</v>
      </c>
      <c r="D141" s="191" t="s">
        <v>7313</v>
      </c>
      <c r="E141" s="17" t="s">
        <v>1</v>
      </c>
      <c r="F141" s="192">
        <v>24.12</v>
      </c>
      <c r="H141" s="29"/>
    </row>
    <row r="142" spans="2:8" s="1" customFormat="1" ht="16.899999999999999" customHeight="1">
      <c r="B142" s="29"/>
      <c r="C142" s="193" t="s">
        <v>7772</v>
      </c>
      <c r="H142" s="29"/>
    </row>
    <row r="143" spans="2:8" s="1" customFormat="1" ht="16.899999999999999" customHeight="1">
      <c r="B143" s="29"/>
      <c r="C143" s="191" t="s">
        <v>256</v>
      </c>
      <c r="D143" s="191" t="s">
        <v>7311</v>
      </c>
      <c r="E143" s="17" t="s">
        <v>229</v>
      </c>
      <c r="F143" s="192">
        <v>24.12</v>
      </c>
      <c r="H143" s="29"/>
    </row>
    <row r="144" spans="2:8" s="1" customFormat="1" ht="16.899999999999999" customHeight="1">
      <c r="B144" s="29"/>
      <c r="C144" s="191" t="s">
        <v>7314</v>
      </c>
      <c r="D144" s="191" t="s">
        <v>7315</v>
      </c>
      <c r="E144" s="17" t="s">
        <v>253</v>
      </c>
      <c r="F144" s="192">
        <v>41.003999999999998</v>
      </c>
      <c r="H144" s="29"/>
    </row>
    <row r="145" spans="2:8" s="1" customFormat="1" ht="16.899999999999999" customHeight="1">
      <c r="B145" s="29"/>
      <c r="C145" s="187" t="s">
        <v>7244</v>
      </c>
      <c r="D145" s="188" t="s">
        <v>1</v>
      </c>
      <c r="E145" s="189" t="s">
        <v>1</v>
      </c>
      <c r="F145" s="190">
        <v>774.67</v>
      </c>
      <c r="H145" s="29"/>
    </row>
    <row r="146" spans="2:8" s="1" customFormat="1" ht="16.899999999999999" customHeight="1">
      <c r="B146" s="29"/>
      <c r="C146" s="191" t="s">
        <v>7244</v>
      </c>
      <c r="D146" s="191" t="s">
        <v>7290</v>
      </c>
      <c r="E146" s="17" t="s">
        <v>1</v>
      </c>
      <c r="F146" s="192">
        <v>774.67</v>
      </c>
      <c r="H146" s="29"/>
    </row>
    <row r="147" spans="2:8" s="1" customFormat="1" ht="16.899999999999999" customHeight="1">
      <c r="B147" s="29"/>
      <c r="C147" s="193" t="s">
        <v>7772</v>
      </c>
      <c r="H147" s="29"/>
    </row>
    <row r="148" spans="2:8" s="1" customFormat="1" ht="22.5">
      <c r="B148" s="29"/>
      <c r="C148" s="191" t="s">
        <v>244</v>
      </c>
      <c r="D148" s="191" t="s">
        <v>7288</v>
      </c>
      <c r="E148" s="17" t="s">
        <v>229</v>
      </c>
      <c r="F148" s="192">
        <v>817.42</v>
      </c>
      <c r="H148" s="29"/>
    </row>
    <row r="149" spans="2:8" s="1" customFormat="1" ht="16.899999999999999" customHeight="1">
      <c r="B149" s="29"/>
      <c r="C149" s="191" t="s">
        <v>7307</v>
      </c>
      <c r="D149" s="191" t="s">
        <v>6019</v>
      </c>
      <c r="E149" s="17" t="s">
        <v>229</v>
      </c>
      <c r="F149" s="192">
        <v>774.67</v>
      </c>
      <c r="H149" s="29"/>
    </row>
    <row r="150" spans="2:8" s="1" customFormat="1" ht="22.5">
      <c r="B150" s="29"/>
      <c r="C150" s="191" t="s">
        <v>6012</v>
      </c>
      <c r="D150" s="191" t="s">
        <v>6013</v>
      </c>
      <c r="E150" s="17" t="s">
        <v>253</v>
      </c>
      <c r="F150" s="192">
        <v>1394.4059999999999</v>
      </c>
      <c r="H150" s="29"/>
    </row>
    <row r="151" spans="2:8" s="1" customFormat="1" ht="16.899999999999999" customHeight="1">
      <c r="B151" s="29"/>
      <c r="C151" s="187" t="s">
        <v>7258</v>
      </c>
      <c r="D151" s="188" t="s">
        <v>1</v>
      </c>
      <c r="E151" s="189" t="s">
        <v>1</v>
      </c>
      <c r="F151" s="190">
        <v>6</v>
      </c>
      <c r="H151" s="29"/>
    </row>
    <row r="152" spans="2:8" s="1" customFormat="1" ht="16.899999999999999" customHeight="1">
      <c r="B152" s="29"/>
      <c r="C152" s="191" t="s">
        <v>7258</v>
      </c>
      <c r="D152" s="191" t="s">
        <v>7473</v>
      </c>
      <c r="E152" s="17" t="s">
        <v>1</v>
      </c>
      <c r="F152" s="192">
        <v>6</v>
      </c>
      <c r="H152" s="29"/>
    </row>
    <row r="153" spans="2:8" s="1" customFormat="1" ht="16.899999999999999" customHeight="1">
      <c r="B153" s="29"/>
      <c r="C153" s="193" t="s">
        <v>7772</v>
      </c>
      <c r="H153" s="29"/>
    </row>
    <row r="154" spans="2:8" s="1" customFormat="1" ht="16.899999999999999" customHeight="1">
      <c r="B154" s="29"/>
      <c r="C154" s="191" t="s">
        <v>7470</v>
      </c>
      <c r="D154" s="191" t="s">
        <v>7471</v>
      </c>
      <c r="E154" s="17" t="s">
        <v>266</v>
      </c>
      <c r="F154" s="192">
        <v>18.399999999999999</v>
      </c>
      <c r="H154" s="29"/>
    </row>
    <row r="155" spans="2:8" s="1" customFormat="1" ht="16.899999999999999" customHeight="1">
      <c r="B155" s="29"/>
      <c r="C155" s="191" t="s">
        <v>7479</v>
      </c>
      <c r="D155" s="191" t="s">
        <v>7480</v>
      </c>
      <c r="E155" s="17" t="s">
        <v>266</v>
      </c>
      <c r="F155" s="192">
        <v>6.18</v>
      </c>
      <c r="H155" s="29"/>
    </row>
    <row r="156" spans="2:8" s="1" customFormat="1" ht="16.899999999999999" customHeight="1">
      <c r="B156" s="29"/>
      <c r="C156" s="187" t="s">
        <v>7263</v>
      </c>
      <c r="D156" s="188" t="s">
        <v>1</v>
      </c>
      <c r="E156" s="189" t="s">
        <v>1</v>
      </c>
      <c r="F156" s="190">
        <v>1416.066</v>
      </c>
      <c r="H156" s="29"/>
    </row>
    <row r="157" spans="2:8" s="1" customFormat="1" ht="16.899999999999999" customHeight="1">
      <c r="B157" s="29"/>
      <c r="C157" s="191" t="s">
        <v>7263</v>
      </c>
      <c r="D157" s="191" t="s">
        <v>7264</v>
      </c>
      <c r="E157" s="17" t="s">
        <v>1</v>
      </c>
      <c r="F157" s="192">
        <v>1416.066</v>
      </c>
      <c r="H157" s="29"/>
    </row>
    <row r="158" spans="2:8" s="1" customFormat="1" ht="16.899999999999999" customHeight="1">
      <c r="B158" s="29"/>
      <c r="C158" s="193" t="s">
        <v>7772</v>
      </c>
      <c r="H158" s="29"/>
    </row>
    <row r="159" spans="2:8" s="1" customFormat="1" ht="16.899999999999999" customHeight="1">
      <c r="B159" s="29"/>
      <c r="C159" s="191" t="s">
        <v>7578</v>
      </c>
      <c r="D159" s="191" t="s">
        <v>7579</v>
      </c>
      <c r="E159" s="17" t="s">
        <v>253</v>
      </c>
      <c r="F159" s="192">
        <v>1415.4659999999999</v>
      </c>
      <c r="H159" s="29"/>
    </row>
    <row r="160" spans="2:8" s="1" customFormat="1" ht="16.899999999999999" customHeight="1">
      <c r="B160" s="29"/>
      <c r="C160" s="191" t="s">
        <v>7594</v>
      </c>
      <c r="D160" s="191" t="s">
        <v>7595</v>
      </c>
      <c r="E160" s="17" t="s">
        <v>253</v>
      </c>
      <c r="F160" s="192">
        <v>1415.4659999999999</v>
      </c>
      <c r="H160" s="29"/>
    </row>
    <row r="161" spans="2:8" s="1" customFormat="1" ht="16.899999999999999" customHeight="1">
      <c r="B161" s="29"/>
      <c r="C161" s="187" t="s">
        <v>7259</v>
      </c>
      <c r="D161" s="188" t="s">
        <v>1</v>
      </c>
      <c r="E161" s="189" t="s">
        <v>1</v>
      </c>
      <c r="F161" s="190">
        <v>12.4</v>
      </c>
      <c r="H161" s="29"/>
    </row>
    <row r="162" spans="2:8" s="1" customFormat="1" ht="16.899999999999999" customHeight="1">
      <c r="B162" s="29"/>
      <c r="C162" s="191" t="s">
        <v>7259</v>
      </c>
      <c r="D162" s="191" t="s">
        <v>7474</v>
      </c>
      <c r="E162" s="17" t="s">
        <v>1</v>
      </c>
      <c r="F162" s="192">
        <v>12.4</v>
      </c>
      <c r="H162" s="29"/>
    </row>
    <row r="163" spans="2:8" s="1" customFormat="1" ht="16.899999999999999" customHeight="1">
      <c r="B163" s="29"/>
      <c r="C163" s="193" t="s">
        <v>7772</v>
      </c>
      <c r="H163" s="29"/>
    </row>
    <row r="164" spans="2:8" s="1" customFormat="1" ht="16.899999999999999" customHeight="1">
      <c r="B164" s="29"/>
      <c r="C164" s="191" t="s">
        <v>7470</v>
      </c>
      <c r="D164" s="191" t="s">
        <v>7471</v>
      </c>
      <c r="E164" s="17" t="s">
        <v>266</v>
      </c>
      <c r="F164" s="192">
        <v>18.399999999999999</v>
      </c>
      <c r="H164" s="29"/>
    </row>
    <row r="165" spans="2:8" s="1" customFormat="1" ht="16.899999999999999" customHeight="1">
      <c r="B165" s="29"/>
      <c r="C165" s="191" t="s">
        <v>7475</v>
      </c>
      <c r="D165" s="191" t="s">
        <v>7476</v>
      </c>
      <c r="E165" s="17" t="s">
        <v>266</v>
      </c>
      <c r="F165" s="192">
        <v>12.772</v>
      </c>
      <c r="H165" s="29"/>
    </row>
    <row r="166" spans="2:8" s="1" customFormat="1" ht="16.899999999999999" customHeight="1">
      <c r="B166" s="29"/>
      <c r="C166" s="187" t="s">
        <v>7261</v>
      </c>
      <c r="D166" s="188" t="s">
        <v>1</v>
      </c>
      <c r="E166" s="189" t="s">
        <v>1</v>
      </c>
      <c r="F166" s="190">
        <v>39.06</v>
      </c>
      <c r="H166" s="29"/>
    </row>
    <row r="167" spans="2:8" s="1" customFormat="1" ht="16.899999999999999" customHeight="1">
      <c r="B167" s="29"/>
      <c r="C167" s="191" t="s">
        <v>7261</v>
      </c>
      <c r="D167" s="191" t="s">
        <v>7410</v>
      </c>
      <c r="E167" s="17" t="s">
        <v>1</v>
      </c>
      <c r="F167" s="192">
        <v>39.06</v>
      </c>
      <c r="H167" s="29"/>
    </row>
    <row r="168" spans="2:8" s="1" customFormat="1" ht="16.899999999999999" customHeight="1">
      <c r="B168" s="29"/>
      <c r="C168" s="193" t="s">
        <v>7772</v>
      </c>
      <c r="H168" s="29"/>
    </row>
    <row r="169" spans="2:8" s="1" customFormat="1" ht="22.5">
      <c r="B169" s="29"/>
      <c r="C169" s="191" t="s">
        <v>7407</v>
      </c>
      <c r="D169" s="191" t="s">
        <v>7408</v>
      </c>
      <c r="E169" s="17" t="s">
        <v>266</v>
      </c>
      <c r="F169" s="192">
        <v>27.341999999999999</v>
      </c>
      <c r="H169" s="29"/>
    </row>
    <row r="170" spans="2:8" s="1" customFormat="1" ht="22.5">
      <c r="B170" s="29"/>
      <c r="C170" s="191" t="s">
        <v>7318</v>
      </c>
      <c r="D170" s="191" t="s">
        <v>7319</v>
      </c>
      <c r="E170" s="17" t="s">
        <v>266</v>
      </c>
      <c r="F170" s="192">
        <v>11.718</v>
      </c>
      <c r="H170" s="29"/>
    </row>
    <row r="171" spans="2:8" s="1" customFormat="1" ht="16.899999999999999" customHeight="1">
      <c r="B171" s="29"/>
      <c r="C171" s="191" t="s">
        <v>7326</v>
      </c>
      <c r="D171" s="191" t="s">
        <v>7327</v>
      </c>
      <c r="E171" s="17" t="s">
        <v>229</v>
      </c>
      <c r="F171" s="192">
        <v>0.93700000000000006</v>
      </c>
      <c r="H171" s="29"/>
    </row>
    <row r="172" spans="2:8" s="1" customFormat="1" ht="16.899999999999999" customHeight="1">
      <c r="B172" s="29"/>
      <c r="C172" s="187" t="s">
        <v>7256</v>
      </c>
      <c r="D172" s="188" t="s">
        <v>1</v>
      </c>
      <c r="E172" s="189" t="s">
        <v>1</v>
      </c>
      <c r="F172" s="190">
        <v>140</v>
      </c>
      <c r="H172" s="29"/>
    </row>
    <row r="173" spans="2:8" s="1" customFormat="1" ht="16.899999999999999" customHeight="1">
      <c r="B173" s="29"/>
      <c r="C173" s="191" t="s">
        <v>7256</v>
      </c>
      <c r="D173" s="191" t="s">
        <v>7347</v>
      </c>
      <c r="E173" s="17" t="s">
        <v>1</v>
      </c>
      <c r="F173" s="192">
        <v>140</v>
      </c>
      <c r="H173" s="29"/>
    </row>
    <row r="174" spans="2:8" s="1" customFormat="1" ht="16.899999999999999" customHeight="1">
      <c r="B174" s="29"/>
      <c r="C174" s="193" t="s">
        <v>7772</v>
      </c>
      <c r="H174" s="29"/>
    </row>
    <row r="175" spans="2:8" s="1" customFormat="1" ht="16.899999999999999" customHeight="1">
      <c r="B175" s="29"/>
      <c r="C175" s="191" t="s">
        <v>7343</v>
      </c>
      <c r="D175" s="191" t="s">
        <v>7344</v>
      </c>
      <c r="E175" s="17" t="s">
        <v>266</v>
      </c>
      <c r="F175" s="192">
        <v>2461</v>
      </c>
      <c r="H175" s="29"/>
    </row>
    <row r="176" spans="2:8" s="1" customFormat="1" ht="22.5">
      <c r="B176" s="29"/>
      <c r="C176" s="191" t="s">
        <v>7407</v>
      </c>
      <c r="D176" s="191" t="s">
        <v>7408</v>
      </c>
      <c r="E176" s="17" t="s">
        <v>266</v>
      </c>
      <c r="F176" s="192">
        <v>27.341999999999999</v>
      </c>
      <c r="H176" s="29"/>
    </row>
    <row r="177" spans="2:8" s="1" customFormat="1" ht="16.899999999999999" customHeight="1">
      <c r="B177" s="29"/>
      <c r="C177" s="191" t="s">
        <v>7439</v>
      </c>
      <c r="D177" s="191" t="s">
        <v>7440</v>
      </c>
      <c r="E177" s="17" t="s">
        <v>266</v>
      </c>
      <c r="F177" s="192">
        <v>140</v>
      </c>
      <c r="H177" s="29"/>
    </row>
    <row r="178" spans="2:8" s="1" customFormat="1" ht="16.899999999999999" customHeight="1">
      <c r="B178" s="29"/>
      <c r="C178" s="191" t="s">
        <v>7483</v>
      </c>
      <c r="D178" s="191" t="s">
        <v>7484</v>
      </c>
      <c r="E178" s="17" t="s">
        <v>266</v>
      </c>
      <c r="F178" s="192">
        <v>140</v>
      </c>
      <c r="H178" s="29"/>
    </row>
    <row r="179" spans="2:8" s="1" customFormat="1" ht="26.45" customHeight="1">
      <c r="B179" s="29"/>
      <c r="C179" s="186" t="s">
        <v>7776</v>
      </c>
      <c r="D179" s="186" t="s">
        <v>162</v>
      </c>
      <c r="H179" s="29"/>
    </row>
    <row r="180" spans="2:8" s="1" customFormat="1" ht="16.899999999999999" customHeight="1">
      <c r="B180" s="29"/>
      <c r="C180" s="187" t="s">
        <v>7618</v>
      </c>
      <c r="D180" s="188" t="s">
        <v>1</v>
      </c>
      <c r="E180" s="189" t="s">
        <v>1</v>
      </c>
      <c r="F180" s="190">
        <v>308</v>
      </c>
      <c r="H180" s="29"/>
    </row>
    <row r="181" spans="2:8" s="1" customFormat="1" ht="16.899999999999999" customHeight="1">
      <c r="B181" s="29"/>
      <c r="C181" s="191" t="s">
        <v>1</v>
      </c>
      <c r="D181" s="191" t="s">
        <v>7672</v>
      </c>
      <c r="E181" s="17" t="s">
        <v>1</v>
      </c>
      <c r="F181" s="192">
        <v>308</v>
      </c>
      <c r="H181" s="29"/>
    </row>
    <row r="182" spans="2:8" s="1" customFormat="1" ht="16.899999999999999" customHeight="1">
      <c r="B182" s="29"/>
      <c r="C182" s="191" t="s">
        <v>7618</v>
      </c>
      <c r="D182" s="191" t="s">
        <v>288</v>
      </c>
      <c r="E182" s="17" t="s">
        <v>1</v>
      </c>
      <c r="F182" s="192">
        <v>308</v>
      </c>
      <c r="H182" s="29"/>
    </row>
    <row r="183" spans="2:8" s="1" customFormat="1" ht="16.899999999999999" customHeight="1">
      <c r="B183" s="29"/>
      <c r="C183" s="193" t="s">
        <v>7772</v>
      </c>
      <c r="H183" s="29"/>
    </row>
    <row r="184" spans="2:8" s="1" customFormat="1" ht="16.899999999999999" customHeight="1">
      <c r="B184" s="29"/>
      <c r="C184" s="191" t="s">
        <v>7343</v>
      </c>
      <c r="D184" s="191" t="s">
        <v>7344</v>
      </c>
      <c r="E184" s="17" t="s">
        <v>266</v>
      </c>
      <c r="F184" s="192">
        <v>494</v>
      </c>
      <c r="H184" s="29"/>
    </row>
    <row r="185" spans="2:8" s="1" customFormat="1" ht="16.899999999999999" customHeight="1">
      <c r="B185" s="29"/>
      <c r="C185" s="191" t="s">
        <v>7442</v>
      </c>
      <c r="D185" s="191" t="s">
        <v>7443</v>
      </c>
      <c r="E185" s="17" t="s">
        <v>266</v>
      </c>
      <c r="F185" s="192">
        <v>308</v>
      </c>
      <c r="H185" s="29"/>
    </row>
    <row r="186" spans="2:8" s="1" customFormat="1" ht="16.899999999999999" customHeight="1">
      <c r="B186" s="29"/>
      <c r="C186" s="191" t="s">
        <v>7736</v>
      </c>
      <c r="D186" s="191" t="s">
        <v>7737</v>
      </c>
      <c r="E186" s="17" t="s">
        <v>266</v>
      </c>
      <c r="F186" s="192">
        <v>308</v>
      </c>
      <c r="H186" s="29"/>
    </row>
    <row r="187" spans="2:8" s="1" customFormat="1" ht="16.899999999999999" customHeight="1">
      <c r="B187" s="29"/>
      <c r="C187" s="187" t="s">
        <v>7253</v>
      </c>
      <c r="D187" s="188" t="s">
        <v>1</v>
      </c>
      <c r="E187" s="189" t="s">
        <v>1</v>
      </c>
      <c r="F187" s="190">
        <v>132.80000000000001</v>
      </c>
      <c r="H187" s="29"/>
    </row>
    <row r="188" spans="2:8" s="1" customFormat="1" ht="16.899999999999999" customHeight="1">
      <c r="B188" s="29"/>
      <c r="C188" s="191" t="s">
        <v>7253</v>
      </c>
      <c r="D188" s="191" t="s">
        <v>7748</v>
      </c>
      <c r="E188" s="17" t="s">
        <v>1</v>
      </c>
      <c r="F188" s="192">
        <v>132.80000000000001</v>
      </c>
      <c r="H188" s="29"/>
    </row>
    <row r="189" spans="2:8" s="1" customFormat="1" ht="16.899999999999999" customHeight="1">
      <c r="B189" s="29"/>
      <c r="C189" s="193" t="s">
        <v>7772</v>
      </c>
      <c r="H189" s="29"/>
    </row>
    <row r="190" spans="2:8" s="1" customFormat="1" ht="16.899999999999999" customHeight="1">
      <c r="B190" s="29"/>
      <c r="C190" s="191" t="s">
        <v>7556</v>
      </c>
      <c r="D190" s="191" t="s">
        <v>7557</v>
      </c>
      <c r="E190" s="17" t="s">
        <v>272</v>
      </c>
      <c r="F190" s="192">
        <v>132.80000000000001</v>
      </c>
      <c r="H190" s="29"/>
    </row>
    <row r="191" spans="2:8" s="1" customFormat="1" ht="16.899999999999999" customHeight="1">
      <c r="B191" s="29"/>
      <c r="C191" s="191" t="s">
        <v>7565</v>
      </c>
      <c r="D191" s="191" t="s">
        <v>7566</v>
      </c>
      <c r="E191" s="17" t="s">
        <v>272</v>
      </c>
      <c r="F191" s="192">
        <v>135.45599999999999</v>
      </c>
      <c r="H191" s="29"/>
    </row>
    <row r="192" spans="2:8" s="1" customFormat="1" ht="16.899999999999999" customHeight="1">
      <c r="B192" s="29"/>
      <c r="C192" s="187" t="s">
        <v>7355</v>
      </c>
      <c r="D192" s="188" t="s">
        <v>7355</v>
      </c>
      <c r="E192" s="189" t="s">
        <v>1</v>
      </c>
      <c r="F192" s="190">
        <v>494</v>
      </c>
      <c r="H192" s="29"/>
    </row>
    <row r="193" spans="2:8" s="1" customFormat="1" ht="16.899999999999999" customHeight="1">
      <c r="B193" s="29"/>
      <c r="C193" s="191" t="s">
        <v>1</v>
      </c>
      <c r="D193" s="191" t="s">
        <v>7672</v>
      </c>
      <c r="E193" s="17" t="s">
        <v>1</v>
      </c>
      <c r="F193" s="192">
        <v>308</v>
      </c>
      <c r="H193" s="29"/>
    </row>
    <row r="194" spans="2:8" s="1" customFormat="1" ht="16.899999999999999" customHeight="1">
      <c r="B194" s="29"/>
      <c r="C194" s="191" t="s">
        <v>1</v>
      </c>
      <c r="D194" s="191" t="s">
        <v>7673</v>
      </c>
      <c r="E194" s="17" t="s">
        <v>1</v>
      </c>
      <c r="F194" s="192">
        <v>186</v>
      </c>
      <c r="H194" s="29"/>
    </row>
    <row r="195" spans="2:8" s="1" customFormat="1" ht="16.899999999999999" customHeight="1">
      <c r="B195" s="29"/>
      <c r="C195" s="191" t="s">
        <v>7355</v>
      </c>
      <c r="D195" s="191" t="s">
        <v>239</v>
      </c>
      <c r="E195" s="17" t="s">
        <v>1</v>
      </c>
      <c r="F195" s="192">
        <v>494</v>
      </c>
      <c r="H195" s="29"/>
    </row>
    <row r="196" spans="2:8" s="1" customFormat="1" ht="16.899999999999999" customHeight="1">
      <c r="B196" s="29"/>
      <c r="C196" s="187" t="s">
        <v>7354</v>
      </c>
      <c r="D196" s="188" t="s">
        <v>1</v>
      </c>
      <c r="E196" s="189" t="s">
        <v>1</v>
      </c>
      <c r="F196" s="190">
        <v>186</v>
      </c>
      <c r="H196" s="29"/>
    </row>
    <row r="197" spans="2:8" s="1" customFormat="1" ht="16.899999999999999" customHeight="1">
      <c r="B197" s="29"/>
      <c r="C197" s="191" t="s">
        <v>1</v>
      </c>
      <c r="D197" s="191" t="s">
        <v>7673</v>
      </c>
      <c r="E197" s="17" t="s">
        <v>1</v>
      </c>
      <c r="F197" s="192">
        <v>186</v>
      </c>
      <c r="H197" s="29"/>
    </row>
    <row r="198" spans="2:8" s="1" customFormat="1" ht="16.899999999999999" customHeight="1">
      <c r="B198" s="29"/>
      <c r="C198" s="191" t="s">
        <v>7354</v>
      </c>
      <c r="D198" s="191" t="s">
        <v>288</v>
      </c>
      <c r="E198" s="17" t="s">
        <v>1</v>
      </c>
      <c r="F198" s="192">
        <v>186</v>
      </c>
      <c r="H198" s="29"/>
    </row>
    <row r="199" spans="2:8" s="1" customFormat="1" ht="16.899999999999999" customHeight="1">
      <c r="B199" s="29"/>
      <c r="C199" s="193" t="s">
        <v>7772</v>
      </c>
      <c r="H199" s="29"/>
    </row>
    <row r="200" spans="2:8" s="1" customFormat="1" ht="16.899999999999999" customHeight="1">
      <c r="B200" s="29"/>
      <c r="C200" s="191" t="s">
        <v>7343</v>
      </c>
      <c r="D200" s="191" t="s">
        <v>7344</v>
      </c>
      <c r="E200" s="17" t="s">
        <v>266</v>
      </c>
      <c r="F200" s="192">
        <v>494</v>
      </c>
      <c r="H200" s="29"/>
    </row>
    <row r="201" spans="2:8" s="1" customFormat="1" ht="22.5">
      <c r="B201" s="29"/>
      <c r="C201" s="191" t="s">
        <v>7147</v>
      </c>
      <c r="D201" s="191" t="s">
        <v>7148</v>
      </c>
      <c r="E201" s="17" t="s">
        <v>229</v>
      </c>
      <c r="F201" s="192">
        <v>119.16</v>
      </c>
      <c r="H201" s="29"/>
    </row>
    <row r="202" spans="2:8" s="1" customFormat="1" ht="16.899999999999999" customHeight="1">
      <c r="B202" s="29"/>
      <c r="C202" s="191" t="s">
        <v>7699</v>
      </c>
      <c r="D202" s="191" t="s">
        <v>7198</v>
      </c>
      <c r="E202" s="17" t="s">
        <v>266</v>
      </c>
      <c r="F202" s="192">
        <v>378</v>
      </c>
      <c r="H202" s="29"/>
    </row>
    <row r="203" spans="2:8" s="1" customFormat="1" ht="22.5">
      <c r="B203" s="29"/>
      <c r="C203" s="191" t="s">
        <v>7412</v>
      </c>
      <c r="D203" s="191" t="s">
        <v>7413</v>
      </c>
      <c r="E203" s="17" t="s">
        <v>266</v>
      </c>
      <c r="F203" s="192">
        <v>372</v>
      </c>
      <c r="H203" s="29"/>
    </row>
    <row r="204" spans="2:8" s="1" customFormat="1" ht="16.899999999999999" customHeight="1">
      <c r="B204" s="29"/>
      <c r="C204" s="191" t="s">
        <v>7435</v>
      </c>
      <c r="D204" s="191" t="s">
        <v>7436</v>
      </c>
      <c r="E204" s="17" t="s">
        <v>266</v>
      </c>
      <c r="F204" s="192">
        <v>186</v>
      </c>
      <c r="H204" s="29"/>
    </row>
    <row r="205" spans="2:8" s="1" customFormat="1" ht="16.899999999999999" customHeight="1">
      <c r="B205" s="29"/>
      <c r="C205" s="191" t="s">
        <v>7418</v>
      </c>
      <c r="D205" s="191" t="s">
        <v>7419</v>
      </c>
      <c r="E205" s="17" t="s">
        <v>229</v>
      </c>
      <c r="F205" s="192">
        <v>11.606</v>
      </c>
      <c r="H205" s="29"/>
    </row>
    <row r="206" spans="2:8" s="1" customFormat="1" ht="16.899999999999999" customHeight="1">
      <c r="B206" s="29"/>
      <c r="C206" s="191" t="s">
        <v>7423</v>
      </c>
      <c r="D206" s="191" t="s">
        <v>7424</v>
      </c>
      <c r="E206" s="17" t="s">
        <v>229</v>
      </c>
      <c r="F206" s="192">
        <v>7.7380000000000004</v>
      </c>
      <c r="H206" s="29"/>
    </row>
    <row r="207" spans="2:8" s="1" customFormat="1" ht="16.899999999999999" customHeight="1">
      <c r="B207" s="29"/>
      <c r="C207" s="191" t="s">
        <v>7392</v>
      </c>
      <c r="D207" s="191" t="s">
        <v>7393</v>
      </c>
      <c r="E207" s="17" t="s">
        <v>266</v>
      </c>
      <c r="F207" s="192">
        <v>220.31700000000001</v>
      </c>
      <c r="H207" s="29"/>
    </row>
    <row r="208" spans="2:8" s="1" customFormat="1" ht="16.899999999999999" customHeight="1">
      <c r="B208" s="29"/>
      <c r="C208" s="187" t="s">
        <v>7239</v>
      </c>
      <c r="D208" s="188" t="s">
        <v>1</v>
      </c>
      <c r="E208" s="189" t="s">
        <v>1</v>
      </c>
      <c r="F208" s="190">
        <v>20</v>
      </c>
      <c r="H208" s="29"/>
    </row>
    <row r="209" spans="2:8" s="1" customFormat="1" ht="16.899999999999999" customHeight="1">
      <c r="B209" s="29"/>
      <c r="C209" s="191" t="s">
        <v>7239</v>
      </c>
      <c r="D209" s="191" t="s">
        <v>7656</v>
      </c>
      <c r="E209" s="17" t="s">
        <v>1</v>
      </c>
      <c r="F209" s="192">
        <v>20</v>
      </c>
      <c r="H209" s="29"/>
    </row>
    <row r="210" spans="2:8" s="1" customFormat="1" ht="16.899999999999999" customHeight="1">
      <c r="B210" s="29"/>
      <c r="C210" s="193" t="s">
        <v>7772</v>
      </c>
      <c r="H210" s="29"/>
    </row>
    <row r="211" spans="2:8" s="1" customFormat="1" ht="16.899999999999999" customHeight="1">
      <c r="B211" s="29"/>
      <c r="C211" s="191" t="s">
        <v>7303</v>
      </c>
      <c r="D211" s="191" t="s">
        <v>7304</v>
      </c>
      <c r="E211" s="17" t="s">
        <v>229</v>
      </c>
      <c r="F211" s="192">
        <v>20</v>
      </c>
      <c r="H211" s="29"/>
    </row>
    <row r="212" spans="2:8" s="1" customFormat="1" ht="22.5">
      <c r="B212" s="29"/>
      <c r="C212" s="191" t="s">
        <v>7285</v>
      </c>
      <c r="D212" s="191" t="s">
        <v>7286</v>
      </c>
      <c r="E212" s="17" t="s">
        <v>229</v>
      </c>
      <c r="F212" s="192">
        <v>20</v>
      </c>
      <c r="H212" s="29"/>
    </row>
    <row r="213" spans="2:8" s="1" customFormat="1" ht="22.5">
      <c r="B213" s="29"/>
      <c r="C213" s="191" t="s">
        <v>244</v>
      </c>
      <c r="D213" s="191" t="s">
        <v>7288</v>
      </c>
      <c r="E213" s="17" t="s">
        <v>229</v>
      </c>
      <c r="F213" s="192">
        <v>3542.96</v>
      </c>
      <c r="H213" s="29"/>
    </row>
    <row r="214" spans="2:8" s="1" customFormat="1" ht="16.899999999999999" customHeight="1">
      <c r="B214" s="29"/>
      <c r="C214" s="187" t="s">
        <v>7246</v>
      </c>
      <c r="D214" s="188" t="s">
        <v>1</v>
      </c>
      <c r="E214" s="189" t="s">
        <v>1</v>
      </c>
      <c r="F214" s="190">
        <v>3400</v>
      </c>
      <c r="H214" s="29"/>
    </row>
    <row r="215" spans="2:8" s="1" customFormat="1" ht="16.899999999999999" customHeight="1">
      <c r="B215" s="29"/>
      <c r="C215" s="191" t="s">
        <v>1</v>
      </c>
      <c r="D215" s="191" t="s">
        <v>7647</v>
      </c>
      <c r="E215" s="17" t="s">
        <v>1</v>
      </c>
      <c r="F215" s="192">
        <v>3400</v>
      </c>
      <c r="H215" s="29"/>
    </row>
    <row r="216" spans="2:8" s="1" customFormat="1" ht="16.899999999999999" customHeight="1">
      <c r="B216" s="29"/>
      <c r="C216" s="191" t="s">
        <v>7246</v>
      </c>
      <c r="D216" s="191" t="s">
        <v>239</v>
      </c>
      <c r="E216" s="17" t="s">
        <v>1</v>
      </c>
      <c r="F216" s="192">
        <v>3400</v>
      </c>
      <c r="H216" s="29"/>
    </row>
    <row r="217" spans="2:8" s="1" customFormat="1" ht="16.899999999999999" customHeight="1">
      <c r="B217" s="29"/>
      <c r="C217" s="193" t="s">
        <v>7772</v>
      </c>
      <c r="H217" s="29"/>
    </row>
    <row r="218" spans="2:8" s="1" customFormat="1" ht="22.5">
      <c r="B218" s="29"/>
      <c r="C218" s="191" t="s">
        <v>7644</v>
      </c>
      <c r="D218" s="191" t="s">
        <v>7645</v>
      </c>
      <c r="E218" s="17" t="s">
        <v>229</v>
      </c>
      <c r="F218" s="192">
        <v>3400</v>
      </c>
      <c r="H218" s="29"/>
    </row>
    <row r="219" spans="2:8" s="1" customFormat="1" ht="22.5">
      <c r="B219" s="29"/>
      <c r="C219" s="191" t="s">
        <v>244</v>
      </c>
      <c r="D219" s="191" t="s">
        <v>7288</v>
      </c>
      <c r="E219" s="17" t="s">
        <v>229</v>
      </c>
      <c r="F219" s="192">
        <v>3542.96</v>
      </c>
      <c r="H219" s="29"/>
    </row>
    <row r="220" spans="2:8" s="1" customFormat="1" ht="16.899999999999999" customHeight="1">
      <c r="B220" s="29"/>
      <c r="C220" s="191" t="s">
        <v>7300</v>
      </c>
      <c r="D220" s="191" t="s">
        <v>7301</v>
      </c>
      <c r="E220" s="17" t="s">
        <v>229</v>
      </c>
      <c r="F220" s="192">
        <v>3562.96</v>
      </c>
      <c r="H220" s="29"/>
    </row>
    <row r="221" spans="2:8" s="1" customFormat="1" ht="16.899999999999999" customHeight="1">
      <c r="B221" s="29"/>
      <c r="C221" s="187" t="s">
        <v>7619</v>
      </c>
      <c r="D221" s="188" t="s">
        <v>1</v>
      </c>
      <c r="E221" s="189" t="s">
        <v>1</v>
      </c>
      <c r="F221" s="190">
        <v>43.8</v>
      </c>
      <c r="H221" s="29"/>
    </row>
    <row r="222" spans="2:8" s="1" customFormat="1" ht="16.899999999999999" customHeight="1">
      <c r="B222" s="29"/>
      <c r="C222" s="191" t="s">
        <v>1</v>
      </c>
      <c r="D222" s="191" t="s">
        <v>7639</v>
      </c>
      <c r="E222" s="17" t="s">
        <v>1</v>
      </c>
      <c r="F222" s="192">
        <v>40.799999999999997</v>
      </c>
      <c r="H222" s="29"/>
    </row>
    <row r="223" spans="2:8" s="1" customFormat="1" ht="16.899999999999999" customHeight="1">
      <c r="B223" s="29"/>
      <c r="C223" s="191" t="s">
        <v>1</v>
      </c>
      <c r="D223" s="191" t="s">
        <v>7640</v>
      </c>
      <c r="E223" s="17" t="s">
        <v>1</v>
      </c>
      <c r="F223" s="192">
        <v>3</v>
      </c>
      <c r="H223" s="29"/>
    </row>
    <row r="224" spans="2:8" s="1" customFormat="1" ht="16.899999999999999" customHeight="1">
      <c r="B224" s="29"/>
      <c r="C224" s="191" t="s">
        <v>7619</v>
      </c>
      <c r="D224" s="191" t="s">
        <v>239</v>
      </c>
      <c r="E224" s="17" t="s">
        <v>1</v>
      </c>
      <c r="F224" s="192">
        <v>43.8</v>
      </c>
      <c r="H224" s="29"/>
    </row>
    <row r="225" spans="2:8" s="1" customFormat="1" ht="16.899999999999999" customHeight="1">
      <c r="B225" s="29"/>
      <c r="C225" s="193" t="s">
        <v>7772</v>
      </c>
      <c r="H225" s="29"/>
    </row>
    <row r="226" spans="2:8" s="1" customFormat="1" ht="22.5">
      <c r="B226" s="29"/>
      <c r="C226" s="191" t="s">
        <v>7152</v>
      </c>
      <c r="D226" s="191" t="s">
        <v>7153</v>
      </c>
      <c r="E226" s="17" t="s">
        <v>229</v>
      </c>
      <c r="F226" s="192">
        <v>43.8</v>
      </c>
      <c r="H226" s="29"/>
    </row>
    <row r="227" spans="2:8" s="1" customFormat="1" ht="22.5">
      <c r="B227" s="29"/>
      <c r="C227" s="191" t="s">
        <v>244</v>
      </c>
      <c r="D227" s="191" t="s">
        <v>7288</v>
      </c>
      <c r="E227" s="17" t="s">
        <v>229</v>
      </c>
      <c r="F227" s="192">
        <v>3542.96</v>
      </c>
      <c r="H227" s="29"/>
    </row>
    <row r="228" spans="2:8" s="1" customFormat="1" ht="16.899999999999999" customHeight="1">
      <c r="B228" s="29"/>
      <c r="C228" s="191" t="s">
        <v>7300</v>
      </c>
      <c r="D228" s="191" t="s">
        <v>7301</v>
      </c>
      <c r="E228" s="17" t="s">
        <v>229</v>
      </c>
      <c r="F228" s="192">
        <v>3562.96</v>
      </c>
      <c r="H228" s="29"/>
    </row>
    <row r="229" spans="2:8" s="1" customFormat="1" ht="16.899999999999999" customHeight="1">
      <c r="B229" s="29"/>
      <c r="C229" s="187" t="s">
        <v>7624</v>
      </c>
      <c r="D229" s="188" t="s">
        <v>1</v>
      </c>
      <c r="E229" s="189" t="s">
        <v>1</v>
      </c>
      <c r="F229" s="190">
        <v>119.16</v>
      </c>
      <c r="H229" s="29"/>
    </row>
    <row r="230" spans="2:8" s="1" customFormat="1" ht="16.899999999999999" customHeight="1">
      <c r="B230" s="29"/>
      <c r="C230" s="191" t="s">
        <v>1</v>
      </c>
      <c r="D230" s="191" t="s">
        <v>7642</v>
      </c>
      <c r="E230" s="17" t="s">
        <v>1</v>
      </c>
      <c r="F230" s="192">
        <v>54.06</v>
      </c>
      <c r="H230" s="29"/>
    </row>
    <row r="231" spans="2:8" s="1" customFormat="1" ht="16.899999999999999" customHeight="1">
      <c r="B231" s="29"/>
      <c r="C231" s="191" t="s">
        <v>1</v>
      </c>
      <c r="D231" s="191" t="s">
        <v>7643</v>
      </c>
      <c r="E231" s="17" t="s">
        <v>1</v>
      </c>
      <c r="F231" s="192">
        <v>65.099999999999994</v>
      </c>
      <c r="H231" s="29"/>
    </row>
    <row r="232" spans="2:8" s="1" customFormat="1" ht="16.899999999999999" customHeight="1">
      <c r="B232" s="29"/>
      <c r="C232" s="191" t="s">
        <v>7624</v>
      </c>
      <c r="D232" s="191" t="s">
        <v>239</v>
      </c>
      <c r="E232" s="17" t="s">
        <v>1</v>
      </c>
      <c r="F232" s="192">
        <v>119.16</v>
      </c>
      <c r="H232" s="29"/>
    </row>
    <row r="233" spans="2:8" s="1" customFormat="1" ht="16.899999999999999" customHeight="1">
      <c r="B233" s="29"/>
      <c r="C233" s="193" t="s">
        <v>7772</v>
      </c>
      <c r="H233" s="29"/>
    </row>
    <row r="234" spans="2:8" s="1" customFormat="1" ht="22.5">
      <c r="B234" s="29"/>
      <c r="C234" s="191" t="s">
        <v>7147</v>
      </c>
      <c r="D234" s="191" t="s">
        <v>7148</v>
      </c>
      <c r="E234" s="17" t="s">
        <v>229</v>
      </c>
      <c r="F234" s="192">
        <v>119.16</v>
      </c>
      <c r="H234" s="29"/>
    </row>
    <row r="235" spans="2:8" s="1" customFormat="1" ht="22.5">
      <c r="B235" s="29"/>
      <c r="C235" s="191" t="s">
        <v>244</v>
      </c>
      <c r="D235" s="191" t="s">
        <v>7288</v>
      </c>
      <c r="E235" s="17" t="s">
        <v>229</v>
      </c>
      <c r="F235" s="192">
        <v>3542.96</v>
      </c>
      <c r="H235" s="29"/>
    </row>
    <row r="236" spans="2:8" s="1" customFormat="1" ht="16.899999999999999" customHeight="1">
      <c r="B236" s="29"/>
      <c r="C236" s="191" t="s">
        <v>7300</v>
      </c>
      <c r="D236" s="191" t="s">
        <v>7301</v>
      </c>
      <c r="E236" s="17" t="s">
        <v>229</v>
      </c>
      <c r="F236" s="192">
        <v>3562.96</v>
      </c>
      <c r="H236" s="29"/>
    </row>
    <row r="237" spans="2:8" s="1" customFormat="1" ht="16.899999999999999" customHeight="1">
      <c r="B237" s="29"/>
      <c r="C237" s="187" t="s">
        <v>7742</v>
      </c>
      <c r="D237" s="188" t="s">
        <v>7742</v>
      </c>
      <c r="E237" s="189" t="s">
        <v>1</v>
      </c>
      <c r="F237" s="190">
        <v>32.64</v>
      </c>
      <c r="H237" s="29"/>
    </row>
    <row r="238" spans="2:8" s="1" customFormat="1" ht="16.899999999999999" customHeight="1">
      <c r="B238" s="29"/>
      <c r="C238" s="191" t="s">
        <v>7742</v>
      </c>
      <c r="D238" s="191" t="s">
        <v>7743</v>
      </c>
      <c r="E238" s="17" t="s">
        <v>1</v>
      </c>
      <c r="F238" s="192">
        <v>32.64</v>
      </c>
      <c r="H238" s="29"/>
    </row>
    <row r="239" spans="2:8" s="1" customFormat="1" ht="16.899999999999999" customHeight="1">
      <c r="B239" s="29"/>
      <c r="C239" s="187" t="s">
        <v>7242</v>
      </c>
      <c r="D239" s="188" t="s">
        <v>1</v>
      </c>
      <c r="E239" s="189" t="s">
        <v>1</v>
      </c>
      <c r="F239" s="190">
        <v>3</v>
      </c>
      <c r="H239" s="29"/>
    </row>
    <row r="240" spans="2:8" s="1" customFormat="1" ht="16.899999999999999" customHeight="1">
      <c r="B240" s="29"/>
      <c r="C240" s="191" t="s">
        <v>7242</v>
      </c>
      <c r="D240" s="191" t="s">
        <v>7666</v>
      </c>
      <c r="E240" s="17" t="s">
        <v>1</v>
      </c>
      <c r="F240" s="192">
        <v>3</v>
      </c>
      <c r="H240" s="29"/>
    </row>
    <row r="241" spans="2:8" s="1" customFormat="1" ht="16.899999999999999" customHeight="1">
      <c r="B241" s="29"/>
      <c r="C241" s="193" t="s">
        <v>7772</v>
      </c>
      <c r="H241" s="29"/>
    </row>
    <row r="242" spans="2:8" s="1" customFormat="1" ht="16.899999999999999" customHeight="1">
      <c r="B242" s="29"/>
      <c r="C242" s="191" t="s">
        <v>256</v>
      </c>
      <c r="D242" s="191" t="s">
        <v>7311</v>
      </c>
      <c r="E242" s="17" t="s">
        <v>229</v>
      </c>
      <c r="F242" s="192">
        <v>3</v>
      </c>
      <c r="H242" s="29"/>
    </row>
    <row r="243" spans="2:8" s="1" customFormat="1" ht="16.899999999999999" customHeight="1">
      <c r="B243" s="29"/>
      <c r="C243" s="191" t="s">
        <v>7667</v>
      </c>
      <c r="D243" s="191" t="s">
        <v>7668</v>
      </c>
      <c r="E243" s="17" t="s">
        <v>253</v>
      </c>
      <c r="F243" s="192">
        <v>5.0999999999999996</v>
      </c>
      <c r="H243" s="29"/>
    </row>
    <row r="244" spans="2:8" s="1" customFormat="1" ht="16.899999999999999" customHeight="1">
      <c r="B244" s="29"/>
      <c r="C244" s="187" t="s">
        <v>7244</v>
      </c>
      <c r="D244" s="188" t="s">
        <v>1</v>
      </c>
      <c r="E244" s="189" t="s">
        <v>1</v>
      </c>
      <c r="F244" s="190">
        <v>3542.96</v>
      </c>
      <c r="H244" s="29"/>
    </row>
    <row r="245" spans="2:8" s="1" customFormat="1" ht="16.899999999999999" customHeight="1">
      <c r="B245" s="29"/>
      <c r="C245" s="191" t="s">
        <v>7244</v>
      </c>
      <c r="D245" s="191" t="s">
        <v>7650</v>
      </c>
      <c r="E245" s="17" t="s">
        <v>1</v>
      </c>
      <c r="F245" s="192">
        <v>3542.96</v>
      </c>
      <c r="H245" s="29"/>
    </row>
    <row r="246" spans="2:8" s="1" customFormat="1" ht="16.899999999999999" customHeight="1">
      <c r="B246" s="29"/>
      <c r="C246" s="193" t="s">
        <v>7772</v>
      </c>
      <c r="H246" s="29"/>
    </row>
    <row r="247" spans="2:8" s="1" customFormat="1" ht="22.5">
      <c r="B247" s="29"/>
      <c r="C247" s="191" t="s">
        <v>244</v>
      </c>
      <c r="D247" s="191" t="s">
        <v>7288</v>
      </c>
      <c r="E247" s="17" t="s">
        <v>229</v>
      </c>
      <c r="F247" s="192">
        <v>3542.96</v>
      </c>
      <c r="H247" s="29"/>
    </row>
    <row r="248" spans="2:8" s="1" customFormat="1" ht="16.899999999999999" customHeight="1">
      <c r="B248" s="29"/>
      <c r="C248" s="191" t="s">
        <v>7307</v>
      </c>
      <c r="D248" s="191" t="s">
        <v>6019</v>
      </c>
      <c r="E248" s="17" t="s">
        <v>229</v>
      </c>
      <c r="F248" s="192">
        <v>3542.96</v>
      </c>
      <c r="H248" s="29"/>
    </row>
    <row r="249" spans="2:8" s="1" customFormat="1" ht="22.5">
      <c r="B249" s="29"/>
      <c r="C249" s="191" t="s">
        <v>6012</v>
      </c>
      <c r="D249" s="191" t="s">
        <v>6013</v>
      </c>
      <c r="E249" s="17" t="s">
        <v>253</v>
      </c>
      <c r="F249" s="192">
        <v>6377.3280000000004</v>
      </c>
      <c r="H249" s="29"/>
    </row>
    <row r="250" spans="2:8" s="1" customFormat="1" ht="16.899999999999999" customHeight="1">
      <c r="B250" s="29"/>
      <c r="C250" s="187" t="s">
        <v>7777</v>
      </c>
      <c r="D250" s="188" t="s">
        <v>7777</v>
      </c>
      <c r="E250" s="189" t="s">
        <v>1</v>
      </c>
      <c r="F250" s="190">
        <v>70.86</v>
      </c>
      <c r="H250" s="29"/>
    </row>
    <row r="251" spans="2:8" s="1" customFormat="1" ht="16.899999999999999" customHeight="1">
      <c r="B251" s="29"/>
      <c r="C251" s="191" t="s">
        <v>1</v>
      </c>
      <c r="D251" s="191" t="s">
        <v>7778</v>
      </c>
      <c r="E251" s="17" t="s">
        <v>1</v>
      </c>
      <c r="F251" s="192">
        <v>16.8</v>
      </c>
      <c r="H251" s="29"/>
    </row>
    <row r="252" spans="2:8" s="1" customFormat="1" ht="16.899999999999999" customHeight="1">
      <c r="B252" s="29"/>
      <c r="C252" s="191" t="s">
        <v>1</v>
      </c>
      <c r="D252" s="191" t="s">
        <v>7779</v>
      </c>
      <c r="E252" s="17" t="s">
        <v>1</v>
      </c>
      <c r="F252" s="192">
        <v>54.06</v>
      </c>
      <c r="H252" s="29"/>
    </row>
    <row r="253" spans="2:8" s="1" customFormat="1" ht="16.899999999999999" customHeight="1">
      <c r="B253" s="29"/>
      <c r="C253" s="191" t="s">
        <v>7777</v>
      </c>
      <c r="D253" s="191" t="s">
        <v>288</v>
      </c>
      <c r="E253" s="17" t="s">
        <v>1</v>
      </c>
      <c r="F253" s="192">
        <v>70.86</v>
      </c>
      <c r="H253" s="29"/>
    </row>
    <row r="254" spans="2:8" s="1" customFormat="1" ht="16.899999999999999" customHeight="1">
      <c r="B254" s="29"/>
      <c r="C254" s="193" t="s">
        <v>7772</v>
      </c>
      <c r="H254" s="29"/>
    </row>
    <row r="255" spans="2:8" s="1" customFormat="1" ht="16.899999999999999" customHeight="1">
      <c r="B255" s="29"/>
      <c r="C255" s="191" t="s">
        <v>7659</v>
      </c>
      <c r="D255" s="191" t="s">
        <v>7660</v>
      </c>
      <c r="E255" s="17" t="s">
        <v>229</v>
      </c>
      <c r="F255" s="192">
        <v>83.614999999999995</v>
      </c>
      <c r="H255" s="29"/>
    </row>
    <row r="256" spans="2:8" s="1" customFormat="1" ht="16.899999999999999" customHeight="1">
      <c r="B256" s="29"/>
      <c r="C256" s="191" t="s">
        <v>7676</v>
      </c>
      <c r="D256" s="191" t="s">
        <v>7677</v>
      </c>
      <c r="E256" s="17" t="s">
        <v>229</v>
      </c>
      <c r="F256" s="192">
        <v>114.767</v>
      </c>
      <c r="H256" s="29"/>
    </row>
    <row r="257" spans="2:8" s="1" customFormat="1" ht="7.35" customHeight="1">
      <c r="B257" s="41"/>
      <c r="C257" s="42"/>
      <c r="D257" s="42"/>
      <c r="E257" s="42"/>
      <c r="F257" s="42"/>
      <c r="G257" s="42"/>
      <c r="H257" s="29"/>
    </row>
    <row r="258" spans="2:8" s="1" customFormat="1"/>
  </sheetData>
  <mergeCells count="2">
    <mergeCell ref="D5:F5"/>
    <mergeCell ref="D6:F6"/>
  </mergeCells>
  <pageMargins left="0.7" right="0.7" top="0.78740157499999996" bottom="0.78740157499999996" header="0.3" footer="0.3"/>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51"/>
  <sheetViews>
    <sheetView showGridLines="0" workbookViewId="0">
      <selection activeCell="E118" sqref="E118:H118"/>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91</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2891</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ROUND(J126, 2)</f>
        <v>2268145.0099999998</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ROUND((SUM(BE126:BE250)),  2)</f>
        <v>958</v>
      </c>
      <c r="I35" s="84">
        <v>0.21</v>
      </c>
      <c r="J35" s="80">
        <f>ROUND(((SUM(BE126:BE250))*I35),  2)</f>
        <v>201.18</v>
      </c>
      <c r="L35" s="29"/>
    </row>
    <row r="36" spans="2:12" s="1" customFormat="1" ht="14.45" customHeight="1">
      <c r="B36" s="29"/>
      <c r="E36" s="26" t="s">
        <v>39</v>
      </c>
      <c r="F36" s="80">
        <f>ROUND((SUM(BF126:BF250)),  2)</f>
        <v>2267187.0099999998</v>
      </c>
      <c r="I36" s="84">
        <v>0.12</v>
      </c>
      <c r="J36" s="80">
        <f>ROUND(((SUM(BF126:BF250))*I36),  2)</f>
        <v>272062.44</v>
      </c>
      <c r="L36" s="29"/>
    </row>
    <row r="37" spans="2:12" s="1" customFormat="1" ht="14.45" hidden="1" customHeight="1">
      <c r="B37" s="29"/>
      <c r="E37" s="26" t="s">
        <v>40</v>
      </c>
      <c r="F37" s="80">
        <f>ROUND((SUM(BG126:BG250)),  2)</f>
        <v>0</v>
      </c>
      <c r="I37" s="84">
        <v>0.21</v>
      </c>
      <c r="J37" s="80">
        <f>0</f>
        <v>0</v>
      </c>
      <c r="L37" s="29"/>
    </row>
    <row r="38" spans="2:12" s="1" customFormat="1" ht="14.45" hidden="1" customHeight="1">
      <c r="B38" s="29"/>
      <c r="E38" s="26" t="s">
        <v>41</v>
      </c>
      <c r="F38" s="80">
        <f>ROUND((SUM(BH126:BH250)),  2)</f>
        <v>0</v>
      </c>
      <c r="I38" s="84">
        <v>0.12</v>
      </c>
      <c r="J38" s="80">
        <f>0</f>
        <v>0</v>
      </c>
      <c r="L38" s="29"/>
    </row>
    <row r="39" spans="2:12" s="1" customFormat="1" ht="14.45" hidden="1" customHeight="1">
      <c r="B39" s="29"/>
      <c r="E39" s="26" t="s">
        <v>42</v>
      </c>
      <c r="F39" s="80">
        <f>ROUND((SUM(BI126:BI250)),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2540408.63</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c - Vytápění</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J126</f>
        <v>2268145.0099999998</v>
      </c>
      <c r="L98" s="29"/>
      <c r="AU98" s="17" t="s">
        <v>172</v>
      </c>
    </row>
    <row r="99" spans="2:47" s="8" customFormat="1" ht="24.95" customHeight="1">
      <c r="B99" s="96"/>
      <c r="D99" s="97" t="s">
        <v>182</v>
      </c>
      <c r="E99" s="98"/>
      <c r="F99" s="98"/>
      <c r="G99" s="98"/>
      <c r="H99" s="98"/>
      <c r="I99" s="98"/>
      <c r="J99" s="99">
        <f>J127</f>
        <v>2268145.0099999998</v>
      </c>
      <c r="L99" s="96"/>
    </row>
    <row r="100" spans="2:47" s="9" customFormat="1" ht="19.899999999999999" customHeight="1">
      <c r="B100" s="100"/>
      <c r="D100" s="101" t="s">
        <v>2372</v>
      </c>
      <c r="E100" s="102"/>
      <c r="F100" s="102"/>
      <c r="G100" s="102"/>
      <c r="H100" s="102"/>
      <c r="I100" s="102"/>
      <c r="J100" s="103">
        <f>J128</f>
        <v>20130</v>
      </c>
      <c r="L100" s="100"/>
    </row>
    <row r="101" spans="2:47" s="9" customFormat="1" ht="19.899999999999999" customHeight="1">
      <c r="B101" s="100"/>
      <c r="D101" s="101" t="s">
        <v>2377</v>
      </c>
      <c r="E101" s="102"/>
      <c r="F101" s="102"/>
      <c r="G101" s="102"/>
      <c r="H101" s="102"/>
      <c r="I101" s="102"/>
      <c r="J101" s="103">
        <f>J132</f>
        <v>934020.66</v>
      </c>
      <c r="L101" s="100"/>
    </row>
    <row r="102" spans="2:47" s="9" customFormat="1" ht="19.899999999999999" customHeight="1">
      <c r="B102" s="100"/>
      <c r="D102" s="101" t="s">
        <v>2378</v>
      </c>
      <c r="E102" s="102"/>
      <c r="F102" s="102"/>
      <c r="G102" s="102"/>
      <c r="H102" s="102"/>
      <c r="I102" s="102"/>
      <c r="J102" s="103">
        <f>J156</f>
        <v>163406.56</v>
      </c>
      <c r="L102" s="100"/>
    </row>
    <row r="103" spans="2:47" s="9" customFormat="1" ht="19.899999999999999" customHeight="1">
      <c r="B103" s="100"/>
      <c r="D103" s="101" t="s">
        <v>2379</v>
      </c>
      <c r="E103" s="102"/>
      <c r="F103" s="102"/>
      <c r="G103" s="102"/>
      <c r="H103" s="102"/>
      <c r="I103" s="102"/>
      <c r="J103" s="103">
        <f>J177</f>
        <v>149170.29</v>
      </c>
      <c r="L103" s="100"/>
    </row>
    <row r="104" spans="2:47" s="9" customFormat="1" ht="19.899999999999999" customHeight="1">
      <c r="B104" s="100"/>
      <c r="D104" s="101" t="s">
        <v>2892</v>
      </c>
      <c r="E104" s="102"/>
      <c r="F104" s="102"/>
      <c r="G104" s="102"/>
      <c r="H104" s="102"/>
      <c r="I104" s="102"/>
      <c r="J104" s="103">
        <f>J210</f>
        <v>1001417.5</v>
      </c>
      <c r="L104" s="100"/>
    </row>
    <row r="105" spans="2:47" s="1" customFormat="1" ht="21.75" customHeight="1">
      <c r="B105" s="29"/>
      <c r="L105" s="29"/>
    </row>
    <row r="106" spans="2:47" s="1" customFormat="1" ht="6.95" customHeight="1">
      <c r="B106" s="41"/>
      <c r="C106" s="42"/>
      <c r="D106" s="42"/>
      <c r="E106" s="42"/>
      <c r="F106" s="42"/>
      <c r="G106" s="42"/>
      <c r="H106" s="42"/>
      <c r="I106" s="42"/>
      <c r="J106" s="42"/>
      <c r="K106" s="42"/>
      <c r="L106" s="29"/>
    </row>
    <row r="110" spans="2:47" s="1" customFormat="1" ht="6.95" customHeight="1">
      <c r="B110" s="43"/>
      <c r="C110" s="44"/>
      <c r="D110" s="44"/>
      <c r="E110" s="44"/>
      <c r="F110" s="44"/>
      <c r="G110" s="44"/>
      <c r="H110" s="44"/>
      <c r="I110" s="44"/>
      <c r="J110" s="44"/>
      <c r="K110" s="44"/>
      <c r="L110" s="29"/>
    </row>
    <row r="111" spans="2:47" s="1" customFormat="1" ht="24.95" customHeight="1">
      <c r="B111" s="29"/>
      <c r="C111" s="21" t="s">
        <v>209</v>
      </c>
      <c r="L111" s="29"/>
    </row>
    <row r="112" spans="2:47" s="1" customFormat="1" ht="6.95" customHeight="1">
      <c r="B112" s="29"/>
      <c r="L112" s="29"/>
    </row>
    <row r="113" spans="2:63" s="1" customFormat="1" ht="12" customHeight="1">
      <c r="B113" s="29"/>
      <c r="C113" s="26" t="s">
        <v>14</v>
      </c>
      <c r="L113" s="29"/>
    </row>
    <row r="114" spans="2:63" s="1" customFormat="1" ht="16.5" customHeight="1">
      <c r="B114" s="29"/>
      <c r="E114" s="230" t="str">
        <f>E7</f>
        <v>ODUS Kamenice</v>
      </c>
      <c r="F114" s="231"/>
      <c r="G114" s="231"/>
      <c r="H114" s="231"/>
      <c r="L114" s="29"/>
    </row>
    <row r="115" spans="2:63" ht="12" customHeight="1">
      <c r="B115" s="20"/>
      <c r="C115" s="26" t="s">
        <v>165</v>
      </c>
      <c r="L115" s="20"/>
    </row>
    <row r="116" spans="2:63" s="1" customFormat="1" ht="16.5" customHeight="1">
      <c r="B116" s="29"/>
      <c r="E116" s="230" t="s">
        <v>7784</v>
      </c>
      <c r="F116" s="229"/>
      <c r="G116" s="229"/>
      <c r="H116" s="229"/>
      <c r="L116" s="29"/>
    </row>
    <row r="117" spans="2:63" s="1" customFormat="1" ht="12" customHeight="1">
      <c r="B117" s="29"/>
      <c r="C117" s="26" t="s">
        <v>167</v>
      </c>
      <c r="L117" s="29"/>
    </row>
    <row r="118" spans="2:63" s="1" customFormat="1" ht="16.5" customHeight="1">
      <c r="B118" s="29"/>
      <c r="E118" s="211" t="str">
        <f>E11</f>
        <v>c - Vytápění</v>
      </c>
      <c r="F118" s="229"/>
      <c r="G118" s="229"/>
      <c r="H118" s="229"/>
      <c r="L118" s="29"/>
    </row>
    <row r="119" spans="2:63" s="1" customFormat="1" ht="6.95" customHeight="1">
      <c r="B119" s="29"/>
      <c r="L119" s="29"/>
    </row>
    <row r="120" spans="2:63" s="1" customFormat="1" ht="12" customHeight="1">
      <c r="B120" s="29"/>
      <c r="C120" s="26" t="s">
        <v>18</v>
      </c>
      <c r="F120" s="24" t="str">
        <f>F14</f>
        <v>Česká Kamenice</v>
      </c>
      <c r="I120" s="26" t="s">
        <v>20</v>
      </c>
      <c r="J120" s="49" t="str">
        <f>IF(J14="","",J14)</f>
        <v>8. 6. 2024</v>
      </c>
      <c r="L120" s="29"/>
    </row>
    <row r="121" spans="2:63" s="1" customFormat="1" ht="6.95" customHeight="1">
      <c r="B121" s="29"/>
      <c r="L121" s="29"/>
    </row>
    <row r="122" spans="2:63" s="1" customFormat="1" ht="40.15" customHeight="1">
      <c r="B122" s="29"/>
      <c r="C122" s="26" t="s">
        <v>22</v>
      </c>
      <c r="F122" s="24" t="str">
        <f>E17</f>
        <v xml:space="preserve"> </v>
      </c>
      <c r="I122" s="26" t="s">
        <v>27</v>
      </c>
      <c r="J122" s="27" t="str">
        <f>E23</f>
        <v>BOD ARCHITEKTI-atelier bod architekti s.r.o.</v>
      </c>
      <c r="L122" s="29"/>
    </row>
    <row r="123" spans="2:63" s="1" customFormat="1" ht="15.2" customHeight="1">
      <c r="B123" s="29"/>
      <c r="C123" s="26" t="s">
        <v>26</v>
      </c>
      <c r="F123" s="24" t="str">
        <f>IF(E20="","",E20)</f>
        <v xml:space="preserve"> </v>
      </c>
      <c r="I123" s="26" t="s">
        <v>30</v>
      </c>
      <c r="J123" s="27" t="str">
        <f>E26</f>
        <v>Krajovský</v>
      </c>
      <c r="L123" s="29"/>
    </row>
    <row r="124" spans="2:63" s="1" customFormat="1" ht="10.35" customHeight="1">
      <c r="B124" s="29"/>
      <c r="L124" s="29"/>
    </row>
    <row r="125" spans="2:63" s="10" customFormat="1" ht="29.25" customHeight="1">
      <c r="B125" s="104"/>
      <c r="C125" s="105" t="s">
        <v>210</v>
      </c>
      <c r="D125" s="106" t="s">
        <v>58</v>
      </c>
      <c r="E125" s="106" t="s">
        <v>54</v>
      </c>
      <c r="F125" s="106" t="s">
        <v>55</v>
      </c>
      <c r="G125" s="106" t="s">
        <v>211</v>
      </c>
      <c r="H125" s="106" t="s">
        <v>212</v>
      </c>
      <c r="I125" s="106" t="s">
        <v>213</v>
      </c>
      <c r="J125" s="106" t="s">
        <v>170</v>
      </c>
      <c r="K125" s="107" t="s">
        <v>214</v>
      </c>
      <c r="L125" s="104"/>
      <c r="M125" s="56" t="s">
        <v>1</v>
      </c>
      <c r="N125" s="57" t="s">
        <v>37</v>
      </c>
      <c r="O125" s="57" t="s">
        <v>215</v>
      </c>
      <c r="P125" s="57" t="s">
        <v>216</v>
      </c>
      <c r="Q125" s="57" t="s">
        <v>217</v>
      </c>
      <c r="R125" s="57" t="s">
        <v>218</v>
      </c>
      <c r="S125" s="57" t="s">
        <v>219</v>
      </c>
      <c r="T125" s="58" t="s">
        <v>220</v>
      </c>
    </row>
    <row r="126" spans="2:63" s="1" customFormat="1" ht="22.9" customHeight="1">
      <c r="B126" s="29"/>
      <c r="C126" s="61" t="s">
        <v>221</v>
      </c>
      <c r="J126" s="108">
        <f>BK126</f>
        <v>2268145.0099999998</v>
      </c>
      <c r="L126" s="29"/>
      <c r="M126" s="59"/>
      <c r="N126" s="50"/>
      <c r="O126" s="50"/>
      <c r="P126" s="109">
        <f>P127</f>
        <v>279.972598</v>
      </c>
      <c r="Q126" s="50"/>
      <c r="R126" s="109">
        <f>R127</f>
        <v>1.6783399999999999</v>
      </c>
      <c r="S126" s="50"/>
      <c r="T126" s="110">
        <f>T127</f>
        <v>0</v>
      </c>
      <c r="AT126" s="17" t="s">
        <v>72</v>
      </c>
      <c r="AU126" s="17" t="s">
        <v>172</v>
      </c>
      <c r="BK126" s="111">
        <f>BK127</f>
        <v>2268145.0099999998</v>
      </c>
    </row>
    <row r="127" spans="2:63" s="11" customFormat="1" ht="25.9" customHeight="1">
      <c r="B127" s="112"/>
      <c r="D127" s="113" t="s">
        <v>72</v>
      </c>
      <c r="E127" s="114" t="s">
        <v>1110</v>
      </c>
      <c r="F127" s="114" t="s">
        <v>1111</v>
      </c>
      <c r="J127" s="115">
        <f>BK127</f>
        <v>2268145.0099999998</v>
      </c>
      <c r="L127" s="112"/>
      <c r="M127" s="116"/>
      <c r="P127" s="117">
        <f>P128+P132+P156+P177+P210</f>
        <v>279.972598</v>
      </c>
      <c r="R127" s="117">
        <f>R128+R132+R156+R177+R210</f>
        <v>1.6783399999999999</v>
      </c>
      <c r="T127" s="118">
        <f>T128+T132+T156+T177+T210</f>
        <v>0</v>
      </c>
      <c r="AR127" s="113" t="s">
        <v>82</v>
      </c>
      <c r="AT127" s="119" t="s">
        <v>72</v>
      </c>
      <c r="AU127" s="119" t="s">
        <v>73</v>
      </c>
      <c r="AY127" s="113" t="s">
        <v>224</v>
      </c>
      <c r="BK127" s="120">
        <f>BK128+BK132+BK156+BK177+BK210</f>
        <v>2268145.0099999998</v>
      </c>
    </row>
    <row r="128" spans="2:63" s="11" customFormat="1" ht="22.9" customHeight="1">
      <c r="B128" s="112"/>
      <c r="D128" s="113" t="s">
        <v>72</v>
      </c>
      <c r="E128" s="121" t="s">
        <v>2400</v>
      </c>
      <c r="F128" s="121" t="s">
        <v>2401</v>
      </c>
      <c r="J128" s="122">
        <f>BK128</f>
        <v>20130</v>
      </c>
      <c r="L128" s="112"/>
      <c r="M128" s="116"/>
      <c r="P128" s="117">
        <f>SUM(P129:P131)</f>
        <v>16.71</v>
      </c>
      <c r="R128" s="117">
        <f>SUM(R129:R131)</f>
        <v>5.7300000000000004E-2</v>
      </c>
      <c r="T128" s="118">
        <f>SUM(T129:T131)</f>
        <v>0</v>
      </c>
      <c r="AR128" s="113" t="s">
        <v>82</v>
      </c>
      <c r="AT128" s="119" t="s">
        <v>72</v>
      </c>
      <c r="AU128" s="119" t="s">
        <v>78</v>
      </c>
      <c r="AY128" s="113" t="s">
        <v>224</v>
      </c>
      <c r="BK128" s="120">
        <f>SUM(BK129:BK131)</f>
        <v>20130</v>
      </c>
    </row>
    <row r="129" spans="2:65" s="1" customFormat="1" ht="21.75" customHeight="1">
      <c r="B129" s="123"/>
      <c r="C129" s="124" t="s">
        <v>78</v>
      </c>
      <c r="D129" s="124" t="s">
        <v>226</v>
      </c>
      <c r="E129" s="125" t="s">
        <v>2893</v>
      </c>
      <c r="F129" s="126" t="s">
        <v>2894</v>
      </c>
      <c r="G129" s="127" t="s">
        <v>272</v>
      </c>
      <c r="H129" s="128">
        <v>30</v>
      </c>
      <c r="I129" s="129">
        <v>671</v>
      </c>
      <c r="J129" s="129">
        <f>ROUND(I129*H129,2)</f>
        <v>20130</v>
      </c>
      <c r="K129" s="126" t="s">
        <v>230</v>
      </c>
      <c r="L129" s="29"/>
      <c r="M129" s="130" t="s">
        <v>1</v>
      </c>
      <c r="N129" s="131" t="s">
        <v>39</v>
      </c>
      <c r="O129" s="132">
        <v>0.55700000000000005</v>
      </c>
      <c r="P129" s="132">
        <f>O129*H129</f>
        <v>16.71</v>
      </c>
      <c r="Q129" s="132">
        <v>1.91E-3</v>
      </c>
      <c r="R129" s="132">
        <f>Q129*H129</f>
        <v>5.7300000000000004E-2</v>
      </c>
      <c r="S129" s="132">
        <v>0</v>
      </c>
      <c r="T129" s="133">
        <f>S129*H129</f>
        <v>0</v>
      </c>
      <c r="AR129" s="134" t="s">
        <v>277</v>
      </c>
      <c r="AT129" s="134" t="s">
        <v>226</v>
      </c>
      <c r="AU129" s="134" t="s">
        <v>82</v>
      </c>
      <c r="AY129" s="17" t="s">
        <v>224</v>
      </c>
      <c r="BE129" s="135">
        <f>IF(N129="základní",J129,0)</f>
        <v>0</v>
      </c>
      <c r="BF129" s="135">
        <f>IF(N129="snížená",J129,0)</f>
        <v>20130</v>
      </c>
      <c r="BG129" s="135">
        <f>IF(N129="zákl. přenesená",J129,0)</f>
        <v>0</v>
      </c>
      <c r="BH129" s="135">
        <f>IF(N129="sníž. přenesená",J129,0)</f>
        <v>0</v>
      </c>
      <c r="BI129" s="135">
        <f>IF(N129="nulová",J129,0)</f>
        <v>0</v>
      </c>
      <c r="BJ129" s="17" t="s">
        <v>82</v>
      </c>
      <c r="BK129" s="135">
        <f>ROUND(I129*H129,2)</f>
        <v>20130</v>
      </c>
      <c r="BL129" s="17" t="s">
        <v>277</v>
      </c>
      <c r="BM129" s="134" t="s">
        <v>2895</v>
      </c>
    </row>
    <row r="130" spans="2:65" s="1" customFormat="1">
      <c r="B130" s="29"/>
      <c r="D130" s="136" t="s">
        <v>231</v>
      </c>
      <c r="F130" s="137" t="s">
        <v>2896</v>
      </c>
      <c r="L130" s="29"/>
      <c r="M130" s="138"/>
      <c r="T130" s="53"/>
      <c r="AT130" s="17" t="s">
        <v>231</v>
      </c>
      <c r="AU130" s="17" t="s">
        <v>82</v>
      </c>
    </row>
    <row r="131" spans="2:65" s="1" customFormat="1">
      <c r="B131" s="29"/>
      <c r="D131" s="139" t="s">
        <v>232</v>
      </c>
      <c r="F131" s="140" t="s">
        <v>2897</v>
      </c>
      <c r="L131" s="29"/>
      <c r="M131" s="138"/>
      <c r="T131" s="53"/>
      <c r="AT131" s="17" t="s">
        <v>232</v>
      </c>
      <c r="AU131" s="17" t="s">
        <v>82</v>
      </c>
    </row>
    <row r="132" spans="2:65" s="11" customFormat="1" ht="22.9" customHeight="1">
      <c r="B132" s="112"/>
      <c r="D132" s="113" t="s">
        <v>72</v>
      </c>
      <c r="E132" s="121" t="s">
        <v>2021</v>
      </c>
      <c r="F132" s="121" t="s">
        <v>2823</v>
      </c>
      <c r="J132" s="122">
        <f>BK132</f>
        <v>934020.66</v>
      </c>
      <c r="L132" s="112"/>
      <c r="M132" s="116"/>
      <c r="P132" s="117">
        <f>SUM(P133:P155)</f>
        <v>29.034398000000003</v>
      </c>
      <c r="R132" s="117">
        <f>SUM(R133:R155)</f>
        <v>0.88602999999999998</v>
      </c>
      <c r="T132" s="118">
        <f>SUM(T133:T155)</f>
        <v>0</v>
      </c>
      <c r="AR132" s="113" t="s">
        <v>82</v>
      </c>
      <c r="AT132" s="119" t="s">
        <v>72</v>
      </c>
      <c r="AU132" s="119" t="s">
        <v>78</v>
      </c>
      <c r="AY132" s="113" t="s">
        <v>224</v>
      </c>
      <c r="BK132" s="120">
        <f>SUM(BK133:BK155)</f>
        <v>934020.66</v>
      </c>
    </row>
    <row r="133" spans="2:65" s="1" customFormat="1" ht="37.9" customHeight="1">
      <c r="B133" s="123"/>
      <c r="C133" s="124" t="s">
        <v>82</v>
      </c>
      <c r="D133" s="124" t="s">
        <v>226</v>
      </c>
      <c r="E133" s="125" t="s">
        <v>2898</v>
      </c>
      <c r="F133" s="126" t="s">
        <v>2899</v>
      </c>
      <c r="G133" s="127" t="s">
        <v>369</v>
      </c>
      <c r="H133" s="128">
        <v>2</v>
      </c>
      <c r="I133" s="129">
        <v>5700</v>
      </c>
      <c r="J133" s="129">
        <f>ROUND(I133*H133,2)</f>
        <v>11400</v>
      </c>
      <c r="K133" s="126" t="s">
        <v>230</v>
      </c>
      <c r="L133" s="29"/>
      <c r="M133" s="130" t="s">
        <v>1</v>
      </c>
      <c r="N133" s="131" t="s">
        <v>39</v>
      </c>
      <c r="O133" s="132">
        <v>0.5</v>
      </c>
      <c r="P133" s="132">
        <f>O133*H133</f>
        <v>1</v>
      </c>
      <c r="Q133" s="132">
        <v>1.137E-2</v>
      </c>
      <c r="R133" s="132">
        <f>Q133*H133</f>
        <v>2.274E-2</v>
      </c>
      <c r="S133" s="132">
        <v>0</v>
      </c>
      <c r="T133" s="133">
        <f>S133*H133</f>
        <v>0</v>
      </c>
      <c r="AR133" s="134" t="s">
        <v>277</v>
      </c>
      <c r="AT133" s="134" t="s">
        <v>226</v>
      </c>
      <c r="AU133" s="134" t="s">
        <v>82</v>
      </c>
      <c r="AY133" s="17" t="s">
        <v>224</v>
      </c>
      <c r="BE133" s="135">
        <f>IF(N133="základní",J133,0)</f>
        <v>0</v>
      </c>
      <c r="BF133" s="135">
        <f>IF(N133="snížená",J133,0)</f>
        <v>11400</v>
      </c>
      <c r="BG133" s="135">
        <f>IF(N133="zákl. přenesená",J133,0)</f>
        <v>0</v>
      </c>
      <c r="BH133" s="135">
        <f>IF(N133="sníž. přenesená",J133,0)</f>
        <v>0</v>
      </c>
      <c r="BI133" s="135">
        <f>IF(N133="nulová",J133,0)</f>
        <v>0</v>
      </c>
      <c r="BJ133" s="17" t="s">
        <v>82</v>
      </c>
      <c r="BK133" s="135">
        <f>ROUND(I133*H133,2)</f>
        <v>11400</v>
      </c>
      <c r="BL133" s="17" t="s">
        <v>277</v>
      </c>
      <c r="BM133" s="134" t="s">
        <v>2900</v>
      </c>
    </row>
    <row r="134" spans="2:65" s="1" customFormat="1" ht="29.25">
      <c r="B134" s="29"/>
      <c r="D134" s="136" t="s">
        <v>231</v>
      </c>
      <c r="F134" s="137" t="s">
        <v>2901</v>
      </c>
      <c r="L134" s="29"/>
      <c r="M134" s="138"/>
      <c r="T134" s="53"/>
      <c r="AT134" s="17" t="s">
        <v>231</v>
      </c>
      <c r="AU134" s="17" t="s">
        <v>82</v>
      </c>
    </row>
    <row r="135" spans="2:65" s="1" customFormat="1">
      <c r="B135" s="29"/>
      <c r="D135" s="139" t="s">
        <v>232</v>
      </c>
      <c r="F135" s="140" t="s">
        <v>2902</v>
      </c>
      <c r="L135" s="29"/>
      <c r="M135" s="138"/>
      <c r="T135" s="53"/>
      <c r="AT135" s="17" t="s">
        <v>232</v>
      </c>
      <c r="AU135" s="17" t="s">
        <v>82</v>
      </c>
    </row>
    <row r="136" spans="2:65" s="1" customFormat="1" ht="24.2" customHeight="1">
      <c r="B136" s="123"/>
      <c r="C136" s="124" t="s">
        <v>101</v>
      </c>
      <c r="D136" s="124" t="s">
        <v>226</v>
      </c>
      <c r="E136" s="125" t="s">
        <v>2824</v>
      </c>
      <c r="F136" s="126" t="s">
        <v>2825</v>
      </c>
      <c r="G136" s="127" t="s">
        <v>369</v>
      </c>
      <c r="H136" s="128">
        <v>1</v>
      </c>
      <c r="I136" s="129">
        <v>834</v>
      </c>
      <c r="J136" s="129">
        <f>ROUND(I136*H136,2)</f>
        <v>834</v>
      </c>
      <c r="K136" s="126" t="s">
        <v>2903</v>
      </c>
      <c r="L136" s="29"/>
      <c r="M136" s="130" t="s">
        <v>1</v>
      </c>
      <c r="N136" s="131" t="s">
        <v>39</v>
      </c>
      <c r="O136" s="132">
        <v>0.25</v>
      </c>
      <c r="P136" s="132">
        <f>O136*H136</f>
        <v>0.25</v>
      </c>
      <c r="Q136" s="132">
        <v>6.4999999999999997E-4</v>
      </c>
      <c r="R136" s="132">
        <f>Q136*H136</f>
        <v>6.4999999999999997E-4</v>
      </c>
      <c r="S136" s="132">
        <v>0</v>
      </c>
      <c r="T136" s="133">
        <f>S136*H136</f>
        <v>0</v>
      </c>
      <c r="AR136" s="134" t="s">
        <v>277</v>
      </c>
      <c r="AT136" s="134" t="s">
        <v>226</v>
      </c>
      <c r="AU136" s="134" t="s">
        <v>82</v>
      </c>
      <c r="AY136" s="17" t="s">
        <v>224</v>
      </c>
      <c r="BE136" s="135">
        <f>IF(N136="základní",J136,0)</f>
        <v>0</v>
      </c>
      <c r="BF136" s="135">
        <f>IF(N136="snížená",J136,0)</f>
        <v>834</v>
      </c>
      <c r="BG136" s="135">
        <f>IF(N136="zákl. přenesená",J136,0)</f>
        <v>0</v>
      </c>
      <c r="BH136" s="135">
        <f>IF(N136="sníž. přenesená",J136,0)</f>
        <v>0</v>
      </c>
      <c r="BI136" s="135">
        <f>IF(N136="nulová",J136,0)</f>
        <v>0</v>
      </c>
      <c r="BJ136" s="17" t="s">
        <v>82</v>
      </c>
      <c r="BK136" s="135">
        <f>ROUND(I136*H136,2)</f>
        <v>834</v>
      </c>
      <c r="BL136" s="17" t="s">
        <v>277</v>
      </c>
      <c r="BM136" s="134" t="s">
        <v>2904</v>
      </c>
    </row>
    <row r="137" spans="2:65" s="1" customFormat="1" ht="19.5">
      <c r="B137" s="29"/>
      <c r="D137" s="136" t="s">
        <v>231</v>
      </c>
      <c r="F137" s="137" t="s">
        <v>2905</v>
      </c>
      <c r="L137" s="29"/>
      <c r="M137" s="138"/>
      <c r="T137" s="53"/>
      <c r="AT137" s="17" t="s">
        <v>231</v>
      </c>
      <c r="AU137" s="17" t="s">
        <v>82</v>
      </c>
    </row>
    <row r="138" spans="2:65" s="1" customFormat="1" ht="24.2" customHeight="1">
      <c r="B138" s="123"/>
      <c r="C138" s="124" t="s">
        <v>106</v>
      </c>
      <c r="D138" s="124" t="s">
        <v>226</v>
      </c>
      <c r="E138" s="125" t="s">
        <v>2829</v>
      </c>
      <c r="F138" s="126" t="s">
        <v>2830</v>
      </c>
      <c r="G138" s="127" t="s">
        <v>369</v>
      </c>
      <c r="H138" s="128">
        <v>1</v>
      </c>
      <c r="I138" s="129">
        <v>1490</v>
      </c>
      <c r="J138" s="129">
        <f>ROUND(I138*H138,2)</f>
        <v>1490</v>
      </c>
      <c r="K138" s="126" t="s">
        <v>2903</v>
      </c>
      <c r="L138" s="29"/>
      <c r="M138" s="130" t="s">
        <v>1</v>
      </c>
      <c r="N138" s="131" t="s">
        <v>39</v>
      </c>
      <c r="O138" s="132">
        <v>0.25</v>
      </c>
      <c r="P138" s="132">
        <f>O138*H138</f>
        <v>0.25</v>
      </c>
      <c r="Q138" s="132">
        <v>1.4499999999999999E-3</v>
      </c>
      <c r="R138" s="132">
        <f>Q138*H138</f>
        <v>1.4499999999999999E-3</v>
      </c>
      <c r="S138" s="132">
        <v>0</v>
      </c>
      <c r="T138" s="133">
        <f>S138*H138</f>
        <v>0</v>
      </c>
      <c r="AR138" s="134" t="s">
        <v>277</v>
      </c>
      <c r="AT138" s="134" t="s">
        <v>226</v>
      </c>
      <c r="AU138" s="134" t="s">
        <v>82</v>
      </c>
      <c r="AY138" s="17" t="s">
        <v>224</v>
      </c>
      <c r="BE138" s="135">
        <f>IF(N138="základní",J138,0)</f>
        <v>0</v>
      </c>
      <c r="BF138" s="135">
        <f>IF(N138="snížená",J138,0)</f>
        <v>1490</v>
      </c>
      <c r="BG138" s="135">
        <f>IF(N138="zákl. přenesená",J138,0)</f>
        <v>0</v>
      </c>
      <c r="BH138" s="135">
        <f>IF(N138="sníž. přenesená",J138,0)</f>
        <v>0</v>
      </c>
      <c r="BI138" s="135">
        <f>IF(N138="nulová",J138,0)</f>
        <v>0</v>
      </c>
      <c r="BJ138" s="17" t="s">
        <v>82</v>
      </c>
      <c r="BK138" s="135">
        <f>ROUND(I138*H138,2)</f>
        <v>1490</v>
      </c>
      <c r="BL138" s="17" t="s">
        <v>277</v>
      </c>
      <c r="BM138" s="134" t="s">
        <v>2906</v>
      </c>
    </row>
    <row r="139" spans="2:65" s="1" customFormat="1" ht="19.5">
      <c r="B139" s="29"/>
      <c r="D139" s="136" t="s">
        <v>231</v>
      </c>
      <c r="F139" s="137" t="s">
        <v>2907</v>
      </c>
      <c r="L139" s="29"/>
      <c r="M139" s="138"/>
      <c r="T139" s="53"/>
      <c r="AT139" s="17" t="s">
        <v>231</v>
      </c>
      <c r="AU139" s="17" t="s">
        <v>82</v>
      </c>
    </row>
    <row r="140" spans="2:65" s="1" customFormat="1" ht="24.2" customHeight="1">
      <c r="B140" s="123"/>
      <c r="C140" s="124" t="s">
        <v>109</v>
      </c>
      <c r="D140" s="124" t="s">
        <v>226</v>
      </c>
      <c r="E140" s="125" t="s">
        <v>2834</v>
      </c>
      <c r="F140" s="126" t="s">
        <v>2835</v>
      </c>
      <c r="G140" s="127" t="s">
        <v>639</v>
      </c>
      <c r="H140" s="128">
        <v>1</v>
      </c>
      <c r="I140" s="129">
        <v>1150</v>
      </c>
      <c r="J140" s="129">
        <f>ROUND(I140*H140,2)</f>
        <v>1150</v>
      </c>
      <c r="K140" s="126" t="s">
        <v>2903</v>
      </c>
      <c r="L140" s="29"/>
      <c r="M140" s="130" t="s">
        <v>1</v>
      </c>
      <c r="N140" s="131" t="s">
        <v>39</v>
      </c>
      <c r="O140" s="132">
        <v>0.25800000000000001</v>
      </c>
      <c r="P140" s="132">
        <f>O140*H140</f>
        <v>0.25800000000000001</v>
      </c>
      <c r="Q140" s="132">
        <v>6.8000000000000005E-4</v>
      </c>
      <c r="R140" s="132">
        <f>Q140*H140</f>
        <v>6.8000000000000005E-4</v>
      </c>
      <c r="S140" s="132">
        <v>0</v>
      </c>
      <c r="T140" s="133">
        <f>S140*H140</f>
        <v>0</v>
      </c>
      <c r="AR140" s="134" t="s">
        <v>277</v>
      </c>
      <c r="AT140" s="134" t="s">
        <v>226</v>
      </c>
      <c r="AU140" s="134" t="s">
        <v>82</v>
      </c>
      <c r="AY140" s="17" t="s">
        <v>224</v>
      </c>
      <c r="BE140" s="135">
        <f>IF(N140="základní",J140,0)</f>
        <v>0</v>
      </c>
      <c r="BF140" s="135">
        <f>IF(N140="snížená",J140,0)</f>
        <v>1150</v>
      </c>
      <c r="BG140" s="135">
        <f>IF(N140="zákl. přenesená",J140,0)</f>
        <v>0</v>
      </c>
      <c r="BH140" s="135">
        <f>IF(N140="sníž. přenesená",J140,0)</f>
        <v>0</v>
      </c>
      <c r="BI140" s="135">
        <f>IF(N140="nulová",J140,0)</f>
        <v>0</v>
      </c>
      <c r="BJ140" s="17" t="s">
        <v>82</v>
      </c>
      <c r="BK140" s="135">
        <f>ROUND(I140*H140,2)</f>
        <v>1150</v>
      </c>
      <c r="BL140" s="17" t="s">
        <v>277</v>
      </c>
      <c r="BM140" s="134" t="s">
        <v>2908</v>
      </c>
    </row>
    <row r="141" spans="2:65" s="1" customFormat="1" ht="19.5">
      <c r="B141" s="29"/>
      <c r="D141" s="136" t="s">
        <v>231</v>
      </c>
      <c r="F141" s="137" t="s">
        <v>2909</v>
      </c>
      <c r="L141" s="29"/>
      <c r="M141" s="138"/>
      <c r="T141" s="53"/>
      <c r="AT141" s="17" t="s">
        <v>231</v>
      </c>
      <c r="AU141" s="17" t="s">
        <v>82</v>
      </c>
    </row>
    <row r="142" spans="2:65" s="1" customFormat="1" ht="33" customHeight="1">
      <c r="B142" s="123"/>
      <c r="C142" s="124" t="s">
        <v>112</v>
      </c>
      <c r="D142" s="124" t="s">
        <v>226</v>
      </c>
      <c r="E142" s="125" t="s">
        <v>2910</v>
      </c>
      <c r="F142" s="126" t="s">
        <v>2911</v>
      </c>
      <c r="G142" s="127" t="s">
        <v>369</v>
      </c>
      <c r="H142" s="128">
        <v>1</v>
      </c>
      <c r="I142" s="129">
        <v>128500</v>
      </c>
      <c r="J142" s="129">
        <f>ROUND(I142*H142,2)</f>
        <v>128500</v>
      </c>
      <c r="K142" s="126" t="s">
        <v>2903</v>
      </c>
      <c r="L142" s="29"/>
      <c r="M142" s="130" t="s">
        <v>1</v>
      </c>
      <c r="N142" s="131" t="s">
        <v>39</v>
      </c>
      <c r="O142" s="132">
        <v>1.1020000000000001</v>
      </c>
      <c r="P142" s="132">
        <f>O142*H142</f>
        <v>1.1020000000000001</v>
      </c>
      <c r="Q142" s="132">
        <v>2.402E-2</v>
      </c>
      <c r="R142" s="132">
        <f>Q142*H142</f>
        <v>2.402E-2</v>
      </c>
      <c r="S142" s="132">
        <v>0</v>
      </c>
      <c r="T142" s="133">
        <f>S142*H142</f>
        <v>0</v>
      </c>
      <c r="AR142" s="134" t="s">
        <v>277</v>
      </c>
      <c r="AT142" s="134" t="s">
        <v>226</v>
      </c>
      <c r="AU142" s="134" t="s">
        <v>82</v>
      </c>
      <c r="AY142" s="17" t="s">
        <v>224</v>
      </c>
      <c r="BE142" s="135">
        <f>IF(N142="základní",J142,0)</f>
        <v>0</v>
      </c>
      <c r="BF142" s="135">
        <f>IF(N142="snížená",J142,0)</f>
        <v>128500</v>
      </c>
      <c r="BG142" s="135">
        <f>IF(N142="zákl. přenesená",J142,0)</f>
        <v>0</v>
      </c>
      <c r="BH142" s="135">
        <f>IF(N142="sníž. přenesená",J142,0)</f>
        <v>0</v>
      </c>
      <c r="BI142" s="135">
        <f>IF(N142="nulová",J142,0)</f>
        <v>0</v>
      </c>
      <c r="BJ142" s="17" t="s">
        <v>82</v>
      </c>
      <c r="BK142" s="135">
        <f>ROUND(I142*H142,2)</f>
        <v>128500</v>
      </c>
      <c r="BL142" s="17" t="s">
        <v>277</v>
      </c>
      <c r="BM142" s="134" t="s">
        <v>2912</v>
      </c>
    </row>
    <row r="143" spans="2:65" s="1" customFormat="1" ht="29.25">
      <c r="B143" s="29"/>
      <c r="D143" s="136" t="s">
        <v>231</v>
      </c>
      <c r="F143" s="137" t="s">
        <v>2913</v>
      </c>
      <c r="L143" s="29"/>
      <c r="M143" s="138"/>
      <c r="T143" s="53"/>
      <c r="AT143" s="17" t="s">
        <v>231</v>
      </c>
      <c r="AU143" s="17" t="s">
        <v>82</v>
      </c>
    </row>
    <row r="144" spans="2:65" s="1" customFormat="1" ht="16.5" customHeight="1">
      <c r="B144" s="123"/>
      <c r="C144" s="124" t="s">
        <v>115</v>
      </c>
      <c r="D144" s="124" t="s">
        <v>226</v>
      </c>
      <c r="E144" s="125" t="s">
        <v>2914</v>
      </c>
      <c r="F144" s="126" t="s">
        <v>2915</v>
      </c>
      <c r="G144" s="127" t="s">
        <v>369</v>
      </c>
      <c r="H144" s="128">
        <v>15</v>
      </c>
      <c r="I144" s="129">
        <v>5360</v>
      </c>
      <c r="J144" s="129">
        <f>ROUND(I144*H144,2)</f>
        <v>80400</v>
      </c>
      <c r="K144" s="126" t="s">
        <v>230</v>
      </c>
      <c r="L144" s="29"/>
      <c r="M144" s="130" t="s">
        <v>1</v>
      </c>
      <c r="N144" s="131" t="s">
        <v>39</v>
      </c>
      <c r="O144" s="132">
        <v>0.39200000000000002</v>
      </c>
      <c r="P144" s="132">
        <f>O144*H144</f>
        <v>5.88</v>
      </c>
      <c r="Q144" s="132">
        <v>1.15E-3</v>
      </c>
      <c r="R144" s="132">
        <f>Q144*H144</f>
        <v>1.7250000000000001E-2</v>
      </c>
      <c r="S144" s="132">
        <v>0</v>
      </c>
      <c r="T144" s="133">
        <f>S144*H144</f>
        <v>0</v>
      </c>
      <c r="AR144" s="134" t="s">
        <v>277</v>
      </c>
      <c r="AT144" s="134" t="s">
        <v>226</v>
      </c>
      <c r="AU144" s="134" t="s">
        <v>82</v>
      </c>
      <c r="AY144" s="17" t="s">
        <v>224</v>
      </c>
      <c r="BE144" s="135">
        <f>IF(N144="základní",J144,0)</f>
        <v>0</v>
      </c>
      <c r="BF144" s="135">
        <f>IF(N144="snížená",J144,0)</f>
        <v>80400</v>
      </c>
      <c r="BG144" s="135">
        <f>IF(N144="zákl. přenesená",J144,0)</f>
        <v>0</v>
      </c>
      <c r="BH144" s="135">
        <f>IF(N144="sníž. přenesená",J144,0)</f>
        <v>0</v>
      </c>
      <c r="BI144" s="135">
        <f>IF(N144="nulová",J144,0)</f>
        <v>0</v>
      </c>
      <c r="BJ144" s="17" t="s">
        <v>82</v>
      </c>
      <c r="BK144" s="135">
        <f>ROUND(I144*H144,2)</f>
        <v>80400</v>
      </c>
      <c r="BL144" s="17" t="s">
        <v>277</v>
      </c>
      <c r="BM144" s="134" t="s">
        <v>2916</v>
      </c>
    </row>
    <row r="145" spans="2:65" s="1" customFormat="1" ht="19.5">
      <c r="B145" s="29"/>
      <c r="D145" s="136" t="s">
        <v>231</v>
      </c>
      <c r="F145" s="137" t="s">
        <v>2917</v>
      </c>
      <c r="L145" s="29"/>
      <c r="M145" s="138"/>
      <c r="T145" s="53"/>
      <c r="AT145" s="17" t="s">
        <v>231</v>
      </c>
      <c r="AU145" s="17" t="s">
        <v>82</v>
      </c>
    </row>
    <row r="146" spans="2:65" s="1" customFormat="1">
      <c r="B146" s="29"/>
      <c r="D146" s="139" t="s">
        <v>232</v>
      </c>
      <c r="F146" s="140" t="s">
        <v>2918</v>
      </c>
      <c r="L146" s="29"/>
      <c r="M146" s="138"/>
      <c r="T146" s="53"/>
      <c r="AT146" s="17" t="s">
        <v>232</v>
      </c>
      <c r="AU146" s="17" t="s">
        <v>82</v>
      </c>
    </row>
    <row r="147" spans="2:65" s="1" customFormat="1" ht="24.2" customHeight="1">
      <c r="B147" s="123"/>
      <c r="C147" s="124" t="s">
        <v>118</v>
      </c>
      <c r="D147" s="124" t="s">
        <v>226</v>
      </c>
      <c r="E147" s="125" t="s">
        <v>2919</v>
      </c>
      <c r="F147" s="126" t="s">
        <v>2920</v>
      </c>
      <c r="G147" s="127" t="s">
        <v>369</v>
      </c>
      <c r="H147" s="128">
        <v>2</v>
      </c>
      <c r="I147" s="129">
        <v>205900</v>
      </c>
      <c r="J147" s="129">
        <f>ROUND(I147*H147,2)</f>
        <v>411800</v>
      </c>
      <c r="K147" s="126" t="s">
        <v>2903</v>
      </c>
      <c r="L147" s="29"/>
      <c r="M147" s="130" t="s">
        <v>1</v>
      </c>
      <c r="N147" s="131" t="s">
        <v>39</v>
      </c>
      <c r="O147" s="132">
        <v>3.3090000000000002</v>
      </c>
      <c r="P147" s="132">
        <f>O147*H147</f>
        <v>6.6180000000000003</v>
      </c>
      <c r="Q147" s="132">
        <v>0.2319</v>
      </c>
      <c r="R147" s="132">
        <f>Q147*H147</f>
        <v>0.46379999999999999</v>
      </c>
      <c r="S147" s="132">
        <v>0</v>
      </c>
      <c r="T147" s="133">
        <f>S147*H147</f>
        <v>0</v>
      </c>
      <c r="AR147" s="134" t="s">
        <v>277</v>
      </c>
      <c r="AT147" s="134" t="s">
        <v>226</v>
      </c>
      <c r="AU147" s="134" t="s">
        <v>82</v>
      </c>
      <c r="AY147" s="17" t="s">
        <v>224</v>
      </c>
      <c r="BE147" s="135">
        <f>IF(N147="základní",J147,0)</f>
        <v>0</v>
      </c>
      <c r="BF147" s="135">
        <f>IF(N147="snížená",J147,0)</f>
        <v>411800</v>
      </c>
      <c r="BG147" s="135">
        <f>IF(N147="zákl. přenesená",J147,0)</f>
        <v>0</v>
      </c>
      <c r="BH147" s="135">
        <f>IF(N147="sníž. přenesená",J147,0)</f>
        <v>0</v>
      </c>
      <c r="BI147" s="135">
        <f>IF(N147="nulová",J147,0)</f>
        <v>0</v>
      </c>
      <c r="BJ147" s="17" t="s">
        <v>82</v>
      </c>
      <c r="BK147" s="135">
        <f>ROUND(I147*H147,2)</f>
        <v>411800</v>
      </c>
      <c r="BL147" s="17" t="s">
        <v>277</v>
      </c>
      <c r="BM147" s="134" t="s">
        <v>2921</v>
      </c>
    </row>
    <row r="148" spans="2:65" s="1" customFormat="1" ht="19.5">
      <c r="B148" s="29"/>
      <c r="D148" s="136" t="s">
        <v>231</v>
      </c>
      <c r="F148" s="137" t="s">
        <v>2922</v>
      </c>
      <c r="L148" s="29"/>
      <c r="M148" s="138"/>
      <c r="T148" s="53"/>
      <c r="AT148" s="17" t="s">
        <v>231</v>
      </c>
      <c r="AU148" s="17" t="s">
        <v>82</v>
      </c>
    </row>
    <row r="149" spans="2:65" s="1" customFormat="1" ht="117">
      <c r="B149" s="29"/>
      <c r="D149" s="136" t="s">
        <v>2923</v>
      </c>
      <c r="F149" s="176" t="s">
        <v>2924</v>
      </c>
      <c r="L149" s="29"/>
      <c r="M149" s="138"/>
      <c r="T149" s="53"/>
      <c r="AT149" s="17" t="s">
        <v>2923</v>
      </c>
      <c r="AU149" s="17" t="s">
        <v>82</v>
      </c>
    </row>
    <row r="150" spans="2:65" s="1" customFormat="1" ht="24.2" customHeight="1">
      <c r="B150" s="123"/>
      <c r="C150" s="124" t="s">
        <v>280</v>
      </c>
      <c r="D150" s="124" t="s">
        <v>226</v>
      </c>
      <c r="E150" s="125" t="s">
        <v>2925</v>
      </c>
      <c r="F150" s="126" t="s">
        <v>2926</v>
      </c>
      <c r="G150" s="127" t="s">
        <v>369</v>
      </c>
      <c r="H150" s="128">
        <v>2</v>
      </c>
      <c r="I150" s="129">
        <v>148200</v>
      </c>
      <c r="J150" s="129">
        <f>ROUND(I150*H150,2)</f>
        <v>296400</v>
      </c>
      <c r="K150" s="126" t="s">
        <v>2903</v>
      </c>
      <c r="L150" s="29"/>
      <c r="M150" s="130" t="s">
        <v>1</v>
      </c>
      <c r="N150" s="131" t="s">
        <v>39</v>
      </c>
      <c r="O150" s="132">
        <v>5.0250000000000004</v>
      </c>
      <c r="P150" s="132">
        <f>O150*H150</f>
        <v>10.050000000000001</v>
      </c>
      <c r="Q150" s="132">
        <v>0.17771999999999999</v>
      </c>
      <c r="R150" s="132">
        <f>Q150*H150</f>
        <v>0.35543999999999998</v>
      </c>
      <c r="S150" s="132">
        <v>0</v>
      </c>
      <c r="T150" s="133">
        <f>S150*H150</f>
        <v>0</v>
      </c>
      <c r="AR150" s="134" t="s">
        <v>277</v>
      </c>
      <c r="AT150" s="134" t="s">
        <v>226</v>
      </c>
      <c r="AU150" s="134" t="s">
        <v>82</v>
      </c>
      <c r="AY150" s="17" t="s">
        <v>224</v>
      </c>
      <c r="BE150" s="135">
        <f>IF(N150="základní",J150,0)</f>
        <v>0</v>
      </c>
      <c r="BF150" s="135">
        <f>IF(N150="snížená",J150,0)</f>
        <v>296400</v>
      </c>
      <c r="BG150" s="135">
        <f>IF(N150="zákl. přenesená",J150,0)</f>
        <v>0</v>
      </c>
      <c r="BH150" s="135">
        <f>IF(N150="sníž. přenesená",J150,0)</f>
        <v>0</v>
      </c>
      <c r="BI150" s="135">
        <f>IF(N150="nulová",J150,0)</f>
        <v>0</v>
      </c>
      <c r="BJ150" s="17" t="s">
        <v>82</v>
      </c>
      <c r="BK150" s="135">
        <f>ROUND(I150*H150,2)</f>
        <v>296400</v>
      </c>
      <c r="BL150" s="17" t="s">
        <v>277</v>
      </c>
      <c r="BM150" s="134" t="s">
        <v>2927</v>
      </c>
    </row>
    <row r="151" spans="2:65" s="1" customFormat="1" ht="19.5">
      <c r="B151" s="29"/>
      <c r="D151" s="136" t="s">
        <v>231</v>
      </c>
      <c r="F151" s="137" t="s">
        <v>2928</v>
      </c>
      <c r="L151" s="29"/>
      <c r="M151" s="138"/>
      <c r="T151" s="53"/>
      <c r="AT151" s="17" t="s">
        <v>231</v>
      </c>
      <c r="AU151" s="17" t="s">
        <v>82</v>
      </c>
    </row>
    <row r="152" spans="2:65" s="1" customFormat="1" ht="117">
      <c r="B152" s="29"/>
      <c r="D152" s="136" t="s">
        <v>2923</v>
      </c>
      <c r="F152" s="176" t="s">
        <v>2924</v>
      </c>
      <c r="L152" s="29"/>
      <c r="M152" s="138"/>
      <c r="T152" s="53"/>
      <c r="AT152" s="17" t="s">
        <v>2923</v>
      </c>
      <c r="AU152" s="17" t="s">
        <v>82</v>
      </c>
    </row>
    <row r="153" spans="2:65" s="1" customFormat="1" ht="24.2" customHeight="1">
      <c r="B153" s="123"/>
      <c r="C153" s="124" t="s">
        <v>258</v>
      </c>
      <c r="D153" s="124" t="s">
        <v>226</v>
      </c>
      <c r="E153" s="125" t="s">
        <v>2929</v>
      </c>
      <c r="F153" s="126" t="s">
        <v>2930</v>
      </c>
      <c r="G153" s="127" t="s">
        <v>253</v>
      </c>
      <c r="H153" s="128">
        <v>0.88600000000000001</v>
      </c>
      <c r="I153" s="129">
        <v>2310</v>
      </c>
      <c r="J153" s="129">
        <f>ROUND(I153*H153,2)</f>
        <v>2046.66</v>
      </c>
      <c r="K153" s="126" t="s">
        <v>2903</v>
      </c>
      <c r="L153" s="29"/>
      <c r="M153" s="130" t="s">
        <v>1</v>
      </c>
      <c r="N153" s="131" t="s">
        <v>39</v>
      </c>
      <c r="O153" s="132">
        <v>4.093</v>
      </c>
      <c r="P153" s="132">
        <f>O153*H153</f>
        <v>3.626398</v>
      </c>
      <c r="Q153" s="132">
        <v>0</v>
      </c>
      <c r="R153" s="132">
        <f>Q153*H153</f>
        <v>0</v>
      </c>
      <c r="S153" s="132">
        <v>0</v>
      </c>
      <c r="T153" s="133">
        <f>S153*H153</f>
        <v>0</v>
      </c>
      <c r="AR153" s="134" t="s">
        <v>277</v>
      </c>
      <c r="AT153" s="134" t="s">
        <v>226</v>
      </c>
      <c r="AU153" s="134" t="s">
        <v>82</v>
      </c>
      <c r="AY153" s="17" t="s">
        <v>224</v>
      </c>
      <c r="BE153" s="135">
        <f>IF(N153="základní",J153,0)</f>
        <v>0</v>
      </c>
      <c r="BF153" s="135">
        <f>IF(N153="snížená",J153,0)</f>
        <v>2046.66</v>
      </c>
      <c r="BG153" s="135">
        <f>IF(N153="zákl. přenesená",J153,0)</f>
        <v>0</v>
      </c>
      <c r="BH153" s="135">
        <f>IF(N153="sníž. přenesená",J153,0)</f>
        <v>0</v>
      </c>
      <c r="BI153" s="135">
        <f>IF(N153="nulová",J153,0)</f>
        <v>0</v>
      </c>
      <c r="BJ153" s="17" t="s">
        <v>82</v>
      </c>
      <c r="BK153" s="135">
        <f>ROUND(I153*H153,2)</f>
        <v>2046.66</v>
      </c>
      <c r="BL153" s="17" t="s">
        <v>277</v>
      </c>
      <c r="BM153" s="134" t="s">
        <v>2931</v>
      </c>
    </row>
    <row r="154" spans="2:65" s="1" customFormat="1" ht="29.25">
      <c r="B154" s="29"/>
      <c r="D154" s="136" t="s">
        <v>231</v>
      </c>
      <c r="F154" s="137" t="s">
        <v>2932</v>
      </c>
      <c r="L154" s="29"/>
      <c r="M154" s="138"/>
      <c r="T154" s="53"/>
      <c r="AT154" s="17" t="s">
        <v>231</v>
      </c>
      <c r="AU154" s="17" t="s">
        <v>82</v>
      </c>
    </row>
    <row r="155" spans="2:65" s="1" customFormat="1" ht="107.25">
      <c r="B155" s="29"/>
      <c r="D155" s="136" t="s">
        <v>2923</v>
      </c>
      <c r="F155" s="176" t="s">
        <v>2933</v>
      </c>
      <c r="L155" s="29"/>
      <c r="M155" s="138"/>
      <c r="T155" s="53"/>
      <c r="AT155" s="17" t="s">
        <v>2923</v>
      </c>
      <c r="AU155" s="17" t="s">
        <v>82</v>
      </c>
    </row>
    <row r="156" spans="2:65" s="11" customFormat="1" ht="22.9" customHeight="1">
      <c r="B156" s="112"/>
      <c r="D156" s="113" t="s">
        <v>72</v>
      </c>
      <c r="E156" s="121" t="s">
        <v>2844</v>
      </c>
      <c r="F156" s="121" t="s">
        <v>2845</v>
      </c>
      <c r="J156" s="122">
        <f>BK156</f>
        <v>163406.56</v>
      </c>
      <c r="L156" s="112"/>
      <c r="M156" s="116"/>
      <c r="P156" s="117">
        <f>SUM(P157:P176)</f>
        <v>80.657736</v>
      </c>
      <c r="R156" s="117">
        <f>SUM(R157:R176)</f>
        <v>0.22764999999999999</v>
      </c>
      <c r="T156" s="118">
        <f>SUM(T157:T176)</f>
        <v>0</v>
      </c>
      <c r="AR156" s="113" t="s">
        <v>82</v>
      </c>
      <c r="AT156" s="119" t="s">
        <v>72</v>
      </c>
      <c r="AU156" s="119" t="s">
        <v>78</v>
      </c>
      <c r="AY156" s="113" t="s">
        <v>224</v>
      </c>
      <c r="BK156" s="120">
        <f>SUM(BK157:BK176)</f>
        <v>163406.56</v>
      </c>
    </row>
    <row r="157" spans="2:65" s="1" customFormat="1" ht="24.2" customHeight="1">
      <c r="B157" s="123"/>
      <c r="C157" s="124" t="s">
        <v>297</v>
      </c>
      <c r="D157" s="124" t="s">
        <v>226</v>
      </c>
      <c r="E157" s="125" t="s">
        <v>2934</v>
      </c>
      <c r="F157" s="126" t="s">
        <v>2935</v>
      </c>
      <c r="G157" s="127" t="s">
        <v>272</v>
      </c>
      <c r="H157" s="128">
        <v>68</v>
      </c>
      <c r="I157" s="129">
        <v>852</v>
      </c>
      <c r="J157" s="129">
        <f>ROUND(I157*H157,2)</f>
        <v>57936</v>
      </c>
      <c r="K157" s="126" t="s">
        <v>230</v>
      </c>
      <c r="L157" s="29"/>
      <c r="M157" s="130" t="s">
        <v>1</v>
      </c>
      <c r="N157" s="131" t="s">
        <v>39</v>
      </c>
      <c r="O157" s="132">
        <v>0.438</v>
      </c>
      <c r="P157" s="132">
        <f>O157*H157</f>
        <v>29.783999999999999</v>
      </c>
      <c r="Q157" s="132">
        <v>1.2899999999999999E-3</v>
      </c>
      <c r="R157" s="132">
        <f>Q157*H157</f>
        <v>8.7719999999999992E-2</v>
      </c>
      <c r="S157" s="132">
        <v>0</v>
      </c>
      <c r="T157" s="133">
        <f>S157*H157</f>
        <v>0</v>
      </c>
      <c r="AR157" s="134" t="s">
        <v>277</v>
      </c>
      <c r="AT157" s="134" t="s">
        <v>226</v>
      </c>
      <c r="AU157" s="134" t="s">
        <v>82</v>
      </c>
      <c r="AY157" s="17" t="s">
        <v>224</v>
      </c>
      <c r="BE157" s="135">
        <f>IF(N157="základní",J157,0)</f>
        <v>0</v>
      </c>
      <c r="BF157" s="135">
        <f>IF(N157="snížená",J157,0)</f>
        <v>57936</v>
      </c>
      <c r="BG157" s="135">
        <f>IF(N157="zákl. přenesená",J157,0)</f>
        <v>0</v>
      </c>
      <c r="BH157" s="135">
        <f>IF(N157="sníž. přenesená",J157,0)</f>
        <v>0</v>
      </c>
      <c r="BI157" s="135">
        <f>IF(N157="nulová",J157,0)</f>
        <v>0</v>
      </c>
      <c r="BJ157" s="17" t="s">
        <v>82</v>
      </c>
      <c r="BK157" s="135">
        <f>ROUND(I157*H157,2)</f>
        <v>57936</v>
      </c>
      <c r="BL157" s="17" t="s">
        <v>277</v>
      </c>
      <c r="BM157" s="134" t="s">
        <v>2936</v>
      </c>
    </row>
    <row r="158" spans="2:65" s="1" customFormat="1" ht="19.5">
      <c r="B158" s="29"/>
      <c r="D158" s="136" t="s">
        <v>231</v>
      </c>
      <c r="F158" s="137" t="s">
        <v>2937</v>
      </c>
      <c r="L158" s="29"/>
      <c r="M158" s="138"/>
      <c r="T158" s="53"/>
      <c r="AT158" s="17" t="s">
        <v>231</v>
      </c>
      <c r="AU158" s="17" t="s">
        <v>82</v>
      </c>
    </row>
    <row r="159" spans="2:65" s="1" customFormat="1">
      <c r="B159" s="29"/>
      <c r="D159" s="139" t="s">
        <v>232</v>
      </c>
      <c r="F159" s="140" t="s">
        <v>2938</v>
      </c>
      <c r="L159" s="29"/>
      <c r="M159" s="138"/>
      <c r="T159" s="53"/>
      <c r="AT159" s="17" t="s">
        <v>232</v>
      </c>
      <c r="AU159" s="17" t="s">
        <v>82</v>
      </c>
    </row>
    <row r="160" spans="2:65" s="1" customFormat="1" ht="24.2" customHeight="1">
      <c r="B160" s="123"/>
      <c r="C160" s="124" t="s">
        <v>8</v>
      </c>
      <c r="D160" s="124" t="s">
        <v>226</v>
      </c>
      <c r="E160" s="125" t="s">
        <v>2939</v>
      </c>
      <c r="F160" s="126" t="s">
        <v>2940</v>
      </c>
      <c r="G160" s="127" t="s">
        <v>272</v>
      </c>
      <c r="H160" s="128">
        <v>30</v>
      </c>
      <c r="I160" s="129">
        <v>1090</v>
      </c>
      <c r="J160" s="129">
        <f>ROUND(I160*H160,2)</f>
        <v>32700</v>
      </c>
      <c r="K160" s="126" t="s">
        <v>230</v>
      </c>
      <c r="L160" s="29"/>
      <c r="M160" s="130" t="s">
        <v>1</v>
      </c>
      <c r="N160" s="131" t="s">
        <v>39</v>
      </c>
      <c r="O160" s="132">
        <v>0.443</v>
      </c>
      <c r="P160" s="132">
        <f>O160*H160</f>
        <v>13.290000000000001</v>
      </c>
      <c r="Q160" s="132">
        <v>1.6100000000000001E-3</v>
      </c>
      <c r="R160" s="132">
        <f>Q160*H160</f>
        <v>4.8300000000000003E-2</v>
      </c>
      <c r="S160" s="132">
        <v>0</v>
      </c>
      <c r="T160" s="133">
        <f>S160*H160</f>
        <v>0</v>
      </c>
      <c r="AR160" s="134" t="s">
        <v>277</v>
      </c>
      <c r="AT160" s="134" t="s">
        <v>226</v>
      </c>
      <c r="AU160" s="134" t="s">
        <v>82</v>
      </c>
      <c r="AY160" s="17" t="s">
        <v>224</v>
      </c>
      <c r="BE160" s="135">
        <f>IF(N160="základní",J160,0)</f>
        <v>0</v>
      </c>
      <c r="BF160" s="135">
        <f>IF(N160="snížená",J160,0)</f>
        <v>32700</v>
      </c>
      <c r="BG160" s="135">
        <f>IF(N160="zákl. přenesená",J160,0)</f>
        <v>0</v>
      </c>
      <c r="BH160" s="135">
        <f>IF(N160="sníž. přenesená",J160,0)</f>
        <v>0</v>
      </c>
      <c r="BI160" s="135">
        <f>IF(N160="nulová",J160,0)</f>
        <v>0</v>
      </c>
      <c r="BJ160" s="17" t="s">
        <v>82</v>
      </c>
      <c r="BK160" s="135">
        <f>ROUND(I160*H160,2)</f>
        <v>32700</v>
      </c>
      <c r="BL160" s="17" t="s">
        <v>277</v>
      </c>
      <c r="BM160" s="134" t="s">
        <v>2941</v>
      </c>
    </row>
    <row r="161" spans="2:65" s="1" customFormat="1" ht="19.5">
      <c r="B161" s="29"/>
      <c r="D161" s="136" t="s">
        <v>231</v>
      </c>
      <c r="F161" s="137" t="s">
        <v>2942</v>
      </c>
      <c r="L161" s="29"/>
      <c r="M161" s="138"/>
      <c r="T161" s="53"/>
      <c r="AT161" s="17" t="s">
        <v>231</v>
      </c>
      <c r="AU161" s="17" t="s">
        <v>82</v>
      </c>
    </row>
    <row r="162" spans="2:65" s="1" customFormat="1">
      <c r="B162" s="29"/>
      <c r="D162" s="139" t="s">
        <v>232</v>
      </c>
      <c r="F162" s="140" t="s">
        <v>2943</v>
      </c>
      <c r="L162" s="29"/>
      <c r="M162" s="138"/>
      <c r="T162" s="53"/>
      <c r="AT162" s="17" t="s">
        <v>232</v>
      </c>
      <c r="AU162" s="17" t="s">
        <v>82</v>
      </c>
    </row>
    <row r="163" spans="2:65" s="1" customFormat="1" ht="24.2" customHeight="1">
      <c r="B163" s="123"/>
      <c r="C163" s="124" t="s">
        <v>310</v>
      </c>
      <c r="D163" s="124" t="s">
        <v>226</v>
      </c>
      <c r="E163" s="125" t="s">
        <v>2944</v>
      </c>
      <c r="F163" s="126" t="s">
        <v>2945</v>
      </c>
      <c r="G163" s="127" t="s">
        <v>272</v>
      </c>
      <c r="H163" s="128">
        <v>35</v>
      </c>
      <c r="I163" s="129">
        <v>1460</v>
      </c>
      <c r="J163" s="129">
        <f>ROUND(I163*H163,2)</f>
        <v>51100</v>
      </c>
      <c r="K163" s="126" t="s">
        <v>230</v>
      </c>
      <c r="L163" s="29"/>
      <c r="M163" s="130" t="s">
        <v>1</v>
      </c>
      <c r="N163" s="131" t="s">
        <v>39</v>
      </c>
      <c r="O163" s="132">
        <v>0.46100000000000002</v>
      </c>
      <c r="P163" s="132">
        <f>O163*H163</f>
        <v>16.135000000000002</v>
      </c>
      <c r="Q163" s="132">
        <v>2.0100000000000001E-3</v>
      </c>
      <c r="R163" s="132">
        <f>Q163*H163</f>
        <v>7.0349999999999996E-2</v>
      </c>
      <c r="S163" s="132">
        <v>0</v>
      </c>
      <c r="T163" s="133">
        <f>S163*H163</f>
        <v>0</v>
      </c>
      <c r="AR163" s="134" t="s">
        <v>277</v>
      </c>
      <c r="AT163" s="134" t="s">
        <v>226</v>
      </c>
      <c r="AU163" s="134" t="s">
        <v>82</v>
      </c>
      <c r="AY163" s="17" t="s">
        <v>224</v>
      </c>
      <c r="BE163" s="135">
        <f>IF(N163="základní",J163,0)</f>
        <v>0</v>
      </c>
      <c r="BF163" s="135">
        <f>IF(N163="snížená",J163,0)</f>
        <v>51100</v>
      </c>
      <c r="BG163" s="135">
        <f>IF(N163="zákl. přenesená",J163,0)</f>
        <v>0</v>
      </c>
      <c r="BH163" s="135">
        <f>IF(N163="sníž. přenesená",J163,0)</f>
        <v>0</v>
      </c>
      <c r="BI163" s="135">
        <f>IF(N163="nulová",J163,0)</f>
        <v>0</v>
      </c>
      <c r="BJ163" s="17" t="s">
        <v>82</v>
      </c>
      <c r="BK163" s="135">
        <f>ROUND(I163*H163,2)</f>
        <v>51100</v>
      </c>
      <c r="BL163" s="17" t="s">
        <v>277</v>
      </c>
      <c r="BM163" s="134" t="s">
        <v>2946</v>
      </c>
    </row>
    <row r="164" spans="2:65" s="1" customFormat="1" ht="19.5">
      <c r="B164" s="29"/>
      <c r="D164" s="136" t="s">
        <v>231</v>
      </c>
      <c r="F164" s="137" t="s">
        <v>2947</v>
      </c>
      <c r="L164" s="29"/>
      <c r="M164" s="138"/>
      <c r="T164" s="53"/>
      <c r="AT164" s="17" t="s">
        <v>231</v>
      </c>
      <c r="AU164" s="17" t="s">
        <v>82</v>
      </c>
    </row>
    <row r="165" spans="2:65" s="1" customFormat="1">
      <c r="B165" s="29"/>
      <c r="D165" s="139" t="s">
        <v>232</v>
      </c>
      <c r="F165" s="140" t="s">
        <v>2948</v>
      </c>
      <c r="L165" s="29"/>
      <c r="M165" s="138"/>
      <c r="T165" s="53"/>
      <c r="AT165" s="17" t="s">
        <v>232</v>
      </c>
      <c r="AU165" s="17" t="s">
        <v>82</v>
      </c>
    </row>
    <row r="166" spans="2:65" s="1" customFormat="1" ht="16.5" customHeight="1">
      <c r="B166" s="123"/>
      <c r="C166" s="124" t="s">
        <v>273</v>
      </c>
      <c r="D166" s="124" t="s">
        <v>226</v>
      </c>
      <c r="E166" s="125" t="s">
        <v>2949</v>
      </c>
      <c r="F166" s="126" t="s">
        <v>2950</v>
      </c>
      <c r="G166" s="127" t="s">
        <v>272</v>
      </c>
      <c r="H166" s="128">
        <v>98</v>
      </c>
      <c r="I166" s="129">
        <v>24.4</v>
      </c>
      <c r="J166" s="129">
        <f>ROUND(I166*H166,2)</f>
        <v>2391.1999999999998</v>
      </c>
      <c r="K166" s="126" t="s">
        <v>230</v>
      </c>
      <c r="L166" s="29"/>
      <c r="M166" s="130" t="s">
        <v>1</v>
      </c>
      <c r="N166" s="131" t="s">
        <v>39</v>
      </c>
      <c r="O166" s="132">
        <v>3.7999999999999999E-2</v>
      </c>
      <c r="P166" s="132">
        <f>O166*H166</f>
        <v>3.7239999999999998</v>
      </c>
      <c r="Q166" s="132">
        <v>0</v>
      </c>
      <c r="R166" s="132">
        <f>Q166*H166</f>
        <v>0</v>
      </c>
      <c r="S166" s="132">
        <v>0</v>
      </c>
      <c r="T166" s="133">
        <f>S166*H166</f>
        <v>0</v>
      </c>
      <c r="AR166" s="134" t="s">
        <v>277</v>
      </c>
      <c r="AT166" s="134" t="s">
        <v>226</v>
      </c>
      <c r="AU166" s="134" t="s">
        <v>82</v>
      </c>
      <c r="AY166" s="17" t="s">
        <v>224</v>
      </c>
      <c r="BE166" s="135">
        <f>IF(N166="základní",J166,0)</f>
        <v>0</v>
      </c>
      <c r="BF166" s="135">
        <f>IF(N166="snížená",J166,0)</f>
        <v>2391.1999999999998</v>
      </c>
      <c r="BG166" s="135">
        <f>IF(N166="zákl. přenesená",J166,0)</f>
        <v>0</v>
      </c>
      <c r="BH166" s="135">
        <f>IF(N166="sníž. přenesená",J166,0)</f>
        <v>0</v>
      </c>
      <c r="BI166" s="135">
        <f>IF(N166="nulová",J166,0)</f>
        <v>0</v>
      </c>
      <c r="BJ166" s="17" t="s">
        <v>82</v>
      </c>
      <c r="BK166" s="135">
        <f>ROUND(I166*H166,2)</f>
        <v>2391.1999999999998</v>
      </c>
      <c r="BL166" s="17" t="s">
        <v>277</v>
      </c>
      <c r="BM166" s="134" t="s">
        <v>2951</v>
      </c>
    </row>
    <row r="167" spans="2:65" s="1" customFormat="1">
      <c r="B167" s="29"/>
      <c r="D167" s="136" t="s">
        <v>231</v>
      </c>
      <c r="F167" s="137" t="s">
        <v>2952</v>
      </c>
      <c r="L167" s="29"/>
      <c r="M167" s="138"/>
      <c r="T167" s="53"/>
      <c r="AT167" s="17" t="s">
        <v>231</v>
      </c>
      <c r="AU167" s="17" t="s">
        <v>82</v>
      </c>
    </row>
    <row r="168" spans="2:65" s="1" customFormat="1">
      <c r="B168" s="29"/>
      <c r="D168" s="139" t="s">
        <v>232</v>
      </c>
      <c r="F168" s="140" t="s">
        <v>2953</v>
      </c>
      <c r="L168" s="29"/>
      <c r="M168" s="138"/>
      <c r="T168" s="53"/>
      <c r="AT168" s="17" t="s">
        <v>232</v>
      </c>
      <c r="AU168" s="17" t="s">
        <v>82</v>
      </c>
    </row>
    <row r="169" spans="2:65" s="1" customFormat="1" ht="16.5" customHeight="1">
      <c r="B169" s="123"/>
      <c r="C169" s="124" t="s">
        <v>325</v>
      </c>
      <c r="D169" s="124" t="s">
        <v>226</v>
      </c>
      <c r="E169" s="125" t="s">
        <v>2954</v>
      </c>
      <c r="F169" s="126" t="s">
        <v>2955</v>
      </c>
      <c r="G169" s="127" t="s">
        <v>272</v>
      </c>
      <c r="H169" s="128">
        <v>35</v>
      </c>
      <c r="I169" s="129">
        <v>30</v>
      </c>
      <c r="J169" s="129">
        <f>ROUND(I169*H169,2)</f>
        <v>1050</v>
      </c>
      <c r="K169" s="126" t="s">
        <v>2903</v>
      </c>
      <c r="L169" s="29"/>
      <c r="M169" s="130" t="s">
        <v>1</v>
      </c>
      <c r="N169" s="131" t="s">
        <v>39</v>
      </c>
      <c r="O169" s="132">
        <v>4.5999999999999999E-2</v>
      </c>
      <c r="P169" s="132">
        <f>O169*H169</f>
        <v>1.6099999999999999</v>
      </c>
      <c r="Q169" s="132">
        <v>0</v>
      </c>
      <c r="R169" s="132">
        <f>Q169*H169</f>
        <v>0</v>
      </c>
      <c r="S169" s="132">
        <v>0</v>
      </c>
      <c r="T169" s="133">
        <f>S169*H169</f>
        <v>0</v>
      </c>
      <c r="AR169" s="134" t="s">
        <v>277</v>
      </c>
      <c r="AT169" s="134" t="s">
        <v>226</v>
      </c>
      <c r="AU169" s="134" t="s">
        <v>82</v>
      </c>
      <c r="AY169" s="17" t="s">
        <v>224</v>
      </c>
      <c r="BE169" s="135">
        <f>IF(N169="základní",J169,0)</f>
        <v>0</v>
      </c>
      <c r="BF169" s="135">
        <f>IF(N169="snížená",J169,0)</f>
        <v>1050</v>
      </c>
      <c r="BG169" s="135">
        <f>IF(N169="zákl. přenesená",J169,0)</f>
        <v>0</v>
      </c>
      <c r="BH169" s="135">
        <f>IF(N169="sníž. přenesená",J169,0)</f>
        <v>0</v>
      </c>
      <c r="BI169" s="135">
        <f>IF(N169="nulová",J169,0)</f>
        <v>0</v>
      </c>
      <c r="BJ169" s="17" t="s">
        <v>82</v>
      </c>
      <c r="BK169" s="135">
        <f>ROUND(I169*H169,2)</f>
        <v>1050</v>
      </c>
      <c r="BL169" s="17" t="s">
        <v>277</v>
      </c>
      <c r="BM169" s="134" t="s">
        <v>2956</v>
      </c>
    </row>
    <row r="170" spans="2:65" s="1" customFormat="1" ht="19.5">
      <c r="B170" s="29"/>
      <c r="D170" s="136" t="s">
        <v>231</v>
      </c>
      <c r="F170" s="137" t="s">
        <v>2957</v>
      </c>
      <c r="L170" s="29"/>
      <c r="M170" s="138"/>
      <c r="T170" s="53"/>
      <c r="AT170" s="17" t="s">
        <v>231</v>
      </c>
      <c r="AU170" s="17" t="s">
        <v>82</v>
      </c>
    </row>
    <row r="171" spans="2:65" s="1" customFormat="1" ht="37.9" customHeight="1">
      <c r="B171" s="123"/>
      <c r="C171" s="124" t="s">
        <v>277</v>
      </c>
      <c r="D171" s="124" t="s">
        <v>226</v>
      </c>
      <c r="E171" s="125" t="s">
        <v>2958</v>
      </c>
      <c r="F171" s="126" t="s">
        <v>2959</v>
      </c>
      <c r="G171" s="127" t="s">
        <v>272</v>
      </c>
      <c r="H171" s="128">
        <v>133</v>
      </c>
      <c r="I171" s="129">
        <v>133</v>
      </c>
      <c r="J171" s="129">
        <f>ROUND(I171*H171,2)</f>
        <v>17689</v>
      </c>
      <c r="K171" s="126" t="s">
        <v>230</v>
      </c>
      <c r="L171" s="29"/>
      <c r="M171" s="130" t="s">
        <v>1</v>
      </c>
      <c r="N171" s="131" t="s">
        <v>39</v>
      </c>
      <c r="O171" s="132">
        <v>0.113</v>
      </c>
      <c r="P171" s="132">
        <f>O171*H171</f>
        <v>15.029</v>
      </c>
      <c r="Q171" s="132">
        <v>1.6000000000000001E-4</v>
      </c>
      <c r="R171" s="132">
        <f>Q171*H171</f>
        <v>2.128E-2</v>
      </c>
      <c r="S171" s="132">
        <v>0</v>
      </c>
      <c r="T171" s="133">
        <f>S171*H171</f>
        <v>0</v>
      </c>
      <c r="AR171" s="134" t="s">
        <v>277</v>
      </c>
      <c r="AT171" s="134" t="s">
        <v>226</v>
      </c>
      <c r="AU171" s="134" t="s">
        <v>82</v>
      </c>
      <c r="AY171" s="17" t="s">
        <v>224</v>
      </c>
      <c r="BE171" s="135">
        <f>IF(N171="základní",J171,0)</f>
        <v>0</v>
      </c>
      <c r="BF171" s="135">
        <f>IF(N171="snížená",J171,0)</f>
        <v>17689</v>
      </c>
      <c r="BG171" s="135">
        <f>IF(N171="zákl. přenesená",J171,0)</f>
        <v>0</v>
      </c>
      <c r="BH171" s="135">
        <f>IF(N171="sníž. přenesená",J171,0)</f>
        <v>0</v>
      </c>
      <c r="BI171" s="135">
        <f>IF(N171="nulová",J171,0)</f>
        <v>0</v>
      </c>
      <c r="BJ171" s="17" t="s">
        <v>82</v>
      </c>
      <c r="BK171" s="135">
        <f>ROUND(I171*H171,2)</f>
        <v>17689</v>
      </c>
      <c r="BL171" s="17" t="s">
        <v>277</v>
      </c>
      <c r="BM171" s="134" t="s">
        <v>2960</v>
      </c>
    </row>
    <row r="172" spans="2:65" s="1" customFormat="1" ht="29.25">
      <c r="B172" s="29"/>
      <c r="D172" s="136" t="s">
        <v>231</v>
      </c>
      <c r="F172" s="137" t="s">
        <v>2961</v>
      </c>
      <c r="L172" s="29"/>
      <c r="M172" s="138"/>
      <c r="T172" s="53"/>
      <c r="AT172" s="17" t="s">
        <v>231</v>
      </c>
      <c r="AU172" s="17" t="s">
        <v>82</v>
      </c>
    </row>
    <row r="173" spans="2:65" s="1" customFormat="1">
      <c r="B173" s="29"/>
      <c r="D173" s="139" t="s">
        <v>232</v>
      </c>
      <c r="F173" s="140" t="s">
        <v>2962</v>
      </c>
      <c r="L173" s="29"/>
      <c r="M173" s="138"/>
      <c r="T173" s="53"/>
      <c r="AT173" s="17" t="s">
        <v>232</v>
      </c>
      <c r="AU173" s="17" t="s">
        <v>82</v>
      </c>
    </row>
    <row r="174" spans="2:65" s="1" customFormat="1" ht="33" customHeight="1">
      <c r="B174" s="123"/>
      <c r="C174" s="124" t="s">
        <v>337</v>
      </c>
      <c r="D174" s="124" t="s">
        <v>226</v>
      </c>
      <c r="E174" s="125" t="s">
        <v>2963</v>
      </c>
      <c r="F174" s="126" t="s">
        <v>2964</v>
      </c>
      <c r="G174" s="127" t="s">
        <v>253</v>
      </c>
      <c r="H174" s="128">
        <v>0.22800000000000001</v>
      </c>
      <c r="I174" s="129">
        <v>2370</v>
      </c>
      <c r="J174" s="129">
        <f>ROUND(I174*H174,2)</f>
        <v>540.36</v>
      </c>
      <c r="K174" s="126" t="s">
        <v>230</v>
      </c>
      <c r="L174" s="29"/>
      <c r="M174" s="130" t="s">
        <v>1</v>
      </c>
      <c r="N174" s="131" t="s">
        <v>39</v>
      </c>
      <c r="O174" s="132">
        <v>4.7619999999999996</v>
      </c>
      <c r="P174" s="132">
        <f>O174*H174</f>
        <v>1.085736</v>
      </c>
      <c r="Q174" s="132">
        <v>0</v>
      </c>
      <c r="R174" s="132">
        <f>Q174*H174</f>
        <v>0</v>
      </c>
      <c r="S174" s="132">
        <v>0</v>
      </c>
      <c r="T174" s="133">
        <f>S174*H174</f>
        <v>0</v>
      </c>
      <c r="AR174" s="134" t="s">
        <v>277</v>
      </c>
      <c r="AT174" s="134" t="s">
        <v>226</v>
      </c>
      <c r="AU174" s="134" t="s">
        <v>82</v>
      </c>
      <c r="AY174" s="17" t="s">
        <v>224</v>
      </c>
      <c r="BE174" s="135">
        <f>IF(N174="základní",J174,0)</f>
        <v>0</v>
      </c>
      <c r="BF174" s="135">
        <f>IF(N174="snížená",J174,0)</f>
        <v>540.36</v>
      </c>
      <c r="BG174" s="135">
        <f>IF(N174="zákl. přenesená",J174,0)</f>
        <v>0</v>
      </c>
      <c r="BH174" s="135">
        <f>IF(N174="sníž. přenesená",J174,0)</f>
        <v>0</v>
      </c>
      <c r="BI174" s="135">
        <f>IF(N174="nulová",J174,0)</f>
        <v>0</v>
      </c>
      <c r="BJ174" s="17" t="s">
        <v>82</v>
      </c>
      <c r="BK174" s="135">
        <f>ROUND(I174*H174,2)</f>
        <v>540.36</v>
      </c>
      <c r="BL174" s="17" t="s">
        <v>277</v>
      </c>
      <c r="BM174" s="134" t="s">
        <v>2965</v>
      </c>
    </row>
    <row r="175" spans="2:65" s="1" customFormat="1" ht="29.25">
      <c r="B175" s="29"/>
      <c r="D175" s="136" t="s">
        <v>231</v>
      </c>
      <c r="F175" s="137" t="s">
        <v>2966</v>
      </c>
      <c r="L175" s="29"/>
      <c r="M175" s="138"/>
      <c r="T175" s="53"/>
      <c r="AT175" s="17" t="s">
        <v>231</v>
      </c>
      <c r="AU175" s="17" t="s">
        <v>82</v>
      </c>
    </row>
    <row r="176" spans="2:65" s="1" customFormat="1">
      <c r="B176" s="29"/>
      <c r="D176" s="139" t="s">
        <v>232</v>
      </c>
      <c r="F176" s="140" t="s">
        <v>2967</v>
      </c>
      <c r="L176" s="29"/>
      <c r="M176" s="138"/>
      <c r="T176" s="53"/>
      <c r="AT176" s="17" t="s">
        <v>232</v>
      </c>
      <c r="AU176" s="17" t="s">
        <v>82</v>
      </c>
    </row>
    <row r="177" spans="2:65" s="11" customFormat="1" ht="22.9" customHeight="1">
      <c r="B177" s="112"/>
      <c r="D177" s="113" t="s">
        <v>72</v>
      </c>
      <c r="E177" s="121" t="s">
        <v>2025</v>
      </c>
      <c r="F177" s="121" t="s">
        <v>2861</v>
      </c>
      <c r="J177" s="122">
        <f>BK177</f>
        <v>149170.29</v>
      </c>
      <c r="L177" s="112"/>
      <c r="M177" s="116"/>
      <c r="P177" s="117">
        <f>SUM(P178:P209)</f>
        <v>18.421464</v>
      </c>
      <c r="R177" s="117">
        <f>SUM(R178:R209)</f>
        <v>0.12656000000000001</v>
      </c>
      <c r="T177" s="118">
        <f>SUM(T178:T209)</f>
        <v>0</v>
      </c>
      <c r="AR177" s="113" t="s">
        <v>82</v>
      </c>
      <c r="AT177" s="119" t="s">
        <v>72</v>
      </c>
      <c r="AU177" s="119" t="s">
        <v>78</v>
      </c>
      <c r="AY177" s="113" t="s">
        <v>224</v>
      </c>
      <c r="BK177" s="120">
        <f>SUM(BK178:BK209)</f>
        <v>149170.29</v>
      </c>
    </row>
    <row r="178" spans="2:65" s="1" customFormat="1" ht="24.2" customHeight="1">
      <c r="B178" s="123"/>
      <c r="C178" s="124" t="s">
        <v>283</v>
      </c>
      <c r="D178" s="124" t="s">
        <v>226</v>
      </c>
      <c r="E178" s="125" t="s">
        <v>2968</v>
      </c>
      <c r="F178" s="126" t="s">
        <v>2969</v>
      </c>
      <c r="G178" s="127" t="s">
        <v>639</v>
      </c>
      <c r="H178" s="128">
        <v>6</v>
      </c>
      <c r="I178" s="129">
        <v>313</v>
      </c>
      <c r="J178" s="129">
        <f>ROUND(I178*H178,2)</f>
        <v>1878</v>
      </c>
      <c r="K178" s="126" t="s">
        <v>230</v>
      </c>
      <c r="L178" s="29"/>
      <c r="M178" s="130" t="s">
        <v>1</v>
      </c>
      <c r="N178" s="131" t="s">
        <v>39</v>
      </c>
      <c r="O178" s="132">
        <v>0.10299999999999999</v>
      </c>
      <c r="P178" s="132">
        <f>O178*H178</f>
        <v>0.61799999999999999</v>
      </c>
      <c r="Q178" s="132">
        <v>2.4000000000000001E-4</v>
      </c>
      <c r="R178" s="132">
        <f>Q178*H178</f>
        <v>1.4400000000000001E-3</v>
      </c>
      <c r="S178" s="132">
        <v>0</v>
      </c>
      <c r="T178" s="133">
        <f>S178*H178</f>
        <v>0</v>
      </c>
      <c r="AR178" s="134" t="s">
        <v>277</v>
      </c>
      <c r="AT178" s="134" t="s">
        <v>226</v>
      </c>
      <c r="AU178" s="134" t="s">
        <v>82</v>
      </c>
      <c r="AY178" s="17" t="s">
        <v>224</v>
      </c>
      <c r="BE178" s="135">
        <f>IF(N178="základní",J178,0)</f>
        <v>0</v>
      </c>
      <c r="BF178" s="135">
        <f>IF(N178="snížená",J178,0)</f>
        <v>1878</v>
      </c>
      <c r="BG178" s="135">
        <f>IF(N178="zákl. přenesená",J178,0)</f>
        <v>0</v>
      </c>
      <c r="BH178" s="135">
        <f>IF(N178="sníž. přenesená",J178,0)</f>
        <v>0</v>
      </c>
      <c r="BI178" s="135">
        <f>IF(N178="nulová",J178,0)</f>
        <v>0</v>
      </c>
      <c r="BJ178" s="17" t="s">
        <v>82</v>
      </c>
      <c r="BK178" s="135">
        <f>ROUND(I178*H178,2)</f>
        <v>1878</v>
      </c>
      <c r="BL178" s="17" t="s">
        <v>277</v>
      </c>
      <c r="BM178" s="134" t="s">
        <v>2970</v>
      </c>
    </row>
    <row r="179" spans="2:65" s="1" customFormat="1">
      <c r="B179" s="29"/>
      <c r="D179" s="136" t="s">
        <v>231</v>
      </c>
      <c r="F179" s="137" t="s">
        <v>2971</v>
      </c>
      <c r="L179" s="29"/>
      <c r="M179" s="138"/>
      <c r="T179" s="53"/>
      <c r="AT179" s="17" t="s">
        <v>231</v>
      </c>
      <c r="AU179" s="17" t="s">
        <v>82</v>
      </c>
    </row>
    <row r="180" spans="2:65" s="1" customFormat="1">
      <c r="B180" s="29"/>
      <c r="D180" s="139" t="s">
        <v>232</v>
      </c>
      <c r="F180" s="140" t="s">
        <v>2972</v>
      </c>
      <c r="L180" s="29"/>
      <c r="M180" s="138"/>
      <c r="T180" s="53"/>
      <c r="AT180" s="17" t="s">
        <v>232</v>
      </c>
      <c r="AU180" s="17" t="s">
        <v>82</v>
      </c>
    </row>
    <row r="181" spans="2:65" s="1" customFormat="1" ht="21.75" customHeight="1">
      <c r="B181" s="123"/>
      <c r="C181" s="124" t="s">
        <v>347</v>
      </c>
      <c r="D181" s="124" t="s">
        <v>226</v>
      </c>
      <c r="E181" s="125" t="s">
        <v>2973</v>
      </c>
      <c r="F181" s="126" t="s">
        <v>2974</v>
      </c>
      <c r="G181" s="127" t="s">
        <v>639</v>
      </c>
      <c r="H181" s="128">
        <v>2</v>
      </c>
      <c r="I181" s="129">
        <v>740</v>
      </c>
      <c r="J181" s="129">
        <f>ROUND(I181*H181,2)</f>
        <v>1480</v>
      </c>
      <c r="K181" s="126" t="s">
        <v>2903</v>
      </c>
      <c r="L181" s="29"/>
      <c r="M181" s="130" t="s">
        <v>1</v>
      </c>
      <c r="N181" s="131" t="s">
        <v>39</v>
      </c>
      <c r="O181" s="132">
        <v>0.26800000000000002</v>
      </c>
      <c r="P181" s="132">
        <f>O181*H181</f>
        <v>0.53600000000000003</v>
      </c>
      <c r="Q181" s="132">
        <v>3.8000000000000002E-4</v>
      </c>
      <c r="R181" s="132">
        <f>Q181*H181</f>
        <v>7.6000000000000004E-4</v>
      </c>
      <c r="S181" s="132">
        <v>0</v>
      </c>
      <c r="T181" s="133">
        <f>S181*H181</f>
        <v>0</v>
      </c>
      <c r="AR181" s="134" t="s">
        <v>277</v>
      </c>
      <c r="AT181" s="134" t="s">
        <v>226</v>
      </c>
      <c r="AU181" s="134" t="s">
        <v>82</v>
      </c>
      <c r="AY181" s="17" t="s">
        <v>224</v>
      </c>
      <c r="BE181" s="135">
        <f>IF(N181="základní",J181,0)</f>
        <v>0</v>
      </c>
      <c r="BF181" s="135">
        <f>IF(N181="snížená",J181,0)</f>
        <v>1480</v>
      </c>
      <c r="BG181" s="135">
        <f>IF(N181="zákl. přenesená",J181,0)</f>
        <v>0</v>
      </c>
      <c r="BH181" s="135">
        <f>IF(N181="sníž. přenesená",J181,0)</f>
        <v>0</v>
      </c>
      <c r="BI181" s="135">
        <f>IF(N181="nulová",J181,0)</f>
        <v>0</v>
      </c>
      <c r="BJ181" s="17" t="s">
        <v>82</v>
      </c>
      <c r="BK181" s="135">
        <f>ROUND(I181*H181,2)</f>
        <v>1480</v>
      </c>
      <c r="BL181" s="17" t="s">
        <v>277</v>
      </c>
      <c r="BM181" s="134" t="s">
        <v>2975</v>
      </c>
    </row>
    <row r="182" spans="2:65" s="1" customFormat="1">
      <c r="B182" s="29"/>
      <c r="D182" s="136" t="s">
        <v>231</v>
      </c>
      <c r="F182" s="137" t="s">
        <v>2976</v>
      </c>
      <c r="L182" s="29"/>
      <c r="M182" s="138"/>
      <c r="T182" s="53"/>
      <c r="AT182" s="17" t="s">
        <v>231</v>
      </c>
      <c r="AU182" s="17" t="s">
        <v>82</v>
      </c>
    </row>
    <row r="183" spans="2:65" s="1" customFormat="1" ht="21.75" customHeight="1">
      <c r="B183" s="123"/>
      <c r="C183" s="124" t="s">
        <v>293</v>
      </c>
      <c r="D183" s="124" t="s">
        <v>226</v>
      </c>
      <c r="E183" s="125" t="s">
        <v>2977</v>
      </c>
      <c r="F183" s="126" t="s">
        <v>2978</v>
      </c>
      <c r="G183" s="127" t="s">
        <v>639</v>
      </c>
      <c r="H183" s="128">
        <v>1</v>
      </c>
      <c r="I183" s="129">
        <v>953</v>
      </c>
      <c r="J183" s="129">
        <f>ROUND(I183*H183,2)</f>
        <v>953</v>
      </c>
      <c r="K183" s="126" t="s">
        <v>230</v>
      </c>
      <c r="L183" s="29"/>
      <c r="M183" s="130" t="s">
        <v>1</v>
      </c>
      <c r="N183" s="131" t="s">
        <v>39</v>
      </c>
      <c r="O183" s="132">
        <v>0.35</v>
      </c>
      <c r="P183" s="132">
        <f>O183*H183</f>
        <v>0.35</v>
      </c>
      <c r="Q183" s="132">
        <v>5.1999999999999995E-4</v>
      </c>
      <c r="R183" s="132">
        <f>Q183*H183</f>
        <v>5.1999999999999995E-4</v>
      </c>
      <c r="S183" s="132">
        <v>0</v>
      </c>
      <c r="T183" s="133">
        <f>S183*H183</f>
        <v>0</v>
      </c>
      <c r="AR183" s="134" t="s">
        <v>277</v>
      </c>
      <c r="AT183" s="134" t="s">
        <v>226</v>
      </c>
      <c r="AU183" s="134" t="s">
        <v>82</v>
      </c>
      <c r="AY183" s="17" t="s">
        <v>224</v>
      </c>
      <c r="BE183" s="135">
        <f>IF(N183="základní",J183,0)</f>
        <v>0</v>
      </c>
      <c r="BF183" s="135">
        <f>IF(N183="snížená",J183,0)</f>
        <v>953</v>
      </c>
      <c r="BG183" s="135">
        <f>IF(N183="zákl. přenesená",J183,0)</f>
        <v>0</v>
      </c>
      <c r="BH183" s="135">
        <f>IF(N183="sníž. přenesená",J183,0)</f>
        <v>0</v>
      </c>
      <c r="BI183" s="135">
        <f>IF(N183="nulová",J183,0)</f>
        <v>0</v>
      </c>
      <c r="BJ183" s="17" t="s">
        <v>82</v>
      </c>
      <c r="BK183" s="135">
        <f>ROUND(I183*H183,2)</f>
        <v>953</v>
      </c>
      <c r="BL183" s="17" t="s">
        <v>277</v>
      </c>
      <c r="BM183" s="134" t="s">
        <v>2979</v>
      </c>
    </row>
    <row r="184" spans="2:65" s="1" customFormat="1">
      <c r="B184" s="29"/>
      <c r="D184" s="136" t="s">
        <v>231</v>
      </c>
      <c r="F184" s="137" t="s">
        <v>2980</v>
      </c>
      <c r="L184" s="29"/>
      <c r="M184" s="138"/>
      <c r="T184" s="53"/>
      <c r="AT184" s="17" t="s">
        <v>231</v>
      </c>
      <c r="AU184" s="17" t="s">
        <v>82</v>
      </c>
    </row>
    <row r="185" spans="2:65" s="1" customFormat="1">
      <c r="B185" s="29"/>
      <c r="D185" s="139" t="s">
        <v>232</v>
      </c>
      <c r="F185" s="140" t="s">
        <v>2981</v>
      </c>
      <c r="L185" s="29"/>
      <c r="M185" s="138"/>
      <c r="T185" s="53"/>
      <c r="AT185" s="17" t="s">
        <v>232</v>
      </c>
      <c r="AU185" s="17" t="s">
        <v>82</v>
      </c>
    </row>
    <row r="186" spans="2:65" s="1" customFormat="1" ht="21.75" customHeight="1">
      <c r="B186" s="123"/>
      <c r="C186" s="124" t="s">
        <v>7</v>
      </c>
      <c r="D186" s="124" t="s">
        <v>226</v>
      </c>
      <c r="E186" s="125" t="s">
        <v>2982</v>
      </c>
      <c r="F186" s="126" t="s">
        <v>2983</v>
      </c>
      <c r="G186" s="127" t="s">
        <v>639</v>
      </c>
      <c r="H186" s="128">
        <v>2</v>
      </c>
      <c r="I186" s="129">
        <v>4150</v>
      </c>
      <c r="J186" s="129">
        <f>ROUND(I186*H186,2)</f>
        <v>8300</v>
      </c>
      <c r="K186" s="126" t="s">
        <v>2903</v>
      </c>
      <c r="L186" s="29"/>
      <c r="M186" s="130" t="s">
        <v>1</v>
      </c>
      <c r="N186" s="131" t="s">
        <v>39</v>
      </c>
      <c r="O186" s="132">
        <v>0.22700000000000001</v>
      </c>
      <c r="P186" s="132">
        <f>O186*H186</f>
        <v>0.45400000000000001</v>
      </c>
      <c r="Q186" s="132">
        <v>2.8700000000000002E-3</v>
      </c>
      <c r="R186" s="132">
        <f>Q186*H186</f>
        <v>5.7400000000000003E-3</v>
      </c>
      <c r="S186" s="132">
        <v>0</v>
      </c>
      <c r="T186" s="133">
        <f>S186*H186</f>
        <v>0</v>
      </c>
      <c r="AR186" s="134" t="s">
        <v>277</v>
      </c>
      <c r="AT186" s="134" t="s">
        <v>226</v>
      </c>
      <c r="AU186" s="134" t="s">
        <v>82</v>
      </c>
      <c r="AY186" s="17" t="s">
        <v>224</v>
      </c>
      <c r="BE186" s="135">
        <f>IF(N186="základní",J186,0)</f>
        <v>0</v>
      </c>
      <c r="BF186" s="135">
        <f>IF(N186="snížená",J186,0)</f>
        <v>8300</v>
      </c>
      <c r="BG186" s="135">
        <f>IF(N186="zákl. přenesená",J186,0)</f>
        <v>0</v>
      </c>
      <c r="BH186" s="135">
        <f>IF(N186="sníž. přenesená",J186,0)</f>
        <v>0</v>
      </c>
      <c r="BI186" s="135">
        <f>IF(N186="nulová",J186,0)</f>
        <v>0</v>
      </c>
      <c r="BJ186" s="17" t="s">
        <v>82</v>
      </c>
      <c r="BK186" s="135">
        <f>ROUND(I186*H186,2)</f>
        <v>8300</v>
      </c>
      <c r="BL186" s="17" t="s">
        <v>277</v>
      </c>
      <c r="BM186" s="134" t="s">
        <v>2984</v>
      </c>
    </row>
    <row r="187" spans="2:65" s="1" customFormat="1" ht="19.5">
      <c r="B187" s="29"/>
      <c r="D187" s="136" t="s">
        <v>231</v>
      </c>
      <c r="F187" s="137" t="s">
        <v>2985</v>
      </c>
      <c r="L187" s="29"/>
      <c r="M187" s="138"/>
      <c r="T187" s="53"/>
      <c r="AT187" s="17" t="s">
        <v>231</v>
      </c>
      <c r="AU187" s="17" t="s">
        <v>82</v>
      </c>
    </row>
    <row r="188" spans="2:65" s="1" customFormat="1" ht="21.75" customHeight="1">
      <c r="B188" s="123"/>
      <c r="C188" s="124" t="s">
        <v>300</v>
      </c>
      <c r="D188" s="124" t="s">
        <v>226</v>
      </c>
      <c r="E188" s="125" t="s">
        <v>2986</v>
      </c>
      <c r="F188" s="126" t="s">
        <v>2987</v>
      </c>
      <c r="G188" s="127" t="s">
        <v>639</v>
      </c>
      <c r="H188" s="128">
        <v>12</v>
      </c>
      <c r="I188" s="129">
        <v>648</v>
      </c>
      <c r="J188" s="129">
        <f>ROUND(I188*H188,2)</f>
        <v>7776</v>
      </c>
      <c r="K188" s="126" t="s">
        <v>2903</v>
      </c>
      <c r="L188" s="29"/>
      <c r="M188" s="130" t="s">
        <v>1</v>
      </c>
      <c r="N188" s="131" t="s">
        <v>39</v>
      </c>
      <c r="O188" s="132">
        <v>0.124</v>
      </c>
      <c r="P188" s="132">
        <f>O188*H188</f>
        <v>1.488</v>
      </c>
      <c r="Q188" s="132">
        <v>7.5000000000000002E-4</v>
      </c>
      <c r="R188" s="132">
        <f>Q188*H188</f>
        <v>9.0000000000000011E-3</v>
      </c>
      <c r="S188" s="132">
        <v>0</v>
      </c>
      <c r="T188" s="133">
        <f>S188*H188</f>
        <v>0</v>
      </c>
      <c r="AR188" s="134" t="s">
        <v>277</v>
      </c>
      <c r="AT188" s="134" t="s">
        <v>226</v>
      </c>
      <c r="AU188" s="134" t="s">
        <v>82</v>
      </c>
      <c r="AY188" s="17" t="s">
        <v>224</v>
      </c>
      <c r="BE188" s="135">
        <f>IF(N188="základní",J188,0)</f>
        <v>0</v>
      </c>
      <c r="BF188" s="135">
        <f>IF(N188="snížená",J188,0)</f>
        <v>7776</v>
      </c>
      <c r="BG188" s="135">
        <f>IF(N188="zákl. přenesená",J188,0)</f>
        <v>0</v>
      </c>
      <c r="BH188" s="135">
        <f>IF(N188="sníž. přenesená",J188,0)</f>
        <v>0</v>
      </c>
      <c r="BI188" s="135">
        <f>IF(N188="nulová",J188,0)</f>
        <v>0</v>
      </c>
      <c r="BJ188" s="17" t="s">
        <v>82</v>
      </c>
      <c r="BK188" s="135">
        <f>ROUND(I188*H188,2)</f>
        <v>7776</v>
      </c>
      <c r="BL188" s="17" t="s">
        <v>277</v>
      </c>
      <c r="BM188" s="134" t="s">
        <v>2988</v>
      </c>
    </row>
    <row r="189" spans="2:65" s="1" customFormat="1">
      <c r="B189" s="29"/>
      <c r="D189" s="136" t="s">
        <v>231</v>
      </c>
      <c r="F189" s="137" t="s">
        <v>2989</v>
      </c>
      <c r="L189" s="29"/>
      <c r="M189" s="138"/>
      <c r="T189" s="53"/>
      <c r="AT189" s="17" t="s">
        <v>231</v>
      </c>
      <c r="AU189" s="17" t="s">
        <v>82</v>
      </c>
    </row>
    <row r="190" spans="2:65" s="1" customFormat="1" ht="24.2" customHeight="1">
      <c r="B190" s="123"/>
      <c r="C190" s="124" t="s">
        <v>366</v>
      </c>
      <c r="D190" s="124" t="s">
        <v>226</v>
      </c>
      <c r="E190" s="125" t="s">
        <v>2990</v>
      </c>
      <c r="F190" s="126" t="s">
        <v>2991</v>
      </c>
      <c r="G190" s="127" t="s">
        <v>639</v>
      </c>
      <c r="H190" s="128">
        <v>8</v>
      </c>
      <c r="I190" s="129">
        <v>292</v>
      </c>
      <c r="J190" s="129">
        <f>ROUND(I190*H190,2)</f>
        <v>2336</v>
      </c>
      <c r="K190" s="126" t="s">
        <v>2903</v>
      </c>
      <c r="L190" s="29"/>
      <c r="M190" s="130" t="s">
        <v>1</v>
      </c>
      <c r="N190" s="131" t="s">
        <v>39</v>
      </c>
      <c r="O190" s="132">
        <v>8.2000000000000003E-2</v>
      </c>
      <c r="P190" s="132">
        <f>O190*H190</f>
        <v>0.65600000000000003</v>
      </c>
      <c r="Q190" s="132">
        <v>2.2000000000000001E-4</v>
      </c>
      <c r="R190" s="132">
        <f>Q190*H190</f>
        <v>1.7600000000000001E-3</v>
      </c>
      <c r="S190" s="132">
        <v>0</v>
      </c>
      <c r="T190" s="133">
        <f>S190*H190</f>
        <v>0</v>
      </c>
      <c r="AR190" s="134" t="s">
        <v>277</v>
      </c>
      <c r="AT190" s="134" t="s">
        <v>226</v>
      </c>
      <c r="AU190" s="134" t="s">
        <v>82</v>
      </c>
      <c r="AY190" s="17" t="s">
        <v>224</v>
      </c>
      <c r="BE190" s="135">
        <f>IF(N190="základní",J190,0)</f>
        <v>0</v>
      </c>
      <c r="BF190" s="135">
        <f>IF(N190="snížená",J190,0)</f>
        <v>2336</v>
      </c>
      <c r="BG190" s="135">
        <f>IF(N190="zákl. přenesená",J190,0)</f>
        <v>0</v>
      </c>
      <c r="BH190" s="135">
        <f>IF(N190="sníž. přenesená",J190,0)</f>
        <v>0</v>
      </c>
      <c r="BI190" s="135">
        <f>IF(N190="nulová",J190,0)</f>
        <v>0</v>
      </c>
      <c r="BJ190" s="17" t="s">
        <v>82</v>
      </c>
      <c r="BK190" s="135">
        <f>ROUND(I190*H190,2)</f>
        <v>2336</v>
      </c>
      <c r="BL190" s="17" t="s">
        <v>277</v>
      </c>
      <c r="BM190" s="134" t="s">
        <v>2992</v>
      </c>
    </row>
    <row r="191" spans="2:65" s="1" customFormat="1">
      <c r="B191" s="29"/>
      <c r="D191" s="136" t="s">
        <v>231</v>
      </c>
      <c r="F191" s="137" t="s">
        <v>2993</v>
      </c>
      <c r="L191" s="29"/>
      <c r="M191" s="138"/>
      <c r="T191" s="53"/>
      <c r="AT191" s="17" t="s">
        <v>231</v>
      </c>
      <c r="AU191" s="17" t="s">
        <v>82</v>
      </c>
    </row>
    <row r="192" spans="2:65" s="1" customFormat="1" ht="24.2" customHeight="1">
      <c r="B192" s="123"/>
      <c r="C192" s="124" t="s">
        <v>304</v>
      </c>
      <c r="D192" s="124" t="s">
        <v>226</v>
      </c>
      <c r="E192" s="125" t="s">
        <v>2994</v>
      </c>
      <c r="F192" s="126" t="s">
        <v>2995</v>
      </c>
      <c r="G192" s="127" t="s">
        <v>639</v>
      </c>
      <c r="H192" s="128">
        <v>1</v>
      </c>
      <c r="I192" s="129">
        <v>958</v>
      </c>
      <c r="J192" s="129">
        <f>ROUND(I192*H192,2)</f>
        <v>958</v>
      </c>
      <c r="K192" s="126" t="s">
        <v>2903</v>
      </c>
      <c r="L192" s="29"/>
      <c r="M192" s="130" t="s">
        <v>1</v>
      </c>
      <c r="N192" s="131" t="s">
        <v>38</v>
      </c>
      <c r="O192" s="132">
        <v>0.35</v>
      </c>
      <c r="P192" s="132">
        <f>O192*H192</f>
        <v>0.35</v>
      </c>
      <c r="Q192" s="132">
        <v>1.14E-3</v>
      </c>
      <c r="R192" s="132">
        <f>Q192*H192</f>
        <v>1.14E-3</v>
      </c>
      <c r="S192" s="132">
        <v>0</v>
      </c>
      <c r="T192" s="133">
        <f>S192*H192</f>
        <v>0</v>
      </c>
      <c r="AR192" s="134" t="s">
        <v>277</v>
      </c>
      <c r="AT192" s="134" t="s">
        <v>226</v>
      </c>
      <c r="AU192" s="134" t="s">
        <v>82</v>
      </c>
      <c r="AY192" s="17" t="s">
        <v>224</v>
      </c>
      <c r="BE192" s="135">
        <f>IF(N192="základní",J192,0)</f>
        <v>958</v>
      </c>
      <c r="BF192" s="135">
        <f>IF(N192="snížená",J192,0)</f>
        <v>0</v>
      </c>
      <c r="BG192" s="135">
        <f>IF(N192="zákl. přenesená",J192,0)</f>
        <v>0</v>
      </c>
      <c r="BH192" s="135">
        <f>IF(N192="sníž. přenesená",J192,0)</f>
        <v>0</v>
      </c>
      <c r="BI192" s="135">
        <f>IF(N192="nulová",J192,0)</f>
        <v>0</v>
      </c>
      <c r="BJ192" s="17" t="s">
        <v>78</v>
      </c>
      <c r="BK192" s="135">
        <f>ROUND(I192*H192,2)</f>
        <v>958</v>
      </c>
      <c r="BL192" s="17" t="s">
        <v>277</v>
      </c>
      <c r="BM192" s="134" t="s">
        <v>2996</v>
      </c>
    </row>
    <row r="193" spans="2:65" s="1" customFormat="1" ht="19.5">
      <c r="B193" s="29"/>
      <c r="D193" s="136" t="s">
        <v>231</v>
      </c>
      <c r="F193" s="137" t="s">
        <v>2997</v>
      </c>
      <c r="L193" s="29"/>
      <c r="M193" s="138"/>
      <c r="T193" s="53"/>
      <c r="AT193" s="17" t="s">
        <v>231</v>
      </c>
      <c r="AU193" s="17" t="s">
        <v>82</v>
      </c>
    </row>
    <row r="194" spans="2:65" s="1" customFormat="1" ht="16.5" customHeight="1">
      <c r="B194" s="123"/>
      <c r="C194" s="124" t="s">
        <v>376</v>
      </c>
      <c r="D194" s="124" t="s">
        <v>226</v>
      </c>
      <c r="E194" s="125" t="s">
        <v>2998</v>
      </c>
      <c r="F194" s="126" t="s">
        <v>2999</v>
      </c>
      <c r="G194" s="127" t="s">
        <v>639</v>
      </c>
      <c r="H194" s="128">
        <v>18</v>
      </c>
      <c r="I194" s="129">
        <v>6220</v>
      </c>
      <c r="J194" s="129">
        <f>ROUND(I194*H194,2)</f>
        <v>111960</v>
      </c>
      <c r="K194" s="126" t="s">
        <v>1</v>
      </c>
      <c r="L194" s="29"/>
      <c r="M194" s="130" t="s">
        <v>1</v>
      </c>
      <c r="N194" s="131" t="s">
        <v>39</v>
      </c>
      <c r="O194" s="132">
        <v>0.63900000000000001</v>
      </c>
      <c r="P194" s="132">
        <f>O194*H194</f>
        <v>11.502000000000001</v>
      </c>
      <c r="Q194" s="132">
        <v>5.4599999999999996E-3</v>
      </c>
      <c r="R194" s="132">
        <f>Q194*H194</f>
        <v>9.8279999999999992E-2</v>
      </c>
      <c r="S194" s="132">
        <v>0</v>
      </c>
      <c r="T194" s="133">
        <f>S194*H194</f>
        <v>0</v>
      </c>
      <c r="AR194" s="134" t="s">
        <v>277</v>
      </c>
      <c r="AT194" s="134" t="s">
        <v>226</v>
      </c>
      <c r="AU194" s="134" t="s">
        <v>82</v>
      </c>
      <c r="AY194" s="17" t="s">
        <v>224</v>
      </c>
      <c r="BE194" s="135">
        <f>IF(N194="základní",J194,0)</f>
        <v>0</v>
      </c>
      <c r="BF194" s="135">
        <f>IF(N194="snížená",J194,0)</f>
        <v>111960</v>
      </c>
      <c r="BG194" s="135">
        <f>IF(N194="zákl. přenesená",J194,0)</f>
        <v>0</v>
      </c>
      <c r="BH194" s="135">
        <f>IF(N194="sníž. přenesená",J194,0)</f>
        <v>0</v>
      </c>
      <c r="BI194" s="135">
        <f>IF(N194="nulová",J194,0)</f>
        <v>0</v>
      </c>
      <c r="BJ194" s="17" t="s">
        <v>82</v>
      </c>
      <c r="BK194" s="135">
        <f>ROUND(I194*H194,2)</f>
        <v>111960</v>
      </c>
      <c r="BL194" s="17" t="s">
        <v>277</v>
      </c>
      <c r="BM194" s="134" t="s">
        <v>3000</v>
      </c>
    </row>
    <row r="195" spans="2:65" s="1" customFormat="1">
      <c r="B195" s="29"/>
      <c r="D195" s="136" t="s">
        <v>231</v>
      </c>
      <c r="F195" s="137" t="s">
        <v>2999</v>
      </c>
      <c r="L195" s="29"/>
      <c r="M195" s="138"/>
      <c r="T195" s="53"/>
      <c r="AT195" s="17" t="s">
        <v>231</v>
      </c>
      <c r="AU195" s="17" t="s">
        <v>82</v>
      </c>
    </row>
    <row r="196" spans="2:65" s="13" customFormat="1">
      <c r="B196" s="146"/>
      <c r="D196" s="136" t="s">
        <v>234</v>
      </c>
      <c r="E196" s="147" t="s">
        <v>1</v>
      </c>
      <c r="F196" s="148" t="s">
        <v>283</v>
      </c>
      <c r="H196" s="149">
        <v>18</v>
      </c>
      <c r="L196" s="146"/>
      <c r="M196" s="150"/>
      <c r="T196" s="151"/>
      <c r="AT196" s="147" t="s">
        <v>234</v>
      </c>
      <c r="AU196" s="147" t="s">
        <v>82</v>
      </c>
      <c r="AV196" s="13" t="s">
        <v>82</v>
      </c>
      <c r="AW196" s="13" t="s">
        <v>29</v>
      </c>
      <c r="AX196" s="13" t="s">
        <v>78</v>
      </c>
      <c r="AY196" s="147" t="s">
        <v>224</v>
      </c>
    </row>
    <row r="197" spans="2:65" s="1" customFormat="1" ht="24.2" customHeight="1">
      <c r="B197" s="123"/>
      <c r="C197" s="124" t="s">
        <v>313</v>
      </c>
      <c r="D197" s="124" t="s">
        <v>226</v>
      </c>
      <c r="E197" s="125" t="s">
        <v>3001</v>
      </c>
      <c r="F197" s="126" t="s">
        <v>3002</v>
      </c>
      <c r="G197" s="127" t="s">
        <v>639</v>
      </c>
      <c r="H197" s="128">
        <v>1</v>
      </c>
      <c r="I197" s="129">
        <v>843</v>
      </c>
      <c r="J197" s="129">
        <f>ROUND(I197*H197,2)</f>
        <v>843</v>
      </c>
      <c r="K197" s="126" t="s">
        <v>2903</v>
      </c>
      <c r="L197" s="29"/>
      <c r="M197" s="130" t="s">
        <v>1</v>
      </c>
      <c r="N197" s="131" t="s">
        <v>39</v>
      </c>
      <c r="O197" s="132">
        <v>0.26800000000000002</v>
      </c>
      <c r="P197" s="132">
        <f>O197*H197</f>
        <v>0.26800000000000002</v>
      </c>
      <c r="Q197" s="132">
        <v>1.24E-3</v>
      </c>
      <c r="R197" s="132">
        <f>Q197*H197</f>
        <v>1.24E-3</v>
      </c>
      <c r="S197" s="132">
        <v>0</v>
      </c>
      <c r="T197" s="133">
        <f>S197*H197</f>
        <v>0</v>
      </c>
      <c r="AR197" s="134" t="s">
        <v>277</v>
      </c>
      <c r="AT197" s="134" t="s">
        <v>226</v>
      </c>
      <c r="AU197" s="134" t="s">
        <v>82</v>
      </c>
      <c r="AY197" s="17" t="s">
        <v>224</v>
      </c>
      <c r="BE197" s="135">
        <f>IF(N197="základní",J197,0)</f>
        <v>0</v>
      </c>
      <c r="BF197" s="135">
        <f>IF(N197="snížená",J197,0)</f>
        <v>843</v>
      </c>
      <c r="BG197" s="135">
        <f>IF(N197="zákl. přenesená",J197,0)</f>
        <v>0</v>
      </c>
      <c r="BH197" s="135">
        <f>IF(N197="sníž. přenesená",J197,0)</f>
        <v>0</v>
      </c>
      <c r="BI197" s="135">
        <f>IF(N197="nulová",J197,0)</f>
        <v>0</v>
      </c>
      <c r="BJ197" s="17" t="s">
        <v>82</v>
      </c>
      <c r="BK197" s="135">
        <f>ROUND(I197*H197,2)</f>
        <v>843</v>
      </c>
      <c r="BL197" s="17" t="s">
        <v>277</v>
      </c>
      <c r="BM197" s="134" t="s">
        <v>3003</v>
      </c>
    </row>
    <row r="198" spans="2:65" s="1" customFormat="1" ht="19.5">
      <c r="B198" s="29"/>
      <c r="D198" s="136" t="s">
        <v>231</v>
      </c>
      <c r="F198" s="137" t="s">
        <v>3004</v>
      </c>
      <c r="L198" s="29"/>
      <c r="M198" s="138"/>
      <c r="T198" s="53"/>
      <c r="AT198" s="17" t="s">
        <v>231</v>
      </c>
      <c r="AU198" s="17" t="s">
        <v>82</v>
      </c>
    </row>
    <row r="199" spans="2:65" s="1" customFormat="1" ht="24.2" customHeight="1">
      <c r="B199" s="123"/>
      <c r="C199" s="124" t="s">
        <v>393</v>
      </c>
      <c r="D199" s="124" t="s">
        <v>226</v>
      </c>
      <c r="E199" s="125" t="s">
        <v>3005</v>
      </c>
      <c r="F199" s="126" t="s">
        <v>3006</v>
      </c>
      <c r="G199" s="127" t="s">
        <v>639</v>
      </c>
      <c r="H199" s="128">
        <v>1</v>
      </c>
      <c r="I199" s="129">
        <v>9420</v>
      </c>
      <c r="J199" s="129">
        <f>ROUND(I199*H199,2)</f>
        <v>9420</v>
      </c>
      <c r="K199" s="126" t="s">
        <v>2903</v>
      </c>
      <c r="L199" s="29"/>
      <c r="M199" s="130" t="s">
        <v>1</v>
      </c>
      <c r="N199" s="131" t="s">
        <v>39</v>
      </c>
      <c r="O199" s="132">
        <v>0.51500000000000001</v>
      </c>
      <c r="P199" s="132">
        <f>O199*H199</f>
        <v>0.51500000000000001</v>
      </c>
      <c r="Q199" s="132">
        <v>3.3999999999999998E-3</v>
      </c>
      <c r="R199" s="132">
        <f>Q199*H199</f>
        <v>3.3999999999999998E-3</v>
      </c>
      <c r="S199" s="132">
        <v>0</v>
      </c>
      <c r="T199" s="133">
        <f>S199*H199</f>
        <v>0</v>
      </c>
      <c r="AR199" s="134" t="s">
        <v>277</v>
      </c>
      <c r="AT199" s="134" t="s">
        <v>226</v>
      </c>
      <c r="AU199" s="134" t="s">
        <v>82</v>
      </c>
      <c r="AY199" s="17" t="s">
        <v>224</v>
      </c>
      <c r="BE199" s="135">
        <f>IF(N199="základní",J199,0)</f>
        <v>0</v>
      </c>
      <c r="BF199" s="135">
        <f>IF(N199="snížená",J199,0)</f>
        <v>9420</v>
      </c>
      <c r="BG199" s="135">
        <f>IF(N199="zákl. přenesená",J199,0)</f>
        <v>0</v>
      </c>
      <c r="BH199" s="135">
        <f>IF(N199="sníž. přenesená",J199,0)</f>
        <v>0</v>
      </c>
      <c r="BI199" s="135">
        <f>IF(N199="nulová",J199,0)</f>
        <v>0</v>
      </c>
      <c r="BJ199" s="17" t="s">
        <v>82</v>
      </c>
      <c r="BK199" s="135">
        <f>ROUND(I199*H199,2)</f>
        <v>9420</v>
      </c>
      <c r="BL199" s="17" t="s">
        <v>277</v>
      </c>
      <c r="BM199" s="134" t="s">
        <v>3007</v>
      </c>
    </row>
    <row r="200" spans="2:65" s="1" customFormat="1">
      <c r="B200" s="29"/>
      <c r="D200" s="136" t="s">
        <v>231</v>
      </c>
      <c r="F200" s="137" t="s">
        <v>3008</v>
      </c>
      <c r="L200" s="29"/>
      <c r="M200" s="138"/>
      <c r="T200" s="53"/>
      <c r="AT200" s="17" t="s">
        <v>231</v>
      </c>
      <c r="AU200" s="17" t="s">
        <v>82</v>
      </c>
    </row>
    <row r="201" spans="2:65" s="1" customFormat="1" ht="24.2" customHeight="1">
      <c r="B201" s="123"/>
      <c r="C201" s="124" t="s">
        <v>321</v>
      </c>
      <c r="D201" s="124" t="s">
        <v>226</v>
      </c>
      <c r="E201" s="125" t="s">
        <v>3009</v>
      </c>
      <c r="F201" s="126" t="s">
        <v>3010</v>
      </c>
      <c r="G201" s="127" t="s">
        <v>639</v>
      </c>
      <c r="H201" s="128">
        <v>2</v>
      </c>
      <c r="I201" s="129">
        <v>716</v>
      </c>
      <c r="J201" s="129">
        <f>ROUND(I201*H201,2)</f>
        <v>1432</v>
      </c>
      <c r="K201" s="126" t="s">
        <v>2903</v>
      </c>
      <c r="L201" s="29"/>
      <c r="M201" s="130" t="s">
        <v>1</v>
      </c>
      <c r="N201" s="131" t="s">
        <v>39</v>
      </c>
      <c r="O201" s="132">
        <v>0.38100000000000001</v>
      </c>
      <c r="P201" s="132">
        <f>O201*H201</f>
        <v>0.76200000000000001</v>
      </c>
      <c r="Q201" s="132">
        <v>5.2999999999999998E-4</v>
      </c>
      <c r="R201" s="132">
        <f>Q201*H201</f>
        <v>1.06E-3</v>
      </c>
      <c r="S201" s="132">
        <v>0</v>
      </c>
      <c r="T201" s="133">
        <f>S201*H201</f>
        <v>0</v>
      </c>
      <c r="AR201" s="134" t="s">
        <v>277</v>
      </c>
      <c r="AT201" s="134" t="s">
        <v>226</v>
      </c>
      <c r="AU201" s="134" t="s">
        <v>82</v>
      </c>
      <c r="AY201" s="17" t="s">
        <v>224</v>
      </c>
      <c r="BE201" s="135">
        <f>IF(N201="základní",J201,0)</f>
        <v>0</v>
      </c>
      <c r="BF201" s="135">
        <f>IF(N201="snížená",J201,0)</f>
        <v>1432</v>
      </c>
      <c r="BG201" s="135">
        <f>IF(N201="zákl. přenesená",J201,0)</f>
        <v>0</v>
      </c>
      <c r="BH201" s="135">
        <f>IF(N201="sníž. přenesená",J201,0)</f>
        <v>0</v>
      </c>
      <c r="BI201" s="135">
        <f>IF(N201="nulová",J201,0)</f>
        <v>0</v>
      </c>
      <c r="BJ201" s="17" t="s">
        <v>82</v>
      </c>
      <c r="BK201" s="135">
        <f>ROUND(I201*H201,2)</f>
        <v>1432</v>
      </c>
      <c r="BL201" s="17" t="s">
        <v>277</v>
      </c>
      <c r="BM201" s="134" t="s">
        <v>3011</v>
      </c>
    </row>
    <row r="202" spans="2:65" s="1" customFormat="1" ht="19.5">
      <c r="B202" s="29"/>
      <c r="D202" s="136" t="s">
        <v>231</v>
      </c>
      <c r="F202" s="137" t="s">
        <v>3012</v>
      </c>
      <c r="L202" s="29"/>
      <c r="M202" s="138"/>
      <c r="T202" s="53"/>
      <c r="AT202" s="17" t="s">
        <v>231</v>
      </c>
      <c r="AU202" s="17" t="s">
        <v>82</v>
      </c>
    </row>
    <row r="203" spans="2:65" s="1" customFormat="1" ht="24.2" customHeight="1">
      <c r="B203" s="123"/>
      <c r="C203" s="124" t="s">
        <v>409</v>
      </c>
      <c r="D203" s="124" t="s">
        <v>226</v>
      </c>
      <c r="E203" s="125" t="s">
        <v>3013</v>
      </c>
      <c r="F203" s="126" t="s">
        <v>3014</v>
      </c>
      <c r="G203" s="127" t="s">
        <v>639</v>
      </c>
      <c r="H203" s="128">
        <v>1</v>
      </c>
      <c r="I203" s="129">
        <v>1260</v>
      </c>
      <c r="J203" s="129">
        <f>ROUND(I203*H203,2)</f>
        <v>1260</v>
      </c>
      <c r="K203" s="126" t="s">
        <v>2903</v>
      </c>
      <c r="L203" s="29"/>
      <c r="M203" s="130" t="s">
        <v>1</v>
      </c>
      <c r="N203" s="131" t="s">
        <v>39</v>
      </c>
      <c r="O203" s="132">
        <v>0.433</v>
      </c>
      <c r="P203" s="132">
        <f>O203*H203</f>
        <v>0.433</v>
      </c>
      <c r="Q203" s="132">
        <v>1.47E-3</v>
      </c>
      <c r="R203" s="132">
        <f>Q203*H203</f>
        <v>1.47E-3</v>
      </c>
      <c r="S203" s="132">
        <v>0</v>
      </c>
      <c r="T203" s="133">
        <f>S203*H203</f>
        <v>0</v>
      </c>
      <c r="AR203" s="134" t="s">
        <v>277</v>
      </c>
      <c r="AT203" s="134" t="s">
        <v>226</v>
      </c>
      <c r="AU203" s="134" t="s">
        <v>82</v>
      </c>
      <c r="AY203" s="17" t="s">
        <v>224</v>
      </c>
      <c r="BE203" s="135">
        <f>IF(N203="základní",J203,0)</f>
        <v>0</v>
      </c>
      <c r="BF203" s="135">
        <f>IF(N203="snížená",J203,0)</f>
        <v>1260</v>
      </c>
      <c r="BG203" s="135">
        <f>IF(N203="zákl. přenesená",J203,0)</f>
        <v>0</v>
      </c>
      <c r="BH203" s="135">
        <f>IF(N203="sníž. přenesená",J203,0)</f>
        <v>0</v>
      </c>
      <c r="BI203" s="135">
        <f>IF(N203="nulová",J203,0)</f>
        <v>0</v>
      </c>
      <c r="BJ203" s="17" t="s">
        <v>82</v>
      </c>
      <c r="BK203" s="135">
        <f>ROUND(I203*H203,2)</f>
        <v>1260</v>
      </c>
      <c r="BL203" s="17" t="s">
        <v>277</v>
      </c>
      <c r="BM203" s="134" t="s">
        <v>3015</v>
      </c>
    </row>
    <row r="204" spans="2:65" s="1" customFormat="1" ht="19.5">
      <c r="B204" s="29"/>
      <c r="D204" s="136" t="s">
        <v>231</v>
      </c>
      <c r="F204" s="137" t="s">
        <v>3016</v>
      </c>
      <c r="L204" s="29"/>
      <c r="M204" s="138"/>
      <c r="T204" s="53"/>
      <c r="AT204" s="17" t="s">
        <v>231</v>
      </c>
      <c r="AU204" s="17" t="s">
        <v>82</v>
      </c>
    </row>
    <row r="205" spans="2:65" s="1" customFormat="1" ht="24.2" customHeight="1">
      <c r="B205" s="123"/>
      <c r="C205" s="124" t="s">
        <v>328</v>
      </c>
      <c r="D205" s="124" t="s">
        <v>226</v>
      </c>
      <c r="E205" s="125" t="s">
        <v>3017</v>
      </c>
      <c r="F205" s="126" t="s">
        <v>3018</v>
      </c>
      <c r="G205" s="127" t="s">
        <v>639</v>
      </c>
      <c r="H205" s="128">
        <v>1</v>
      </c>
      <c r="I205" s="129">
        <v>413</v>
      </c>
      <c r="J205" s="129">
        <f>ROUND(I205*H205,2)</f>
        <v>413</v>
      </c>
      <c r="K205" s="126" t="s">
        <v>2903</v>
      </c>
      <c r="L205" s="29"/>
      <c r="M205" s="130" t="s">
        <v>1</v>
      </c>
      <c r="N205" s="131" t="s">
        <v>39</v>
      </c>
      <c r="O205" s="132">
        <v>0.20599999999999999</v>
      </c>
      <c r="P205" s="132">
        <f>O205*H205</f>
        <v>0.20599999999999999</v>
      </c>
      <c r="Q205" s="132">
        <v>7.5000000000000002E-4</v>
      </c>
      <c r="R205" s="132">
        <f>Q205*H205</f>
        <v>7.5000000000000002E-4</v>
      </c>
      <c r="S205" s="132">
        <v>0</v>
      </c>
      <c r="T205" s="133">
        <f>S205*H205</f>
        <v>0</v>
      </c>
      <c r="AR205" s="134" t="s">
        <v>277</v>
      </c>
      <c r="AT205" s="134" t="s">
        <v>226</v>
      </c>
      <c r="AU205" s="134" t="s">
        <v>82</v>
      </c>
      <c r="AY205" s="17" t="s">
        <v>224</v>
      </c>
      <c r="BE205" s="135">
        <f>IF(N205="základní",J205,0)</f>
        <v>0</v>
      </c>
      <c r="BF205" s="135">
        <f>IF(N205="snížená",J205,0)</f>
        <v>413</v>
      </c>
      <c r="BG205" s="135">
        <f>IF(N205="zákl. přenesená",J205,0)</f>
        <v>0</v>
      </c>
      <c r="BH205" s="135">
        <f>IF(N205="sníž. přenesená",J205,0)</f>
        <v>0</v>
      </c>
      <c r="BI205" s="135">
        <f>IF(N205="nulová",J205,0)</f>
        <v>0</v>
      </c>
      <c r="BJ205" s="17" t="s">
        <v>82</v>
      </c>
      <c r="BK205" s="135">
        <f>ROUND(I205*H205,2)</f>
        <v>413</v>
      </c>
      <c r="BL205" s="17" t="s">
        <v>277</v>
      </c>
      <c r="BM205" s="134" t="s">
        <v>3019</v>
      </c>
    </row>
    <row r="206" spans="2:65" s="1" customFormat="1" ht="19.5">
      <c r="B206" s="29"/>
      <c r="D206" s="136" t="s">
        <v>231</v>
      </c>
      <c r="F206" s="137" t="s">
        <v>3020</v>
      </c>
      <c r="L206" s="29"/>
      <c r="M206" s="138"/>
      <c r="T206" s="53"/>
      <c r="AT206" s="17" t="s">
        <v>231</v>
      </c>
      <c r="AU206" s="17" t="s">
        <v>82</v>
      </c>
    </row>
    <row r="207" spans="2:65" s="1" customFormat="1" ht="24.2" customHeight="1">
      <c r="B207" s="123"/>
      <c r="C207" s="124" t="s">
        <v>419</v>
      </c>
      <c r="D207" s="124" t="s">
        <v>226</v>
      </c>
      <c r="E207" s="125" t="s">
        <v>3021</v>
      </c>
      <c r="F207" s="126" t="s">
        <v>3022</v>
      </c>
      <c r="G207" s="127" t="s">
        <v>253</v>
      </c>
      <c r="H207" s="128">
        <v>0.127</v>
      </c>
      <c r="I207" s="129">
        <v>1270</v>
      </c>
      <c r="J207" s="129">
        <f>ROUND(I207*H207,2)</f>
        <v>161.29</v>
      </c>
      <c r="K207" s="126" t="s">
        <v>2903</v>
      </c>
      <c r="L207" s="29"/>
      <c r="M207" s="130" t="s">
        <v>1</v>
      </c>
      <c r="N207" s="131" t="s">
        <v>39</v>
      </c>
      <c r="O207" s="132">
        <v>2.2320000000000002</v>
      </c>
      <c r="P207" s="132">
        <f>O207*H207</f>
        <v>0.28346400000000005</v>
      </c>
      <c r="Q207" s="132">
        <v>0</v>
      </c>
      <c r="R207" s="132">
        <f>Q207*H207</f>
        <v>0</v>
      </c>
      <c r="S207" s="132">
        <v>0</v>
      </c>
      <c r="T207" s="133">
        <f>S207*H207</f>
        <v>0</v>
      </c>
      <c r="AR207" s="134" t="s">
        <v>277</v>
      </c>
      <c r="AT207" s="134" t="s">
        <v>226</v>
      </c>
      <c r="AU207" s="134" t="s">
        <v>82</v>
      </c>
      <c r="AY207" s="17" t="s">
        <v>224</v>
      </c>
      <c r="BE207" s="135">
        <f>IF(N207="základní",J207,0)</f>
        <v>0</v>
      </c>
      <c r="BF207" s="135">
        <f>IF(N207="snížená",J207,0)</f>
        <v>161.29</v>
      </c>
      <c r="BG207" s="135">
        <f>IF(N207="zákl. přenesená",J207,0)</f>
        <v>0</v>
      </c>
      <c r="BH207" s="135">
        <f>IF(N207="sníž. přenesená",J207,0)</f>
        <v>0</v>
      </c>
      <c r="BI207" s="135">
        <f>IF(N207="nulová",J207,0)</f>
        <v>0</v>
      </c>
      <c r="BJ207" s="17" t="s">
        <v>82</v>
      </c>
      <c r="BK207" s="135">
        <f>ROUND(I207*H207,2)</f>
        <v>161.29</v>
      </c>
      <c r="BL207" s="17" t="s">
        <v>277</v>
      </c>
      <c r="BM207" s="134" t="s">
        <v>3023</v>
      </c>
    </row>
    <row r="208" spans="2:65" s="1" customFormat="1" ht="29.25">
      <c r="B208" s="29"/>
      <c r="D208" s="136" t="s">
        <v>231</v>
      </c>
      <c r="F208" s="137" t="s">
        <v>3024</v>
      </c>
      <c r="L208" s="29"/>
      <c r="M208" s="138"/>
      <c r="T208" s="53"/>
      <c r="AT208" s="17" t="s">
        <v>231</v>
      </c>
      <c r="AU208" s="17" t="s">
        <v>82</v>
      </c>
    </row>
    <row r="209" spans="2:65" s="1" customFormat="1" ht="107.25">
      <c r="B209" s="29"/>
      <c r="D209" s="136" t="s">
        <v>2923</v>
      </c>
      <c r="F209" s="176" t="s">
        <v>3025</v>
      </c>
      <c r="L209" s="29"/>
      <c r="M209" s="138"/>
      <c r="T209" s="53"/>
      <c r="AT209" s="17" t="s">
        <v>2923</v>
      </c>
      <c r="AU209" s="17" t="s">
        <v>82</v>
      </c>
    </row>
    <row r="210" spans="2:65" s="11" customFormat="1" ht="22.9" customHeight="1">
      <c r="B210" s="112"/>
      <c r="D210" s="113" t="s">
        <v>72</v>
      </c>
      <c r="E210" s="121" t="s">
        <v>3026</v>
      </c>
      <c r="F210" s="121" t="s">
        <v>3027</v>
      </c>
      <c r="J210" s="122">
        <f>BK210</f>
        <v>1001417.5</v>
      </c>
      <c r="L210" s="112"/>
      <c r="M210" s="116"/>
      <c r="P210" s="117">
        <f>SUM(P211:P250)</f>
        <v>135.149</v>
      </c>
      <c r="R210" s="117">
        <f>SUM(R211:R250)</f>
        <v>0.38079999999999997</v>
      </c>
      <c r="T210" s="118">
        <f>SUM(T211:T250)</f>
        <v>0</v>
      </c>
      <c r="AR210" s="113" t="s">
        <v>82</v>
      </c>
      <c r="AT210" s="119" t="s">
        <v>72</v>
      </c>
      <c r="AU210" s="119" t="s">
        <v>78</v>
      </c>
      <c r="AY210" s="113" t="s">
        <v>224</v>
      </c>
      <c r="BK210" s="120">
        <f>SUM(BK211:BK250)</f>
        <v>1001417.5</v>
      </c>
    </row>
    <row r="211" spans="2:65" s="1" customFormat="1" ht="24.2" customHeight="1">
      <c r="B211" s="123"/>
      <c r="C211" s="124" t="s">
        <v>332</v>
      </c>
      <c r="D211" s="124" t="s">
        <v>226</v>
      </c>
      <c r="E211" s="125" t="s">
        <v>3028</v>
      </c>
      <c r="F211" s="126" t="s">
        <v>3029</v>
      </c>
      <c r="G211" s="127" t="s">
        <v>272</v>
      </c>
      <c r="H211" s="128">
        <v>548</v>
      </c>
      <c r="I211" s="129">
        <v>92.5</v>
      </c>
      <c r="J211" s="129">
        <f>ROUND(I211*H211,2)</f>
        <v>50690</v>
      </c>
      <c r="K211" s="126" t="s">
        <v>230</v>
      </c>
      <c r="L211" s="29"/>
      <c r="M211" s="130" t="s">
        <v>1</v>
      </c>
      <c r="N211" s="131" t="s">
        <v>39</v>
      </c>
      <c r="O211" s="132">
        <v>5.7000000000000002E-2</v>
      </c>
      <c r="P211" s="132">
        <f>O211*H211</f>
        <v>31.236000000000001</v>
      </c>
      <c r="Q211" s="132">
        <v>1.2E-4</v>
      </c>
      <c r="R211" s="132">
        <f>Q211*H211</f>
        <v>6.5759999999999999E-2</v>
      </c>
      <c r="S211" s="132">
        <v>0</v>
      </c>
      <c r="T211" s="133">
        <f>S211*H211</f>
        <v>0</v>
      </c>
      <c r="AR211" s="134" t="s">
        <v>277</v>
      </c>
      <c r="AT211" s="134" t="s">
        <v>226</v>
      </c>
      <c r="AU211" s="134" t="s">
        <v>82</v>
      </c>
      <c r="AY211" s="17" t="s">
        <v>224</v>
      </c>
      <c r="BE211" s="135">
        <f>IF(N211="základní",J211,0)</f>
        <v>0</v>
      </c>
      <c r="BF211" s="135">
        <f>IF(N211="snížená",J211,0)</f>
        <v>50690</v>
      </c>
      <c r="BG211" s="135">
        <f>IF(N211="zákl. přenesená",J211,0)</f>
        <v>0</v>
      </c>
      <c r="BH211" s="135">
        <f>IF(N211="sníž. přenesená",J211,0)</f>
        <v>0</v>
      </c>
      <c r="BI211" s="135">
        <f>IF(N211="nulová",J211,0)</f>
        <v>0</v>
      </c>
      <c r="BJ211" s="17" t="s">
        <v>82</v>
      </c>
      <c r="BK211" s="135">
        <f>ROUND(I211*H211,2)</f>
        <v>50690</v>
      </c>
      <c r="BL211" s="17" t="s">
        <v>277</v>
      </c>
      <c r="BM211" s="134" t="s">
        <v>3030</v>
      </c>
    </row>
    <row r="212" spans="2:65" s="1" customFormat="1" ht="29.25">
      <c r="B212" s="29"/>
      <c r="D212" s="136" t="s">
        <v>231</v>
      </c>
      <c r="F212" s="137" t="s">
        <v>3031</v>
      </c>
      <c r="L212" s="29"/>
      <c r="M212" s="138"/>
      <c r="T212" s="53"/>
      <c r="AT212" s="17" t="s">
        <v>231</v>
      </c>
      <c r="AU212" s="17" t="s">
        <v>82</v>
      </c>
    </row>
    <row r="213" spans="2:65" s="1" customFormat="1">
      <c r="B213" s="29"/>
      <c r="D213" s="139" t="s">
        <v>232</v>
      </c>
      <c r="F213" s="140" t="s">
        <v>3032</v>
      </c>
      <c r="L213" s="29"/>
      <c r="M213" s="138"/>
      <c r="T213" s="53"/>
      <c r="AT213" s="17" t="s">
        <v>232</v>
      </c>
      <c r="AU213" s="17" t="s">
        <v>82</v>
      </c>
    </row>
    <row r="214" spans="2:65" s="1" customFormat="1" ht="24.2" customHeight="1">
      <c r="B214" s="123"/>
      <c r="C214" s="124" t="s">
        <v>432</v>
      </c>
      <c r="D214" s="124" t="s">
        <v>226</v>
      </c>
      <c r="E214" s="125" t="s">
        <v>3033</v>
      </c>
      <c r="F214" s="126" t="s">
        <v>3034</v>
      </c>
      <c r="G214" s="127" t="s">
        <v>272</v>
      </c>
      <c r="H214" s="128">
        <v>80</v>
      </c>
      <c r="I214" s="129">
        <v>130</v>
      </c>
      <c r="J214" s="129">
        <f>ROUND(I214*H214,2)</f>
        <v>10400</v>
      </c>
      <c r="K214" s="126" t="s">
        <v>230</v>
      </c>
      <c r="L214" s="29"/>
      <c r="M214" s="130" t="s">
        <v>1</v>
      </c>
      <c r="N214" s="131" t="s">
        <v>39</v>
      </c>
      <c r="O214" s="132">
        <v>2.5999999999999999E-2</v>
      </c>
      <c r="P214" s="132">
        <f>O214*H214</f>
        <v>2.08</v>
      </c>
      <c r="Q214" s="132">
        <v>3.6000000000000002E-4</v>
      </c>
      <c r="R214" s="132">
        <f>Q214*H214</f>
        <v>2.8800000000000003E-2</v>
      </c>
      <c r="S214" s="132">
        <v>0</v>
      </c>
      <c r="T214" s="133">
        <f>S214*H214</f>
        <v>0</v>
      </c>
      <c r="AR214" s="134" t="s">
        <v>277</v>
      </c>
      <c r="AT214" s="134" t="s">
        <v>226</v>
      </c>
      <c r="AU214" s="134" t="s">
        <v>82</v>
      </c>
      <c r="AY214" s="17" t="s">
        <v>224</v>
      </c>
      <c r="BE214" s="135">
        <f>IF(N214="základní",J214,0)</f>
        <v>0</v>
      </c>
      <c r="BF214" s="135">
        <f>IF(N214="snížená",J214,0)</f>
        <v>10400</v>
      </c>
      <c r="BG214" s="135">
        <f>IF(N214="zákl. přenesená",J214,0)</f>
        <v>0</v>
      </c>
      <c r="BH214" s="135">
        <f>IF(N214="sníž. přenesená",J214,0)</f>
        <v>0</v>
      </c>
      <c r="BI214" s="135">
        <f>IF(N214="nulová",J214,0)</f>
        <v>0</v>
      </c>
      <c r="BJ214" s="17" t="s">
        <v>82</v>
      </c>
      <c r="BK214" s="135">
        <f>ROUND(I214*H214,2)</f>
        <v>10400</v>
      </c>
      <c r="BL214" s="17" t="s">
        <v>277</v>
      </c>
      <c r="BM214" s="134" t="s">
        <v>3035</v>
      </c>
    </row>
    <row r="215" spans="2:65" s="1" customFormat="1" ht="19.5">
      <c r="B215" s="29"/>
      <c r="D215" s="136" t="s">
        <v>231</v>
      </c>
      <c r="F215" s="137" t="s">
        <v>3036</v>
      </c>
      <c r="L215" s="29"/>
      <c r="M215" s="138"/>
      <c r="T215" s="53"/>
      <c r="AT215" s="17" t="s">
        <v>231</v>
      </c>
      <c r="AU215" s="17" t="s">
        <v>82</v>
      </c>
    </row>
    <row r="216" spans="2:65" s="1" customFormat="1">
      <c r="B216" s="29"/>
      <c r="D216" s="139" t="s">
        <v>232</v>
      </c>
      <c r="F216" s="140" t="s">
        <v>3037</v>
      </c>
      <c r="L216" s="29"/>
      <c r="M216" s="138"/>
      <c r="T216" s="53"/>
      <c r="AT216" s="17" t="s">
        <v>232</v>
      </c>
      <c r="AU216" s="17" t="s">
        <v>82</v>
      </c>
    </row>
    <row r="217" spans="2:65" s="1" customFormat="1" ht="24.2" customHeight="1">
      <c r="B217" s="123"/>
      <c r="C217" s="124" t="s">
        <v>340</v>
      </c>
      <c r="D217" s="124" t="s">
        <v>226</v>
      </c>
      <c r="E217" s="125" t="s">
        <v>3038</v>
      </c>
      <c r="F217" s="126" t="s">
        <v>3039</v>
      </c>
      <c r="G217" s="127" t="s">
        <v>272</v>
      </c>
      <c r="H217" s="128">
        <v>175</v>
      </c>
      <c r="I217" s="129">
        <v>46.5</v>
      </c>
      <c r="J217" s="129">
        <f>ROUND(I217*H217,2)</f>
        <v>8137.5</v>
      </c>
      <c r="K217" s="126" t="s">
        <v>230</v>
      </c>
      <c r="L217" s="29"/>
      <c r="M217" s="130" t="s">
        <v>1</v>
      </c>
      <c r="N217" s="131" t="s">
        <v>39</v>
      </c>
      <c r="O217" s="132">
        <v>3.2000000000000001E-2</v>
      </c>
      <c r="P217" s="132">
        <f>O217*H217</f>
        <v>5.6000000000000005</v>
      </c>
      <c r="Q217" s="132">
        <v>1E-4</v>
      </c>
      <c r="R217" s="132">
        <f>Q217*H217</f>
        <v>1.7500000000000002E-2</v>
      </c>
      <c r="S217" s="132">
        <v>0</v>
      </c>
      <c r="T217" s="133">
        <f>S217*H217</f>
        <v>0</v>
      </c>
      <c r="AR217" s="134" t="s">
        <v>277</v>
      </c>
      <c r="AT217" s="134" t="s">
        <v>226</v>
      </c>
      <c r="AU217" s="134" t="s">
        <v>82</v>
      </c>
      <c r="AY217" s="17" t="s">
        <v>224</v>
      </c>
      <c r="BE217" s="135">
        <f>IF(N217="základní",J217,0)</f>
        <v>0</v>
      </c>
      <c r="BF217" s="135">
        <f>IF(N217="snížená",J217,0)</f>
        <v>8137.5</v>
      </c>
      <c r="BG217" s="135">
        <f>IF(N217="zákl. přenesená",J217,0)</f>
        <v>0</v>
      </c>
      <c r="BH217" s="135">
        <f>IF(N217="sníž. přenesená",J217,0)</f>
        <v>0</v>
      </c>
      <c r="BI217" s="135">
        <f>IF(N217="nulová",J217,0)</f>
        <v>0</v>
      </c>
      <c r="BJ217" s="17" t="s">
        <v>82</v>
      </c>
      <c r="BK217" s="135">
        <f>ROUND(I217*H217,2)</f>
        <v>8137.5</v>
      </c>
      <c r="BL217" s="17" t="s">
        <v>277</v>
      </c>
      <c r="BM217" s="134" t="s">
        <v>3040</v>
      </c>
    </row>
    <row r="218" spans="2:65" s="1" customFormat="1" ht="19.5">
      <c r="B218" s="29"/>
      <c r="D218" s="136" t="s">
        <v>231</v>
      </c>
      <c r="F218" s="137" t="s">
        <v>3041</v>
      </c>
      <c r="L218" s="29"/>
      <c r="M218" s="138"/>
      <c r="T218" s="53"/>
      <c r="AT218" s="17" t="s">
        <v>231</v>
      </c>
      <c r="AU218" s="17" t="s">
        <v>82</v>
      </c>
    </row>
    <row r="219" spans="2:65" s="1" customFormat="1">
      <c r="B219" s="29"/>
      <c r="D219" s="139" t="s">
        <v>232</v>
      </c>
      <c r="F219" s="140" t="s">
        <v>3042</v>
      </c>
      <c r="L219" s="29"/>
      <c r="M219" s="138"/>
      <c r="T219" s="53"/>
      <c r="AT219" s="17" t="s">
        <v>232</v>
      </c>
      <c r="AU219" s="17" t="s">
        <v>82</v>
      </c>
    </row>
    <row r="220" spans="2:65" s="1" customFormat="1" ht="24.2" customHeight="1">
      <c r="B220" s="123"/>
      <c r="C220" s="124" t="s">
        <v>441</v>
      </c>
      <c r="D220" s="124" t="s">
        <v>226</v>
      </c>
      <c r="E220" s="125" t="s">
        <v>3043</v>
      </c>
      <c r="F220" s="126" t="s">
        <v>3044</v>
      </c>
      <c r="G220" s="127" t="s">
        <v>639</v>
      </c>
      <c r="H220" s="128">
        <v>10</v>
      </c>
      <c r="I220" s="129">
        <v>4220</v>
      </c>
      <c r="J220" s="129">
        <f>ROUND(I220*H220,2)</f>
        <v>42200</v>
      </c>
      <c r="K220" s="126" t="s">
        <v>2903</v>
      </c>
      <c r="L220" s="29"/>
      <c r="M220" s="130" t="s">
        <v>1</v>
      </c>
      <c r="N220" s="131" t="s">
        <v>39</v>
      </c>
      <c r="O220" s="132">
        <v>0.50900000000000001</v>
      </c>
      <c r="P220" s="132">
        <f>O220*H220</f>
        <v>5.09</v>
      </c>
      <c r="Q220" s="132">
        <v>2.6199999999999999E-3</v>
      </c>
      <c r="R220" s="132">
        <f>Q220*H220</f>
        <v>2.6200000000000001E-2</v>
      </c>
      <c r="S220" s="132">
        <v>0</v>
      </c>
      <c r="T220" s="133">
        <f>S220*H220</f>
        <v>0</v>
      </c>
      <c r="AR220" s="134" t="s">
        <v>277</v>
      </c>
      <c r="AT220" s="134" t="s">
        <v>226</v>
      </c>
      <c r="AU220" s="134" t="s">
        <v>82</v>
      </c>
      <c r="AY220" s="17" t="s">
        <v>224</v>
      </c>
      <c r="BE220" s="135">
        <f>IF(N220="základní",J220,0)</f>
        <v>0</v>
      </c>
      <c r="BF220" s="135">
        <f>IF(N220="snížená",J220,0)</f>
        <v>42200</v>
      </c>
      <c r="BG220" s="135">
        <f>IF(N220="zákl. přenesená",J220,0)</f>
        <v>0</v>
      </c>
      <c r="BH220" s="135">
        <f>IF(N220="sníž. přenesená",J220,0)</f>
        <v>0</v>
      </c>
      <c r="BI220" s="135">
        <f>IF(N220="nulová",J220,0)</f>
        <v>0</v>
      </c>
      <c r="BJ220" s="17" t="s">
        <v>82</v>
      </c>
      <c r="BK220" s="135">
        <f>ROUND(I220*H220,2)</f>
        <v>42200</v>
      </c>
      <c r="BL220" s="17" t="s">
        <v>277</v>
      </c>
      <c r="BM220" s="134" t="s">
        <v>3045</v>
      </c>
    </row>
    <row r="221" spans="2:65" s="1" customFormat="1" ht="19.5">
      <c r="B221" s="29"/>
      <c r="D221" s="136" t="s">
        <v>231</v>
      </c>
      <c r="F221" s="137" t="s">
        <v>3046</v>
      </c>
      <c r="L221" s="29"/>
      <c r="M221" s="138"/>
      <c r="T221" s="53"/>
      <c r="AT221" s="17" t="s">
        <v>231</v>
      </c>
      <c r="AU221" s="17" t="s">
        <v>82</v>
      </c>
    </row>
    <row r="222" spans="2:65" s="1" customFormat="1" ht="19.5">
      <c r="B222" s="29"/>
      <c r="D222" s="136" t="s">
        <v>2923</v>
      </c>
      <c r="F222" s="176" t="s">
        <v>3047</v>
      </c>
      <c r="L222" s="29"/>
      <c r="M222" s="138"/>
      <c r="T222" s="53"/>
      <c r="AT222" s="17" t="s">
        <v>2923</v>
      </c>
      <c r="AU222" s="17" t="s">
        <v>82</v>
      </c>
    </row>
    <row r="223" spans="2:65" s="1" customFormat="1" ht="24.2" customHeight="1">
      <c r="B223" s="123"/>
      <c r="C223" s="124" t="s">
        <v>345</v>
      </c>
      <c r="D223" s="124" t="s">
        <v>226</v>
      </c>
      <c r="E223" s="125" t="s">
        <v>3048</v>
      </c>
      <c r="F223" s="126" t="s">
        <v>3049</v>
      </c>
      <c r="G223" s="127" t="s">
        <v>639</v>
      </c>
      <c r="H223" s="128">
        <v>4</v>
      </c>
      <c r="I223" s="129">
        <v>7560</v>
      </c>
      <c r="J223" s="129">
        <f>ROUND(I223*H223,2)</f>
        <v>30240</v>
      </c>
      <c r="K223" s="126" t="s">
        <v>230</v>
      </c>
      <c r="L223" s="29"/>
      <c r="M223" s="130" t="s">
        <v>1</v>
      </c>
      <c r="N223" s="131" t="s">
        <v>39</v>
      </c>
      <c r="O223" s="132">
        <v>0.53300000000000003</v>
      </c>
      <c r="P223" s="132">
        <f>O223*H223</f>
        <v>2.1320000000000001</v>
      </c>
      <c r="Q223" s="132">
        <v>4.7999999999999996E-3</v>
      </c>
      <c r="R223" s="132">
        <f>Q223*H223</f>
        <v>1.9199999999999998E-2</v>
      </c>
      <c r="S223" s="132">
        <v>0</v>
      </c>
      <c r="T223" s="133">
        <f>S223*H223</f>
        <v>0</v>
      </c>
      <c r="AR223" s="134" t="s">
        <v>277</v>
      </c>
      <c r="AT223" s="134" t="s">
        <v>226</v>
      </c>
      <c r="AU223" s="134" t="s">
        <v>82</v>
      </c>
      <c r="AY223" s="17" t="s">
        <v>224</v>
      </c>
      <c r="BE223" s="135">
        <f>IF(N223="základní",J223,0)</f>
        <v>0</v>
      </c>
      <c r="BF223" s="135">
        <f>IF(N223="snížená",J223,0)</f>
        <v>30240</v>
      </c>
      <c r="BG223" s="135">
        <f>IF(N223="zákl. přenesená",J223,0)</f>
        <v>0</v>
      </c>
      <c r="BH223" s="135">
        <f>IF(N223="sníž. přenesená",J223,0)</f>
        <v>0</v>
      </c>
      <c r="BI223" s="135">
        <f>IF(N223="nulová",J223,0)</f>
        <v>0</v>
      </c>
      <c r="BJ223" s="17" t="s">
        <v>82</v>
      </c>
      <c r="BK223" s="135">
        <f>ROUND(I223*H223,2)</f>
        <v>30240</v>
      </c>
      <c r="BL223" s="17" t="s">
        <v>277</v>
      </c>
      <c r="BM223" s="134" t="s">
        <v>3050</v>
      </c>
    </row>
    <row r="224" spans="2:65" s="1" customFormat="1" ht="19.5">
      <c r="B224" s="29"/>
      <c r="D224" s="136" t="s">
        <v>231</v>
      </c>
      <c r="F224" s="137" t="s">
        <v>3051</v>
      </c>
      <c r="L224" s="29"/>
      <c r="M224" s="138"/>
      <c r="T224" s="53"/>
      <c r="AT224" s="17" t="s">
        <v>231</v>
      </c>
      <c r="AU224" s="17" t="s">
        <v>82</v>
      </c>
    </row>
    <row r="225" spans="2:65" s="1" customFormat="1">
      <c r="B225" s="29"/>
      <c r="D225" s="139" t="s">
        <v>232</v>
      </c>
      <c r="F225" s="140" t="s">
        <v>3052</v>
      </c>
      <c r="L225" s="29"/>
      <c r="M225" s="138"/>
      <c r="T225" s="53"/>
      <c r="AT225" s="17" t="s">
        <v>232</v>
      </c>
      <c r="AU225" s="17" t="s">
        <v>82</v>
      </c>
    </row>
    <row r="226" spans="2:65" s="1" customFormat="1" ht="24.2" customHeight="1">
      <c r="B226" s="123"/>
      <c r="C226" s="124" t="s">
        <v>453</v>
      </c>
      <c r="D226" s="124" t="s">
        <v>226</v>
      </c>
      <c r="E226" s="125" t="s">
        <v>3053</v>
      </c>
      <c r="F226" s="126" t="s">
        <v>3054</v>
      </c>
      <c r="G226" s="127" t="s">
        <v>639</v>
      </c>
      <c r="H226" s="128">
        <v>1</v>
      </c>
      <c r="I226" s="129">
        <v>8640</v>
      </c>
      <c r="J226" s="129">
        <f>ROUND(I226*H226,2)</f>
        <v>8640</v>
      </c>
      <c r="K226" s="126" t="s">
        <v>230</v>
      </c>
      <c r="L226" s="29"/>
      <c r="M226" s="130" t="s">
        <v>1</v>
      </c>
      <c r="N226" s="131" t="s">
        <v>39</v>
      </c>
      <c r="O226" s="132">
        <v>0.54</v>
      </c>
      <c r="P226" s="132">
        <f>O226*H226</f>
        <v>0.54</v>
      </c>
      <c r="Q226" s="132">
        <v>4.8999999999999998E-3</v>
      </c>
      <c r="R226" s="132">
        <f>Q226*H226</f>
        <v>4.8999999999999998E-3</v>
      </c>
      <c r="S226" s="132">
        <v>0</v>
      </c>
      <c r="T226" s="133">
        <f>S226*H226</f>
        <v>0</v>
      </c>
      <c r="AR226" s="134" t="s">
        <v>277</v>
      </c>
      <c r="AT226" s="134" t="s">
        <v>226</v>
      </c>
      <c r="AU226" s="134" t="s">
        <v>82</v>
      </c>
      <c r="AY226" s="17" t="s">
        <v>224</v>
      </c>
      <c r="BE226" s="135">
        <f>IF(N226="základní",J226,0)</f>
        <v>0</v>
      </c>
      <c r="BF226" s="135">
        <f>IF(N226="snížená",J226,0)</f>
        <v>8640</v>
      </c>
      <c r="BG226" s="135">
        <f>IF(N226="zákl. přenesená",J226,0)</f>
        <v>0</v>
      </c>
      <c r="BH226" s="135">
        <f>IF(N226="sníž. přenesená",J226,0)</f>
        <v>0</v>
      </c>
      <c r="BI226" s="135">
        <f>IF(N226="nulová",J226,0)</f>
        <v>0</v>
      </c>
      <c r="BJ226" s="17" t="s">
        <v>82</v>
      </c>
      <c r="BK226" s="135">
        <f>ROUND(I226*H226,2)</f>
        <v>8640</v>
      </c>
      <c r="BL226" s="17" t="s">
        <v>277</v>
      </c>
      <c r="BM226" s="134" t="s">
        <v>3055</v>
      </c>
    </row>
    <row r="227" spans="2:65" s="1" customFormat="1" ht="19.5">
      <c r="B227" s="29"/>
      <c r="D227" s="136" t="s">
        <v>231</v>
      </c>
      <c r="F227" s="137" t="s">
        <v>3056</v>
      </c>
      <c r="L227" s="29"/>
      <c r="M227" s="138"/>
      <c r="T227" s="53"/>
      <c r="AT227" s="17" t="s">
        <v>231</v>
      </c>
      <c r="AU227" s="17" t="s">
        <v>82</v>
      </c>
    </row>
    <row r="228" spans="2:65" s="1" customFormat="1">
      <c r="B228" s="29"/>
      <c r="D228" s="139" t="s">
        <v>232</v>
      </c>
      <c r="F228" s="140" t="s">
        <v>3057</v>
      </c>
      <c r="L228" s="29"/>
      <c r="M228" s="138"/>
      <c r="T228" s="53"/>
      <c r="AT228" s="17" t="s">
        <v>232</v>
      </c>
      <c r="AU228" s="17" t="s">
        <v>82</v>
      </c>
    </row>
    <row r="229" spans="2:65" s="1" customFormat="1" ht="24.2" customHeight="1">
      <c r="B229" s="123"/>
      <c r="C229" s="124" t="s">
        <v>350</v>
      </c>
      <c r="D229" s="124" t="s">
        <v>226</v>
      </c>
      <c r="E229" s="125" t="s">
        <v>3058</v>
      </c>
      <c r="F229" s="126" t="s">
        <v>3059</v>
      </c>
      <c r="G229" s="127" t="s">
        <v>639</v>
      </c>
      <c r="H229" s="128">
        <v>14</v>
      </c>
      <c r="I229" s="129">
        <v>3610</v>
      </c>
      <c r="J229" s="129">
        <f>ROUND(I229*H229,2)</f>
        <v>50540</v>
      </c>
      <c r="K229" s="126" t="s">
        <v>2903</v>
      </c>
      <c r="L229" s="29"/>
      <c r="M229" s="130" t="s">
        <v>1</v>
      </c>
      <c r="N229" s="131" t="s">
        <v>39</v>
      </c>
      <c r="O229" s="132">
        <v>0.58399999999999996</v>
      </c>
      <c r="P229" s="132">
        <f>O229*H229</f>
        <v>8.1760000000000002</v>
      </c>
      <c r="Q229" s="132">
        <v>1.0699999999999999E-2</v>
      </c>
      <c r="R229" s="132">
        <f>Q229*H229</f>
        <v>0.14979999999999999</v>
      </c>
      <c r="S229" s="132">
        <v>0</v>
      </c>
      <c r="T229" s="133">
        <f>S229*H229</f>
        <v>0</v>
      </c>
      <c r="AR229" s="134" t="s">
        <v>277</v>
      </c>
      <c r="AT229" s="134" t="s">
        <v>226</v>
      </c>
      <c r="AU229" s="134" t="s">
        <v>82</v>
      </c>
      <c r="AY229" s="17" t="s">
        <v>224</v>
      </c>
      <c r="BE229" s="135">
        <f>IF(N229="základní",J229,0)</f>
        <v>0</v>
      </c>
      <c r="BF229" s="135">
        <f>IF(N229="snížená",J229,0)</f>
        <v>50540</v>
      </c>
      <c r="BG229" s="135">
        <f>IF(N229="zákl. přenesená",J229,0)</f>
        <v>0</v>
      </c>
      <c r="BH229" s="135">
        <f>IF(N229="sníž. přenesená",J229,0)</f>
        <v>0</v>
      </c>
      <c r="BI229" s="135">
        <f>IF(N229="nulová",J229,0)</f>
        <v>0</v>
      </c>
      <c r="BJ229" s="17" t="s">
        <v>82</v>
      </c>
      <c r="BK229" s="135">
        <f>ROUND(I229*H229,2)</f>
        <v>50540</v>
      </c>
      <c r="BL229" s="17" t="s">
        <v>277</v>
      </c>
      <c r="BM229" s="134" t="s">
        <v>3060</v>
      </c>
    </row>
    <row r="230" spans="2:65" s="1" customFormat="1" ht="19.5">
      <c r="B230" s="29"/>
      <c r="D230" s="136" t="s">
        <v>231</v>
      </c>
      <c r="F230" s="137" t="s">
        <v>3061</v>
      </c>
      <c r="L230" s="29"/>
      <c r="M230" s="138"/>
      <c r="T230" s="53"/>
      <c r="AT230" s="17" t="s">
        <v>231</v>
      </c>
      <c r="AU230" s="17" t="s">
        <v>82</v>
      </c>
    </row>
    <row r="231" spans="2:65" s="1" customFormat="1" ht="19.5">
      <c r="B231" s="29"/>
      <c r="D231" s="136" t="s">
        <v>2923</v>
      </c>
      <c r="F231" s="176" t="s">
        <v>3047</v>
      </c>
      <c r="L231" s="29"/>
      <c r="M231" s="138"/>
      <c r="T231" s="53"/>
      <c r="AT231" s="17" t="s">
        <v>2923</v>
      </c>
      <c r="AU231" s="17" t="s">
        <v>82</v>
      </c>
    </row>
    <row r="232" spans="2:65" s="1" customFormat="1" ht="24.2" customHeight="1">
      <c r="B232" s="123"/>
      <c r="C232" s="124" t="s">
        <v>464</v>
      </c>
      <c r="D232" s="124" t="s">
        <v>226</v>
      </c>
      <c r="E232" s="125" t="s">
        <v>3062</v>
      </c>
      <c r="F232" s="126" t="s">
        <v>3063</v>
      </c>
      <c r="G232" s="127" t="s">
        <v>639</v>
      </c>
      <c r="H232" s="128">
        <v>1</v>
      </c>
      <c r="I232" s="129">
        <v>4130</v>
      </c>
      <c r="J232" s="129">
        <f>ROUND(I232*H232,2)</f>
        <v>4130</v>
      </c>
      <c r="K232" s="126" t="s">
        <v>2903</v>
      </c>
      <c r="L232" s="29"/>
      <c r="M232" s="130" t="s">
        <v>1</v>
      </c>
      <c r="N232" s="131" t="s">
        <v>39</v>
      </c>
      <c r="O232" s="132">
        <v>0.59399999999999997</v>
      </c>
      <c r="P232" s="132">
        <f>O232*H232</f>
        <v>0.59399999999999997</v>
      </c>
      <c r="Q232" s="132">
        <v>1.32E-2</v>
      </c>
      <c r="R232" s="132">
        <f>Q232*H232</f>
        <v>1.32E-2</v>
      </c>
      <c r="S232" s="132">
        <v>0</v>
      </c>
      <c r="T232" s="133">
        <f>S232*H232</f>
        <v>0</v>
      </c>
      <c r="AR232" s="134" t="s">
        <v>277</v>
      </c>
      <c r="AT232" s="134" t="s">
        <v>226</v>
      </c>
      <c r="AU232" s="134" t="s">
        <v>82</v>
      </c>
      <c r="AY232" s="17" t="s">
        <v>224</v>
      </c>
      <c r="BE232" s="135">
        <f>IF(N232="základní",J232,0)</f>
        <v>0</v>
      </c>
      <c r="BF232" s="135">
        <f>IF(N232="snížená",J232,0)</f>
        <v>4130</v>
      </c>
      <c r="BG232" s="135">
        <f>IF(N232="zákl. přenesená",J232,0)</f>
        <v>0</v>
      </c>
      <c r="BH232" s="135">
        <f>IF(N232="sníž. přenesená",J232,0)</f>
        <v>0</v>
      </c>
      <c r="BI232" s="135">
        <f>IF(N232="nulová",J232,0)</f>
        <v>0</v>
      </c>
      <c r="BJ232" s="17" t="s">
        <v>82</v>
      </c>
      <c r="BK232" s="135">
        <f>ROUND(I232*H232,2)</f>
        <v>4130</v>
      </c>
      <c r="BL232" s="17" t="s">
        <v>277</v>
      </c>
      <c r="BM232" s="134" t="s">
        <v>3064</v>
      </c>
    </row>
    <row r="233" spans="2:65" s="1" customFormat="1" ht="19.5">
      <c r="B233" s="29"/>
      <c r="D233" s="136" t="s">
        <v>231</v>
      </c>
      <c r="F233" s="137" t="s">
        <v>3065</v>
      </c>
      <c r="L233" s="29"/>
      <c r="M233" s="138"/>
      <c r="T233" s="53"/>
      <c r="AT233" s="17" t="s">
        <v>231</v>
      </c>
      <c r="AU233" s="17" t="s">
        <v>82</v>
      </c>
    </row>
    <row r="234" spans="2:65" s="1" customFormat="1" ht="19.5">
      <c r="B234" s="29"/>
      <c r="D234" s="136" t="s">
        <v>2923</v>
      </c>
      <c r="F234" s="176" t="s">
        <v>3047</v>
      </c>
      <c r="L234" s="29"/>
      <c r="M234" s="138"/>
      <c r="T234" s="53"/>
      <c r="AT234" s="17" t="s">
        <v>2923</v>
      </c>
      <c r="AU234" s="17" t="s">
        <v>82</v>
      </c>
    </row>
    <row r="235" spans="2:65" s="1" customFormat="1" ht="21.75" customHeight="1">
      <c r="B235" s="123"/>
      <c r="C235" s="124" t="s">
        <v>355</v>
      </c>
      <c r="D235" s="124" t="s">
        <v>226</v>
      </c>
      <c r="E235" s="125" t="s">
        <v>3066</v>
      </c>
      <c r="F235" s="126" t="s">
        <v>3067</v>
      </c>
      <c r="G235" s="127" t="s">
        <v>639</v>
      </c>
      <c r="H235" s="128">
        <v>15</v>
      </c>
      <c r="I235" s="129">
        <v>3950</v>
      </c>
      <c r="J235" s="129">
        <f>ROUND(I235*H235,2)</f>
        <v>59250</v>
      </c>
      <c r="K235" s="126" t="s">
        <v>2903</v>
      </c>
      <c r="L235" s="29"/>
      <c r="M235" s="130" t="s">
        <v>1</v>
      </c>
      <c r="N235" s="131" t="s">
        <v>39</v>
      </c>
      <c r="O235" s="132">
        <v>0.377</v>
      </c>
      <c r="P235" s="132">
        <f>O235*H235</f>
        <v>5.6550000000000002</v>
      </c>
      <c r="Q235" s="132">
        <v>2.0999999999999999E-3</v>
      </c>
      <c r="R235" s="132">
        <f>Q235*H235</f>
        <v>3.15E-2</v>
      </c>
      <c r="S235" s="132">
        <v>0</v>
      </c>
      <c r="T235" s="133">
        <f>S235*H235</f>
        <v>0</v>
      </c>
      <c r="AR235" s="134" t="s">
        <v>277</v>
      </c>
      <c r="AT235" s="134" t="s">
        <v>226</v>
      </c>
      <c r="AU235" s="134" t="s">
        <v>82</v>
      </c>
      <c r="AY235" s="17" t="s">
        <v>224</v>
      </c>
      <c r="BE235" s="135">
        <f>IF(N235="základní",J235,0)</f>
        <v>0</v>
      </c>
      <c r="BF235" s="135">
        <f>IF(N235="snížená",J235,0)</f>
        <v>59250</v>
      </c>
      <c r="BG235" s="135">
        <f>IF(N235="zákl. přenesená",J235,0)</f>
        <v>0</v>
      </c>
      <c r="BH235" s="135">
        <f>IF(N235="sníž. přenesená",J235,0)</f>
        <v>0</v>
      </c>
      <c r="BI235" s="135">
        <f>IF(N235="nulová",J235,0)</f>
        <v>0</v>
      </c>
      <c r="BJ235" s="17" t="s">
        <v>82</v>
      </c>
      <c r="BK235" s="135">
        <f>ROUND(I235*H235,2)</f>
        <v>59250</v>
      </c>
      <c r="BL235" s="17" t="s">
        <v>277</v>
      </c>
      <c r="BM235" s="134" t="s">
        <v>3068</v>
      </c>
    </row>
    <row r="236" spans="2:65" s="1" customFormat="1" ht="19.5">
      <c r="B236" s="29"/>
      <c r="D236" s="136" t="s">
        <v>231</v>
      </c>
      <c r="F236" s="137" t="s">
        <v>3069</v>
      </c>
      <c r="L236" s="29"/>
      <c r="M236" s="138"/>
      <c r="T236" s="53"/>
      <c r="AT236" s="17" t="s">
        <v>231</v>
      </c>
      <c r="AU236" s="17" t="s">
        <v>82</v>
      </c>
    </row>
    <row r="237" spans="2:65" s="1" customFormat="1" ht="19.5">
      <c r="B237" s="29"/>
      <c r="D237" s="136" t="s">
        <v>2923</v>
      </c>
      <c r="F237" s="176" t="s">
        <v>3047</v>
      </c>
      <c r="L237" s="29"/>
      <c r="M237" s="138"/>
      <c r="T237" s="53"/>
      <c r="AT237" s="17" t="s">
        <v>2923</v>
      </c>
      <c r="AU237" s="17" t="s">
        <v>82</v>
      </c>
    </row>
    <row r="238" spans="2:65" s="1" customFormat="1" ht="33" customHeight="1">
      <c r="B238" s="123"/>
      <c r="C238" s="124" t="s">
        <v>472</v>
      </c>
      <c r="D238" s="124" t="s">
        <v>226</v>
      </c>
      <c r="E238" s="125" t="s">
        <v>3070</v>
      </c>
      <c r="F238" s="126" t="s">
        <v>3071</v>
      </c>
      <c r="G238" s="127" t="s">
        <v>639</v>
      </c>
      <c r="H238" s="128">
        <v>138</v>
      </c>
      <c r="I238" s="129">
        <v>165</v>
      </c>
      <c r="J238" s="129">
        <f>ROUND(I238*H238,2)</f>
        <v>22770</v>
      </c>
      <c r="K238" s="126" t="s">
        <v>2903</v>
      </c>
      <c r="L238" s="29"/>
      <c r="M238" s="130" t="s">
        <v>1</v>
      </c>
      <c r="N238" s="131" t="s">
        <v>39</v>
      </c>
      <c r="O238" s="132">
        <v>6.5000000000000002E-2</v>
      </c>
      <c r="P238" s="132">
        <f>O238*H238</f>
        <v>8.9700000000000006</v>
      </c>
      <c r="Q238" s="132">
        <v>6.9999999999999994E-5</v>
      </c>
      <c r="R238" s="132">
        <f>Q238*H238</f>
        <v>9.6599999999999984E-3</v>
      </c>
      <c r="S238" s="132">
        <v>0</v>
      </c>
      <c r="T238" s="133">
        <f>S238*H238</f>
        <v>0</v>
      </c>
      <c r="AR238" s="134" t="s">
        <v>277</v>
      </c>
      <c r="AT238" s="134" t="s">
        <v>226</v>
      </c>
      <c r="AU238" s="134" t="s">
        <v>82</v>
      </c>
      <c r="AY238" s="17" t="s">
        <v>224</v>
      </c>
      <c r="BE238" s="135">
        <f>IF(N238="základní",J238,0)</f>
        <v>0</v>
      </c>
      <c r="BF238" s="135">
        <f>IF(N238="snížená",J238,0)</f>
        <v>22770</v>
      </c>
      <c r="BG238" s="135">
        <f>IF(N238="zákl. přenesená",J238,0)</f>
        <v>0</v>
      </c>
      <c r="BH238" s="135">
        <f>IF(N238="sníž. přenesená",J238,0)</f>
        <v>0</v>
      </c>
      <c r="BI238" s="135">
        <f>IF(N238="nulová",J238,0)</f>
        <v>0</v>
      </c>
      <c r="BJ238" s="17" t="s">
        <v>82</v>
      </c>
      <c r="BK238" s="135">
        <f>ROUND(I238*H238,2)</f>
        <v>22770</v>
      </c>
      <c r="BL238" s="17" t="s">
        <v>277</v>
      </c>
      <c r="BM238" s="134" t="s">
        <v>3072</v>
      </c>
    </row>
    <row r="239" spans="2:65" s="1" customFormat="1" ht="19.5">
      <c r="B239" s="29"/>
      <c r="D239" s="136" t="s">
        <v>231</v>
      </c>
      <c r="F239" s="137" t="s">
        <v>3073</v>
      </c>
      <c r="L239" s="29"/>
      <c r="M239" s="138"/>
      <c r="T239" s="53"/>
      <c r="AT239" s="17" t="s">
        <v>231</v>
      </c>
      <c r="AU239" s="17" t="s">
        <v>82</v>
      </c>
    </row>
    <row r="240" spans="2:65" s="1" customFormat="1" ht="19.5">
      <c r="B240" s="29"/>
      <c r="D240" s="136" t="s">
        <v>2923</v>
      </c>
      <c r="F240" s="176" t="s">
        <v>3047</v>
      </c>
      <c r="L240" s="29"/>
      <c r="M240" s="138"/>
      <c r="T240" s="53"/>
      <c r="AT240" s="17" t="s">
        <v>2923</v>
      </c>
      <c r="AU240" s="17" t="s">
        <v>82</v>
      </c>
    </row>
    <row r="241" spans="2:65" s="13" customFormat="1">
      <c r="B241" s="146"/>
      <c r="D241" s="136" t="s">
        <v>234</v>
      </c>
      <c r="E241" s="147" t="s">
        <v>1</v>
      </c>
      <c r="F241" s="148" t="s">
        <v>666</v>
      </c>
      <c r="H241" s="149">
        <v>138</v>
      </c>
      <c r="L241" s="146"/>
      <c r="M241" s="150"/>
      <c r="T241" s="151"/>
      <c r="AT241" s="147" t="s">
        <v>234</v>
      </c>
      <c r="AU241" s="147" t="s">
        <v>82</v>
      </c>
      <c r="AV241" s="13" t="s">
        <v>82</v>
      </c>
      <c r="AW241" s="13" t="s">
        <v>29</v>
      </c>
      <c r="AX241" s="13" t="s">
        <v>73</v>
      </c>
      <c r="AY241" s="147" t="s">
        <v>224</v>
      </c>
    </row>
    <row r="242" spans="2:65" s="14" customFormat="1">
      <c r="B242" s="152"/>
      <c r="D242" s="136" t="s">
        <v>234</v>
      </c>
      <c r="E242" s="153" t="s">
        <v>1</v>
      </c>
      <c r="F242" s="154" t="s">
        <v>239</v>
      </c>
      <c r="H242" s="155">
        <v>138</v>
      </c>
      <c r="L242" s="152"/>
      <c r="M242" s="156"/>
      <c r="T242" s="157"/>
      <c r="AT242" s="153" t="s">
        <v>234</v>
      </c>
      <c r="AU242" s="153" t="s">
        <v>82</v>
      </c>
      <c r="AV242" s="14" t="s">
        <v>106</v>
      </c>
      <c r="AW242" s="14" t="s">
        <v>29</v>
      </c>
      <c r="AX242" s="14" t="s">
        <v>78</v>
      </c>
      <c r="AY242" s="153" t="s">
        <v>224</v>
      </c>
    </row>
    <row r="243" spans="2:65" s="1" customFormat="1" ht="24.2" customHeight="1">
      <c r="B243" s="123"/>
      <c r="C243" s="124" t="s">
        <v>359</v>
      </c>
      <c r="D243" s="124" t="s">
        <v>226</v>
      </c>
      <c r="E243" s="125" t="s">
        <v>3074</v>
      </c>
      <c r="F243" s="126" t="s">
        <v>3075</v>
      </c>
      <c r="G243" s="127" t="s">
        <v>639</v>
      </c>
      <c r="H243" s="128">
        <v>69</v>
      </c>
      <c r="I243" s="129">
        <v>1080</v>
      </c>
      <c r="J243" s="129">
        <f>ROUND(I243*H243,2)</f>
        <v>74520</v>
      </c>
      <c r="K243" s="126" t="s">
        <v>2903</v>
      </c>
      <c r="L243" s="29"/>
      <c r="M243" s="130" t="s">
        <v>1</v>
      </c>
      <c r="N243" s="131" t="s">
        <v>39</v>
      </c>
      <c r="O243" s="132">
        <v>0.374</v>
      </c>
      <c r="P243" s="132">
        <f>O243*H243</f>
        <v>25.806000000000001</v>
      </c>
      <c r="Q243" s="132">
        <v>1.2E-4</v>
      </c>
      <c r="R243" s="132">
        <f>Q243*H243</f>
        <v>8.2800000000000009E-3</v>
      </c>
      <c r="S243" s="132">
        <v>0</v>
      </c>
      <c r="T243" s="133">
        <f>S243*H243</f>
        <v>0</v>
      </c>
      <c r="AR243" s="134" t="s">
        <v>277</v>
      </c>
      <c r="AT243" s="134" t="s">
        <v>226</v>
      </c>
      <c r="AU243" s="134" t="s">
        <v>82</v>
      </c>
      <c r="AY243" s="17" t="s">
        <v>224</v>
      </c>
      <c r="BE243" s="135">
        <f>IF(N243="základní",J243,0)</f>
        <v>0</v>
      </c>
      <c r="BF243" s="135">
        <f>IF(N243="snížená",J243,0)</f>
        <v>74520</v>
      </c>
      <c r="BG243" s="135">
        <f>IF(N243="zákl. přenesená",J243,0)</f>
        <v>0</v>
      </c>
      <c r="BH243" s="135">
        <f>IF(N243="sníž. přenesená",J243,0)</f>
        <v>0</v>
      </c>
      <c r="BI243" s="135">
        <f>IF(N243="nulová",J243,0)</f>
        <v>0</v>
      </c>
      <c r="BJ243" s="17" t="s">
        <v>82</v>
      </c>
      <c r="BK243" s="135">
        <f>ROUND(I243*H243,2)</f>
        <v>74520</v>
      </c>
      <c r="BL243" s="17" t="s">
        <v>277</v>
      </c>
      <c r="BM243" s="134" t="s">
        <v>3076</v>
      </c>
    </row>
    <row r="244" spans="2:65" s="1" customFormat="1" ht="19.5">
      <c r="B244" s="29"/>
      <c r="D244" s="136" t="s">
        <v>231</v>
      </c>
      <c r="F244" s="137" t="s">
        <v>3077</v>
      </c>
      <c r="L244" s="29"/>
      <c r="M244" s="138"/>
      <c r="T244" s="53"/>
      <c r="AT244" s="17" t="s">
        <v>231</v>
      </c>
      <c r="AU244" s="17" t="s">
        <v>82</v>
      </c>
    </row>
    <row r="245" spans="2:65" s="1" customFormat="1" ht="19.5">
      <c r="B245" s="29"/>
      <c r="D245" s="136" t="s">
        <v>2923</v>
      </c>
      <c r="F245" s="176" t="s">
        <v>3047</v>
      </c>
      <c r="L245" s="29"/>
      <c r="M245" s="138"/>
      <c r="T245" s="53"/>
      <c r="AT245" s="17" t="s">
        <v>2923</v>
      </c>
      <c r="AU245" s="17" t="s">
        <v>82</v>
      </c>
    </row>
    <row r="246" spans="2:65" s="1" customFormat="1" ht="24.2" customHeight="1">
      <c r="B246" s="123"/>
      <c r="C246" s="124" t="s">
        <v>479</v>
      </c>
      <c r="D246" s="124" t="s">
        <v>226</v>
      </c>
      <c r="E246" s="125" t="s">
        <v>3078</v>
      </c>
      <c r="F246" s="126" t="s">
        <v>3079</v>
      </c>
      <c r="G246" s="127" t="s">
        <v>639</v>
      </c>
      <c r="H246" s="128">
        <v>15</v>
      </c>
      <c r="I246" s="129">
        <v>2760</v>
      </c>
      <c r="J246" s="129">
        <f>ROUND(I246*H246,2)</f>
        <v>41400</v>
      </c>
      <c r="K246" s="126" t="s">
        <v>2903</v>
      </c>
      <c r="L246" s="29"/>
      <c r="M246" s="130" t="s">
        <v>1</v>
      </c>
      <c r="N246" s="131" t="s">
        <v>39</v>
      </c>
      <c r="O246" s="132">
        <v>0.24299999999999999</v>
      </c>
      <c r="P246" s="132">
        <f>O246*H246</f>
        <v>3.645</v>
      </c>
      <c r="Q246" s="132">
        <v>4.0000000000000002E-4</v>
      </c>
      <c r="R246" s="132">
        <f>Q246*H246</f>
        <v>6.0000000000000001E-3</v>
      </c>
      <c r="S246" s="132">
        <v>0</v>
      </c>
      <c r="T246" s="133">
        <f>S246*H246</f>
        <v>0</v>
      </c>
      <c r="AR246" s="134" t="s">
        <v>277</v>
      </c>
      <c r="AT246" s="134" t="s">
        <v>226</v>
      </c>
      <c r="AU246" s="134" t="s">
        <v>82</v>
      </c>
      <c r="AY246" s="17" t="s">
        <v>224</v>
      </c>
      <c r="BE246" s="135">
        <f>IF(N246="základní",J246,0)</f>
        <v>0</v>
      </c>
      <c r="BF246" s="135">
        <f>IF(N246="snížená",J246,0)</f>
        <v>41400</v>
      </c>
      <c r="BG246" s="135">
        <f>IF(N246="zákl. přenesená",J246,0)</f>
        <v>0</v>
      </c>
      <c r="BH246" s="135">
        <f>IF(N246="sníž. přenesená",J246,0)</f>
        <v>0</v>
      </c>
      <c r="BI246" s="135">
        <f>IF(N246="nulová",J246,0)</f>
        <v>0</v>
      </c>
      <c r="BJ246" s="17" t="s">
        <v>82</v>
      </c>
      <c r="BK246" s="135">
        <f>ROUND(I246*H246,2)</f>
        <v>41400</v>
      </c>
      <c r="BL246" s="17" t="s">
        <v>277</v>
      </c>
      <c r="BM246" s="134" t="s">
        <v>3080</v>
      </c>
    </row>
    <row r="247" spans="2:65" s="1" customFormat="1" ht="19.5">
      <c r="B247" s="29"/>
      <c r="D247" s="136" t="s">
        <v>231</v>
      </c>
      <c r="F247" s="137" t="s">
        <v>3081</v>
      </c>
      <c r="L247" s="29"/>
      <c r="M247" s="138"/>
      <c r="T247" s="53"/>
      <c r="AT247" s="17" t="s">
        <v>231</v>
      </c>
      <c r="AU247" s="17" t="s">
        <v>82</v>
      </c>
    </row>
    <row r="248" spans="2:65" s="1" customFormat="1" ht="19.5">
      <c r="B248" s="29"/>
      <c r="D248" s="136" t="s">
        <v>2923</v>
      </c>
      <c r="F248" s="176" t="s">
        <v>3047</v>
      </c>
      <c r="L248" s="29"/>
      <c r="M248" s="138"/>
      <c r="T248" s="53"/>
      <c r="AT248" s="17" t="s">
        <v>2923</v>
      </c>
      <c r="AU248" s="17" t="s">
        <v>82</v>
      </c>
    </row>
    <row r="249" spans="2:65" s="1" customFormat="1" ht="16.5" customHeight="1">
      <c r="B249" s="123"/>
      <c r="C249" s="124" t="s">
        <v>365</v>
      </c>
      <c r="D249" s="124" t="s">
        <v>226</v>
      </c>
      <c r="E249" s="125" t="s">
        <v>3082</v>
      </c>
      <c r="F249" s="126" t="s">
        <v>3083</v>
      </c>
      <c r="G249" s="127" t="s">
        <v>266</v>
      </c>
      <c r="H249" s="128">
        <v>285</v>
      </c>
      <c r="I249" s="129">
        <v>2100</v>
      </c>
      <c r="J249" s="129">
        <f>ROUND(I249*H249,2)</f>
        <v>598500</v>
      </c>
      <c r="K249" s="126" t="s">
        <v>2903</v>
      </c>
      <c r="L249" s="29"/>
      <c r="M249" s="130" t="s">
        <v>1</v>
      </c>
      <c r="N249" s="131" t="s">
        <v>39</v>
      </c>
      <c r="O249" s="132">
        <v>0.125</v>
      </c>
      <c r="P249" s="132">
        <f>O249*H249</f>
        <v>35.625</v>
      </c>
      <c r="Q249" s="132">
        <v>0</v>
      </c>
      <c r="R249" s="132">
        <f>Q249*H249</f>
        <v>0</v>
      </c>
      <c r="S249" s="132">
        <v>0</v>
      </c>
      <c r="T249" s="133">
        <f>S249*H249</f>
        <v>0</v>
      </c>
      <c r="AR249" s="134" t="s">
        <v>277</v>
      </c>
      <c r="AT249" s="134" t="s">
        <v>226</v>
      </c>
      <c r="AU249" s="134" t="s">
        <v>82</v>
      </c>
      <c r="AY249" s="17" t="s">
        <v>224</v>
      </c>
      <c r="BE249" s="135">
        <f>IF(N249="základní",J249,0)</f>
        <v>0</v>
      </c>
      <c r="BF249" s="135">
        <f>IF(N249="snížená",J249,0)</f>
        <v>598500</v>
      </c>
      <c r="BG249" s="135">
        <f>IF(N249="zákl. přenesená",J249,0)</f>
        <v>0</v>
      </c>
      <c r="BH249" s="135">
        <f>IF(N249="sníž. přenesená",J249,0)</f>
        <v>0</v>
      </c>
      <c r="BI249" s="135">
        <f>IF(N249="nulová",J249,0)</f>
        <v>0</v>
      </c>
      <c r="BJ249" s="17" t="s">
        <v>82</v>
      </c>
      <c r="BK249" s="135">
        <f>ROUND(I249*H249,2)</f>
        <v>598500</v>
      </c>
      <c r="BL249" s="17" t="s">
        <v>277</v>
      </c>
      <c r="BM249" s="134" t="s">
        <v>3084</v>
      </c>
    </row>
    <row r="250" spans="2:65" s="1" customFormat="1" ht="19.5">
      <c r="B250" s="29"/>
      <c r="D250" s="136" t="s">
        <v>231</v>
      </c>
      <c r="F250" s="137" t="s">
        <v>3085</v>
      </c>
      <c r="L250" s="29"/>
      <c r="M250" s="173"/>
      <c r="N250" s="174"/>
      <c r="O250" s="174"/>
      <c r="P250" s="174"/>
      <c r="Q250" s="174"/>
      <c r="R250" s="174"/>
      <c r="S250" s="174"/>
      <c r="T250" s="175"/>
      <c r="AT250" s="17" t="s">
        <v>231</v>
      </c>
      <c r="AU250" s="17" t="s">
        <v>82</v>
      </c>
    </row>
    <row r="251" spans="2:65" s="1" customFormat="1" ht="6.95" customHeight="1">
      <c r="B251" s="41"/>
      <c r="C251" s="42"/>
      <c r="D251" s="42"/>
      <c r="E251" s="42"/>
      <c r="F251" s="42"/>
      <c r="G251" s="42"/>
      <c r="H251" s="42"/>
      <c r="I251" s="42"/>
      <c r="J251" s="42"/>
      <c r="K251" s="42"/>
      <c r="L251" s="29"/>
    </row>
  </sheetData>
  <autoFilter ref="C125:K250" xr:uid="{00000000-0009-0000-0000-000004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1" r:id="rId1" xr:uid="{00000000-0004-0000-0400-000000000000}"/>
    <hyperlink ref="F135" r:id="rId2" xr:uid="{00000000-0004-0000-0400-000001000000}"/>
    <hyperlink ref="F146" r:id="rId3" xr:uid="{00000000-0004-0000-0400-000002000000}"/>
    <hyperlink ref="F159" r:id="rId4" xr:uid="{00000000-0004-0000-0400-000003000000}"/>
    <hyperlink ref="F162" r:id="rId5" xr:uid="{00000000-0004-0000-0400-000004000000}"/>
    <hyperlink ref="F165" r:id="rId6" xr:uid="{00000000-0004-0000-0400-000005000000}"/>
    <hyperlink ref="F168" r:id="rId7" xr:uid="{00000000-0004-0000-0400-000006000000}"/>
    <hyperlink ref="F173" r:id="rId8" xr:uid="{00000000-0004-0000-0400-000007000000}"/>
    <hyperlink ref="F176" r:id="rId9" xr:uid="{00000000-0004-0000-0400-000008000000}"/>
    <hyperlink ref="F180" r:id="rId10" xr:uid="{00000000-0004-0000-0400-000009000000}"/>
    <hyperlink ref="F185" r:id="rId11" xr:uid="{00000000-0004-0000-0400-00000A000000}"/>
    <hyperlink ref="F213" r:id="rId12" xr:uid="{00000000-0004-0000-0400-00000B000000}"/>
    <hyperlink ref="F216" r:id="rId13" xr:uid="{00000000-0004-0000-0400-00000C000000}"/>
    <hyperlink ref="F219" r:id="rId14" xr:uid="{00000000-0004-0000-0400-00000D000000}"/>
    <hyperlink ref="F225" r:id="rId15" xr:uid="{00000000-0004-0000-0400-00000E000000}"/>
    <hyperlink ref="F228" r:id="rId16" xr:uid="{00000000-0004-0000-0400-00000F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14"/>
  <sheetViews>
    <sheetView showGridLines="0" workbookViewId="0">
      <selection activeCell="E126" sqref="E126:H126"/>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94</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3086</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ROUND(J134, 2)</f>
        <v>2785487.77</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ROUND((SUM(BE134:BE413)),  2)</f>
        <v>0</v>
      </c>
      <c r="I35" s="84">
        <v>0.21</v>
      </c>
      <c r="J35" s="80">
        <f>ROUND(((SUM(BE134:BE413))*I35),  2)</f>
        <v>0</v>
      </c>
      <c r="L35" s="29"/>
    </row>
    <row r="36" spans="2:12" s="1" customFormat="1" ht="14.45" customHeight="1">
      <c r="B36" s="29"/>
      <c r="E36" s="26" t="s">
        <v>39</v>
      </c>
      <c r="F36" s="80">
        <f>ROUND((SUM(BF134:BF413)),  2)</f>
        <v>2785487.77</v>
      </c>
      <c r="I36" s="84">
        <v>0.12</v>
      </c>
      <c r="J36" s="80">
        <f>ROUND(((SUM(BF134:BF413))*I36),  2)</f>
        <v>334258.53000000003</v>
      </c>
      <c r="L36" s="29"/>
    </row>
    <row r="37" spans="2:12" s="1" customFormat="1" ht="14.45" hidden="1" customHeight="1">
      <c r="B37" s="29"/>
      <c r="E37" s="26" t="s">
        <v>40</v>
      </c>
      <c r="F37" s="80">
        <f>ROUND((SUM(BG134:BG413)),  2)</f>
        <v>0</v>
      </c>
      <c r="I37" s="84">
        <v>0.21</v>
      </c>
      <c r="J37" s="80">
        <f>0</f>
        <v>0</v>
      </c>
      <c r="L37" s="29"/>
    </row>
    <row r="38" spans="2:12" s="1" customFormat="1" ht="14.45" hidden="1" customHeight="1">
      <c r="B38" s="29"/>
      <c r="E38" s="26" t="s">
        <v>41</v>
      </c>
      <c r="F38" s="80">
        <f>ROUND((SUM(BH134:BH413)),  2)</f>
        <v>0</v>
      </c>
      <c r="I38" s="84">
        <v>0.12</v>
      </c>
      <c r="J38" s="80">
        <f>0</f>
        <v>0</v>
      </c>
      <c r="L38" s="29"/>
    </row>
    <row r="39" spans="2:12" s="1" customFormat="1" ht="14.45" hidden="1" customHeight="1">
      <c r="B39" s="29"/>
      <c r="E39" s="26" t="s">
        <v>42</v>
      </c>
      <c r="F39" s="80">
        <f>ROUND((SUM(BI134:BI413)),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3119746.3</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d - Elektrika silová</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J134</f>
        <v>2785487.7700000005</v>
      </c>
      <c r="L98" s="29"/>
      <c r="AU98" s="17" t="s">
        <v>172</v>
      </c>
    </row>
    <row r="99" spans="2:47" s="8" customFormat="1" ht="24.95" customHeight="1">
      <c r="B99" s="96"/>
      <c r="D99" s="97" t="s">
        <v>173</v>
      </c>
      <c r="E99" s="98"/>
      <c r="F99" s="98"/>
      <c r="G99" s="98"/>
      <c r="H99" s="98"/>
      <c r="I99" s="98"/>
      <c r="J99" s="99">
        <f>J135</f>
        <v>49266</v>
      </c>
      <c r="L99" s="96"/>
    </row>
    <row r="100" spans="2:47" s="9" customFormat="1" ht="19.899999999999999" customHeight="1">
      <c r="B100" s="100"/>
      <c r="D100" s="101" t="s">
        <v>179</v>
      </c>
      <c r="E100" s="102"/>
      <c r="F100" s="102"/>
      <c r="G100" s="102"/>
      <c r="H100" s="102"/>
      <c r="I100" s="102"/>
      <c r="J100" s="103">
        <f>J136</f>
        <v>28100</v>
      </c>
      <c r="L100" s="100"/>
    </row>
    <row r="101" spans="2:47" s="9" customFormat="1" ht="19.899999999999999" customHeight="1">
      <c r="B101" s="100"/>
      <c r="D101" s="101" t="s">
        <v>180</v>
      </c>
      <c r="E101" s="102"/>
      <c r="F101" s="102"/>
      <c r="G101" s="102"/>
      <c r="H101" s="102"/>
      <c r="I101" s="102"/>
      <c r="J101" s="103">
        <f>J140</f>
        <v>16826</v>
      </c>
      <c r="L101" s="100"/>
    </row>
    <row r="102" spans="2:47" s="9" customFormat="1" ht="19.899999999999999" customHeight="1">
      <c r="B102" s="100"/>
      <c r="D102" s="101" t="s">
        <v>3087</v>
      </c>
      <c r="E102" s="102"/>
      <c r="F102" s="102"/>
      <c r="G102" s="102"/>
      <c r="H102" s="102"/>
      <c r="I102" s="102"/>
      <c r="J102" s="103">
        <f>J152</f>
        <v>4340</v>
      </c>
      <c r="L102" s="100"/>
    </row>
    <row r="103" spans="2:47" s="8" customFormat="1" ht="24.95" customHeight="1">
      <c r="B103" s="96"/>
      <c r="D103" s="97" t="s">
        <v>182</v>
      </c>
      <c r="E103" s="98"/>
      <c r="F103" s="98"/>
      <c r="G103" s="98"/>
      <c r="H103" s="98"/>
      <c r="I103" s="98"/>
      <c r="J103" s="99">
        <f>J159</f>
        <v>1802938.0500000003</v>
      </c>
      <c r="L103" s="96"/>
    </row>
    <row r="104" spans="2:47" s="9" customFormat="1" ht="19.899999999999999" customHeight="1">
      <c r="B104" s="100"/>
      <c r="D104" s="101" t="s">
        <v>2892</v>
      </c>
      <c r="E104" s="102"/>
      <c r="F104" s="102"/>
      <c r="G104" s="102"/>
      <c r="H104" s="102"/>
      <c r="I104" s="102"/>
      <c r="J104" s="103">
        <f>J160</f>
        <v>259720</v>
      </c>
      <c r="L104" s="100"/>
    </row>
    <row r="105" spans="2:47" s="9" customFormat="1" ht="19.899999999999999" customHeight="1">
      <c r="B105" s="100"/>
      <c r="D105" s="101" t="s">
        <v>187</v>
      </c>
      <c r="E105" s="102"/>
      <c r="F105" s="102"/>
      <c r="G105" s="102"/>
      <c r="H105" s="102"/>
      <c r="I105" s="102"/>
      <c r="J105" s="103">
        <f>J169</f>
        <v>1382776.1700000002</v>
      </c>
      <c r="L105" s="100"/>
    </row>
    <row r="106" spans="2:47" s="9" customFormat="1" ht="19.899999999999999" customHeight="1">
      <c r="B106" s="100"/>
      <c r="D106" s="101" t="s">
        <v>3088</v>
      </c>
      <c r="E106" s="102"/>
      <c r="F106" s="102"/>
      <c r="G106" s="102"/>
      <c r="H106" s="102"/>
      <c r="I106" s="102"/>
      <c r="J106" s="103">
        <f>J338</f>
        <v>160441.88</v>
      </c>
      <c r="L106" s="100"/>
    </row>
    <row r="107" spans="2:47" s="8" customFormat="1" ht="24.95" customHeight="1">
      <c r="B107" s="96"/>
      <c r="D107" s="97" t="s">
        <v>3089</v>
      </c>
      <c r="E107" s="98"/>
      <c r="F107" s="98"/>
      <c r="G107" s="98"/>
      <c r="H107" s="98"/>
      <c r="I107" s="98"/>
      <c r="J107" s="99">
        <f>J358</f>
        <v>275567.71999999997</v>
      </c>
      <c r="L107" s="96"/>
    </row>
    <row r="108" spans="2:47" s="9" customFormat="1" ht="19.899999999999999" customHeight="1">
      <c r="B108" s="100"/>
      <c r="D108" s="101" t="s">
        <v>3090</v>
      </c>
      <c r="E108" s="102"/>
      <c r="F108" s="102"/>
      <c r="G108" s="102"/>
      <c r="H108" s="102"/>
      <c r="I108" s="102"/>
      <c r="J108" s="103">
        <f>J359</f>
        <v>34720</v>
      </c>
      <c r="L108" s="100"/>
    </row>
    <row r="109" spans="2:47" s="9" customFormat="1" ht="19.899999999999999" customHeight="1">
      <c r="B109" s="100"/>
      <c r="D109" s="101" t="s">
        <v>3091</v>
      </c>
      <c r="E109" s="102"/>
      <c r="F109" s="102"/>
      <c r="G109" s="102"/>
      <c r="H109" s="102"/>
      <c r="I109" s="102"/>
      <c r="J109" s="103">
        <f>J366</f>
        <v>87226.22</v>
      </c>
      <c r="L109" s="100"/>
    </row>
    <row r="110" spans="2:47" s="9" customFormat="1" ht="19.899999999999999" customHeight="1">
      <c r="B110" s="100"/>
      <c r="D110" s="101" t="s">
        <v>3092</v>
      </c>
      <c r="E110" s="102"/>
      <c r="F110" s="102"/>
      <c r="G110" s="102"/>
      <c r="H110" s="102"/>
      <c r="I110" s="102"/>
      <c r="J110" s="103">
        <f>J375</f>
        <v>153621.5</v>
      </c>
      <c r="L110" s="100"/>
    </row>
    <row r="111" spans="2:47" s="8" customFormat="1" ht="24.95" customHeight="1">
      <c r="B111" s="96"/>
      <c r="D111" s="97" t="s">
        <v>3093</v>
      </c>
      <c r="E111" s="98"/>
      <c r="F111" s="98"/>
      <c r="G111" s="98"/>
      <c r="H111" s="98"/>
      <c r="I111" s="98"/>
      <c r="J111" s="99">
        <f>J391</f>
        <v>54816</v>
      </c>
      <c r="L111" s="96"/>
    </row>
    <row r="112" spans="2:47" s="8" customFormat="1" ht="24.95" customHeight="1">
      <c r="B112" s="96"/>
      <c r="D112" s="97" t="s">
        <v>2380</v>
      </c>
      <c r="E112" s="98"/>
      <c r="F112" s="98"/>
      <c r="G112" s="98"/>
      <c r="H112" s="98"/>
      <c r="I112" s="98"/>
      <c r="J112" s="99">
        <f>J406</f>
        <v>602900</v>
      </c>
      <c r="L112" s="96"/>
    </row>
    <row r="113" spans="2:12" s="1" customFormat="1" ht="21.75" customHeight="1">
      <c r="B113" s="29"/>
      <c r="L113" s="29"/>
    </row>
    <row r="114" spans="2:12" s="1" customFormat="1" ht="6.95" customHeight="1">
      <c r="B114" s="41"/>
      <c r="C114" s="42"/>
      <c r="D114" s="42"/>
      <c r="E114" s="42"/>
      <c r="F114" s="42"/>
      <c r="G114" s="42"/>
      <c r="H114" s="42"/>
      <c r="I114" s="42"/>
      <c r="J114" s="42"/>
      <c r="K114" s="42"/>
      <c r="L114" s="29"/>
    </row>
    <row r="118" spans="2:12" s="1" customFormat="1" ht="6.95" customHeight="1">
      <c r="B118" s="43"/>
      <c r="C118" s="44"/>
      <c r="D118" s="44"/>
      <c r="E118" s="44"/>
      <c r="F118" s="44"/>
      <c r="G118" s="44"/>
      <c r="H118" s="44"/>
      <c r="I118" s="44"/>
      <c r="J118" s="44"/>
      <c r="K118" s="44"/>
      <c r="L118" s="29"/>
    </row>
    <row r="119" spans="2:12" s="1" customFormat="1" ht="24.95" customHeight="1">
      <c r="B119" s="29"/>
      <c r="C119" s="21" t="s">
        <v>209</v>
      </c>
      <c r="L119" s="29"/>
    </row>
    <row r="120" spans="2:12" s="1" customFormat="1" ht="6.95" customHeight="1">
      <c r="B120" s="29"/>
      <c r="L120" s="29"/>
    </row>
    <row r="121" spans="2:12" s="1" customFormat="1" ht="12" customHeight="1">
      <c r="B121" s="29"/>
      <c r="C121" s="26" t="s">
        <v>14</v>
      </c>
      <c r="L121" s="29"/>
    </row>
    <row r="122" spans="2:12" s="1" customFormat="1" ht="16.5" customHeight="1">
      <c r="B122" s="29"/>
      <c r="E122" s="230" t="str">
        <f>E7</f>
        <v>ODUS Kamenice</v>
      </c>
      <c r="F122" s="231"/>
      <c r="G122" s="231"/>
      <c r="H122" s="231"/>
      <c r="L122" s="29"/>
    </row>
    <row r="123" spans="2:12" ht="12" customHeight="1">
      <c r="B123" s="20"/>
      <c r="C123" s="26" t="s">
        <v>165</v>
      </c>
      <c r="L123" s="20"/>
    </row>
    <row r="124" spans="2:12" s="1" customFormat="1" ht="16.5" customHeight="1">
      <c r="B124" s="29"/>
      <c r="E124" s="230" t="s">
        <v>7784</v>
      </c>
      <c r="F124" s="229"/>
      <c r="G124" s="229"/>
      <c r="H124" s="229"/>
      <c r="L124" s="29"/>
    </row>
    <row r="125" spans="2:12" s="1" customFormat="1" ht="12" customHeight="1">
      <c r="B125" s="29"/>
      <c r="C125" s="26" t="s">
        <v>167</v>
      </c>
      <c r="L125" s="29"/>
    </row>
    <row r="126" spans="2:12" s="1" customFormat="1" ht="16.5" customHeight="1">
      <c r="B126" s="29"/>
      <c r="E126" s="211" t="str">
        <f>E11</f>
        <v>d - Elektrika silová</v>
      </c>
      <c r="F126" s="229"/>
      <c r="G126" s="229"/>
      <c r="H126" s="229"/>
      <c r="L126" s="29"/>
    </row>
    <row r="127" spans="2:12" s="1" customFormat="1" ht="6.95" customHeight="1">
      <c r="B127" s="29"/>
      <c r="L127" s="29"/>
    </row>
    <row r="128" spans="2:12" s="1" customFormat="1" ht="12" customHeight="1">
      <c r="B128" s="29"/>
      <c r="C128" s="26" t="s">
        <v>18</v>
      </c>
      <c r="F128" s="24" t="str">
        <f>F14</f>
        <v>Česká Kamenice</v>
      </c>
      <c r="I128" s="26" t="s">
        <v>20</v>
      </c>
      <c r="J128" s="49" t="str">
        <f>IF(J14="","",J14)</f>
        <v>8. 6. 2024</v>
      </c>
      <c r="L128" s="29"/>
    </row>
    <row r="129" spans="2:65" s="1" customFormat="1" ht="6.95" customHeight="1">
      <c r="B129" s="29"/>
      <c r="L129" s="29"/>
    </row>
    <row r="130" spans="2:65" s="1" customFormat="1" ht="40.15" customHeight="1">
      <c r="B130" s="29"/>
      <c r="C130" s="26" t="s">
        <v>22</v>
      </c>
      <c r="F130" s="24" t="str">
        <f>E17</f>
        <v xml:space="preserve"> </v>
      </c>
      <c r="I130" s="26" t="s">
        <v>27</v>
      </c>
      <c r="J130" s="27" t="str">
        <f>E23</f>
        <v>BOD ARCHITEKTI-atelier bod architekti s.r.o.</v>
      </c>
      <c r="L130" s="29"/>
    </row>
    <row r="131" spans="2:65" s="1" customFormat="1" ht="15.2" customHeight="1">
      <c r="B131" s="29"/>
      <c r="C131" s="26" t="s">
        <v>26</v>
      </c>
      <c r="F131" s="24" t="str">
        <f>IF(E20="","",E20)</f>
        <v xml:space="preserve"> </v>
      </c>
      <c r="I131" s="26" t="s">
        <v>30</v>
      </c>
      <c r="J131" s="27" t="str">
        <f>E26</f>
        <v>Krajovský</v>
      </c>
      <c r="L131" s="29"/>
    </row>
    <row r="132" spans="2:65" s="1" customFormat="1" ht="10.35" customHeight="1">
      <c r="B132" s="29"/>
      <c r="L132" s="29"/>
    </row>
    <row r="133" spans="2:65" s="10" customFormat="1" ht="29.25" customHeight="1">
      <c r="B133" s="104"/>
      <c r="C133" s="105" t="s">
        <v>210</v>
      </c>
      <c r="D133" s="106" t="s">
        <v>58</v>
      </c>
      <c r="E133" s="106" t="s">
        <v>54</v>
      </c>
      <c r="F133" s="106" t="s">
        <v>55</v>
      </c>
      <c r="G133" s="106" t="s">
        <v>211</v>
      </c>
      <c r="H133" s="106" t="s">
        <v>212</v>
      </c>
      <c r="I133" s="106" t="s">
        <v>213</v>
      </c>
      <c r="J133" s="106" t="s">
        <v>170</v>
      </c>
      <c r="K133" s="107" t="s">
        <v>214</v>
      </c>
      <c r="L133" s="104"/>
      <c r="M133" s="56" t="s">
        <v>1</v>
      </c>
      <c r="N133" s="57" t="s">
        <v>37</v>
      </c>
      <c r="O133" s="57" t="s">
        <v>215</v>
      </c>
      <c r="P133" s="57" t="s">
        <v>216</v>
      </c>
      <c r="Q133" s="57" t="s">
        <v>217</v>
      </c>
      <c r="R133" s="57" t="s">
        <v>218</v>
      </c>
      <c r="S133" s="57" t="s">
        <v>219</v>
      </c>
      <c r="T133" s="58" t="s">
        <v>220</v>
      </c>
    </row>
    <row r="134" spans="2:65" s="1" customFormat="1" ht="22.9" customHeight="1">
      <c r="B134" s="29"/>
      <c r="C134" s="61" t="s">
        <v>221</v>
      </c>
      <c r="J134" s="108">
        <f>BK134</f>
        <v>2785487.7700000005</v>
      </c>
      <c r="L134" s="29"/>
      <c r="M134" s="59"/>
      <c r="N134" s="50"/>
      <c r="O134" s="50"/>
      <c r="P134" s="109">
        <f>P135+P159+P358+P391+P406</f>
        <v>2718.8020000000006</v>
      </c>
      <c r="Q134" s="50"/>
      <c r="R134" s="109">
        <f>R135+R159+R358+R391+R406</f>
        <v>4.1233753099999992</v>
      </c>
      <c r="S134" s="50"/>
      <c r="T134" s="110">
        <f>T135+T159+T358+T391+T406</f>
        <v>4.4434999999999993</v>
      </c>
      <c r="AT134" s="17" t="s">
        <v>72</v>
      </c>
      <c r="AU134" s="17" t="s">
        <v>172</v>
      </c>
      <c r="BK134" s="111">
        <f>BK135+BK159+BK358+BK391+BK406</f>
        <v>2785487.7700000005</v>
      </c>
    </row>
    <row r="135" spans="2:65" s="11" customFormat="1" ht="25.9" customHeight="1">
      <c r="B135" s="112"/>
      <c r="D135" s="113" t="s">
        <v>72</v>
      </c>
      <c r="E135" s="114" t="s">
        <v>222</v>
      </c>
      <c r="F135" s="114" t="s">
        <v>223</v>
      </c>
      <c r="J135" s="115">
        <f>BK135</f>
        <v>49266</v>
      </c>
      <c r="L135" s="112"/>
      <c r="M135" s="116"/>
      <c r="P135" s="117">
        <f>P136+P140+P152</f>
        <v>71.809999999999988</v>
      </c>
      <c r="R135" s="117">
        <f>R136+R140+R152</f>
        <v>2.0030999999999999</v>
      </c>
      <c r="T135" s="118">
        <f>T136+T140+T152</f>
        <v>1.4999999999999999E-2</v>
      </c>
      <c r="AR135" s="113" t="s">
        <v>78</v>
      </c>
      <c r="AT135" s="119" t="s">
        <v>72</v>
      </c>
      <c r="AU135" s="119" t="s">
        <v>73</v>
      </c>
      <c r="AY135" s="113" t="s">
        <v>224</v>
      </c>
      <c r="BK135" s="120">
        <f>BK136+BK140+BK152</f>
        <v>49266</v>
      </c>
    </row>
    <row r="136" spans="2:65" s="11" customFormat="1" ht="22.9" customHeight="1">
      <c r="B136" s="112"/>
      <c r="D136" s="113" t="s">
        <v>72</v>
      </c>
      <c r="E136" s="121" t="s">
        <v>112</v>
      </c>
      <c r="F136" s="121" t="s">
        <v>783</v>
      </c>
      <c r="J136" s="122">
        <f>BK136</f>
        <v>28100</v>
      </c>
      <c r="L136" s="112"/>
      <c r="M136" s="116"/>
      <c r="P136" s="117">
        <f>SUM(P137:P139)</f>
        <v>31.2</v>
      </c>
      <c r="R136" s="117">
        <f>SUM(R137:R139)</f>
        <v>2</v>
      </c>
      <c r="T136" s="118">
        <f>SUM(T137:T139)</f>
        <v>0</v>
      </c>
      <c r="AR136" s="113" t="s">
        <v>78</v>
      </c>
      <c r="AT136" s="119" t="s">
        <v>72</v>
      </c>
      <c r="AU136" s="119" t="s">
        <v>78</v>
      </c>
      <c r="AY136" s="113" t="s">
        <v>224</v>
      </c>
      <c r="BK136" s="120">
        <f>SUM(BK137:BK139)</f>
        <v>28100</v>
      </c>
    </row>
    <row r="137" spans="2:65" s="1" customFormat="1" ht="21.75" customHeight="1">
      <c r="B137" s="123"/>
      <c r="C137" s="124" t="s">
        <v>78</v>
      </c>
      <c r="D137" s="124" t="s">
        <v>226</v>
      </c>
      <c r="E137" s="125" t="s">
        <v>3094</v>
      </c>
      <c r="F137" s="126" t="s">
        <v>3095</v>
      </c>
      <c r="G137" s="127" t="s">
        <v>266</v>
      </c>
      <c r="H137" s="128">
        <v>50</v>
      </c>
      <c r="I137" s="129">
        <v>562</v>
      </c>
      <c r="J137" s="129">
        <f>ROUND(I137*H137,2)</f>
        <v>28100</v>
      </c>
      <c r="K137" s="126" t="s">
        <v>2903</v>
      </c>
      <c r="L137" s="29"/>
      <c r="M137" s="130" t="s">
        <v>1</v>
      </c>
      <c r="N137" s="131" t="s">
        <v>39</v>
      </c>
      <c r="O137" s="132">
        <v>0.624</v>
      </c>
      <c r="P137" s="132">
        <f>O137*H137</f>
        <v>31.2</v>
      </c>
      <c r="Q137" s="132">
        <v>0.04</v>
      </c>
      <c r="R137" s="132">
        <f>Q137*H137</f>
        <v>2</v>
      </c>
      <c r="S137" s="132">
        <v>0</v>
      </c>
      <c r="T137" s="133">
        <f>S137*H137</f>
        <v>0</v>
      </c>
      <c r="AR137" s="134" t="s">
        <v>106</v>
      </c>
      <c r="AT137" s="134" t="s">
        <v>226</v>
      </c>
      <c r="AU137" s="134" t="s">
        <v>82</v>
      </c>
      <c r="AY137" s="17" t="s">
        <v>224</v>
      </c>
      <c r="BE137" s="135">
        <f>IF(N137="základní",J137,0)</f>
        <v>0</v>
      </c>
      <c r="BF137" s="135">
        <f>IF(N137="snížená",J137,0)</f>
        <v>28100</v>
      </c>
      <c r="BG137" s="135">
        <f>IF(N137="zákl. přenesená",J137,0)</f>
        <v>0</v>
      </c>
      <c r="BH137" s="135">
        <f>IF(N137="sníž. přenesená",J137,0)</f>
        <v>0</v>
      </c>
      <c r="BI137" s="135">
        <f>IF(N137="nulová",J137,0)</f>
        <v>0</v>
      </c>
      <c r="BJ137" s="17" t="s">
        <v>82</v>
      </c>
      <c r="BK137" s="135">
        <f>ROUND(I137*H137,2)</f>
        <v>28100</v>
      </c>
      <c r="BL137" s="17" t="s">
        <v>106</v>
      </c>
      <c r="BM137" s="134" t="s">
        <v>3096</v>
      </c>
    </row>
    <row r="138" spans="2:65" s="1" customFormat="1">
      <c r="B138" s="29"/>
      <c r="D138" s="136" t="s">
        <v>231</v>
      </c>
      <c r="F138" s="137" t="s">
        <v>3097</v>
      </c>
      <c r="L138" s="29"/>
      <c r="M138" s="138"/>
      <c r="T138" s="53"/>
      <c r="AT138" s="17" t="s">
        <v>231</v>
      </c>
      <c r="AU138" s="17" t="s">
        <v>82</v>
      </c>
    </row>
    <row r="139" spans="2:65" s="1" customFormat="1" ht="29.25">
      <c r="B139" s="29"/>
      <c r="D139" s="136" t="s">
        <v>2923</v>
      </c>
      <c r="F139" s="176" t="s">
        <v>3098</v>
      </c>
      <c r="L139" s="29"/>
      <c r="M139" s="138"/>
      <c r="T139" s="53"/>
      <c r="AT139" s="17" t="s">
        <v>2923</v>
      </c>
      <c r="AU139" s="17" t="s">
        <v>82</v>
      </c>
    </row>
    <row r="140" spans="2:65" s="11" customFormat="1" ht="22.9" customHeight="1">
      <c r="B140" s="112"/>
      <c r="D140" s="113" t="s">
        <v>72</v>
      </c>
      <c r="E140" s="121" t="s">
        <v>280</v>
      </c>
      <c r="F140" s="121" t="s">
        <v>928</v>
      </c>
      <c r="J140" s="122">
        <f>BK140</f>
        <v>16826</v>
      </c>
      <c r="L140" s="112"/>
      <c r="M140" s="116"/>
      <c r="P140" s="117">
        <f>SUM(P141:P151)</f>
        <v>35.15</v>
      </c>
      <c r="R140" s="117">
        <f>SUM(R141:R151)</f>
        <v>3.1000000000000003E-3</v>
      </c>
      <c r="T140" s="118">
        <f>SUM(T141:T151)</f>
        <v>1.4999999999999999E-2</v>
      </c>
      <c r="AR140" s="113" t="s">
        <v>78</v>
      </c>
      <c r="AT140" s="119" t="s">
        <v>72</v>
      </c>
      <c r="AU140" s="119" t="s">
        <v>78</v>
      </c>
      <c r="AY140" s="113" t="s">
        <v>224</v>
      </c>
      <c r="BK140" s="120">
        <f>SUM(BK141:BK151)</f>
        <v>16826</v>
      </c>
    </row>
    <row r="141" spans="2:65" s="1" customFormat="1" ht="33" customHeight="1">
      <c r="B141" s="123"/>
      <c r="C141" s="124" t="s">
        <v>82</v>
      </c>
      <c r="D141" s="124" t="s">
        <v>226</v>
      </c>
      <c r="E141" s="125" t="s">
        <v>3099</v>
      </c>
      <c r="F141" s="126" t="s">
        <v>3100</v>
      </c>
      <c r="G141" s="127" t="s">
        <v>266</v>
      </c>
      <c r="H141" s="128">
        <v>250</v>
      </c>
      <c r="I141" s="129">
        <v>47.9</v>
      </c>
      <c r="J141" s="129">
        <f>ROUND(I141*H141,2)</f>
        <v>11975</v>
      </c>
      <c r="K141" s="126" t="s">
        <v>230</v>
      </c>
      <c r="L141" s="29"/>
      <c r="M141" s="130" t="s">
        <v>1</v>
      </c>
      <c r="N141" s="131" t="s">
        <v>39</v>
      </c>
      <c r="O141" s="132">
        <v>0.10100000000000001</v>
      </c>
      <c r="P141" s="132">
        <f>O141*H141</f>
        <v>25.25</v>
      </c>
      <c r="Q141" s="132">
        <v>1.0000000000000001E-5</v>
      </c>
      <c r="R141" s="132">
        <f>Q141*H141</f>
        <v>2.5000000000000001E-3</v>
      </c>
      <c r="S141" s="132">
        <v>0</v>
      </c>
      <c r="T141" s="133">
        <f>S141*H141</f>
        <v>0</v>
      </c>
      <c r="AR141" s="134" t="s">
        <v>106</v>
      </c>
      <c r="AT141" s="134" t="s">
        <v>226</v>
      </c>
      <c r="AU141" s="134" t="s">
        <v>82</v>
      </c>
      <c r="AY141" s="17" t="s">
        <v>224</v>
      </c>
      <c r="BE141" s="135">
        <f>IF(N141="základní",J141,0)</f>
        <v>0</v>
      </c>
      <c r="BF141" s="135">
        <f>IF(N141="snížená",J141,0)</f>
        <v>11975</v>
      </c>
      <c r="BG141" s="135">
        <f>IF(N141="zákl. přenesená",J141,0)</f>
        <v>0</v>
      </c>
      <c r="BH141" s="135">
        <f>IF(N141="sníž. přenesená",J141,0)</f>
        <v>0</v>
      </c>
      <c r="BI141" s="135">
        <f>IF(N141="nulová",J141,0)</f>
        <v>0</v>
      </c>
      <c r="BJ141" s="17" t="s">
        <v>82</v>
      </c>
      <c r="BK141" s="135">
        <f>ROUND(I141*H141,2)</f>
        <v>11975</v>
      </c>
      <c r="BL141" s="17" t="s">
        <v>106</v>
      </c>
      <c r="BM141" s="134" t="s">
        <v>3101</v>
      </c>
    </row>
    <row r="142" spans="2:65" s="1" customFormat="1" ht="19.5">
      <c r="B142" s="29"/>
      <c r="D142" s="136" t="s">
        <v>231</v>
      </c>
      <c r="F142" s="137" t="s">
        <v>3102</v>
      </c>
      <c r="L142" s="29"/>
      <c r="M142" s="138"/>
      <c r="T142" s="53"/>
      <c r="AT142" s="17" t="s">
        <v>231</v>
      </c>
      <c r="AU142" s="17" t="s">
        <v>82</v>
      </c>
    </row>
    <row r="143" spans="2:65" s="1" customFormat="1">
      <c r="B143" s="29"/>
      <c r="D143" s="139" t="s">
        <v>232</v>
      </c>
      <c r="F143" s="140" t="s">
        <v>3103</v>
      </c>
      <c r="L143" s="29"/>
      <c r="M143" s="138"/>
      <c r="T143" s="53"/>
      <c r="AT143" s="17" t="s">
        <v>232</v>
      </c>
      <c r="AU143" s="17" t="s">
        <v>82</v>
      </c>
    </row>
    <row r="144" spans="2:65" s="1" customFormat="1" ht="16.5" customHeight="1">
      <c r="B144" s="123"/>
      <c r="C144" s="124" t="s">
        <v>101</v>
      </c>
      <c r="D144" s="124" t="s">
        <v>226</v>
      </c>
      <c r="E144" s="125" t="s">
        <v>3104</v>
      </c>
      <c r="F144" s="126" t="s">
        <v>3105</v>
      </c>
      <c r="G144" s="127" t="s">
        <v>266</v>
      </c>
      <c r="H144" s="128">
        <v>300</v>
      </c>
      <c r="I144" s="129">
        <v>4.17</v>
      </c>
      <c r="J144" s="129">
        <f>ROUND(I144*H144,2)</f>
        <v>1251</v>
      </c>
      <c r="K144" s="126" t="s">
        <v>230</v>
      </c>
      <c r="L144" s="29"/>
      <c r="M144" s="130" t="s">
        <v>1</v>
      </c>
      <c r="N144" s="131" t="s">
        <v>39</v>
      </c>
      <c r="O144" s="132">
        <v>8.9999999999999993E-3</v>
      </c>
      <c r="P144" s="132">
        <f>O144*H144</f>
        <v>2.6999999999999997</v>
      </c>
      <c r="Q144" s="132">
        <v>0</v>
      </c>
      <c r="R144" s="132">
        <f>Q144*H144</f>
        <v>0</v>
      </c>
      <c r="S144" s="132">
        <v>0</v>
      </c>
      <c r="T144" s="133">
        <f>S144*H144</f>
        <v>0</v>
      </c>
      <c r="AR144" s="134" t="s">
        <v>106</v>
      </c>
      <c r="AT144" s="134" t="s">
        <v>226</v>
      </c>
      <c r="AU144" s="134" t="s">
        <v>82</v>
      </c>
      <c r="AY144" s="17" t="s">
        <v>224</v>
      </c>
      <c r="BE144" s="135">
        <f>IF(N144="základní",J144,0)</f>
        <v>0</v>
      </c>
      <c r="BF144" s="135">
        <f>IF(N144="snížená",J144,0)</f>
        <v>1251</v>
      </c>
      <c r="BG144" s="135">
        <f>IF(N144="zákl. přenesená",J144,0)</f>
        <v>0</v>
      </c>
      <c r="BH144" s="135">
        <f>IF(N144="sníž. přenesená",J144,0)</f>
        <v>0</v>
      </c>
      <c r="BI144" s="135">
        <f>IF(N144="nulová",J144,0)</f>
        <v>0</v>
      </c>
      <c r="BJ144" s="17" t="s">
        <v>82</v>
      </c>
      <c r="BK144" s="135">
        <f>ROUND(I144*H144,2)</f>
        <v>1251</v>
      </c>
      <c r="BL144" s="17" t="s">
        <v>106</v>
      </c>
      <c r="BM144" s="134" t="s">
        <v>3106</v>
      </c>
    </row>
    <row r="145" spans="2:65" s="1" customFormat="1" ht="19.5">
      <c r="B145" s="29"/>
      <c r="D145" s="136" t="s">
        <v>231</v>
      </c>
      <c r="F145" s="137" t="s">
        <v>3107</v>
      </c>
      <c r="L145" s="29"/>
      <c r="M145" s="138"/>
      <c r="T145" s="53"/>
      <c r="AT145" s="17" t="s">
        <v>231</v>
      </c>
      <c r="AU145" s="17" t="s">
        <v>82</v>
      </c>
    </row>
    <row r="146" spans="2:65" s="1" customFormat="1">
      <c r="B146" s="29"/>
      <c r="D146" s="139" t="s">
        <v>232</v>
      </c>
      <c r="F146" s="140" t="s">
        <v>3108</v>
      </c>
      <c r="L146" s="29"/>
      <c r="M146" s="138"/>
      <c r="T146" s="53"/>
      <c r="AT146" s="17" t="s">
        <v>232</v>
      </c>
      <c r="AU146" s="17" t="s">
        <v>82</v>
      </c>
    </row>
    <row r="147" spans="2:65" s="1" customFormat="1" ht="24.2" customHeight="1">
      <c r="B147" s="123"/>
      <c r="C147" s="124" t="s">
        <v>106</v>
      </c>
      <c r="D147" s="124" t="s">
        <v>226</v>
      </c>
      <c r="E147" s="125" t="s">
        <v>3109</v>
      </c>
      <c r="F147" s="126" t="s">
        <v>3110</v>
      </c>
      <c r="G147" s="127" t="s">
        <v>272</v>
      </c>
      <c r="H147" s="128">
        <v>15</v>
      </c>
      <c r="I147" s="129">
        <v>240</v>
      </c>
      <c r="J147" s="129">
        <f>ROUND(I147*H147,2)</f>
        <v>3600</v>
      </c>
      <c r="K147" s="126" t="s">
        <v>230</v>
      </c>
      <c r="L147" s="29"/>
      <c r="M147" s="130" t="s">
        <v>1</v>
      </c>
      <c r="N147" s="131" t="s">
        <v>39</v>
      </c>
      <c r="O147" s="132">
        <v>0.48</v>
      </c>
      <c r="P147" s="132">
        <f>O147*H147</f>
        <v>7.1999999999999993</v>
      </c>
      <c r="Q147" s="132">
        <v>4.0000000000000003E-5</v>
      </c>
      <c r="R147" s="132">
        <f>Q147*H147</f>
        <v>6.0000000000000006E-4</v>
      </c>
      <c r="S147" s="132">
        <v>1E-3</v>
      </c>
      <c r="T147" s="133">
        <f>S147*H147</f>
        <v>1.4999999999999999E-2</v>
      </c>
      <c r="AR147" s="134" t="s">
        <v>106</v>
      </c>
      <c r="AT147" s="134" t="s">
        <v>226</v>
      </c>
      <c r="AU147" s="134" t="s">
        <v>82</v>
      </c>
      <c r="AY147" s="17" t="s">
        <v>224</v>
      </c>
      <c r="BE147" s="135">
        <f>IF(N147="základní",J147,0)</f>
        <v>0</v>
      </c>
      <c r="BF147" s="135">
        <f>IF(N147="snížená",J147,0)</f>
        <v>3600</v>
      </c>
      <c r="BG147" s="135">
        <f>IF(N147="zákl. přenesená",J147,0)</f>
        <v>0</v>
      </c>
      <c r="BH147" s="135">
        <f>IF(N147="sníž. přenesená",J147,0)</f>
        <v>0</v>
      </c>
      <c r="BI147" s="135">
        <f>IF(N147="nulová",J147,0)</f>
        <v>0</v>
      </c>
      <c r="BJ147" s="17" t="s">
        <v>82</v>
      </c>
      <c r="BK147" s="135">
        <f>ROUND(I147*H147,2)</f>
        <v>3600</v>
      </c>
      <c r="BL147" s="17" t="s">
        <v>106</v>
      </c>
      <c r="BM147" s="134" t="s">
        <v>3111</v>
      </c>
    </row>
    <row r="148" spans="2:65" s="1" customFormat="1" ht="19.5">
      <c r="B148" s="29"/>
      <c r="D148" s="136" t="s">
        <v>231</v>
      </c>
      <c r="F148" s="137" t="s">
        <v>3112</v>
      </c>
      <c r="L148" s="29"/>
      <c r="M148" s="138"/>
      <c r="T148" s="53"/>
      <c r="AT148" s="17" t="s">
        <v>231</v>
      </c>
      <c r="AU148" s="17" t="s">
        <v>82</v>
      </c>
    </row>
    <row r="149" spans="2:65" s="1" customFormat="1">
      <c r="B149" s="29"/>
      <c r="D149" s="139" t="s">
        <v>232</v>
      </c>
      <c r="F149" s="140" t="s">
        <v>3113</v>
      </c>
      <c r="L149" s="29"/>
      <c r="M149" s="138"/>
      <c r="T149" s="53"/>
      <c r="AT149" s="17" t="s">
        <v>232</v>
      </c>
      <c r="AU149" s="17" t="s">
        <v>82</v>
      </c>
    </row>
    <row r="150" spans="2:65" s="13" customFormat="1">
      <c r="B150" s="146"/>
      <c r="D150" s="136" t="s">
        <v>234</v>
      </c>
      <c r="E150" s="147" t="s">
        <v>1</v>
      </c>
      <c r="F150" s="148" t="s">
        <v>3114</v>
      </c>
      <c r="H150" s="149">
        <v>15</v>
      </c>
      <c r="L150" s="146"/>
      <c r="M150" s="150"/>
      <c r="T150" s="151"/>
      <c r="AT150" s="147" t="s">
        <v>234</v>
      </c>
      <c r="AU150" s="147" t="s">
        <v>82</v>
      </c>
      <c r="AV150" s="13" t="s">
        <v>82</v>
      </c>
      <c r="AW150" s="13" t="s">
        <v>29</v>
      </c>
      <c r="AX150" s="13" t="s">
        <v>73</v>
      </c>
      <c r="AY150" s="147" t="s">
        <v>224</v>
      </c>
    </row>
    <row r="151" spans="2:65" s="14" customFormat="1">
      <c r="B151" s="152"/>
      <c r="D151" s="136" t="s">
        <v>234</v>
      </c>
      <c r="E151" s="153" t="s">
        <v>1</v>
      </c>
      <c r="F151" s="154" t="s">
        <v>239</v>
      </c>
      <c r="H151" s="155">
        <v>15</v>
      </c>
      <c r="L151" s="152"/>
      <c r="M151" s="156"/>
      <c r="T151" s="157"/>
      <c r="AT151" s="153" t="s">
        <v>234</v>
      </c>
      <c r="AU151" s="153" t="s">
        <v>82</v>
      </c>
      <c r="AV151" s="14" t="s">
        <v>106</v>
      </c>
      <c r="AW151" s="14" t="s">
        <v>29</v>
      </c>
      <c r="AX151" s="14" t="s">
        <v>78</v>
      </c>
      <c r="AY151" s="153" t="s">
        <v>224</v>
      </c>
    </row>
    <row r="152" spans="2:65" s="11" customFormat="1" ht="22.9" customHeight="1">
      <c r="B152" s="112"/>
      <c r="D152" s="113" t="s">
        <v>72</v>
      </c>
      <c r="E152" s="121" t="s">
        <v>3115</v>
      </c>
      <c r="F152" s="121" t="s">
        <v>3116</v>
      </c>
      <c r="J152" s="122">
        <f>BK152</f>
        <v>4340</v>
      </c>
      <c r="L152" s="112"/>
      <c r="M152" s="116"/>
      <c r="P152" s="117">
        <f>SUM(P153:P158)</f>
        <v>5.46</v>
      </c>
      <c r="R152" s="117">
        <f>SUM(R153:R158)</f>
        <v>0</v>
      </c>
      <c r="T152" s="118">
        <f>SUM(T153:T158)</f>
        <v>0</v>
      </c>
      <c r="AR152" s="113" t="s">
        <v>78</v>
      </c>
      <c r="AT152" s="119" t="s">
        <v>72</v>
      </c>
      <c r="AU152" s="119" t="s">
        <v>78</v>
      </c>
      <c r="AY152" s="113" t="s">
        <v>224</v>
      </c>
      <c r="BK152" s="120">
        <f>SUM(BK153:BK158)</f>
        <v>4340</v>
      </c>
    </row>
    <row r="153" spans="2:65" s="1" customFormat="1" ht="24.2" customHeight="1">
      <c r="B153" s="123"/>
      <c r="C153" s="124" t="s">
        <v>109</v>
      </c>
      <c r="D153" s="124" t="s">
        <v>226</v>
      </c>
      <c r="E153" s="125" t="s">
        <v>3117</v>
      </c>
      <c r="F153" s="126" t="s">
        <v>3118</v>
      </c>
      <c r="G153" s="127" t="s">
        <v>253</v>
      </c>
      <c r="H153" s="128">
        <v>1</v>
      </c>
      <c r="I153" s="129">
        <v>2250</v>
      </c>
      <c r="J153" s="129">
        <f>ROUND(I153*H153,2)</f>
        <v>2250</v>
      </c>
      <c r="K153" s="126" t="s">
        <v>2903</v>
      </c>
      <c r="L153" s="29"/>
      <c r="M153" s="130" t="s">
        <v>1</v>
      </c>
      <c r="N153" s="131" t="s">
        <v>39</v>
      </c>
      <c r="O153" s="132">
        <v>5.46</v>
      </c>
      <c r="P153" s="132">
        <f>O153*H153</f>
        <v>5.46</v>
      </c>
      <c r="Q153" s="132">
        <v>0</v>
      </c>
      <c r="R153" s="132">
        <f>Q153*H153</f>
        <v>0</v>
      </c>
      <c r="S153" s="132">
        <v>0</v>
      </c>
      <c r="T153" s="133">
        <f>S153*H153</f>
        <v>0</v>
      </c>
      <c r="AR153" s="134" t="s">
        <v>106</v>
      </c>
      <c r="AT153" s="134" t="s">
        <v>226</v>
      </c>
      <c r="AU153" s="134" t="s">
        <v>82</v>
      </c>
      <c r="AY153" s="17" t="s">
        <v>224</v>
      </c>
      <c r="BE153" s="135">
        <f>IF(N153="základní",J153,0)</f>
        <v>0</v>
      </c>
      <c r="BF153" s="135">
        <f>IF(N153="snížená",J153,0)</f>
        <v>2250</v>
      </c>
      <c r="BG153" s="135">
        <f>IF(N153="zákl. přenesená",J153,0)</f>
        <v>0</v>
      </c>
      <c r="BH153" s="135">
        <f>IF(N153="sníž. přenesená",J153,0)</f>
        <v>0</v>
      </c>
      <c r="BI153" s="135">
        <f>IF(N153="nulová",J153,0)</f>
        <v>0</v>
      </c>
      <c r="BJ153" s="17" t="s">
        <v>82</v>
      </c>
      <c r="BK153" s="135">
        <f>ROUND(I153*H153,2)</f>
        <v>2250</v>
      </c>
      <c r="BL153" s="17" t="s">
        <v>106</v>
      </c>
      <c r="BM153" s="134" t="s">
        <v>3119</v>
      </c>
    </row>
    <row r="154" spans="2:65" s="1" customFormat="1" ht="19.5">
      <c r="B154" s="29"/>
      <c r="D154" s="136" t="s">
        <v>231</v>
      </c>
      <c r="F154" s="137" t="s">
        <v>3120</v>
      </c>
      <c r="L154" s="29"/>
      <c r="M154" s="138"/>
      <c r="T154" s="53"/>
      <c r="AT154" s="17" t="s">
        <v>231</v>
      </c>
      <c r="AU154" s="17" t="s">
        <v>82</v>
      </c>
    </row>
    <row r="155" spans="2:65" s="1" customFormat="1" ht="117">
      <c r="B155" s="29"/>
      <c r="D155" s="136" t="s">
        <v>2923</v>
      </c>
      <c r="F155" s="176" t="s">
        <v>3121</v>
      </c>
      <c r="L155" s="29"/>
      <c r="M155" s="138"/>
      <c r="T155" s="53"/>
      <c r="AT155" s="17" t="s">
        <v>2923</v>
      </c>
      <c r="AU155" s="17" t="s">
        <v>82</v>
      </c>
    </row>
    <row r="156" spans="2:65" s="1" customFormat="1" ht="33" customHeight="1">
      <c r="B156" s="123"/>
      <c r="C156" s="124" t="s">
        <v>112</v>
      </c>
      <c r="D156" s="124" t="s">
        <v>226</v>
      </c>
      <c r="E156" s="125" t="s">
        <v>3122</v>
      </c>
      <c r="F156" s="126" t="s">
        <v>3123</v>
      </c>
      <c r="G156" s="127" t="s">
        <v>253</v>
      </c>
      <c r="H156" s="128">
        <v>1</v>
      </c>
      <c r="I156" s="129">
        <v>2090</v>
      </c>
      <c r="J156" s="129">
        <f>ROUND(I156*H156,2)</f>
        <v>2090</v>
      </c>
      <c r="K156" s="126" t="s">
        <v>2903</v>
      </c>
      <c r="L156" s="29"/>
      <c r="M156" s="130" t="s">
        <v>1</v>
      </c>
      <c r="N156" s="131" t="s">
        <v>39</v>
      </c>
      <c r="O156" s="132">
        <v>0</v>
      </c>
      <c r="P156" s="132">
        <f>O156*H156</f>
        <v>0</v>
      </c>
      <c r="Q156" s="132">
        <v>0</v>
      </c>
      <c r="R156" s="132">
        <f>Q156*H156</f>
        <v>0</v>
      </c>
      <c r="S156" s="132">
        <v>0</v>
      </c>
      <c r="T156" s="133">
        <f>S156*H156</f>
        <v>0</v>
      </c>
      <c r="AR156" s="134" t="s">
        <v>106</v>
      </c>
      <c r="AT156" s="134" t="s">
        <v>226</v>
      </c>
      <c r="AU156" s="134" t="s">
        <v>82</v>
      </c>
      <c r="AY156" s="17" t="s">
        <v>224</v>
      </c>
      <c r="BE156" s="135">
        <f>IF(N156="základní",J156,0)</f>
        <v>0</v>
      </c>
      <c r="BF156" s="135">
        <f>IF(N156="snížená",J156,0)</f>
        <v>2090</v>
      </c>
      <c r="BG156" s="135">
        <f>IF(N156="zákl. přenesená",J156,0)</f>
        <v>0</v>
      </c>
      <c r="BH156" s="135">
        <f>IF(N156="sníž. přenesená",J156,0)</f>
        <v>0</v>
      </c>
      <c r="BI156" s="135">
        <f>IF(N156="nulová",J156,0)</f>
        <v>0</v>
      </c>
      <c r="BJ156" s="17" t="s">
        <v>82</v>
      </c>
      <c r="BK156" s="135">
        <f>ROUND(I156*H156,2)</f>
        <v>2090</v>
      </c>
      <c r="BL156" s="17" t="s">
        <v>106</v>
      </c>
      <c r="BM156" s="134" t="s">
        <v>3124</v>
      </c>
    </row>
    <row r="157" spans="2:65" s="1" customFormat="1" ht="29.25">
      <c r="B157" s="29"/>
      <c r="D157" s="136" t="s">
        <v>231</v>
      </c>
      <c r="F157" s="137" t="s">
        <v>3125</v>
      </c>
      <c r="L157" s="29"/>
      <c r="M157" s="138"/>
      <c r="T157" s="53"/>
      <c r="AT157" s="17" t="s">
        <v>231</v>
      </c>
      <c r="AU157" s="17" t="s">
        <v>82</v>
      </c>
    </row>
    <row r="158" spans="2:65" s="1" customFormat="1" ht="68.25">
      <c r="B158" s="29"/>
      <c r="D158" s="136" t="s">
        <v>2923</v>
      </c>
      <c r="F158" s="176" t="s">
        <v>3126</v>
      </c>
      <c r="L158" s="29"/>
      <c r="M158" s="138"/>
      <c r="T158" s="53"/>
      <c r="AT158" s="17" t="s">
        <v>2923</v>
      </c>
      <c r="AU158" s="17" t="s">
        <v>82</v>
      </c>
    </row>
    <row r="159" spans="2:65" s="11" customFormat="1" ht="25.9" customHeight="1">
      <c r="B159" s="112"/>
      <c r="D159" s="113" t="s">
        <v>72</v>
      </c>
      <c r="E159" s="114" t="s">
        <v>1110</v>
      </c>
      <c r="F159" s="114" t="s">
        <v>1111</v>
      </c>
      <c r="J159" s="115">
        <f>BK159</f>
        <v>1802938.0500000003</v>
      </c>
      <c r="L159" s="112"/>
      <c r="M159" s="116"/>
      <c r="P159" s="117">
        <f>P160+P169+P338</f>
        <v>2088.0560000000005</v>
      </c>
      <c r="R159" s="117">
        <f>R160+R169+R338</f>
        <v>2.1195453099999995</v>
      </c>
      <c r="T159" s="118">
        <f>T160+T169+T338</f>
        <v>0</v>
      </c>
      <c r="AR159" s="113" t="s">
        <v>82</v>
      </c>
      <c r="AT159" s="119" t="s">
        <v>72</v>
      </c>
      <c r="AU159" s="119" t="s">
        <v>73</v>
      </c>
      <c r="AY159" s="113" t="s">
        <v>224</v>
      </c>
      <c r="BK159" s="120">
        <f>BK160+BK169+BK338</f>
        <v>1802938.0500000003</v>
      </c>
    </row>
    <row r="160" spans="2:65" s="11" customFormat="1" ht="22.9" customHeight="1">
      <c r="B160" s="112"/>
      <c r="D160" s="113" t="s">
        <v>72</v>
      </c>
      <c r="E160" s="121" t="s">
        <v>3026</v>
      </c>
      <c r="F160" s="121" t="s">
        <v>3027</v>
      </c>
      <c r="J160" s="122">
        <f>BK160</f>
        <v>259720</v>
      </c>
      <c r="L160" s="112"/>
      <c r="M160" s="116"/>
      <c r="P160" s="117">
        <f>SUM(P161:P168)</f>
        <v>21.707999999999998</v>
      </c>
      <c r="R160" s="117">
        <f>SUM(R161:R168)</f>
        <v>7.0999999999999995E-3</v>
      </c>
      <c r="T160" s="118">
        <f>SUM(T161:T168)</f>
        <v>0</v>
      </c>
      <c r="AR160" s="113" t="s">
        <v>82</v>
      </c>
      <c r="AT160" s="119" t="s">
        <v>72</v>
      </c>
      <c r="AU160" s="119" t="s">
        <v>78</v>
      </c>
      <c r="AY160" s="113" t="s">
        <v>224</v>
      </c>
      <c r="BK160" s="120">
        <f>SUM(BK161:BK168)</f>
        <v>259720</v>
      </c>
    </row>
    <row r="161" spans="2:65" s="1" customFormat="1" ht="21.75" customHeight="1">
      <c r="B161" s="123"/>
      <c r="C161" s="124" t="s">
        <v>115</v>
      </c>
      <c r="D161" s="124" t="s">
        <v>226</v>
      </c>
      <c r="E161" s="125" t="s">
        <v>3127</v>
      </c>
      <c r="F161" s="126" t="s">
        <v>3128</v>
      </c>
      <c r="G161" s="127" t="s">
        <v>639</v>
      </c>
      <c r="H161" s="128">
        <v>17</v>
      </c>
      <c r="I161" s="129">
        <v>9560</v>
      </c>
      <c r="J161" s="129">
        <f>ROUND(I161*H161,2)</f>
        <v>162520</v>
      </c>
      <c r="K161" s="126" t="s">
        <v>230</v>
      </c>
      <c r="L161" s="29"/>
      <c r="M161" s="130" t="s">
        <v>1</v>
      </c>
      <c r="N161" s="131" t="s">
        <v>39</v>
      </c>
      <c r="O161" s="132">
        <v>0.39600000000000002</v>
      </c>
      <c r="P161" s="132">
        <f>O161*H161</f>
        <v>6.7320000000000002</v>
      </c>
      <c r="Q161" s="132">
        <v>1E-4</v>
      </c>
      <c r="R161" s="132">
        <f>Q161*H161</f>
        <v>1.7000000000000001E-3</v>
      </c>
      <c r="S161" s="132">
        <v>0</v>
      </c>
      <c r="T161" s="133">
        <f>S161*H161</f>
        <v>0</v>
      </c>
      <c r="AR161" s="134" t="s">
        <v>277</v>
      </c>
      <c r="AT161" s="134" t="s">
        <v>226</v>
      </c>
      <c r="AU161" s="134" t="s">
        <v>82</v>
      </c>
      <c r="AY161" s="17" t="s">
        <v>224</v>
      </c>
      <c r="BE161" s="135">
        <f>IF(N161="základní",J161,0)</f>
        <v>0</v>
      </c>
      <c r="BF161" s="135">
        <f>IF(N161="snížená",J161,0)</f>
        <v>162520</v>
      </c>
      <c r="BG161" s="135">
        <f>IF(N161="zákl. přenesená",J161,0)</f>
        <v>0</v>
      </c>
      <c r="BH161" s="135">
        <f>IF(N161="sníž. přenesená",J161,0)</f>
        <v>0</v>
      </c>
      <c r="BI161" s="135">
        <f>IF(N161="nulová",J161,0)</f>
        <v>0</v>
      </c>
      <c r="BJ161" s="17" t="s">
        <v>82</v>
      </c>
      <c r="BK161" s="135">
        <f>ROUND(I161*H161,2)</f>
        <v>162520</v>
      </c>
      <c r="BL161" s="17" t="s">
        <v>277</v>
      </c>
      <c r="BM161" s="134" t="s">
        <v>3129</v>
      </c>
    </row>
    <row r="162" spans="2:65" s="1" customFormat="1">
      <c r="B162" s="29"/>
      <c r="D162" s="136" t="s">
        <v>231</v>
      </c>
      <c r="F162" s="137" t="s">
        <v>3128</v>
      </c>
      <c r="L162" s="29"/>
      <c r="M162" s="138"/>
      <c r="T162" s="53"/>
      <c r="AT162" s="17" t="s">
        <v>231</v>
      </c>
      <c r="AU162" s="17" t="s">
        <v>82</v>
      </c>
    </row>
    <row r="163" spans="2:65" s="1" customFormat="1">
      <c r="B163" s="29"/>
      <c r="D163" s="139" t="s">
        <v>232</v>
      </c>
      <c r="F163" s="140" t="s">
        <v>3130</v>
      </c>
      <c r="L163" s="29"/>
      <c r="M163" s="138"/>
      <c r="T163" s="53"/>
      <c r="AT163" s="17" t="s">
        <v>232</v>
      </c>
      <c r="AU163" s="17" t="s">
        <v>82</v>
      </c>
    </row>
    <row r="164" spans="2:65" s="13" customFormat="1">
      <c r="B164" s="146"/>
      <c r="D164" s="136" t="s">
        <v>234</v>
      </c>
      <c r="E164" s="147" t="s">
        <v>1</v>
      </c>
      <c r="F164" s="148" t="s">
        <v>337</v>
      </c>
      <c r="H164" s="149">
        <v>17</v>
      </c>
      <c r="L164" s="146"/>
      <c r="M164" s="150"/>
      <c r="T164" s="151"/>
      <c r="AT164" s="147" t="s">
        <v>234</v>
      </c>
      <c r="AU164" s="147" t="s">
        <v>82</v>
      </c>
      <c r="AV164" s="13" t="s">
        <v>82</v>
      </c>
      <c r="AW164" s="13" t="s">
        <v>29</v>
      </c>
      <c r="AX164" s="13" t="s">
        <v>73</v>
      </c>
      <c r="AY164" s="147" t="s">
        <v>224</v>
      </c>
    </row>
    <row r="165" spans="2:65" s="14" customFormat="1">
      <c r="B165" s="152"/>
      <c r="D165" s="136" t="s">
        <v>234</v>
      </c>
      <c r="E165" s="153" t="s">
        <v>1</v>
      </c>
      <c r="F165" s="154" t="s">
        <v>239</v>
      </c>
      <c r="H165" s="155">
        <v>17</v>
      </c>
      <c r="L165" s="152"/>
      <c r="M165" s="156"/>
      <c r="T165" s="157"/>
      <c r="AT165" s="153" t="s">
        <v>234</v>
      </c>
      <c r="AU165" s="153" t="s">
        <v>82</v>
      </c>
      <c r="AV165" s="14" t="s">
        <v>106</v>
      </c>
      <c r="AW165" s="14" t="s">
        <v>29</v>
      </c>
      <c r="AX165" s="14" t="s">
        <v>78</v>
      </c>
      <c r="AY165" s="153" t="s">
        <v>224</v>
      </c>
    </row>
    <row r="166" spans="2:65" s="1" customFormat="1" ht="24.2" customHeight="1">
      <c r="B166" s="123"/>
      <c r="C166" s="124" t="s">
        <v>118</v>
      </c>
      <c r="D166" s="124" t="s">
        <v>226</v>
      </c>
      <c r="E166" s="125" t="s">
        <v>3131</v>
      </c>
      <c r="F166" s="126" t="s">
        <v>3132</v>
      </c>
      <c r="G166" s="127" t="s">
        <v>639</v>
      </c>
      <c r="H166" s="128">
        <v>36</v>
      </c>
      <c r="I166" s="129">
        <v>2700</v>
      </c>
      <c r="J166" s="129">
        <f>ROUND(I166*H166,2)</f>
        <v>97200</v>
      </c>
      <c r="K166" s="126" t="s">
        <v>230</v>
      </c>
      <c r="L166" s="29"/>
      <c r="M166" s="130" t="s">
        <v>1</v>
      </c>
      <c r="N166" s="131" t="s">
        <v>39</v>
      </c>
      <c r="O166" s="132">
        <v>0.41599999999999998</v>
      </c>
      <c r="P166" s="132">
        <f>O166*H166</f>
        <v>14.975999999999999</v>
      </c>
      <c r="Q166" s="132">
        <v>1.4999999999999999E-4</v>
      </c>
      <c r="R166" s="132">
        <f>Q166*H166</f>
        <v>5.3999999999999994E-3</v>
      </c>
      <c r="S166" s="132">
        <v>0</v>
      </c>
      <c r="T166" s="133">
        <f>S166*H166</f>
        <v>0</v>
      </c>
      <c r="AR166" s="134" t="s">
        <v>277</v>
      </c>
      <c r="AT166" s="134" t="s">
        <v>226</v>
      </c>
      <c r="AU166" s="134" t="s">
        <v>82</v>
      </c>
      <c r="AY166" s="17" t="s">
        <v>224</v>
      </c>
      <c r="BE166" s="135">
        <f>IF(N166="základní",J166,0)</f>
        <v>0</v>
      </c>
      <c r="BF166" s="135">
        <f>IF(N166="snížená",J166,0)</f>
        <v>97200</v>
      </c>
      <c r="BG166" s="135">
        <f>IF(N166="zákl. přenesená",J166,0)</f>
        <v>0</v>
      </c>
      <c r="BH166" s="135">
        <f>IF(N166="sníž. přenesená",J166,0)</f>
        <v>0</v>
      </c>
      <c r="BI166" s="135">
        <f>IF(N166="nulová",J166,0)</f>
        <v>0</v>
      </c>
      <c r="BJ166" s="17" t="s">
        <v>82</v>
      </c>
      <c r="BK166" s="135">
        <f>ROUND(I166*H166,2)</f>
        <v>97200</v>
      </c>
      <c r="BL166" s="17" t="s">
        <v>277</v>
      </c>
      <c r="BM166" s="134" t="s">
        <v>3133</v>
      </c>
    </row>
    <row r="167" spans="2:65" s="1" customFormat="1" ht="19.5">
      <c r="B167" s="29"/>
      <c r="D167" s="136" t="s">
        <v>231</v>
      </c>
      <c r="F167" s="137" t="s">
        <v>3134</v>
      </c>
      <c r="L167" s="29"/>
      <c r="M167" s="138"/>
      <c r="T167" s="53"/>
      <c r="AT167" s="17" t="s">
        <v>231</v>
      </c>
      <c r="AU167" s="17" t="s">
        <v>82</v>
      </c>
    </row>
    <row r="168" spans="2:65" s="1" customFormat="1">
      <c r="B168" s="29"/>
      <c r="D168" s="139" t="s">
        <v>232</v>
      </c>
      <c r="F168" s="140" t="s">
        <v>3135</v>
      </c>
      <c r="L168" s="29"/>
      <c r="M168" s="138"/>
      <c r="T168" s="53"/>
      <c r="AT168" s="17" t="s">
        <v>232</v>
      </c>
      <c r="AU168" s="17" t="s">
        <v>82</v>
      </c>
    </row>
    <row r="169" spans="2:65" s="11" customFormat="1" ht="22.9" customHeight="1">
      <c r="B169" s="112"/>
      <c r="D169" s="113" t="s">
        <v>72</v>
      </c>
      <c r="E169" s="121" t="s">
        <v>1443</v>
      </c>
      <c r="F169" s="121" t="s">
        <v>1444</v>
      </c>
      <c r="J169" s="122">
        <f>BK169</f>
        <v>1382776.1700000002</v>
      </c>
      <c r="L169" s="112"/>
      <c r="M169" s="116"/>
      <c r="P169" s="117">
        <f>SUM(P170:P337)</f>
        <v>1927.7480000000003</v>
      </c>
      <c r="R169" s="117">
        <f>SUM(R170:R337)</f>
        <v>2.0452453099999994</v>
      </c>
      <c r="T169" s="118">
        <f>SUM(T170:T337)</f>
        <v>0</v>
      </c>
      <c r="AR169" s="113" t="s">
        <v>82</v>
      </c>
      <c r="AT169" s="119" t="s">
        <v>72</v>
      </c>
      <c r="AU169" s="119" t="s">
        <v>78</v>
      </c>
      <c r="AY169" s="113" t="s">
        <v>224</v>
      </c>
      <c r="BK169" s="120">
        <f>SUM(BK170:BK337)</f>
        <v>1382776.1700000002</v>
      </c>
    </row>
    <row r="170" spans="2:65" s="1" customFormat="1" ht="24.2" customHeight="1">
      <c r="B170" s="123"/>
      <c r="C170" s="124" t="s">
        <v>280</v>
      </c>
      <c r="D170" s="124" t="s">
        <v>226</v>
      </c>
      <c r="E170" s="125" t="s">
        <v>3136</v>
      </c>
      <c r="F170" s="126" t="s">
        <v>3137</v>
      </c>
      <c r="G170" s="127" t="s">
        <v>272</v>
      </c>
      <c r="H170" s="128">
        <v>3140</v>
      </c>
      <c r="I170" s="129">
        <v>33.799999999999997</v>
      </c>
      <c r="J170" s="129">
        <f>ROUND(I170*H170,2)</f>
        <v>106132</v>
      </c>
      <c r="K170" s="126" t="s">
        <v>230</v>
      </c>
      <c r="L170" s="29"/>
      <c r="M170" s="130" t="s">
        <v>1</v>
      </c>
      <c r="N170" s="131" t="s">
        <v>39</v>
      </c>
      <c r="O170" s="132">
        <v>7.3999999999999996E-2</v>
      </c>
      <c r="P170" s="132">
        <f>O170*H170</f>
        <v>232.35999999999999</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106132</v>
      </c>
      <c r="BG170" s="135">
        <f>IF(N170="zákl. přenesená",J170,0)</f>
        <v>0</v>
      </c>
      <c r="BH170" s="135">
        <f>IF(N170="sníž. přenesená",J170,0)</f>
        <v>0</v>
      </c>
      <c r="BI170" s="135">
        <f>IF(N170="nulová",J170,0)</f>
        <v>0</v>
      </c>
      <c r="BJ170" s="17" t="s">
        <v>82</v>
      </c>
      <c r="BK170" s="135">
        <f>ROUND(I170*H170,2)</f>
        <v>106132</v>
      </c>
      <c r="BL170" s="17" t="s">
        <v>277</v>
      </c>
      <c r="BM170" s="134" t="s">
        <v>3138</v>
      </c>
    </row>
    <row r="171" spans="2:65" s="1" customFormat="1" ht="29.25">
      <c r="B171" s="29"/>
      <c r="D171" s="136" t="s">
        <v>231</v>
      </c>
      <c r="F171" s="137" t="s">
        <v>3139</v>
      </c>
      <c r="L171" s="29"/>
      <c r="M171" s="138"/>
      <c r="T171" s="53"/>
      <c r="AT171" s="17" t="s">
        <v>231</v>
      </c>
      <c r="AU171" s="17" t="s">
        <v>82</v>
      </c>
    </row>
    <row r="172" spans="2:65" s="1" customFormat="1">
      <c r="B172" s="29"/>
      <c r="D172" s="139" t="s">
        <v>232</v>
      </c>
      <c r="F172" s="140" t="s">
        <v>3140</v>
      </c>
      <c r="L172" s="29"/>
      <c r="M172" s="138"/>
      <c r="T172" s="53"/>
      <c r="AT172" s="17" t="s">
        <v>232</v>
      </c>
      <c r="AU172" s="17" t="s">
        <v>82</v>
      </c>
    </row>
    <row r="173" spans="2:65" s="13" customFormat="1">
      <c r="B173" s="146"/>
      <c r="D173" s="136" t="s">
        <v>234</v>
      </c>
      <c r="E173" s="147" t="s">
        <v>1</v>
      </c>
      <c r="F173" s="148" t="s">
        <v>3141</v>
      </c>
      <c r="H173" s="149">
        <v>3140</v>
      </c>
      <c r="L173" s="146"/>
      <c r="M173" s="150"/>
      <c r="T173" s="151"/>
      <c r="AT173" s="147" t="s">
        <v>234</v>
      </c>
      <c r="AU173" s="147" t="s">
        <v>82</v>
      </c>
      <c r="AV173" s="13" t="s">
        <v>82</v>
      </c>
      <c r="AW173" s="13" t="s">
        <v>29</v>
      </c>
      <c r="AX173" s="13" t="s">
        <v>73</v>
      </c>
      <c r="AY173" s="147" t="s">
        <v>224</v>
      </c>
    </row>
    <row r="174" spans="2:65" s="14" customFormat="1">
      <c r="B174" s="152"/>
      <c r="D174" s="136" t="s">
        <v>234</v>
      </c>
      <c r="E174" s="153" t="s">
        <v>1</v>
      </c>
      <c r="F174" s="154" t="s">
        <v>239</v>
      </c>
      <c r="H174" s="155">
        <v>3140</v>
      </c>
      <c r="L174" s="152"/>
      <c r="M174" s="156"/>
      <c r="T174" s="157"/>
      <c r="AT174" s="153" t="s">
        <v>234</v>
      </c>
      <c r="AU174" s="153" t="s">
        <v>82</v>
      </c>
      <c r="AV174" s="14" t="s">
        <v>106</v>
      </c>
      <c r="AW174" s="14" t="s">
        <v>29</v>
      </c>
      <c r="AX174" s="14" t="s">
        <v>78</v>
      </c>
      <c r="AY174" s="153" t="s">
        <v>224</v>
      </c>
    </row>
    <row r="175" spans="2:65" s="1" customFormat="1" ht="24.2" customHeight="1">
      <c r="B175" s="123"/>
      <c r="C175" s="164" t="s">
        <v>258</v>
      </c>
      <c r="D175" s="164" t="s">
        <v>1008</v>
      </c>
      <c r="E175" s="165" t="s">
        <v>3142</v>
      </c>
      <c r="F175" s="166" t="s">
        <v>3143</v>
      </c>
      <c r="G175" s="167" t="s">
        <v>272</v>
      </c>
      <c r="H175" s="168">
        <v>1500</v>
      </c>
      <c r="I175" s="169">
        <v>6.22</v>
      </c>
      <c r="J175" s="169">
        <f>ROUND(I175*H175,2)</f>
        <v>9330</v>
      </c>
      <c r="K175" s="166" t="s">
        <v>1</v>
      </c>
      <c r="L175" s="170"/>
      <c r="M175" s="171" t="s">
        <v>1</v>
      </c>
      <c r="N175" s="172" t="s">
        <v>39</v>
      </c>
      <c r="O175" s="132">
        <v>0</v>
      </c>
      <c r="P175" s="132">
        <f>O175*H175</f>
        <v>0</v>
      </c>
      <c r="Q175" s="132">
        <v>0</v>
      </c>
      <c r="R175" s="132">
        <f>Q175*H175</f>
        <v>0</v>
      </c>
      <c r="S175" s="132">
        <v>0</v>
      </c>
      <c r="T175" s="133">
        <f>S175*H175</f>
        <v>0</v>
      </c>
      <c r="AR175" s="134" t="s">
        <v>332</v>
      </c>
      <c r="AT175" s="134" t="s">
        <v>1008</v>
      </c>
      <c r="AU175" s="134" t="s">
        <v>82</v>
      </c>
      <c r="AY175" s="17" t="s">
        <v>224</v>
      </c>
      <c r="BE175" s="135">
        <f>IF(N175="základní",J175,0)</f>
        <v>0</v>
      </c>
      <c r="BF175" s="135">
        <f>IF(N175="snížená",J175,0)</f>
        <v>9330</v>
      </c>
      <c r="BG175" s="135">
        <f>IF(N175="zákl. přenesená",J175,0)</f>
        <v>0</v>
      </c>
      <c r="BH175" s="135">
        <f>IF(N175="sníž. přenesená",J175,0)</f>
        <v>0</v>
      </c>
      <c r="BI175" s="135">
        <f>IF(N175="nulová",J175,0)</f>
        <v>0</v>
      </c>
      <c r="BJ175" s="17" t="s">
        <v>82</v>
      </c>
      <c r="BK175" s="135">
        <f>ROUND(I175*H175,2)</f>
        <v>9330</v>
      </c>
      <c r="BL175" s="17" t="s">
        <v>277</v>
      </c>
      <c r="BM175" s="134" t="s">
        <v>3144</v>
      </c>
    </row>
    <row r="176" spans="2:65" s="1" customFormat="1" ht="19.5">
      <c r="B176" s="29"/>
      <c r="D176" s="136" t="s">
        <v>231</v>
      </c>
      <c r="F176" s="137" t="s">
        <v>3143</v>
      </c>
      <c r="L176" s="29"/>
      <c r="M176" s="138"/>
      <c r="T176" s="53"/>
      <c r="AT176" s="17" t="s">
        <v>231</v>
      </c>
      <c r="AU176" s="17" t="s">
        <v>82</v>
      </c>
    </row>
    <row r="177" spans="2:65" s="13" customFormat="1">
      <c r="B177" s="146"/>
      <c r="D177" s="136" t="s">
        <v>234</v>
      </c>
      <c r="F177" s="148" t="s">
        <v>3145</v>
      </c>
      <c r="H177" s="149">
        <v>1500</v>
      </c>
      <c r="L177" s="146"/>
      <c r="M177" s="150"/>
      <c r="T177" s="151"/>
      <c r="AT177" s="147" t="s">
        <v>234</v>
      </c>
      <c r="AU177" s="147" t="s">
        <v>82</v>
      </c>
      <c r="AV177" s="13" t="s">
        <v>82</v>
      </c>
      <c r="AW177" s="13" t="s">
        <v>3</v>
      </c>
      <c r="AX177" s="13" t="s">
        <v>78</v>
      </c>
      <c r="AY177" s="147" t="s">
        <v>224</v>
      </c>
    </row>
    <row r="178" spans="2:65" s="1" customFormat="1" ht="24.2" customHeight="1">
      <c r="B178" s="123"/>
      <c r="C178" s="164" t="s">
        <v>297</v>
      </c>
      <c r="D178" s="164" t="s">
        <v>1008</v>
      </c>
      <c r="E178" s="165" t="s">
        <v>3146</v>
      </c>
      <c r="F178" s="166" t="s">
        <v>3147</v>
      </c>
      <c r="G178" s="167" t="s">
        <v>272</v>
      </c>
      <c r="H178" s="168">
        <v>1640</v>
      </c>
      <c r="I178" s="169">
        <v>20.32</v>
      </c>
      <c r="J178" s="169">
        <f>ROUND(I178*H178,2)</f>
        <v>33324.800000000003</v>
      </c>
      <c r="K178" s="166" t="s">
        <v>1</v>
      </c>
      <c r="L178" s="170"/>
      <c r="M178" s="171" t="s">
        <v>1</v>
      </c>
      <c r="N178" s="172" t="s">
        <v>39</v>
      </c>
      <c r="O178" s="132">
        <v>0</v>
      </c>
      <c r="P178" s="132">
        <f>O178*H178</f>
        <v>0</v>
      </c>
      <c r="Q178" s="132">
        <v>0</v>
      </c>
      <c r="R178" s="132">
        <f>Q178*H178</f>
        <v>0</v>
      </c>
      <c r="S178" s="132">
        <v>0</v>
      </c>
      <c r="T178" s="133">
        <f>S178*H178</f>
        <v>0</v>
      </c>
      <c r="AR178" s="134" t="s">
        <v>332</v>
      </c>
      <c r="AT178" s="134" t="s">
        <v>1008</v>
      </c>
      <c r="AU178" s="134" t="s">
        <v>82</v>
      </c>
      <c r="AY178" s="17" t="s">
        <v>224</v>
      </c>
      <c r="BE178" s="135">
        <f>IF(N178="základní",J178,0)</f>
        <v>0</v>
      </c>
      <c r="BF178" s="135">
        <f>IF(N178="snížená",J178,0)</f>
        <v>33324.800000000003</v>
      </c>
      <c r="BG178" s="135">
        <f>IF(N178="zákl. přenesená",J178,0)</f>
        <v>0</v>
      </c>
      <c r="BH178" s="135">
        <f>IF(N178="sníž. přenesená",J178,0)</f>
        <v>0</v>
      </c>
      <c r="BI178" s="135">
        <f>IF(N178="nulová",J178,0)</f>
        <v>0</v>
      </c>
      <c r="BJ178" s="17" t="s">
        <v>82</v>
      </c>
      <c r="BK178" s="135">
        <f>ROUND(I178*H178,2)</f>
        <v>33324.800000000003</v>
      </c>
      <c r="BL178" s="17" t="s">
        <v>277</v>
      </c>
      <c r="BM178" s="134" t="s">
        <v>3148</v>
      </c>
    </row>
    <row r="179" spans="2:65" s="1" customFormat="1" ht="19.5">
      <c r="B179" s="29"/>
      <c r="D179" s="136" t="s">
        <v>231</v>
      </c>
      <c r="F179" s="137" t="s">
        <v>3147</v>
      </c>
      <c r="L179" s="29"/>
      <c r="M179" s="138"/>
      <c r="T179" s="53"/>
      <c r="AT179" s="17" t="s">
        <v>231</v>
      </c>
      <c r="AU179" s="17" t="s">
        <v>82</v>
      </c>
    </row>
    <row r="180" spans="2:65" s="1" customFormat="1" ht="21.75" customHeight="1">
      <c r="B180" s="123"/>
      <c r="C180" s="124" t="s">
        <v>8</v>
      </c>
      <c r="D180" s="124" t="s">
        <v>226</v>
      </c>
      <c r="E180" s="125" t="s">
        <v>3149</v>
      </c>
      <c r="F180" s="126" t="s">
        <v>3150</v>
      </c>
      <c r="G180" s="127" t="s">
        <v>639</v>
      </c>
      <c r="H180" s="128">
        <v>616</v>
      </c>
      <c r="I180" s="129">
        <v>41.6</v>
      </c>
      <c r="J180" s="129">
        <f>ROUND(I180*H180,2)</f>
        <v>25625.599999999999</v>
      </c>
      <c r="K180" s="126" t="s">
        <v>2903</v>
      </c>
      <c r="L180" s="29"/>
      <c r="M180" s="130" t="s">
        <v>1</v>
      </c>
      <c r="N180" s="131" t="s">
        <v>39</v>
      </c>
      <c r="O180" s="132">
        <v>9.0999999999999998E-2</v>
      </c>
      <c r="P180" s="132">
        <f>O180*H180</f>
        <v>56.055999999999997</v>
      </c>
      <c r="Q180" s="132">
        <v>0</v>
      </c>
      <c r="R180" s="132">
        <f>Q180*H180</f>
        <v>0</v>
      </c>
      <c r="S180" s="132">
        <v>0</v>
      </c>
      <c r="T180" s="133">
        <f>S180*H180</f>
        <v>0</v>
      </c>
      <c r="AR180" s="134" t="s">
        <v>277</v>
      </c>
      <c r="AT180" s="134" t="s">
        <v>226</v>
      </c>
      <c r="AU180" s="134" t="s">
        <v>82</v>
      </c>
      <c r="AY180" s="17" t="s">
        <v>224</v>
      </c>
      <c r="BE180" s="135">
        <f>IF(N180="základní",J180,0)</f>
        <v>0</v>
      </c>
      <c r="BF180" s="135">
        <f>IF(N180="snížená",J180,0)</f>
        <v>25625.599999999999</v>
      </c>
      <c r="BG180" s="135">
        <f>IF(N180="zákl. přenesená",J180,0)</f>
        <v>0</v>
      </c>
      <c r="BH180" s="135">
        <f>IF(N180="sníž. přenesená",J180,0)</f>
        <v>0</v>
      </c>
      <c r="BI180" s="135">
        <f>IF(N180="nulová",J180,0)</f>
        <v>0</v>
      </c>
      <c r="BJ180" s="17" t="s">
        <v>82</v>
      </c>
      <c r="BK180" s="135">
        <f>ROUND(I180*H180,2)</f>
        <v>25625.599999999999</v>
      </c>
      <c r="BL180" s="17" t="s">
        <v>277</v>
      </c>
      <c r="BM180" s="134" t="s">
        <v>3151</v>
      </c>
    </row>
    <row r="181" spans="2:65" s="1" customFormat="1" ht="29.25">
      <c r="B181" s="29"/>
      <c r="D181" s="136" t="s">
        <v>231</v>
      </c>
      <c r="F181" s="137" t="s">
        <v>3152</v>
      </c>
      <c r="L181" s="29"/>
      <c r="M181" s="138"/>
      <c r="T181" s="53"/>
      <c r="AT181" s="17" t="s">
        <v>231</v>
      </c>
      <c r="AU181" s="17" t="s">
        <v>82</v>
      </c>
    </row>
    <row r="182" spans="2:65" s="13" customFormat="1">
      <c r="B182" s="146"/>
      <c r="D182" s="136" t="s">
        <v>234</v>
      </c>
      <c r="E182" s="147" t="s">
        <v>1</v>
      </c>
      <c r="F182" s="148" t="s">
        <v>3153</v>
      </c>
      <c r="H182" s="149">
        <v>616</v>
      </c>
      <c r="L182" s="146"/>
      <c r="M182" s="150"/>
      <c r="T182" s="151"/>
      <c r="AT182" s="147" t="s">
        <v>234</v>
      </c>
      <c r="AU182" s="147" t="s">
        <v>82</v>
      </c>
      <c r="AV182" s="13" t="s">
        <v>82</v>
      </c>
      <c r="AW182" s="13" t="s">
        <v>29</v>
      </c>
      <c r="AX182" s="13" t="s">
        <v>73</v>
      </c>
      <c r="AY182" s="147" t="s">
        <v>224</v>
      </c>
    </row>
    <row r="183" spans="2:65" s="14" customFormat="1">
      <c r="B183" s="152"/>
      <c r="D183" s="136" t="s">
        <v>234</v>
      </c>
      <c r="E183" s="153" t="s">
        <v>1</v>
      </c>
      <c r="F183" s="154" t="s">
        <v>239</v>
      </c>
      <c r="H183" s="155">
        <v>616</v>
      </c>
      <c r="L183" s="152"/>
      <c r="M183" s="156"/>
      <c r="T183" s="157"/>
      <c r="AT183" s="153" t="s">
        <v>234</v>
      </c>
      <c r="AU183" s="153" t="s">
        <v>82</v>
      </c>
      <c r="AV183" s="14" t="s">
        <v>106</v>
      </c>
      <c r="AW183" s="14" t="s">
        <v>29</v>
      </c>
      <c r="AX183" s="14" t="s">
        <v>78</v>
      </c>
      <c r="AY183" s="153" t="s">
        <v>224</v>
      </c>
    </row>
    <row r="184" spans="2:65" s="1" customFormat="1" ht="16.5" customHeight="1">
      <c r="B184" s="123"/>
      <c r="C184" s="164" t="s">
        <v>310</v>
      </c>
      <c r="D184" s="164" t="s">
        <v>1008</v>
      </c>
      <c r="E184" s="165" t="s">
        <v>3154</v>
      </c>
      <c r="F184" s="166" t="s">
        <v>3155</v>
      </c>
      <c r="G184" s="167" t="s">
        <v>639</v>
      </c>
      <c r="H184" s="168">
        <v>582</v>
      </c>
      <c r="I184" s="169">
        <v>62.64</v>
      </c>
      <c r="J184" s="169">
        <f>ROUND(I184*H184,2)</f>
        <v>36456.480000000003</v>
      </c>
      <c r="K184" s="166" t="s">
        <v>1</v>
      </c>
      <c r="L184" s="170"/>
      <c r="M184" s="171" t="s">
        <v>1</v>
      </c>
      <c r="N184" s="172" t="s">
        <v>39</v>
      </c>
      <c r="O184" s="132">
        <v>0</v>
      </c>
      <c r="P184" s="132">
        <f>O184*H184</f>
        <v>0</v>
      </c>
      <c r="Q184" s="132">
        <v>0</v>
      </c>
      <c r="R184" s="132">
        <f>Q184*H184</f>
        <v>0</v>
      </c>
      <c r="S184" s="132">
        <v>0</v>
      </c>
      <c r="T184" s="133">
        <f>S184*H184</f>
        <v>0</v>
      </c>
      <c r="AR184" s="134" t="s">
        <v>332</v>
      </c>
      <c r="AT184" s="134" t="s">
        <v>1008</v>
      </c>
      <c r="AU184" s="134" t="s">
        <v>82</v>
      </c>
      <c r="AY184" s="17" t="s">
        <v>224</v>
      </c>
      <c r="BE184" s="135">
        <f>IF(N184="základní",J184,0)</f>
        <v>0</v>
      </c>
      <c r="BF184" s="135">
        <f>IF(N184="snížená",J184,0)</f>
        <v>36456.480000000003</v>
      </c>
      <c r="BG184" s="135">
        <f>IF(N184="zákl. přenesená",J184,0)</f>
        <v>0</v>
      </c>
      <c r="BH184" s="135">
        <f>IF(N184="sníž. přenesená",J184,0)</f>
        <v>0</v>
      </c>
      <c r="BI184" s="135">
        <f>IF(N184="nulová",J184,0)</f>
        <v>0</v>
      </c>
      <c r="BJ184" s="17" t="s">
        <v>82</v>
      </c>
      <c r="BK184" s="135">
        <f>ROUND(I184*H184,2)</f>
        <v>36456.480000000003</v>
      </c>
      <c r="BL184" s="17" t="s">
        <v>277</v>
      </c>
      <c r="BM184" s="134" t="s">
        <v>3156</v>
      </c>
    </row>
    <row r="185" spans="2:65" s="1" customFormat="1">
      <c r="B185" s="29"/>
      <c r="D185" s="136" t="s">
        <v>231</v>
      </c>
      <c r="F185" s="137" t="s">
        <v>3155</v>
      </c>
      <c r="L185" s="29"/>
      <c r="M185" s="138"/>
      <c r="T185" s="53"/>
      <c r="AT185" s="17" t="s">
        <v>231</v>
      </c>
      <c r="AU185" s="17" t="s">
        <v>82</v>
      </c>
    </row>
    <row r="186" spans="2:65" s="1" customFormat="1" ht="24.2" customHeight="1">
      <c r="B186" s="123"/>
      <c r="C186" s="164" t="s">
        <v>273</v>
      </c>
      <c r="D186" s="164" t="s">
        <v>1008</v>
      </c>
      <c r="E186" s="165" t="s">
        <v>3157</v>
      </c>
      <c r="F186" s="166" t="s">
        <v>3158</v>
      </c>
      <c r="G186" s="167" t="s">
        <v>639</v>
      </c>
      <c r="H186" s="168">
        <v>28</v>
      </c>
      <c r="I186" s="169">
        <v>72.599999999999994</v>
      </c>
      <c r="J186" s="169">
        <f>ROUND(I186*H186,2)</f>
        <v>2032.8</v>
      </c>
      <c r="K186" s="166" t="s">
        <v>2903</v>
      </c>
      <c r="L186" s="170"/>
      <c r="M186" s="171" t="s">
        <v>1</v>
      </c>
      <c r="N186" s="172" t="s">
        <v>39</v>
      </c>
      <c r="O186" s="132">
        <v>0</v>
      </c>
      <c r="P186" s="132">
        <f>O186*H186</f>
        <v>0</v>
      </c>
      <c r="Q186" s="132">
        <v>1.3999999999999999E-4</v>
      </c>
      <c r="R186" s="132">
        <f>Q186*H186</f>
        <v>3.9199999999999999E-3</v>
      </c>
      <c r="S186" s="132">
        <v>0</v>
      </c>
      <c r="T186" s="133">
        <f>S186*H186</f>
        <v>0</v>
      </c>
      <c r="AR186" s="134" t="s">
        <v>332</v>
      </c>
      <c r="AT186" s="134" t="s">
        <v>1008</v>
      </c>
      <c r="AU186" s="134" t="s">
        <v>82</v>
      </c>
      <c r="AY186" s="17" t="s">
        <v>224</v>
      </c>
      <c r="BE186" s="135">
        <f>IF(N186="základní",J186,0)</f>
        <v>0</v>
      </c>
      <c r="BF186" s="135">
        <f>IF(N186="snížená",J186,0)</f>
        <v>2032.8</v>
      </c>
      <c r="BG186" s="135">
        <f>IF(N186="zákl. přenesená",J186,0)</f>
        <v>0</v>
      </c>
      <c r="BH186" s="135">
        <f>IF(N186="sníž. přenesená",J186,0)</f>
        <v>0</v>
      </c>
      <c r="BI186" s="135">
        <f>IF(N186="nulová",J186,0)</f>
        <v>0</v>
      </c>
      <c r="BJ186" s="17" t="s">
        <v>82</v>
      </c>
      <c r="BK186" s="135">
        <f>ROUND(I186*H186,2)</f>
        <v>2032.8</v>
      </c>
      <c r="BL186" s="17" t="s">
        <v>277</v>
      </c>
      <c r="BM186" s="134" t="s">
        <v>3159</v>
      </c>
    </row>
    <row r="187" spans="2:65" s="1" customFormat="1" ht="19.5">
      <c r="B187" s="29"/>
      <c r="D187" s="136" t="s">
        <v>231</v>
      </c>
      <c r="F187" s="137" t="s">
        <v>3158</v>
      </c>
      <c r="L187" s="29"/>
      <c r="M187" s="138"/>
      <c r="T187" s="53"/>
      <c r="AT187" s="17" t="s">
        <v>231</v>
      </c>
      <c r="AU187" s="17" t="s">
        <v>82</v>
      </c>
    </row>
    <row r="188" spans="2:65" s="1" customFormat="1" ht="16.5" customHeight="1">
      <c r="B188" s="123"/>
      <c r="C188" s="164" t="s">
        <v>325</v>
      </c>
      <c r="D188" s="164" t="s">
        <v>1008</v>
      </c>
      <c r="E188" s="165" t="s">
        <v>3160</v>
      </c>
      <c r="F188" s="166" t="s">
        <v>3161</v>
      </c>
      <c r="G188" s="167" t="s">
        <v>639</v>
      </c>
      <c r="H188" s="168">
        <v>6</v>
      </c>
      <c r="I188" s="169">
        <v>178.49</v>
      </c>
      <c r="J188" s="169">
        <f>ROUND(I188*H188,2)</f>
        <v>1070.94</v>
      </c>
      <c r="K188" s="166" t="s">
        <v>1</v>
      </c>
      <c r="L188" s="170"/>
      <c r="M188" s="171" t="s">
        <v>1</v>
      </c>
      <c r="N188" s="172" t="s">
        <v>39</v>
      </c>
      <c r="O188" s="132">
        <v>0</v>
      </c>
      <c r="P188" s="132">
        <f>O188*H188</f>
        <v>0</v>
      </c>
      <c r="Q188" s="132">
        <v>0</v>
      </c>
      <c r="R188" s="132">
        <f>Q188*H188</f>
        <v>0</v>
      </c>
      <c r="S188" s="132">
        <v>0</v>
      </c>
      <c r="T188" s="133">
        <f>S188*H188</f>
        <v>0</v>
      </c>
      <c r="AR188" s="134" t="s">
        <v>332</v>
      </c>
      <c r="AT188" s="134" t="s">
        <v>1008</v>
      </c>
      <c r="AU188" s="134" t="s">
        <v>82</v>
      </c>
      <c r="AY188" s="17" t="s">
        <v>224</v>
      </c>
      <c r="BE188" s="135">
        <f>IF(N188="základní",J188,0)</f>
        <v>0</v>
      </c>
      <c r="BF188" s="135">
        <f>IF(N188="snížená",J188,0)</f>
        <v>1070.94</v>
      </c>
      <c r="BG188" s="135">
        <f>IF(N188="zákl. přenesená",J188,0)</f>
        <v>0</v>
      </c>
      <c r="BH188" s="135">
        <f>IF(N188="sníž. přenesená",J188,0)</f>
        <v>0</v>
      </c>
      <c r="BI188" s="135">
        <f>IF(N188="nulová",J188,0)</f>
        <v>0</v>
      </c>
      <c r="BJ188" s="17" t="s">
        <v>82</v>
      </c>
      <c r="BK188" s="135">
        <f>ROUND(I188*H188,2)</f>
        <v>1070.94</v>
      </c>
      <c r="BL188" s="17" t="s">
        <v>277</v>
      </c>
      <c r="BM188" s="134" t="s">
        <v>3162</v>
      </c>
    </row>
    <row r="189" spans="2:65" s="1" customFormat="1">
      <c r="B189" s="29"/>
      <c r="D189" s="136" t="s">
        <v>231</v>
      </c>
      <c r="F189" s="137" t="s">
        <v>3161</v>
      </c>
      <c r="L189" s="29"/>
      <c r="M189" s="138"/>
      <c r="T189" s="53"/>
      <c r="AT189" s="17" t="s">
        <v>231</v>
      </c>
      <c r="AU189" s="17" t="s">
        <v>82</v>
      </c>
    </row>
    <row r="190" spans="2:65" s="1" customFormat="1" ht="16.5" customHeight="1">
      <c r="B190" s="123"/>
      <c r="C190" s="124" t="s">
        <v>277</v>
      </c>
      <c r="D190" s="124" t="s">
        <v>226</v>
      </c>
      <c r="E190" s="125" t="s">
        <v>3163</v>
      </c>
      <c r="F190" s="126" t="s">
        <v>3164</v>
      </c>
      <c r="G190" s="127" t="s">
        <v>639</v>
      </c>
      <c r="H190" s="128">
        <v>679</v>
      </c>
      <c r="I190" s="129">
        <v>183</v>
      </c>
      <c r="J190" s="129">
        <f>ROUND(I190*H190,2)</f>
        <v>124257</v>
      </c>
      <c r="K190" s="126" t="s">
        <v>2903</v>
      </c>
      <c r="L190" s="29"/>
      <c r="M190" s="130" t="s">
        <v>1</v>
      </c>
      <c r="N190" s="131" t="s">
        <v>39</v>
      </c>
      <c r="O190" s="132">
        <v>0.40100000000000002</v>
      </c>
      <c r="P190" s="132">
        <f>O190*H190</f>
        <v>272.279</v>
      </c>
      <c r="Q190" s="132">
        <v>0</v>
      </c>
      <c r="R190" s="132">
        <f>Q190*H190</f>
        <v>0</v>
      </c>
      <c r="S190" s="132">
        <v>0</v>
      </c>
      <c r="T190" s="133">
        <f>S190*H190</f>
        <v>0</v>
      </c>
      <c r="AR190" s="134" t="s">
        <v>277</v>
      </c>
      <c r="AT190" s="134" t="s">
        <v>226</v>
      </c>
      <c r="AU190" s="134" t="s">
        <v>82</v>
      </c>
      <c r="AY190" s="17" t="s">
        <v>224</v>
      </c>
      <c r="BE190" s="135">
        <f>IF(N190="základní",J190,0)</f>
        <v>0</v>
      </c>
      <c r="BF190" s="135">
        <f>IF(N190="snížená",J190,0)</f>
        <v>124257</v>
      </c>
      <c r="BG190" s="135">
        <f>IF(N190="zákl. přenesená",J190,0)</f>
        <v>0</v>
      </c>
      <c r="BH190" s="135">
        <f>IF(N190="sníž. přenesená",J190,0)</f>
        <v>0</v>
      </c>
      <c r="BI190" s="135">
        <f>IF(N190="nulová",J190,0)</f>
        <v>0</v>
      </c>
      <c r="BJ190" s="17" t="s">
        <v>82</v>
      </c>
      <c r="BK190" s="135">
        <f>ROUND(I190*H190,2)</f>
        <v>124257</v>
      </c>
      <c r="BL190" s="17" t="s">
        <v>277</v>
      </c>
      <c r="BM190" s="134" t="s">
        <v>3165</v>
      </c>
    </row>
    <row r="191" spans="2:65" s="1" customFormat="1" ht="29.25">
      <c r="B191" s="29"/>
      <c r="D191" s="136" t="s">
        <v>231</v>
      </c>
      <c r="F191" s="137" t="s">
        <v>3166</v>
      </c>
      <c r="L191" s="29"/>
      <c r="M191" s="138"/>
      <c r="T191" s="53"/>
      <c r="AT191" s="17" t="s">
        <v>231</v>
      </c>
      <c r="AU191" s="17" t="s">
        <v>82</v>
      </c>
    </row>
    <row r="192" spans="2:65" s="1" customFormat="1" ht="21.75" customHeight="1">
      <c r="B192" s="123"/>
      <c r="C192" s="124" t="s">
        <v>337</v>
      </c>
      <c r="D192" s="124" t="s">
        <v>226</v>
      </c>
      <c r="E192" s="125" t="s">
        <v>3167</v>
      </c>
      <c r="F192" s="126" t="s">
        <v>3168</v>
      </c>
      <c r="G192" s="127" t="s">
        <v>639</v>
      </c>
      <c r="H192" s="128">
        <v>6</v>
      </c>
      <c r="I192" s="129">
        <v>206</v>
      </c>
      <c r="J192" s="129">
        <f>ROUND(I192*H192,2)</f>
        <v>1236</v>
      </c>
      <c r="K192" s="126" t="s">
        <v>1</v>
      </c>
      <c r="L192" s="29"/>
      <c r="M192" s="130" t="s">
        <v>1</v>
      </c>
      <c r="N192" s="131" t="s">
        <v>39</v>
      </c>
      <c r="O192" s="132">
        <v>0.56999999999999995</v>
      </c>
      <c r="P192" s="132">
        <f>O192*H192</f>
        <v>3.42</v>
      </c>
      <c r="Q192" s="132">
        <v>0</v>
      </c>
      <c r="R192" s="132">
        <f>Q192*H192</f>
        <v>0</v>
      </c>
      <c r="S192" s="132">
        <v>0</v>
      </c>
      <c r="T192" s="133">
        <f>S192*H192</f>
        <v>0</v>
      </c>
      <c r="AR192" s="134" t="s">
        <v>277</v>
      </c>
      <c r="AT192" s="134" t="s">
        <v>226</v>
      </c>
      <c r="AU192" s="134" t="s">
        <v>82</v>
      </c>
      <c r="AY192" s="17" t="s">
        <v>224</v>
      </c>
      <c r="BE192" s="135">
        <f>IF(N192="základní",J192,0)</f>
        <v>0</v>
      </c>
      <c r="BF192" s="135">
        <f>IF(N192="snížená",J192,0)</f>
        <v>1236</v>
      </c>
      <c r="BG192" s="135">
        <f>IF(N192="zákl. přenesená",J192,0)</f>
        <v>0</v>
      </c>
      <c r="BH192" s="135">
        <f>IF(N192="sníž. přenesená",J192,0)</f>
        <v>0</v>
      </c>
      <c r="BI192" s="135">
        <f>IF(N192="nulová",J192,0)</f>
        <v>0</v>
      </c>
      <c r="BJ192" s="17" t="s">
        <v>82</v>
      </c>
      <c r="BK192" s="135">
        <f>ROUND(I192*H192,2)</f>
        <v>1236</v>
      </c>
      <c r="BL192" s="17" t="s">
        <v>277</v>
      </c>
      <c r="BM192" s="134" t="s">
        <v>3169</v>
      </c>
    </row>
    <row r="193" spans="2:65" s="1" customFormat="1" ht="29.25">
      <c r="B193" s="29"/>
      <c r="D193" s="136" t="s">
        <v>231</v>
      </c>
      <c r="F193" s="137" t="s">
        <v>3170</v>
      </c>
      <c r="L193" s="29"/>
      <c r="M193" s="138"/>
      <c r="T193" s="53"/>
      <c r="AT193" s="17" t="s">
        <v>231</v>
      </c>
      <c r="AU193" s="17" t="s">
        <v>82</v>
      </c>
    </row>
    <row r="194" spans="2:65" s="1" customFormat="1" ht="24.2" customHeight="1">
      <c r="B194" s="123"/>
      <c r="C194" s="124" t="s">
        <v>283</v>
      </c>
      <c r="D194" s="124" t="s">
        <v>226</v>
      </c>
      <c r="E194" s="125" t="s">
        <v>3171</v>
      </c>
      <c r="F194" s="126" t="s">
        <v>3172</v>
      </c>
      <c r="G194" s="127" t="s">
        <v>272</v>
      </c>
      <c r="H194" s="128">
        <v>680</v>
      </c>
      <c r="I194" s="129">
        <v>33.9</v>
      </c>
      <c r="J194" s="129">
        <f>ROUND(I194*H194,2)</f>
        <v>23052</v>
      </c>
      <c r="K194" s="126" t="s">
        <v>2903</v>
      </c>
      <c r="L194" s="29"/>
      <c r="M194" s="130" t="s">
        <v>1</v>
      </c>
      <c r="N194" s="131" t="s">
        <v>39</v>
      </c>
      <c r="O194" s="132">
        <v>7.0000000000000007E-2</v>
      </c>
      <c r="P194" s="132">
        <f>O194*H194</f>
        <v>47.6</v>
      </c>
      <c r="Q194" s="132">
        <v>0</v>
      </c>
      <c r="R194" s="132">
        <f>Q194*H194</f>
        <v>0</v>
      </c>
      <c r="S194" s="132">
        <v>0</v>
      </c>
      <c r="T194" s="133">
        <f>S194*H194</f>
        <v>0</v>
      </c>
      <c r="AR194" s="134" t="s">
        <v>277</v>
      </c>
      <c r="AT194" s="134" t="s">
        <v>226</v>
      </c>
      <c r="AU194" s="134" t="s">
        <v>82</v>
      </c>
      <c r="AY194" s="17" t="s">
        <v>224</v>
      </c>
      <c r="BE194" s="135">
        <f>IF(N194="základní",J194,0)</f>
        <v>0</v>
      </c>
      <c r="BF194" s="135">
        <f>IF(N194="snížená",J194,0)</f>
        <v>23052</v>
      </c>
      <c r="BG194" s="135">
        <f>IF(N194="zákl. přenesená",J194,0)</f>
        <v>0</v>
      </c>
      <c r="BH194" s="135">
        <f>IF(N194="sníž. přenesená",J194,0)</f>
        <v>0</v>
      </c>
      <c r="BI194" s="135">
        <f>IF(N194="nulová",J194,0)</f>
        <v>0</v>
      </c>
      <c r="BJ194" s="17" t="s">
        <v>82</v>
      </c>
      <c r="BK194" s="135">
        <f>ROUND(I194*H194,2)</f>
        <v>23052</v>
      </c>
      <c r="BL194" s="17" t="s">
        <v>277</v>
      </c>
      <c r="BM194" s="134" t="s">
        <v>3173</v>
      </c>
    </row>
    <row r="195" spans="2:65" s="1" customFormat="1" ht="19.5">
      <c r="B195" s="29"/>
      <c r="D195" s="136" t="s">
        <v>231</v>
      </c>
      <c r="F195" s="137" t="s">
        <v>3174</v>
      </c>
      <c r="L195" s="29"/>
      <c r="M195" s="138"/>
      <c r="T195" s="53"/>
      <c r="AT195" s="17" t="s">
        <v>231</v>
      </c>
      <c r="AU195" s="17" t="s">
        <v>82</v>
      </c>
    </row>
    <row r="196" spans="2:65" s="13" customFormat="1">
      <c r="B196" s="146"/>
      <c r="D196" s="136" t="s">
        <v>234</v>
      </c>
      <c r="E196" s="147" t="s">
        <v>1</v>
      </c>
      <c r="F196" s="148" t="s">
        <v>1924</v>
      </c>
      <c r="H196" s="149">
        <v>680</v>
      </c>
      <c r="L196" s="146"/>
      <c r="M196" s="150"/>
      <c r="T196" s="151"/>
      <c r="AT196" s="147" t="s">
        <v>234</v>
      </c>
      <c r="AU196" s="147" t="s">
        <v>82</v>
      </c>
      <c r="AV196" s="13" t="s">
        <v>82</v>
      </c>
      <c r="AW196" s="13" t="s">
        <v>29</v>
      </c>
      <c r="AX196" s="13" t="s">
        <v>73</v>
      </c>
      <c r="AY196" s="147" t="s">
        <v>224</v>
      </c>
    </row>
    <row r="197" spans="2:65" s="14" customFormat="1">
      <c r="B197" s="152"/>
      <c r="D197" s="136" t="s">
        <v>234</v>
      </c>
      <c r="E197" s="153" t="s">
        <v>1</v>
      </c>
      <c r="F197" s="154" t="s">
        <v>239</v>
      </c>
      <c r="H197" s="155">
        <v>680</v>
      </c>
      <c r="L197" s="152"/>
      <c r="M197" s="156"/>
      <c r="T197" s="157"/>
      <c r="AT197" s="153" t="s">
        <v>234</v>
      </c>
      <c r="AU197" s="153" t="s">
        <v>82</v>
      </c>
      <c r="AV197" s="14" t="s">
        <v>106</v>
      </c>
      <c r="AW197" s="14" t="s">
        <v>29</v>
      </c>
      <c r="AX197" s="14" t="s">
        <v>78</v>
      </c>
      <c r="AY197" s="153" t="s">
        <v>224</v>
      </c>
    </row>
    <row r="198" spans="2:65" s="1" customFormat="1" ht="16.5" customHeight="1">
      <c r="B198" s="123"/>
      <c r="C198" s="164" t="s">
        <v>347</v>
      </c>
      <c r="D198" s="164" t="s">
        <v>1008</v>
      </c>
      <c r="E198" s="165" t="s">
        <v>3175</v>
      </c>
      <c r="F198" s="166" t="s">
        <v>3176</v>
      </c>
      <c r="G198" s="167" t="s">
        <v>272</v>
      </c>
      <c r="H198" s="168">
        <v>430</v>
      </c>
      <c r="I198" s="169">
        <v>13.7</v>
      </c>
      <c r="J198" s="169">
        <f>ROUND(I198*H198,2)</f>
        <v>5891</v>
      </c>
      <c r="K198" s="166" t="s">
        <v>2903</v>
      </c>
      <c r="L198" s="170"/>
      <c r="M198" s="171" t="s">
        <v>1</v>
      </c>
      <c r="N198" s="172" t="s">
        <v>39</v>
      </c>
      <c r="O198" s="132">
        <v>0</v>
      </c>
      <c r="P198" s="132">
        <f>O198*H198</f>
        <v>0</v>
      </c>
      <c r="Q198" s="132">
        <v>5.0000000000000002E-5</v>
      </c>
      <c r="R198" s="132">
        <f>Q198*H198</f>
        <v>2.1500000000000002E-2</v>
      </c>
      <c r="S198" s="132">
        <v>0</v>
      </c>
      <c r="T198" s="133">
        <f>S198*H198</f>
        <v>0</v>
      </c>
      <c r="AR198" s="134" t="s">
        <v>332</v>
      </c>
      <c r="AT198" s="134" t="s">
        <v>1008</v>
      </c>
      <c r="AU198" s="134" t="s">
        <v>82</v>
      </c>
      <c r="AY198" s="17" t="s">
        <v>224</v>
      </c>
      <c r="BE198" s="135">
        <f>IF(N198="základní",J198,0)</f>
        <v>0</v>
      </c>
      <c r="BF198" s="135">
        <f>IF(N198="snížená",J198,0)</f>
        <v>5891</v>
      </c>
      <c r="BG198" s="135">
        <f>IF(N198="zákl. přenesená",J198,0)</f>
        <v>0</v>
      </c>
      <c r="BH198" s="135">
        <f>IF(N198="sníž. přenesená",J198,0)</f>
        <v>0</v>
      </c>
      <c r="BI198" s="135">
        <f>IF(N198="nulová",J198,0)</f>
        <v>0</v>
      </c>
      <c r="BJ198" s="17" t="s">
        <v>82</v>
      </c>
      <c r="BK198" s="135">
        <f>ROUND(I198*H198,2)</f>
        <v>5891</v>
      </c>
      <c r="BL198" s="17" t="s">
        <v>277</v>
      </c>
      <c r="BM198" s="134" t="s">
        <v>3177</v>
      </c>
    </row>
    <row r="199" spans="2:65" s="1" customFormat="1">
      <c r="B199" s="29"/>
      <c r="D199" s="136" t="s">
        <v>231</v>
      </c>
      <c r="F199" s="137" t="s">
        <v>3176</v>
      </c>
      <c r="L199" s="29"/>
      <c r="M199" s="138"/>
      <c r="T199" s="53"/>
      <c r="AT199" s="17" t="s">
        <v>231</v>
      </c>
      <c r="AU199" s="17" t="s">
        <v>82</v>
      </c>
    </row>
    <row r="200" spans="2:65" s="1" customFormat="1" ht="16.5" customHeight="1">
      <c r="B200" s="123"/>
      <c r="C200" s="164" t="s">
        <v>293</v>
      </c>
      <c r="D200" s="164" t="s">
        <v>1008</v>
      </c>
      <c r="E200" s="165" t="s">
        <v>3178</v>
      </c>
      <c r="F200" s="166" t="s">
        <v>3179</v>
      </c>
      <c r="G200" s="167" t="s">
        <v>272</v>
      </c>
      <c r="H200" s="168">
        <v>250</v>
      </c>
      <c r="I200" s="169">
        <v>19.5</v>
      </c>
      <c r="J200" s="169">
        <f>ROUND(I200*H200,2)</f>
        <v>4875</v>
      </c>
      <c r="K200" s="166" t="s">
        <v>2903</v>
      </c>
      <c r="L200" s="170"/>
      <c r="M200" s="171" t="s">
        <v>1</v>
      </c>
      <c r="N200" s="172" t="s">
        <v>39</v>
      </c>
      <c r="O200" s="132">
        <v>0</v>
      </c>
      <c r="P200" s="132">
        <f>O200*H200</f>
        <v>0</v>
      </c>
      <c r="Q200" s="132">
        <v>6.9999999999999994E-5</v>
      </c>
      <c r="R200" s="132">
        <f>Q200*H200</f>
        <v>1.7499999999999998E-2</v>
      </c>
      <c r="S200" s="132">
        <v>0</v>
      </c>
      <c r="T200" s="133">
        <f>S200*H200</f>
        <v>0</v>
      </c>
      <c r="AR200" s="134" t="s">
        <v>332</v>
      </c>
      <c r="AT200" s="134" t="s">
        <v>1008</v>
      </c>
      <c r="AU200" s="134" t="s">
        <v>82</v>
      </c>
      <c r="AY200" s="17" t="s">
        <v>224</v>
      </c>
      <c r="BE200" s="135">
        <f>IF(N200="základní",J200,0)</f>
        <v>0</v>
      </c>
      <c r="BF200" s="135">
        <f>IF(N200="snížená",J200,0)</f>
        <v>4875</v>
      </c>
      <c r="BG200" s="135">
        <f>IF(N200="zákl. přenesená",J200,0)</f>
        <v>0</v>
      </c>
      <c r="BH200" s="135">
        <f>IF(N200="sníž. přenesená",J200,0)</f>
        <v>0</v>
      </c>
      <c r="BI200" s="135">
        <f>IF(N200="nulová",J200,0)</f>
        <v>0</v>
      </c>
      <c r="BJ200" s="17" t="s">
        <v>82</v>
      </c>
      <c r="BK200" s="135">
        <f>ROUND(I200*H200,2)</f>
        <v>4875</v>
      </c>
      <c r="BL200" s="17" t="s">
        <v>277</v>
      </c>
      <c r="BM200" s="134" t="s">
        <v>3180</v>
      </c>
    </row>
    <row r="201" spans="2:65" s="1" customFormat="1">
      <c r="B201" s="29"/>
      <c r="D201" s="136" t="s">
        <v>231</v>
      </c>
      <c r="F201" s="137" t="s">
        <v>3179</v>
      </c>
      <c r="L201" s="29"/>
      <c r="M201" s="138"/>
      <c r="T201" s="53"/>
      <c r="AT201" s="17" t="s">
        <v>231</v>
      </c>
      <c r="AU201" s="17" t="s">
        <v>82</v>
      </c>
    </row>
    <row r="202" spans="2:65" s="1" customFormat="1" ht="24.2" customHeight="1">
      <c r="B202" s="123"/>
      <c r="C202" s="124" t="s">
        <v>7</v>
      </c>
      <c r="D202" s="124" t="s">
        <v>226</v>
      </c>
      <c r="E202" s="125" t="s">
        <v>3181</v>
      </c>
      <c r="F202" s="126" t="s">
        <v>3182</v>
      </c>
      <c r="G202" s="127" t="s">
        <v>272</v>
      </c>
      <c r="H202" s="128">
        <v>80</v>
      </c>
      <c r="I202" s="129">
        <v>35.799999999999997</v>
      </c>
      <c r="J202" s="129">
        <f>ROUND(I202*H202,2)</f>
        <v>2864</v>
      </c>
      <c r="K202" s="126" t="s">
        <v>2903</v>
      </c>
      <c r="L202" s="29"/>
      <c r="M202" s="130" t="s">
        <v>1</v>
      </c>
      <c r="N202" s="131" t="s">
        <v>39</v>
      </c>
      <c r="O202" s="132">
        <v>7.3999999999999996E-2</v>
      </c>
      <c r="P202" s="132">
        <f>O202*H202</f>
        <v>5.92</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2864</v>
      </c>
      <c r="BG202" s="135">
        <f>IF(N202="zákl. přenesená",J202,0)</f>
        <v>0</v>
      </c>
      <c r="BH202" s="135">
        <f>IF(N202="sníž. přenesená",J202,0)</f>
        <v>0</v>
      </c>
      <c r="BI202" s="135">
        <f>IF(N202="nulová",J202,0)</f>
        <v>0</v>
      </c>
      <c r="BJ202" s="17" t="s">
        <v>82</v>
      </c>
      <c r="BK202" s="135">
        <f>ROUND(I202*H202,2)</f>
        <v>2864</v>
      </c>
      <c r="BL202" s="17" t="s">
        <v>277</v>
      </c>
      <c r="BM202" s="134" t="s">
        <v>3183</v>
      </c>
    </row>
    <row r="203" spans="2:65" s="1" customFormat="1" ht="19.5">
      <c r="B203" s="29"/>
      <c r="D203" s="136" t="s">
        <v>231</v>
      </c>
      <c r="F203" s="137" t="s">
        <v>3184</v>
      </c>
      <c r="L203" s="29"/>
      <c r="M203" s="138"/>
      <c r="T203" s="53"/>
      <c r="AT203" s="17" t="s">
        <v>231</v>
      </c>
      <c r="AU203" s="17" t="s">
        <v>82</v>
      </c>
    </row>
    <row r="204" spans="2:65" s="1" customFormat="1" ht="24.2" customHeight="1">
      <c r="B204" s="123"/>
      <c r="C204" s="164" t="s">
        <v>300</v>
      </c>
      <c r="D204" s="164" t="s">
        <v>1008</v>
      </c>
      <c r="E204" s="165" t="s">
        <v>3185</v>
      </c>
      <c r="F204" s="166" t="s">
        <v>3186</v>
      </c>
      <c r="G204" s="167" t="s">
        <v>272</v>
      </c>
      <c r="H204" s="168">
        <v>80</v>
      </c>
      <c r="I204" s="169">
        <v>89.5</v>
      </c>
      <c r="J204" s="169">
        <f>ROUND(I204*H204,2)</f>
        <v>7160</v>
      </c>
      <c r="K204" s="166" t="s">
        <v>2903</v>
      </c>
      <c r="L204" s="170"/>
      <c r="M204" s="171" t="s">
        <v>1</v>
      </c>
      <c r="N204" s="172" t="s">
        <v>39</v>
      </c>
      <c r="O204" s="132">
        <v>0</v>
      </c>
      <c r="P204" s="132">
        <f>O204*H204</f>
        <v>0</v>
      </c>
      <c r="Q204" s="132">
        <v>2.0000000000000001E-4</v>
      </c>
      <c r="R204" s="132">
        <f>Q204*H204</f>
        <v>1.6E-2</v>
      </c>
      <c r="S204" s="132">
        <v>0</v>
      </c>
      <c r="T204" s="133">
        <f>S204*H204</f>
        <v>0</v>
      </c>
      <c r="AR204" s="134" t="s">
        <v>332</v>
      </c>
      <c r="AT204" s="134" t="s">
        <v>1008</v>
      </c>
      <c r="AU204" s="134" t="s">
        <v>82</v>
      </c>
      <c r="AY204" s="17" t="s">
        <v>224</v>
      </c>
      <c r="BE204" s="135">
        <f>IF(N204="základní",J204,0)</f>
        <v>0</v>
      </c>
      <c r="BF204" s="135">
        <f>IF(N204="snížená",J204,0)</f>
        <v>7160</v>
      </c>
      <c r="BG204" s="135">
        <f>IF(N204="zákl. přenesená",J204,0)</f>
        <v>0</v>
      </c>
      <c r="BH204" s="135">
        <f>IF(N204="sníž. přenesená",J204,0)</f>
        <v>0</v>
      </c>
      <c r="BI204" s="135">
        <f>IF(N204="nulová",J204,0)</f>
        <v>0</v>
      </c>
      <c r="BJ204" s="17" t="s">
        <v>82</v>
      </c>
      <c r="BK204" s="135">
        <f>ROUND(I204*H204,2)</f>
        <v>7160</v>
      </c>
      <c r="BL204" s="17" t="s">
        <v>277</v>
      </c>
      <c r="BM204" s="134" t="s">
        <v>3187</v>
      </c>
    </row>
    <row r="205" spans="2:65" s="1" customFormat="1">
      <c r="B205" s="29"/>
      <c r="D205" s="136" t="s">
        <v>231</v>
      </c>
      <c r="F205" s="137" t="s">
        <v>3186</v>
      </c>
      <c r="L205" s="29"/>
      <c r="M205" s="138"/>
      <c r="T205" s="53"/>
      <c r="AT205" s="17" t="s">
        <v>231</v>
      </c>
      <c r="AU205" s="17" t="s">
        <v>82</v>
      </c>
    </row>
    <row r="206" spans="2:65" s="1" customFormat="1" ht="24.2" customHeight="1">
      <c r="B206" s="123"/>
      <c r="C206" s="124" t="s">
        <v>366</v>
      </c>
      <c r="D206" s="124" t="s">
        <v>226</v>
      </c>
      <c r="E206" s="125" t="s">
        <v>3188</v>
      </c>
      <c r="F206" s="126" t="s">
        <v>3189</v>
      </c>
      <c r="G206" s="127" t="s">
        <v>272</v>
      </c>
      <c r="H206" s="128">
        <v>310</v>
      </c>
      <c r="I206" s="129">
        <v>35.799999999999997</v>
      </c>
      <c r="J206" s="129">
        <f>ROUND(I206*H206,2)</f>
        <v>11098</v>
      </c>
      <c r="K206" s="126" t="s">
        <v>2903</v>
      </c>
      <c r="L206" s="29"/>
      <c r="M206" s="130" t="s">
        <v>1</v>
      </c>
      <c r="N206" s="131" t="s">
        <v>39</v>
      </c>
      <c r="O206" s="132">
        <v>7.3999999999999996E-2</v>
      </c>
      <c r="P206" s="132">
        <f>O206*H206</f>
        <v>22.939999999999998</v>
      </c>
      <c r="Q206" s="132">
        <v>0</v>
      </c>
      <c r="R206" s="132">
        <f>Q206*H206</f>
        <v>0</v>
      </c>
      <c r="S206" s="132">
        <v>0</v>
      </c>
      <c r="T206" s="133">
        <f>S206*H206</f>
        <v>0</v>
      </c>
      <c r="AR206" s="134" t="s">
        <v>277</v>
      </c>
      <c r="AT206" s="134" t="s">
        <v>226</v>
      </c>
      <c r="AU206" s="134" t="s">
        <v>82</v>
      </c>
      <c r="AY206" s="17" t="s">
        <v>224</v>
      </c>
      <c r="BE206" s="135">
        <f>IF(N206="základní",J206,0)</f>
        <v>0</v>
      </c>
      <c r="BF206" s="135">
        <f>IF(N206="snížená",J206,0)</f>
        <v>11098</v>
      </c>
      <c r="BG206" s="135">
        <f>IF(N206="zákl. přenesená",J206,0)</f>
        <v>0</v>
      </c>
      <c r="BH206" s="135">
        <f>IF(N206="sníž. přenesená",J206,0)</f>
        <v>0</v>
      </c>
      <c r="BI206" s="135">
        <f>IF(N206="nulová",J206,0)</f>
        <v>0</v>
      </c>
      <c r="BJ206" s="17" t="s">
        <v>82</v>
      </c>
      <c r="BK206" s="135">
        <f>ROUND(I206*H206,2)</f>
        <v>11098</v>
      </c>
      <c r="BL206" s="17" t="s">
        <v>277</v>
      </c>
      <c r="BM206" s="134" t="s">
        <v>3190</v>
      </c>
    </row>
    <row r="207" spans="2:65" s="1" customFormat="1" ht="19.5">
      <c r="B207" s="29"/>
      <c r="D207" s="136" t="s">
        <v>231</v>
      </c>
      <c r="F207" s="137" t="s">
        <v>3191</v>
      </c>
      <c r="L207" s="29"/>
      <c r="M207" s="138"/>
      <c r="T207" s="53"/>
      <c r="AT207" s="17" t="s">
        <v>231</v>
      </c>
      <c r="AU207" s="17" t="s">
        <v>82</v>
      </c>
    </row>
    <row r="208" spans="2:65" s="1" customFormat="1" ht="16.5" customHeight="1">
      <c r="B208" s="123"/>
      <c r="C208" s="164" t="s">
        <v>304</v>
      </c>
      <c r="D208" s="164" t="s">
        <v>1008</v>
      </c>
      <c r="E208" s="165" t="s">
        <v>3192</v>
      </c>
      <c r="F208" s="166" t="s">
        <v>3193</v>
      </c>
      <c r="G208" s="167" t="s">
        <v>272</v>
      </c>
      <c r="H208" s="168">
        <v>372</v>
      </c>
      <c r="I208" s="169">
        <v>11.8</v>
      </c>
      <c r="J208" s="169">
        <f>ROUND(I208*H208,2)</f>
        <v>4389.6000000000004</v>
      </c>
      <c r="K208" s="166" t="s">
        <v>2903</v>
      </c>
      <c r="L208" s="170"/>
      <c r="M208" s="171" t="s">
        <v>1</v>
      </c>
      <c r="N208" s="172" t="s">
        <v>39</v>
      </c>
      <c r="O208" s="132">
        <v>0</v>
      </c>
      <c r="P208" s="132">
        <f>O208*H208</f>
        <v>0</v>
      </c>
      <c r="Q208" s="132">
        <v>1E-4</v>
      </c>
      <c r="R208" s="132">
        <f>Q208*H208</f>
        <v>3.7200000000000004E-2</v>
      </c>
      <c r="S208" s="132">
        <v>0</v>
      </c>
      <c r="T208" s="133">
        <f>S208*H208</f>
        <v>0</v>
      </c>
      <c r="AR208" s="134" t="s">
        <v>332</v>
      </c>
      <c r="AT208" s="134" t="s">
        <v>1008</v>
      </c>
      <c r="AU208" s="134" t="s">
        <v>82</v>
      </c>
      <c r="AY208" s="17" t="s">
        <v>224</v>
      </c>
      <c r="BE208" s="135">
        <f>IF(N208="základní",J208,0)</f>
        <v>0</v>
      </c>
      <c r="BF208" s="135">
        <f>IF(N208="snížená",J208,0)</f>
        <v>4389.6000000000004</v>
      </c>
      <c r="BG208" s="135">
        <f>IF(N208="zákl. přenesená",J208,0)</f>
        <v>0</v>
      </c>
      <c r="BH208" s="135">
        <f>IF(N208="sníž. přenesená",J208,0)</f>
        <v>0</v>
      </c>
      <c r="BI208" s="135">
        <f>IF(N208="nulová",J208,0)</f>
        <v>0</v>
      </c>
      <c r="BJ208" s="17" t="s">
        <v>82</v>
      </c>
      <c r="BK208" s="135">
        <f>ROUND(I208*H208,2)</f>
        <v>4389.6000000000004</v>
      </c>
      <c r="BL208" s="17" t="s">
        <v>277</v>
      </c>
      <c r="BM208" s="134" t="s">
        <v>3194</v>
      </c>
    </row>
    <row r="209" spans="2:65" s="1" customFormat="1">
      <c r="B209" s="29"/>
      <c r="D209" s="136" t="s">
        <v>231</v>
      </c>
      <c r="F209" s="137" t="s">
        <v>3193</v>
      </c>
      <c r="L209" s="29"/>
      <c r="M209" s="138"/>
      <c r="T209" s="53"/>
      <c r="AT209" s="17" t="s">
        <v>231</v>
      </c>
      <c r="AU209" s="17" t="s">
        <v>82</v>
      </c>
    </row>
    <row r="210" spans="2:65" s="13" customFormat="1">
      <c r="B210" s="146"/>
      <c r="D210" s="136" t="s">
        <v>234</v>
      </c>
      <c r="F210" s="148" t="s">
        <v>3195</v>
      </c>
      <c r="H210" s="149">
        <v>372</v>
      </c>
      <c r="L210" s="146"/>
      <c r="M210" s="150"/>
      <c r="T210" s="151"/>
      <c r="AT210" s="147" t="s">
        <v>234</v>
      </c>
      <c r="AU210" s="147" t="s">
        <v>82</v>
      </c>
      <c r="AV210" s="13" t="s">
        <v>82</v>
      </c>
      <c r="AW210" s="13" t="s">
        <v>3</v>
      </c>
      <c r="AX210" s="13" t="s">
        <v>78</v>
      </c>
      <c r="AY210" s="147" t="s">
        <v>224</v>
      </c>
    </row>
    <row r="211" spans="2:65" s="1" customFormat="1" ht="24.2" customHeight="1">
      <c r="B211" s="123"/>
      <c r="C211" s="124" t="s">
        <v>376</v>
      </c>
      <c r="D211" s="124" t="s">
        <v>226</v>
      </c>
      <c r="E211" s="125" t="s">
        <v>3196</v>
      </c>
      <c r="F211" s="126" t="s">
        <v>3197</v>
      </c>
      <c r="G211" s="127" t="s">
        <v>272</v>
      </c>
      <c r="H211" s="128">
        <v>2850</v>
      </c>
      <c r="I211" s="129">
        <v>39.700000000000003</v>
      </c>
      <c r="J211" s="129">
        <f>ROUND(I211*H211,2)</f>
        <v>113145</v>
      </c>
      <c r="K211" s="126" t="s">
        <v>2903</v>
      </c>
      <c r="L211" s="29"/>
      <c r="M211" s="130" t="s">
        <v>1</v>
      </c>
      <c r="N211" s="131" t="s">
        <v>39</v>
      </c>
      <c r="O211" s="132">
        <v>8.2000000000000003E-2</v>
      </c>
      <c r="P211" s="132">
        <f>O211*H211</f>
        <v>233.70000000000002</v>
      </c>
      <c r="Q211" s="132">
        <v>0</v>
      </c>
      <c r="R211" s="132">
        <f>Q211*H211</f>
        <v>0</v>
      </c>
      <c r="S211" s="132">
        <v>0</v>
      </c>
      <c r="T211" s="133">
        <f>S211*H211</f>
        <v>0</v>
      </c>
      <c r="AR211" s="134" t="s">
        <v>277</v>
      </c>
      <c r="AT211" s="134" t="s">
        <v>226</v>
      </c>
      <c r="AU211" s="134" t="s">
        <v>82</v>
      </c>
      <c r="AY211" s="17" t="s">
        <v>224</v>
      </c>
      <c r="BE211" s="135">
        <f>IF(N211="základní",J211,0)</f>
        <v>0</v>
      </c>
      <c r="BF211" s="135">
        <f>IF(N211="snížená",J211,0)</f>
        <v>113145</v>
      </c>
      <c r="BG211" s="135">
        <f>IF(N211="zákl. přenesená",J211,0)</f>
        <v>0</v>
      </c>
      <c r="BH211" s="135">
        <f>IF(N211="sníž. přenesená",J211,0)</f>
        <v>0</v>
      </c>
      <c r="BI211" s="135">
        <f>IF(N211="nulová",J211,0)</f>
        <v>0</v>
      </c>
      <c r="BJ211" s="17" t="s">
        <v>82</v>
      </c>
      <c r="BK211" s="135">
        <f>ROUND(I211*H211,2)</f>
        <v>113145</v>
      </c>
      <c r="BL211" s="17" t="s">
        <v>277</v>
      </c>
      <c r="BM211" s="134" t="s">
        <v>3198</v>
      </c>
    </row>
    <row r="212" spans="2:65" s="1" customFormat="1" ht="19.5">
      <c r="B212" s="29"/>
      <c r="D212" s="136" t="s">
        <v>231</v>
      </c>
      <c r="F212" s="137" t="s">
        <v>3199</v>
      </c>
      <c r="L212" s="29"/>
      <c r="M212" s="138"/>
      <c r="T212" s="53"/>
      <c r="AT212" s="17" t="s">
        <v>231</v>
      </c>
      <c r="AU212" s="17" t="s">
        <v>82</v>
      </c>
    </row>
    <row r="213" spans="2:65" s="13" customFormat="1">
      <c r="B213" s="146"/>
      <c r="D213" s="136" t="s">
        <v>234</v>
      </c>
      <c r="E213" s="147" t="s">
        <v>1</v>
      </c>
      <c r="F213" s="148" t="s">
        <v>3200</v>
      </c>
      <c r="H213" s="149">
        <v>2850</v>
      </c>
      <c r="L213" s="146"/>
      <c r="M213" s="150"/>
      <c r="T213" s="151"/>
      <c r="AT213" s="147" t="s">
        <v>234</v>
      </c>
      <c r="AU213" s="147" t="s">
        <v>82</v>
      </c>
      <c r="AV213" s="13" t="s">
        <v>82</v>
      </c>
      <c r="AW213" s="13" t="s">
        <v>29</v>
      </c>
      <c r="AX213" s="13" t="s">
        <v>73</v>
      </c>
      <c r="AY213" s="147" t="s">
        <v>224</v>
      </c>
    </row>
    <row r="214" spans="2:65" s="14" customFormat="1">
      <c r="B214" s="152"/>
      <c r="D214" s="136" t="s">
        <v>234</v>
      </c>
      <c r="E214" s="153" t="s">
        <v>1</v>
      </c>
      <c r="F214" s="154" t="s">
        <v>239</v>
      </c>
      <c r="H214" s="155">
        <v>2850</v>
      </c>
      <c r="L214" s="152"/>
      <c r="M214" s="156"/>
      <c r="T214" s="157"/>
      <c r="AT214" s="153" t="s">
        <v>234</v>
      </c>
      <c r="AU214" s="153" t="s">
        <v>82</v>
      </c>
      <c r="AV214" s="14" t="s">
        <v>106</v>
      </c>
      <c r="AW214" s="14" t="s">
        <v>29</v>
      </c>
      <c r="AX214" s="14" t="s">
        <v>78</v>
      </c>
      <c r="AY214" s="153" t="s">
        <v>224</v>
      </c>
    </row>
    <row r="215" spans="2:65" s="1" customFormat="1" ht="16.5" customHeight="1">
      <c r="B215" s="123"/>
      <c r="C215" s="164" t="s">
        <v>313</v>
      </c>
      <c r="D215" s="164" t="s">
        <v>1008</v>
      </c>
      <c r="E215" s="165" t="s">
        <v>3201</v>
      </c>
      <c r="F215" s="166" t="s">
        <v>3202</v>
      </c>
      <c r="G215" s="167" t="s">
        <v>272</v>
      </c>
      <c r="H215" s="168">
        <v>3384</v>
      </c>
      <c r="I215" s="169">
        <v>16.100000000000001</v>
      </c>
      <c r="J215" s="169">
        <f>ROUND(I215*H215,2)</f>
        <v>54482.400000000001</v>
      </c>
      <c r="K215" s="166" t="s">
        <v>2903</v>
      </c>
      <c r="L215" s="170"/>
      <c r="M215" s="171" t="s">
        <v>1</v>
      </c>
      <c r="N215" s="172" t="s">
        <v>39</v>
      </c>
      <c r="O215" s="132">
        <v>0</v>
      </c>
      <c r="P215" s="132">
        <f>O215*H215</f>
        <v>0</v>
      </c>
      <c r="Q215" s="132">
        <v>1.2E-4</v>
      </c>
      <c r="R215" s="132">
        <f>Q215*H215</f>
        <v>0.40608</v>
      </c>
      <c r="S215" s="132">
        <v>0</v>
      </c>
      <c r="T215" s="133">
        <f>S215*H215</f>
        <v>0</v>
      </c>
      <c r="AR215" s="134" t="s">
        <v>332</v>
      </c>
      <c r="AT215" s="134" t="s">
        <v>1008</v>
      </c>
      <c r="AU215" s="134" t="s">
        <v>82</v>
      </c>
      <c r="AY215" s="17" t="s">
        <v>224</v>
      </c>
      <c r="BE215" s="135">
        <f>IF(N215="základní",J215,0)</f>
        <v>0</v>
      </c>
      <c r="BF215" s="135">
        <f>IF(N215="snížená",J215,0)</f>
        <v>54482.400000000001</v>
      </c>
      <c r="BG215" s="135">
        <f>IF(N215="zákl. přenesená",J215,0)</f>
        <v>0</v>
      </c>
      <c r="BH215" s="135">
        <f>IF(N215="sníž. přenesená",J215,0)</f>
        <v>0</v>
      </c>
      <c r="BI215" s="135">
        <f>IF(N215="nulová",J215,0)</f>
        <v>0</v>
      </c>
      <c r="BJ215" s="17" t="s">
        <v>82</v>
      </c>
      <c r="BK215" s="135">
        <f>ROUND(I215*H215,2)</f>
        <v>54482.400000000001</v>
      </c>
      <c r="BL215" s="17" t="s">
        <v>277</v>
      </c>
      <c r="BM215" s="134" t="s">
        <v>3203</v>
      </c>
    </row>
    <row r="216" spans="2:65" s="1" customFormat="1">
      <c r="B216" s="29"/>
      <c r="D216" s="136" t="s">
        <v>231</v>
      </c>
      <c r="F216" s="137" t="s">
        <v>3202</v>
      </c>
      <c r="L216" s="29"/>
      <c r="M216" s="138"/>
      <c r="T216" s="53"/>
      <c r="AT216" s="17" t="s">
        <v>231</v>
      </c>
      <c r="AU216" s="17" t="s">
        <v>82</v>
      </c>
    </row>
    <row r="217" spans="2:65" s="13" customFormat="1">
      <c r="B217" s="146"/>
      <c r="D217" s="136" t="s">
        <v>234</v>
      </c>
      <c r="F217" s="148" t="s">
        <v>3204</v>
      </c>
      <c r="H217" s="149">
        <v>3384</v>
      </c>
      <c r="L217" s="146"/>
      <c r="M217" s="150"/>
      <c r="T217" s="151"/>
      <c r="AT217" s="147" t="s">
        <v>234</v>
      </c>
      <c r="AU217" s="147" t="s">
        <v>82</v>
      </c>
      <c r="AV217" s="13" t="s">
        <v>82</v>
      </c>
      <c r="AW217" s="13" t="s">
        <v>3</v>
      </c>
      <c r="AX217" s="13" t="s">
        <v>78</v>
      </c>
      <c r="AY217" s="147" t="s">
        <v>224</v>
      </c>
    </row>
    <row r="218" spans="2:65" s="1" customFormat="1" ht="16.5" customHeight="1">
      <c r="B218" s="123"/>
      <c r="C218" s="164" t="s">
        <v>393</v>
      </c>
      <c r="D218" s="164" t="s">
        <v>1008</v>
      </c>
      <c r="E218" s="165" t="s">
        <v>3205</v>
      </c>
      <c r="F218" s="166" t="s">
        <v>3206</v>
      </c>
      <c r="G218" s="167" t="s">
        <v>272</v>
      </c>
      <c r="H218" s="168">
        <v>36</v>
      </c>
      <c r="I218" s="169">
        <v>18.12</v>
      </c>
      <c r="J218" s="169">
        <f>ROUND(I218*H218,2)</f>
        <v>652.32000000000005</v>
      </c>
      <c r="K218" s="166" t="s">
        <v>1</v>
      </c>
      <c r="L218" s="170"/>
      <c r="M218" s="171" t="s">
        <v>1</v>
      </c>
      <c r="N218" s="172" t="s">
        <v>39</v>
      </c>
      <c r="O218" s="132">
        <v>0</v>
      </c>
      <c r="P218" s="132">
        <f>O218*H218</f>
        <v>0</v>
      </c>
      <c r="Q218" s="132">
        <v>0</v>
      </c>
      <c r="R218" s="132">
        <f>Q218*H218</f>
        <v>0</v>
      </c>
      <c r="S218" s="132">
        <v>0</v>
      </c>
      <c r="T218" s="133">
        <f>S218*H218</f>
        <v>0</v>
      </c>
      <c r="AR218" s="134" t="s">
        <v>332</v>
      </c>
      <c r="AT218" s="134" t="s">
        <v>1008</v>
      </c>
      <c r="AU218" s="134" t="s">
        <v>82</v>
      </c>
      <c r="AY218" s="17" t="s">
        <v>224</v>
      </c>
      <c r="BE218" s="135">
        <f>IF(N218="základní",J218,0)</f>
        <v>0</v>
      </c>
      <c r="BF218" s="135">
        <f>IF(N218="snížená",J218,0)</f>
        <v>652.32000000000005</v>
      </c>
      <c r="BG218" s="135">
        <f>IF(N218="zákl. přenesená",J218,0)</f>
        <v>0</v>
      </c>
      <c r="BH218" s="135">
        <f>IF(N218="sníž. přenesená",J218,0)</f>
        <v>0</v>
      </c>
      <c r="BI218" s="135">
        <f>IF(N218="nulová",J218,0)</f>
        <v>0</v>
      </c>
      <c r="BJ218" s="17" t="s">
        <v>82</v>
      </c>
      <c r="BK218" s="135">
        <f>ROUND(I218*H218,2)</f>
        <v>652.32000000000005</v>
      </c>
      <c r="BL218" s="17" t="s">
        <v>277</v>
      </c>
      <c r="BM218" s="134" t="s">
        <v>3207</v>
      </c>
    </row>
    <row r="219" spans="2:65" s="1" customFormat="1">
      <c r="B219" s="29"/>
      <c r="D219" s="136" t="s">
        <v>231</v>
      </c>
      <c r="F219" s="137" t="s">
        <v>3206</v>
      </c>
      <c r="L219" s="29"/>
      <c r="M219" s="138"/>
      <c r="T219" s="53"/>
      <c r="AT219" s="17" t="s">
        <v>231</v>
      </c>
      <c r="AU219" s="17" t="s">
        <v>82</v>
      </c>
    </row>
    <row r="220" spans="2:65" s="1" customFormat="1" ht="24.2" customHeight="1">
      <c r="B220" s="123"/>
      <c r="C220" s="124" t="s">
        <v>321</v>
      </c>
      <c r="D220" s="124" t="s">
        <v>226</v>
      </c>
      <c r="E220" s="125" t="s">
        <v>3208</v>
      </c>
      <c r="F220" s="126" t="s">
        <v>3209</v>
      </c>
      <c r="G220" s="127" t="s">
        <v>272</v>
      </c>
      <c r="H220" s="128">
        <v>5200</v>
      </c>
      <c r="I220" s="129">
        <v>41.6</v>
      </c>
      <c r="J220" s="129">
        <f>ROUND(I220*H220,2)</f>
        <v>216320</v>
      </c>
      <c r="K220" s="126" t="s">
        <v>2903</v>
      </c>
      <c r="L220" s="29"/>
      <c r="M220" s="130" t="s">
        <v>1</v>
      </c>
      <c r="N220" s="131" t="s">
        <v>39</v>
      </c>
      <c r="O220" s="132">
        <v>8.5999999999999993E-2</v>
      </c>
      <c r="P220" s="132">
        <f>O220*H220</f>
        <v>447.2</v>
      </c>
      <c r="Q220" s="132">
        <v>0</v>
      </c>
      <c r="R220" s="132">
        <f>Q220*H220</f>
        <v>0</v>
      </c>
      <c r="S220" s="132">
        <v>0</v>
      </c>
      <c r="T220" s="133">
        <f>S220*H220</f>
        <v>0</v>
      </c>
      <c r="AR220" s="134" t="s">
        <v>277</v>
      </c>
      <c r="AT220" s="134" t="s">
        <v>226</v>
      </c>
      <c r="AU220" s="134" t="s">
        <v>82</v>
      </c>
      <c r="AY220" s="17" t="s">
        <v>224</v>
      </c>
      <c r="BE220" s="135">
        <f>IF(N220="základní",J220,0)</f>
        <v>0</v>
      </c>
      <c r="BF220" s="135">
        <f>IF(N220="snížená",J220,0)</f>
        <v>216320</v>
      </c>
      <c r="BG220" s="135">
        <f>IF(N220="zákl. přenesená",J220,0)</f>
        <v>0</v>
      </c>
      <c r="BH220" s="135">
        <f>IF(N220="sníž. přenesená",J220,0)</f>
        <v>0</v>
      </c>
      <c r="BI220" s="135">
        <f>IF(N220="nulová",J220,0)</f>
        <v>0</v>
      </c>
      <c r="BJ220" s="17" t="s">
        <v>82</v>
      </c>
      <c r="BK220" s="135">
        <f>ROUND(I220*H220,2)</f>
        <v>216320</v>
      </c>
      <c r="BL220" s="17" t="s">
        <v>277</v>
      </c>
      <c r="BM220" s="134" t="s">
        <v>3210</v>
      </c>
    </row>
    <row r="221" spans="2:65" s="1" customFormat="1" ht="19.5">
      <c r="B221" s="29"/>
      <c r="D221" s="136" t="s">
        <v>231</v>
      </c>
      <c r="F221" s="137" t="s">
        <v>3211</v>
      </c>
      <c r="L221" s="29"/>
      <c r="M221" s="138"/>
      <c r="T221" s="53"/>
      <c r="AT221" s="17" t="s">
        <v>231</v>
      </c>
      <c r="AU221" s="17" t="s">
        <v>82</v>
      </c>
    </row>
    <row r="222" spans="2:65" s="13" customFormat="1">
      <c r="B222" s="146"/>
      <c r="D222" s="136" t="s">
        <v>234</v>
      </c>
      <c r="E222" s="147" t="s">
        <v>1</v>
      </c>
      <c r="F222" s="148" t="s">
        <v>3212</v>
      </c>
      <c r="H222" s="149">
        <v>5200</v>
      </c>
      <c r="L222" s="146"/>
      <c r="M222" s="150"/>
      <c r="T222" s="151"/>
      <c r="AT222" s="147" t="s">
        <v>234</v>
      </c>
      <c r="AU222" s="147" t="s">
        <v>82</v>
      </c>
      <c r="AV222" s="13" t="s">
        <v>82</v>
      </c>
      <c r="AW222" s="13" t="s">
        <v>29</v>
      </c>
      <c r="AX222" s="13" t="s">
        <v>73</v>
      </c>
      <c r="AY222" s="147" t="s">
        <v>224</v>
      </c>
    </row>
    <row r="223" spans="2:65" s="14" customFormat="1">
      <c r="B223" s="152"/>
      <c r="D223" s="136" t="s">
        <v>234</v>
      </c>
      <c r="E223" s="153" t="s">
        <v>1</v>
      </c>
      <c r="F223" s="154" t="s">
        <v>239</v>
      </c>
      <c r="H223" s="155">
        <v>5200</v>
      </c>
      <c r="L223" s="152"/>
      <c r="M223" s="156"/>
      <c r="T223" s="157"/>
      <c r="AT223" s="153" t="s">
        <v>234</v>
      </c>
      <c r="AU223" s="153" t="s">
        <v>82</v>
      </c>
      <c r="AV223" s="14" t="s">
        <v>106</v>
      </c>
      <c r="AW223" s="14" t="s">
        <v>29</v>
      </c>
      <c r="AX223" s="14" t="s">
        <v>78</v>
      </c>
      <c r="AY223" s="153" t="s">
        <v>224</v>
      </c>
    </row>
    <row r="224" spans="2:65" s="1" customFormat="1" ht="16.5" customHeight="1">
      <c r="B224" s="123"/>
      <c r="C224" s="164" t="s">
        <v>409</v>
      </c>
      <c r="D224" s="164" t="s">
        <v>1008</v>
      </c>
      <c r="E224" s="165" t="s">
        <v>3213</v>
      </c>
      <c r="F224" s="166" t="s">
        <v>3214</v>
      </c>
      <c r="G224" s="167" t="s">
        <v>272</v>
      </c>
      <c r="H224" s="168">
        <v>5978.4430000000002</v>
      </c>
      <c r="I224" s="169">
        <v>25.6</v>
      </c>
      <c r="J224" s="169">
        <f>ROUND(I224*H224,2)</f>
        <v>153048.14000000001</v>
      </c>
      <c r="K224" s="166" t="s">
        <v>2903</v>
      </c>
      <c r="L224" s="170"/>
      <c r="M224" s="171" t="s">
        <v>1</v>
      </c>
      <c r="N224" s="172" t="s">
        <v>39</v>
      </c>
      <c r="O224" s="132">
        <v>0</v>
      </c>
      <c r="P224" s="132">
        <f>O224*H224</f>
        <v>0</v>
      </c>
      <c r="Q224" s="132">
        <v>1.7000000000000001E-4</v>
      </c>
      <c r="R224" s="132">
        <f>Q224*H224</f>
        <v>1.0163353100000001</v>
      </c>
      <c r="S224" s="132">
        <v>0</v>
      </c>
      <c r="T224" s="133">
        <f>S224*H224</f>
        <v>0</v>
      </c>
      <c r="AR224" s="134" t="s">
        <v>332</v>
      </c>
      <c r="AT224" s="134" t="s">
        <v>1008</v>
      </c>
      <c r="AU224" s="134" t="s">
        <v>82</v>
      </c>
      <c r="AY224" s="17" t="s">
        <v>224</v>
      </c>
      <c r="BE224" s="135">
        <f>IF(N224="základní",J224,0)</f>
        <v>0</v>
      </c>
      <c r="BF224" s="135">
        <f>IF(N224="snížená",J224,0)</f>
        <v>153048.14000000001</v>
      </c>
      <c r="BG224" s="135">
        <f>IF(N224="zákl. přenesená",J224,0)</f>
        <v>0</v>
      </c>
      <c r="BH224" s="135">
        <f>IF(N224="sníž. přenesená",J224,0)</f>
        <v>0</v>
      </c>
      <c r="BI224" s="135">
        <f>IF(N224="nulová",J224,0)</f>
        <v>0</v>
      </c>
      <c r="BJ224" s="17" t="s">
        <v>82</v>
      </c>
      <c r="BK224" s="135">
        <f>ROUND(I224*H224,2)</f>
        <v>153048.14000000001</v>
      </c>
      <c r="BL224" s="17" t="s">
        <v>277</v>
      </c>
      <c r="BM224" s="134" t="s">
        <v>3215</v>
      </c>
    </row>
    <row r="225" spans="2:65" s="1" customFormat="1">
      <c r="B225" s="29"/>
      <c r="D225" s="136" t="s">
        <v>231</v>
      </c>
      <c r="F225" s="137" t="s">
        <v>3214</v>
      </c>
      <c r="L225" s="29"/>
      <c r="M225" s="138"/>
      <c r="T225" s="53"/>
      <c r="AT225" s="17" t="s">
        <v>231</v>
      </c>
      <c r="AU225" s="17" t="s">
        <v>82</v>
      </c>
    </row>
    <row r="226" spans="2:65" s="13" customFormat="1">
      <c r="B226" s="146"/>
      <c r="D226" s="136" t="s">
        <v>234</v>
      </c>
      <c r="F226" s="148" t="s">
        <v>3216</v>
      </c>
      <c r="H226" s="149">
        <v>5978.4430000000002</v>
      </c>
      <c r="L226" s="146"/>
      <c r="M226" s="150"/>
      <c r="T226" s="151"/>
      <c r="AT226" s="147" t="s">
        <v>234</v>
      </c>
      <c r="AU226" s="147" t="s">
        <v>82</v>
      </c>
      <c r="AV226" s="13" t="s">
        <v>82</v>
      </c>
      <c r="AW226" s="13" t="s">
        <v>3</v>
      </c>
      <c r="AX226" s="13" t="s">
        <v>78</v>
      </c>
      <c r="AY226" s="147" t="s">
        <v>224</v>
      </c>
    </row>
    <row r="227" spans="2:65" s="1" customFormat="1" ht="24.2" customHeight="1">
      <c r="B227" s="123"/>
      <c r="C227" s="124" t="s">
        <v>328</v>
      </c>
      <c r="D227" s="124" t="s">
        <v>226</v>
      </c>
      <c r="E227" s="125" t="s">
        <v>3217</v>
      </c>
      <c r="F227" s="126" t="s">
        <v>3218</v>
      </c>
      <c r="G227" s="127" t="s">
        <v>272</v>
      </c>
      <c r="H227" s="128">
        <v>360</v>
      </c>
      <c r="I227" s="129">
        <v>53.2</v>
      </c>
      <c r="J227" s="129">
        <f>ROUND(I227*H227,2)</f>
        <v>19152</v>
      </c>
      <c r="K227" s="126" t="s">
        <v>2903</v>
      </c>
      <c r="L227" s="29"/>
      <c r="M227" s="130" t="s">
        <v>1</v>
      </c>
      <c r="N227" s="131" t="s">
        <v>39</v>
      </c>
      <c r="O227" s="132">
        <v>0.11</v>
      </c>
      <c r="P227" s="132">
        <f>O227*H227</f>
        <v>39.6</v>
      </c>
      <c r="Q227" s="132">
        <v>0</v>
      </c>
      <c r="R227" s="132">
        <f>Q227*H227</f>
        <v>0</v>
      </c>
      <c r="S227" s="132">
        <v>0</v>
      </c>
      <c r="T227" s="133">
        <f>S227*H227</f>
        <v>0</v>
      </c>
      <c r="AR227" s="134" t="s">
        <v>277</v>
      </c>
      <c r="AT227" s="134" t="s">
        <v>226</v>
      </c>
      <c r="AU227" s="134" t="s">
        <v>82</v>
      </c>
      <c r="AY227" s="17" t="s">
        <v>224</v>
      </c>
      <c r="BE227" s="135">
        <f>IF(N227="základní",J227,0)</f>
        <v>0</v>
      </c>
      <c r="BF227" s="135">
        <f>IF(N227="snížená",J227,0)</f>
        <v>19152</v>
      </c>
      <c r="BG227" s="135">
        <f>IF(N227="zákl. přenesená",J227,0)</f>
        <v>0</v>
      </c>
      <c r="BH227" s="135">
        <f>IF(N227="sníž. přenesená",J227,0)</f>
        <v>0</v>
      </c>
      <c r="BI227" s="135">
        <f>IF(N227="nulová",J227,0)</f>
        <v>0</v>
      </c>
      <c r="BJ227" s="17" t="s">
        <v>82</v>
      </c>
      <c r="BK227" s="135">
        <f>ROUND(I227*H227,2)</f>
        <v>19152</v>
      </c>
      <c r="BL227" s="17" t="s">
        <v>277</v>
      </c>
      <c r="BM227" s="134" t="s">
        <v>3219</v>
      </c>
    </row>
    <row r="228" spans="2:65" s="1" customFormat="1" ht="19.5">
      <c r="B228" s="29"/>
      <c r="D228" s="136" t="s">
        <v>231</v>
      </c>
      <c r="F228" s="137" t="s">
        <v>3220</v>
      </c>
      <c r="L228" s="29"/>
      <c r="M228" s="138"/>
      <c r="T228" s="53"/>
      <c r="AT228" s="17" t="s">
        <v>231</v>
      </c>
      <c r="AU228" s="17" t="s">
        <v>82</v>
      </c>
    </row>
    <row r="229" spans="2:65" s="13" customFormat="1">
      <c r="B229" s="146"/>
      <c r="D229" s="136" t="s">
        <v>234</v>
      </c>
      <c r="E229" s="147" t="s">
        <v>1</v>
      </c>
      <c r="F229" s="148" t="s">
        <v>3221</v>
      </c>
      <c r="H229" s="149">
        <v>360</v>
      </c>
      <c r="L229" s="146"/>
      <c r="M229" s="150"/>
      <c r="T229" s="151"/>
      <c r="AT229" s="147" t="s">
        <v>234</v>
      </c>
      <c r="AU229" s="147" t="s">
        <v>82</v>
      </c>
      <c r="AV229" s="13" t="s">
        <v>82</v>
      </c>
      <c r="AW229" s="13" t="s">
        <v>29</v>
      </c>
      <c r="AX229" s="13" t="s">
        <v>73</v>
      </c>
      <c r="AY229" s="147" t="s">
        <v>224</v>
      </c>
    </row>
    <row r="230" spans="2:65" s="14" customFormat="1">
      <c r="B230" s="152"/>
      <c r="D230" s="136" t="s">
        <v>234</v>
      </c>
      <c r="E230" s="153" t="s">
        <v>1</v>
      </c>
      <c r="F230" s="154" t="s">
        <v>239</v>
      </c>
      <c r="H230" s="155">
        <v>360</v>
      </c>
      <c r="L230" s="152"/>
      <c r="M230" s="156"/>
      <c r="T230" s="157"/>
      <c r="AT230" s="153" t="s">
        <v>234</v>
      </c>
      <c r="AU230" s="153" t="s">
        <v>82</v>
      </c>
      <c r="AV230" s="14" t="s">
        <v>106</v>
      </c>
      <c r="AW230" s="14" t="s">
        <v>29</v>
      </c>
      <c r="AX230" s="14" t="s">
        <v>78</v>
      </c>
      <c r="AY230" s="153" t="s">
        <v>224</v>
      </c>
    </row>
    <row r="231" spans="2:65" s="1" customFormat="1" ht="16.5" customHeight="1">
      <c r="B231" s="123"/>
      <c r="C231" s="164" t="s">
        <v>419</v>
      </c>
      <c r="D231" s="164" t="s">
        <v>1008</v>
      </c>
      <c r="E231" s="165" t="s">
        <v>3222</v>
      </c>
      <c r="F231" s="166" t="s">
        <v>3223</v>
      </c>
      <c r="G231" s="167" t="s">
        <v>272</v>
      </c>
      <c r="H231" s="168">
        <v>280</v>
      </c>
      <c r="I231" s="169">
        <v>42.4</v>
      </c>
      <c r="J231" s="169">
        <f>ROUND(I231*H231,2)</f>
        <v>11872</v>
      </c>
      <c r="K231" s="166" t="s">
        <v>2903</v>
      </c>
      <c r="L231" s="170"/>
      <c r="M231" s="171" t="s">
        <v>1</v>
      </c>
      <c r="N231" s="172" t="s">
        <v>39</v>
      </c>
      <c r="O231" s="132">
        <v>0</v>
      </c>
      <c r="P231" s="132">
        <f>O231*H231</f>
        <v>0</v>
      </c>
      <c r="Q231" s="132">
        <v>2.5000000000000001E-4</v>
      </c>
      <c r="R231" s="132">
        <f>Q231*H231</f>
        <v>7.0000000000000007E-2</v>
      </c>
      <c r="S231" s="132">
        <v>0</v>
      </c>
      <c r="T231" s="133">
        <f>S231*H231</f>
        <v>0</v>
      </c>
      <c r="AR231" s="134" t="s">
        <v>332</v>
      </c>
      <c r="AT231" s="134" t="s">
        <v>1008</v>
      </c>
      <c r="AU231" s="134" t="s">
        <v>82</v>
      </c>
      <c r="AY231" s="17" t="s">
        <v>224</v>
      </c>
      <c r="BE231" s="135">
        <f>IF(N231="základní",J231,0)</f>
        <v>0</v>
      </c>
      <c r="BF231" s="135">
        <f>IF(N231="snížená",J231,0)</f>
        <v>11872</v>
      </c>
      <c r="BG231" s="135">
        <f>IF(N231="zákl. přenesená",J231,0)</f>
        <v>0</v>
      </c>
      <c r="BH231" s="135">
        <f>IF(N231="sníž. přenesená",J231,0)</f>
        <v>0</v>
      </c>
      <c r="BI231" s="135">
        <f>IF(N231="nulová",J231,0)</f>
        <v>0</v>
      </c>
      <c r="BJ231" s="17" t="s">
        <v>82</v>
      </c>
      <c r="BK231" s="135">
        <f>ROUND(I231*H231,2)</f>
        <v>11872</v>
      </c>
      <c r="BL231" s="17" t="s">
        <v>277</v>
      </c>
      <c r="BM231" s="134" t="s">
        <v>3224</v>
      </c>
    </row>
    <row r="232" spans="2:65" s="1" customFormat="1">
      <c r="B232" s="29"/>
      <c r="D232" s="136" t="s">
        <v>231</v>
      </c>
      <c r="F232" s="137" t="s">
        <v>3223</v>
      </c>
      <c r="L232" s="29"/>
      <c r="M232" s="138"/>
      <c r="T232" s="53"/>
      <c r="AT232" s="17" t="s">
        <v>231</v>
      </c>
      <c r="AU232" s="17" t="s">
        <v>82</v>
      </c>
    </row>
    <row r="233" spans="2:65" s="13" customFormat="1">
      <c r="B233" s="146"/>
      <c r="D233" s="136" t="s">
        <v>234</v>
      </c>
      <c r="F233" s="148" t="s">
        <v>3225</v>
      </c>
      <c r="H233" s="149">
        <v>280</v>
      </c>
      <c r="L233" s="146"/>
      <c r="M233" s="150"/>
      <c r="T233" s="151"/>
      <c r="AT233" s="147" t="s">
        <v>234</v>
      </c>
      <c r="AU233" s="147" t="s">
        <v>82</v>
      </c>
      <c r="AV233" s="13" t="s">
        <v>82</v>
      </c>
      <c r="AW233" s="13" t="s">
        <v>3</v>
      </c>
      <c r="AX233" s="13" t="s">
        <v>78</v>
      </c>
      <c r="AY233" s="147" t="s">
        <v>224</v>
      </c>
    </row>
    <row r="234" spans="2:65" s="1" customFormat="1" ht="24.2" customHeight="1">
      <c r="B234" s="123"/>
      <c r="C234" s="164" t="s">
        <v>332</v>
      </c>
      <c r="D234" s="164" t="s">
        <v>1008</v>
      </c>
      <c r="E234" s="165" t="s">
        <v>3226</v>
      </c>
      <c r="F234" s="166" t="s">
        <v>3227</v>
      </c>
      <c r="G234" s="167" t="s">
        <v>272</v>
      </c>
      <c r="H234" s="168">
        <v>140</v>
      </c>
      <c r="I234" s="169">
        <v>25.9</v>
      </c>
      <c r="J234" s="169">
        <f>ROUND(I234*H234,2)</f>
        <v>3626</v>
      </c>
      <c r="K234" s="166" t="s">
        <v>230</v>
      </c>
      <c r="L234" s="170"/>
      <c r="M234" s="171" t="s">
        <v>1</v>
      </c>
      <c r="N234" s="172" t="s">
        <v>39</v>
      </c>
      <c r="O234" s="132">
        <v>0</v>
      </c>
      <c r="P234" s="132">
        <f>O234*H234</f>
        <v>0</v>
      </c>
      <c r="Q234" s="132">
        <v>1.6000000000000001E-4</v>
      </c>
      <c r="R234" s="132">
        <f>Q234*H234</f>
        <v>2.2400000000000003E-2</v>
      </c>
      <c r="S234" s="132">
        <v>0</v>
      </c>
      <c r="T234" s="133">
        <f>S234*H234</f>
        <v>0</v>
      </c>
      <c r="AR234" s="134" t="s">
        <v>332</v>
      </c>
      <c r="AT234" s="134" t="s">
        <v>1008</v>
      </c>
      <c r="AU234" s="134" t="s">
        <v>82</v>
      </c>
      <c r="AY234" s="17" t="s">
        <v>224</v>
      </c>
      <c r="BE234" s="135">
        <f>IF(N234="základní",J234,0)</f>
        <v>0</v>
      </c>
      <c r="BF234" s="135">
        <f>IF(N234="snížená",J234,0)</f>
        <v>3626</v>
      </c>
      <c r="BG234" s="135">
        <f>IF(N234="zákl. přenesená",J234,0)</f>
        <v>0</v>
      </c>
      <c r="BH234" s="135">
        <f>IF(N234="sníž. přenesená",J234,0)</f>
        <v>0</v>
      </c>
      <c r="BI234" s="135">
        <f>IF(N234="nulová",J234,0)</f>
        <v>0</v>
      </c>
      <c r="BJ234" s="17" t="s">
        <v>82</v>
      </c>
      <c r="BK234" s="135">
        <f>ROUND(I234*H234,2)</f>
        <v>3626</v>
      </c>
      <c r="BL234" s="17" t="s">
        <v>277</v>
      </c>
      <c r="BM234" s="134" t="s">
        <v>3228</v>
      </c>
    </row>
    <row r="235" spans="2:65" s="1" customFormat="1" ht="19.5">
      <c r="B235" s="29"/>
      <c r="D235" s="136" t="s">
        <v>231</v>
      </c>
      <c r="F235" s="137" t="s">
        <v>3227</v>
      </c>
      <c r="L235" s="29"/>
      <c r="M235" s="138"/>
      <c r="T235" s="53"/>
      <c r="AT235" s="17" t="s">
        <v>231</v>
      </c>
      <c r="AU235" s="17" t="s">
        <v>82</v>
      </c>
    </row>
    <row r="236" spans="2:65" s="1" customFormat="1" ht="24.2" customHeight="1">
      <c r="B236" s="123"/>
      <c r="C236" s="124" t="s">
        <v>432</v>
      </c>
      <c r="D236" s="124" t="s">
        <v>226</v>
      </c>
      <c r="E236" s="125" t="s">
        <v>3229</v>
      </c>
      <c r="F236" s="126" t="s">
        <v>3230</v>
      </c>
      <c r="G236" s="127" t="s">
        <v>272</v>
      </c>
      <c r="H236" s="128">
        <v>60</v>
      </c>
      <c r="I236" s="129">
        <v>55.1</v>
      </c>
      <c r="J236" s="129">
        <f>ROUND(I236*H236,2)</f>
        <v>3306</v>
      </c>
      <c r="K236" s="126" t="s">
        <v>2903</v>
      </c>
      <c r="L236" s="29"/>
      <c r="M236" s="130" t="s">
        <v>1</v>
      </c>
      <c r="N236" s="131" t="s">
        <v>39</v>
      </c>
      <c r="O236" s="132">
        <v>0.114</v>
      </c>
      <c r="P236" s="132">
        <f>O236*H236</f>
        <v>6.84</v>
      </c>
      <c r="Q236" s="132">
        <v>0</v>
      </c>
      <c r="R236" s="132">
        <f>Q236*H236</f>
        <v>0</v>
      </c>
      <c r="S236" s="132">
        <v>0</v>
      </c>
      <c r="T236" s="133">
        <f>S236*H236</f>
        <v>0</v>
      </c>
      <c r="AR236" s="134" t="s">
        <v>277</v>
      </c>
      <c r="AT236" s="134" t="s">
        <v>226</v>
      </c>
      <c r="AU236" s="134" t="s">
        <v>82</v>
      </c>
      <c r="AY236" s="17" t="s">
        <v>224</v>
      </c>
      <c r="BE236" s="135">
        <f>IF(N236="základní",J236,0)</f>
        <v>0</v>
      </c>
      <c r="BF236" s="135">
        <f>IF(N236="snížená",J236,0)</f>
        <v>3306</v>
      </c>
      <c r="BG236" s="135">
        <f>IF(N236="zákl. přenesená",J236,0)</f>
        <v>0</v>
      </c>
      <c r="BH236" s="135">
        <f>IF(N236="sníž. přenesená",J236,0)</f>
        <v>0</v>
      </c>
      <c r="BI236" s="135">
        <f>IF(N236="nulová",J236,0)</f>
        <v>0</v>
      </c>
      <c r="BJ236" s="17" t="s">
        <v>82</v>
      </c>
      <c r="BK236" s="135">
        <f>ROUND(I236*H236,2)</f>
        <v>3306</v>
      </c>
      <c r="BL236" s="17" t="s">
        <v>277</v>
      </c>
      <c r="BM236" s="134" t="s">
        <v>3231</v>
      </c>
    </row>
    <row r="237" spans="2:65" s="1" customFormat="1" ht="19.5">
      <c r="B237" s="29"/>
      <c r="D237" s="136" t="s">
        <v>231</v>
      </c>
      <c r="F237" s="137" t="s">
        <v>3232</v>
      </c>
      <c r="L237" s="29"/>
      <c r="M237" s="138"/>
      <c r="T237" s="53"/>
      <c r="AT237" s="17" t="s">
        <v>231</v>
      </c>
      <c r="AU237" s="17" t="s">
        <v>82</v>
      </c>
    </row>
    <row r="238" spans="2:65" s="13" customFormat="1">
      <c r="B238" s="146"/>
      <c r="D238" s="136" t="s">
        <v>234</v>
      </c>
      <c r="E238" s="147" t="s">
        <v>1</v>
      </c>
      <c r="F238" s="148" t="s">
        <v>3233</v>
      </c>
      <c r="H238" s="149">
        <v>60</v>
      </c>
      <c r="L238" s="146"/>
      <c r="M238" s="150"/>
      <c r="T238" s="151"/>
      <c r="AT238" s="147" t="s">
        <v>234</v>
      </c>
      <c r="AU238" s="147" t="s">
        <v>82</v>
      </c>
      <c r="AV238" s="13" t="s">
        <v>82</v>
      </c>
      <c r="AW238" s="13" t="s">
        <v>29</v>
      </c>
      <c r="AX238" s="13" t="s">
        <v>73</v>
      </c>
      <c r="AY238" s="147" t="s">
        <v>224</v>
      </c>
    </row>
    <row r="239" spans="2:65" s="14" customFormat="1">
      <c r="B239" s="152"/>
      <c r="D239" s="136" t="s">
        <v>234</v>
      </c>
      <c r="E239" s="153" t="s">
        <v>1</v>
      </c>
      <c r="F239" s="154" t="s">
        <v>239</v>
      </c>
      <c r="H239" s="155">
        <v>60</v>
      </c>
      <c r="L239" s="152"/>
      <c r="M239" s="156"/>
      <c r="T239" s="157"/>
      <c r="AT239" s="153" t="s">
        <v>234</v>
      </c>
      <c r="AU239" s="153" t="s">
        <v>82</v>
      </c>
      <c r="AV239" s="14" t="s">
        <v>106</v>
      </c>
      <c r="AW239" s="14" t="s">
        <v>29</v>
      </c>
      <c r="AX239" s="14" t="s">
        <v>78</v>
      </c>
      <c r="AY239" s="153" t="s">
        <v>224</v>
      </c>
    </row>
    <row r="240" spans="2:65" s="1" customFormat="1" ht="16.5" customHeight="1">
      <c r="B240" s="123"/>
      <c r="C240" s="164" t="s">
        <v>340</v>
      </c>
      <c r="D240" s="164" t="s">
        <v>1008</v>
      </c>
      <c r="E240" s="165" t="s">
        <v>3234</v>
      </c>
      <c r="F240" s="166" t="s">
        <v>3235</v>
      </c>
      <c r="G240" s="167" t="s">
        <v>272</v>
      </c>
      <c r="H240" s="168">
        <v>36</v>
      </c>
      <c r="I240" s="169">
        <v>70</v>
      </c>
      <c r="J240" s="169">
        <f>ROUND(I240*H240,2)</f>
        <v>2520</v>
      </c>
      <c r="K240" s="166" t="s">
        <v>2903</v>
      </c>
      <c r="L240" s="170"/>
      <c r="M240" s="171" t="s">
        <v>1</v>
      </c>
      <c r="N240" s="172" t="s">
        <v>39</v>
      </c>
      <c r="O240" s="132">
        <v>0</v>
      </c>
      <c r="P240" s="132">
        <f>O240*H240</f>
        <v>0</v>
      </c>
      <c r="Q240" s="132">
        <v>3.4000000000000002E-4</v>
      </c>
      <c r="R240" s="132">
        <f>Q240*H240</f>
        <v>1.2240000000000001E-2</v>
      </c>
      <c r="S240" s="132">
        <v>0</v>
      </c>
      <c r="T240" s="133">
        <f>S240*H240</f>
        <v>0</v>
      </c>
      <c r="AR240" s="134" t="s">
        <v>332</v>
      </c>
      <c r="AT240" s="134" t="s">
        <v>1008</v>
      </c>
      <c r="AU240" s="134" t="s">
        <v>82</v>
      </c>
      <c r="AY240" s="17" t="s">
        <v>224</v>
      </c>
      <c r="BE240" s="135">
        <f>IF(N240="základní",J240,0)</f>
        <v>0</v>
      </c>
      <c r="BF240" s="135">
        <f>IF(N240="snížená",J240,0)</f>
        <v>2520</v>
      </c>
      <c r="BG240" s="135">
        <f>IF(N240="zákl. přenesená",J240,0)</f>
        <v>0</v>
      </c>
      <c r="BH240" s="135">
        <f>IF(N240="sníž. přenesená",J240,0)</f>
        <v>0</v>
      </c>
      <c r="BI240" s="135">
        <f>IF(N240="nulová",J240,0)</f>
        <v>0</v>
      </c>
      <c r="BJ240" s="17" t="s">
        <v>82</v>
      </c>
      <c r="BK240" s="135">
        <f>ROUND(I240*H240,2)</f>
        <v>2520</v>
      </c>
      <c r="BL240" s="17" t="s">
        <v>277</v>
      </c>
      <c r="BM240" s="134" t="s">
        <v>3236</v>
      </c>
    </row>
    <row r="241" spans="2:65" s="1" customFormat="1">
      <c r="B241" s="29"/>
      <c r="D241" s="136" t="s">
        <v>231</v>
      </c>
      <c r="F241" s="137" t="s">
        <v>3235</v>
      </c>
      <c r="L241" s="29"/>
      <c r="M241" s="138"/>
      <c r="T241" s="53"/>
      <c r="AT241" s="17" t="s">
        <v>231</v>
      </c>
      <c r="AU241" s="17" t="s">
        <v>82</v>
      </c>
    </row>
    <row r="242" spans="2:65" s="13" customFormat="1">
      <c r="B242" s="146"/>
      <c r="D242" s="136" t="s">
        <v>234</v>
      </c>
      <c r="F242" s="148" t="s">
        <v>3237</v>
      </c>
      <c r="H242" s="149">
        <v>36</v>
      </c>
      <c r="L242" s="146"/>
      <c r="M242" s="150"/>
      <c r="T242" s="151"/>
      <c r="AT242" s="147" t="s">
        <v>234</v>
      </c>
      <c r="AU242" s="147" t="s">
        <v>82</v>
      </c>
      <c r="AV242" s="13" t="s">
        <v>82</v>
      </c>
      <c r="AW242" s="13" t="s">
        <v>3</v>
      </c>
      <c r="AX242" s="13" t="s">
        <v>78</v>
      </c>
      <c r="AY242" s="147" t="s">
        <v>224</v>
      </c>
    </row>
    <row r="243" spans="2:65" s="1" customFormat="1" ht="24.2" customHeight="1">
      <c r="B243" s="123"/>
      <c r="C243" s="164" t="s">
        <v>441</v>
      </c>
      <c r="D243" s="164" t="s">
        <v>1008</v>
      </c>
      <c r="E243" s="165" t="s">
        <v>3238</v>
      </c>
      <c r="F243" s="166" t="s">
        <v>3239</v>
      </c>
      <c r="G243" s="167" t="s">
        <v>272</v>
      </c>
      <c r="H243" s="168">
        <v>36</v>
      </c>
      <c r="I243" s="169">
        <v>101</v>
      </c>
      <c r="J243" s="169">
        <f>ROUND(I243*H243,2)</f>
        <v>3636</v>
      </c>
      <c r="K243" s="166" t="s">
        <v>230</v>
      </c>
      <c r="L243" s="170"/>
      <c r="M243" s="171" t="s">
        <v>1</v>
      </c>
      <c r="N243" s="172" t="s">
        <v>39</v>
      </c>
      <c r="O243" s="132">
        <v>0</v>
      </c>
      <c r="P243" s="132">
        <f>O243*H243</f>
        <v>0</v>
      </c>
      <c r="Q243" s="132">
        <v>5.2999999999999998E-4</v>
      </c>
      <c r="R243" s="132">
        <f>Q243*H243</f>
        <v>1.908E-2</v>
      </c>
      <c r="S243" s="132">
        <v>0</v>
      </c>
      <c r="T243" s="133">
        <f>S243*H243</f>
        <v>0</v>
      </c>
      <c r="AR243" s="134" t="s">
        <v>332</v>
      </c>
      <c r="AT243" s="134" t="s">
        <v>1008</v>
      </c>
      <c r="AU243" s="134" t="s">
        <v>82</v>
      </c>
      <c r="AY243" s="17" t="s">
        <v>224</v>
      </c>
      <c r="BE243" s="135">
        <f>IF(N243="základní",J243,0)</f>
        <v>0</v>
      </c>
      <c r="BF243" s="135">
        <f>IF(N243="snížená",J243,0)</f>
        <v>3636</v>
      </c>
      <c r="BG243" s="135">
        <f>IF(N243="zákl. přenesená",J243,0)</f>
        <v>0</v>
      </c>
      <c r="BH243" s="135">
        <f>IF(N243="sníž. přenesená",J243,0)</f>
        <v>0</v>
      </c>
      <c r="BI243" s="135">
        <f>IF(N243="nulová",J243,0)</f>
        <v>0</v>
      </c>
      <c r="BJ243" s="17" t="s">
        <v>82</v>
      </c>
      <c r="BK243" s="135">
        <f>ROUND(I243*H243,2)</f>
        <v>3636</v>
      </c>
      <c r="BL243" s="17" t="s">
        <v>277</v>
      </c>
      <c r="BM243" s="134" t="s">
        <v>3240</v>
      </c>
    </row>
    <row r="244" spans="2:65" s="1" customFormat="1" ht="19.5">
      <c r="B244" s="29"/>
      <c r="D244" s="136" t="s">
        <v>231</v>
      </c>
      <c r="F244" s="137" t="s">
        <v>3239</v>
      </c>
      <c r="L244" s="29"/>
      <c r="M244" s="138"/>
      <c r="T244" s="53"/>
      <c r="AT244" s="17" t="s">
        <v>231</v>
      </c>
      <c r="AU244" s="17" t="s">
        <v>82</v>
      </c>
    </row>
    <row r="245" spans="2:65" s="1" customFormat="1" ht="24.2" customHeight="1">
      <c r="B245" s="123"/>
      <c r="C245" s="164" t="s">
        <v>345</v>
      </c>
      <c r="D245" s="164" t="s">
        <v>1008</v>
      </c>
      <c r="E245" s="165" t="s">
        <v>3241</v>
      </c>
      <c r="F245" s="166" t="s">
        <v>3242</v>
      </c>
      <c r="G245" s="167" t="s">
        <v>272</v>
      </c>
      <c r="H245" s="168">
        <v>504</v>
      </c>
      <c r="I245" s="169">
        <v>165</v>
      </c>
      <c r="J245" s="169">
        <f>ROUND(I245*H245,2)</f>
        <v>83160</v>
      </c>
      <c r="K245" s="166" t="s">
        <v>230</v>
      </c>
      <c r="L245" s="170"/>
      <c r="M245" s="171" t="s">
        <v>1</v>
      </c>
      <c r="N245" s="172" t="s">
        <v>39</v>
      </c>
      <c r="O245" s="132">
        <v>0</v>
      </c>
      <c r="P245" s="132">
        <f>O245*H245</f>
        <v>0</v>
      </c>
      <c r="Q245" s="132">
        <v>7.6999999999999996E-4</v>
      </c>
      <c r="R245" s="132">
        <f>Q245*H245</f>
        <v>0.38807999999999998</v>
      </c>
      <c r="S245" s="132">
        <v>0</v>
      </c>
      <c r="T245" s="133">
        <f>S245*H245</f>
        <v>0</v>
      </c>
      <c r="AR245" s="134" t="s">
        <v>332</v>
      </c>
      <c r="AT245" s="134" t="s">
        <v>1008</v>
      </c>
      <c r="AU245" s="134" t="s">
        <v>82</v>
      </c>
      <c r="AY245" s="17" t="s">
        <v>224</v>
      </c>
      <c r="BE245" s="135">
        <f>IF(N245="základní",J245,0)</f>
        <v>0</v>
      </c>
      <c r="BF245" s="135">
        <f>IF(N245="snížená",J245,0)</f>
        <v>83160</v>
      </c>
      <c r="BG245" s="135">
        <f>IF(N245="zákl. přenesená",J245,0)</f>
        <v>0</v>
      </c>
      <c r="BH245" s="135">
        <f>IF(N245="sníž. přenesená",J245,0)</f>
        <v>0</v>
      </c>
      <c r="BI245" s="135">
        <f>IF(N245="nulová",J245,0)</f>
        <v>0</v>
      </c>
      <c r="BJ245" s="17" t="s">
        <v>82</v>
      </c>
      <c r="BK245" s="135">
        <f>ROUND(I245*H245,2)</f>
        <v>83160</v>
      </c>
      <c r="BL245" s="17" t="s">
        <v>277</v>
      </c>
      <c r="BM245" s="134" t="s">
        <v>3243</v>
      </c>
    </row>
    <row r="246" spans="2:65" s="1" customFormat="1" ht="19.5">
      <c r="B246" s="29"/>
      <c r="D246" s="136" t="s">
        <v>231</v>
      </c>
      <c r="F246" s="137" t="s">
        <v>3242</v>
      </c>
      <c r="L246" s="29"/>
      <c r="M246" s="138"/>
      <c r="T246" s="53"/>
      <c r="AT246" s="17" t="s">
        <v>231</v>
      </c>
      <c r="AU246" s="17" t="s">
        <v>82</v>
      </c>
    </row>
    <row r="247" spans="2:65" s="1" customFormat="1" ht="24.2" customHeight="1">
      <c r="B247" s="123"/>
      <c r="C247" s="124" t="s">
        <v>453</v>
      </c>
      <c r="D247" s="124" t="s">
        <v>226</v>
      </c>
      <c r="E247" s="125" t="s">
        <v>3244</v>
      </c>
      <c r="F247" s="126" t="s">
        <v>3245</v>
      </c>
      <c r="G247" s="127" t="s">
        <v>272</v>
      </c>
      <c r="H247" s="128">
        <v>420</v>
      </c>
      <c r="I247" s="129">
        <v>57.1</v>
      </c>
      <c r="J247" s="129">
        <f>ROUND(I247*H247,2)</f>
        <v>23982</v>
      </c>
      <c r="K247" s="126" t="s">
        <v>2903</v>
      </c>
      <c r="L247" s="29"/>
      <c r="M247" s="130" t="s">
        <v>1</v>
      </c>
      <c r="N247" s="131" t="s">
        <v>39</v>
      </c>
      <c r="O247" s="132">
        <v>0.11799999999999999</v>
      </c>
      <c r="P247" s="132">
        <f>O247*H247</f>
        <v>49.559999999999995</v>
      </c>
      <c r="Q247" s="132">
        <v>0</v>
      </c>
      <c r="R247" s="132">
        <f>Q247*H247</f>
        <v>0</v>
      </c>
      <c r="S247" s="132">
        <v>0</v>
      </c>
      <c r="T247" s="133">
        <f>S247*H247</f>
        <v>0</v>
      </c>
      <c r="AR247" s="134" t="s">
        <v>277</v>
      </c>
      <c r="AT247" s="134" t="s">
        <v>226</v>
      </c>
      <c r="AU247" s="134" t="s">
        <v>82</v>
      </c>
      <c r="AY247" s="17" t="s">
        <v>224</v>
      </c>
      <c r="BE247" s="135">
        <f>IF(N247="základní",J247,0)</f>
        <v>0</v>
      </c>
      <c r="BF247" s="135">
        <f>IF(N247="snížená",J247,0)</f>
        <v>23982</v>
      </c>
      <c r="BG247" s="135">
        <f>IF(N247="zákl. přenesená",J247,0)</f>
        <v>0</v>
      </c>
      <c r="BH247" s="135">
        <f>IF(N247="sníž. přenesená",J247,0)</f>
        <v>0</v>
      </c>
      <c r="BI247" s="135">
        <f>IF(N247="nulová",J247,0)</f>
        <v>0</v>
      </c>
      <c r="BJ247" s="17" t="s">
        <v>82</v>
      </c>
      <c r="BK247" s="135">
        <f>ROUND(I247*H247,2)</f>
        <v>23982</v>
      </c>
      <c r="BL247" s="17" t="s">
        <v>277</v>
      </c>
      <c r="BM247" s="134" t="s">
        <v>3246</v>
      </c>
    </row>
    <row r="248" spans="2:65" s="1" customFormat="1" ht="19.5">
      <c r="B248" s="29"/>
      <c r="D248" s="136" t="s">
        <v>231</v>
      </c>
      <c r="F248" s="137" t="s">
        <v>3247</v>
      </c>
      <c r="L248" s="29"/>
      <c r="M248" s="138"/>
      <c r="T248" s="53"/>
      <c r="AT248" s="17" t="s">
        <v>231</v>
      </c>
      <c r="AU248" s="17" t="s">
        <v>82</v>
      </c>
    </row>
    <row r="249" spans="2:65" s="13" customFormat="1">
      <c r="B249" s="146"/>
      <c r="D249" s="136" t="s">
        <v>234</v>
      </c>
      <c r="E249" s="147" t="s">
        <v>1</v>
      </c>
      <c r="F249" s="148" t="s">
        <v>1384</v>
      </c>
      <c r="H249" s="149">
        <v>420</v>
      </c>
      <c r="L249" s="146"/>
      <c r="M249" s="150"/>
      <c r="T249" s="151"/>
      <c r="AT249" s="147" t="s">
        <v>234</v>
      </c>
      <c r="AU249" s="147" t="s">
        <v>82</v>
      </c>
      <c r="AV249" s="13" t="s">
        <v>82</v>
      </c>
      <c r="AW249" s="13" t="s">
        <v>29</v>
      </c>
      <c r="AX249" s="13" t="s">
        <v>73</v>
      </c>
      <c r="AY249" s="147" t="s">
        <v>224</v>
      </c>
    </row>
    <row r="250" spans="2:65" s="14" customFormat="1">
      <c r="B250" s="152"/>
      <c r="D250" s="136" t="s">
        <v>234</v>
      </c>
      <c r="E250" s="153" t="s">
        <v>1</v>
      </c>
      <c r="F250" s="154" t="s">
        <v>239</v>
      </c>
      <c r="H250" s="155">
        <v>420</v>
      </c>
      <c r="L250" s="152"/>
      <c r="M250" s="156"/>
      <c r="T250" s="157"/>
      <c r="AT250" s="153" t="s">
        <v>234</v>
      </c>
      <c r="AU250" s="153" t="s">
        <v>82</v>
      </c>
      <c r="AV250" s="14" t="s">
        <v>106</v>
      </c>
      <c r="AW250" s="14" t="s">
        <v>29</v>
      </c>
      <c r="AX250" s="14" t="s">
        <v>78</v>
      </c>
      <c r="AY250" s="153" t="s">
        <v>224</v>
      </c>
    </row>
    <row r="251" spans="2:65" s="1" customFormat="1" ht="24.2" customHeight="1">
      <c r="B251" s="123"/>
      <c r="C251" s="124" t="s">
        <v>350</v>
      </c>
      <c r="D251" s="124" t="s">
        <v>226</v>
      </c>
      <c r="E251" s="125" t="s">
        <v>3248</v>
      </c>
      <c r="F251" s="126" t="s">
        <v>3249</v>
      </c>
      <c r="G251" s="127" t="s">
        <v>639</v>
      </c>
      <c r="H251" s="128">
        <v>340</v>
      </c>
      <c r="I251" s="129">
        <v>29.1</v>
      </c>
      <c r="J251" s="129">
        <f>ROUND(I251*H251,2)</f>
        <v>9894</v>
      </c>
      <c r="K251" s="126" t="s">
        <v>2903</v>
      </c>
      <c r="L251" s="29"/>
      <c r="M251" s="130" t="s">
        <v>1</v>
      </c>
      <c r="N251" s="131" t="s">
        <v>39</v>
      </c>
      <c r="O251" s="132">
        <v>5.7000000000000002E-2</v>
      </c>
      <c r="P251" s="132">
        <f>O251*H251</f>
        <v>19.38</v>
      </c>
      <c r="Q251" s="132">
        <v>0</v>
      </c>
      <c r="R251" s="132">
        <f>Q251*H251</f>
        <v>0</v>
      </c>
      <c r="S251" s="132">
        <v>0</v>
      </c>
      <c r="T251" s="133">
        <f>S251*H251</f>
        <v>0</v>
      </c>
      <c r="AR251" s="134" t="s">
        <v>277</v>
      </c>
      <c r="AT251" s="134" t="s">
        <v>226</v>
      </c>
      <c r="AU251" s="134" t="s">
        <v>82</v>
      </c>
      <c r="AY251" s="17" t="s">
        <v>224</v>
      </c>
      <c r="BE251" s="135">
        <f>IF(N251="základní",J251,0)</f>
        <v>0</v>
      </c>
      <c r="BF251" s="135">
        <f>IF(N251="snížená",J251,0)</f>
        <v>9894</v>
      </c>
      <c r="BG251" s="135">
        <f>IF(N251="zákl. přenesená",J251,0)</f>
        <v>0</v>
      </c>
      <c r="BH251" s="135">
        <f>IF(N251="sníž. přenesená",J251,0)</f>
        <v>0</v>
      </c>
      <c r="BI251" s="135">
        <f>IF(N251="nulová",J251,0)</f>
        <v>0</v>
      </c>
      <c r="BJ251" s="17" t="s">
        <v>82</v>
      </c>
      <c r="BK251" s="135">
        <f>ROUND(I251*H251,2)</f>
        <v>9894</v>
      </c>
      <c r="BL251" s="17" t="s">
        <v>277</v>
      </c>
      <c r="BM251" s="134" t="s">
        <v>3250</v>
      </c>
    </row>
    <row r="252" spans="2:65" s="1" customFormat="1" ht="19.5">
      <c r="B252" s="29"/>
      <c r="D252" s="136" t="s">
        <v>231</v>
      </c>
      <c r="F252" s="137" t="s">
        <v>3251</v>
      </c>
      <c r="L252" s="29"/>
      <c r="M252" s="138"/>
      <c r="T252" s="53"/>
      <c r="AT252" s="17" t="s">
        <v>231</v>
      </c>
      <c r="AU252" s="17" t="s">
        <v>82</v>
      </c>
    </row>
    <row r="253" spans="2:65" s="1" customFormat="1" ht="24.2" customHeight="1">
      <c r="B253" s="123"/>
      <c r="C253" s="124" t="s">
        <v>464</v>
      </c>
      <c r="D253" s="124" t="s">
        <v>226</v>
      </c>
      <c r="E253" s="125" t="s">
        <v>3252</v>
      </c>
      <c r="F253" s="126" t="s">
        <v>3253</v>
      </c>
      <c r="G253" s="127" t="s">
        <v>639</v>
      </c>
      <c r="H253" s="128">
        <v>32</v>
      </c>
      <c r="I253" s="129">
        <v>64.8</v>
      </c>
      <c r="J253" s="129">
        <f>ROUND(I253*H253,2)</f>
        <v>2073.6</v>
      </c>
      <c r="K253" s="126" t="s">
        <v>230</v>
      </c>
      <c r="L253" s="29"/>
      <c r="M253" s="130" t="s">
        <v>1</v>
      </c>
      <c r="N253" s="131" t="s">
        <v>39</v>
      </c>
      <c r="O253" s="132">
        <v>0.127</v>
      </c>
      <c r="P253" s="132">
        <f>O253*H253</f>
        <v>4.0640000000000001</v>
      </c>
      <c r="Q253" s="132">
        <v>0</v>
      </c>
      <c r="R253" s="132">
        <f>Q253*H253</f>
        <v>0</v>
      </c>
      <c r="S253" s="132">
        <v>0</v>
      </c>
      <c r="T253" s="133">
        <f>S253*H253</f>
        <v>0</v>
      </c>
      <c r="AR253" s="134" t="s">
        <v>277</v>
      </c>
      <c r="AT253" s="134" t="s">
        <v>226</v>
      </c>
      <c r="AU253" s="134" t="s">
        <v>82</v>
      </c>
      <c r="AY253" s="17" t="s">
        <v>224</v>
      </c>
      <c r="BE253" s="135">
        <f>IF(N253="základní",J253,0)</f>
        <v>0</v>
      </c>
      <c r="BF253" s="135">
        <f>IF(N253="snížená",J253,0)</f>
        <v>2073.6</v>
      </c>
      <c r="BG253" s="135">
        <f>IF(N253="zákl. přenesená",J253,0)</f>
        <v>0</v>
      </c>
      <c r="BH253" s="135">
        <f>IF(N253="sníž. přenesená",J253,0)</f>
        <v>0</v>
      </c>
      <c r="BI253" s="135">
        <f>IF(N253="nulová",J253,0)</f>
        <v>0</v>
      </c>
      <c r="BJ253" s="17" t="s">
        <v>82</v>
      </c>
      <c r="BK253" s="135">
        <f>ROUND(I253*H253,2)</f>
        <v>2073.6</v>
      </c>
      <c r="BL253" s="17" t="s">
        <v>277</v>
      </c>
      <c r="BM253" s="134" t="s">
        <v>3254</v>
      </c>
    </row>
    <row r="254" spans="2:65" s="1" customFormat="1" ht="19.5">
      <c r="B254" s="29"/>
      <c r="D254" s="136" t="s">
        <v>231</v>
      </c>
      <c r="F254" s="137" t="s">
        <v>3255</v>
      </c>
      <c r="L254" s="29"/>
      <c r="M254" s="138"/>
      <c r="T254" s="53"/>
      <c r="AT254" s="17" t="s">
        <v>231</v>
      </c>
      <c r="AU254" s="17" t="s">
        <v>82</v>
      </c>
    </row>
    <row r="255" spans="2:65" s="1" customFormat="1">
      <c r="B255" s="29"/>
      <c r="D255" s="139" t="s">
        <v>232</v>
      </c>
      <c r="F255" s="140" t="s">
        <v>3256</v>
      </c>
      <c r="L255" s="29"/>
      <c r="M255" s="138"/>
      <c r="T255" s="53"/>
      <c r="AT255" s="17" t="s">
        <v>232</v>
      </c>
      <c r="AU255" s="17" t="s">
        <v>82</v>
      </c>
    </row>
    <row r="256" spans="2:65" s="1" customFormat="1" ht="24.2" customHeight="1">
      <c r="B256" s="123"/>
      <c r="C256" s="124" t="s">
        <v>355</v>
      </c>
      <c r="D256" s="124" t="s">
        <v>226</v>
      </c>
      <c r="E256" s="125" t="s">
        <v>3257</v>
      </c>
      <c r="F256" s="126" t="s">
        <v>3258</v>
      </c>
      <c r="G256" s="127" t="s">
        <v>639</v>
      </c>
      <c r="H256" s="128">
        <v>8</v>
      </c>
      <c r="I256" s="129">
        <v>118</v>
      </c>
      <c r="J256" s="129">
        <f>ROUND(I256*H256,2)</f>
        <v>944</v>
      </c>
      <c r="K256" s="126" t="s">
        <v>230</v>
      </c>
      <c r="L256" s="29"/>
      <c r="M256" s="130" t="s">
        <v>1</v>
      </c>
      <c r="N256" s="131" t="s">
        <v>39</v>
      </c>
      <c r="O256" s="132">
        <v>0.23200000000000001</v>
      </c>
      <c r="P256" s="132">
        <f>O256*H256</f>
        <v>1.8560000000000001</v>
      </c>
      <c r="Q256" s="132">
        <v>0</v>
      </c>
      <c r="R256" s="132">
        <f>Q256*H256</f>
        <v>0</v>
      </c>
      <c r="S256" s="132">
        <v>0</v>
      </c>
      <c r="T256" s="133">
        <f>S256*H256</f>
        <v>0</v>
      </c>
      <c r="AR256" s="134" t="s">
        <v>277</v>
      </c>
      <c r="AT256" s="134" t="s">
        <v>226</v>
      </c>
      <c r="AU256" s="134" t="s">
        <v>82</v>
      </c>
      <c r="AY256" s="17" t="s">
        <v>224</v>
      </c>
      <c r="BE256" s="135">
        <f>IF(N256="základní",J256,0)</f>
        <v>0</v>
      </c>
      <c r="BF256" s="135">
        <f>IF(N256="snížená",J256,0)</f>
        <v>944</v>
      </c>
      <c r="BG256" s="135">
        <f>IF(N256="zákl. přenesená",J256,0)</f>
        <v>0</v>
      </c>
      <c r="BH256" s="135">
        <f>IF(N256="sníž. přenesená",J256,0)</f>
        <v>0</v>
      </c>
      <c r="BI256" s="135">
        <f>IF(N256="nulová",J256,0)</f>
        <v>0</v>
      </c>
      <c r="BJ256" s="17" t="s">
        <v>82</v>
      </c>
      <c r="BK256" s="135">
        <f>ROUND(I256*H256,2)</f>
        <v>944</v>
      </c>
      <c r="BL256" s="17" t="s">
        <v>277</v>
      </c>
      <c r="BM256" s="134" t="s">
        <v>3259</v>
      </c>
    </row>
    <row r="257" spans="2:65" s="1" customFormat="1" ht="19.5">
      <c r="B257" s="29"/>
      <c r="D257" s="136" t="s">
        <v>231</v>
      </c>
      <c r="F257" s="137" t="s">
        <v>3260</v>
      </c>
      <c r="L257" s="29"/>
      <c r="M257" s="138"/>
      <c r="T257" s="53"/>
      <c r="AT257" s="17" t="s">
        <v>231</v>
      </c>
      <c r="AU257" s="17" t="s">
        <v>82</v>
      </c>
    </row>
    <row r="258" spans="2:65" s="1" customFormat="1">
      <c r="B258" s="29"/>
      <c r="D258" s="139" t="s">
        <v>232</v>
      </c>
      <c r="F258" s="140" t="s">
        <v>3261</v>
      </c>
      <c r="L258" s="29"/>
      <c r="M258" s="138"/>
      <c r="T258" s="53"/>
      <c r="AT258" s="17" t="s">
        <v>232</v>
      </c>
      <c r="AU258" s="17" t="s">
        <v>82</v>
      </c>
    </row>
    <row r="259" spans="2:65" s="1" customFormat="1" ht="21.75" customHeight="1">
      <c r="B259" s="123"/>
      <c r="C259" s="124" t="s">
        <v>472</v>
      </c>
      <c r="D259" s="124" t="s">
        <v>226</v>
      </c>
      <c r="E259" s="125" t="s">
        <v>3262</v>
      </c>
      <c r="F259" s="126" t="s">
        <v>3263</v>
      </c>
      <c r="G259" s="127" t="s">
        <v>639</v>
      </c>
      <c r="H259" s="128">
        <v>1528</v>
      </c>
      <c r="I259" s="129">
        <v>31.1</v>
      </c>
      <c r="J259" s="129">
        <f>ROUND(I259*H259,2)</f>
        <v>47520.800000000003</v>
      </c>
      <c r="K259" s="126" t="s">
        <v>2903</v>
      </c>
      <c r="L259" s="29"/>
      <c r="M259" s="130" t="s">
        <v>1</v>
      </c>
      <c r="N259" s="131" t="s">
        <v>39</v>
      </c>
      <c r="O259" s="132">
        <v>6.0999999999999999E-2</v>
      </c>
      <c r="P259" s="132">
        <f>O259*H259</f>
        <v>93.207999999999998</v>
      </c>
      <c r="Q259" s="132">
        <v>0</v>
      </c>
      <c r="R259" s="132">
        <f>Q259*H259</f>
        <v>0</v>
      </c>
      <c r="S259" s="132">
        <v>0</v>
      </c>
      <c r="T259" s="133">
        <f>S259*H259</f>
        <v>0</v>
      </c>
      <c r="AR259" s="134" t="s">
        <v>277</v>
      </c>
      <c r="AT259" s="134" t="s">
        <v>226</v>
      </c>
      <c r="AU259" s="134" t="s">
        <v>82</v>
      </c>
      <c r="AY259" s="17" t="s">
        <v>224</v>
      </c>
      <c r="BE259" s="135">
        <f>IF(N259="základní",J259,0)</f>
        <v>0</v>
      </c>
      <c r="BF259" s="135">
        <f>IF(N259="snížená",J259,0)</f>
        <v>47520.800000000003</v>
      </c>
      <c r="BG259" s="135">
        <f>IF(N259="zákl. přenesená",J259,0)</f>
        <v>0</v>
      </c>
      <c r="BH259" s="135">
        <f>IF(N259="sníž. přenesená",J259,0)</f>
        <v>0</v>
      </c>
      <c r="BI259" s="135">
        <f>IF(N259="nulová",J259,0)</f>
        <v>0</v>
      </c>
      <c r="BJ259" s="17" t="s">
        <v>82</v>
      </c>
      <c r="BK259" s="135">
        <f>ROUND(I259*H259,2)</f>
        <v>47520.800000000003</v>
      </c>
      <c r="BL259" s="17" t="s">
        <v>277</v>
      </c>
      <c r="BM259" s="134" t="s">
        <v>3264</v>
      </c>
    </row>
    <row r="260" spans="2:65" s="1" customFormat="1" ht="19.5">
      <c r="B260" s="29"/>
      <c r="D260" s="136" t="s">
        <v>231</v>
      </c>
      <c r="F260" s="137" t="s">
        <v>3265</v>
      </c>
      <c r="L260" s="29"/>
      <c r="M260" s="138"/>
      <c r="T260" s="53"/>
      <c r="AT260" s="17" t="s">
        <v>231</v>
      </c>
      <c r="AU260" s="17" t="s">
        <v>82</v>
      </c>
    </row>
    <row r="261" spans="2:65" s="1" customFormat="1" ht="21.75" customHeight="1">
      <c r="B261" s="123"/>
      <c r="C261" s="124" t="s">
        <v>359</v>
      </c>
      <c r="D261" s="124" t="s">
        <v>226</v>
      </c>
      <c r="E261" s="125" t="s">
        <v>3266</v>
      </c>
      <c r="F261" s="126" t="s">
        <v>3267</v>
      </c>
      <c r="G261" s="127" t="s">
        <v>639</v>
      </c>
      <c r="H261" s="128">
        <v>80</v>
      </c>
      <c r="I261" s="129">
        <v>69.900000000000006</v>
      </c>
      <c r="J261" s="129">
        <f>ROUND(I261*H261,2)</f>
        <v>5592</v>
      </c>
      <c r="K261" s="126" t="s">
        <v>230</v>
      </c>
      <c r="L261" s="29"/>
      <c r="M261" s="130" t="s">
        <v>1</v>
      </c>
      <c r="N261" s="131" t="s">
        <v>39</v>
      </c>
      <c r="O261" s="132">
        <v>0.13700000000000001</v>
      </c>
      <c r="P261" s="132">
        <f>O261*H261</f>
        <v>10.96</v>
      </c>
      <c r="Q261" s="132">
        <v>0</v>
      </c>
      <c r="R261" s="132">
        <f>Q261*H261</f>
        <v>0</v>
      </c>
      <c r="S261" s="132">
        <v>0</v>
      </c>
      <c r="T261" s="133">
        <f>S261*H261</f>
        <v>0</v>
      </c>
      <c r="AR261" s="134" t="s">
        <v>277</v>
      </c>
      <c r="AT261" s="134" t="s">
        <v>226</v>
      </c>
      <c r="AU261" s="134" t="s">
        <v>82</v>
      </c>
      <c r="AY261" s="17" t="s">
        <v>224</v>
      </c>
      <c r="BE261" s="135">
        <f>IF(N261="základní",J261,0)</f>
        <v>0</v>
      </c>
      <c r="BF261" s="135">
        <f>IF(N261="snížená",J261,0)</f>
        <v>5592</v>
      </c>
      <c r="BG261" s="135">
        <f>IF(N261="zákl. přenesená",J261,0)</f>
        <v>0</v>
      </c>
      <c r="BH261" s="135">
        <f>IF(N261="sníž. přenesená",J261,0)</f>
        <v>0</v>
      </c>
      <c r="BI261" s="135">
        <f>IF(N261="nulová",J261,0)</f>
        <v>0</v>
      </c>
      <c r="BJ261" s="17" t="s">
        <v>82</v>
      </c>
      <c r="BK261" s="135">
        <f>ROUND(I261*H261,2)</f>
        <v>5592</v>
      </c>
      <c r="BL261" s="17" t="s">
        <v>277</v>
      </c>
      <c r="BM261" s="134" t="s">
        <v>3268</v>
      </c>
    </row>
    <row r="262" spans="2:65" s="1" customFormat="1" ht="19.5">
      <c r="B262" s="29"/>
      <c r="D262" s="136" t="s">
        <v>231</v>
      </c>
      <c r="F262" s="137" t="s">
        <v>3269</v>
      </c>
      <c r="L262" s="29"/>
      <c r="M262" s="138"/>
      <c r="T262" s="53"/>
      <c r="AT262" s="17" t="s">
        <v>231</v>
      </c>
      <c r="AU262" s="17" t="s">
        <v>82</v>
      </c>
    </row>
    <row r="263" spans="2:65" s="1" customFormat="1">
      <c r="B263" s="29"/>
      <c r="D263" s="139" t="s">
        <v>232</v>
      </c>
      <c r="F263" s="140" t="s">
        <v>3270</v>
      </c>
      <c r="L263" s="29"/>
      <c r="M263" s="138"/>
      <c r="T263" s="53"/>
      <c r="AT263" s="17" t="s">
        <v>232</v>
      </c>
      <c r="AU263" s="17" t="s">
        <v>82</v>
      </c>
    </row>
    <row r="264" spans="2:65" s="1" customFormat="1" ht="24.2" customHeight="1">
      <c r="B264" s="123"/>
      <c r="C264" s="124" t="s">
        <v>479</v>
      </c>
      <c r="D264" s="124" t="s">
        <v>226</v>
      </c>
      <c r="E264" s="125" t="s">
        <v>3271</v>
      </c>
      <c r="F264" s="126" t="s">
        <v>3272</v>
      </c>
      <c r="G264" s="127" t="s">
        <v>639</v>
      </c>
      <c r="H264" s="128">
        <v>70</v>
      </c>
      <c r="I264" s="129">
        <v>163</v>
      </c>
      <c r="J264" s="129">
        <f>ROUND(I264*H264,2)</f>
        <v>11410</v>
      </c>
      <c r="K264" s="126" t="s">
        <v>230</v>
      </c>
      <c r="L264" s="29"/>
      <c r="M264" s="130" t="s">
        <v>1</v>
      </c>
      <c r="N264" s="131" t="s">
        <v>39</v>
      </c>
      <c r="O264" s="132">
        <v>0.32</v>
      </c>
      <c r="P264" s="132">
        <f>O264*H264</f>
        <v>22.400000000000002</v>
      </c>
      <c r="Q264" s="132">
        <v>0</v>
      </c>
      <c r="R264" s="132">
        <f>Q264*H264</f>
        <v>0</v>
      </c>
      <c r="S264" s="132">
        <v>0</v>
      </c>
      <c r="T264" s="133">
        <f>S264*H264</f>
        <v>0</v>
      </c>
      <c r="AR264" s="134" t="s">
        <v>277</v>
      </c>
      <c r="AT264" s="134" t="s">
        <v>226</v>
      </c>
      <c r="AU264" s="134" t="s">
        <v>82</v>
      </c>
      <c r="AY264" s="17" t="s">
        <v>224</v>
      </c>
      <c r="BE264" s="135">
        <f>IF(N264="základní",J264,0)</f>
        <v>0</v>
      </c>
      <c r="BF264" s="135">
        <f>IF(N264="snížená",J264,0)</f>
        <v>11410</v>
      </c>
      <c r="BG264" s="135">
        <f>IF(N264="zákl. přenesená",J264,0)</f>
        <v>0</v>
      </c>
      <c r="BH264" s="135">
        <f>IF(N264="sníž. přenesená",J264,0)</f>
        <v>0</v>
      </c>
      <c r="BI264" s="135">
        <f>IF(N264="nulová",J264,0)</f>
        <v>0</v>
      </c>
      <c r="BJ264" s="17" t="s">
        <v>82</v>
      </c>
      <c r="BK264" s="135">
        <f>ROUND(I264*H264,2)</f>
        <v>11410</v>
      </c>
      <c r="BL264" s="17" t="s">
        <v>277</v>
      </c>
      <c r="BM264" s="134" t="s">
        <v>3273</v>
      </c>
    </row>
    <row r="265" spans="2:65" s="1" customFormat="1" ht="19.5">
      <c r="B265" s="29"/>
      <c r="D265" s="136" t="s">
        <v>231</v>
      </c>
      <c r="F265" s="137" t="s">
        <v>3274</v>
      </c>
      <c r="L265" s="29"/>
      <c r="M265" s="138"/>
      <c r="T265" s="53"/>
      <c r="AT265" s="17" t="s">
        <v>231</v>
      </c>
      <c r="AU265" s="17" t="s">
        <v>82</v>
      </c>
    </row>
    <row r="266" spans="2:65" s="1" customFormat="1">
      <c r="B266" s="29"/>
      <c r="D266" s="139" t="s">
        <v>232</v>
      </c>
      <c r="F266" s="140" t="s">
        <v>3275</v>
      </c>
      <c r="L266" s="29"/>
      <c r="M266" s="138"/>
      <c r="T266" s="53"/>
      <c r="AT266" s="17" t="s">
        <v>232</v>
      </c>
      <c r="AU266" s="17" t="s">
        <v>82</v>
      </c>
    </row>
    <row r="267" spans="2:65" s="1" customFormat="1" ht="24.2" customHeight="1">
      <c r="B267" s="123"/>
      <c r="C267" s="124" t="s">
        <v>365</v>
      </c>
      <c r="D267" s="124" t="s">
        <v>226</v>
      </c>
      <c r="E267" s="125" t="s">
        <v>3276</v>
      </c>
      <c r="F267" s="126" t="s">
        <v>3277</v>
      </c>
      <c r="G267" s="127" t="s">
        <v>639</v>
      </c>
      <c r="H267" s="128">
        <v>81</v>
      </c>
      <c r="I267" s="129">
        <v>140</v>
      </c>
      <c r="J267" s="129">
        <f>ROUND(I267*H267,2)</f>
        <v>11340</v>
      </c>
      <c r="K267" s="126" t="s">
        <v>2903</v>
      </c>
      <c r="L267" s="29"/>
      <c r="M267" s="130" t="s">
        <v>1</v>
      </c>
      <c r="N267" s="131" t="s">
        <v>39</v>
      </c>
      <c r="O267" s="132">
        <v>0.30599999999999999</v>
      </c>
      <c r="P267" s="132">
        <f>O267*H267</f>
        <v>24.785999999999998</v>
      </c>
      <c r="Q267" s="132">
        <v>0</v>
      </c>
      <c r="R267" s="132">
        <f>Q267*H267</f>
        <v>0</v>
      </c>
      <c r="S267" s="132">
        <v>0</v>
      </c>
      <c r="T267" s="133">
        <f>S267*H267</f>
        <v>0</v>
      </c>
      <c r="AR267" s="134" t="s">
        <v>277</v>
      </c>
      <c r="AT267" s="134" t="s">
        <v>226</v>
      </c>
      <c r="AU267" s="134" t="s">
        <v>82</v>
      </c>
      <c r="AY267" s="17" t="s">
        <v>224</v>
      </c>
      <c r="BE267" s="135">
        <f>IF(N267="základní",J267,0)</f>
        <v>0</v>
      </c>
      <c r="BF267" s="135">
        <f>IF(N267="snížená",J267,0)</f>
        <v>11340</v>
      </c>
      <c r="BG267" s="135">
        <f>IF(N267="zákl. přenesená",J267,0)</f>
        <v>0</v>
      </c>
      <c r="BH267" s="135">
        <f>IF(N267="sníž. přenesená",J267,0)</f>
        <v>0</v>
      </c>
      <c r="BI267" s="135">
        <f>IF(N267="nulová",J267,0)</f>
        <v>0</v>
      </c>
      <c r="BJ267" s="17" t="s">
        <v>82</v>
      </c>
      <c r="BK267" s="135">
        <f>ROUND(I267*H267,2)</f>
        <v>11340</v>
      </c>
      <c r="BL267" s="17" t="s">
        <v>277</v>
      </c>
      <c r="BM267" s="134" t="s">
        <v>3278</v>
      </c>
    </row>
    <row r="268" spans="2:65" s="1" customFormat="1" ht="19.5">
      <c r="B268" s="29"/>
      <c r="D268" s="136" t="s">
        <v>231</v>
      </c>
      <c r="F268" s="137" t="s">
        <v>3279</v>
      </c>
      <c r="L268" s="29"/>
      <c r="M268" s="138"/>
      <c r="T268" s="53"/>
      <c r="AT268" s="17" t="s">
        <v>231</v>
      </c>
      <c r="AU268" s="17" t="s">
        <v>82</v>
      </c>
    </row>
    <row r="269" spans="2:65" s="13" customFormat="1">
      <c r="B269" s="146"/>
      <c r="D269" s="136" t="s">
        <v>234</v>
      </c>
      <c r="E269" s="147" t="s">
        <v>1</v>
      </c>
      <c r="F269" s="148" t="s">
        <v>3280</v>
      </c>
      <c r="H269" s="149">
        <v>55</v>
      </c>
      <c r="L269" s="146"/>
      <c r="M269" s="150"/>
      <c r="T269" s="151"/>
      <c r="AT269" s="147" t="s">
        <v>234</v>
      </c>
      <c r="AU269" s="147" t="s">
        <v>82</v>
      </c>
      <c r="AV269" s="13" t="s">
        <v>82</v>
      </c>
      <c r="AW269" s="13" t="s">
        <v>29</v>
      </c>
      <c r="AX269" s="13" t="s">
        <v>73</v>
      </c>
      <c r="AY269" s="147" t="s">
        <v>224</v>
      </c>
    </row>
    <row r="270" spans="2:65" s="12" customFormat="1">
      <c r="B270" s="141"/>
      <c r="D270" s="136" t="s">
        <v>234</v>
      </c>
      <c r="E270" s="142" t="s">
        <v>1</v>
      </c>
      <c r="F270" s="143" t="s">
        <v>3281</v>
      </c>
      <c r="H270" s="142" t="s">
        <v>1</v>
      </c>
      <c r="L270" s="141"/>
      <c r="M270" s="144"/>
      <c r="T270" s="145"/>
      <c r="AT270" s="142" t="s">
        <v>234</v>
      </c>
      <c r="AU270" s="142" t="s">
        <v>82</v>
      </c>
      <c r="AV270" s="12" t="s">
        <v>78</v>
      </c>
      <c r="AW270" s="12" t="s">
        <v>29</v>
      </c>
      <c r="AX270" s="12" t="s">
        <v>73</v>
      </c>
      <c r="AY270" s="142" t="s">
        <v>224</v>
      </c>
    </row>
    <row r="271" spans="2:65" s="13" customFormat="1">
      <c r="B271" s="146"/>
      <c r="D271" s="136" t="s">
        <v>234</v>
      </c>
      <c r="E271" s="147" t="s">
        <v>1</v>
      </c>
      <c r="F271" s="148" t="s">
        <v>313</v>
      </c>
      <c r="H271" s="149">
        <v>26</v>
      </c>
      <c r="L271" s="146"/>
      <c r="M271" s="150"/>
      <c r="T271" s="151"/>
      <c r="AT271" s="147" t="s">
        <v>234</v>
      </c>
      <c r="AU271" s="147" t="s">
        <v>82</v>
      </c>
      <c r="AV271" s="13" t="s">
        <v>82</v>
      </c>
      <c r="AW271" s="13" t="s">
        <v>29</v>
      </c>
      <c r="AX271" s="13" t="s">
        <v>73</v>
      </c>
      <c r="AY271" s="147" t="s">
        <v>224</v>
      </c>
    </row>
    <row r="272" spans="2:65" s="14" customFormat="1">
      <c r="B272" s="152"/>
      <c r="D272" s="136" t="s">
        <v>234</v>
      </c>
      <c r="E272" s="153" t="s">
        <v>1</v>
      </c>
      <c r="F272" s="154" t="s">
        <v>239</v>
      </c>
      <c r="H272" s="155">
        <v>81</v>
      </c>
      <c r="L272" s="152"/>
      <c r="M272" s="156"/>
      <c r="T272" s="157"/>
      <c r="AT272" s="153" t="s">
        <v>234</v>
      </c>
      <c r="AU272" s="153" t="s">
        <v>82</v>
      </c>
      <c r="AV272" s="14" t="s">
        <v>106</v>
      </c>
      <c r="AW272" s="14" t="s">
        <v>29</v>
      </c>
      <c r="AX272" s="14" t="s">
        <v>78</v>
      </c>
      <c r="AY272" s="153" t="s">
        <v>224</v>
      </c>
    </row>
    <row r="273" spans="2:65" s="1" customFormat="1" ht="24.2" customHeight="1">
      <c r="B273" s="123"/>
      <c r="C273" s="124" t="s">
        <v>491</v>
      </c>
      <c r="D273" s="124" t="s">
        <v>226</v>
      </c>
      <c r="E273" s="125" t="s">
        <v>3282</v>
      </c>
      <c r="F273" s="126" t="s">
        <v>3283</v>
      </c>
      <c r="G273" s="127" t="s">
        <v>639</v>
      </c>
      <c r="H273" s="128">
        <v>16</v>
      </c>
      <c r="I273" s="129">
        <v>188</v>
      </c>
      <c r="J273" s="129">
        <f>ROUND(I273*H273,2)</f>
        <v>3008</v>
      </c>
      <c r="K273" s="126" t="s">
        <v>2903</v>
      </c>
      <c r="L273" s="29"/>
      <c r="M273" s="130" t="s">
        <v>1</v>
      </c>
      <c r="N273" s="131" t="s">
        <v>39</v>
      </c>
      <c r="O273" s="132">
        <v>0.41099999999999998</v>
      </c>
      <c r="P273" s="132">
        <f>O273*H273</f>
        <v>6.5759999999999996</v>
      </c>
      <c r="Q273" s="132">
        <v>0</v>
      </c>
      <c r="R273" s="132">
        <f>Q273*H273</f>
        <v>0</v>
      </c>
      <c r="S273" s="132">
        <v>0</v>
      </c>
      <c r="T273" s="133">
        <f>S273*H273</f>
        <v>0</v>
      </c>
      <c r="AR273" s="134" t="s">
        <v>277</v>
      </c>
      <c r="AT273" s="134" t="s">
        <v>226</v>
      </c>
      <c r="AU273" s="134" t="s">
        <v>82</v>
      </c>
      <c r="AY273" s="17" t="s">
        <v>224</v>
      </c>
      <c r="BE273" s="135">
        <f>IF(N273="základní",J273,0)</f>
        <v>0</v>
      </c>
      <c r="BF273" s="135">
        <f>IF(N273="snížená",J273,0)</f>
        <v>3008</v>
      </c>
      <c r="BG273" s="135">
        <f>IF(N273="zákl. přenesená",J273,0)</f>
        <v>0</v>
      </c>
      <c r="BH273" s="135">
        <f>IF(N273="sníž. přenesená",J273,0)</f>
        <v>0</v>
      </c>
      <c r="BI273" s="135">
        <f>IF(N273="nulová",J273,0)</f>
        <v>0</v>
      </c>
      <c r="BJ273" s="17" t="s">
        <v>82</v>
      </c>
      <c r="BK273" s="135">
        <f>ROUND(I273*H273,2)</f>
        <v>3008</v>
      </c>
      <c r="BL273" s="17" t="s">
        <v>277</v>
      </c>
      <c r="BM273" s="134" t="s">
        <v>3284</v>
      </c>
    </row>
    <row r="274" spans="2:65" s="1" customFormat="1" ht="29.25">
      <c r="B274" s="29"/>
      <c r="D274" s="136" t="s">
        <v>231</v>
      </c>
      <c r="F274" s="137" t="s">
        <v>3285</v>
      </c>
      <c r="L274" s="29"/>
      <c r="M274" s="138"/>
      <c r="T274" s="53"/>
      <c r="AT274" s="17" t="s">
        <v>231</v>
      </c>
      <c r="AU274" s="17" t="s">
        <v>82</v>
      </c>
    </row>
    <row r="275" spans="2:65" s="13" customFormat="1">
      <c r="B275" s="146"/>
      <c r="D275" s="136" t="s">
        <v>234</v>
      </c>
      <c r="E275" s="147" t="s">
        <v>1</v>
      </c>
      <c r="F275" s="148" t="s">
        <v>277</v>
      </c>
      <c r="H275" s="149">
        <v>16</v>
      </c>
      <c r="L275" s="146"/>
      <c r="M275" s="150"/>
      <c r="T275" s="151"/>
      <c r="AT275" s="147" t="s">
        <v>234</v>
      </c>
      <c r="AU275" s="147" t="s">
        <v>82</v>
      </c>
      <c r="AV275" s="13" t="s">
        <v>82</v>
      </c>
      <c r="AW275" s="13" t="s">
        <v>29</v>
      </c>
      <c r="AX275" s="13" t="s">
        <v>73</v>
      </c>
      <c r="AY275" s="147" t="s">
        <v>224</v>
      </c>
    </row>
    <row r="276" spans="2:65" s="14" customFormat="1">
      <c r="B276" s="152"/>
      <c r="D276" s="136" t="s">
        <v>234</v>
      </c>
      <c r="E276" s="153" t="s">
        <v>1</v>
      </c>
      <c r="F276" s="154" t="s">
        <v>239</v>
      </c>
      <c r="H276" s="155">
        <v>16</v>
      </c>
      <c r="L276" s="152"/>
      <c r="M276" s="156"/>
      <c r="T276" s="157"/>
      <c r="AT276" s="153" t="s">
        <v>234</v>
      </c>
      <c r="AU276" s="153" t="s">
        <v>82</v>
      </c>
      <c r="AV276" s="14" t="s">
        <v>106</v>
      </c>
      <c r="AW276" s="14" t="s">
        <v>29</v>
      </c>
      <c r="AX276" s="14" t="s">
        <v>78</v>
      </c>
      <c r="AY276" s="153" t="s">
        <v>224</v>
      </c>
    </row>
    <row r="277" spans="2:65" s="1" customFormat="1" ht="21.75" customHeight="1">
      <c r="B277" s="123"/>
      <c r="C277" s="124" t="s">
        <v>370</v>
      </c>
      <c r="D277" s="124" t="s">
        <v>226</v>
      </c>
      <c r="E277" s="125" t="s">
        <v>3286</v>
      </c>
      <c r="F277" s="126" t="s">
        <v>3287</v>
      </c>
      <c r="G277" s="127" t="s">
        <v>639</v>
      </c>
      <c r="H277" s="128">
        <v>8</v>
      </c>
      <c r="I277" s="129">
        <v>149</v>
      </c>
      <c r="J277" s="129">
        <f>ROUND(I277*H277,2)</f>
        <v>1192</v>
      </c>
      <c r="K277" s="126" t="s">
        <v>2903</v>
      </c>
      <c r="L277" s="29"/>
      <c r="M277" s="130" t="s">
        <v>1</v>
      </c>
      <c r="N277" s="131" t="s">
        <v>39</v>
      </c>
      <c r="O277" s="132">
        <v>0.32700000000000001</v>
      </c>
      <c r="P277" s="132">
        <f>O277*H277</f>
        <v>2.6160000000000001</v>
      </c>
      <c r="Q277" s="132">
        <v>0</v>
      </c>
      <c r="R277" s="132">
        <f>Q277*H277</f>
        <v>0</v>
      </c>
      <c r="S277" s="132">
        <v>0</v>
      </c>
      <c r="T277" s="133">
        <f>S277*H277</f>
        <v>0</v>
      </c>
      <c r="AR277" s="134" t="s">
        <v>277</v>
      </c>
      <c r="AT277" s="134" t="s">
        <v>226</v>
      </c>
      <c r="AU277" s="134" t="s">
        <v>82</v>
      </c>
      <c r="AY277" s="17" t="s">
        <v>224</v>
      </c>
      <c r="BE277" s="135">
        <f>IF(N277="základní",J277,0)</f>
        <v>0</v>
      </c>
      <c r="BF277" s="135">
        <f>IF(N277="snížená",J277,0)</f>
        <v>1192</v>
      </c>
      <c r="BG277" s="135">
        <f>IF(N277="zákl. přenesená",J277,0)</f>
        <v>0</v>
      </c>
      <c r="BH277" s="135">
        <f>IF(N277="sníž. přenesená",J277,0)</f>
        <v>0</v>
      </c>
      <c r="BI277" s="135">
        <f>IF(N277="nulová",J277,0)</f>
        <v>0</v>
      </c>
      <c r="BJ277" s="17" t="s">
        <v>82</v>
      </c>
      <c r="BK277" s="135">
        <f>ROUND(I277*H277,2)</f>
        <v>1192</v>
      </c>
      <c r="BL277" s="17" t="s">
        <v>277</v>
      </c>
      <c r="BM277" s="134" t="s">
        <v>3288</v>
      </c>
    </row>
    <row r="278" spans="2:65" s="1" customFormat="1" ht="19.5">
      <c r="B278" s="29"/>
      <c r="D278" s="136" t="s">
        <v>231</v>
      </c>
      <c r="F278" s="137" t="s">
        <v>3289</v>
      </c>
      <c r="L278" s="29"/>
      <c r="M278" s="138"/>
      <c r="T278" s="53"/>
      <c r="AT278" s="17" t="s">
        <v>231</v>
      </c>
      <c r="AU278" s="17" t="s">
        <v>82</v>
      </c>
    </row>
    <row r="279" spans="2:65" s="13" customFormat="1">
      <c r="B279" s="146"/>
      <c r="D279" s="136" t="s">
        <v>234</v>
      </c>
      <c r="E279" s="147" t="s">
        <v>1</v>
      </c>
      <c r="F279" s="148" t="s">
        <v>3290</v>
      </c>
      <c r="H279" s="149">
        <v>8</v>
      </c>
      <c r="L279" s="146"/>
      <c r="M279" s="150"/>
      <c r="T279" s="151"/>
      <c r="AT279" s="147" t="s">
        <v>234</v>
      </c>
      <c r="AU279" s="147" t="s">
        <v>82</v>
      </c>
      <c r="AV279" s="13" t="s">
        <v>82</v>
      </c>
      <c r="AW279" s="13" t="s">
        <v>29</v>
      </c>
      <c r="AX279" s="13" t="s">
        <v>73</v>
      </c>
      <c r="AY279" s="147" t="s">
        <v>224</v>
      </c>
    </row>
    <row r="280" spans="2:65" s="14" customFormat="1">
      <c r="B280" s="152"/>
      <c r="D280" s="136" t="s">
        <v>234</v>
      </c>
      <c r="E280" s="153" t="s">
        <v>1</v>
      </c>
      <c r="F280" s="154" t="s">
        <v>239</v>
      </c>
      <c r="H280" s="155">
        <v>8</v>
      </c>
      <c r="L280" s="152"/>
      <c r="M280" s="156"/>
      <c r="T280" s="157"/>
      <c r="AT280" s="153" t="s">
        <v>234</v>
      </c>
      <c r="AU280" s="153" t="s">
        <v>82</v>
      </c>
      <c r="AV280" s="14" t="s">
        <v>106</v>
      </c>
      <c r="AW280" s="14" t="s">
        <v>29</v>
      </c>
      <c r="AX280" s="14" t="s">
        <v>78</v>
      </c>
      <c r="AY280" s="153" t="s">
        <v>224</v>
      </c>
    </row>
    <row r="281" spans="2:65" s="1" customFormat="1" ht="24.2" customHeight="1">
      <c r="B281" s="123"/>
      <c r="C281" s="124" t="s">
        <v>503</v>
      </c>
      <c r="D281" s="124" t="s">
        <v>226</v>
      </c>
      <c r="E281" s="125" t="s">
        <v>3291</v>
      </c>
      <c r="F281" s="126" t="s">
        <v>3292</v>
      </c>
      <c r="G281" s="127" t="s">
        <v>639</v>
      </c>
      <c r="H281" s="128">
        <v>16</v>
      </c>
      <c r="I281" s="129">
        <v>265</v>
      </c>
      <c r="J281" s="129">
        <f>ROUND(I281*H281,2)</f>
        <v>4240</v>
      </c>
      <c r="K281" s="126" t="s">
        <v>230</v>
      </c>
      <c r="L281" s="29"/>
      <c r="M281" s="130" t="s">
        <v>1</v>
      </c>
      <c r="N281" s="131" t="s">
        <v>39</v>
      </c>
      <c r="O281" s="132">
        <v>0.57899999999999996</v>
      </c>
      <c r="P281" s="132">
        <f>O281*H281</f>
        <v>9.2639999999999993</v>
      </c>
      <c r="Q281" s="132">
        <v>0</v>
      </c>
      <c r="R281" s="132">
        <f>Q281*H281</f>
        <v>0</v>
      </c>
      <c r="S281" s="132">
        <v>0</v>
      </c>
      <c r="T281" s="133">
        <f>S281*H281</f>
        <v>0</v>
      </c>
      <c r="AR281" s="134" t="s">
        <v>277</v>
      </c>
      <c r="AT281" s="134" t="s">
        <v>226</v>
      </c>
      <c r="AU281" s="134" t="s">
        <v>82</v>
      </c>
      <c r="AY281" s="17" t="s">
        <v>224</v>
      </c>
      <c r="BE281" s="135">
        <f>IF(N281="základní",J281,0)</f>
        <v>0</v>
      </c>
      <c r="BF281" s="135">
        <f>IF(N281="snížená",J281,0)</f>
        <v>4240</v>
      </c>
      <c r="BG281" s="135">
        <f>IF(N281="zákl. přenesená",J281,0)</f>
        <v>0</v>
      </c>
      <c r="BH281" s="135">
        <f>IF(N281="sníž. přenesená",J281,0)</f>
        <v>0</v>
      </c>
      <c r="BI281" s="135">
        <f>IF(N281="nulová",J281,0)</f>
        <v>0</v>
      </c>
      <c r="BJ281" s="17" t="s">
        <v>82</v>
      </c>
      <c r="BK281" s="135">
        <f>ROUND(I281*H281,2)</f>
        <v>4240</v>
      </c>
      <c r="BL281" s="17" t="s">
        <v>277</v>
      </c>
      <c r="BM281" s="134" t="s">
        <v>3293</v>
      </c>
    </row>
    <row r="282" spans="2:65" s="1" customFormat="1" ht="29.25">
      <c r="B282" s="29"/>
      <c r="D282" s="136" t="s">
        <v>231</v>
      </c>
      <c r="F282" s="137" t="s">
        <v>3294</v>
      </c>
      <c r="L282" s="29"/>
      <c r="M282" s="138"/>
      <c r="T282" s="53"/>
      <c r="AT282" s="17" t="s">
        <v>231</v>
      </c>
      <c r="AU282" s="17" t="s">
        <v>82</v>
      </c>
    </row>
    <row r="283" spans="2:65" s="1" customFormat="1">
      <c r="B283" s="29"/>
      <c r="D283" s="139" t="s">
        <v>232</v>
      </c>
      <c r="F283" s="140" t="s">
        <v>3295</v>
      </c>
      <c r="L283" s="29"/>
      <c r="M283" s="138"/>
      <c r="T283" s="53"/>
      <c r="AT283" s="17" t="s">
        <v>232</v>
      </c>
      <c r="AU283" s="17" t="s">
        <v>82</v>
      </c>
    </row>
    <row r="284" spans="2:65" s="1" customFormat="1" ht="24.2" customHeight="1">
      <c r="B284" s="123"/>
      <c r="C284" s="164" t="s">
        <v>373</v>
      </c>
      <c r="D284" s="164" t="s">
        <v>1008</v>
      </c>
      <c r="E284" s="165" t="s">
        <v>3296</v>
      </c>
      <c r="F284" s="166" t="s">
        <v>3297</v>
      </c>
      <c r="G284" s="167" t="s">
        <v>639</v>
      </c>
      <c r="H284" s="168">
        <v>16</v>
      </c>
      <c r="I284" s="169">
        <v>138.79</v>
      </c>
      <c r="J284" s="169">
        <f>ROUND(I284*H284,2)</f>
        <v>2220.64</v>
      </c>
      <c r="K284" s="166" t="s">
        <v>1</v>
      </c>
      <c r="L284" s="170"/>
      <c r="M284" s="171" t="s">
        <v>1</v>
      </c>
      <c r="N284" s="172" t="s">
        <v>39</v>
      </c>
      <c r="O284" s="132">
        <v>0</v>
      </c>
      <c r="P284" s="132">
        <f>O284*H284</f>
        <v>0</v>
      </c>
      <c r="Q284" s="132">
        <v>1E-4</v>
      </c>
      <c r="R284" s="132">
        <f>Q284*H284</f>
        <v>1.6000000000000001E-3</v>
      </c>
      <c r="S284" s="132">
        <v>0</v>
      </c>
      <c r="T284" s="133">
        <f>S284*H284</f>
        <v>0</v>
      </c>
      <c r="AR284" s="134" t="s">
        <v>332</v>
      </c>
      <c r="AT284" s="134" t="s">
        <v>1008</v>
      </c>
      <c r="AU284" s="134" t="s">
        <v>82</v>
      </c>
      <c r="AY284" s="17" t="s">
        <v>224</v>
      </c>
      <c r="BE284" s="135">
        <f>IF(N284="základní",J284,0)</f>
        <v>0</v>
      </c>
      <c r="BF284" s="135">
        <f>IF(N284="snížená",J284,0)</f>
        <v>2220.64</v>
      </c>
      <c r="BG284" s="135">
        <f>IF(N284="zákl. přenesená",J284,0)</f>
        <v>0</v>
      </c>
      <c r="BH284" s="135">
        <f>IF(N284="sníž. přenesená",J284,0)</f>
        <v>0</v>
      </c>
      <c r="BI284" s="135">
        <f>IF(N284="nulová",J284,0)</f>
        <v>0</v>
      </c>
      <c r="BJ284" s="17" t="s">
        <v>82</v>
      </c>
      <c r="BK284" s="135">
        <f>ROUND(I284*H284,2)</f>
        <v>2220.64</v>
      </c>
      <c r="BL284" s="17" t="s">
        <v>277</v>
      </c>
      <c r="BM284" s="134" t="s">
        <v>3298</v>
      </c>
    </row>
    <row r="285" spans="2:65" s="1" customFormat="1">
      <c r="B285" s="29"/>
      <c r="D285" s="136" t="s">
        <v>231</v>
      </c>
      <c r="F285" s="137" t="s">
        <v>3297</v>
      </c>
      <c r="L285" s="29"/>
      <c r="M285" s="138"/>
      <c r="T285" s="53"/>
      <c r="AT285" s="17" t="s">
        <v>231</v>
      </c>
      <c r="AU285" s="17" t="s">
        <v>82</v>
      </c>
    </row>
    <row r="286" spans="2:65" s="1" customFormat="1" ht="21.75" customHeight="1">
      <c r="B286" s="123"/>
      <c r="C286" s="164" t="s">
        <v>514</v>
      </c>
      <c r="D286" s="164" t="s">
        <v>1008</v>
      </c>
      <c r="E286" s="165" t="s">
        <v>3299</v>
      </c>
      <c r="F286" s="166" t="s">
        <v>3300</v>
      </c>
      <c r="G286" s="167" t="s">
        <v>639</v>
      </c>
      <c r="H286" s="168">
        <v>26</v>
      </c>
      <c r="I286" s="169">
        <v>333.42</v>
      </c>
      <c r="J286" s="169">
        <f>ROUND(I286*H286,2)</f>
        <v>8668.92</v>
      </c>
      <c r="K286" s="166" t="s">
        <v>1</v>
      </c>
      <c r="L286" s="170"/>
      <c r="M286" s="171" t="s">
        <v>1</v>
      </c>
      <c r="N286" s="172" t="s">
        <v>39</v>
      </c>
      <c r="O286" s="132">
        <v>0</v>
      </c>
      <c r="P286" s="132">
        <f>O286*H286</f>
        <v>0</v>
      </c>
      <c r="Q286" s="132">
        <v>0</v>
      </c>
      <c r="R286" s="132">
        <f>Q286*H286</f>
        <v>0</v>
      </c>
      <c r="S286" s="132">
        <v>0</v>
      </c>
      <c r="T286" s="133">
        <f>S286*H286</f>
        <v>0</v>
      </c>
      <c r="AR286" s="134" t="s">
        <v>332</v>
      </c>
      <c r="AT286" s="134" t="s">
        <v>1008</v>
      </c>
      <c r="AU286" s="134" t="s">
        <v>82</v>
      </c>
      <c r="AY286" s="17" t="s">
        <v>224</v>
      </c>
      <c r="BE286" s="135">
        <f>IF(N286="základní",J286,0)</f>
        <v>0</v>
      </c>
      <c r="BF286" s="135">
        <f>IF(N286="snížená",J286,0)</f>
        <v>8668.92</v>
      </c>
      <c r="BG286" s="135">
        <f>IF(N286="zákl. přenesená",J286,0)</f>
        <v>0</v>
      </c>
      <c r="BH286" s="135">
        <f>IF(N286="sníž. přenesená",J286,0)</f>
        <v>0</v>
      </c>
      <c r="BI286" s="135">
        <f>IF(N286="nulová",J286,0)</f>
        <v>0</v>
      </c>
      <c r="BJ286" s="17" t="s">
        <v>82</v>
      </c>
      <c r="BK286" s="135">
        <f>ROUND(I286*H286,2)</f>
        <v>8668.92</v>
      </c>
      <c r="BL286" s="17" t="s">
        <v>277</v>
      </c>
      <c r="BM286" s="134" t="s">
        <v>3301</v>
      </c>
    </row>
    <row r="287" spans="2:65" s="1" customFormat="1">
      <c r="B287" s="29"/>
      <c r="D287" s="136" t="s">
        <v>231</v>
      </c>
      <c r="F287" s="137" t="s">
        <v>3300</v>
      </c>
      <c r="L287" s="29"/>
      <c r="M287" s="138"/>
      <c r="T287" s="53"/>
      <c r="AT287" s="17" t="s">
        <v>231</v>
      </c>
      <c r="AU287" s="17" t="s">
        <v>82</v>
      </c>
    </row>
    <row r="288" spans="2:65" s="1" customFormat="1" ht="16.5" customHeight="1">
      <c r="B288" s="123"/>
      <c r="C288" s="164" t="s">
        <v>379</v>
      </c>
      <c r="D288" s="164" t="s">
        <v>1008</v>
      </c>
      <c r="E288" s="165" t="s">
        <v>3302</v>
      </c>
      <c r="F288" s="166" t="s">
        <v>3303</v>
      </c>
      <c r="G288" s="167" t="s">
        <v>639</v>
      </c>
      <c r="H288" s="168">
        <v>28</v>
      </c>
      <c r="I288" s="169">
        <v>244</v>
      </c>
      <c r="J288" s="169">
        <f>ROUND(I288*H288,2)</f>
        <v>6832</v>
      </c>
      <c r="K288" s="166" t="s">
        <v>2903</v>
      </c>
      <c r="L288" s="170"/>
      <c r="M288" s="171" t="s">
        <v>1</v>
      </c>
      <c r="N288" s="172" t="s">
        <v>39</v>
      </c>
      <c r="O288" s="132">
        <v>0</v>
      </c>
      <c r="P288" s="132">
        <f>O288*H288</f>
        <v>0</v>
      </c>
      <c r="Q288" s="132">
        <v>5.0000000000000002E-5</v>
      </c>
      <c r="R288" s="132">
        <f>Q288*H288</f>
        <v>1.4E-3</v>
      </c>
      <c r="S288" s="132">
        <v>0</v>
      </c>
      <c r="T288" s="133">
        <f>S288*H288</f>
        <v>0</v>
      </c>
      <c r="AR288" s="134" t="s">
        <v>332</v>
      </c>
      <c r="AT288" s="134" t="s">
        <v>1008</v>
      </c>
      <c r="AU288" s="134" t="s">
        <v>82</v>
      </c>
      <c r="AY288" s="17" t="s">
        <v>224</v>
      </c>
      <c r="BE288" s="135">
        <f>IF(N288="základní",J288,0)</f>
        <v>0</v>
      </c>
      <c r="BF288" s="135">
        <f>IF(N288="snížená",J288,0)</f>
        <v>6832</v>
      </c>
      <c r="BG288" s="135">
        <f>IF(N288="zákl. přenesená",J288,0)</f>
        <v>0</v>
      </c>
      <c r="BH288" s="135">
        <f>IF(N288="sníž. přenesená",J288,0)</f>
        <v>0</v>
      </c>
      <c r="BI288" s="135">
        <f>IF(N288="nulová",J288,0)</f>
        <v>0</v>
      </c>
      <c r="BJ288" s="17" t="s">
        <v>82</v>
      </c>
      <c r="BK288" s="135">
        <f>ROUND(I288*H288,2)</f>
        <v>6832</v>
      </c>
      <c r="BL288" s="17" t="s">
        <v>277</v>
      </c>
      <c r="BM288" s="134" t="s">
        <v>3304</v>
      </c>
    </row>
    <row r="289" spans="2:65" s="1" customFormat="1">
      <c r="B289" s="29"/>
      <c r="D289" s="136" t="s">
        <v>231</v>
      </c>
      <c r="F289" s="137" t="s">
        <v>3305</v>
      </c>
      <c r="L289" s="29"/>
      <c r="M289" s="138"/>
      <c r="T289" s="53"/>
      <c r="AT289" s="17" t="s">
        <v>231</v>
      </c>
      <c r="AU289" s="17" t="s">
        <v>82</v>
      </c>
    </row>
    <row r="290" spans="2:65" s="1" customFormat="1" ht="16.5" customHeight="1">
      <c r="B290" s="123"/>
      <c r="C290" s="164" t="s">
        <v>547</v>
      </c>
      <c r="D290" s="164" t="s">
        <v>1008</v>
      </c>
      <c r="E290" s="165" t="s">
        <v>3306</v>
      </c>
      <c r="F290" s="166" t="s">
        <v>3307</v>
      </c>
      <c r="G290" s="167" t="s">
        <v>639</v>
      </c>
      <c r="H290" s="168">
        <v>16</v>
      </c>
      <c r="I290" s="169">
        <v>492</v>
      </c>
      <c r="J290" s="169">
        <f>ROUND(I290*H290,2)</f>
        <v>7872</v>
      </c>
      <c r="K290" s="166" t="s">
        <v>2903</v>
      </c>
      <c r="L290" s="170"/>
      <c r="M290" s="171" t="s">
        <v>1</v>
      </c>
      <c r="N290" s="172" t="s">
        <v>39</v>
      </c>
      <c r="O290" s="132">
        <v>0</v>
      </c>
      <c r="P290" s="132">
        <f>O290*H290</f>
        <v>0</v>
      </c>
      <c r="Q290" s="132">
        <v>5.0000000000000002E-5</v>
      </c>
      <c r="R290" s="132">
        <f>Q290*H290</f>
        <v>8.0000000000000004E-4</v>
      </c>
      <c r="S290" s="132">
        <v>0</v>
      </c>
      <c r="T290" s="133">
        <f>S290*H290</f>
        <v>0</v>
      </c>
      <c r="AR290" s="134" t="s">
        <v>332</v>
      </c>
      <c r="AT290" s="134" t="s">
        <v>1008</v>
      </c>
      <c r="AU290" s="134" t="s">
        <v>82</v>
      </c>
      <c r="AY290" s="17" t="s">
        <v>224</v>
      </c>
      <c r="BE290" s="135">
        <f>IF(N290="základní",J290,0)</f>
        <v>0</v>
      </c>
      <c r="BF290" s="135">
        <f>IF(N290="snížená",J290,0)</f>
        <v>7872</v>
      </c>
      <c r="BG290" s="135">
        <f>IF(N290="zákl. přenesená",J290,0)</f>
        <v>0</v>
      </c>
      <c r="BH290" s="135">
        <f>IF(N290="sníž. přenesená",J290,0)</f>
        <v>0</v>
      </c>
      <c r="BI290" s="135">
        <f>IF(N290="nulová",J290,0)</f>
        <v>0</v>
      </c>
      <c r="BJ290" s="17" t="s">
        <v>82</v>
      </c>
      <c r="BK290" s="135">
        <f>ROUND(I290*H290,2)</f>
        <v>7872</v>
      </c>
      <c r="BL290" s="17" t="s">
        <v>277</v>
      </c>
      <c r="BM290" s="134" t="s">
        <v>3308</v>
      </c>
    </row>
    <row r="291" spans="2:65" s="1" customFormat="1">
      <c r="B291" s="29"/>
      <c r="D291" s="136" t="s">
        <v>231</v>
      </c>
      <c r="F291" s="137" t="s">
        <v>3309</v>
      </c>
      <c r="L291" s="29"/>
      <c r="M291" s="138"/>
      <c r="T291" s="53"/>
      <c r="AT291" s="17" t="s">
        <v>231</v>
      </c>
      <c r="AU291" s="17" t="s">
        <v>82</v>
      </c>
    </row>
    <row r="292" spans="2:65" s="1" customFormat="1" ht="16.5" customHeight="1">
      <c r="B292" s="123"/>
      <c r="C292" s="164" t="s">
        <v>385</v>
      </c>
      <c r="D292" s="164" t="s">
        <v>1008</v>
      </c>
      <c r="E292" s="165" t="s">
        <v>3310</v>
      </c>
      <c r="F292" s="166" t="s">
        <v>3311</v>
      </c>
      <c r="G292" s="167" t="s">
        <v>639</v>
      </c>
      <c r="H292" s="168">
        <v>8</v>
      </c>
      <c r="I292" s="169">
        <v>91.5</v>
      </c>
      <c r="J292" s="169">
        <f>ROUND(I292*H292,2)</f>
        <v>732</v>
      </c>
      <c r="K292" s="166" t="s">
        <v>2903</v>
      </c>
      <c r="L292" s="170"/>
      <c r="M292" s="171" t="s">
        <v>1</v>
      </c>
      <c r="N292" s="172" t="s">
        <v>39</v>
      </c>
      <c r="O292" s="132">
        <v>0</v>
      </c>
      <c r="P292" s="132">
        <f>O292*H292</f>
        <v>0</v>
      </c>
      <c r="Q292" s="132">
        <v>5.0000000000000002E-5</v>
      </c>
      <c r="R292" s="132">
        <f>Q292*H292</f>
        <v>4.0000000000000002E-4</v>
      </c>
      <c r="S292" s="132">
        <v>0</v>
      </c>
      <c r="T292" s="133">
        <f>S292*H292</f>
        <v>0</v>
      </c>
      <c r="AR292" s="134" t="s">
        <v>332</v>
      </c>
      <c r="AT292" s="134" t="s">
        <v>1008</v>
      </c>
      <c r="AU292" s="134" t="s">
        <v>82</v>
      </c>
      <c r="AY292" s="17" t="s">
        <v>224</v>
      </c>
      <c r="BE292" s="135">
        <f>IF(N292="základní",J292,0)</f>
        <v>0</v>
      </c>
      <c r="BF292" s="135">
        <f>IF(N292="snížená",J292,0)</f>
        <v>732</v>
      </c>
      <c r="BG292" s="135">
        <f>IF(N292="zákl. přenesená",J292,0)</f>
        <v>0</v>
      </c>
      <c r="BH292" s="135">
        <f>IF(N292="sníž. přenesená",J292,0)</f>
        <v>0</v>
      </c>
      <c r="BI292" s="135">
        <f>IF(N292="nulová",J292,0)</f>
        <v>0</v>
      </c>
      <c r="BJ292" s="17" t="s">
        <v>82</v>
      </c>
      <c r="BK292" s="135">
        <f>ROUND(I292*H292,2)</f>
        <v>732</v>
      </c>
      <c r="BL292" s="17" t="s">
        <v>277</v>
      </c>
      <c r="BM292" s="134" t="s">
        <v>3312</v>
      </c>
    </row>
    <row r="293" spans="2:65" s="1" customFormat="1">
      <c r="B293" s="29"/>
      <c r="D293" s="136" t="s">
        <v>231</v>
      </c>
      <c r="F293" s="137" t="s">
        <v>3311</v>
      </c>
      <c r="L293" s="29"/>
      <c r="M293" s="138"/>
      <c r="T293" s="53"/>
      <c r="AT293" s="17" t="s">
        <v>231</v>
      </c>
      <c r="AU293" s="17" t="s">
        <v>82</v>
      </c>
    </row>
    <row r="294" spans="2:65" s="1" customFormat="1" ht="33" customHeight="1">
      <c r="B294" s="123"/>
      <c r="C294" s="124" t="s">
        <v>567</v>
      </c>
      <c r="D294" s="124" t="s">
        <v>226</v>
      </c>
      <c r="E294" s="125" t="s">
        <v>3313</v>
      </c>
      <c r="F294" s="126" t="s">
        <v>3314</v>
      </c>
      <c r="G294" s="127" t="s">
        <v>639</v>
      </c>
      <c r="H294" s="128">
        <v>28</v>
      </c>
      <c r="I294" s="129">
        <v>107</v>
      </c>
      <c r="J294" s="129">
        <f>ROUND(I294*H294,2)</f>
        <v>2996</v>
      </c>
      <c r="K294" s="126" t="s">
        <v>230</v>
      </c>
      <c r="L294" s="29"/>
      <c r="M294" s="130" t="s">
        <v>1</v>
      </c>
      <c r="N294" s="131" t="s">
        <v>39</v>
      </c>
      <c r="O294" s="132">
        <v>0.23499999999999999</v>
      </c>
      <c r="P294" s="132">
        <f>O294*H294</f>
        <v>6.58</v>
      </c>
      <c r="Q294" s="132">
        <v>0</v>
      </c>
      <c r="R294" s="132">
        <f>Q294*H294</f>
        <v>0</v>
      </c>
      <c r="S294" s="132">
        <v>0</v>
      </c>
      <c r="T294" s="133">
        <f>S294*H294</f>
        <v>0</v>
      </c>
      <c r="AR294" s="134" t="s">
        <v>277</v>
      </c>
      <c r="AT294" s="134" t="s">
        <v>226</v>
      </c>
      <c r="AU294" s="134" t="s">
        <v>82</v>
      </c>
      <c r="AY294" s="17" t="s">
        <v>224</v>
      </c>
      <c r="BE294" s="135">
        <f>IF(N294="základní",J294,0)</f>
        <v>0</v>
      </c>
      <c r="BF294" s="135">
        <f>IF(N294="snížená",J294,0)</f>
        <v>2996</v>
      </c>
      <c r="BG294" s="135">
        <f>IF(N294="zákl. přenesená",J294,0)</f>
        <v>0</v>
      </c>
      <c r="BH294" s="135">
        <f>IF(N294="sníž. přenesená",J294,0)</f>
        <v>0</v>
      </c>
      <c r="BI294" s="135">
        <f>IF(N294="nulová",J294,0)</f>
        <v>0</v>
      </c>
      <c r="BJ294" s="17" t="s">
        <v>82</v>
      </c>
      <c r="BK294" s="135">
        <f>ROUND(I294*H294,2)</f>
        <v>2996</v>
      </c>
      <c r="BL294" s="17" t="s">
        <v>277</v>
      </c>
      <c r="BM294" s="134" t="s">
        <v>3315</v>
      </c>
    </row>
    <row r="295" spans="2:65" s="1" customFormat="1" ht="29.25">
      <c r="B295" s="29"/>
      <c r="D295" s="136" t="s">
        <v>231</v>
      </c>
      <c r="F295" s="137" t="s">
        <v>3316</v>
      </c>
      <c r="L295" s="29"/>
      <c r="M295" s="138"/>
      <c r="T295" s="53"/>
      <c r="AT295" s="17" t="s">
        <v>231</v>
      </c>
      <c r="AU295" s="17" t="s">
        <v>82</v>
      </c>
    </row>
    <row r="296" spans="2:65" s="1" customFormat="1">
      <c r="B296" s="29"/>
      <c r="D296" s="139" t="s">
        <v>232</v>
      </c>
      <c r="F296" s="140" t="s">
        <v>3317</v>
      </c>
      <c r="L296" s="29"/>
      <c r="M296" s="138"/>
      <c r="T296" s="53"/>
      <c r="AT296" s="17" t="s">
        <v>232</v>
      </c>
      <c r="AU296" s="17" t="s">
        <v>82</v>
      </c>
    </row>
    <row r="297" spans="2:65" s="1" customFormat="1" ht="24.2" customHeight="1">
      <c r="B297" s="123"/>
      <c r="C297" s="124" t="s">
        <v>396</v>
      </c>
      <c r="D297" s="124" t="s">
        <v>226</v>
      </c>
      <c r="E297" s="125" t="s">
        <v>3318</v>
      </c>
      <c r="F297" s="126" t="s">
        <v>3319</v>
      </c>
      <c r="G297" s="127" t="s">
        <v>639</v>
      </c>
      <c r="H297" s="128">
        <v>6</v>
      </c>
      <c r="I297" s="129">
        <v>343</v>
      </c>
      <c r="J297" s="129">
        <f>ROUND(I297*H297,2)</f>
        <v>2058</v>
      </c>
      <c r="K297" s="126" t="s">
        <v>2903</v>
      </c>
      <c r="L297" s="29"/>
      <c r="M297" s="130" t="s">
        <v>1</v>
      </c>
      <c r="N297" s="131" t="s">
        <v>39</v>
      </c>
      <c r="O297" s="132">
        <v>0.751</v>
      </c>
      <c r="P297" s="132">
        <f>O297*H297</f>
        <v>4.5060000000000002</v>
      </c>
      <c r="Q297" s="132">
        <v>0</v>
      </c>
      <c r="R297" s="132">
        <f>Q297*H297</f>
        <v>0</v>
      </c>
      <c r="S297" s="132">
        <v>0</v>
      </c>
      <c r="T297" s="133">
        <f>S297*H297</f>
        <v>0</v>
      </c>
      <c r="AR297" s="134" t="s">
        <v>277</v>
      </c>
      <c r="AT297" s="134" t="s">
        <v>226</v>
      </c>
      <c r="AU297" s="134" t="s">
        <v>82</v>
      </c>
      <c r="AY297" s="17" t="s">
        <v>224</v>
      </c>
      <c r="BE297" s="135">
        <f>IF(N297="základní",J297,0)</f>
        <v>0</v>
      </c>
      <c r="BF297" s="135">
        <f>IF(N297="snížená",J297,0)</f>
        <v>2058</v>
      </c>
      <c r="BG297" s="135">
        <f>IF(N297="zákl. přenesená",J297,0)</f>
        <v>0</v>
      </c>
      <c r="BH297" s="135">
        <f>IF(N297="sníž. přenesená",J297,0)</f>
        <v>0</v>
      </c>
      <c r="BI297" s="135">
        <f>IF(N297="nulová",J297,0)</f>
        <v>0</v>
      </c>
      <c r="BJ297" s="17" t="s">
        <v>82</v>
      </c>
      <c r="BK297" s="135">
        <f>ROUND(I297*H297,2)</f>
        <v>2058</v>
      </c>
      <c r="BL297" s="17" t="s">
        <v>277</v>
      </c>
      <c r="BM297" s="134" t="s">
        <v>3320</v>
      </c>
    </row>
    <row r="298" spans="2:65" s="1" customFormat="1" ht="19.5">
      <c r="B298" s="29"/>
      <c r="D298" s="136" t="s">
        <v>231</v>
      </c>
      <c r="F298" s="137" t="s">
        <v>3321</v>
      </c>
      <c r="L298" s="29"/>
      <c r="M298" s="138"/>
      <c r="T298" s="53"/>
      <c r="AT298" s="17" t="s">
        <v>231</v>
      </c>
      <c r="AU298" s="17" t="s">
        <v>82</v>
      </c>
    </row>
    <row r="299" spans="2:65" s="1" customFormat="1" ht="21.75" customHeight="1">
      <c r="B299" s="123"/>
      <c r="C299" s="124" t="s">
        <v>576</v>
      </c>
      <c r="D299" s="124" t="s">
        <v>226</v>
      </c>
      <c r="E299" s="125" t="s">
        <v>3322</v>
      </c>
      <c r="F299" s="126" t="s">
        <v>3323</v>
      </c>
      <c r="G299" s="127" t="s">
        <v>639</v>
      </c>
      <c r="H299" s="128">
        <v>7</v>
      </c>
      <c r="I299" s="129">
        <v>367</v>
      </c>
      <c r="J299" s="129">
        <f>ROUND(I299*H299,2)</f>
        <v>2569</v>
      </c>
      <c r="K299" s="126" t="s">
        <v>2903</v>
      </c>
      <c r="L299" s="29"/>
      <c r="M299" s="130" t="s">
        <v>1</v>
      </c>
      <c r="N299" s="131" t="s">
        <v>39</v>
      </c>
      <c r="O299" s="132">
        <v>0.80200000000000005</v>
      </c>
      <c r="P299" s="132">
        <f>O299*H299</f>
        <v>5.6140000000000008</v>
      </c>
      <c r="Q299" s="132">
        <v>0</v>
      </c>
      <c r="R299" s="132">
        <f>Q299*H299</f>
        <v>0</v>
      </c>
      <c r="S299" s="132">
        <v>0</v>
      </c>
      <c r="T299" s="133">
        <f>S299*H299</f>
        <v>0</v>
      </c>
      <c r="AR299" s="134" t="s">
        <v>277</v>
      </c>
      <c r="AT299" s="134" t="s">
        <v>226</v>
      </c>
      <c r="AU299" s="134" t="s">
        <v>82</v>
      </c>
      <c r="AY299" s="17" t="s">
        <v>224</v>
      </c>
      <c r="BE299" s="135">
        <f>IF(N299="základní",J299,0)</f>
        <v>0</v>
      </c>
      <c r="BF299" s="135">
        <f>IF(N299="snížená",J299,0)</f>
        <v>2569</v>
      </c>
      <c r="BG299" s="135">
        <f>IF(N299="zákl. přenesená",J299,0)</f>
        <v>0</v>
      </c>
      <c r="BH299" s="135">
        <f>IF(N299="sníž. přenesená",J299,0)</f>
        <v>0</v>
      </c>
      <c r="BI299" s="135">
        <f>IF(N299="nulová",J299,0)</f>
        <v>0</v>
      </c>
      <c r="BJ299" s="17" t="s">
        <v>82</v>
      </c>
      <c r="BK299" s="135">
        <f>ROUND(I299*H299,2)</f>
        <v>2569</v>
      </c>
      <c r="BL299" s="17" t="s">
        <v>277</v>
      </c>
      <c r="BM299" s="134" t="s">
        <v>3324</v>
      </c>
    </row>
    <row r="300" spans="2:65" s="1" customFormat="1" ht="19.5">
      <c r="B300" s="29"/>
      <c r="D300" s="136" t="s">
        <v>231</v>
      </c>
      <c r="F300" s="137" t="s">
        <v>3325</v>
      </c>
      <c r="L300" s="29"/>
      <c r="M300" s="138"/>
      <c r="T300" s="53"/>
      <c r="AT300" s="17" t="s">
        <v>231</v>
      </c>
      <c r="AU300" s="17" t="s">
        <v>82</v>
      </c>
    </row>
    <row r="301" spans="2:65" s="13" customFormat="1">
      <c r="B301" s="146"/>
      <c r="D301" s="136" t="s">
        <v>234</v>
      </c>
      <c r="E301" s="147" t="s">
        <v>1</v>
      </c>
      <c r="F301" s="148" t="s">
        <v>3326</v>
      </c>
      <c r="H301" s="149">
        <v>7</v>
      </c>
      <c r="L301" s="146"/>
      <c r="M301" s="150"/>
      <c r="T301" s="151"/>
      <c r="AT301" s="147" t="s">
        <v>234</v>
      </c>
      <c r="AU301" s="147" t="s">
        <v>82</v>
      </c>
      <c r="AV301" s="13" t="s">
        <v>82</v>
      </c>
      <c r="AW301" s="13" t="s">
        <v>29</v>
      </c>
      <c r="AX301" s="13" t="s">
        <v>73</v>
      </c>
      <c r="AY301" s="147" t="s">
        <v>224</v>
      </c>
    </row>
    <row r="302" spans="2:65" s="14" customFormat="1">
      <c r="B302" s="152"/>
      <c r="D302" s="136" t="s">
        <v>234</v>
      </c>
      <c r="E302" s="153" t="s">
        <v>1</v>
      </c>
      <c r="F302" s="154" t="s">
        <v>239</v>
      </c>
      <c r="H302" s="155">
        <v>7</v>
      </c>
      <c r="L302" s="152"/>
      <c r="M302" s="156"/>
      <c r="T302" s="157"/>
      <c r="AT302" s="153" t="s">
        <v>234</v>
      </c>
      <c r="AU302" s="153" t="s">
        <v>82</v>
      </c>
      <c r="AV302" s="14" t="s">
        <v>106</v>
      </c>
      <c r="AW302" s="14" t="s">
        <v>29</v>
      </c>
      <c r="AX302" s="14" t="s">
        <v>78</v>
      </c>
      <c r="AY302" s="153" t="s">
        <v>224</v>
      </c>
    </row>
    <row r="303" spans="2:65" s="1" customFormat="1" ht="24.2" customHeight="1">
      <c r="B303" s="123"/>
      <c r="C303" s="124" t="s">
        <v>406</v>
      </c>
      <c r="D303" s="124" t="s">
        <v>226</v>
      </c>
      <c r="E303" s="125" t="s">
        <v>3327</v>
      </c>
      <c r="F303" s="177" t="s">
        <v>3328</v>
      </c>
      <c r="G303" s="127" t="s">
        <v>639</v>
      </c>
      <c r="H303" s="128">
        <v>1</v>
      </c>
      <c r="I303" s="129">
        <v>1032</v>
      </c>
      <c r="J303" s="129">
        <f>ROUND(I303*H303,2)</f>
        <v>1032</v>
      </c>
      <c r="K303" s="126" t="s">
        <v>2903</v>
      </c>
      <c r="L303" s="29"/>
      <c r="M303" s="130" t="s">
        <v>1</v>
      </c>
      <c r="N303" s="131" t="s">
        <v>39</v>
      </c>
      <c r="O303" s="132">
        <v>1.75</v>
      </c>
      <c r="P303" s="132">
        <f>O303*H303</f>
        <v>1.75</v>
      </c>
      <c r="Q303" s="132">
        <v>0</v>
      </c>
      <c r="R303" s="132">
        <f>Q303*H303</f>
        <v>0</v>
      </c>
      <c r="S303" s="132">
        <v>0</v>
      </c>
      <c r="T303" s="133">
        <f>S303*H303</f>
        <v>0</v>
      </c>
      <c r="AR303" s="134" t="s">
        <v>277</v>
      </c>
      <c r="AT303" s="134" t="s">
        <v>226</v>
      </c>
      <c r="AU303" s="134" t="s">
        <v>82</v>
      </c>
      <c r="AY303" s="17" t="s">
        <v>224</v>
      </c>
      <c r="BE303" s="135">
        <f>IF(N303="základní",J303,0)</f>
        <v>0</v>
      </c>
      <c r="BF303" s="135">
        <f>IF(N303="snížená",J303,0)</f>
        <v>1032</v>
      </c>
      <c r="BG303" s="135">
        <f>IF(N303="zákl. přenesená",J303,0)</f>
        <v>0</v>
      </c>
      <c r="BH303" s="135">
        <f>IF(N303="sníž. přenesená",J303,0)</f>
        <v>0</v>
      </c>
      <c r="BI303" s="135">
        <f>IF(N303="nulová",J303,0)</f>
        <v>0</v>
      </c>
      <c r="BJ303" s="17" t="s">
        <v>82</v>
      </c>
      <c r="BK303" s="135">
        <f>ROUND(I303*H303,2)</f>
        <v>1032</v>
      </c>
      <c r="BL303" s="17" t="s">
        <v>277</v>
      </c>
      <c r="BM303" s="134" t="s">
        <v>3329</v>
      </c>
    </row>
    <row r="304" spans="2:65" s="1" customFormat="1" ht="19.5">
      <c r="B304" s="29"/>
      <c r="D304" s="136" t="s">
        <v>231</v>
      </c>
      <c r="F304" s="137" t="s">
        <v>3330</v>
      </c>
      <c r="L304" s="29"/>
      <c r="M304" s="138"/>
      <c r="T304" s="53"/>
      <c r="AT304" s="17" t="s">
        <v>231</v>
      </c>
      <c r="AU304" s="17" t="s">
        <v>82</v>
      </c>
    </row>
    <row r="305" spans="2:65" s="1" customFormat="1" ht="24.2" customHeight="1">
      <c r="B305" s="123"/>
      <c r="C305" s="124" t="s">
        <v>593</v>
      </c>
      <c r="D305" s="124" t="s">
        <v>226</v>
      </c>
      <c r="E305" s="125" t="s">
        <v>3331</v>
      </c>
      <c r="F305" s="126" t="s">
        <v>3332</v>
      </c>
      <c r="G305" s="127" t="s">
        <v>639</v>
      </c>
      <c r="H305" s="128">
        <v>313</v>
      </c>
      <c r="I305" s="129">
        <v>114</v>
      </c>
      <c r="J305" s="129">
        <f>ROUND(I305*H305,2)</f>
        <v>35682</v>
      </c>
      <c r="K305" s="126" t="s">
        <v>2903</v>
      </c>
      <c r="L305" s="29"/>
      <c r="M305" s="130" t="s">
        <v>1</v>
      </c>
      <c r="N305" s="131" t="s">
        <v>39</v>
      </c>
      <c r="O305" s="132">
        <v>0.249</v>
      </c>
      <c r="P305" s="132">
        <f>O305*H305</f>
        <v>77.936999999999998</v>
      </c>
      <c r="Q305" s="132">
        <v>0</v>
      </c>
      <c r="R305" s="132">
        <f>Q305*H305</f>
        <v>0</v>
      </c>
      <c r="S305" s="132">
        <v>0</v>
      </c>
      <c r="T305" s="133">
        <f>S305*H305</f>
        <v>0</v>
      </c>
      <c r="AR305" s="134" t="s">
        <v>277</v>
      </c>
      <c r="AT305" s="134" t="s">
        <v>226</v>
      </c>
      <c r="AU305" s="134" t="s">
        <v>82</v>
      </c>
      <c r="AY305" s="17" t="s">
        <v>224</v>
      </c>
      <c r="BE305" s="135">
        <f>IF(N305="základní",J305,0)</f>
        <v>0</v>
      </c>
      <c r="BF305" s="135">
        <f>IF(N305="snížená",J305,0)</f>
        <v>35682</v>
      </c>
      <c r="BG305" s="135">
        <f>IF(N305="zákl. přenesená",J305,0)</f>
        <v>0</v>
      </c>
      <c r="BH305" s="135">
        <f>IF(N305="sníž. přenesená",J305,0)</f>
        <v>0</v>
      </c>
      <c r="BI305" s="135">
        <f>IF(N305="nulová",J305,0)</f>
        <v>0</v>
      </c>
      <c r="BJ305" s="17" t="s">
        <v>82</v>
      </c>
      <c r="BK305" s="135">
        <f>ROUND(I305*H305,2)</f>
        <v>35682</v>
      </c>
      <c r="BL305" s="17" t="s">
        <v>277</v>
      </c>
      <c r="BM305" s="134" t="s">
        <v>3333</v>
      </c>
    </row>
    <row r="306" spans="2:65" s="1" customFormat="1" ht="29.25">
      <c r="B306" s="29"/>
      <c r="D306" s="136" t="s">
        <v>231</v>
      </c>
      <c r="F306" s="137" t="s">
        <v>3334</v>
      </c>
      <c r="L306" s="29"/>
      <c r="M306" s="138"/>
      <c r="T306" s="53"/>
      <c r="AT306" s="17" t="s">
        <v>231</v>
      </c>
      <c r="AU306" s="17" t="s">
        <v>82</v>
      </c>
    </row>
    <row r="307" spans="2:65" s="13" customFormat="1">
      <c r="B307" s="146"/>
      <c r="D307" s="136" t="s">
        <v>234</v>
      </c>
      <c r="E307" s="147" t="s">
        <v>1</v>
      </c>
      <c r="F307" s="148" t="s">
        <v>1827</v>
      </c>
      <c r="H307" s="149">
        <v>313</v>
      </c>
      <c r="L307" s="146"/>
      <c r="M307" s="150"/>
      <c r="T307" s="151"/>
      <c r="AT307" s="147" t="s">
        <v>234</v>
      </c>
      <c r="AU307" s="147" t="s">
        <v>82</v>
      </c>
      <c r="AV307" s="13" t="s">
        <v>82</v>
      </c>
      <c r="AW307" s="13" t="s">
        <v>29</v>
      </c>
      <c r="AX307" s="13" t="s">
        <v>73</v>
      </c>
      <c r="AY307" s="147" t="s">
        <v>224</v>
      </c>
    </row>
    <row r="308" spans="2:65" s="14" customFormat="1">
      <c r="B308" s="152"/>
      <c r="D308" s="136" t="s">
        <v>234</v>
      </c>
      <c r="E308" s="153" t="s">
        <v>1</v>
      </c>
      <c r="F308" s="154" t="s">
        <v>239</v>
      </c>
      <c r="H308" s="155">
        <v>313</v>
      </c>
      <c r="L308" s="152"/>
      <c r="M308" s="156"/>
      <c r="T308" s="157"/>
      <c r="AT308" s="153" t="s">
        <v>234</v>
      </c>
      <c r="AU308" s="153" t="s">
        <v>82</v>
      </c>
      <c r="AV308" s="14" t="s">
        <v>106</v>
      </c>
      <c r="AW308" s="14" t="s">
        <v>29</v>
      </c>
      <c r="AX308" s="14" t="s">
        <v>78</v>
      </c>
      <c r="AY308" s="153" t="s">
        <v>224</v>
      </c>
    </row>
    <row r="309" spans="2:65" s="1" customFormat="1" ht="24.2" customHeight="1">
      <c r="B309" s="123"/>
      <c r="C309" s="124" t="s">
        <v>412</v>
      </c>
      <c r="D309" s="124" t="s">
        <v>226</v>
      </c>
      <c r="E309" s="125" t="s">
        <v>3335</v>
      </c>
      <c r="F309" s="126" t="s">
        <v>3336</v>
      </c>
      <c r="G309" s="127" t="s">
        <v>639</v>
      </c>
      <c r="H309" s="128">
        <v>33</v>
      </c>
      <c r="I309" s="129">
        <v>123</v>
      </c>
      <c r="J309" s="129">
        <f>ROUND(I309*H309,2)</f>
        <v>4059</v>
      </c>
      <c r="K309" s="126" t="s">
        <v>2903</v>
      </c>
      <c r="L309" s="29"/>
      <c r="M309" s="130" t="s">
        <v>1</v>
      </c>
      <c r="N309" s="131" t="s">
        <v>39</v>
      </c>
      <c r="O309" s="132">
        <v>0.27</v>
      </c>
      <c r="P309" s="132">
        <f>O309*H309</f>
        <v>8.91</v>
      </c>
      <c r="Q309" s="132">
        <v>0</v>
      </c>
      <c r="R309" s="132">
        <f>Q309*H309</f>
        <v>0</v>
      </c>
      <c r="S309" s="132">
        <v>0</v>
      </c>
      <c r="T309" s="133">
        <f>S309*H309</f>
        <v>0</v>
      </c>
      <c r="AR309" s="134" t="s">
        <v>277</v>
      </c>
      <c r="AT309" s="134" t="s">
        <v>226</v>
      </c>
      <c r="AU309" s="134" t="s">
        <v>82</v>
      </c>
      <c r="AY309" s="17" t="s">
        <v>224</v>
      </c>
      <c r="BE309" s="135">
        <f>IF(N309="základní",J309,0)</f>
        <v>0</v>
      </c>
      <c r="BF309" s="135">
        <f>IF(N309="snížená",J309,0)</f>
        <v>4059</v>
      </c>
      <c r="BG309" s="135">
        <f>IF(N309="zákl. přenesená",J309,0)</f>
        <v>0</v>
      </c>
      <c r="BH309" s="135">
        <f>IF(N309="sníž. přenesená",J309,0)</f>
        <v>0</v>
      </c>
      <c r="BI309" s="135">
        <f>IF(N309="nulová",J309,0)</f>
        <v>0</v>
      </c>
      <c r="BJ309" s="17" t="s">
        <v>82</v>
      </c>
      <c r="BK309" s="135">
        <f>ROUND(I309*H309,2)</f>
        <v>4059</v>
      </c>
      <c r="BL309" s="17" t="s">
        <v>277</v>
      </c>
      <c r="BM309" s="134" t="s">
        <v>3337</v>
      </c>
    </row>
    <row r="310" spans="2:65" s="1" customFormat="1" ht="29.25">
      <c r="B310" s="29"/>
      <c r="D310" s="136" t="s">
        <v>231</v>
      </c>
      <c r="F310" s="137" t="s">
        <v>3338</v>
      </c>
      <c r="L310" s="29"/>
      <c r="M310" s="138"/>
      <c r="T310" s="53"/>
      <c r="AT310" s="17" t="s">
        <v>231</v>
      </c>
      <c r="AU310" s="17" t="s">
        <v>82</v>
      </c>
    </row>
    <row r="311" spans="2:65" s="13" customFormat="1">
      <c r="B311" s="146"/>
      <c r="D311" s="136" t="s">
        <v>234</v>
      </c>
      <c r="E311" s="147" t="s">
        <v>1</v>
      </c>
      <c r="F311" s="148" t="s">
        <v>432</v>
      </c>
      <c r="H311" s="149">
        <v>33</v>
      </c>
      <c r="L311" s="146"/>
      <c r="M311" s="150"/>
      <c r="T311" s="151"/>
      <c r="AT311" s="147" t="s">
        <v>234</v>
      </c>
      <c r="AU311" s="147" t="s">
        <v>82</v>
      </c>
      <c r="AV311" s="13" t="s">
        <v>82</v>
      </c>
      <c r="AW311" s="13" t="s">
        <v>29</v>
      </c>
      <c r="AX311" s="13" t="s">
        <v>73</v>
      </c>
      <c r="AY311" s="147" t="s">
        <v>224</v>
      </c>
    </row>
    <row r="312" spans="2:65" s="14" customFormat="1">
      <c r="B312" s="152"/>
      <c r="D312" s="136" t="s">
        <v>234</v>
      </c>
      <c r="E312" s="153" t="s">
        <v>1</v>
      </c>
      <c r="F312" s="154" t="s">
        <v>239</v>
      </c>
      <c r="H312" s="155">
        <v>33</v>
      </c>
      <c r="L312" s="152"/>
      <c r="M312" s="156"/>
      <c r="T312" s="157"/>
      <c r="AT312" s="153" t="s">
        <v>234</v>
      </c>
      <c r="AU312" s="153" t="s">
        <v>82</v>
      </c>
      <c r="AV312" s="14" t="s">
        <v>106</v>
      </c>
      <c r="AW312" s="14" t="s">
        <v>29</v>
      </c>
      <c r="AX312" s="14" t="s">
        <v>78</v>
      </c>
      <c r="AY312" s="153" t="s">
        <v>224</v>
      </c>
    </row>
    <row r="313" spans="2:65" s="1" customFormat="1" ht="16.5" customHeight="1">
      <c r="B313" s="123"/>
      <c r="C313" s="124" t="s">
        <v>602</v>
      </c>
      <c r="D313" s="124" t="s">
        <v>226</v>
      </c>
      <c r="E313" s="125" t="s">
        <v>3339</v>
      </c>
      <c r="F313" s="126" t="s">
        <v>3340</v>
      </c>
      <c r="G313" s="127" t="s">
        <v>639</v>
      </c>
      <c r="H313" s="128">
        <v>16</v>
      </c>
      <c r="I313" s="129">
        <v>207</v>
      </c>
      <c r="J313" s="129">
        <f>ROUND(I313*H313,2)</f>
        <v>3312</v>
      </c>
      <c r="K313" s="126" t="s">
        <v>230</v>
      </c>
      <c r="L313" s="29"/>
      <c r="M313" s="130" t="s">
        <v>1</v>
      </c>
      <c r="N313" s="131" t="s">
        <v>39</v>
      </c>
      <c r="O313" s="132">
        <v>0.40500000000000003</v>
      </c>
      <c r="P313" s="132">
        <f>O313*H313</f>
        <v>6.48</v>
      </c>
      <c r="Q313" s="132">
        <v>0</v>
      </c>
      <c r="R313" s="132">
        <f>Q313*H313</f>
        <v>0</v>
      </c>
      <c r="S313" s="132">
        <v>0</v>
      </c>
      <c r="T313" s="133">
        <f>S313*H313</f>
        <v>0</v>
      </c>
      <c r="AR313" s="134" t="s">
        <v>277</v>
      </c>
      <c r="AT313" s="134" t="s">
        <v>226</v>
      </c>
      <c r="AU313" s="134" t="s">
        <v>82</v>
      </c>
      <c r="AY313" s="17" t="s">
        <v>224</v>
      </c>
      <c r="BE313" s="135">
        <f>IF(N313="základní",J313,0)</f>
        <v>0</v>
      </c>
      <c r="BF313" s="135">
        <f>IF(N313="snížená",J313,0)</f>
        <v>3312</v>
      </c>
      <c r="BG313" s="135">
        <f>IF(N313="zákl. přenesená",J313,0)</f>
        <v>0</v>
      </c>
      <c r="BH313" s="135">
        <f>IF(N313="sníž. přenesená",J313,0)</f>
        <v>0</v>
      </c>
      <c r="BI313" s="135">
        <f>IF(N313="nulová",J313,0)</f>
        <v>0</v>
      </c>
      <c r="BJ313" s="17" t="s">
        <v>82</v>
      </c>
      <c r="BK313" s="135">
        <f>ROUND(I313*H313,2)</f>
        <v>3312</v>
      </c>
      <c r="BL313" s="17" t="s">
        <v>277</v>
      </c>
      <c r="BM313" s="134" t="s">
        <v>3341</v>
      </c>
    </row>
    <row r="314" spans="2:65" s="1" customFormat="1">
      <c r="B314" s="29"/>
      <c r="D314" s="136" t="s">
        <v>231</v>
      </c>
      <c r="F314" s="137" t="s">
        <v>3342</v>
      </c>
      <c r="L314" s="29"/>
      <c r="M314" s="138"/>
      <c r="T314" s="53"/>
      <c r="AT314" s="17" t="s">
        <v>231</v>
      </c>
      <c r="AU314" s="17" t="s">
        <v>82</v>
      </c>
    </row>
    <row r="315" spans="2:65" s="1" customFormat="1">
      <c r="B315" s="29"/>
      <c r="D315" s="139" t="s">
        <v>232</v>
      </c>
      <c r="F315" s="140" t="s">
        <v>3343</v>
      </c>
      <c r="L315" s="29"/>
      <c r="M315" s="138"/>
      <c r="T315" s="53"/>
      <c r="AT315" s="17" t="s">
        <v>232</v>
      </c>
      <c r="AU315" s="17" t="s">
        <v>82</v>
      </c>
    </row>
    <row r="316" spans="2:65" s="1" customFormat="1" ht="16.5" customHeight="1">
      <c r="B316" s="123"/>
      <c r="C316" s="124" t="s">
        <v>417</v>
      </c>
      <c r="D316" s="124" t="s">
        <v>226</v>
      </c>
      <c r="E316" s="125" t="s">
        <v>3344</v>
      </c>
      <c r="F316" s="126" t="s">
        <v>3345</v>
      </c>
      <c r="G316" s="127" t="s">
        <v>639</v>
      </c>
      <c r="H316" s="128">
        <v>1</v>
      </c>
      <c r="I316" s="129">
        <v>258</v>
      </c>
      <c r="J316" s="129">
        <f>ROUND(I316*H316,2)</f>
        <v>258</v>
      </c>
      <c r="K316" s="126" t="s">
        <v>230</v>
      </c>
      <c r="L316" s="29"/>
      <c r="M316" s="130" t="s">
        <v>1</v>
      </c>
      <c r="N316" s="131" t="s">
        <v>39</v>
      </c>
      <c r="O316" s="132">
        <v>0.505</v>
      </c>
      <c r="P316" s="132">
        <f>O316*H316</f>
        <v>0.505</v>
      </c>
      <c r="Q316" s="132">
        <v>0</v>
      </c>
      <c r="R316" s="132">
        <f>Q316*H316</f>
        <v>0</v>
      </c>
      <c r="S316" s="132">
        <v>0</v>
      </c>
      <c r="T316" s="133">
        <f>S316*H316</f>
        <v>0</v>
      </c>
      <c r="AR316" s="134" t="s">
        <v>277</v>
      </c>
      <c r="AT316" s="134" t="s">
        <v>226</v>
      </c>
      <c r="AU316" s="134" t="s">
        <v>82</v>
      </c>
      <c r="AY316" s="17" t="s">
        <v>224</v>
      </c>
      <c r="BE316" s="135">
        <f>IF(N316="základní",J316,0)</f>
        <v>0</v>
      </c>
      <c r="BF316" s="135">
        <f>IF(N316="snížená",J316,0)</f>
        <v>258</v>
      </c>
      <c r="BG316" s="135">
        <f>IF(N316="zákl. přenesená",J316,0)</f>
        <v>0</v>
      </c>
      <c r="BH316" s="135">
        <f>IF(N316="sníž. přenesená",J316,0)</f>
        <v>0</v>
      </c>
      <c r="BI316" s="135">
        <f>IF(N316="nulová",J316,0)</f>
        <v>0</v>
      </c>
      <c r="BJ316" s="17" t="s">
        <v>82</v>
      </c>
      <c r="BK316" s="135">
        <f>ROUND(I316*H316,2)</f>
        <v>258</v>
      </c>
      <c r="BL316" s="17" t="s">
        <v>277</v>
      </c>
      <c r="BM316" s="134" t="s">
        <v>3346</v>
      </c>
    </row>
    <row r="317" spans="2:65" s="1" customFormat="1">
      <c r="B317" s="29"/>
      <c r="D317" s="136" t="s">
        <v>231</v>
      </c>
      <c r="F317" s="137" t="s">
        <v>3347</v>
      </c>
      <c r="L317" s="29"/>
      <c r="M317" s="138"/>
      <c r="T317" s="53"/>
      <c r="AT317" s="17" t="s">
        <v>231</v>
      </c>
      <c r="AU317" s="17" t="s">
        <v>82</v>
      </c>
    </row>
    <row r="318" spans="2:65" s="1" customFormat="1">
      <c r="B318" s="29"/>
      <c r="D318" s="139" t="s">
        <v>232</v>
      </c>
      <c r="F318" s="140" t="s">
        <v>3348</v>
      </c>
      <c r="L318" s="29"/>
      <c r="M318" s="138"/>
      <c r="T318" s="53"/>
      <c r="AT318" s="17" t="s">
        <v>232</v>
      </c>
      <c r="AU318" s="17" t="s">
        <v>82</v>
      </c>
    </row>
    <row r="319" spans="2:65" s="1" customFormat="1" ht="16.5" customHeight="1">
      <c r="B319" s="123"/>
      <c r="C319" s="164" t="s">
        <v>610</v>
      </c>
      <c r="D319" s="164" t="s">
        <v>1008</v>
      </c>
      <c r="E319" s="165" t="s">
        <v>3349</v>
      </c>
      <c r="F319" s="166" t="s">
        <v>3350</v>
      </c>
      <c r="G319" s="167" t="s">
        <v>639</v>
      </c>
      <c r="H319" s="168">
        <v>1</v>
      </c>
      <c r="I319" s="169">
        <v>1654.01</v>
      </c>
      <c r="J319" s="169">
        <f>ROUND(I319*H319,2)</f>
        <v>1654.01</v>
      </c>
      <c r="K319" s="166" t="s">
        <v>1</v>
      </c>
      <c r="L319" s="170"/>
      <c r="M319" s="171" t="s">
        <v>1</v>
      </c>
      <c r="N319" s="172" t="s">
        <v>39</v>
      </c>
      <c r="O319" s="132">
        <v>0</v>
      </c>
      <c r="P319" s="132">
        <f>O319*H319</f>
        <v>0</v>
      </c>
      <c r="Q319" s="132">
        <v>0</v>
      </c>
      <c r="R319" s="132">
        <f>Q319*H319</f>
        <v>0</v>
      </c>
      <c r="S319" s="132">
        <v>0</v>
      </c>
      <c r="T319" s="133">
        <f>S319*H319</f>
        <v>0</v>
      </c>
      <c r="AR319" s="134" t="s">
        <v>332</v>
      </c>
      <c r="AT319" s="134" t="s">
        <v>1008</v>
      </c>
      <c r="AU319" s="134" t="s">
        <v>82</v>
      </c>
      <c r="AY319" s="17" t="s">
        <v>224</v>
      </c>
      <c r="BE319" s="135">
        <f>IF(N319="základní",J319,0)</f>
        <v>0</v>
      </c>
      <c r="BF319" s="135">
        <f>IF(N319="snížená",J319,0)</f>
        <v>1654.01</v>
      </c>
      <c r="BG319" s="135">
        <f>IF(N319="zákl. přenesená",J319,0)</f>
        <v>0</v>
      </c>
      <c r="BH319" s="135">
        <f>IF(N319="sníž. přenesená",J319,0)</f>
        <v>0</v>
      </c>
      <c r="BI319" s="135">
        <f>IF(N319="nulová",J319,0)</f>
        <v>0</v>
      </c>
      <c r="BJ319" s="17" t="s">
        <v>82</v>
      </c>
      <c r="BK319" s="135">
        <f>ROUND(I319*H319,2)</f>
        <v>1654.01</v>
      </c>
      <c r="BL319" s="17" t="s">
        <v>277</v>
      </c>
      <c r="BM319" s="134" t="s">
        <v>3351</v>
      </c>
    </row>
    <row r="320" spans="2:65" s="1" customFormat="1">
      <c r="B320" s="29"/>
      <c r="D320" s="136" t="s">
        <v>231</v>
      </c>
      <c r="F320" s="137" t="s">
        <v>3352</v>
      </c>
      <c r="L320" s="29"/>
      <c r="M320" s="138"/>
      <c r="T320" s="53"/>
      <c r="AT320" s="17" t="s">
        <v>231</v>
      </c>
      <c r="AU320" s="17" t="s">
        <v>82</v>
      </c>
    </row>
    <row r="321" spans="2:65" s="1" customFormat="1" ht="33" customHeight="1">
      <c r="B321" s="123"/>
      <c r="C321" s="124" t="s">
        <v>422</v>
      </c>
      <c r="D321" s="124" t="s">
        <v>226</v>
      </c>
      <c r="E321" s="125" t="s">
        <v>3353</v>
      </c>
      <c r="F321" s="126" t="s">
        <v>3354</v>
      </c>
      <c r="G321" s="127" t="s">
        <v>639</v>
      </c>
      <c r="H321" s="128">
        <v>129</v>
      </c>
      <c r="I321" s="129">
        <v>283</v>
      </c>
      <c r="J321" s="129">
        <f>ROUND(I321*H321,2)</f>
        <v>36507</v>
      </c>
      <c r="K321" s="126" t="s">
        <v>230</v>
      </c>
      <c r="L321" s="29"/>
      <c r="M321" s="130" t="s">
        <v>1</v>
      </c>
      <c r="N321" s="131" t="s">
        <v>39</v>
      </c>
      <c r="O321" s="132">
        <v>0.58599999999999997</v>
      </c>
      <c r="P321" s="132">
        <f>O321*H321</f>
        <v>75.593999999999994</v>
      </c>
      <c r="Q321" s="132">
        <v>0</v>
      </c>
      <c r="R321" s="132">
        <f>Q321*H321</f>
        <v>0</v>
      </c>
      <c r="S321" s="132">
        <v>0</v>
      </c>
      <c r="T321" s="133">
        <f>S321*H321</f>
        <v>0</v>
      </c>
      <c r="AR321" s="134" t="s">
        <v>277</v>
      </c>
      <c r="AT321" s="134" t="s">
        <v>226</v>
      </c>
      <c r="AU321" s="134" t="s">
        <v>82</v>
      </c>
      <c r="AY321" s="17" t="s">
        <v>224</v>
      </c>
      <c r="BE321" s="135">
        <f>IF(N321="základní",J321,0)</f>
        <v>0</v>
      </c>
      <c r="BF321" s="135">
        <f>IF(N321="snížená",J321,0)</f>
        <v>36507</v>
      </c>
      <c r="BG321" s="135">
        <f>IF(N321="zákl. přenesená",J321,0)</f>
        <v>0</v>
      </c>
      <c r="BH321" s="135">
        <f>IF(N321="sníž. přenesená",J321,0)</f>
        <v>0</v>
      </c>
      <c r="BI321" s="135">
        <f>IF(N321="nulová",J321,0)</f>
        <v>0</v>
      </c>
      <c r="BJ321" s="17" t="s">
        <v>82</v>
      </c>
      <c r="BK321" s="135">
        <f>ROUND(I321*H321,2)</f>
        <v>36507</v>
      </c>
      <c r="BL321" s="17" t="s">
        <v>277</v>
      </c>
      <c r="BM321" s="134" t="s">
        <v>3355</v>
      </c>
    </row>
    <row r="322" spans="2:65" s="1" customFormat="1" ht="29.25">
      <c r="B322" s="29"/>
      <c r="D322" s="136" t="s">
        <v>231</v>
      </c>
      <c r="F322" s="137" t="s">
        <v>3356</v>
      </c>
      <c r="L322" s="29"/>
      <c r="M322" s="138"/>
      <c r="T322" s="53"/>
      <c r="AT322" s="17" t="s">
        <v>231</v>
      </c>
      <c r="AU322" s="17" t="s">
        <v>82</v>
      </c>
    </row>
    <row r="323" spans="2:65" s="1" customFormat="1">
      <c r="B323" s="29"/>
      <c r="D323" s="139" t="s">
        <v>232</v>
      </c>
      <c r="F323" s="140" t="s">
        <v>3357</v>
      </c>
      <c r="L323" s="29"/>
      <c r="M323" s="138"/>
      <c r="T323" s="53"/>
      <c r="AT323" s="17" t="s">
        <v>232</v>
      </c>
      <c r="AU323" s="17" t="s">
        <v>82</v>
      </c>
    </row>
    <row r="324" spans="2:65" s="13" customFormat="1">
      <c r="B324" s="146"/>
      <c r="D324" s="136" t="s">
        <v>234</v>
      </c>
      <c r="E324" s="147" t="s">
        <v>1</v>
      </c>
      <c r="F324" s="148" t="s">
        <v>3358</v>
      </c>
      <c r="H324" s="149">
        <v>129</v>
      </c>
      <c r="L324" s="146"/>
      <c r="M324" s="150"/>
      <c r="T324" s="151"/>
      <c r="AT324" s="147" t="s">
        <v>234</v>
      </c>
      <c r="AU324" s="147" t="s">
        <v>82</v>
      </c>
      <c r="AV324" s="13" t="s">
        <v>82</v>
      </c>
      <c r="AW324" s="13" t="s">
        <v>29</v>
      </c>
      <c r="AX324" s="13" t="s">
        <v>73</v>
      </c>
      <c r="AY324" s="147" t="s">
        <v>224</v>
      </c>
    </row>
    <row r="325" spans="2:65" s="14" customFormat="1">
      <c r="B325" s="152"/>
      <c r="D325" s="136" t="s">
        <v>234</v>
      </c>
      <c r="E325" s="153" t="s">
        <v>1</v>
      </c>
      <c r="F325" s="154" t="s">
        <v>239</v>
      </c>
      <c r="H325" s="155">
        <v>129</v>
      </c>
      <c r="L325" s="152"/>
      <c r="M325" s="156"/>
      <c r="T325" s="157"/>
      <c r="AT325" s="153" t="s">
        <v>234</v>
      </c>
      <c r="AU325" s="153" t="s">
        <v>82</v>
      </c>
      <c r="AV325" s="14" t="s">
        <v>106</v>
      </c>
      <c r="AW325" s="14" t="s">
        <v>29</v>
      </c>
      <c r="AX325" s="14" t="s">
        <v>78</v>
      </c>
      <c r="AY325" s="153" t="s">
        <v>224</v>
      </c>
    </row>
    <row r="326" spans="2:65" s="1" customFormat="1" ht="24.2" customHeight="1">
      <c r="B326" s="123"/>
      <c r="C326" s="124" t="s">
        <v>617</v>
      </c>
      <c r="D326" s="124" t="s">
        <v>226</v>
      </c>
      <c r="E326" s="125" t="s">
        <v>3359</v>
      </c>
      <c r="F326" s="126" t="s">
        <v>3360</v>
      </c>
      <c r="G326" s="127" t="s">
        <v>272</v>
      </c>
      <c r="H326" s="128">
        <v>144</v>
      </c>
      <c r="I326" s="129">
        <v>206</v>
      </c>
      <c r="J326" s="129">
        <f>ROUND(I326*H326,2)</f>
        <v>29664</v>
      </c>
      <c r="K326" s="126" t="s">
        <v>2903</v>
      </c>
      <c r="L326" s="29"/>
      <c r="M326" s="130" t="s">
        <v>1</v>
      </c>
      <c r="N326" s="131" t="s">
        <v>39</v>
      </c>
      <c r="O326" s="132">
        <v>0.42599999999999999</v>
      </c>
      <c r="P326" s="132">
        <f>O326*H326</f>
        <v>61.344000000000001</v>
      </c>
      <c r="Q326" s="132">
        <v>0</v>
      </c>
      <c r="R326" s="132">
        <f>Q326*H326</f>
        <v>0</v>
      </c>
      <c r="S326" s="132">
        <v>0</v>
      </c>
      <c r="T326" s="133">
        <f>S326*H326</f>
        <v>0</v>
      </c>
      <c r="AR326" s="134" t="s">
        <v>277</v>
      </c>
      <c r="AT326" s="134" t="s">
        <v>226</v>
      </c>
      <c r="AU326" s="134" t="s">
        <v>82</v>
      </c>
      <c r="AY326" s="17" t="s">
        <v>224</v>
      </c>
      <c r="BE326" s="135">
        <f>IF(N326="základní",J326,0)</f>
        <v>0</v>
      </c>
      <c r="BF326" s="135">
        <f>IF(N326="snížená",J326,0)</f>
        <v>29664</v>
      </c>
      <c r="BG326" s="135">
        <f>IF(N326="zákl. přenesená",J326,0)</f>
        <v>0</v>
      </c>
      <c r="BH326" s="135">
        <f>IF(N326="sníž. přenesená",J326,0)</f>
        <v>0</v>
      </c>
      <c r="BI326" s="135">
        <f>IF(N326="nulová",J326,0)</f>
        <v>0</v>
      </c>
      <c r="BJ326" s="17" t="s">
        <v>82</v>
      </c>
      <c r="BK326" s="135">
        <f>ROUND(I326*H326,2)</f>
        <v>29664</v>
      </c>
      <c r="BL326" s="17" t="s">
        <v>277</v>
      </c>
      <c r="BM326" s="134" t="s">
        <v>3361</v>
      </c>
    </row>
    <row r="327" spans="2:65" s="1" customFormat="1" ht="29.25">
      <c r="B327" s="29"/>
      <c r="D327" s="136" t="s">
        <v>231</v>
      </c>
      <c r="F327" s="137" t="s">
        <v>3362</v>
      </c>
      <c r="L327" s="29"/>
      <c r="M327" s="138"/>
      <c r="T327" s="53"/>
      <c r="AT327" s="17" t="s">
        <v>231</v>
      </c>
      <c r="AU327" s="17" t="s">
        <v>82</v>
      </c>
    </row>
    <row r="328" spans="2:65" s="1" customFormat="1" ht="24.2" customHeight="1">
      <c r="B328" s="123"/>
      <c r="C328" s="124" t="s">
        <v>429</v>
      </c>
      <c r="D328" s="124" t="s">
        <v>226</v>
      </c>
      <c r="E328" s="125" t="s">
        <v>3363</v>
      </c>
      <c r="F328" s="126" t="s">
        <v>3364</v>
      </c>
      <c r="G328" s="127" t="s">
        <v>639</v>
      </c>
      <c r="H328" s="128">
        <v>103</v>
      </c>
      <c r="I328" s="129">
        <v>296</v>
      </c>
      <c r="J328" s="129">
        <f>ROUND(I328*H328,2)</f>
        <v>30488</v>
      </c>
      <c r="K328" s="126" t="s">
        <v>2903</v>
      </c>
      <c r="L328" s="29"/>
      <c r="M328" s="130" t="s">
        <v>1</v>
      </c>
      <c r="N328" s="131" t="s">
        <v>39</v>
      </c>
      <c r="O328" s="132">
        <v>0.61199999999999999</v>
      </c>
      <c r="P328" s="132">
        <f>O328*H328</f>
        <v>63.036000000000001</v>
      </c>
      <c r="Q328" s="132">
        <v>0</v>
      </c>
      <c r="R328" s="132">
        <f>Q328*H328</f>
        <v>0</v>
      </c>
      <c r="S328" s="132">
        <v>0</v>
      </c>
      <c r="T328" s="133">
        <f>S328*H328</f>
        <v>0</v>
      </c>
      <c r="AR328" s="134" t="s">
        <v>277</v>
      </c>
      <c r="AT328" s="134" t="s">
        <v>226</v>
      </c>
      <c r="AU328" s="134" t="s">
        <v>82</v>
      </c>
      <c r="AY328" s="17" t="s">
        <v>224</v>
      </c>
      <c r="BE328" s="135">
        <f>IF(N328="základní",J328,0)</f>
        <v>0</v>
      </c>
      <c r="BF328" s="135">
        <f>IF(N328="snížená",J328,0)</f>
        <v>30488</v>
      </c>
      <c r="BG328" s="135">
        <f>IF(N328="zákl. přenesená",J328,0)</f>
        <v>0</v>
      </c>
      <c r="BH328" s="135">
        <f>IF(N328="sníž. přenesená",J328,0)</f>
        <v>0</v>
      </c>
      <c r="BI328" s="135">
        <f>IF(N328="nulová",J328,0)</f>
        <v>0</v>
      </c>
      <c r="BJ328" s="17" t="s">
        <v>82</v>
      </c>
      <c r="BK328" s="135">
        <f>ROUND(I328*H328,2)</f>
        <v>30488</v>
      </c>
      <c r="BL328" s="17" t="s">
        <v>277</v>
      </c>
      <c r="BM328" s="134" t="s">
        <v>3365</v>
      </c>
    </row>
    <row r="329" spans="2:65" s="1" customFormat="1" ht="29.25">
      <c r="B329" s="29"/>
      <c r="D329" s="136" t="s">
        <v>231</v>
      </c>
      <c r="F329" s="137" t="s">
        <v>3366</v>
      </c>
      <c r="L329" s="29"/>
      <c r="M329" s="138"/>
      <c r="T329" s="53"/>
      <c r="AT329" s="17" t="s">
        <v>231</v>
      </c>
      <c r="AU329" s="17" t="s">
        <v>82</v>
      </c>
    </row>
    <row r="330" spans="2:65" s="13" customFormat="1">
      <c r="B330" s="146"/>
      <c r="D330" s="136" t="s">
        <v>234</v>
      </c>
      <c r="E330" s="147" t="s">
        <v>1</v>
      </c>
      <c r="F330" s="148" t="s">
        <v>3367</v>
      </c>
      <c r="H330" s="149">
        <v>103</v>
      </c>
      <c r="L330" s="146"/>
      <c r="M330" s="150"/>
      <c r="T330" s="151"/>
      <c r="AT330" s="147" t="s">
        <v>234</v>
      </c>
      <c r="AU330" s="147" t="s">
        <v>82</v>
      </c>
      <c r="AV330" s="13" t="s">
        <v>82</v>
      </c>
      <c r="AW330" s="13" t="s">
        <v>29</v>
      </c>
      <c r="AX330" s="13" t="s">
        <v>73</v>
      </c>
      <c r="AY330" s="147" t="s">
        <v>224</v>
      </c>
    </row>
    <row r="331" spans="2:65" s="14" customFormat="1">
      <c r="B331" s="152"/>
      <c r="D331" s="136" t="s">
        <v>234</v>
      </c>
      <c r="E331" s="153" t="s">
        <v>1</v>
      </c>
      <c r="F331" s="154" t="s">
        <v>239</v>
      </c>
      <c r="H331" s="155">
        <v>103</v>
      </c>
      <c r="L331" s="152"/>
      <c r="M331" s="156"/>
      <c r="T331" s="157"/>
      <c r="AT331" s="153" t="s">
        <v>234</v>
      </c>
      <c r="AU331" s="153" t="s">
        <v>82</v>
      </c>
      <c r="AV331" s="14" t="s">
        <v>106</v>
      </c>
      <c r="AW331" s="14" t="s">
        <v>29</v>
      </c>
      <c r="AX331" s="14" t="s">
        <v>78</v>
      </c>
      <c r="AY331" s="153" t="s">
        <v>224</v>
      </c>
    </row>
    <row r="332" spans="2:65" s="1" customFormat="1" ht="16.5" customHeight="1">
      <c r="B332" s="123"/>
      <c r="C332" s="124" t="s">
        <v>624</v>
      </c>
      <c r="D332" s="124" t="s">
        <v>226</v>
      </c>
      <c r="E332" s="125" t="s">
        <v>3368</v>
      </c>
      <c r="F332" s="126" t="s">
        <v>3369</v>
      </c>
      <c r="G332" s="127" t="s">
        <v>639</v>
      </c>
      <c r="H332" s="128">
        <v>17</v>
      </c>
      <c r="I332" s="129">
        <v>61.8</v>
      </c>
      <c r="J332" s="129">
        <f>ROUND(I332*H332,2)</f>
        <v>1050.5999999999999</v>
      </c>
      <c r="K332" s="126" t="s">
        <v>1</v>
      </c>
      <c r="L332" s="29"/>
      <c r="M332" s="130" t="s">
        <v>1</v>
      </c>
      <c r="N332" s="131" t="s">
        <v>39</v>
      </c>
      <c r="O332" s="132">
        <v>0.17100000000000001</v>
      </c>
      <c r="P332" s="132">
        <f>O332*H332</f>
        <v>2.907</v>
      </c>
      <c r="Q332" s="132">
        <v>0</v>
      </c>
      <c r="R332" s="132">
        <f>Q332*H332</f>
        <v>0</v>
      </c>
      <c r="S332" s="132">
        <v>0</v>
      </c>
      <c r="T332" s="133">
        <f>S332*H332</f>
        <v>0</v>
      </c>
      <c r="AR332" s="134" t="s">
        <v>277</v>
      </c>
      <c r="AT332" s="134" t="s">
        <v>226</v>
      </c>
      <c r="AU332" s="134" t="s">
        <v>82</v>
      </c>
      <c r="AY332" s="17" t="s">
        <v>224</v>
      </c>
      <c r="BE332" s="135">
        <f>IF(N332="základní",J332,0)</f>
        <v>0</v>
      </c>
      <c r="BF332" s="135">
        <f>IF(N332="snížená",J332,0)</f>
        <v>1050.5999999999999</v>
      </c>
      <c r="BG332" s="135">
        <f>IF(N332="zákl. přenesená",J332,0)</f>
        <v>0</v>
      </c>
      <c r="BH332" s="135">
        <f>IF(N332="sníž. přenesená",J332,0)</f>
        <v>0</v>
      </c>
      <c r="BI332" s="135">
        <f>IF(N332="nulová",J332,0)</f>
        <v>0</v>
      </c>
      <c r="BJ332" s="17" t="s">
        <v>82</v>
      </c>
      <c r="BK332" s="135">
        <f>ROUND(I332*H332,2)</f>
        <v>1050.5999999999999</v>
      </c>
      <c r="BL332" s="17" t="s">
        <v>277</v>
      </c>
      <c r="BM332" s="134" t="s">
        <v>3370</v>
      </c>
    </row>
    <row r="333" spans="2:65" s="1" customFormat="1" ht="29.25">
      <c r="B333" s="29"/>
      <c r="D333" s="136" t="s">
        <v>231</v>
      </c>
      <c r="F333" s="137" t="s">
        <v>3371</v>
      </c>
      <c r="L333" s="29"/>
      <c r="M333" s="138"/>
      <c r="T333" s="53"/>
      <c r="AT333" s="17" t="s">
        <v>231</v>
      </c>
      <c r="AU333" s="17" t="s">
        <v>82</v>
      </c>
    </row>
    <row r="334" spans="2:65" s="1" customFormat="1" ht="16.5" customHeight="1">
      <c r="B334" s="123"/>
      <c r="C334" s="164" t="s">
        <v>435</v>
      </c>
      <c r="D334" s="164" t="s">
        <v>1008</v>
      </c>
      <c r="E334" s="165" t="s">
        <v>3372</v>
      </c>
      <c r="F334" s="166" t="s">
        <v>3373</v>
      </c>
      <c r="G334" s="167" t="s">
        <v>272</v>
      </c>
      <c r="H334" s="168">
        <v>51</v>
      </c>
      <c r="I334" s="169">
        <v>266</v>
      </c>
      <c r="J334" s="169">
        <f>ROUND(I334*H334,2)</f>
        <v>13566</v>
      </c>
      <c r="K334" s="166" t="s">
        <v>230</v>
      </c>
      <c r="L334" s="170"/>
      <c r="M334" s="171" t="s">
        <v>1</v>
      </c>
      <c r="N334" s="172" t="s">
        <v>39</v>
      </c>
      <c r="O334" s="132">
        <v>0</v>
      </c>
      <c r="P334" s="132">
        <f>O334*H334</f>
        <v>0</v>
      </c>
      <c r="Q334" s="132">
        <v>2.1000000000000001E-4</v>
      </c>
      <c r="R334" s="132">
        <f>Q334*H334</f>
        <v>1.0710000000000001E-2</v>
      </c>
      <c r="S334" s="132">
        <v>0</v>
      </c>
      <c r="T334" s="133">
        <f>S334*H334</f>
        <v>0</v>
      </c>
      <c r="AR334" s="134" t="s">
        <v>332</v>
      </c>
      <c r="AT334" s="134" t="s">
        <v>1008</v>
      </c>
      <c r="AU334" s="134" t="s">
        <v>82</v>
      </c>
      <c r="AY334" s="17" t="s">
        <v>224</v>
      </c>
      <c r="BE334" s="135">
        <f>IF(N334="základní",J334,0)</f>
        <v>0</v>
      </c>
      <c r="BF334" s="135">
        <f>IF(N334="snížená",J334,0)</f>
        <v>13566</v>
      </c>
      <c r="BG334" s="135">
        <f>IF(N334="zákl. přenesená",J334,0)</f>
        <v>0</v>
      </c>
      <c r="BH334" s="135">
        <f>IF(N334="sníž. přenesená",J334,0)</f>
        <v>0</v>
      </c>
      <c r="BI334" s="135">
        <f>IF(N334="nulová",J334,0)</f>
        <v>0</v>
      </c>
      <c r="BJ334" s="17" t="s">
        <v>82</v>
      </c>
      <c r="BK334" s="135">
        <f>ROUND(I334*H334,2)</f>
        <v>13566</v>
      </c>
      <c r="BL334" s="17" t="s">
        <v>277</v>
      </c>
      <c r="BM334" s="134" t="s">
        <v>3374</v>
      </c>
    </row>
    <row r="335" spans="2:65" s="1" customFormat="1">
      <c r="B335" s="29"/>
      <c r="D335" s="136" t="s">
        <v>231</v>
      </c>
      <c r="F335" s="137" t="s">
        <v>3373</v>
      </c>
      <c r="L335" s="29"/>
      <c r="M335" s="138"/>
      <c r="T335" s="53"/>
      <c r="AT335" s="17" t="s">
        <v>231</v>
      </c>
      <c r="AU335" s="17" t="s">
        <v>82</v>
      </c>
    </row>
    <row r="336" spans="2:65" s="1" customFormat="1" ht="16.5" customHeight="1">
      <c r="B336" s="123"/>
      <c r="C336" s="164" t="s">
        <v>641</v>
      </c>
      <c r="D336" s="164" t="s">
        <v>1008</v>
      </c>
      <c r="E336" s="165" t="s">
        <v>3375</v>
      </c>
      <c r="F336" s="166" t="s">
        <v>3376</v>
      </c>
      <c r="G336" s="167" t="s">
        <v>639</v>
      </c>
      <c r="H336" s="168">
        <v>16</v>
      </c>
      <c r="I336" s="169">
        <v>415.22</v>
      </c>
      <c r="J336" s="169">
        <f>ROUND(I336*H336,2)</f>
        <v>6643.52</v>
      </c>
      <c r="K336" s="166" t="s">
        <v>1</v>
      </c>
      <c r="L336" s="170"/>
      <c r="M336" s="171" t="s">
        <v>1</v>
      </c>
      <c r="N336" s="172" t="s">
        <v>39</v>
      </c>
      <c r="O336" s="132">
        <v>0</v>
      </c>
      <c r="P336" s="132">
        <f>O336*H336</f>
        <v>0</v>
      </c>
      <c r="Q336" s="132">
        <v>0</v>
      </c>
      <c r="R336" s="132">
        <f>Q336*H336</f>
        <v>0</v>
      </c>
      <c r="S336" s="132">
        <v>0</v>
      </c>
      <c r="T336" s="133">
        <f>S336*H336</f>
        <v>0</v>
      </c>
      <c r="AR336" s="134" t="s">
        <v>332</v>
      </c>
      <c r="AT336" s="134" t="s">
        <v>1008</v>
      </c>
      <c r="AU336" s="134" t="s">
        <v>82</v>
      </c>
      <c r="AY336" s="17" t="s">
        <v>224</v>
      </c>
      <c r="BE336" s="135">
        <f>IF(N336="základní",J336,0)</f>
        <v>0</v>
      </c>
      <c r="BF336" s="135">
        <f>IF(N336="snížená",J336,0)</f>
        <v>6643.52</v>
      </c>
      <c r="BG336" s="135">
        <f>IF(N336="zákl. přenesená",J336,0)</f>
        <v>0</v>
      </c>
      <c r="BH336" s="135">
        <f>IF(N336="sníž. přenesená",J336,0)</f>
        <v>0</v>
      </c>
      <c r="BI336" s="135">
        <f>IF(N336="nulová",J336,0)</f>
        <v>0</v>
      </c>
      <c r="BJ336" s="17" t="s">
        <v>82</v>
      </c>
      <c r="BK336" s="135">
        <f>ROUND(I336*H336,2)</f>
        <v>6643.52</v>
      </c>
      <c r="BL336" s="17" t="s">
        <v>277</v>
      </c>
      <c r="BM336" s="134" t="s">
        <v>3377</v>
      </c>
    </row>
    <row r="337" spans="2:65" s="1" customFormat="1">
      <c r="B337" s="29"/>
      <c r="D337" s="136" t="s">
        <v>231</v>
      </c>
      <c r="F337" s="137" t="s">
        <v>3376</v>
      </c>
      <c r="L337" s="29"/>
      <c r="M337" s="138"/>
      <c r="T337" s="53"/>
      <c r="AT337" s="17" t="s">
        <v>231</v>
      </c>
      <c r="AU337" s="17" t="s">
        <v>82</v>
      </c>
    </row>
    <row r="338" spans="2:65" s="11" customFormat="1" ht="22.9" customHeight="1">
      <c r="B338" s="112"/>
      <c r="D338" s="113" t="s">
        <v>72</v>
      </c>
      <c r="E338" s="121" t="s">
        <v>2039</v>
      </c>
      <c r="F338" s="121" t="s">
        <v>3378</v>
      </c>
      <c r="J338" s="122">
        <f>BK338</f>
        <v>160441.88</v>
      </c>
      <c r="L338" s="112"/>
      <c r="M338" s="116"/>
      <c r="P338" s="117">
        <f>SUM(P339:P357)</f>
        <v>138.6</v>
      </c>
      <c r="R338" s="117">
        <f>SUM(R339:R357)</f>
        <v>6.7199999999999996E-2</v>
      </c>
      <c r="T338" s="118">
        <f>SUM(T339:T357)</f>
        <v>0</v>
      </c>
      <c r="AR338" s="113" t="s">
        <v>82</v>
      </c>
      <c r="AT338" s="119" t="s">
        <v>72</v>
      </c>
      <c r="AU338" s="119" t="s">
        <v>78</v>
      </c>
      <c r="AY338" s="113" t="s">
        <v>224</v>
      </c>
      <c r="BK338" s="120">
        <f>SUM(BK339:BK357)</f>
        <v>160441.88</v>
      </c>
    </row>
    <row r="339" spans="2:65" s="1" customFormat="1" ht="24.2" customHeight="1">
      <c r="B339" s="123"/>
      <c r="C339" s="124" t="s">
        <v>439</v>
      </c>
      <c r="D339" s="124" t="s">
        <v>226</v>
      </c>
      <c r="E339" s="125" t="s">
        <v>3379</v>
      </c>
      <c r="F339" s="126" t="s">
        <v>3380</v>
      </c>
      <c r="G339" s="127" t="s">
        <v>272</v>
      </c>
      <c r="H339" s="128">
        <v>40</v>
      </c>
      <c r="I339" s="129">
        <v>197</v>
      </c>
      <c r="J339" s="129">
        <f>ROUND(I339*H339,2)</f>
        <v>7880</v>
      </c>
      <c r="K339" s="126" t="s">
        <v>230</v>
      </c>
      <c r="L339" s="29"/>
      <c r="M339" s="130" t="s">
        <v>1</v>
      </c>
      <c r="N339" s="131" t="s">
        <v>39</v>
      </c>
      <c r="O339" s="132">
        <v>0.34</v>
      </c>
      <c r="P339" s="132">
        <f>O339*H339</f>
        <v>13.600000000000001</v>
      </c>
      <c r="Q339" s="132">
        <v>0</v>
      </c>
      <c r="R339" s="132">
        <f>Q339*H339</f>
        <v>0</v>
      </c>
      <c r="S339" s="132">
        <v>0</v>
      </c>
      <c r="T339" s="133">
        <f>S339*H339</f>
        <v>0</v>
      </c>
      <c r="AR339" s="134" t="s">
        <v>277</v>
      </c>
      <c r="AT339" s="134" t="s">
        <v>226</v>
      </c>
      <c r="AU339" s="134" t="s">
        <v>82</v>
      </c>
      <c r="AY339" s="17" t="s">
        <v>224</v>
      </c>
      <c r="BE339" s="135">
        <f>IF(N339="základní",J339,0)</f>
        <v>0</v>
      </c>
      <c r="BF339" s="135">
        <f>IF(N339="snížená",J339,0)</f>
        <v>7880</v>
      </c>
      <c r="BG339" s="135">
        <f>IF(N339="zákl. přenesená",J339,0)</f>
        <v>0</v>
      </c>
      <c r="BH339" s="135">
        <f>IF(N339="sníž. přenesená",J339,0)</f>
        <v>0</v>
      </c>
      <c r="BI339" s="135">
        <f>IF(N339="nulová",J339,0)</f>
        <v>0</v>
      </c>
      <c r="BJ339" s="17" t="s">
        <v>82</v>
      </c>
      <c r="BK339" s="135">
        <f>ROUND(I339*H339,2)</f>
        <v>7880</v>
      </c>
      <c r="BL339" s="17" t="s">
        <v>277</v>
      </c>
      <c r="BM339" s="134" t="s">
        <v>3381</v>
      </c>
    </row>
    <row r="340" spans="2:65" s="1" customFormat="1">
      <c r="B340" s="29"/>
      <c r="D340" s="136" t="s">
        <v>231</v>
      </c>
      <c r="F340" s="137" t="s">
        <v>3382</v>
      </c>
      <c r="L340" s="29"/>
      <c r="M340" s="138"/>
      <c r="T340" s="53"/>
      <c r="AT340" s="17" t="s">
        <v>231</v>
      </c>
      <c r="AU340" s="17" t="s">
        <v>82</v>
      </c>
    </row>
    <row r="341" spans="2:65" s="1" customFormat="1">
      <c r="B341" s="29"/>
      <c r="D341" s="139" t="s">
        <v>232</v>
      </c>
      <c r="F341" s="140" t="s">
        <v>3383</v>
      </c>
      <c r="L341" s="29"/>
      <c r="M341" s="138"/>
      <c r="T341" s="53"/>
      <c r="AT341" s="17" t="s">
        <v>232</v>
      </c>
      <c r="AU341" s="17" t="s">
        <v>82</v>
      </c>
    </row>
    <row r="342" spans="2:65" s="1" customFormat="1" ht="21.75" customHeight="1">
      <c r="B342" s="123"/>
      <c r="C342" s="164" t="s">
        <v>663</v>
      </c>
      <c r="D342" s="164" t="s">
        <v>1008</v>
      </c>
      <c r="E342" s="165" t="s">
        <v>3384</v>
      </c>
      <c r="F342" s="166" t="s">
        <v>3385</v>
      </c>
      <c r="G342" s="167" t="s">
        <v>272</v>
      </c>
      <c r="H342" s="168">
        <v>40</v>
      </c>
      <c r="I342" s="169">
        <v>223</v>
      </c>
      <c r="J342" s="169">
        <f>ROUND(I342*H342,2)</f>
        <v>8920</v>
      </c>
      <c r="K342" s="166" t="s">
        <v>230</v>
      </c>
      <c r="L342" s="170"/>
      <c r="M342" s="171" t="s">
        <v>1</v>
      </c>
      <c r="N342" s="172" t="s">
        <v>39</v>
      </c>
      <c r="O342" s="132">
        <v>0</v>
      </c>
      <c r="P342" s="132">
        <f>O342*H342</f>
        <v>0</v>
      </c>
      <c r="Q342" s="132">
        <v>1.5E-3</v>
      </c>
      <c r="R342" s="132">
        <f>Q342*H342</f>
        <v>0.06</v>
      </c>
      <c r="S342" s="132">
        <v>0</v>
      </c>
      <c r="T342" s="133">
        <f>S342*H342</f>
        <v>0</v>
      </c>
      <c r="AR342" s="134" t="s">
        <v>332</v>
      </c>
      <c r="AT342" s="134" t="s">
        <v>1008</v>
      </c>
      <c r="AU342" s="134" t="s">
        <v>82</v>
      </c>
      <c r="AY342" s="17" t="s">
        <v>224</v>
      </c>
      <c r="BE342" s="135">
        <f>IF(N342="základní",J342,0)</f>
        <v>0</v>
      </c>
      <c r="BF342" s="135">
        <f>IF(N342="snížená",J342,0)</f>
        <v>8920</v>
      </c>
      <c r="BG342" s="135">
        <f>IF(N342="zákl. přenesená",J342,0)</f>
        <v>0</v>
      </c>
      <c r="BH342" s="135">
        <f>IF(N342="sníž. přenesená",J342,0)</f>
        <v>0</v>
      </c>
      <c r="BI342" s="135">
        <f>IF(N342="nulová",J342,0)</f>
        <v>0</v>
      </c>
      <c r="BJ342" s="17" t="s">
        <v>82</v>
      </c>
      <c r="BK342" s="135">
        <f>ROUND(I342*H342,2)</f>
        <v>8920</v>
      </c>
      <c r="BL342" s="17" t="s">
        <v>277</v>
      </c>
      <c r="BM342" s="134" t="s">
        <v>3386</v>
      </c>
    </row>
    <row r="343" spans="2:65" s="1" customFormat="1">
      <c r="B343" s="29"/>
      <c r="D343" s="136" t="s">
        <v>231</v>
      </c>
      <c r="F343" s="137" t="s">
        <v>3385</v>
      </c>
      <c r="L343" s="29"/>
      <c r="M343" s="138"/>
      <c r="T343" s="53"/>
      <c r="AT343" s="17" t="s">
        <v>231</v>
      </c>
      <c r="AU343" s="17" t="s">
        <v>82</v>
      </c>
    </row>
    <row r="344" spans="2:65" s="1" customFormat="1" ht="16.5" customHeight="1">
      <c r="B344" s="123"/>
      <c r="C344" s="164" t="s">
        <v>444</v>
      </c>
      <c r="D344" s="164" t="s">
        <v>1008</v>
      </c>
      <c r="E344" s="165" t="s">
        <v>3387</v>
      </c>
      <c r="F344" s="166" t="s">
        <v>3388</v>
      </c>
      <c r="G344" s="167" t="s">
        <v>272</v>
      </c>
      <c r="H344" s="168">
        <v>144</v>
      </c>
      <c r="I344" s="169">
        <v>12.3</v>
      </c>
      <c r="J344" s="169">
        <f>ROUND(I344*H344,2)</f>
        <v>1771.2</v>
      </c>
      <c r="K344" s="166" t="s">
        <v>2903</v>
      </c>
      <c r="L344" s="170"/>
      <c r="M344" s="171" t="s">
        <v>1</v>
      </c>
      <c r="N344" s="172" t="s">
        <v>39</v>
      </c>
      <c r="O344" s="132">
        <v>0</v>
      </c>
      <c r="P344" s="132">
        <f>O344*H344</f>
        <v>0</v>
      </c>
      <c r="Q344" s="132">
        <v>5.0000000000000002E-5</v>
      </c>
      <c r="R344" s="132">
        <f>Q344*H344</f>
        <v>7.2000000000000007E-3</v>
      </c>
      <c r="S344" s="132">
        <v>0</v>
      </c>
      <c r="T344" s="133">
        <f>S344*H344</f>
        <v>0</v>
      </c>
      <c r="AR344" s="134" t="s">
        <v>332</v>
      </c>
      <c r="AT344" s="134" t="s">
        <v>1008</v>
      </c>
      <c r="AU344" s="134" t="s">
        <v>82</v>
      </c>
      <c r="AY344" s="17" t="s">
        <v>224</v>
      </c>
      <c r="BE344" s="135">
        <f>IF(N344="základní",J344,0)</f>
        <v>0</v>
      </c>
      <c r="BF344" s="135">
        <f>IF(N344="snížená",J344,0)</f>
        <v>1771.2</v>
      </c>
      <c r="BG344" s="135">
        <f>IF(N344="zákl. přenesená",J344,0)</f>
        <v>0</v>
      </c>
      <c r="BH344" s="135">
        <f>IF(N344="sníž. přenesená",J344,0)</f>
        <v>0</v>
      </c>
      <c r="BI344" s="135">
        <f>IF(N344="nulová",J344,0)</f>
        <v>0</v>
      </c>
      <c r="BJ344" s="17" t="s">
        <v>82</v>
      </c>
      <c r="BK344" s="135">
        <f>ROUND(I344*H344,2)</f>
        <v>1771.2</v>
      </c>
      <c r="BL344" s="17" t="s">
        <v>277</v>
      </c>
      <c r="BM344" s="134" t="s">
        <v>3389</v>
      </c>
    </row>
    <row r="345" spans="2:65" s="1" customFormat="1">
      <c r="B345" s="29"/>
      <c r="D345" s="136" t="s">
        <v>231</v>
      </c>
      <c r="F345" s="137" t="s">
        <v>3388</v>
      </c>
      <c r="L345" s="29"/>
      <c r="M345" s="138"/>
      <c r="T345" s="53"/>
      <c r="AT345" s="17" t="s">
        <v>231</v>
      </c>
      <c r="AU345" s="17" t="s">
        <v>82</v>
      </c>
    </row>
    <row r="346" spans="2:65" s="13" customFormat="1">
      <c r="B346" s="146"/>
      <c r="D346" s="136" t="s">
        <v>234</v>
      </c>
      <c r="F346" s="148" t="s">
        <v>3390</v>
      </c>
      <c r="H346" s="149">
        <v>144</v>
      </c>
      <c r="L346" s="146"/>
      <c r="M346" s="150"/>
      <c r="T346" s="151"/>
      <c r="AT346" s="147" t="s">
        <v>234</v>
      </c>
      <c r="AU346" s="147" t="s">
        <v>82</v>
      </c>
      <c r="AV346" s="13" t="s">
        <v>82</v>
      </c>
      <c r="AW346" s="13" t="s">
        <v>3</v>
      </c>
      <c r="AX346" s="13" t="s">
        <v>78</v>
      </c>
      <c r="AY346" s="147" t="s">
        <v>224</v>
      </c>
    </row>
    <row r="347" spans="2:65" s="1" customFormat="1" ht="24.2" customHeight="1">
      <c r="B347" s="123"/>
      <c r="C347" s="124" t="s">
        <v>672</v>
      </c>
      <c r="D347" s="124" t="s">
        <v>226</v>
      </c>
      <c r="E347" s="125" t="s">
        <v>3391</v>
      </c>
      <c r="F347" s="126" t="s">
        <v>3392</v>
      </c>
      <c r="G347" s="127" t="s">
        <v>272</v>
      </c>
      <c r="H347" s="128">
        <v>2500</v>
      </c>
      <c r="I347" s="129">
        <v>29</v>
      </c>
      <c r="J347" s="129">
        <f>ROUND(I347*H347,2)</f>
        <v>72500</v>
      </c>
      <c r="K347" s="126" t="s">
        <v>230</v>
      </c>
      <c r="L347" s="29"/>
      <c r="M347" s="130" t="s">
        <v>1</v>
      </c>
      <c r="N347" s="131" t="s">
        <v>39</v>
      </c>
      <c r="O347" s="132">
        <v>0.05</v>
      </c>
      <c r="P347" s="132">
        <f>O347*H347</f>
        <v>125</v>
      </c>
      <c r="Q347" s="132">
        <v>0</v>
      </c>
      <c r="R347" s="132">
        <f>Q347*H347</f>
        <v>0</v>
      </c>
      <c r="S347" s="132">
        <v>0</v>
      </c>
      <c r="T347" s="133">
        <f>S347*H347</f>
        <v>0</v>
      </c>
      <c r="AR347" s="134" t="s">
        <v>277</v>
      </c>
      <c r="AT347" s="134" t="s">
        <v>226</v>
      </c>
      <c r="AU347" s="134" t="s">
        <v>82</v>
      </c>
      <c r="AY347" s="17" t="s">
        <v>224</v>
      </c>
      <c r="BE347" s="135">
        <f>IF(N347="základní",J347,0)</f>
        <v>0</v>
      </c>
      <c r="BF347" s="135">
        <f>IF(N347="snížená",J347,0)</f>
        <v>72500</v>
      </c>
      <c r="BG347" s="135">
        <f>IF(N347="zákl. přenesená",J347,0)</f>
        <v>0</v>
      </c>
      <c r="BH347" s="135">
        <f>IF(N347="sníž. přenesená",J347,0)</f>
        <v>0</v>
      </c>
      <c r="BI347" s="135">
        <f>IF(N347="nulová",J347,0)</f>
        <v>0</v>
      </c>
      <c r="BJ347" s="17" t="s">
        <v>82</v>
      </c>
      <c r="BK347" s="135">
        <f>ROUND(I347*H347,2)</f>
        <v>72500</v>
      </c>
      <c r="BL347" s="17" t="s">
        <v>277</v>
      </c>
      <c r="BM347" s="134" t="s">
        <v>3393</v>
      </c>
    </row>
    <row r="348" spans="2:65" s="1" customFormat="1" ht="19.5">
      <c r="B348" s="29"/>
      <c r="D348" s="136" t="s">
        <v>231</v>
      </c>
      <c r="F348" s="137" t="s">
        <v>3392</v>
      </c>
      <c r="L348" s="29"/>
      <c r="M348" s="138"/>
      <c r="T348" s="53"/>
      <c r="AT348" s="17" t="s">
        <v>231</v>
      </c>
      <c r="AU348" s="17" t="s">
        <v>82</v>
      </c>
    </row>
    <row r="349" spans="2:65" s="1" customFormat="1">
      <c r="B349" s="29"/>
      <c r="D349" s="139" t="s">
        <v>232</v>
      </c>
      <c r="F349" s="140" t="s">
        <v>3394</v>
      </c>
      <c r="L349" s="29"/>
      <c r="M349" s="138"/>
      <c r="T349" s="53"/>
      <c r="AT349" s="17" t="s">
        <v>232</v>
      </c>
      <c r="AU349" s="17" t="s">
        <v>82</v>
      </c>
    </row>
    <row r="350" spans="2:65" s="12" customFormat="1">
      <c r="B350" s="141"/>
      <c r="D350" s="136" t="s">
        <v>234</v>
      </c>
      <c r="E350" s="142" t="s">
        <v>1</v>
      </c>
      <c r="F350" s="143" t="s">
        <v>3395</v>
      </c>
      <c r="H350" s="142" t="s">
        <v>1</v>
      </c>
      <c r="L350" s="141"/>
      <c r="M350" s="144"/>
      <c r="T350" s="145"/>
      <c r="AT350" s="142" t="s">
        <v>234</v>
      </c>
      <c r="AU350" s="142" t="s">
        <v>82</v>
      </c>
      <c r="AV350" s="12" t="s">
        <v>78</v>
      </c>
      <c r="AW350" s="12" t="s">
        <v>29</v>
      </c>
      <c r="AX350" s="12" t="s">
        <v>73</v>
      </c>
      <c r="AY350" s="142" t="s">
        <v>224</v>
      </c>
    </row>
    <row r="351" spans="2:65" s="13" customFormat="1">
      <c r="B351" s="146"/>
      <c r="D351" s="136" t="s">
        <v>234</v>
      </c>
      <c r="E351" s="147" t="s">
        <v>1</v>
      </c>
      <c r="F351" s="148" t="s">
        <v>3396</v>
      </c>
      <c r="H351" s="149">
        <v>1250</v>
      </c>
      <c r="L351" s="146"/>
      <c r="M351" s="150"/>
      <c r="T351" s="151"/>
      <c r="AT351" s="147" t="s">
        <v>234</v>
      </c>
      <c r="AU351" s="147" t="s">
        <v>82</v>
      </c>
      <c r="AV351" s="13" t="s">
        <v>82</v>
      </c>
      <c r="AW351" s="13" t="s">
        <v>29</v>
      </c>
      <c r="AX351" s="13" t="s">
        <v>73</v>
      </c>
      <c r="AY351" s="147" t="s">
        <v>224</v>
      </c>
    </row>
    <row r="352" spans="2:65" s="12" customFormat="1">
      <c r="B352" s="141"/>
      <c r="D352" s="136" t="s">
        <v>234</v>
      </c>
      <c r="E352" s="142" t="s">
        <v>1</v>
      </c>
      <c r="F352" s="143" t="s">
        <v>3397</v>
      </c>
      <c r="H352" s="142" t="s">
        <v>1</v>
      </c>
      <c r="L352" s="141"/>
      <c r="M352" s="144"/>
      <c r="T352" s="145"/>
      <c r="AT352" s="142" t="s">
        <v>234</v>
      </c>
      <c r="AU352" s="142" t="s">
        <v>82</v>
      </c>
      <c r="AV352" s="12" t="s">
        <v>78</v>
      </c>
      <c r="AW352" s="12" t="s">
        <v>29</v>
      </c>
      <c r="AX352" s="12" t="s">
        <v>73</v>
      </c>
      <c r="AY352" s="142" t="s">
        <v>224</v>
      </c>
    </row>
    <row r="353" spans="2:65" s="13" customFormat="1">
      <c r="B353" s="146"/>
      <c r="D353" s="136" t="s">
        <v>234</v>
      </c>
      <c r="E353" s="147" t="s">
        <v>1</v>
      </c>
      <c r="F353" s="148" t="s">
        <v>3396</v>
      </c>
      <c r="H353" s="149">
        <v>1250</v>
      </c>
      <c r="L353" s="146"/>
      <c r="M353" s="150"/>
      <c r="T353" s="151"/>
      <c r="AT353" s="147" t="s">
        <v>234</v>
      </c>
      <c r="AU353" s="147" t="s">
        <v>82</v>
      </c>
      <c r="AV353" s="13" t="s">
        <v>82</v>
      </c>
      <c r="AW353" s="13" t="s">
        <v>29</v>
      </c>
      <c r="AX353" s="13" t="s">
        <v>73</v>
      </c>
      <c r="AY353" s="147" t="s">
        <v>224</v>
      </c>
    </row>
    <row r="354" spans="2:65" s="14" customFormat="1">
      <c r="B354" s="152"/>
      <c r="D354" s="136" t="s">
        <v>234</v>
      </c>
      <c r="E354" s="153" t="s">
        <v>1</v>
      </c>
      <c r="F354" s="154" t="s">
        <v>239</v>
      </c>
      <c r="H354" s="155">
        <v>2500</v>
      </c>
      <c r="L354" s="152"/>
      <c r="M354" s="156"/>
      <c r="T354" s="157"/>
      <c r="AT354" s="153" t="s">
        <v>234</v>
      </c>
      <c r="AU354" s="153" t="s">
        <v>82</v>
      </c>
      <c r="AV354" s="14" t="s">
        <v>106</v>
      </c>
      <c r="AW354" s="14" t="s">
        <v>29</v>
      </c>
      <c r="AX354" s="14" t="s">
        <v>78</v>
      </c>
      <c r="AY354" s="153" t="s">
        <v>224</v>
      </c>
    </row>
    <row r="355" spans="2:65" s="1" customFormat="1" ht="16.5" customHeight="1">
      <c r="B355" s="123"/>
      <c r="C355" s="164" t="s">
        <v>449</v>
      </c>
      <c r="D355" s="164" t="s">
        <v>1008</v>
      </c>
      <c r="E355" s="165" t="s">
        <v>3398</v>
      </c>
      <c r="F355" s="166" t="s">
        <v>3399</v>
      </c>
      <c r="G355" s="167" t="s">
        <v>639</v>
      </c>
      <c r="H355" s="168">
        <v>27.5</v>
      </c>
      <c r="I355" s="169">
        <v>2522.5700000000002</v>
      </c>
      <c r="J355" s="169">
        <f>ROUND(I355*H355,2)</f>
        <v>69370.679999999993</v>
      </c>
      <c r="K355" s="166" t="s">
        <v>1</v>
      </c>
      <c r="L355" s="170"/>
      <c r="M355" s="171" t="s">
        <v>1</v>
      </c>
      <c r="N355" s="172" t="s">
        <v>39</v>
      </c>
      <c r="O355" s="132">
        <v>0</v>
      </c>
      <c r="P355" s="132">
        <f>O355*H355</f>
        <v>0</v>
      </c>
      <c r="Q355" s="132">
        <v>0</v>
      </c>
      <c r="R355" s="132">
        <f>Q355*H355</f>
        <v>0</v>
      </c>
      <c r="S355" s="132">
        <v>0</v>
      </c>
      <c r="T355" s="133">
        <f>S355*H355</f>
        <v>0</v>
      </c>
      <c r="AR355" s="134" t="s">
        <v>332</v>
      </c>
      <c r="AT355" s="134" t="s">
        <v>1008</v>
      </c>
      <c r="AU355" s="134" t="s">
        <v>82</v>
      </c>
      <c r="AY355" s="17" t="s">
        <v>224</v>
      </c>
      <c r="BE355" s="135">
        <f>IF(N355="základní",J355,0)</f>
        <v>0</v>
      </c>
      <c r="BF355" s="135">
        <f>IF(N355="snížená",J355,0)</f>
        <v>69370.679999999993</v>
      </c>
      <c r="BG355" s="135">
        <f>IF(N355="zákl. přenesená",J355,0)</f>
        <v>0</v>
      </c>
      <c r="BH355" s="135">
        <f>IF(N355="sníž. přenesená",J355,0)</f>
        <v>0</v>
      </c>
      <c r="BI355" s="135">
        <f>IF(N355="nulová",J355,0)</f>
        <v>0</v>
      </c>
      <c r="BJ355" s="17" t="s">
        <v>82</v>
      </c>
      <c r="BK355" s="135">
        <f>ROUND(I355*H355,2)</f>
        <v>69370.679999999993</v>
      </c>
      <c r="BL355" s="17" t="s">
        <v>277</v>
      </c>
      <c r="BM355" s="134" t="s">
        <v>3400</v>
      </c>
    </row>
    <row r="356" spans="2:65" s="1" customFormat="1">
      <c r="B356" s="29"/>
      <c r="D356" s="136" t="s">
        <v>231</v>
      </c>
      <c r="F356" s="137" t="s">
        <v>3399</v>
      </c>
      <c r="L356" s="29"/>
      <c r="M356" s="138"/>
      <c r="T356" s="53"/>
      <c r="AT356" s="17" t="s">
        <v>231</v>
      </c>
      <c r="AU356" s="17" t="s">
        <v>82</v>
      </c>
    </row>
    <row r="357" spans="2:65" s="13" customFormat="1">
      <c r="B357" s="146"/>
      <c r="D357" s="136" t="s">
        <v>234</v>
      </c>
      <c r="F357" s="148" t="s">
        <v>3401</v>
      </c>
      <c r="H357" s="149">
        <v>27.5</v>
      </c>
      <c r="L357" s="146"/>
      <c r="M357" s="150"/>
      <c r="T357" s="151"/>
      <c r="AT357" s="147" t="s">
        <v>234</v>
      </c>
      <c r="AU357" s="147" t="s">
        <v>82</v>
      </c>
      <c r="AV357" s="13" t="s">
        <v>82</v>
      </c>
      <c r="AW357" s="13" t="s">
        <v>3</v>
      </c>
      <c r="AX357" s="13" t="s">
        <v>78</v>
      </c>
      <c r="AY357" s="147" t="s">
        <v>224</v>
      </c>
    </row>
    <row r="358" spans="2:65" s="11" customFormat="1" ht="25.9" customHeight="1">
      <c r="B358" s="112"/>
      <c r="D358" s="113" t="s">
        <v>72</v>
      </c>
      <c r="E358" s="114" t="s">
        <v>1008</v>
      </c>
      <c r="F358" s="114" t="s">
        <v>3402</v>
      </c>
      <c r="J358" s="115">
        <f>BK358</f>
        <v>275567.71999999997</v>
      </c>
      <c r="L358" s="112"/>
      <c r="M358" s="116"/>
      <c r="P358" s="117">
        <f>P359+P366+P375</f>
        <v>462.93600000000004</v>
      </c>
      <c r="R358" s="117">
        <f>R359+R366+R375</f>
        <v>7.2999999999999996E-4</v>
      </c>
      <c r="T358" s="118">
        <f>T359+T366+T375</f>
        <v>4.4284999999999997</v>
      </c>
      <c r="AR358" s="113" t="s">
        <v>101</v>
      </c>
      <c r="AT358" s="119" t="s">
        <v>72</v>
      </c>
      <c r="AU358" s="119" t="s">
        <v>73</v>
      </c>
      <c r="AY358" s="113" t="s">
        <v>224</v>
      </c>
      <c r="BK358" s="120">
        <f>BK359+BK366+BK375</f>
        <v>275567.71999999997</v>
      </c>
    </row>
    <row r="359" spans="2:65" s="11" customFormat="1" ht="22.9" customHeight="1">
      <c r="B359" s="112"/>
      <c r="D359" s="113" t="s">
        <v>72</v>
      </c>
      <c r="E359" s="121" t="s">
        <v>3403</v>
      </c>
      <c r="F359" s="121" t="s">
        <v>3404</v>
      </c>
      <c r="J359" s="122">
        <f>BK359</f>
        <v>34720</v>
      </c>
      <c r="L359" s="112"/>
      <c r="M359" s="116"/>
      <c r="P359" s="117">
        <f>SUM(P360:P365)</f>
        <v>55.295999999999999</v>
      </c>
      <c r="R359" s="117">
        <f>SUM(R360:R365)</f>
        <v>0</v>
      </c>
      <c r="T359" s="118">
        <f>SUM(T360:T365)</f>
        <v>0</v>
      </c>
      <c r="AR359" s="113" t="s">
        <v>101</v>
      </c>
      <c r="AT359" s="119" t="s">
        <v>72</v>
      </c>
      <c r="AU359" s="119" t="s">
        <v>78</v>
      </c>
      <c r="AY359" s="113" t="s">
        <v>224</v>
      </c>
      <c r="BK359" s="120">
        <f>SUM(BK360:BK365)</f>
        <v>34720</v>
      </c>
    </row>
    <row r="360" spans="2:65" s="1" customFormat="1" ht="33" customHeight="1">
      <c r="B360" s="123"/>
      <c r="C360" s="124" t="s">
        <v>689</v>
      </c>
      <c r="D360" s="124" t="s">
        <v>226</v>
      </c>
      <c r="E360" s="125" t="s">
        <v>3405</v>
      </c>
      <c r="F360" s="126" t="s">
        <v>3406</v>
      </c>
      <c r="G360" s="127" t="s">
        <v>639</v>
      </c>
      <c r="H360" s="128">
        <v>1</v>
      </c>
      <c r="I360" s="129">
        <v>20000</v>
      </c>
      <c r="J360" s="129">
        <f>ROUND(I360*H360,2)</f>
        <v>20000</v>
      </c>
      <c r="K360" s="126" t="s">
        <v>2903</v>
      </c>
      <c r="L360" s="29"/>
      <c r="M360" s="130" t="s">
        <v>1</v>
      </c>
      <c r="N360" s="131" t="s">
        <v>39</v>
      </c>
      <c r="O360" s="132">
        <v>31.841999999999999</v>
      </c>
      <c r="P360" s="132">
        <f>O360*H360</f>
        <v>31.841999999999999</v>
      </c>
      <c r="Q360" s="132">
        <v>0</v>
      </c>
      <c r="R360" s="132">
        <f>Q360*H360</f>
        <v>0</v>
      </c>
      <c r="S360" s="132">
        <v>0</v>
      </c>
      <c r="T360" s="133">
        <f>S360*H360</f>
        <v>0</v>
      </c>
      <c r="AR360" s="134" t="s">
        <v>429</v>
      </c>
      <c r="AT360" s="134" t="s">
        <v>226</v>
      </c>
      <c r="AU360" s="134" t="s">
        <v>82</v>
      </c>
      <c r="AY360" s="17" t="s">
        <v>224</v>
      </c>
      <c r="BE360" s="135">
        <f>IF(N360="základní",J360,0)</f>
        <v>0</v>
      </c>
      <c r="BF360" s="135">
        <f>IF(N360="snížená",J360,0)</f>
        <v>20000</v>
      </c>
      <c r="BG360" s="135">
        <f>IF(N360="zákl. přenesená",J360,0)</f>
        <v>0</v>
      </c>
      <c r="BH360" s="135">
        <f>IF(N360="sníž. přenesená",J360,0)</f>
        <v>0</v>
      </c>
      <c r="BI360" s="135">
        <f>IF(N360="nulová",J360,0)</f>
        <v>0</v>
      </c>
      <c r="BJ360" s="17" t="s">
        <v>82</v>
      </c>
      <c r="BK360" s="135">
        <f>ROUND(I360*H360,2)</f>
        <v>20000</v>
      </c>
      <c r="BL360" s="17" t="s">
        <v>429</v>
      </c>
      <c r="BM360" s="134" t="s">
        <v>3407</v>
      </c>
    </row>
    <row r="361" spans="2:65" s="1" customFormat="1" ht="29.25">
      <c r="B361" s="29"/>
      <c r="D361" s="136" t="s">
        <v>231</v>
      </c>
      <c r="F361" s="137" t="s">
        <v>3408</v>
      </c>
      <c r="L361" s="29"/>
      <c r="M361" s="138"/>
      <c r="T361" s="53"/>
      <c r="AT361" s="17" t="s">
        <v>231</v>
      </c>
      <c r="AU361" s="17" t="s">
        <v>82</v>
      </c>
    </row>
    <row r="362" spans="2:65" s="1" customFormat="1" ht="29.25">
      <c r="B362" s="29"/>
      <c r="D362" s="136" t="s">
        <v>2923</v>
      </c>
      <c r="F362" s="176" t="s">
        <v>3409</v>
      </c>
      <c r="L362" s="29"/>
      <c r="M362" s="138"/>
      <c r="T362" s="53"/>
      <c r="AT362" s="17" t="s">
        <v>2923</v>
      </c>
      <c r="AU362" s="17" t="s">
        <v>82</v>
      </c>
    </row>
    <row r="363" spans="2:65" s="1" customFormat="1" ht="24.2" customHeight="1">
      <c r="B363" s="123"/>
      <c r="C363" s="124" t="s">
        <v>456</v>
      </c>
      <c r="D363" s="124" t="s">
        <v>226</v>
      </c>
      <c r="E363" s="125" t="s">
        <v>3410</v>
      </c>
      <c r="F363" s="126" t="s">
        <v>3411</v>
      </c>
      <c r="G363" s="127" t="s">
        <v>639</v>
      </c>
      <c r="H363" s="128">
        <v>2</v>
      </c>
      <c r="I363" s="129">
        <v>7360</v>
      </c>
      <c r="J363" s="129">
        <f>ROUND(I363*H363,2)</f>
        <v>14720</v>
      </c>
      <c r="K363" s="126" t="s">
        <v>2903</v>
      </c>
      <c r="L363" s="29"/>
      <c r="M363" s="130" t="s">
        <v>1</v>
      </c>
      <c r="N363" s="131" t="s">
        <v>39</v>
      </c>
      <c r="O363" s="132">
        <v>11.727</v>
      </c>
      <c r="P363" s="132">
        <f>O363*H363</f>
        <v>23.454000000000001</v>
      </c>
      <c r="Q363" s="132">
        <v>0</v>
      </c>
      <c r="R363" s="132">
        <f>Q363*H363</f>
        <v>0</v>
      </c>
      <c r="S363" s="132">
        <v>0</v>
      </c>
      <c r="T363" s="133">
        <f>S363*H363</f>
        <v>0</v>
      </c>
      <c r="AR363" s="134" t="s">
        <v>429</v>
      </c>
      <c r="AT363" s="134" t="s">
        <v>226</v>
      </c>
      <c r="AU363" s="134" t="s">
        <v>82</v>
      </c>
      <c r="AY363" s="17" t="s">
        <v>224</v>
      </c>
      <c r="BE363" s="135">
        <f>IF(N363="základní",J363,0)</f>
        <v>0</v>
      </c>
      <c r="BF363" s="135">
        <f>IF(N363="snížená",J363,0)</f>
        <v>14720</v>
      </c>
      <c r="BG363" s="135">
        <f>IF(N363="zákl. přenesená",J363,0)</f>
        <v>0</v>
      </c>
      <c r="BH363" s="135">
        <f>IF(N363="sníž. přenesená",J363,0)</f>
        <v>0</v>
      </c>
      <c r="BI363" s="135">
        <f>IF(N363="nulová",J363,0)</f>
        <v>0</v>
      </c>
      <c r="BJ363" s="17" t="s">
        <v>82</v>
      </c>
      <c r="BK363" s="135">
        <f>ROUND(I363*H363,2)</f>
        <v>14720</v>
      </c>
      <c r="BL363" s="17" t="s">
        <v>429</v>
      </c>
      <c r="BM363" s="134" t="s">
        <v>3412</v>
      </c>
    </row>
    <row r="364" spans="2:65" s="1" customFormat="1" ht="39">
      <c r="B364" s="29"/>
      <c r="D364" s="136" t="s">
        <v>231</v>
      </c>
      <c r="F364" s="137" t="s">
        <v>3413</v>
      </c>
      <c r="L364" s="29"/>
      <c r="M364" s="138"/>
      <c r="T364" s="53"/>
      <c r="AT364" s="17" t="s">
        <v>231</v>
      </c>
      <c r="AU364" s="17" t="s">
        <v>82</v>
      </c>
    </row>
    <row r="365" spans="2:65" s="1" customFormat="1" ht="29.25">
      <c r="B365" s="29"/>
      <c r="D365" s="136" t="s">
        <v>2923</v>
      </c>
      <c r="F365" s="176" t="s">
        <v>3409</v>
      </c>
      <c r="L365" s="29"/>
      <c r="M365" s="138"/>
      <c r="T365" s="53"/>
      <c r="AT365" s="17" t="s">
        <v>2923</v>
      </c>
      <c r="AU365" s="17" t="s">
        <v>82</v>
      </c>
    </row>
    <row r="366" spans="2:65" s="11" customFormat="1" ht="22.9" customHeight="1">
      <c r="B366" s="112"/>
      <c r="D366" s="113" t="s">
        <v>72</v>
      </c>
      <c r="E366" s="121" t="s">
        <v>3414</v>
      </c>
      <c r="F366" s="121" t="s">
        <v>3415</v>
      </c>
      <c r="J366" s="122">
        <f>BK366</f>
        <v>87226.22</v>
      </c>
      <c r="L366" s="112"/>
      <c r="M366" s="116"/>
      <c r="P366" s="117">
        <f>SUM(P367:P374)</f>
        <v>30.580000000000002</v>
      </c>
      <c r="R366" s="117">
        <f>SUM(R367:R374)</f>
        <v>7.2999999999999996E-4</v>
      </c>
      <c r="T366" s="118">
        <f>SUM(T367:T374)</f>
        <v>0</v>
      </c>
      <c r="AR366" s="113" t="s">
        <v>101</v>
      </c>
      <c r="AT366" s="119" t="s">
        <v>72</v>
      </c>
      <c r="AU366" s="119" t="s">
        <v>78</v>
      </c>
      <c r="AY366" s="113" t="s">
        <v>224</v>
      </c>
      <c r="BK366" s="120">
        <f>SUM(BK367:BK374)</f>
        <v>87226.22</v>
      </c>
    </row>
    <row r="367" spans="2:65" s="1" customFormat="1" ht="16.5" customHeight="1">
      <c r="B367" s="123"/>
      <c r="C367" s="124" t="s">
        <v>700</v>
      </c>
      <c r="D367" s="124" t="s">
        <v>226</v>
      </c>
      <c r="E367" s="125" t="s">
        <v>3416</v>
      </c>
      <c r="F367" s="126" t="s">
        <v>3417</v>
      </c>
      <c r="G367" s="127" t="s">
        <v>639</v>
      </c>
      <c r="H367" s="128">
        <v>1</v>
      </c>
      <c r="I367" s="129">
        <v>1580</v>
      </c>
      <c r="J367" s="129">
        <f>ROUND(I367*H367,2)</f>
        <v>1580</v>
      </c>
      <c r="K367" s="126" t="s">
        <v>1</v>
      </c>
      <c r="L367" s="29"/>
      <c r="M367" s="130" t="s">
        <v>1</v>
      </c>
      <c r="N367" s="131" t="s">
        <v>39</v>
      </c>
      <c r="O367" s="132">
        <v>1.32</v>
      </c>
      <c r="P367" s="132">
        <f>O367*H367</f>
        <v>1.32</v>
      </c>
      <c r="Q367" s="132">
        <v>0</v>
      </c>
      <c r="R367" s="132">
        <f>Q367*H367</f>
        <v>0</v>
      </c>
      <c r="S367" s="132">
        <v>0</v>
      </c>
      <c r="T367" s="133">
        <f>S367*H367</f>
        <v>0</v>
      </c>
      <c r="AR367" s="134" t="s">
        <v>429</v>
      </c>
      <c r="AT367" s="134" t="s">
        <v>226</v>
      </c>
      <c r="AU367" s="134" t="s">
        <v>82</v>
      </c>
      <c r="AY367" s="17" t="s">
        <v>224</v>
      </c>
      <c r="BE367" s="135">
        <f>IF(N367="základní",J367,0)</f>
        <v>0</v>
      </c>
      <c r="BF367" s="135">
        <f>IF(N367="snížená",J367,0)</f>
        <v>1580</v>
      </c>
      <c r="BG367" s="135">
        <f>IF(N367="zákl. přenesená",J367,0)</f>
        <v>0</v>
      </c>
      <c r="BH367" s="135">
        <f>IF(N367="sníž. přenesená",J367,0)</f>
        <v>0</v>
      </c>
      <c r="BI367" s="135">
        <f>IF(N367="nulová",J367,0)</f>
        <v>0</v>
      </c>
      <c r="BJ367" s="17" t="s">
        <v>82</v>
      </c>
      <c r="BK367" s="135">
        <f>ROUND(I367*H367,2)</f>
        <v>1580</v>
      </c>
      <c r="BL367" s="17" t="s">
        <v>429</v>
      </c>
      <c r="BM367" s="134" t="s">
        <v>3418</v>
      </c>
    </row>
    <row r="368" spans="2:65" s="1" customFormat="1">
      <c r="B368" s="29"/>
      <c r="D368" s="136" t="s">
        <v>231</v>
      </c>
      <c r="F368" s="137" t="s">
        <v>3419</v>
      </c>
      <c r="L368" s="29"/>
      <c r="M368" s="138"/>
      <c r="T368" s="53"/>
      <c r="AT368" s="17" t="s">
        <v>231</v>
      </c>
      <c r="AU368" s="17" t="s">
        <v>82</v>
      </c>
    </row>
    <row r="369" spans="2:65" s="1" customFormat="1" ht="16.5" customHeight="1">
      <c r="B369" s="123"/>
      <c r="C369" s="164" t="s">
        <v>459</v>
      </c>
      <c r="D369" s="164" t="s">
        <v>1008</v>
      </c>
      <c r="E369" s="165" t="s">
        <v>3420</v>
      </c>
      <c r="F369" s="166" t="s">
        <v>3421</v>
      </c>
      <c r="G369" s="167" t="s">
        <v>639</v>
      </c>
      <c r="H369" s="168">
        <v>1</v>
      </c>
      <c r="I369" s="169">
        <v>10846.22</v>
      </c>
      <c r="J369" s="169">
        <f>ROUND(I369*H369,2)</f>
        <v>10846.22</v>
      </c>
      <c r="K369" s="166" t="s">
        <v>1</v>
      </c>
      <c r="L369" s="170"/>
      <c r="M369" s="171" t="s">
        <v>1</v>
      </c>
      <c r="N369" s="172" t="s">
        <v>39</v>
      </c>
      <c r="O369" s="132">
        <v>0</v>
      </c>
      <c r="P369" s="132">
        <f>O369*H369</f>
        <v>0</v>
      </c>
      <c r="Q369" s="132">
        <v>7.2999999999999996E-4</v>
      </c>
      <c r="R369" s="132">
        <f>Q369*H369</f>
        <v>7.2999999999999996E-4</v>
      </c>
      <c r="S369" s="132">
        <v>0</v>
      </c>
      <c r="T369" s="133">
        <f>S369*H369</f>
        <v>0</v>
      </c>
      <c r="AR369" s="134" t="s">
        <v>1018</v>
      </c>
      <c r="AT369" s="134" t="s">
        <v>1008</v>
      </c>
      <c r="AU369" s="134" t="s">
        <v>82</v>
      </c>
      <c r="AY369" s="17" t="s">
        <v>224</v>
      </c>
      <c r="BE369" s="135">
        <f>IF(N369="základní",J369,0)</f>
        <v>0</v>
      </c>
      <c r="BF369" s="135">
        <f>IF(N369="snížená",J369,0)</f>
        <v>10846.22</v>
      </c>
      <c r="BG369" s="135">
        <f>IF(N369="zákl. přenesená",J369,0)</f>
        <v>0</v>
      </c>
      <c r="BH369" s="135">
        <f>IF(N369="sníž. přenesená",J369,0)</f>
        <v>0</v>
      </c>
      <c r="BI369" s="135">
        <f>IF(N369="nulová",J369,0)</f>
        <v>0</v>
      </c>
      <c r="BJ369" s="17" t="s">
        <v>82</v>
      </c>
      <c r="BK369" s="135">
        <f>ROUND(I369*H369,2)</f>
        <v>10846.22</v>
      </c>
      <c r="BL369" s="17" t="s">
        <v>429</v>
      </c>
      <c r="BM369" s="134" t="s">
        <v>3422</v>
      </c>
    </row>
    <row r="370" spans="2:65" s="1" customFormat="1">
      <c r="B370" s="29"/>
      <c r="D370" s="136" t="s">
        <v>231</v>
      </c>
      <c r="F370" s="137" t="s">
        <v>3421</v>
      </c>
      <c r="L370" s="29"/>
      <c r="M370" s="138"/>
      <c r="T370" s="53"/>
      <c r="AT370" s="17" t="s">
        <v>231</v>
      </c>
      <c r="AU370" s="17" t="s">
        <v>82</v>
      </c>
    </row>
    <row r="371" spans="2:65" s="1" customFormat="1" ht="24.2" customHeight="1">
      <c r="B371" s="123"/>
      <c r="C371" s="124" t="s">
        <v>715</v>
      </c>
      <c r="D371" s="124" t="s">
        <v>226</v>
      </c>
      <c r="E371" s="125" t="s">
        <v>3423</v>
      </c>
      <c r="F371" s="126" t="s">
        <v>3424</v>
      </c>
      <c r="G371" s="127" t="s">
        <v>639</v>
      </c>
      <c r="H371" s="128">
        <v>22</v>
      </c>
      <c r="I371" s="129">
        <v>3400</v>
      </c>
      <c r="J371" s="129">
        <f>ROUND(I371*H371,2)</f>
        <v>74800</v>
      </c>
      <c r="K371" s="126" t="s">
        <v>1</v>
      </c>
      <c r="L371" s="29"/>
      <c r="M371" s="130" t="s">
        <v>1</v>
      </c>
      <c r="N371" s="131" t="s">
        <v>39</v>
      </c>
      <c r="O371" s="132">
        <v>1.33</v>
      </c>
      <c r="P371" s="132">
        <f>O371*H371</f>
        <v>29.26</v>
      </c>
      <c r="Q371" s="132">
        <v>0</v>
      </c>
      <c r="R371" s="132">
        <f>Q371*H371</f>
        <v>0</v>
      </c>
      <c r="S371" s="132">
        <v>0</v>
      </c>
      <c r="T371" s="133">
        <f>S371*H371</f>
        <v>0</v>
      </c>
      <c r="AR371" s="134" t="s">
        <v>429</v>
      </c>
      <c r="AT371" s="134" t="s">
        <v>226</v>
      </c>
      <c r="AU371" s="134" t="s">
        <v>82</v>
      </c>
      <c r="AY371" s="17" t="s">
        <v>224</v>
      </c>
      <c r="BE371" s="135">
        <f>IF(N371="základní",J371,0)</f>
        <v>0</v>
      </c>
      <c r="BF371" s="135">
        <f>IF(N371="snížená",J371,0)</f>
        <v>74800</v>
      </c>
      <c r="BG371" s="135">
        <f>IF(N371="zákl. přenesená",J371,0)</f>
        <v>0</v>
      </c>
      <c r="BH371" s="135">
        <f>IF(N371="sníž. přenesená",J371,0)</f>
        <v>0</v>
      </c>
      <c r="BI371" s="135">
        <f>IF(N371="nulová",J371,0)</f>
        <v>0</v>
      </c>
      <c r="BJ371" s="17" t="s">
        <v>82</v>
      </c>
      <c r="BK371" s="135">
        <f>ROUND(I371*H371,2)</f>
        <v>74800</v>
      </c>
      <c r="BL371" s="17" t="s">
        <v>429</v>
      </c>
      <c r="BM371" s="134" t="s">
        <v>3425</v>
      </c>
    </row>
    <row r="372" spans="2:65" s="1" customFormat="1">
      <c r="B372" s="29"/>
      <c r="D372" s="136" t="s">
        <v>231</v>
      </c>
      <c r="F372" s="137" t="s">
        <v>3424</v>
      </c>
      <c r="L372" s="29"/>
      <c r="M372" s="138"/>
      <c r="T372" s="53"/>
      <c r="AT372" s="17" t="s">
        <v>231</v>
      </c>
      <c r="AU372" s="17" t="s">
        <v>82</v>
      </c>
    </row>
    <row r="373" spans="2:65" s="13" customFormat="1">
      <c r="B373" s="146"/>
      <c r="D373" s="136" t="s">
        <v>234</v>
      </c>
      <c r="E373" s="147" t="s">
        <v>1</v>
      </c>
      <c r="F373" s="148" t="s">
        <v>300</v>
      </c>
      <c r="H373" s="149">
        <v>22</v>
      </c>
      <c r="L373" s="146"/>
      <c r="M373" s="150"/>
      <c r="T373" s="151"/>
      <c r="AT373" s="147" t="s">
        <v>234</v>
      </c>
      <c r="AU373" s="147" t="s">
        <v>82</v>
      </c>
      <c r="AV373" s="13" t="s">
        <v>82</v>
      </c>
      <c r="AW373" s="13" t="s">
        <v>29</v>
      </c>
      <c r="AX373" s="13" t="s">
        <v>73</v>
      </c>
      <c r="AY373" s="147" t="s">
        <v>224</v>
      </c>
    </row>
    <row r="374" spans="2:65" s="14" customFormat="1">
      <c r="B374" s="152"/>
      <c r="D374" s="136" t="s">
        <v>234</v>
      </c>
      <c r="E374" s="153" t="s">
        <v>1</v>
      </c>
      <c r="F374" s="154" t="s">
        <v>239</v>
      </c>
      <c r="H374" s="155">
        <v>22</v>
      </c>
      <c r="L374" s="152"/>
      <c r="M374" s="156"/>
      <c r="T374" s="157"/>
      <c r="AT374" s="153" t="s">
        <v>234</v>
      </c>
      <c r="AU374" s="153" t="s">
        <v>82</v>
      </c>
      <c r="AV374" s="14" t="s">
        <v>106</v>
      </c>
      <c r="AW374" s="14" t="s">
        <v>29</v>
      </c>
      <c r="AX374" s="14" t="s">
        <v>78</v>
      </c>
      <c r="AY374" s="153" t="s">
        <v>224</v>
      </c>
    </row>
    <row r="375" spans="2:65" s="11" customFormat="1" ht="22.9" customHeight="1">
      <c r="B375" s="112"/>
      <c r="D375" s="113" t="s">
        <v>72</v>
      </c>
      <c r="E375" s="121" t="s">
        <v>2296</v>
      </c>
      <c r="F375" s="121" t="s">
        <v>3426</v>
      </c>
      <c r="J375" s="122">
        <f>BK375</f>
        <v>153621.5</v>
      </c>
      <c r="L375" s="112"/>
      <c r="M375" s="116"/>
      <c r="P375" s="117">
        <f>SUM(P376:P390)</f>
        <v>377.06</v>
      </c>
      <c r="R375" s="117">
        <f>SUM(R376:R390)</f>
        <v>0</v>
      </c>
      <c r="T375" s="118">
        <f>SUM(T376:T390)</f>
        <v>4.4284999999999997</v>
      </c>
      <c r="AR375" s="113" t="s">
        <v>101</v>
      </c>
      <c r="AT375" s="119" t="s">
        <v>72</v>
      </c>
      <c r="AU375" s="119" t="s">
        <v>78</v>
      </c>
      <c r="AY375" s="113" t="s">
        <v>224</v>
      </c>
      <c r="BK375" s="120">
        <f>SUM(BK376:BK390)</f>
        <v>153621.5</v>
      </c>
    </row>
    <row r="376" spans="2:65" s="1" customFormat="1" ht="24.2" customHeight="1">
      <c r="B376" s="123"/>
      <c r="C376" s="124" t="s">
        <v>467</v>
      </c>
      <c r="D376" s="124" t="s">
        <v>226</v>
      </c>
      <c r="E376" s="125" t="s">
        <v>3427</v>
      </c>
      <c r="F376" s="126" t="s">
        <v>3428</v>
      </c>
      <c r="G376" s="127" t="s">
        <v>639</v>
      </c>
      <c r="H376" s="128">
        <v>125</v>
      </c>
      <c r="I376" s="129">
        <v>77.3</v>
      </c>
      <c r="J376" s="129">
        <f>ROUND(I376*H376,2)</f>
        <v>9662.5</v>
      </c>
      <c r="K376" s="126" t="s">
        <v>230</v>
      </c>
      <c r="L376" s="29"/>
      <c r="M376" s="130" t="s">
        <v>1</v>
      </c>
      <c r="N376" s="131" t="s">
        <v>39</v>
      </c>
      <c r="O376" s="132">
        <v>0.19</v>
      </c>
      <c r="P376" s="132">
        <f>O376*H376</f>
        <v>23.75</v>
      </c>
      <c r="Q376" s="132">
        <v>0</v>
      </c>
      <c r="R376" s="132">
        <f>Q376*H376</f>
        <v>0</v>
      </c>
      <c r="S376" s="132">
        <v>4.0000000000000001E-3</v>
      </c>
      <c r="T376" s="133">
        <f>S376*H376</f>
        <v>0.5</v>
      </c>
      <c r="AR376" s="134" t="s">
        <v>429</v>
      </c>
      <c r="AT376" s="134" t="s">
        <v>226</v>
      </c>
      <c r="AU376" s="134" t="s">
        <v>82</v>
      </c>
      <c r="AY376" s="17" t="s">
        <v>224</v>
      </c>
      <c r="BE376" s="135">
        <f>IF(N376="základní",J376,0)</f>
        <v>0</v>
      </c>
      <c r="BF376" s="135">
        <f>IF(N376="snížená",J376,0)</f>
        <v>9662.5</v>
      </c>
      <c r="BG376" s="135">
        <f>IF(N376="zákl. přenesená",J376,0)</f>
        <v>0</v>
      </c>
      <c r="BH376" s="135">
        <f>IF(N376="sníž. přenesená",J376,0)</f>
        <v>0</v>
      </c>
      <c r="BI376" s="135">
        <f>IF(N376="nulová",J376,0)</f>
        <v>0</v>
      </c>
      <c r="BJ376" s="17" t="s">
        <v>82</v>
      </c>
      <c r="BK376" s="135">
        <f>ROUND(I376*H376,2)</f>
        <v>9662.5</v>
      </c>
      <c r="BL376" s="17" t="s">
        <v>429</v>
      </c>
      <c r="BM376" s="134" t="s">
        <v>3429</v>
      </c>
    </row>
    <row r="377" spans="2:65" s="1" customFormat="1" ht="19.5">
      <c r="B377" s="29"/>
      <c r="D377" s="136" t="s">
        <v>231</v>
      </c>
      <c r="F377" s="137" t="s">
        <v>3430</v>
      </c>
      <c r="L377" s="29"/>
      <c r="M377" s="138"/>
      <c r="T377" s="53"/>
      <c r="AT377" s="17" t="s">
        <v>231</v>
      </c>
      <c r="AU377" s="17" t="s">
        <v>82</v>
      </c>
    </row>
    <row r="378" spans="2:65" s="1" customFormat="1">
      <c r="B378" s="29"/>
      <c r="D378" s="139" t="s">
        <v>232</v>
      </c>
      <c r="F378" s="140" t="s">
        <v>3431</v>
      </c>
      <c r="L378" s="29"/>
      <c r="M378" s="138"/>
      <c r="T378" s="53"/>
      <c r="AT378" s="17" t="s">
        <v>232</v>
      </c>
      <c r="AU378" s="17" t="s">
        <v>82</v>
      </c>
    </row>
    <row r="379" spans="2:65" s="1" customFormat="1" ht="24.2" customHeight="1">
      <c r="B379" s="123"/>
      <c r="C379" s="124" t="s">
        <v>727</v>
      </c>
      <c r="D379" s="124" t="s">
        <v>226</v>
      </c>
      <c r="E379" s="125" t="s">
        <v>3432</v>
      </c>
      <c r="F379" s="126" t="s">
        <v>3433</v>
      </c>
      <c r="G379" s="127" t="s">
        <v>639</v>
      </c>
      <c r="H379" s="128">
        <v>40</v>
      </c>
      <c r="I379" s="129">
        <v>171</v>
      </c>
      <c r="J379" s="129">
        <f>ROUND(I379*H379,2)</f>
        <v>6840</v>
      </c>
      <c r="K379" s="126" t="s">
        <v>230</v>
      </c>
      <c r="L379" s="29"/>
      <c r="M379" s="130" t="s">
        <v>1</v>
      </c>
      <c r="N379" s="131" t="s">
        <v>39</v>
      </c>
      <c r="O379" s="132">
        <v>0.41899999999999998</v>
      </c>
      <c r="P379" s="132">
        <f>O379*H379</f>
        <v>16.759999999999998</v>
      </c>
      <c r="Q379" s="132">
        <v>0</v>
      </c>
      <c r="R379" s="132">
        <f>Q379*H379</f>
        <v>0</v>
      </c>
      <c r="S379" s="132">
        <v>7.0000000000000001E-3</v>
      </c>
      <c r="T379" s="133">
        <f>S379*H379</f>
        <v>0.28000000000000003</v>
      </c>
      <c r="AR379" s="134" t="s">
        <v>429</v>
      </c>
      <c r="AT379" s="134" t="s">
        <v>226</v>
      </c>
      <c r="AU379" s="134" t="s">
        <v>82</v>
      </c>
      <c r="AY379" s="17" t="s">
        <v>224</v>
      </c>
      <c r="BE379" s="135">
        <f>IF(N379="základní",J379,0)</f>
        <v>0</v>
      </c>
      <c r="BF379" s="135">
        <f>IF(N379="snížená",J379,0)</f>
        <v>6840</v>
      </c>
      <c r="BG379" s="135">
        <f>IF(N379="zákl. přenesená",J379,0)</f>
        <v>0</v>
      </c>
      <c r="BH379" s="135">
        <f>IF(N379="sníž. přenesená",J379,0)</f>
        <v>0</v>
      </c>
      <c r="BI379" s="135">
        <f>IF(N379="nulová",J379,0)</f>
        <v>0</v>
      </c>
      <c r="BJ379" s="17" t="s">
        <v>82</v>
      </c>
      <c r="BK379" s="135">
        <f>ROUND(I379*H379,2)</f>
        <v>6840</v>
      </c>
      <c r="BL379" s="17" t="s">
        <v>429</v>
      </c>
      <c r="BM379" s="134" t="s">
        <v>3434</v>
      </c>
    </row>
    <row r="380" spans="2:65" s="1" customFormat="1" ht="19.5">
      <c r="B380" s="29"/>
      <c r="D380" s="136" t="s">
        <v>231</v>
      </c>
      <c r="F380" s="137" t="s">
        <v>3435</v>
      </c>
      <c r="L380" s="29"/>
      <c r="M380" s="138"/>
      <c r="T380" s="53"/>
      <c r="AT380" s="17" t="s">
        <v>231</v>
      </c>
      <c r="AU380" s="17" t="s">
        <v>82</v>
      </c>
    </row>
    <row r="381" spans="2:65" s="1" customFormat="1">
      <c r="B381" s="29"/>
      <c r="D381" s="139" t="s">
        <v>232</v>
      </c>
      <c r="F381" s="140" t="s">
        <v>3436</v>
      </c>
      <c r="L381" s="29"/>
      <c r="M381" s="138"/>
      <c r="T381" s="53"/>
      <c r="AT381" s="17" t="s">
        <v>232</v>
      </c>
      <c r="AU381" s="17" t="s">
        <v>82</v>
      </c>
    </row>
    <row r="382" spans="2:65" s="1" customFormat="1" ht="24.2" customHeight="1">
      <c r="B382" s="123"/>
      <c r="C382" s="124" t="s">
        <v>469</v>
      </c>
      <c r="D382" s="124" t="s">
        <v>226</v>
      </c>
      <c r="E382" s="125" t="s">
        <v>3437</v>
      </c>
      <c r="F382" s="126" t="s">
        <v>3438</v>
      </c>
      <c r="G382" s="127" t="s">
        <v>639</v>
      </c>
      <c r="H382" s="128">
        <v>570</v>
      </c>
      <c r="I382" s="129">
        <v>47.2</v>
      </c>
      <c r="J382" s="129">
        <f>ROUND(I382*H382,2)</f>
        <v>26904</v>
      </c>
      <c r="K382" s="126" t="s">
        <v>230</v>
      </c>
      <c r="L382" s="29"/>
      <c r="M382" s="130" t="s">
        <v>1</v>
      </c>
      <c r="N382" s="131" t="s">
        <v>39</v>
      </c>
      <c r="O382" s="132">
        <v>0.11600000000000001</v>
      </c>
      <c r="P382" s="132">
        <f>O382*H382</f>
        <v>66.12</v>
      </c>
      <c r="Q382" s="132">
        <v>0</v>
      </c>
      <c r="R382" s="132">
        <f>Q382*H382</f>
        <v>0</v>
      </c>
      <c r="S382" s="132">
        <v>5.0000000000000002E-5</v>
      </c>
      <c r="T382" s="133">
        <f>S382*H382</f>
        <v>2.8500000000000001E-2</v>
      </c>
      <c r="AR382" s="134" t="s">
        <v>429</v>
      </c>
      <c r="AT382" s="134" t="s">
        <v>226</v>
      </c>
      <c r="AU382" s="134" t="s">
        <v>82</v>
      </c>
      <c r="AY382" s="17" t="s">
        <v>224</v>
      </c>
      <c r="BE382" s="135">
        <f>IF(N382="základní",J382,0)</f>
        <v>0</v>
      </c>
      <c r="BF382" s="135">
        <f>IF(N382="snížená",J382,0)</f>
        <v>26904</v>
      </c>
      <c r="BG382" s="135">
        <f>IF(N382="zákl. přenesená",J382,0)</f>
        <v>0</v>
      </c>
      <c r="BH382" s="135">
        <f>IF(N382="sníž. přenesená",J382,0)</f>
        <v>0</v>
      </c>
      <c r="BI382" s="135">
        <f>IF(N382="nulová",J382,0)</f>
        <v>0</v>
      </c>
      <c r="BJ382" s="17" t="s">
        <v>82</v>
      </c>
      <c r="BK382" s="135">
        <f>ROUND(I382*H382,2)</f>
        <v>26904</v>
      </c>
      <c r="BL382" s="17" t="s">
        <v>429</v>
      </c>
      <c r="BM382" s="134" t="s">
        <v>3439</v>
      </c>
    </row>
    <row r="383" spans="2:65" s="1" customFormat="1" ht="19.5">
      <c r="B383" s="29"/>
      <c r="D383" s="136" t="s">
        <v>231</v>
      </c>
      <c r="F383" s="137" t="s">
        <v>3440</v>
      </c>
      <c r="L383" s="29"/>
      <c r="M383" s="138"/>
      <c r="T383" s="53"/>
      <c r="AT383" s="17" t="s">
        <v>231</v>
      </c>
      <c r="AU383" s="17" t="s">
        <v>82</v>
      </c>
    </row>
    <row r="384" spans="2:65" s="1" customFormat="1">
      <c r="B384" s="29"/>
      <c r="D384" s="139" t="s">
        <v>232</v>
      </c>
      <c r="F384" s="140" t="s">
        <v>3441</v>
      </c>
      <c r="L384" s="29"/>
      <c r="M384" s="138"/>
      <c r="T384" s="53"/>
      <c r="AT384" s="17" t="s">
        <v>232</v>
      </c>
      <c r="AU384" s="17" t="s">
        <v>82</v>
      </c>
    </row>
    <row r="385" spans="2:65" s="1" customFormat="1" ht="24.2" customHeight="1">
      <c r="B385" s="123"/>
      <c r="C385" s="124" t="s">
        <v>737</v>
      </c>
      <c r="D385" s="124" t="s">
        <v>226</v>
      </c>
      <c r="E385" s="125" t="s">
        <v>3442</v>
      </c>
      <c r="F385" s="126" t="s">
        <v>3443</v>
      </c>
      <c r="G385" s="127" t="s">
        <v>272</v>
      </c>
      <c r="H385" s="128">
        <v>850</v>
      </c>
      <c r="I385" s="129">
        <v>87.5</v>
      </c>
      <c r="J385" s="129">
        <f>ROUND(I385*H385,2)</f>
        <v>74375</v>
      </c>
      <c r="K385" s="126" t="s">
        <v>230</v>
      </c>
      <c r="L385" s="29"/>
      <c r="M385" s="130" t="s">
        <v>1</v>
      </c>
      <c r="N385" s="131" t="s">
        <v>39</v>
      </c>
      <c r="O385" s="132">
        <v>0.215</v>
      </c>
      <c r="P385" s="132">
        <f>O385*H385</f>
        <v>182.75</v>
      </c>
      <c r="Q385" s="132">
        <v>0</v>
      </c>
      <c r="R385" s="132">
        <f>Q385*H385</f>
        <v>0</v>
      </c>
      <c r="S385" s="132">
        <v>2E-3</v>
      </c>
      <c r="T385" s="133">
        <f>S385*H385</f>
        <v>1.7</v>
      </c>
      <c r="AR385" s="134" t="s">
        <v>429</v>
      </c>
      <c r="AT385" s="134" t="s">
        <v>226</v>
      </c>
      <c r="AU385" s="134" t="s">
        <v>82</v>
      </c>
      <c r="AY385" s="17" t="s">
        <v>224</v>
      </c>
      <c r="BE385" s="135">
        <f>IF(N385="základní",J385,0)</f>
        <v>0</v>
      </c>
      <c r="BF385" s="135">
        <f>IF(N385="snížená",J385,0)</f>
        <v>74375</v>
      </c>
      <c r="BG385" s="135">
        <f>IF(N385="zákl. přenesená",J385,0)</f>
        <v>0</v>
      </c>
      <c r="BH385" s="135">
        <f>IF(N385="sníž. přenesená",J385,0)</f>
        <v>0</v>
      </c>
      <c r="BI385" s="135">
        <f>IF(N385="nulová",J385,0)</f>
        <v>0</v>
      </c>
      <c r="BJ385" s="17" t="s">
        <v>82</v>
      </c>
      <c r="BK385" s="135">
        <f>ROUND(I385*H385,2)</f>
        <v>74375</v>
      </c>
      <c r="BL385" s="17" t="s">
        <v>429</v>
      </c>
      <c r="BM385" s="134" t="s">
        <v>3444</v>
      </c>
    </row>
    <row r="386" spans="2:65" s="1" customFormat="1" ht="19.5">
      <c r="B386" s="29"/>
      <c r="D386" s="136" t="s">
        <v>231</v>
      </c>
      <c r="F386" s="137" t="s">
        <v>3445</v>
      </c>
      <c r="L386" s="29"/>
      <c r="M386" s="138"/>
      <c r="T386" s="53"/>
      <c r="AT386" s="17" t="s">
        <v>231</v>
      </c>
      <c r="AU386" s="17" t="s">
        <v>82</v>
      </c>
    </row>
    <row r="387" spans="2:65" s="1" customFormat="1">
      <c r="B387" s="29"/>
      <c r="D387" s="139" t="s">
        <v>232</v>
      </c>
      <c r="F387" s="140" t="s">
        <v>3446</v>
      </c>
      <c r="L387" s="29"/>
      <c r="M387" s="138"/>
      <c r="T387" s="53"/>
      <c r="AT387" s="17" t="s">
        <v>232</v>
      </c>
      <c r="AU387" s="17" t="s">
        <v>82</v>
      </c>
    </row>
    <row r="388" spans="2:65" s="1" customFormat="1" ht="33" customHeight="1">
      <c r="B388" s="123"/>
      <c r="C388" s="124" t="s">
        <v>473</v>
      </c>
      <c r="D388" s="124" t="s">
        <v>226</v>
      </c>
      <c r="E388" s="125" t="s">
        <v>3447</v>
      </c>
      <c r="F388" s="126" t="s">
        <v>3448</v>
      </c>
      <c r="G388" s="127" t="s">
        <v>272</v>
      </c>
      <c r="H388" s="128">
        <v>320</v>
      </c>
      <c r="I388" s="129">
        <v>112</v>
      </c>
      <c r="J388" s="129">
        <f>ROUND(I388*H388,2)</f>
        <v>35840</v>
      </c>
      <c r="K388" s="126" t="s">
        <v>230</v>
      </c>
      <c r="L388" s="29"/>
      <c r="M388" s="130" t="s">
        <v>1</v>
      </c>
      <c r="N388" s="131" t="s">
        <v>39</v>
      </c>
      <c r="O388" s="132">
        <v>0.27400000000000002</v>
      </c>
      <c r="P388" s="132">
        <f>O388*H388</f>
        <v>87.68</v>
      </c>
      <c r="Q388" s="132">
        <v>0</v>
      </c>
      <c r="R388" s="132">
        <f>Q388*H388</f>
        <v>0</v>
      </c>
      <c r="S388" s="132">
        <v>6.0000000000000001E-3</v>
      </c>
      <c r="T388" s="133">
        <f>S388*H388</f>
        <v>1.92</v>
      </c>
      <c r="AR388" s="134" t="s">
        <v>429</v>
      </c>
      <c r="AT388" s="134" t="s">
        <v>226</v>
      </c>
      <c r="AU388" s="134" t="s">
        <v>82</v>
      </c>
      <c r="AY388" s="17" t="s">
        <v>224</v>
      </c>
      <c r="BE388" s="135">
        <f>IF(N388="základní",J388,0)</f>
        <v>0</v>
      </c>
      <c r="BF388" s="135">
        <f>IF(N388="snížená",J388,0)</f>
        <v>35840</v>
      </c>
      <c r="BG388" s="135">
        <f>IF(N388="zákl. přenesená",J388,0)</f>
        <v>0</v>
      </c>
      <c r="BH388" s="135">
        <f>IF(N388="sníž. přenesená",J388,0)</f>
        <v>0</v>
      </c>
      <c r="BI388" s="135">
        <f>IF(N388="nulová",J388,0)</f>
        <v>0</v>
      </c>
      <c r="BJ388" s="17" t="s">
        <v>82</v>
      </c>
      <c r="BK388" s="135">
        <f>ROUND(I388*H388,2)</f>
        <v>35840</v>
      </c>
      <c r="BL388" s="17" t="s">
        <v>429</v>
      </c>
      <c r="BM388" s="134" t="s">
        <v>3449</v>
      </c>
    </row>
    <row r="389" spans="2:65" s="1" customFormat="1" ht="19.5">
      <c r="B389" s="29"/>
      <c r="D389" s="136" t="s">
        <v>231</v>
      </c>
      <c r="F389" s="137" t="s">
        <v>3450</v>
      </c>
      <c r="L389" s="29"/>
      <c r="M389" s="138"/>
      <c r="T389" s="53"/>
      <c r="AT389" s="17" t="s">
        <v>231</v>
      </c>
      <c r="AU389" s="17" t="s">
        <v>82</v>
      </c>
    </row>
    <row r="390" spans="2:65" s="1" customFormat="1">
      <c r="B390" s="29"/>
      <c r="D390" s="139" t="s">
        <v>232</v>
      </c>
      <c r="F390" s="140" t="s">
        <v>3451</v>
      </c>
      <c r="L390" s="29"/>
      <c r="M390" s="138"/>
      <c r="T390" s="53"/>
      <c r="AT390" s="17" t="s">
        <v>232</v>
      </c>
      <c r="AU390" s="17" t="s">
        <v>82</v>
      </c>
    </row>
    <row r="391" spans="2:65" s="11" customFormat="1" ht="25.9" customHeight="1">
      <c r="B391" s="112"/>
      <c r="D391" s="113" t="s">
        <v>72</v>
      </c>
      <c r="E391" s="114" t="s">
        <v>3452</v>
      </c>
      <c r="F391" s="114" t="s">
        <v>3453</v>
      </c>
      <c r="J391" s="115">
        <f>BK391</f>
        <v>54816</v>
      </c>
      <c r="L391" s="112"/>
      <c r="M391" s="116"/>
      <c r="P391" s="117">
        <f>SUM(P392:P405)</f>
        <v>96</v>
      </c>
      <c r="R391" s="117">
        <f>SUM(R392:R405)</f>
        <v>0</v>
      </c>
      <c r="T391" s="118">
        <f>SUM(T392:T405)</f>
        <v>0</v>
      </c>
      <c r="AR391" s="113" t="s">
        <v>106</v>
      </c>
      <c r="AT391" s="119" t="s">
        <v>72</v>
      </c>
      <c r="AU391" s="119" t="s">
        <v>73</v>
      </c>
      <c r="AY391" s="113" t="s">
        <v>224</v>
      </c>
      <c r="BK391" s="120">
        <f>SUM(BK392:BK405)</f>
        <v>54816</v>
      </c>
    </row>
    <row r="392" spans="2:65" s="1" customFormat="1" ht="24.2" customHeight="1">
      <c r="B392" s="123"/>
      <c r="C392" s="124" t="s">
        <v>751</v>
      </c>
      <c r="D392" s="124" t="s">
        <v>226</v>
      </c>
      <c r="E392" s="125" t="s">
        <v>3454</v>
      </c>
      <c r="F392" s="126" t="s">
        <v>3455</v>
      </c>
      <c r="G392" s="127" t="s">
        <v>3456</v>
      </c>
      <c r="H392" s="128">
        <v>72</v>
      </c>
      <c r="I392" s="129">
        <v>552</v>
      </c>
      <c r="J392" s="129">
        <f>ROUND(I392*H392,2)</f>
        <v>39744</v>
      </c>
      <c r="K392" s="126" t="s">
        <v>2903</v>
      </c>
      <c r="L392" s="29"/>
      <c r="M392" s="130" t="s">
        <v>1</v>
      </c>
      <c r="N392" s="131" t="s">
        <v>39</v>
      </c>
      <c r="O392" s="132">
        <v>1</v>
      </c>
      <c r="P392" s="132">
        <f>O392*H392</f>
        <v>72</v>
      </c>
      <c r="Q392" s="132">
        <v>0</v>
      </c>
      <c r="R392" s="132">
        <f>Q392*H392</f>
        <v>0</v>
      </c>
      <c r="S392" s="132">
        <v>0</v>
      </c>
      <c r="T392" s="133">
        <f>S392*H392</f>
        <v>0</v>
      </c>
      <c r="AR392" s="134" t="s">
        <v>1564</v>
      </c>
      <c r="AT392" s="134" t="s">
        <v>226</v>
      </c>
      <c r="AU392" s="134" t="s">
        <v>78</v>
      </c>
      <c r="AY392" s="17" t="s">
        <v>224</v>
      </c>
      <c r="BE392" s="135">
        <f>IF(N392="základní",J392,0)</f>
        <v>0</v>
      </c>
      <c r="BF392" s="135">
        <f>IF(N392="snížená",J392,0)</f>
        <v>39744</v>
      </c>
      <c r="BG392" s="135">
        <f>IF(N392="zákl. přenesená",J392,0)</f>
        <v>0</v>
      </c>
      <c r="BH392" s="135">
        <f>IF(N392="sníž. přenesená",J392,0)</f>
        <v>0</v>
      </c>
      <c r="BI392" s="135">
        <f>IF(N392="nulová",J392,0)</f>
        <v>0</v>
      </c>
      <c r="BJ392" s="17" t="s">
        <v>82</v>
      </c>
      <c r="BK392" s="135">
        <f>ROUND(I392*H392,2)</f>
        <v>39744</v>
      </c>
      <c r="BL392" s="17" t="s">
        <v>1564</v>
      </c>
      <c r="BM392" s="134" t="s">
        <v>3457</v>
      </c>
    </row>
    <row r="393" spans="2:65" s="1" customFormat="1" ht="19.5">
      <c r="B393" s="29"/>
      <c r="D393" s="136" t="s">
        <v>231</v>
      </c>
      <c r="F393" s="137" t="s">
        <v>3458</v>
      </c>
      <c r="L393" s="29"/>
      <c r="M393" s="138"/>
      <c r="T393" s="53"/>
      <c r="AT393" s="17" t="s">
        <v>231</v>
      </c>
      <c r="AU393" s="17" t="s">
        <v>78</v>
      </c>
    </row>
    <row r="394" spans="2:65" s="12" customFormat="1">
      <c r="B394" s="141"/>
      <c r="D394" s="136" t="s">
        <v>234</v>
      </c>
      <c r="E394" s="142" t="s">
        <v>1</v>
      </c>
      <c r="F394" s="143" t="s">
        <v>3459</v>
      </c>
      <c r="H394" s="142" t="s">
        <v>1</v>
      </c>
      <c r="L394" s="141"/>
      <c r="M394" s="144"/>
      <c r="T394" s="145"/>
      <c r="AT394" s="142" t="s">
        <v>234</v>
      </c>
      <c r="AU394" s="142" t="s">
        <v>78</v>
      </c>
      <c r="AV394" s="12" t="s">
        <v>78</v>
      </c>
      <c r="AW394" s="12" t="s">
        <v>29</v>
      </c>
      <c r="AX394" s="12" t="s">
        <v>73</v>
      </c>
      <c r="AY394" s="142" t="s">
        <v>224</v>
      </c>
    </row>
    <row r="395" spans="2:65" s="13" customFormat="1">
      <c r="B395" s="146"/>
      <c r="D395" s="136" t="s">
        <v>234</v>
      </c>
      <c r="E395" s="147" t="s">
        <v>1</v>
      </c>
      <c r="F395" s="148" t="s">
        <v>355</v>
      </c>
      <c r="H395" s="149">
        <v>40</v>
      </c>
      <c r="L395" s="146"/>
      <c r="M395" s="150"/>
      <c r="T395" s="151"/>
      <c r="AT395" s="147" t="s">
        <v>234</v>
      </c>
      <c r="AU395" s="147" t="s">
        <v>78</v>
      </c>
      <c r="AV395" s="13" t="s">
        <v>82</v>
      </c>
      <c r="AW395" s="13" t="s">
        <v>29</v>
      </c>
      <c r="AX395" s="13" t="s">
        <v>73</v>
      </c>
      <c r="AY395" s="147" t="s">
        <v>224</v>
      </c>
    </row>
    <row r="396" spans="2:65" s="12" customFormat="1">
      <c r="B396" s="141"/>
      <c r="D396" s="136" t="s">
        <v>234</v>
      </c>
      <c r="E396" s="142" t="s">
        <v>1</v>
      </c>
      <c r="F396" s="143" t="s">
        <v>3460</v>
      </c>
      <c r="H396" s="142" t="s">
        <v>1</v>
      </c>
      <c r="L396" s="141"/>
      <c r="M396" s="144"/>
      <c r="T396" s="145"/>
      <c r="AT396" s="142" t="s">
        <v>234</v>
      </c>
      <c r="AU396" s="142" t="s">
        <v>78</v>
      </c>
      <c r="AV396" s="12" t="s">
        <v>78</v>
      </c>
      <c r="AW396" s="12" t="s">
        <v>29</v>
      </c>
      <c r="AX396" s="12" t="s">
        <v>73</v>
      </c>
      <c r="AY396" s="142" t="s">
        <v>224</v>
      </c>
    </row>
    <row r="397" spans="2:65" s="13" customFormat="1">
      <c r="B397" s="146"/>
      <c r="D397" s="136" t="s">
        <v>234</v>
      </c>
      <c r="E397" s="147" t="s">
        <v>1</v>
      </c>
      <c r="F397" s="148" t="s">
        <v>325</v>
      </c>
      <c r="H397" s="149">
        <v>15</v>
      </c>
      <c r="L397" s="146"/>
      <c r="M397" s="150"/>
      <c r="T397" s="151"/>
      <c r="AT397" s="147" t="s">
        <v>234</v>
      </c>
      <c r="AU397" s="147" t="s">
        <v>78</v>
      </c>
      <c r="AV397" s="13" t="s">
        <v>82</v>
      </c>
      <c r="AW397" s="13" t="s">
        <v>29</v>
      </c>
      <c r="AX397" s="13" t="s">
        <v>73</v>
      </c>
      <c r="AY397" s="147" t="s">
        <v>224</v>
      </c>
    </row>
    <row r="398" spans="2:65" s="12" customFormat="1">
      <c r="B398" s="141"/>
      <c r="D398" s="136" t="s">
        <v>234</v>
      </c>
      <c r="E398" s="142" t="s">
        <v>1</v>
      </c>
      <c r="F398" s="143" t="s">
        <v>3461</v>
      </c>
      <c r="H398" s="142" t="s">
        <v>1</v>
      </c>
      <c r="L398" s="141"/>
      <c r="M398" s="144"/>
      <c r="T398" s="145"/>
      <c r="AT398" s="142" t="s">
        <v>234</v>
      </c>
      <c r="AU398" s="142" t="s">
        <v>78</v>
      </c>
      <c r="AV398" s="12" t="s">
        <v>78</v>
      </c>
      <c r="AW398" s="12" t="s">
        <v>29</v>
      </c>
      <c r="AX398" s="12" t="s">
        <v>73</v>
      </c>
      <c r="AY398" s="142" t="s">
        <v>224</v>
      </c>
    </row>
    <row r="399" spans="2:65" s="13" customFormat="1">
      <c r="B399" s="146"/>
      <c r="D399" s="136" t="s">
        <v>234</v>
      </c>
      <c r="E399" s="147" t="s">
        <v>1</v>
      </c>
      <c r="F399" s="148" t="s">
        <v>337</v>
      </c>
      <c r="H399" s="149">
        <v>17</v>
      </c>
      <c r="L399" s="146"/>
      <c r="M399" s="150"/>
      <c r="T399" s="151"/>
      <c r="AT399" s="147" t="s">
        <v>234</v>
      </c>
      <c r="AU399" s="147" t="s">
        <v>78</v>
      </c>
      <c r="AV399" s="13" t="s">
        <v>82</v>
      </c>
      <c r="AW399" s="13" t="s">
        <v>29</v>
      </c>
      <c r="AX399" s="13" t="s">
        <v>73</v>
      </c>
      <c r="AY399" s="147" t="s">
        <v>224</v>
      </c>
    </row>
    <row r="400" spans="2:65" s="14" customFormat="1">
      <c r="B400" s="152"/>
      <c r="D400" s="136" t="s">
        <v>234</v>
      </c>
      <c r="E400" s="153" t="s">
        <v>1</v>
      </c>
      <c r="F400" s="154" t="s">
        <v>239</v>
      </c>
      <c r="H400" s="155">
        <v>72</v>
      </c>
      <c r="L400" s="152"/>
      <c r="M400" s="156"/>
      <c r="T400" s="157"/>
      <c r="AT400" s="153" t="s">
        <v>234</v>
      </c>
      <c r="AU400" s="153" t="s">
        <v>78</v>
      </c>
      <c r="AV400" s="14" t="s">
        <v>106</v>
      </c>
      <c r="AW400" s="14" t="s">
        <v>29</v>
      </c>
      <c r="AX400" s="14" t="s">
        <v>78</v>
      </c>
      <c r="AY400" s="153" t="s">
        <v>224</v>
      </c>
    </row>
    <row r="401" spans="2:65" s="1" customFormat="1" ht="16.5" customHeight="1">
      <c r="B401" s="123"/>
      <c r="C401" s="124" t="s">
        <v>476</v>
      </c>
      <c r="D401" s="124" t="s">
        <v>226</v>
      </c>
      <c r="E401" s="125" t="s">
        <v>3462</v>
      </c>
      <c r="F401" s="126" t="s">
        <v>3463</v>
      </c>
      <c r="G401" s="127" t="s">
        <v>3456</v>
      </c>
      <c r="H401" s="128">
        <v>24</v>
      </c>
      <c r="I401" s="129">
        <v>628</v>
      </c>
      <c r="J401" s="129">
        <f>ROUND(I401*H401,2)</f>
        <v>15072</v>
      </c>
      <c r="K401" s="126" t="s">
        <v>2903</v>
      </c>
      <c r="L401" s="29"/>
      <c r="M401" s="130" t="s">
        <v>1</v>
      </c>
      <c r="N401" s="131" t="s">
        <v>39</v>
      </c>
      <c r="O401" s="132">
        <v>1</v>
      </c>
      <c r="P401" s="132">
        <f>O401*H401</f>
        <v>24</v>
      </c>
      <c r="Q401" s="132">
        <v>0</v>
      </c>
      <c r="R401" s="132">
        <f>Q401*H401</f>
        <v>0</v>
      </c>
      <c r="S401" s="132">
        <v>0</v>
      </c>
      <c r="T401" s="133">
        <f>S401*H401</f>
        <v>0</v>
      </c>
      <c r="AR401" s="134" t="s">
        <v>1564</v>
      </c>
      <c r="AT401" s="134" t="s">
        <v>226</v>
      </c>
      <c r="AU401" s="134" t="s">
        <v>78</v>
      </c>
      <c r="AY401" s="17" t="s">
        <v>224</v>
      </c>
      <c r="BE401" s="135">
        <f>IF(N401="základní",J401,0)</f>
        <v>0</v>
      </c>
      <c r="BF401" s="135">
        <f>IF(N401="snížená",J401,0)</f>
        <v>15072</v>
      </c>
      <c r="BG401" s="135">
        <f>IF(N401="zákl. přenesená",J401,0)</f>
        <v>0</v>
      </c>
      <c r="BH401" s="135">
        <f>IF(N401="sníž. přenesená",J401,0)</f>
        <v>0</v>
      </c>
      <c r="BI401" s="135">
        <f>IF(N401="nulová",J401,0)</f>
        <v>0</v>
      </c>
      <c r="BJ401" s="17" t="s">
        <v>82</v>
      </c>
      <c r="BK401" s="135">
        <f>ROUND(I401*H401,2)</f>
        <v>15072</v>
      </c>
      <c r="BL401" s="17" t="s">
        <v>1564</v>
      </c>
      <c r="BM401" s="134" t="s">
        <v>3464</v>
      </c>
    </row>
    <row r="402" spans="2:65" s="1" customFormat="1" ht="19.5">
      <c r="B402" s="29"/>
      <c r="D402" s="136" t="s">
        <v>231</v>
      </c>
      <c r="F402" s="137" t="s">
        <v>3465</v>
      </c>
      <c r="L402" s="29"/>
      <c r="M402" s="138"/>
      <c r="T402" s="53"/>
      <c r="AT402" s="17" t="s">
        <v>231</v>
      </c>
      <c r="AU402" s="17" t="s">
        <v>78</v>
      </c>
    </row>
    <row r="403" spans="2:65" s="12" customFormat="1">
      <c r="B403" s="141"/>
      <c r="D403" s="136" t="s">
        <v>234</v>
      </c>
      <c r="E403" s="142" t="s">
        <v>1</v>
      </c>
      <c r="F403" s="143" t="s">
        <v>3466</v>
      </c>
      <c r="H403" s="142" t="s">
        <v>1</v>
      </c>
      <c r="L403" s="141"/>
      <c r="M403" s="144"/>
      <c r="T403" s="145"/>
      <c r="AT403" s="142" t="s">
        <v>234</v>
      </c>
      <c r="AU403" s="142" t="s">
        <v>78</v>
      </c>
      <c r="AV403" s="12" t="s">
        <v>78</v>
      </c>
      <c r="AW403" s="12" t="s">
        <v>29</v>
      </c>
      <c r="AX403" s="12" t="s">
        <v>73</v>
      </c>
      <c r="AY403" s="142" t="s">
        <v>224</v>
      </c>
    </row>
    <row r="404" spans="2:65" s="13" customFormat="1">
      <c r="B404" s="146"/>
      <c r="D404" s="136" t="s">
        <v>234</v>
      </c>
      <c r="E404" s="147" t="s">
        <v>1</v>
      </c>
      <c r="F404" s="148" t="s">
        <v>304</v>
      </c>
      <c r="H404" s="149">
        <v>24</v>
      </c>
      <c r="L404" s="146"/>
      <c r="M404" s="150"/>
      <c r="T404" s="151"/>
      <c r="AT404" s="147" t="s">
        <v>234</v>
      </c>
      <c r="AU404" s="147" t="s">
        <v>78</v>
      </c>
      <c r="AV404" s="13" t="s">
        <v>82</v>
      </c>
      <c r="AW404" s="13" t="s">
        <v>29</v>
      </c>
      <c r="AX404" s="13" t="s">
        <v>73</v>
      </c>
      <c r="AY404" s="147" t="s">
        <v>224</v>
      </c>
    </row>
    <row r="405" spans="2:65" s="14" customFormat="1">
      <c r="B405" s="152"/>
      <c r="D405" s="136" t="s">
        <v>234</v>
      </c>
      <c r="E405" s="153" t="s">
        <v>1</v>
      </c>
      <c r="F405" s="154" t="s">
        <v>239</v>
      </c>
      <c r="H405" s="155">
        <v>24</v>
      </c>
      <c r="L405" s="152"/>
      <c r="M405" s="156"/>
      <c r="T405" s="157"/>
      <c r="AT405" s="153" t="s">
        <v>234</v>
      </c>
      <c r="AU405" s="153" t="s">
        <v>78</v>
      </c>
      <c r="AV405" s="14" t="s">
        <v>106</v>
      </c>
      <c r="AW405" s="14" t="s">
        <v>29</v>
      </c>
      <c r="AX405" s="14" t="s">
        <v>78</v>
      </c>
      <c r="AY405" s="153" t="s">
        <v>224</v>
      </c>
    </row>
    <row r="406" spans="2:65" s="11" customFormat="1" ht="25.9" customHeight="1">
      <c r="B406" s="112"/>
      <c r="D406" s="113" t="s">
        <v>72</v>
      </c>
      <c r="E406" s="114" t="s">
        <v>2877</v>
      </c>
      <c r="F406" s="114" t="s">
        <v>2877</v>
      </c>
      <c r="J406" s="115">
        <f>BK406</f>
        <v>602900</v>
      </c>
      <c r="L406" s="112"/>
      <c r="M406" s="116"/>
      <c r="P406" s="117">
        <f>SUM(P407:P413)</f>
        <v>0</v>
      </c>
      <c r="R406" s="117">
        <f>SUM(R407:R413)</f>
        <v>0</v>
      </c>
      <c r="T406" s="118">
        <f>SUM(T407:T413)</f>
        <v>0</v>
      </c>
      <c r="AR406" s="113" t="s">
        <v>106</v>
      </c>
      <c r="AT406" s="119" t="s">
        <v>72</v>
      </c>
      <c r="AU406" s="119" t="s">
        <v>73</v>
      </c>
      <c r="AY406" s="113" t="s">
        <v>224</v>
      </c>
      <c r="BK406" s="120">
        <f>SUM(BK407:BK413)</f>
        <v>602900</v>
      </c>
    </row>
    <row r="407" spans="2:65" s="1" customFormat="1" ht="44.25" customHeight="1">
      <c r="B407" s="123"/>
      <c r="C407" s="124" t="s">
        <v>760</v>
      </c>
      <c r="D407" s="124" t="s">
        <v>226</v>
      </c>
      <c r="E407" s="125" t="s">
        <v>3467</v>
      </c>
      <c r="F407" s="177" t="s">
        <v>3468</v>
      </c>
      <c r="G407" s="127" t="s">
        <v>2879</v>
      </c>
      <c r="H407" s="128">
        <v>1</v>
      </c>
      <c r="I407" s="129">
        <v>160000</v>
      </c>
      <c r="J407" s="129">
        <f>ROUND(I407*H407,2)</f>
        <v>160000</v>
      </c>
      <c r="K407" s="126" t="s">
        <v>1</v>
      </c>
      <c r="L407" s="29"/>
      <c r="M407" s="130" t="s">
        <v>1</v>
      </c>
      <c r="N407" s="131" t="s">
        <v>39</v>
      </c>
      <c r="O407" s="132">
        <v>0</v>
      </c>
      <c r="P407" s="132">
        <f>O407*H407</f>
        <v>0</v>
      </c>
      <c r="Q407" s="132">
        <v>0</v>
      </c>
      <c r="R407" s="132">
        <f>Q407*H407</f>
        <v>0</v>
      </c>
      <c r="S407" s="132">
        <v>0</v>
      </c>
      <c r="T407" s="133">
        <f>S407*H407</f>
        <v>0</v>
      </c>
      <c r="AR407" s="134" t="s">
        <v>1564</v>
      </c>
      <c r="AT407" s="134" t="s">
        <v>226</v>
      </c>
      <c r="AU407" s="134" t="s">
        <v>78</v>
      </c>
      <c r="AY407" s="17" t="s">
        <v>224</v>
      </c>
      <c r="BE407" s="135">
        <f>IF(N407="základní",J407,0)</f>
        <v>0</v>
      </c>
      <c r="BF407" s="135">
        <f>IF(N407="snížená",J407,0)</f>
        <v>160000</v>
      </c>
      <c r="BG407" s="135">
        <f>IF(N407="zákl. přenesená",J407,0)</f>
        <v>0</v>
      </c>
      <c r="BH407" s="135">
        <f>IF(N407="sníž. přenesená",J407,0)</f>
        <v>0</v>
      </c>
      <c r="BI407" s="135">
        <f>IF(N407="nulová",J407,0)</f>
        <v>0</v>
      </c>
      <c r="BJ407" s="17" t="s">
        <v>82</v>
      </c>
      <c r="BK407" s="135">
        <f>ROUND(I407*H407,2)</f>
        <v>160000</v>
      </c>
      <c r="BL407" s="17" t="s">
        <v>1564</v>
      </c>
      <c r="BM407" s="134" t="s">
        <v>3469</v>
      </c>
    </row>
    <row r="408" spans="2:65" s="1" customFormat="1" ht="49.15" customHeight="1">
      <c r="B408" s="123"/>
      <c r="C408" s="124" t="s">
        <v>482</v>
      </c>
      <c r="D408" s="124" t="s">
        <v>226</v>
      </c>
      <c r="E408" s="125" t="s">
        <v>3470</v>
      </c>
      <c r="F408" s="177" t="s">
        <v>3471</v>
      </c>
      <c r="G408" s="127" t="s">
        <v>2879</v>
      </c>
      <c r="H408" s="128">
        <v>14</v>
      </c>
      <c r="I408" s="129">
        <v>25500</v>
      </c>
      <c r="J408" s="129">
        <f>ROUND(I408*H408,2)</f>
        <v>357000</v>
      </c>
      <c r="K408" s="126" t="s">
        <v>1</v>
      </c>
      <c r="L408" s="29"/>
      <c r="M408" s="130" t="s">
        <v>1</v>
      </c>
      <c r="N408" s="131" t="s">
        <v>39</v>
      </c>
      <c r="O408" s="132">
        <v>0</v>
      </c>
      <c r="P408" s="132">
        <f>O408*H408</f>
        <v>0</v>
      </c>
      <c r="Q408" s="132">
        <v>0</v>
      </c>
      <c r="R408" s="132">
        <f>Q408*H408</f>
        <v>0</v>
      </c>
      <c r="S408" s="132">
        <v>0</v>
      </c>
      <c r="T408" s="133">
        <f>S408*H408</f>
        <v>0</v>
      </c>
      <c r="AR408" s="134" t="s">
        <v>1564</v>
      </c>
      <c r="AT408" s="134" t="s">
        <v>226</v>
      </c>
      <c r="AU408" s="134" t="s">
        <v>78</v>
      </c>
      <c r="AY408" s="17" t="s">
        <v>224</v>
      </c>
      <c r="BE408" s="135">
        <f>IF(N408="základní",J408,0)</f>
        <v>0</v>
      </c>
      <c r="BF408" s="135">
        <f>IF(N408="snížená",J408,0)</f>
        <v>357000</v>
      </c>
      <c r="BG408" s="135">
        <f>IF(N408="zákl. přenesená",J408,0)</f>
        <v>0</v>
      </c>
      <c r="BH408" s="135">
        <f>IF(N408="sníž. přenesená",J408,0)</f>
        <v>0</v>
      </c>
      <c r="BI408" s="135">
        <f>IF(N408="nulová",J408,0)</f>
        <v>0</v>
      </c>
      <c r="BJ408" s="17" t="s">
        <v>82</v>
      </c>
      <c r="BK408" s="135">
        <f>ROUND(I408*H408,2)</f>
        <v>357000</v>
      </c>
      <c r="BL408" s="17" t="s">
        <v>1564</v>
      </c>
      <c r="BM408" s="134" t="s">
        <v>3472</v>
      </c>
    </row>
    <row r="409" spans="2:65" s="1" customFormat="1" ht="49.15" customHeight="1">
      <c r="B409" s="123"/>
      <c r="C409" s="124" t="s">
        <v>769</v>
      </c>
      <c r="D409" s="124" t="s">
        <v>226</v>
      </c>
      <c r="E409" s="125" t="s">
        <v>3473</v>
      </c>
      <c r="F409" s="177" t="s">
        <v>3474</v>
      </c>
      <c r="G409" s="127" t="s">
        <v>2879</v>
      </c>
      <c r="H409" s="128">
        <v>1</v>
      </c>
      <c r="I409" s="129">
        <v>31000</v>
      </c>
      <c r="J409" s="129">
        <f>ROUND(I409*H409,2)</f>
        <v>31000</v>
      </c>
      <c r="K409" s="126" t="s">
        <v>1</v>
      </c>
      <c r="L409" s="29"/>
      <c r="M409" s="130" t="s">
        <v>1</v>
      </c>
      <c r="N409" s="131" t="s">
        <v>39</v>
      </c>
      <c r="O409" s="132">
        <v>0</v>
      </c>
      <c r="P409" s="132">
        <f>O409*H409</f>
        <v>0</v>
      </c>
      <c r="Q409" s="132">
        <v>0</v>
      </c>
      <c r="R409" s="132">
        <f>Q409*H409</f>
        <v>0</v>
      </c>
      <c r="S409" s="132">
        <v>0</v>
      </c>
      <c r="T409" s="133">
        <f>S409*H409</f>
        <v>0</v>
      </c>
      <c r="AR409" s="134" t="s">
        <v>1564</v>
      </c>
      <c r="AT409" s="134" t="s">
        <v>226</v>
      </c>
      <c r="AU409" s="134" t="s">
        <v>78</v>
      </c>
      <c r="AY409" s="17" t="s">
        <v>224</v>
      </c>
      <c r="BE409" s="135">
        <f>IF(N409="základní",J409,0)</f>
        <v>0</v>
      </c>
      <c r="BF409" s="135">
        <f>IF(N409="snížená",J409,0)</f>
        <v>31000</v>
      </c>
      <c r="BG409" s="135">
        <f>IF(N409="zákl. přenesená",J409,0)</f>
        <v>0</v>
      </c>
      <c r="BH409" s="135">
        <f>IF(N409="sníž. přenesená",J409,0)</f>
        <v>0</v>
      </c>
      <c r="BI409" s="135">
        <f>IF(N409="nulová",J409,0)</f>
        <v>0</v>
      </c>
      <c r="BJ409" s="17" t="s">
        <v>82</v>
      </c>
      <c r="BK409" s="135">
        <f>ROUND(I409*H409,2)</f>
        <v>31000</v>
      </c>
      <c r="BL409" s="17" t="s">
        <v>1564</v>
      </c>
      <c r="BM409" s="134" t="s">
        <v>3475</v>
      </c>
    </row>
    <row r="410" spans="2:65" s="1" customFormat="1" ht="37.9" customHeight="1">
      <c r="B410" s="123"/>
      <c r="C410" s="124" t="s">
        <v>487</v>
      </c>
      <c r="D410" s="124" t="s">
        <v>226</v>
      </c>
      <c r="E410" s="125" t="s">
        <v>3476</v>
      </c>
      <c r="F410" s="177" t="s">
        <v>3477</v>
      </c>
      <c r="G410" s="127" t="s">
        <v>266</v>
      </c>
      <c r="H410" s="128">
        <v>1</v>
      </c>
      <c r="I410" s="129">
        <v>9900</v>
      </c>
      <c r="J410" s="129">
        <f>ROUND(I410*H410,2)</f>
        <v>9900</v>
      </c>
      <c r="K410" s="126" t="s">
        <v>1</v>
      </c>
      <c r="L410" s="29"/>
      <c r="M410" s="130" t="s">
        <v>1</v>
      </c>
      <c r="N410" s="131" t="s">
        <v>39</v>
      </c>
      <c r="O410" s="132">
        <v>0</v>
      </c>
      <c r="P410" s="132">
        <f>O410*H410</f>
        <v>0</v>
      </c>
      <c r="Q410" s="132">
        <v>0</v>
      </c>
      <c r="R410" s="132">
        <f>Q410*H410</f>
        <v>0</v>
      </c>
      <c r="S410" s="132">
        <v>0</v>
      </c>
      <c r="T410" s="133">
        <f>S410*H410</f>
        <v>0</v>
      </c>
      <c r="AR410" s="134" t="s">
        <v>1564</v>
      </c>
      <c r="AT410" s="134" t="s">
        <v>226</v>
      </c>
      <c r="AU410" s="134" t="s">
        <v>78</v>
      </c>
      <c r="AY410" s="17" t="s">
        <v>224</v>
      </c>
      <c r="BE410" s="135">
        <f>IF(N410="základní",J410,0)</f>
        <v>0</v>
      </c>
      <c r="BF410" s="135">
        <f>IF(N410="snížená",J410,0)</f>
        <v>9900</v>
      </c>
      <c r="BG410" s="135">
        <f>IF(N410="zákl. přenesená",J410,0)</f>
        <v>0</v>
      </c>
      <c r="BH410" s="135">
        <f>IF(N410="sníž. přenesená",J410,0)</f>
        <v>0</v>
      </c>
      <c r="BI410" s="135">
        <f>IF(N410="nulová",J410,0)</f>
        <v>0</v>
      </c>
      <c r="BJ410" s="17" t="s">
        <v>82</v>
      </c>
      <c r="BK410" s="135">
        <f>ROUND(I410*H410,2)</f>
        <v>9900</v>
      </c>
      <c r="BL410" s="17" t="s">
        <v>1564</v>
      </c>
      <c r="BM410" s="134" t="s">
        <v>3478</v>
      </c>
    </row>
    <row r="411" spans="2:65" s="1" customFormat="1" ht="19.5">
      <c r="B411" s="29"/>
      <c r="D411" s="136" t="s">
        <v>231</v>
      </c>
      <c r="F411" s="178" t="s">
        <v>3479</v>
      </c>
      <c r="L411" s="29"/>
      <c r="M411" s="138"/>
      <c r="T411" s="53"/>
      <c r="AT411" s="17" t="s">
        <v>231</v>
      </c>
      <c r="AU411" s="17" t="s">
        <v>78</v>
      </c>
    </row>
    <row r="412" spans="2:65" s="1" customFormat="1" ht="24.2" customHeight="1">
      <c r="B412" s="123"/>
      <c r="C412" s="124" t="s">
        <v>778</v>
      </c>
      <c r="D412" s="124" t="s">
        <v>226</v>
      </c>
      <c r="E412" s="125" t="s">
        <v>300</v>
      </c>
      <c r="F412" s="177" t="s">
        <v>3480</v>
      </c>
      <c r="G412" s="127" t="s">
        <v>266</v>
      </c>
      <c r="H412" s="128">
        <v>6</v>
      </c>
      <c r="I412" s="129">
        <v>7500</v>
      </c>
      <c r="J412" s="129">
        <f>ROUND(I412*H412,2)</f>
        <v>45000</v>
      </c>
      <c r="K412" s="126" t="s">
        <v>1</v>
      </c>
      <c r="L412" s="29"/>
      <c r="M412" s="130" t="s">
        <v>1</v>
      </c>
      <c r="N412" s="131" t="s">
        <v>39</v>
      </c>
      <c r="O412" s="132">
        <v>0</v>
      </c>
      <c r="P412" s="132">
        <f>O412*H412</f>
        <v>0</v>
      </c>
      <c r="Q412" s="132">
        <v>0</v>
      </c>
      <c r="R412" s="132">
        <f>Q412*H412</f>
        <v>0</v>
      </c>
      <c r="S412" s="132">
        <v>0</v>
      </c>
      <c r="T412" s="133">
        <f>S412*H412</f>
        <v>0</v>
      </c>
      <c r="AR412" s="134" t="s">
        <v>1564</v>
      </c>
      <c r="AT412" s="134" t="s">
        <v>226</v>
      </c>
      <c r="AU412" s="134" t="s">
        <v>78</v>
      </c>
      <c r="AY412" s="17" t="s">
        <v>224</v>
      </c>
      <c r="BE412" s="135">
        <f>IF(N412="základní",J412,0)</f>
        <v>0</v>
      </c>
      <c r="BF412" s="135">
        <f>IF(N412="snížená",J412,0)</f>
        <v>45000</v>
      </c>
      <c r="BG412" s="135">
        <f>IF(N412="zákl. přenesená",J412,0)</f>
        <v>0</v>
      </c>
      <c r="BH412" s="135">
        <f>IF(N412="sníž. přenesená",J412,0)</f>
        <v>0</v>
      </c>
      <c r="BI412" s="135">
        <f>IF(N412="nulová",J412,0)</f>
        <v>0</v>
      </c>
      <c r="BJ412" s="17" t="s">
        <v>82</v>
      </c>
      <c r="BK412" s="135">
        <f>ROUND(I412*H412,2)</f>
        <v>45000</v>
      </c>
      <c r="BL412" s="17" t="s">
        <v>1564</v>
      </c>
      <c r="BM412" s="134" t="s">
        <v>3481</v>
      </c>
    </row>
    <row r="413" spans="2:65" s="1" customFormat="1" ht="19.5">
      <c r="B413" s="29"/>
      <c r="D413" s="136" t="s">
        <v>231</v>
      </c>
      <c r="F413" s="178" t="s">
        <v>3480</v>
      </c>
      <c r="L413" s="29"/>
      <c r="M413" s="173"/>
      <c r="N413" s="174"/>
      <c r="O413" s="174"/>
      <c r="P413" s="174"/>
      <c r="Q413" s="174"/>
      <c r="R413" s="174"/>
      <c r="S413" s="174"/>
      <c r="T413" s="175"/>
      <c r="AT413" s="17" t="s">
        <v>231</v>
      </c>
      <c r="AU413" s="17" t="s">
        <v>78</v>
      </c>
    </row>
    <row r="414" spans="2:65" s="1" customFormat="1" ht="6.95" customHeight="1">
      <c r="B414" s="41"/>
      <c r="C414" s="42"/>
      <c r="D414" s="42"/>
      <c r="E414" s="42"/>
      <c r="F414" s="42"/>
      <c r="G414" s="42"/>
      <c r="H414" s="42"/>
      <c r="I414" s="42"/>
      <c r="J414" s="42"/>
      <c r="K414" s="42"/>
      <c r="L414" s="29"/>
    </row>
  </sheetData>
  <autoFilter ref="C133:K413" xr:uid="{00000000-0009-0000-0000-000005000000}"/>
  <mergeCells count="12">
    <mergeCell ref="E126:H126"/>
    <mergeCell ref="L2:V2"/>
    <mergeCell ref="E85:H85"/>
    <mergeCell ref="E87:H87"/>
    <mergeCell ref="E89:H89"/>
    <mergeCell ref="E122:H122"/>
    <mergeCell ref="E124:H124"/>
    <mergeCell ref="E7:H7"/>
    <mergeCell ref="E9:H9"/>
    <mergeCell ref="E11:H11"/>
    <mergeCell ref="E20:H20"/>
    <mergeCell ref="E29:H29"/>
  </mergeCells>
  <hyperlinks>
    <hyperlink ref="F143" r:id="rId1" xr:uid="{00000000-0004-0000-0500-000000000000}"/>
    <hyperlink ref="F146" r:id="rId2" xr:uid="{00000000-0004-0000-0500-000001000000}"/>
    <hyperlink ref="F149" r:id="rId3" xr:uid="{00000000-0004-0000-0500-000002000000}"/>
    <hyperlink ref="F163" r:id="rId4" xr:uid="{00000000-0004-0000-0500-000003000000}"/>
    <hyperlink ref="F168" r:id="rId5" xr:uid="{00000000-0004-0000-0500-000004000000}"/>
    <hyperlink ref="F172" r:id="rId6" xr:uid="{00000000-0004-0000-0500-000005000000}"/>
    <hyperlink ref="F255" r:id="rId7" xr:uid="{00000000-0004-0000-0500-000006000000}"/>
    <hyperlink ref="F258" r:id="rId8" xr:uid="{00000000-0004-0000-0500-000007000000}"/>
    <hyperlink ref="F263" r:id="rId9" xr:uid="{00000000-0004-0000-0500-000008000000}"/>
    <hyperlink ref="F266" r:id="rId10" xr:uid="{00000000-0004-0000-0500-000009000000}"/>
    <hyperlink ref="F283" r:id="rId11" xr:uid="{00000000-0004-0000-0500-00000A000000}"/>
    <hyperlink ref="F296" r:id="rId12" xr:uid="{00000000-0004-0000-0500-00000B000000}"/>
    <hyperlink ref="F315" r:id="rId13" xr:uid="{00000000-0004-0000-0500-00000C000000}"/>
    <hyperlink ref="F318" r:id="rId14" xr:uid="{00000000-0004-0000-0500-00000D000000}"/>
    <hyperlink ref="F323" r:id="rId15" xr:uid="{00000000-0004-0000-0500-00000E000000}"/>
    <hyperlink ref="F341" r:id="rId16" xr:uid="{00000000-0004-0000-0500-00000F000000}"/>
    <hyperlink ref="F349" r:id="rId17" xr:uid="{00000000-0004-0000-0500-000010000000}"/>
    <hyperlink ref="F378" r:id="rId18" xr:uid="{00000000-0004-0000-0500-000011000000}"/>
    <hyperlink ref="F381" r:id="rId19" xr:uid="{00000000-0004-0000-0500-000012000000}"/>
    <hyperlink ref="F384" r:id="rId20" xr:uid="{00000000-0004-0000-0500-000013000000}"/>
    <hyperlink ref="F387" r:id="rId21" xr:uid="{00000000-0004-0000-0500-000014000000}"/>
    <hyperlink ref="F390" r:id="rId22" xr:uid="{00000000-0004-0000-0500-00001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4"/>
  <sheetViews>
    <sheetView showGridLines="0" workbookViewId="0">
      <selection activeCell="F123" sqref="F123"/>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97</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 customHeight="1">
      <c r="B8" s="20"/>
      <c r="D8" s="26" t="s">
        <v>165</v>
      </c>
      <c r="L8" s="20"/>
    </row>
    <row r="9" spans="2:46" s="1" customFormat="1" ht="16.5" customHeight="1">
      <c r="B9" s="29"/>
      <c r="E9" s="230" t="s">
        <v>7784</v>
      </c>
      <c r="F9" s="229"/>
      <c r="G9" s="229"/>
      <c r="H9" s="229"/>
      <c r="L9" s="29"/>
    </row>
    <row r="10" spans="2:46" s="1" customFormat="1" ht="12" customHeight="1">
      <c r="B10" s="29"/>
      <c r="D10" s="26" t="s">
        <v>167</v>
      </c>
      <c r="L10" s="29"/>
    </row>
    <row r="11" spans="2:46" s="1" customFormat="1" ht="16.5" customHeight="1">
      <c r="B11" s="29"/>
      <c r="E11" s="211" t="s">
        <v>3482</v>
      </c>
      <c r="F11" s="229"/>
      <c r="G11" s="229"/>
      <c r="H11" s="229"/>
      <c r="L11" s="29"/>
    </row>
    <row r="12" spans="2:46" s="1" customFormat="1">
      <c r="B12" s="29"/>
      <c r="L12" s="29"/>
    </row>
    <row r="13" spans="2:46" s="1" customFormat="1" ht="12" customHeight="1">
      <c r="B13" s="29"/>
      <c r="D13" s="26" t="s">
        <v>16</v>
      </c>
      <c r="F13" s="24" t="s">
        <v>1</v>
      </c>
      <c r="I13" s="26" t="s">
        <v>17</v>
      </c>
      <c r="J13" s="24" t="s">
        <v>1</v>
      </c>
      <c r="L13" s="29"/>
    </row>
    <row r="14" spans="2:46" s="1" customFormat="1" ht="12" customHeight="1">
      <c r="B14" s="29"/>
      <c r="D14" s="26" t="s">
        <v>18</v>
      </c>
      <c r="F14" s="24" t="s">
        <v>19</v>
      </c>
      <c r="I14" s="26" t="s">
        <v>20</v>
      </c>
      <c r="J14" s="49" t="str">
        <f>'Rekapitulace stavby'!AN8</f>
        <v>8. 6. 2024</v>
      </c>
      <c r="L14" s="29"/>
    </row>
    <row r="15" spans="2:46" s="1" customFormat="1" ht="10.9" customHeight="1">
      <c r="B15" s="29"/>
      <c r="L15" s="29"/>
    </row>
    <row r="16" spans="2:46" s="1" customFormat="1" ht="12" customHeight="1">
      <c r="B16" s="29"/>
      <c r="D16" s="26" t="s">
        <v>22</v>
      </c>
      <c r="I16" s="26" t="s">
        <v>23</v>
      </c>
      <c r="J16" s="24" t="str">
        <f>IF('Rekapitulace stavby'!AN10="","",'Rekapitulace stavby'!AN10)</f>
        <v/>
      </c>
      <c r="L16" s="29"/>
    </row>
    <row r="17" spans="2:12" s="1" customFormat="1" ht="18" customHeight="1">
      <c r="B17" s="29"/>
      <c r="E17" s="24" t="str">
        <f>IF('Rekapitulace stavby'!E11="","",'Rekapitulace stavby'!E11)</f>
        <v xml:space="preserve"> </v>
      </c>
      <c r="I17" s="26" t="s">
        <v>25</v>
      </c>
      <c r="J17" s="24" t="str">
        <f>IF('Rekapitulace stavby'!AN11="","",'Rekapitulace stavby'!AN11)</f>
        <v/>
      </c>
      <c r="L17" s="29"/>
    </row>
    <row r="18" spans="2:12" s="1" customFormat="1" ht="6.95" customHeight="1">
      <c r="B18" s="29"/>
      <c r="L18" s="29"/>
    </row>
    <row r="19" spans="2:12" s="1" customFormat="1" ht="12" customHeight="1">
      <c r="B19" s="29"/>
      <c r="D19" s="26" t="s">
        <v>26</v>
      </c>
      <c r="I19" s="26" t="s">
        <v>23</v>
      </c>
      <c r="J19" s="24" t="str">
        <f>'Rekapitulace stavby'!AN13</f>
        <v/>
      </c>
      <c r="L19" s="29"/>
    </row>
    <row r="20" spans="2:12" s="1" customFormat="1" ht="18" customHeight="1">
      <c r="B20" s="29"/>
      <c r="E20" s="223" t="str">
        <f>'Rekapitulace stavby'!E14</f>
        <v xml:space="preserve"> </v>
      </c>
      <c r="F20" s="223"/>
      <c r="G20" s="223"/>
      <c r="H20" s="223"/>
      <c r="I20" s="26" t="s">
        <v>25</v>
      </c>
      <c r="J20" s="24" t="str">
        <f>'Rekapitulace stavby'!AN14</f>
        <v/>
      </c>
      <c r="L20" s="29"/>
    </row>
    <row r="21" spans="2:12" s="1" customFormat="1" ht="6.95" customHeight="1">
      <c r="B21" s="29"/>
      <c r="L21" s="29"/>
    </row>
    <row r="22" spans="2:12" s="1" customFormat="1" ht="12" customHeight="1">
      <c r="B22" s="29"/>
      <c r="D22" s="26" t="s">
        <v>27</v>
      </c>
      <c r="I22" s="26" t="s">
        <v>23</v>
      </c>
      <c r="J22" s="24" t="s">
        <v>1</v>
      </c>
      <c r="L22" s="29"/>
    </row>
    <row r="23" spans="2:12" s="1" customFormat="1" ht="18" customHeight="1">
      <c r="B23" s="29"/>
      <c r="E23" s="24" t="s">
        <v>28</v>
      </c>
      <c r="I23" s="26" t="s">
        <v>25</v>
      </c>
      <c r="J23" s="24" t="s">
        <v>1</v>
      </c>
      <c r="L23" s="29"/>
    </row>
    <row r="24" spans="2:12" s="1" customFormat="1" ht="6.95" customHeight="1">
      <c r="B24" s="29"/>
      <c r="L24" s="29"/>
    </row>
    <row r="25" spans="2:12" s="1" customFormat="1" ht="12" customHeight="1">
      <c r="B25" s="29"/>
      <c r="D25" s="26" t="s">
        <v>30</v>
      </c>
      <c r="I25" s="26" t="s">
        <v>23</v>
      </c>
      <c r="J25" s="24" t="s">
        <v>1</v>
      </c>
      <c r="L25" s="29"/>
    </row>
    <row r="26" spans="2:12" s="1" customFormat="1" ht="18" customHeight="1">
      <c r="B26" s="29"/>
      <c r="E26" s="24" t="s">
        <v>31</v>
      </c>
      <c r="I26" s="26" t="s">
        <v>25</v>
      </c>
      <c r="J26" s="24" t="s">
        <v>1</v>
      </c>
      <c r="L26" s="29"/>
    </row>
    <row r="27" spans="2:12" s="1" customFormat="1" ht="6.95" customHeight="1">
      <c r="B27" s="29"/>
      <c r="L27" s="29"/>
    </row>
    <row r="28" spans="2:12" s="1" customFormat="1" ht="12" customHeight="1">
      <c r="B28" s="29"/>
      <c r="D28" s="26" t="s">
        <v>32</v>
      </c>
      <c r="L28" s="29"/>
    </row>
    <row r="29" spans="2:12" s="7" customFormat="1" ht="16.5" customHeight="1">
      <c r="B29" s="82"/>
      <c r="E29" s="225" t="s">
        <v>1</v>
      </c>
      <c r="F29" s="225"/>
      <c r="G29" s="225"/>
      <c r="H29" s="225"/>
      <c r="L29" s="82"/>
    </row>
    <row r="30" spans="2:12" s="1" customFormat="1" ht="6.95" customHeight="1">
      <c r="B30" s="29"/>
      <c r="L30" s="29"/>
    </row>
    <row r="31" spans="2:12" s="1" customFormat="1" ht="6.95" customHeight="1">
      <c r="B31" s="29"/>
      <c r="D31" s="50"/>
      <c r="E31" s="50"/>
      <c r="F31" s="50"/>
      <c r="G31" s="50"/>
      <c r="H31" s="50"/>
      <c r="I31" s="50"/>
      <c r="J31" s="50"/>
      <c r="K31" s="50"/>
      <c r="L31" s="29"/>
    </row>
    <row r="32" spans="2:12" s="1" customFormat="1" ht="25.35" customHeight="1">
      <c r="B32" s="29"/>
      <c r="D32" s="83" t="s">
        <v>33</v>
      </c>
      <c r="J32" s="63">
        <f>ROUND(J129, 2)</f>
        <v>934558.58</v>
      </c>
      <c r="L32" s="29"/>
    </row>
    <row r="33" spans="2:12" s="1" customFormat="1" ht="6.95" customHeight="1">
      <c r="B33" s="29"/>
      <c r="D33" s="50"/>
      <c r="E33" s="50"/>
      <c r="F33" s="50"/>
      <c r="G33" s="50"/>
      <c r="H33" s="50"/>
      <c r="I33" s="50"/>
      <c r="J33" s="50"/>
      <c r="K33" s="50"/>
      <c r="L33" s="29"/>
    </row>
    <row r="34" spans="2:12" s="1" customFormat="1" ht="14.45" customHeight="1">
      <c r="B34" s="29"/>
      <c r="F34" s="32" t="s">
        <v>35</v>
      </c>
      <c r="I34" s="32" t="s">
        <v>34</v>
      </c>
      <c r="J34" s="32" t="s">
        <v>36</v>
      </c>
      <c r="L34" s="29"/>
    </row>
    <row r="35" spans="2:12" s="1" customFormat="1" ht="14.45" customHeight="1">
      <c r="B35" s="29"/>
      <c r="D35" s="52" t="s">
        <v>37</v>
      </c>
      <c r="E35" s="26" t="s">
        <v>38</v>
      </c>
      <c r="F35" s="80">
        <f>ROUND((SUM(BE129:BE303)),  2)</f>
        <v>0</v>
      </c>
      <c r="I35" s="84">
        <v>0.21</v>
      </c>
      <c r="J35" s="80">
        <f>ROUND(((SUM(BE129:BE303))*I35),  2)</f>
        <v>0</v>
      </c>
      <c r="L35" s="29"/>
    </row>
    <row r="36" spans="2:12" s="1" customFormat="1" ht="14.45" customHeight="1">
      <c r="B36" s="29"/>
      <c r="E36" s="26" t="s">
        <v>39</v>
      </c>
      <c r="F36" s="80">
        <f>ROUND((SUM(BF129:BF303)),  2)</f>
        <v>934558.58</v>
      </c>
      <c r="I36" s="84">
        <v>0.12</v>
      </c>
      <c r="J36" s="80">
        <f>ROUND(((SUM(BF129:BF303))*I36),  2)</f>
        <v>112147.03</v>
      </c>
      <c r="L36" s="29"/>
    </row>
    <row r="37" spans="2:12" s="1" customFormat="1" ht="14.45" hidden="1" customHeight="1">
      <c r="B37" s="29"/>
      <c r="E37" s="26" t="s">
        <v>40</v>
      </c>
      <c r="F37" s="80">
        <f>ROUND((SUM(BG129:BG303)),  2)</f>
        <v>0</v>
      </c>
      <c r="I37" s="84">
        <v>0.21</v>
      </c>
      <c r="J37" s="80">
        <f>0</f>
        <v>0</v>
      </c>
      <c r="L37" s="29"/>
    </row>
    <row r="38" spans="2:12" s="1" customFormat="1" ht="14.45" hidden="1" customHeight="1">
      <c r="B38" s="29"/>
      <c r="E38" s="26" t="s">
        <v>41</v>
      </c>
      <c r="F38" s="80">
        <f>ROUND((SUM(BH129:BH303)),  2)</f>
        <v>0</v>
      </c>
      <c r="I38" s="84">
        <v>0.12</v>
      </c>
      <c r="J38" s="80">
        <f>0</f>
        <v>0</v>
      </c>
      <c r="L38" s="29"/>
    </row>
    <row r="39" spans="2:12" s="1" customFormat="1" ht="14.45" hidden="1" customHeight="1">
      <c r="B39" s="29"/>
      <c r="E39" s="26" t="s">
        <v>42</v>
      </c>
      <c r="F39" s="80">
        <f>ROUND((SUM(BI129:BI303)),  2)</f>
        <v>0</v>
      </c>
      <c r="I39" s="84">
        <v>0</v>
      </c>
      <c r="J39" s="80">
        <f>0</f>
        <v>0</v>
      </c>
      <c r="L39" s="29"/>
    </row>
    <row r="40" spans="2:12" s="1" customFormat="1" ht="6.95" customHeight="1">
      <c r="B40" s="29"/>
      <c r="L40" s="29"/>
    </row>
    <row r="41" spans="2:12" s="1" customFormat="1" ht="25.35" customHeight="1">
      <c r="B41" s="29"/>
      <c r="C41" s="85"/>
      <c r="D41" s="86" t="s">
        <v>43</v>
      </c>
      <c r="E41" s="54"/>
      <c r="F41" s="54"/>
      <c r="G41" s="87" t="s">
        <v>44</v>
      </c>
      <c r="H41" s="88" t="s">
        <v>45</v>
      </c>
      <c r="I41" s="54"/>
      <c r="J41" s="89">
        <f>SUM(J32:J39)</f>
        <v>1046705.61</v>
      </c>
      <c r="K41" s="90"/>
      <c r="L41" s="29"/>
    </row>
    <row r="42" spans="2:12" s="1" customFormat="1" ht="14.45" customHeight="1">
      <c r="B42" s="29"/>
      <c r="L42" s="29"/>
    </row>
    <row r="43" spans="2:12" ht="14.45" customHeight="1">
      <c r="B43" s="20"/>
      <c r="L43" s="20"/>
    </row>
    <row r="44" spans="2:12" ht="14.45" customHeight="1">
      <c r="B44" s="20"/>
      <c r="L44" s="20"/>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s="1" customFormat="1" ht="16.5" customHeight="1">
      <c r="B87" s="29"/>
      <c r="E87" s="230" t="s">
        <v>7784</v>
      </c>
      <c r="F87" s="229"/>
      <c r="G87" s="229"/>
      <c r="H87" s="229"/>
      <c r="L87" s="29"/>
    </row>
    <row r="88" spans="2:12" s="1" customFormat="1" ht="12" customHeight="1">
      <c r="B88" s="29"/>
      <c r="C88" s="26" t="s">
        <v>167</v>
      </c>
      <c r="L88" s="29"/>
    </row>
    <row r="89" spans="2:12" s="1" customFormat="1" ht="16.5" customHeight="1">
      <c r="B89" s="29"/>
      <c r="E89" s="211" t="str">
        <f>E11</f>
        <v>e - fotovoltaika</v>
      </c>
      <c r="F89" s="229"/>
      <c r="G89" s="229"/>
      <c r="H89" s="229"/>
      <c r="L89" s="29"/>
    </row>
    <row r="90" spans="2:12" s="1" customFormat="1" ht="6.95" customHeight="1">
      <c r="B90" s="29"/>
      <c r="L90" s="29"/>
    </row>
    <row r="91" spans="2:12" s="1" customFormat="1" ht="12" customHeight="1">
      <c r="B91" s="29"/>
      <c r="C91" s="26" t="s">
        <v>18</v>
      </c>
      <c r="F91" s="24" t="str">
        <f>F14</f>
        <v>Česká Kamenice</v>
      </c>
      <c r="I91" s="26" t="s">
        <v>20</v>
      </c>
      <c r="J91" s="49" t="str">
        <f>IF(J14="","",J14)</f>
        <v>8. 6. 2024</v>
      </c>
      <c r="L91" s="29"/>
    </row>
    <row r="92" spans="2:12" s="1" customFormat="1" ht="6.95" customHeight="1">
      <c r="B92" s="29"/>
      <c r="L92" s="29"/>
    </row>
    <row r="93" spans="2:12" s="1" customFormat="1" ht="40.15" customHeight="1">
      <c r="B93" s="29"/>
      <c r="C93" s="26" t="s">
        <v>22</v>
      </c>
      <c r="F93" s="24" t="str">
        <f>E17</f>
        <v xml:space="preserve"> </v>
      </c>
      <c r="I93" s="26" t="s">
        <v>27</v>
      </c>
      <c r="J93" s="27" t="str">
        <f>E23</f>
        <v>BOD ARCHITEKTI-atelier bod architekti s.r.o.</v>
      </c>
      <c r="L93" s="29"/>
    </row>
    <row r="94" spans="2:12" s="1" customFormat="1" ht="15.2" customHeight="1">
      <c r="B94" s="29"/>
      <c r="C94" s="26" t="s">
        <v>26</v>
      </c>
      <c r="F94" s="24" t="str">
        <f>IF(E20="","",E20)</f>
        <v xml:space="preserve"> </v>
      </c>
      <c r="I94" s="26" t="s">
        <v>30</v>
      </c>
      <c r="J94" s="27" t="str">
        <f>E26</f>
        <v>Krajovský</v>
      </c>
      <c r="L94" s="29"/>
    </row>
    <row r="95" spans="2:12" s="1" customFormat="1" ht="10.35" customHeight="1">
      <c r="B95" s="29"/>
      <c r="L95" s="29"/>
    </row>
    <row r="96" spans="2:12" s="1" customFormat="1" ht="29.25" customHeight="1">
      <c r="B96" s="29"/>
      <c r="C96" s="93" t="s">
        <v>169</v>
      </c>
      <c r="D96" s="85"/>
      <c r="E96" s="85"/>
      <c r="F96" s="85"/>
      <c r="G96" s="85"/>
      <c r="H96" s="85"/>
      <c r="I96" s="85"/>
      <c r="J96" s="94" t="s">
        <v>170</v>
      </c>
      <c r="K96" s="85"/>
      <c r="L96" s="29"/>
    </row>
    <row r="97" spans="2:47" s="1" customFormat="1" ht="10.35" customHeight="1">
      <c r="B97" s="29"/>
      <c r="L97" s="29"/>
    </row>
    <row r="98" spans="2:47" s="1" customFormat="1" ht="22.9" customHeight="1">
      <c r="B98" s="29"/>
      <c r="C98" s="95" t="s">
        <v>171</v>
      </c>
      <c r="J98" s="63">
        <f>J129</f>
        <v>934558.58</v>
      </c>
      <c r="L98" s="29"/>
      <c r="AU98" s="17" t="s">
        <v>172</v>
      </c>
    </row>
    <row r="99" spans="2:47" s="8" customFormat="1" ht="24.95" customHeight="1">
      <c r="B99" s="96"/>
      <c r="D99" s="97" t="s">
        <v>182</v>
      </c>
      <c r="E99" s="98"/>
      <c r="F99" s="98"/>
      <c r="G99" s="98"/>
      <c r="H99" s="98"/>
      <c r="I99" s="98"/>
      <c r="J99" s="99">
        <f>J130</f>
        <v>748546.58</v>
      </c>
      <c r="L99" s="96"/>
    </row>
    <row r="100" spans="2:47" s="9" customFormat="1" ht="19.899999999999999" customHeight="1">
      <c r="B100" s="100"/>
      <c r="D100" s="101" t="s">
        <v>187</v>
      </c>
      <c r="E100" s="102"/>
      <c r="F100" s="102"/>
      <c r="G100" s="102"/>
      <c r="H100" s="102"/>
      <c r="I100" s="102"/>
      <c r="J100" s="103">
        <f>J131</f>
        <v>748546.58</v>
      </c>
      <c r="L100" s="100"/>
    </row>
    <row r="101" spans="2:47" s="8" customFormat="1" ht="24.95" customHeight="1">
      <c r="B101" s="96"/>
      <c r="D101" s="97" t="s">
        <v>3089</v>
      </c>
      <c r="E101" s="98"/>
      <c r="F101" s="98"/>
      <c r="G101" s="98"/>
      <c r="H101" s="98"/>
      <c r="I101" s="98"/>
      <c r="J101" s="99">
        <f>J260</f>
        <v>51460</v>
      </c>
      <c r="L101" s="96"/>
    </row>
    <row r="102" spans="2:47" s="9" customFormat="1" ht="19.899999999999999" customHeight="1">
      <c r="B102" s="100"/>
      <c r="D102" s="101" t="s">
        <v>3090</v>
      </c>
      <c r="E102" s="102"/>
      <c r="F102" s="102"/>
      <c r="G102" s="102"/>
      <c r="H102" s="102"/>
      <c r="I102" s="102"/>
      <c r="J102" s="103">
        <f>J261</f>
        <v>6660</v>
      </c>
      <c r="L102" s="100"/>
    </row>
    <row r="103" spans="2:47" s="9" customFormat="1" ht="19.899999999999999" customHeight="1">
      <c r="B103" s="100"/>
      <c r="D103" s="101" t="s">
        <v>3091</v>
      </c>
      <c r="E103" s="102"/>
      <c r="F103" s="102"/>
      <c r="G103" s="102"/>
      <c r="H103" s="102"/>
      <c r="I103" s="102"/>
      <c r="J103" s="103">
        <f>J265</f>
        <v>44800</v>
      </c>
      <c r="L103" s="100"/>
    </row>
    <row r="104" spans="2:47" s="8" customFormat="1" ht="24.95" customHeight="1">
      <c r="B104" s="96"/>
      <c r="D104" s="97" t="s">
        <v>3093</v>
      </c>
      <c r="E104" s="98"/>
      <c r="F104" s="98"/>
      <c r="G104" s="98"/>
      <c r="H104" s="98"/>
      <c r="I104" s="98"/>
      <c r="J104" s="99">
        <f>J268</f>
        <v>28152</v>
      </c>
      <c r="L104" s="96"/>
    </row>
    <row r="105" spans="2:47" s="8" customFormat="1" ht="24.95" customHeight="1">
      <c r="B105" s="96"/>
      <c r="D105" s="97" t="s">
        <v>2380</v>
      </c>
      <c r="E105" s="98"/>
      <c r="F105" s="98"/>
      <c r="G105" s="98"/>
      <c r="H105" s="98"/>
      <c r="I105" s="98"/>
      <c r="J105" s="99">
        <f>J287</f>
        <v>58400</v>
      </c>
      <c r="L105" s="96"/>
    </row>
    <row r="106" spans="2:47" s="8" customFormat="1" ht="24.95" customHeight="1">
      <c r="B106" s="96"/>
      <c r="D106" s="97" t="s">
        <v>202</v>
      </c>
      <c r="E106" s="98"/>
      <c r="F106" s="98"/>
      <c r="G106" s="98"/>
      <c r="H106" s="98"/>
      <c r="I106" s="98"/>
      <c r="J106" s="99">
        <f>J290</f>
        <v>48000</v>
      </c>
      <c r="L106" s="96"/>
    </row>
    <row r="107" spans="2:47" s="9" customFormat="1" ht="19.899999999999999" customHeight="1">
      <c r="B107" s="100"/>
      <c r="D107" s="101" t="s">
        <v>205</v>
      </c>
      <c r="E107" s="102"/>
      <c r="F107" s="102"/>
      <c r="G107" s="102"/>
      <c r="H107" s="102"/>
      <c r="I107" s="102"/>
      <c r="J107" s="103">
        <f>J291</f>
        <v>48000</v>
      </c>
      <c r="L107" s="100"/>
    </row>
    <row r="108" spans="2:47" s="1" customFormat="1" ht="21.75" customHeight="1">
      <c r="B108" s="29"/>
      <c r="L108" s="29"/>
    </row>
    <row r="109" spans="2:47" s="1" customFormat="1" ht="6.95" customHeight="1">
      <c r="B109" s="41"/>
      <c r="C109" s="42"/>
      <c r="D109" s="42"/>
      <c r="E109" s="42"/>
      <c r="F109" s="42"/>
      <c r="G109" s="42"/>
      <c r="H109" s="42"/>
      <c r="I109" s="42"/>
      <c r="J109" s="42"/>
      <c r="K109" s="42"/>
      <c r="L109" s="29"/>
    </row>
    <row r="113" spans="2:20" s="1" customFormat="1" ht="6.95" customHeight="1">
      <c r="B113" s="43"/>
      <c r="C113" s="44"/>
      <c r="D113" s="44"/>
      <c r="E113" s="44"/>
      <c r="F113" s="44"/>
      <c r="G113" s="44"/>
      <c r="H113" s="44"/>
      <c r="I113" s="44"/>
      <c r="J113" s="44"/>
      <c r="K113" s="44"/>
      <c r="L113" s="29"/>
    </row>
    <row r="114" spans="2:20" s="1" customFormat="1" ht="24.95" customHeight="1">
      <c r="B114" s="29"/>
      <c r="C114" s="21" t="s">
        <v>209</v>
      </c>
      <c r="L114" s="29"/>
    </row>
    <row r="115" spans="2:20" s="1" customFormat="1" ht="6.95" customHeight="1">
      <c r="B115" s="29"/>
      <c r="L115" s="29"/>
    </row>
    <row r="116" spans="2:20" s="1" customFormat="1" ht="12" customHeight="1">
      <c r="B116" s="29"/>
      <c r="C116" s="26" t="s">
        <v>14</v>
      </c>
      <c r="L116" s="29"/>
    </row>
    <row r="117" spans="2:20" s="1" customFormat="1" ht="16.5" customHeight="1">
      <c r="B117" s="29"/>
      <c r="E117" s="230" t="str">
        <f>E7</f>
        <v>ODUS Kamenice</v>
      </c>
      <c r="F117" s="231"/>
      <c r="G117" s="231"/>
      <c r="H117" s="231"/>
      <c r="L117" s="29"/>
    </row>
    <row r="118" spans="2:20" ht="12" customHeight="1">
      <c r="B118" s="20"/>
      <c r="C118" s="26" t="s">
        <v>165</v>
      </c>
      <c r="L118" s="20"/>
    </row>
    <row r="119" spans="2:20" s="1" customFormat="1" ht="16.5" customHeight="1">
      <c r="B119" s="29"/>
      <c r="E119" s="230" t="s">
        <v>7784</v>
      </c>
      <c r="F119" s="229"/>
      <c r="G119" s="229"/>
      <c r="H119" s="229"/>
      <c r="L119" s="29"/>
    </row>
    <row r="120" spans="2:20" s="1" customFormat="1" ht="12" customHeight="1">
      <c r="B120" s="29"/>
      <c r="C120" s="26" t="s">
        <v>167</v>
      </c>
      <c r="L120" s="29"/>
    </row>
    <row r="121" spans="2:20" s="1" customFormat="1" ht="16.5" customHeight="1">
      <c r="B121" s="29"/>
      <c r="E121" s="211" t="str">
        <f>E11</f>
        <v>e - fotovoltaika</v>
      </c>
      <c r="F121" s="229"/>
      <c r="G121" s="229"/>
      <c r="H121" s="229"/>
      <c r="L121" s="29"/>
    </row>
    <row r="122" spans="2:20" s="1" customFormat="1" ht="6.95" customHeight="1">
      <c r="B122" s="29"/>
      <c r="L122" s="29"/>
    </row>
    <row r="123" spans="2:20" s="1" customFormat="1" ht="12" customHeight="1">
      <c r="B123" s="29"/>
      <c r="C123" s="26" t="s">
        <v>18</v>
      </c>
      <c r="F123" s="24" t="str">
        <f>F14</f>
        <v>Česká Kamenice</v>
      </c>
      <c r="I123" s="26" t="s">
        <v>20</v>
      </c>
      <c r="J123" s="49" t="str">
        <f>IF(J14="","",J14)</f>
        <v>8. 6. 2024</v>
      </c>
      <c r="L123" s="29"/>
    </row>
    <row r="124" spans="2:20" s="1" customFormat="1" ht="6.95" customHeight="1">
      <c r="B124" s="29"/>
      <c r="L124" s="29"/>
    </row>
    <row r="125" spans="2:20" s="1" customFormat="1" ht="40.15" customHeight="1">
      <c r="B125" s="29"/>
      <c r="C125" s="26" t="s">
        <v>22</v>
      </c>
      <c r="F125" s="24" t="str">
        <f>E17</f>
        <v xml:space="preserve"> </v>
      </c>
      <c r="I125" s="26" t="s">
        <v>27</v>
      </c>
      <c r="J125" s="27" t="str">
        <f>E23</f>
        <v>BOD ARCHITEKTI-atelier bod architekti s.r.o.</v>
      </c>
      <c r="L125" s="29"/>
    </row>
    <row r="126" spans="2:20" s="1" customFormat="1" ht="15.2" customHeight="1">
      <c r="B126" s="29"/>
      <c r="C126" s="26" t="s">
        <v>26</v>
      </c>
      <c r="F126" s="24" t="str">
        <f>IF(E20="","",E20)</f>
        <v xml:space="preserve"> </v>
      </c>
      <c r="I126" s="26" t="s">
        <v>30</v>
      </c>
      <c r="J126" s="27" t="str">
        <f>E26</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934558.58</v>
      </c>
      <c r="L129" s="29"/>
      <c r="M129" s="59"/>
      <c r="N129" s="50"/>
      <c r="O129" s="50"/>
      <c r="P129" s="109">
        <f>P130+P260+P268+P287+P290</f>
        <v>434.64623399999994</v>
      </c>
      <c r="Q129" s="50"/>
      <c r="R129" s="109">
        <f>R130+R260+R268+R287+R290</f>
        <v>1.5424475000000004</v>
      </c>
      <c r="S129" s="50"/>
      <c r="T129" s="110">
        <f>T130+T260+T268+T287+T290</f>
        <v>0</v>
      </c>
      <c r="AT129" s="17" t="s">
        <v>72</v>
      </c>
      <c r="AU129" s="17" t="s">
        <v>172</v>
      </c>
      <c r="BK129" s="111">
        <f>BK130+BK260+BK268+BK287+BK290</f>
        <v>934558.58</v>
      </c>
    </row>
    <row r="130" spans="2:65" s="11" customFormat="1" ht="25.9" customHeight="1">
      <c r="B130" s="112"/>
      <c r="D130" s="113" t="s">
        <v>72</v>
      </c>
      <c r="E130" s="114" t="s">
        <v>1110</v>
      </c>
      <c r="F130" s="114" t="s">
        <v>1111</v>
      </c>
      <c r="J130" s="115">
        <f>BK130</f>
        <v>748546.58</v>
      </c>
      <c r="L130" s="112"/>
      <c r="M130" s="116"/>
      <c r="P130" s="117">
        <f>P131</f>
        <v>357.16323399999993</v>
      </c>
      <c r="R130" s="117">
        <f>R131</f>
        <v>1.5424475000000004</v>
      </c>
      <c r="T130" s="118">
        <f>T131</f>
        <v>0</v>
      </c>
      <c r="AR130" s="113" t="s">
        <v>82</v>
      </c>
      <c r="AT130" s="119" t="s">
        <v>72</v>
      </c>
      <c r="AU130" s="119" t="s">
        <v>73</v>
      </c>
      <c r="AY130" s="113" t="s">
        <v>224</v>
      </c>
      <c r="BK130" s="120">
        <f>BK131</f>
        <v>748546.58</v>
      </c>
    </row>
    <row r="131" spans="2:65" s="11" customFormat="1" ht="22.9" customHeight="1">
      <c r="B131" s="112"/>
      <c r="D131" s="113" t="s">
        <v>72</v>
      </c>
      <c r="E131" s="121" t="s">
        <v>1443</v>
      </c>
      <c r="F131" s="121" t="s">
        <v>1444</v>
      </c>
      <c r="J131" s="122">
        <f>BK131</f>
        <v>748546.58</v>
      </c>
      <c r="L131" s="112"/>
      <c r="M131" s="116"/>
      <c r="P131" s="117">
        <f>SUM(P132:P259)</f>
        <v>357.16323399999993</v>
      </c>
      <c r="R131" s="117">
        <f>SUM(R132:R259)</f>
        <v>1.5424475000000004</v>
      </c>
      <c r="T131" s="118">
        <f>SUM(T132:T259)</f>
        <v>0</v>
      </c>
      <c r="AR131" s="113" t="s">
        <v>82</v>
      </c>
      <c r="AT131" s="119" t="s">
        <v>72</v>
      </c>
      <c r="AU131" s="119" t="s">
        <v>78</v>
      </c>
      <c r="AY131" s="113" t="s">
        <v>224</v>
      </c>
      <c r="BK131" s="120">
        <f>SUM(BK132:BK259)</f>
        <v>748546.58</v>
      </c>
    </row>
    <row r="132" spans="2:65" s="1" customFormat="1" ht="33" customHeight="1">
      <c r="B132" s="123"/>
      <c r="C132" s="124" t="s">
        <v>78</v>
      </c>
      <c r="D132" s="124" t="s">
        <v>226</v>
      </c>
      <c r="E132" s="125" t="s">
        <v>3483</v>
      </c>
      <c r="F132" s="126" t="s">
        <v>3484</v>
      </c>
      <c r="G132" s="127" t="s">
        <v>272</v>
      </c>
      <c r="H132" s="128">
        <v>60</v>
      </c>
      <c r="I132" s="129">
        <v>14.5</v>
      </c>
      <c r="J132" s="129">
        <f>ROUND(I132*H132,2)</f>
        <v>870</v>
      </c>
      <c r="K132" s="126" t="s">
        <v>230</v>
      </c>
      <c r="L132" s="29"/>
      <c r="M132" s="130" t="s">
        <v>1</v>
      </c>
      <c r="N132" s="131" t="s">
        <v>39</v>
      </c>
      <c r="O132" s="132">
        <v>0.03</v>
      </c>
      <c r="P132" s="132">
        <f>O132*H132</f>
        <v>1.7999999999999998</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870</v>
      </c>
      <c r="BG132" s="135">
        <f>IF(N132="zákl. přenesená",J132,0)</f>
        <v>0</v>
      </c>
      <c r="BH132" s="135">
        <f>IF(N132="sníž. přenesená",J132,0)</f>
        <v>0</v>
      </c>
      <c r="BI132" s="135">
        <f>IF(N132="nulová",J132,0)</f>
        <v>0</v>
      </c>
      <c r="BJ132" s="17" t="s">
        <v>82</v>
      </c>
      <c r="BK132" s="135">
        <f>ROUND(I132*H132,2)</f>
        <v>870</v>
      </c>
      <c r="BL132" s="17" t="s">
        <v>277</v>
      </c>
      <c r="BM132" s="134" t="s">
        <v>3485</v>
      </c>
    </row>
    <row r="133" spans="2:65" s="1" customFormat="1" ht="39">
      <c r="B133" s="29"/>
      <c r="D133" s="136" t="s">
        <v>231</v>
      </c>
      <c r="F133" s="137" t="s">
        <v>3486</v>
      </c>
      <c r="L133" s="29"/>
      <c r="M133" s="138"/>
      <c r="T133" s="53"/>
      <c r="AT133" s="17" t="s">
        <v>231</v>
      </c>
      <c r="AU133" s="17" t="s">
        <v>82</v>
      </c>
    </row>
    <row r="134" spans="2:65" s="1" customFormat="1">
      <c r="B134" s="29"/>
      <c r="D134" s="139" t="s">
        <v>232</v>
      </c>
      <c r="F134" s="140" t="s">
        <v>3487</v>
      </c>
      <c r="L134" s="29"/>
      <c r="M134" s="138"/>
      <c r="T134" s="53"/>
      <c r="AT134" s="17" t="s">
        <v>232</v>
      </c>
      <c r="AU134" s="17" t="s">
        <v>82</v>
      </c>
    </row>
    <row r="135" spans="2:65" s="1" customFormat="1" ht="24.2" customHeight="1">
      <c r="B135" s="123"/>
      <c r="C135" s="164" t="s">
        <v>82</v>
      </c>
      <c r="D135" s="164" t="s">
        <v>1008</v>
      </c>
      <c r="E135" s="165" t="s">
        <v>3488</v>
      </c>
      <c r="F135" s="166" t="s">
        <v>3489</v>
      </c>
      <c r="G135" s="167" t="s">
        <v>272</v>
      </c>
      <c r="H135" s="168">
        <v>69</v>
      </c>
      <c r="I135" s="169">
        <v>64.3</v>
      </c>
      <c r="J135" s="169">
        <f>ROUND(I135*H135,2)</f>
        <v>4436.7</v>
      </c>
      <c r="K135" s="166" t="s">
        <v>230</v>
      </c>
      <c r="L135" s="170"/>
      <c r="M135" s="171" t="s">
        <v>1</v>
      </c>
      <c r="N135" s="172" t="s">
        <v>39</v>
      </c>
      <c r="O135" s="132">
        <v>0</v>
      </c>
      <c r="P135" s="132">
        <f>O135*H135</f>
        <v>0</v>
      </c>
      <c r="Q135" s="132">
        <v>2.2000000000000001E-4</v>
      </c>
      <c r="R135" s="132">
        <f>Q135*H135</f>
        <v>1.5180000000000001E-2</v>
      </c>
      <c r="S135" s="132">
        <v>0</v>
      </c>
      <c r="T135" s="133">
        <f>S135*H135</f>
        <v>0</v>
      </c>
      <c r="AR135" s="134" t="s">
        <v>332</v>
      </c>
      <c r="AT135" s="134" t="s">
        <v>1008</v>
      </c>
      <c r="AU135" s="134" t="s">
        <v>82</v>
      </c>
      <c r="AY135" s="17" t="s">
        <v>224</v>
      </c>
      <c r="BE135" s="135">
        <f>IF(N135="základní",J135,0)</f>
        <v>0</v>
      </c>
      <c r="BF135" s="135">
        <f>IF(N135="snížená",J135,0)</f>
        <v>4436.7</v>
      </c>
      <c r="BG135" s="135">
        <f>IF(N135="zákl. přenesená",J135,0)</f>
        <v>0</v>
      </c>
      <c r="BH135" s="135">
        <f>IF(N135="sníž. přenesená",J135,0)</f>
        <v>0</v>
      </c>
      <c r="BI135" s="135">
        <f>IF(N135="nulová",J135,0)</f>
        <v>0</v>
      </c>
      <c r="BJ135" s="17" t="s">
        <v>82</v>
      </c>
      <c r="BK135" s="135">
        <f>ROUND(I135*H135,2)</f>
        <v>4436.7</v>
      </c>
      <c r="BL135" s="17" t="s">
        <v>277</v>
      </c>
      <c r="BM135" s="134" t="s">
        <v>3490</v>
      </c>
    </row>
    <row r="136" spans="2:65" s="1" customFormat="1" ht="19.5">
      <c r="B136" s="29"/>
      <c r="D136" s="136" t="s">
        <v>231</v>
      </c>
      <c r="F136" s="137" t="s">
        <v>3489</v>
      </c>
      <c r="L136" s="29"/>
      <c r="M136" s="138"/>
      <c r="T136" s="53"/>
      <c r="AT136" s="17" t="s">
        <v>231</v>
      </c>
      <c r="AU136" s="17" t="s">
        <v>82</v>
      </c>
    </row>
    <row r="137" spans="2:65" s="13" customFormat="1">
      <c r="B137" s="146"/>
      <c r="D137" s="136" t="s">
        <v>234</v>
      </c>
      <c r="F137" s="148" t="s">
        <v>3491</v>
      </c>
      <c r="H137" s="149">
        <v>69</v>
      </c>
      <c r="L137" s="146"/>
      <c r="M137" s="150"/>
      <c r="T137" s="151"/>
      <c r="AT137" s="147" t="s">
        <v>234</v>
      </c>
      <c r="AU137" s="147" t="s">
        <v>82</v>
      </c>
      <c r="AV137" s="13" t="s">
        <v>82</v>
      </c>
      <c r="AW137" s="13" t="s">
        <v>3</v>
      </c>
      <c r="AX137" s="13" t="s">
        <v>78</v>
      </c>
      <c r="AY137" s="147" t="s">
        <v>224</v>
      </c>
    </row>
    <row r="138" spans="2:65" s="1" customFormat="1" ht="24.2" customHeight="1">
      <c r="B138" s="123"/>
      <c r="C138" s="124" t="s">
        <v>101</v>
      </c>
      <c r="D138" s="124" t="s">
        <v>226</v>
      </c>
      <c r="E138" s="125" t="s">
        <v>3492</v>
      </c>
      <c r="F138" s="126" t="s">
        <v>3493</v>
      </c>
      <c r="G138" s="127" t="s">
        <v>272</v>
      </c>
      <c r="H138" s="128">
        <v>630</v>
      </c>
      <c r="I138" s="129">
        <v>63.3</v>
      </c>
      <c r="J138" s="129">
        <f>ROUND(I138*H138,2)</f>
        <v>39879</v>
      </c>
      <c r="K138" s="126" t="s">
        <v>230</v>
      </c>
      <c r="L138" s="29"/>
      <c r="M138" s="130" t="s">
        <v>1</v>
      </c>
      <c r="N138" s="131" t="s">
        <v>39</v>
      </c>
      <c r="O138" s="132">
        <v>0.124</v>
      </c>
      <c r="P138" s="132">
        <f>O138*H138</f>
        <v>78.12</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39879</v>
      </c>
      <c r="BG138" s="135">
        <f>IF(N138="zákl. přenesená",J138,0)</f>
        <v>0</v>
      </c>
      <c r="BH138" s="135">
        <f>IF(N138="sníž. přenesená",J138,0)</f>
        <v>0</v>
      </c>
      <c r="BI138" s="135">
        <f>IF(N138="nulová",J138,0)</f>
        <v>0</v>
      </c>
      <c r="BJ138" s="17" t="s">
        <v>82</v>
      </c>
      <c r="BK138" s="135">
        <f>ROUND(I138*H138,2)</f>
        <v>39879</v>
      </c>
      <c r="BL138" s="17" t="s">
        <v>277</v>
      </c>
      <c r="BM138" s="134" t="s">
        <v>3494</v>
      </c>
    </row>
    <row r="139" spans="2:65" s="1" customFormat="1" ht="19.5">
      <c r="B139" s="29"/>
      <c r="D139" s="136" t="s">
        <v>231</v>
      </c>
      <c r="F139" s="137" t="s">
        <v>3495</v>
      </c>
      <c r="L139" s="29"/>
      <c r="M139" s="138"/>
      <c r="T139" s="53"/>
      <c r="AT139" s="17" t="s">
        <v>231</v>
      </c>
      <c r="AU139" s="17" t="s">
        <v>82</v>
      </c>
    </row>
    <row r="140" spans="2:65" s="1" customFormat="1">
      <c r="B140" s="29"/>
      <c r="D140" s="139" t="s">
        <v>232</v>
      </c>
      <c r="F140" s="140" t="s">
        <v>3496</v>
      </c>
      <c r="L140" s="29"/>
      <c r="M140" s="138"/>
      <c r="T140" s="53"/>
      <c r="AT140" s="17" t="s">
        <v>232</v>
      </c>
      <c r="AU140" s="17" t="s">
        <v>82</v>
      </c>
    </row>
    <row r="141" spans="2:65" s="1" customFormat="1" ht="21.75" customHeight="1">
      <c r="B141" s="123"/>
      <c r="C141" s="164" t="s">
        <v>106</v>
      </c>
      <c r="D141" s="164" t="s">
        <v>1008</v>
      </c>
      <c r="E141" s="165" t="s">
        <v>3497</v>
      </c>
      <c r="F141" s="166" t="s">
        <v>3498</v>
      </c>
      <c r="G141" s="167" t="s">
        <v>272</v>
      </c>
      <c r="H141" s="168">
        <v>756</v>
      </c>
      <c r="I141" s="169">
        <v>32.299999999999997</v>
      </c>
      <c r="J141" s="169">
        <f>ROUND(I141*H141,2)</f>
        <v>24418.799999999999</v>
      </c>
      <c r="K141" s="166" t="s">
        <v>230</v>
      </c>
      <c r="L141" s="170"/>
      <c r="M141" s="171" t="s">
        <v>1</v>
      </c>
      <c r="N141" s="172" t="s">
        <v>39</v>
      </c>
      <c r="O141" s="132">
        <v>0</v>
      </c>
      <c r="P141" s="132">
        <f>O141*H141</f>
        <v>0</v>
      </c>
      <c r="Q141" s="132">
        <v>0</v>
      </c>
      <c r="R141" s="132">
        <f>Q141*H141</f>
        <v>0</v>
      </c>
      <c r="S141" s="132">
        <v>0</v>
      </c>
      <c r="T141" s="133">
        <f>S141*H141</f>
        <v>0</v>
      </c>
      <c r="AR141" s="134" t="s">
        <v>332</v>
      </c>
      <c r="AT141" s="134" t="s">
        <v>1008</v>
      </c>
      <c r="AU141" s="134" t="s">
        <v>82</v>
      </c>
      <c r="AY141" s="17" t="s">
        <v>224</v>
      </c>
      <c r="BE141" s="135">
        <f>IF(N141="základní",J141,0)</f>
        <v>0</v>
      </c>
      <c r="BF141" s="135">
        <f>IF(N141="snížená",J141,0)</f>
        <v>24418.799999999999</v>
      </c>
      <c r="BG141" s="135">
        <f>IF(N141="zákl. přenesená",J141,0)</f>
        <v>0</v>
      </c>
      <c r="BH141" s="135">
        <f>IF(N141="sníž. přenesená",J141,0)</f>
        <v>0</v>
      </c>
      <c r="BI141" s="135">
        <f>IF(N141="nulová",J141,0)</f>
        <v>0</v>
      </c>
      <c r="BJ141" s="17" t="s">
        <v>82</v>
      </c>
      <c r="BK141" s="135">
        <f>ROUND(I141*H141,2)</f>
        <v>24418.799999999999</v>
      </c>
      <c r="BL141" s="17" t="s">
        <v>277</v>
      </c>
      <c r="BM141" s="134" t="s">
        <v>3499</v>
      </c>
    </row>
    <row r="142" spans="2:65" s="1" customFormat="1">
      <c r="B142" s="29"/>
      <c r="D142" s="136" t="s">
        <v>231</v>
      </c>
      <c r="F142" s="137" t="s">
        <v>3498</v>
      </c>
      <c r="L142" s="29"/>
      <c r="M142" s="138"/>
      <c r="T142" s="53"/>
      <c r="AT142" s="17" t="s">
        <v>231</v>
      </c>
      <c r="AU142" s="17" t="s">
        <v>82</v>
      </c>
    </row>
    <row r="143" spans="2:65" s="13" customFormat="1">
      <c r="B143" s="146"/>
      <c r="D143" s="136" t="s">
        <v>234</v>
      </c>
      <c r="F143" s="148" t="s">
        <v>3500</v>
      </c>
      <c r="H143" s="149">
        <v>756</v>
      </c>
      <c r="L143" s="146"/>
      <c r="M143" s="150"/>
      <c r="T143" s="151"/>
      <c r="AT143" s="147" t="s">
        <v>234</v>
      </c>
      <c r="AU143" s="147" t="s">
        <v>82</v>
      </c>
      <c r="AV143" s="13" t="s">
        <v>82</v>
      </c>
      <c r="AW143" s="13" t="s">
        <v>3</v>
      </c>
      <c r="AX143" s="13" t="s">
        <v>78</v>
      </c>
      <c r="AY143" s="147" t="s">
        <v>224</v>
      </c>
    </row>
    <row r="144" spans="2:65" s="1" customFormat="1" ht="24.2" customHeight="1">
      <c r="B144" s="123"/>
      <c r="C144" s="124" t="s">
        <v>109</v>
      </c>
      <c r="D144" s="124" t="s">
        <v>226</v>
      </c>
      <c r="E144" s="125" t="s">
        <v>3501</v>
      </c>
      <c r="F144" s="126" t="s">
        <v>3502</v>
      </c>
      <c r="G144" s="127" t="s">
        <v>272</v>
      </c>
      <c r="H144" s="128">
        <v>210</v>
      </c>
      <c r="I144" s="129">
        <v>53.5</v>
      </c>
      <c r="J144" s="129">
        <f>ROUND(I144*H144,2)</f>
        <v>11235</v>
      </c>
      <c r="K144" s="126" t="s">
        <v>230</v>
      </c>
      <c r="L144" s="29"/>
      <c r="M144" s="130" t="s">
        <v>1</v>
      </c>
      <c r="N144" s="131" t="s">
        <v>39</v>
      </c>
      <c r="O144" s="132">
        <v>9.8000000000000004E-2</v>
      </c>
      <c r="P144" s="132">
        <f>O144*H144</f>
        <v>20.580000000000002</v>
      </c>
      <c r="Q144" s="132">
        <v>0</v>
      </c>
      <c r="R144" s="132">
        <f>Q144*H144</f>
        <v>0</v>
      </c>
      <c r="S144" s="132">
        <v>0</v>
      </c>
      <c r="T144" s="133">
        <f>S144*H144</f>
        <v>0</v>
      </c>
      <c r="AR144" s="134" t="s">
        <v>277</v>
      </c>
      <c r="AT144" s="134" t="s">
        <v>226</v>
      </c>
      <c r="AU144" s="134" t="s">
        <v>82</v>
      </c>
      <c r="AY144" s="17" t="s">
        <v>224</v>
      </c>
      <c r="BE144" s="135">
        <f>IF(N144="základní",J144,0)</f>
        <v>0</v>
      </c>
      <c r="BF144" s="135">
        <f>IF(N144="snížená",J144,0)</f>
        <v>11235</v>
      </c>
      <c r="BG144" s="135">
        <f>IF(N144="zákl. přenesená",J144,0)</f>
        <v>0</v>
      </c>
      <c r="BH144" s="135">
        <f>IF(N144="sníž. přenesená",J144,0)</f>
        <v>0</v>
      </c>
      <c r="BI144" s="135">
        <f>IF(N144="nulová",J144,0)</f>
        <v>0</v>
      </c>
      <c r="BJ144" s="17" t="s">
        <v>82</v>
      </c>
      <c r="BK144" s="135">
        <f>ROUND(I144*H144,2)</f>
        <v>11235</v>
      </c>
      <c r="BL144" s="17" t="s">
        <v>277</v>
      </c>
      <c r="BM144" s="134" t="s">
        <v>3503</v>
      </c>
    </row>
    <row r="145" spans="2:65" s="1" customFormat="1" ht="29.25">
      <c r="B145" s="29"/>
      <c r="D145" s="136" t="s">
        <v>231</v>
      </c>
      <c r="F145" s="137" t="s">
        <v>3504</v>
      </c>
      <c r="L145" s="29"/>
      <c r="M145" s="138"/>
      <c r="T145" s="53"/>
      <c r="AT145" s="17" t="s">
        <v>231</v>
      </c>
      <c r="AU145" s="17" t="s">
        <v>82</v>
      </c>
    </row>
    <row r="146" spans="2:65" s="1" customFormat="1">
      <c r="B146" s="29"/>
      <c r="D146" s="139" t="s">
        <v>232</v>
      </c>
      <c r="F146" s="140" t="s">
        <v>3505</v>
      </c>
      <c r="L146" s="29"/>
      <c r="M146" s="138"/>
      <c r="T146" s="53"/>
      <c r="AT146" s="17" t="s">
        <v>232</v>
      </c>
      <c r="AU146" s="17" t="s">
        <v>82</v>
      </c>
    </row>
    <row r="147" spans="2:65" s="13" customFormat="1">
      <c r="B147" s="146"/>
      <c r="D147" s="136" t="s">
        <v>234</v>
      </c>
      <c r="E147" s="147" t="s">
        <v>1</v>
      </c>
      <c r="F147" s="148" t="s">
        <v>3506</v>
      </c>
      <c r="H147" s="149">
        <v>90</v>
      </c>
      <c r="L147" s="146"/>
      <c r="M147" s="150"/>
      <c r="T147" s="151"/>
      <c r="AT147" s="147" t="s">
        <v>234</v>
      </c>
      <c r="AU147" s="147" t="s">
        <v>82</v>
      </c>
      <c r="AV147" s="13" t="s">
        <v>82</v>
      </c>
      <c r="AW147" s="13" t="s">
        <v>29</v>
      </c>
      <c r="AX147" s="13" t="s">
        <v>73</v>
      </c>
      <c r="AY147" s="147" t="s">
        <v>224</v>
      </c>
    </row>
    <row r="148" spans="2:65" s="13" customFormat="1">
      <c r="B148" s="146"/>
      <c r="D148" s="136" t="s">
        <v>234</v>
      </c>
      <c r="E148" s="147" t="s">
        <v>1</v>
      </c>
      <c r="F148" s="148" t="s">
        <v>609</v>
      </c>
      <c r="H148" s="149">
        <v>120</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210</v>
      </c>
      <c r="L149" s="152"/>
      <c r="M149" s="156"/>
      <c r="T149" s="157"/>
      <c r="AT149" s="153" t="s">
        <v>234</v>
      </c>
      <c r="AU149" s="153" t="s">
        <v>82</v>
      </c>
      <c r="AV149" s="14" t="s">
        <v>106</v>
      </c>
      <c r="AW149" s="14" t="s">
        <v>29</v>
      </c>
      <c r="AX149" s="14" t="s">
        <v>78</v>
      </c>
      <c r="AY149" s="153" t="s">
        <v>224</v>
      </c>
    </row>
    <row r="150" spans="2:65" s="1" customFormat="1" ht="24.2" customHeight="1">
      <c r="B150" s="123"/>
      <c r="C150" s="164" t="s">
        <v>112</v>
      </c>
      <c r="D150" s="164" t="s">
        <v>1008</v>
      </c>
      <c r="E150" s="165" t="s">
        <v>3201</v>
      </c>
      <c r="F150" s="166" t="s">
        <v>3507</v>
      </c>
      <c r="G150" s="167" t="s">
        <v>272</v>
      </c>
      <c r="H150" s="168">
        <v>103.5</v>
      </c>
      <c r="I150" s="169">
        <v>16.100000000000001</v>
      </c>
      <c r="J150" s="169">
        <f>ROUND(I150*H150,2)</f>
        <v>1666.35</v>
      </c>
      <c r="K150" s="166" t="s">
        <v>230</v>
      </c>
      <c r="L150" s="170"/>
      <c r="M150" s="171" t="s">
        <v>1</v>
      </c>
      <c r="N150" s="172" t="s">
        <v>39</v>
      </c>
      <c r="O150" s="132">
        <v>0</v>
      </c>
      <c r="P150" s="132">
        <f>O150*H150</f>
        <v>0</v>
      </c>
      <c r="Q150" s="132">
        <v>1.2E-4</v>
      </c>
      <c r="R150" s="132">
        <f>Q150*H150</f>
        <v>1.242E-2</v>
      </c>
      <c r="S150" s="132">
        <v>0</v>
      </c>
      <c r="T150" s="133">
        <f>S150*H150</f>
        <v>0</v>
      </c>
      <c r="AR150" s="134" t="s">
        <v>332</v>
      </c>
      <c r="AT150" s="134" t="s">
        <v>1008</v>
      </c>
      <c r="AU150" s="134" t="s">
        <v>82</v>
      </c>
      <c r="AY150" s="17" t="s">
        <v>224</v>
      </c>
      <c r="BE150" s="135">
        <f>IF(N150="základní",J150,0)</f>
        <v>0</v>
      </c>
      <c r="BF150" s="135">
        <f>IF(N150="snížená",J150,0)</f>
        <v>1666.35</v>
      </c>
      <c r="BG150" s="135">
        <f>IF(N150="zákl. přenesená",J150,0)</f>
        <v>0</v>
      </c>
      <c r="BH150" s="135">
        <f>IF(N150="sníž. přenesená",J150,0)</f>
        <v>0</v>
      </c>
      <c r="BI150" s="135">
        <f>IF(N150="nulová",J150,0)</f>
        <v>0</v>
      </c>
      <c r="BJ150" s="17" t="s">
        <v>82</v>
      </c>
      <c r="BK150" s="135">
        <f>ROUND(I150*H150,2)</f>
        <v>1666.35</v>
      </c>
      <c r="BL150" s="17" t="s">
        <v>277</v>
      </c>
      <c r="BM150" s="134" t="s">
        <v>3508</v>
      </c>
    </row>
    <row r="151" spans="2:65" s="1" customFormat="1" ht="19.5">
      <c r="B151" s="29"/>
      <c r="D151" s="136" t="s">
        <v>231</v>
      </c>
      <c r="F151" s="137" t="s">
        <v>3507</v>
      </c>
      <c r="L151" s="29"/>
      <c r="M151" s="138"/>
      <c r="T151" s="53"/>
      <c r="AT151" s="17" t="s">
        <v>231</v>
      </c>
      <c r="AU151" s="17" t="s">
        <v>82</v>
      </c>
    </row>
    <row r="152" spans="2:65" s="13" customFormat="1">
      <c r="B152" s="146"/>
      <c r="D152" s="136" t="s">
        <v>234</v>
      </c>
      <c r="F152" s="148" t="s">
        <v>3509</v>
      </c>
      <c r="H152" s="149">
        <v>103.5</v>
      </c>
      <c r="L152" s="146"/>
      <c r="M152" s="150"/>
      <c r="T152" s="151"/>
      <c r="AT152" s="147" t="s">
        <v>234</v>
      </c>
      <c r="AU152" s="147" t="s">
        <v>82</v>
      </c>
      <c r="AV152" s="13" t="s">
        <v>82</v>
      </c>
      <c r="AW152" s="13" t="s">
        <v>3</v>
      </c>
      <c r="AX152" s="13" t="s">
        <v>78</v>
      </c>
      <c r="AY152" s="147" t="s">
        <v>224</v>
      </c>
    </row>
    <row r="153" spans="2:65" s="1" customFormat="1" ht="24.2" customHeight="1">
      <c r="B153" s="123"/>
      <c r="C153" s="164" t="s">
        <v>115</v>
      </c>
      <c r="D153" s="164" t="s">
        <v>1008</v>
      </c>
      <c r="E153" s="165" t="s">
        <v>3213</v>
      </c>
      <c r="F153" s="166" t="s">
        <v>3510</v>
      </c>
      <c r="G153" s="167" t="s">
        <v>272</v>
      </c>
      <c r="H153" s="168">
        <v>120</v>
      </c>
      <c r="I153" s="169">
        <v>25.6</v>
      </c>
      <c r="J153" s="169">
        <f>ROUND(I153*H153,2)</f>
        <v>3072</v>
      </c>
      <c r="K153" s="166" t="s">
        <v>230</v>
      </c>
      <c r="L153" s="170"/>
      <c r="M153" s="171" t="s">
        <v>1</v>
      </c>
      <c r="N153" s="172" t="s">
        <v>39</v>
      </c>
      <c r="O153" s="132">
        <v>0</v>
      </c>
      <c r="P153" s="132">
        <f>O153*H153</f>
        <v>0</v>
      </c>
      <c r="Q153" s="132">
        <v>1.7000000000000001E-4</v>
      </c>
      <c r="R153" s="132">
        <f>Q153*H153</f>
        <v>2.0400000000000001E-2</v>
      </c>
      <c r="S153" s="132">
        <v>0</v>
      </c>
      <c r="T153" s="133">
        <f>S153*H153</f>
        <v>0</v>
      </c>
      <c r="AR153" s="134" t="s">
        <v>332</v>
      </c>
      <c r="AT153" s="134" t="s">
        <v>1008</v>
      </c>
      <c r="AU153" s="134" t="s">
        <v>82</v>
      </c>
      <c r="AY153" s="17" t="s">
        <v>224</v>
      </c>
      <c r="BE153" s="135">
        <f>IF(N153="základní",J153,0)</f>
        <v>0</v>
      </c>
      <c r="BF153" s="135">
        <f>IF(N153="snížená",J153,0)</f>
        <v>3072</v>
      </c>
      <c r="BG153" s="135">
        <f>IF(N153="zákl. přenesená",J153,0)</f>
        <v>0</v>
      </c>
      <c r="BH153" s="135">
        <f>IF(N153="sníž. přenesená",J153,0)</f>
        <v>0</v>
      </c>
      <c r="BI153" s="135">
        <f>IF(N153="nulová",J153,0)</f>
        <v>0</v>
      </c>
      <c r="BJ153" s="17" t="s">
        <v>82</v>
      </c>
      <c r="BK153" s="135">
        <f>ROUND(I153*H153,2)</f>
        <v>3072</v>
      </c>
      <c r="BL153" s="17" t="s">
        <v>277</v>
      </c>
      <c r="BM153" s="134" t="s">
        <v>3511</v>
      </c>
    </row>
    <row r="154" spans="2:65" s="1" customFormat="1" ht="19.5">
      <c r="B154" s="29"/>
      <c r="D154" s="136" t="s">
        <v>231</v>
      </c>
      <c r="F154" s="137" t="s">
        <v>3510</v>
      </c>
      <c r="L154" s="29"/>
      <c r="M154" s="138"/>
      <c r="T154" s="53"/>
      <c r="AT154" s="17" t="s">
        <v>231</v>
      </c>
      <c r="AU154" s="17" t="s">
        <v>82</v>
      </c>
    </row>
    <row r="155" spans="2:65" s="1" customFormat="1" ht="24.2" customHeight="1">
      <c r="B155" s="123"/>
      <c r="C155" s="124" t="s">
        <v>118</v>
      </c>
      <c r="D155" s="124" t="s">
        <v>226</v>
      </c>
      <c r="E155" s="125" t="s">
        <v>3512</v>
      </c>
      <c r="F155" s="126" t="s">
        <v>3513</v>
      </c>
      <c r="G155" s="127" t="s">
        <v>272</v>
      </c>
      <c r="H155" s="128">
        <v>15</v>
      </c>
      <c r="I155" s="129">
        <v>56.7</v>
      </c>
      <c r="J155" s="129">
        <f>ROUND(I155*H155,2)</f>
        <v>850.5</v>
      </c>
      <c r="K155" s="126" t="s">
        <v>230</v>
      </c>
      <c r="L155" s="29"/>
      <c r="M155" s="130" t="s">
        <v>1</v>
      </c>
      <c r="N155" s="131" t="s">
        <v>39</v>
      </c>
      <c r="O155" s="132">
        <v>0.104</v>
      </c>
      <c r="P155" s="132">
        <f>O155*H155</f>
        <v>1.5599999999999998</v>
      </c>
      <c r="Q155" s="132">
        <v>0</v>
      </c>
      <c r="R155" s="132">
        <f>Q155*H155</f>
        <v>0</v>
      </c>
      <c r="S155" s="132">
        <v>0</v>
      </c>
      <c r="T155" s="133">
        <f>S155*H155</f>
        <v>0</v>
      </c>
      <c r="AR155" s="134" t="s">
        <v>277</v>
      </c>
      <c r="AT155" s="134" t="s">
        <v>226</v>
      </c>
      <c r="AU155" s="134" t="s">
        <v>82</v>
      </c>
      <c r="AY155" s="17" t="s">
        <v>224</v>
      </c>
      <c r="BE155" s="135">
        <f>IF(N155="základní",J155,0)</f>
        <v>0</v>
      </c>
      <c r="BF155" s="135">
        <f>IF(N155="snížená",J155,0)</f>
        <v>850.5</v>
      </c>
      <c r="BG155" s="135">
        <f>IF(N155="zákl. přenesená",J155,0)</f>
        <v>0</v>
      </c>
      <c r="BH155" s="135">
        <f>IF(N155="sníž. přenesená",J155,0)</f>
        <v>0</v>
      </c>
      <c r="BI155" s="135">
        <f>IF(N155="nulová",J155,0)</f>
        <v>0</v>
      </c>
      <c r="BJ155" s="17" t="s">
        <v>82</v>
      </c>
      <c r="BK155" s="135">
        <f>ROUND(I155*H155,2)</f>
        <v>850.5</v>
      </c>
      <c r="BL155" s="17" t="s">
        <v>277</v>
      </c>
      <c r="BM155" s="134" t="s">
        <v>3514</v>
      </c>
    </row>
    <row r="156" spans="2:65" s="1" customFormat="1" ht="29.25">
      <c r="B156" s="29"/>
      <c r="D156" s="136" t="s">
        <v>231</v>
      </c>
      <c r="F156" s="137" t="s">
        <v>3515</v>
      </c>
      <c r="L156" s="29"/>
      <c r="M156" s="138"/>
      <c r="T156" s="53"/>
      <c r="AT156" s="17" t="s">
        <v>231</v>
      </c>
      <c r="AU156" s="17" t="s">
        <v>82</v>
      </c>
    </row>
    <row r="157" spans="2:65" s="1" customFormat="1">
      <c r="B157" s="29"/>
      <c r="D157" s="139" t="s">
        <v>232</v>
      </c>
      <c r="F157" s="140" t="s">
        <v>3516</v>
      </c>
      <c r="L157" s="29"/>
      <c r="M157" s="138"/>
      <c r="T157" s="53"/>
      <c r="AT157" s="17" t="s">
        <v>232</v>
      </c>
      <c r="AU157" s="17" t="s">
        <v>82</v>
      </c>
    </row>
    <row r="158" spans="2:65" s="1" customFormat="1" ht="24.2" customHeight="1">
      <c r="B158" s="123"/>
      <c r="C158" s="164" t="s">
        <v>280</v>
      </c>
      <c r="D158" s="164" t="s">
        <v>1008</v>
      </c>
      <c r="E158" s="165" t="s">
        <v>3234</v>
      </c>
      <c r="F158" s="166" t="s">
        <v>3517</v>
      </c>
      <c r="G158" s="167" t="s">
        <v>272</v>
      </c>
      <c r="H158" s="168">
        <v>17.25</v>
      </c>
      <c r="I158" s="169">
        <v>70</v>
      </c>
      <c r="J158" s="169">
        <f>ROUND(I158*H158,2)</f>
        <v>1207.5</v>
      </c>
      <c r="K158" s="166" t="s">
        <v>230</v>
      </c>
      <c r="L158" s="170"/>
      <c r="M158" s="171" t="s">
        <v>1</v>
      </c>
      <c r="N158" s="172" t="s">
        <v>39</v>
      </c>
      <c r="O158" s="132">
        <v>0</v>
      </c>
      <c r="P158" s="132">
        <f>O158*H158</f>
        <v>0</v>
      </c>
      <c r="Q158" s="132">
        <v>3.4000000000000002E-4</v>
      </c>
      <c r="R158" s="132">
        <f>Q158*H158</f>
        <v>5.8650000000000004E-3</v>
      </c>
      <c r="S158" s="132">
        <v>0</v>
      </c>
      <c r="T158" s="133">
        <f>S158*H158</f>
        <v>0</v>
      </c>
      <c r="AR158" s="134" t="s">
        <v>332</v>
      </c>
      <c r="AT158" s="134" t="s">
        <v>1008</v>
      </c>
      <c r="AU158" s="134" t="s">
        <v>82</v>
      </c>
      <c r="AY158" s="17" t="s">
        <v>224</v>
      </c>
      <c r="BE158" s="135">
        <f>IF(N158="základní",J158,0)</f>
        <v>0</v>
      </c>
      <c r="BF158" s="135">
        <f>IF(N158="snížená",J158,0)</f>
        <v>1207.5</v>
      </c>
      <c r="BG158" s="135">
        <f>IF(N158="zákl. přenesená",J158,0)</f>
        <v>0</v>
      </c>
      <c r="BH158" s="135">
        <f>IF(N158="sníž. přenesená",J158,0)</f>
        <v>0</v>
      </c>
      <c r="BI158" s="135">
        <f>IF(N158="nulová",J158,0)</f>
        <v>0</v>
      </c>
      <c r="BJ158" s="17" t="s">
        <v>82</v>
      </c>
      <c r="BK158" s="135">
        <f>ROUND(I158*H158,2)</f>
        <v>1207.5</v>
      </c>
      <c r="BL158" s="17" t="s">
        <v>277</v>
      </c>
      <c r="BM158" s="134" t="s">
        <v>3518</v>
      </c>
    </row>
    <row r="159" spans="2:65" s="1" customFormat="1" ht="19.5">
      <c r="B159" s="29"/>
      <c r="D159" s="136" t="s">
        <v>231</v>
      </c>
      <c r="F159" s="137" t="s">
        <v>3517</v>
      </c>
      <c r="L159" s="29"/>
      <c r="M159" s="138"/>
      <c r="T159" s="53"/>
      <c r="AT159" s="17" t="s">
        <v>231</v>
      </c>
      <c r="AU159" s="17" t="s">
        <v>82</v>
      </c>
    </row>
    <row r="160" spans="2:65" s="13" customFormat="1">
      <c r="B160" s="146"/>
      <c r="D160" s="136" t="s">
        <v>234</v>
      </c>
      <c r="F160" s="148" t="s">
        <v>3519</v>
      </c>
      <c r="H160" s="149">
        <v>17.25</v>
      </c>
      <c r="L160" s="146"/>
      <c r="M160" s="150"/>
      <c r="T160" s="151"/>
      <c r="AT160" s="147" t="s">
        <v>234</v>
      </c>
      <c r="AU160" s="147" t="s">
        <v>82</v>
      </c>
      <c r="AV160" s="13" t="s">
        <v>82</v>
      </c>
      <c r="AW160" s="13" t="s">
        <v>3</v>
      </c>
      <c r="AX160" s="13" t="s">
        <v>78</v>
      </c>
      <c r="AY160" s="147" t="s">
        <v>224</v>
      </c>
    </row>
    <row r="161" spans="2:65" s="1" customFormat="1" ht="24.2" customHeight="1">
      <c r="B161" s="123"/>
      <c r="C161" s="124" t="s">
        <v>258</v>
      </c>
      <c r="D161" s="124" t="s">
        <v>226</v>
      </c>
      <c r="E161" s="125" t="s">
        <v>3520</v>
      </c>
      <c r="F161" s="126" t="s">
        <v>3521</v>
      </c>
      <c r="G161" s="127" t="s">
        <v>272</v>
      </c>
      <c r="H161" s="128">
        <v>15</v>
      </c>
      <c r="I161" s="129">
        <v>63.3</v>
      </c>
      <c r="J161" s="129">
        <f>ROUND(I161*H161,2)</f>
        <v>949.5</v>
      </c>
      <c r="K161" s="126" t="s">
        <v>230</v>
      </c>
      <c r="L161" s="29"/>
      <c r="M161" s="130" t="s">
        <v>1</v>
      </c>
      <c r="N161" s="131" t="s">
        <v>39</v>
      </c>
      <c r="O161" s="132">
        <v>0.11600000000000001</v>
      </c>
      <c r="P161" s="132">
        <f>O161*H161</f>
        <v>1.74</v>
      </c>
      <c r="Q161" s="132">
        <v>0</v>
      </c>
      <c r="R161" s="132">
        <f>Q161*H161</f>
        <v>0</v>
      </c>
      <c r="S161" s="132">
        <v>0</v>
      </c>
      <c r="T161" s="133">
        <f>S161*H161</f>
        <v>0</v>
      </c>
      <c r="AR161" s="134" t="s">
        <v>277</v>
      </c>
      <c r="AT161" s="134" t="s">
        <v>226</v>
      </c>
      <c r="AU161" s="134" t="s">
        <v>82</v>
      </c>
      <c r="AY161" s="17" t="s">
        <v>224</v>
      </c>
      <c r="BE161" s="135">
        <f>IF(N161="základní",J161,0)</f>
        <v>0</v>
      </c>
      <c r="BF161" s="135">
        <f>IF(N161="snížená",J161,0)</f>
        <v>949.5</v>
      </c>
      <c r="BG161" s="135">
        <f>IF(N161="zákl. přenesená",J161,0)</f>
        <v>0</v>
      </c>
      <c r="BH161" s="135">
        <f>IF(N161="sníž. přenesená",J161,0)</f>
        <v>0</v>
      </c>
      <c r="BI161" s="135">
        <f>IF(N161="nulová",J161,0)</f>
        <v>0</v>
      </c>
      <c r="BJ161" s="17" t="s">
        <v>82</v>
      </c>
      <c r="BK161" s="135">
        <f>ROUND(I161*H161,2)</f>
        <v>949.5</v>
      </c>
      <c r="BL161" s="17" t="s">
        <v>277</v>
      </c>
      <c r="BM161" s="134" t="s">
        <v>3522</v>
      </c>
    </row>
    <row r="162" spans="2:65" s="1" customFormat="1" ht="29.25">
      <c r="B162" s="29"/>
      <c r="D162" s="136" t="s">
        <v>231</v>
      </c>
      <c r="F162" s="137" t="s">
        <v>3523</v>
      </c>
      <c r="L162" s="29"/>
      <c r="M162" s="138"/>
      <c r="T162" s="53"/>
      <c r="AT162" s="17" t="s">
        <v>231</v>
      </c>
      <c r="AU162" s="17" t="s">
        <v>82</v>
      </c>
    </row>
    <row r="163" spans="2:65" s="1" customFormat="1">
      <c r="B163" s="29"/>
      <c r="D163" s="139" t="s">
        <v>232</v>
      </c>
      <c r="F163" s="140" t="s">
        <v>3524</v>
      </c>
      <c r="L163" s="29"/>
      <c r="M163" s="138"/>
      <c r="T163" s="53"/>
      <c r="AT163" s="17" t="s">
        <v>232</v>
      </c>
      <c r="AU163" s="17" t="s">
        <v>82</v>
      </c>
    </row>
    <row r="164" spans="2:65" s="1" customFormat="1" ht="24.2" customHeight="1">
      <c r="B164" s="123"/>
      <c r="C164" s="164" t="s">
        <v>297</v>
      </c>
      <c r="D164" s="164" t="s">
        <v>1008</v>
      </c>
      <c r="E164" s="165" t="s">
        <v>3241</v>
      </c>
      <c r="F164" s="166" t="s">
        <v>3242</v>
      </c>
      <c r="G164" s="167" t="s">
        <v>272</v>
      </c>
      <c r="H164" s="168">
        <v>17.25</v>
      </c>
      <c r="I164" s="169">
        <v>165</v>
      </c>
      <c r="J164" s="169">
        <f>ROUND(I164*H164,2)</f>
        <v>2846.25</v>
      </c>
      <c r="K164" s="166" t="s">
        <v>230</v>
      </c>
      <c r="L164" s="170"/>
      <c r="M164" s="171" t="s">
        <v>1</v>
      </c>
      <c r="N164" s="172" t="s">
        <v>39</v>
      </c>
      <c r="O164" s="132">
        <v>0</v>
      </c>
      <c r="P164" s="132">
        <f>O164*H164</f>
        <v>0</v>
      </c>
      <c r="Q164" s="132">
        <v>7.6999999999999996E-4</v>
      </c>
      <c r="R164" s="132">
        <f>Q164*H164</f>
        <v>1.3282499999999999E-2</v>
      </c>
      <c r="S164" s="132">
        <v>0</v>
      </c>
      <c r="T164" s="133">
        <f>S164*H164</f>
        <v>0</v>
      </c>
      <c r="AR164" s="134" t="s">
        <v>332</v>
      </c>
      <c r="AT164" s="134" t="s">
        <v>1008</v>
      </c>
      <c r="AU164" s="134" t="s">
        <v>82</v>
      </c>
      <c r="AY164" s="17" t="s">
        <v>224</v>
      </c>
      <c r="BE164" s="135">
        <f>IF(N164="základní",J164,0)</f>
        <v>0</v>
      </c>
      <c r="BF164" s="135">
        <f>IF(N164="snížená",J164,0)</f>
        <v>2846.25</v>
      </c>
      <c r="BG164" s="135">
        <f>IF(N164="zákl. přenesená",J164,0)</f>
        <v>0</v>
      </c>
      <c r="BH164" s="135">
        <f>IF(N164="sníž. přenesená",J164,0)</f>
        <v>0</v>
      </c>
      <c r="BI164" s="135">
        <f>IF(N164="nulová",J164,0)</f>
        <v>0</v>
      </c>
      <c r="BJ164" s="17" t="s">
        <v>82</v>
      </c>
      <c r="BK164" s="135">
        <f>ROUND(I164*H164,2)</f>
        <v>2846.25</v>
      </c>
      <c r="BL164" s="17" t="s">
        <v>277</v>
      </c>
      <c r="BM164" s="134" t="s">
        <v>3525</v>
      </c>
    </row>
    <row r="165" spans="2:65" s="1" customFormat="1" ht="19.5">
      <c r="B165" s="29"/>
      <c r="D165" s="136" t="s">
        <v>231</v>
      </c>
      <c r="F165" s="137" t="s">
        <v>3242</v>
      </c>
      <c r="L165" s="29"/>
      <c r="M165" s="138"/>
      <c r="T165" s="53"/>
      <c r="AT165" s="17" t="s">
        <v>231</v>
      </c>
      <c r="AU165" s="17" t="s">
        <v>82</v>
      </c>
    </row>
    <row r="166" spans="2:65" s="13" customFormat="1">
      <c r="B166" s="146"/>
      <c r="D166" s="136" t="s">
        <v>234</v>
      </c>
      <c r="F166" s="148" t="s">
        <v>3519</v>
      </c>
      <c r="H166" s="149">
        <v>17.25</v>
      </c>
      <c r="L166" s="146"/>
      <c r="M166" s="150"/>
      <c r="T166" s="151"/>
      <c r="AT166" s="147" t="s">
        <v>234</v>
      </c>
      <c r="AU166" s="147" t="s">
        <v>82</v>
      </c>
      <c r="AV166" s="13" t="s">
        <v>82</v>
      </c>
      <c r="AW166" s="13" t="s">
        <v>3</v>
      </c>
      <c r="AX166" s="13" t="s">
        <v>78</v>
      </c>
      <c r="AY166" s="147" t="s">
        <v>224</v>
      </c>
    </row>
    <row r="167" spans="2:65" s="1" customFormat="1" ht="24.2" customHeight="1">
      <c r="B167" s="123"/>
      <c r="C167" s="124" t="s">
        <v>8</v>
      </c>
      <c r="D167" s="124" t="s">
        <v>226</v>
      </c>
      <c r="E167" s="125" t="s">
        <v>3526</v>
      </c>
      <c r="F167" s="126" t="s">
        <v>3527</v>
      </c>
      <c r="G167" s="127" t="s">
        <v>639</v>
      </c>
      <c r="H167" s="128">
        <v>30</v>
      </c>
      <c r="I167" s="129">
        <v>26</v>
      </c>
      <c r="J167" s="129">
        <f>ROUND(I167*H167,2)</f>
        <v>780</v>
      </c>
      <c r="K167" s="126" t="s">
        <v>230</v>
      </c>
      <c r="L167" s="29"/>
      <c r="M167" s="130" t="s">
        <v>1</v>
      </c>
      <c r="N167" s="131" t="s">
        <v>39</v>
      </c>
      <c r="O167" s="132">
        <v>5.0999999999999997E-2</v>
      </c>
      <c r="P167" s="132">
        <f>O167*H167</f>
        <v>1.5299999999999998</v>
      </c>
      <c r="Q167" s="132">
        <v>0</v>
      </c>
      <c r="R167" s="132">
        <f>Q167*H167</f>
        <v>0</v>
      </c>
      <c r="S167" s="132">
        <v>0</v>
      </c>
      <c r="T167" s="133">
        <f>S167*H167</f>
        <v>0</v>
      </c>
      <c r="AR167" s="134" t="s">
        <v>277</v>
      </c>
      <c r="AT167" s="134" t="s">
        <v>226</v>
      </c>
      <c r="AU167" s="134" t="s">
        <v>82</v>
      </c>
      <c r="AY167" s="17" t="s">
        <v>224</v>
      </c>
      <c r="BE167" s="135">
        <f>IF(N167="základní",J167,0)</f>
        <v>0</v>
      </c>
      <c r="BF167" s="135">
        <f>IF(N167="snížená",J167,0)</f>
        <v>780</v>
      </c>
      <c r="BG167" s="135">
        <f>IF(N167="zákl. přenesená",J167,0)</f>
        <v>0</v>
      </c>
      <c r="BH167" s="135">
        <f>IF(N167="sníž. přenesená",J167,0)</f>
        <v>0</v>
      </c>
      <c r="BI167" s="135">
        <f>IF(N167="nulová",J167,0)</f>
        <v>0</v>
      </c>
      <c r="BJ167" s="17" t="s">
        <v>82</v>
      </c>
      <c r="BK167" s="135">
        <f>ROUND(I167*H167,2)</f>
        <v>780</v>
      </c>
      <c r="BL167" s="17" t="s">
        <v>277</v>
      </c>
      <c r="BM167" s="134" t="s">
        <v>3528</v>
      </c>
    </row>
    <row r="168" spans="2:65" s="1" customFormat="1" ht="19.5">
      <c r="B168" s="29"/>
      <c r="D168" s="136" t="s">
        <v>231</v>
      </c>
      <c r="F168" s="137" t="s">
        <v>3529</v>
      </c>
      <c r="L168" s="29"/>
      <c r="M168" s="138"/>
      <c r="T168" s="53"/>
      <c r="AT168" s="17" t="s">
        <v>231</v>
      </c>
      <c r="AU168" s="17" t="s">
        <v>82</v>
      </c>
    </row>
    <row r="169" spans="2:65" s="1" customFormat="1">
      <c r="B169" s="29"/>
      <c r="D169" s="139" t="s">
        <v>232</v>
      </c>
      <c r="F169" s="140" t="s">
        <v>3530</v>
      </c>
      <c r="L169" s="29"/>
      <c r="M169" s="138"/>
      <c r="T169" s="53"/>
      <c r="AT169" s="17" t="s">
        <v>232</v>
      </c>
      <c r="AU169" s="17" t="s">
        <v>82</v>
      </c>
    </row>
    <row r="170" spans="2:65" s="1" customFormat="1" ht="24.2" customHeight="1">
      <c r="B170" s="123"/>
      <c r="C170" s="124" t="s">
        <v>310</v>
      </c>
      <c r="D170" s="124" t="s">
        <v>226</v>
      </c>
      <c r="E170" s="125" t="s">
        <v>3531</v>
      </c>
      <c r="F170" s="126" t="s">
        <v>3532</v>
      </c>
      <c r="G170" s="127" t="s">
        <v>639</v>
      </c>
      <c r="H170" s="128">
        <v>30</v>
      </c>
      <c r="I170" s="129">
        <v>34.700000000000003</v>
      </c>
      <c r="J170" s="129">
        <f>ROUND(I170*H170,2)</f>
        <v>1041</v>
      </c>
      <c r="K170" s="126" t="s">
        <v>230</v>
      </c>
      <c r="L170" s="29"/>
      <c r="M170" s="130" t="s">
        <v>1</v>
      </c>
      <c r="N170" s="131" t="s">
        <v>39</v>
      </c>
      <c r="O170" s="132">
        <v>6.8000000000000005E-2</v>
      </c>
      <c r="P170" s="132">
        <f>O170*H170</f>
        <v>2.04</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1041</v>
      </c>
      <c r="BG170" s="135">
        <f>IF(N170="zákl. přenesená",J170,0)</f>
        <v>0</v>
      </c>
      <c r="BH170" s="135">
        <f>IF(N170="sníž. přenesená",J170,0)</f>
        <v>0</v>
      </c>
      <c r="BI170" s="135">
        <f>IF(N170="nulová",J170,0)</f>
        <v>0</v>
      </c>
      <c r="BJ170" s="17" t="s">
        <v>82</v>
      </c>
      <c r="BK170" s="135">
        <f>ROUND(I170*H170,2)</f>
        <v>1041</v>
      </c>
      <c r="BL170" s="17" t="s">
        <v>277</v>
      </c>
      <c r="BM170" s="134" t="s">
        <v>3533</v>
      </c>
    </row>
    <row r="171" spans="2:65" s="1" customFormat="1" ht="19.5">
      <c r="B171" s="29"/>
      <c r="D171" s="136" t="s">
        <v>231</v>
      </c>
      <c r="F171" s="137" t="s">
        <v>3534</v>
      </c>
      <c r="L171" s="29"/>
      <c r="M171" s="138"/>
      <c r="T171" s="53"/>
      <c r="AT171" s="17" t="s">
        <v>231</v>
      </c>
      <c r="AU171" s="17" t="s">
        <v>82</v>
      </c>
    </row>
    <row r="172" spans="2:65" s="1" customFormat="1">
      <c r="B172" s="29"/>
      <c r="D172" s="139" t="s">
        <v>232</v>
      </c>
      <c r="F172" s="140" t="s">
        <v>3535</v>
      </c>
      <c r="L172" s="29"/>
      <c r="M172" s="138"/>
      <c r="T172" s="53"/>
      <c r="AT172" s="17" t="s">
        <v>232</v>
      </c>
      <c r="AU172" s="17" t="s">
        <v>82</v>
      </c>
    </row>
    <row r="173" spans="2:65" s="1" customFormat="1" ht="24.2" customHeight="1">
      <c r="B173" s="123"/>
      <c r="C173" s="124" t="s">
        <v>273</v>
      </c>
      <c r="D173" s="124" t="s">
        <v>226</v>
      </c>
      <c r="E173" s="125" t="s">
        <v>3252</v>
      </c>
      <c r="F173" s="126" t="s">
        <v>3253</v>
      </c>
      <c r="G173" s="127" t="s">
        <v>639</v>
      </c>
      <c r="H173" s="128">
        <v>10</v>
      </c>
      <c r="I173" s="129">
        <v>64.8</v>
      </c>
      <c r="J173" s="129">
        <f>ROUND(I173*H173,2)</f>
        <v>648</v>
      </c>
      <c r="K173" s="126" t="s">
        <v>230</v>
      </c>
      <c r="L173" s="29"/>
      <c r="M173" s="130" t="s">
        <v>1</v>
      </c>
      <c r="N173" s="131" t="s">
        <v>39</v>
      </c>
      <c r="O173" s="132">
        <v>0.127</v>
      </c>
      <c r="P173" s="132">
        <f>O173*H173</f>
        <v>1.27</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648</v>
      </c>
      <c r="BG173" s="135">
        <f>IF(N173="zákl. přenesená",J173,0)</f>
        <v>0</v>
      </c>
      <c r="BH173" s="135">
        <f>IF(N173="sníž. přenesená",J173,0)</f>
        <v>0</v>
      </c>
      <c r="BI173" s="135">
        <f>IF(N173="nulová",J173,0)</f>
        <v>0</v>
      </c>
      <c r="BJ173" s="17" t="s">
        <v>82</v>
      </c>
      <c r="BK173" s="135">
        <f>ROUND(I173*H173,2)</f>
        <v>648</v>
      </c>
      <c r="BL173" s="17" t="s">
        <v>277</v>
      </c>
      <c r="BM173" s="134" t="s">
        <v>3536</v>
      </c>
    </row>
    <row r="174" spans="2:65" s="1" customFormat="1" ht="19.5">
      <c r="B174" s="29"/>
      <c r="D174" s="136" t="s">
        <v>231</v>
      </c>
      <c r="F174" s="137" t="s">
        <v>3255</v>
      </c>
      <c r="L174" s="29"/>
      <c r="M174" s="138"/>
      <c r="T174" s="53"/>
      <c r="AT174" s="17" t="s">
        <v>231</v>
      </c>
      <c r="AU174" s="17" t="s">
        <v>82</v>
      </c>
    </row>
    <row r="175" spans="2:65" s="1" customFormat="1">
      <c r="B175" s="29"/>
      <c r="D175" s="139" t="s">
        <v>232</v>
      </c>
      <c r="F175" s="140" t="s">
        <v>3256</v>
      </c>
      <c r="L175" s="29"/>
      <c r="M175" s="138"/>
      <c r="T175" s="53"/>
      <c r="AT175" s="17" t="s">
        <v>232</v>
      </c>
      <c r="AU175" s="17" t="s">
        <v>82</v>
      </c>
    </row>
    <row r="176" spans="2:65" s="1" customFormat="1" ht="16.5" customHeight="1">
      <c r="B176" s="123"/>
      <c r="C176" s="124" t="s">
        <v>325</v>
      </c>
      <c r="D176" s="124" t="s">
        <v>226</v>
      </c>
      <c r="E176" s="125" t="s">
        <v>3537</v>
      </c>
      <c r="F176" s="126" t="s">
        <v>3538</v>
      </c>
      <c r="G176" s="127" t="s">
        <v>639</v>
      </c>
      <c r="H176" s="128">
        <v>80</v>
      </c>
      <c r="I176" s="129">
        <v>50</v>
      </c>
      <c r="J176" s="129">
        <f>ROUND(I176*H176,2)</f>
        <v>4000</v>
      </c>
      <c r="K176" s="126" t="s">
        <v>230</v>
      </c>
      <c r="L176" s="29"/>
      <c r="M176" s="130" t="s">
        <v>1</v>
      </c>
      <c r="N176" s="131" t="s">
        <v>39</v>
      </c>
      <c r="O176" s="132">
        <v>9.8000000000000004E-2</v>
      </c>
      <c r="P176" s="132">
        <f>O176*H176</f>
        <v>7.84</v>
      </c>
      <c r="Q176" s="132">
        <v>0</v>
      </c>
      <c r="R176" s="132">
        <f>Q176*H176</f>
        <v>0</v>
      </c>
      <c r="S176" s="132">
        <v>0</v>
      </c>
      <c r="T176" s="133">
        <f>S176*H176</f>
        <v>0</v>
      </c>
      <c r="AR176" s="134" t="s">
        <v>277</v>
      </c>
      <c r="AT176" s="134" t="s">
        <v>226</v>
      </c>
      <c r="AU176" s="134" t="s">
        <v>82</v>
      </c>
      <c r="AY176" s="17" t="s">
        <v>224</v>
      </c>
      <c r="BE176" s="135">
        <f>IF(N176="základní",J176,0)</f>
        <v>0</v>
      </c>
      <c r="BF176" s="135">
        <f>IF(N176="snížená",J176,0)</f>
        <v>4000</v>
      </c>
      <c r="BG176" s="135">
        <f>IF(N176="zákl. přenesená",J176,0)</f>
        <v>0</v>
      </c>
      <c r="BH176" s="135">
        <f>IF(N176="sníž. přenesená",J176,0)</f>
        <v>0</v>
      </c>
      <c r="BI176" s="135">
        <f>IF(N176="nulová",J176,0)</f>
        <v>0</v>
      </c>
      <c r="BJ176" s="17" t="s">
        <v>82</v>
      </c>
      <c r="BK176" s="135">
        <f>ROUND(I176*H176,2)</f>
        <v>4000</v>
      </c>
      <c r="BL176" s="17" t="s">
        <v>277</v>
      </c>
      <c r="BM176" s="134" t="s">
        <v>3539</v>
      </c>
    </row>
    <row r="177" spans="2:65" s="1" customFormat="1" ht="19.5">
      <c r="B177" s="29"/>
      <c r="D177" s="136" t="s">
        <v>231</v>
      </c>
      <c r="F177" s="137" t="s">
        <v>3540</v>
      </c>
      <c r="L177" s="29"/>
      <c r="M177" s="138"/>
      <c r="T177" s="53"/>
      <c r="AT177" s="17" t="s">
        <v>231</v>
      </c>
      <c r="AU177" s="17" t="s">
        <v>82</v>
      </c>
    </row>
    <row r="178" spans="2:65" s="1" customFormat="1">
      <c r="B178" s="29"/>
      <c r="D178" s="139" t="s">
        <v>232</v>
      </c>
      <c r="F178" s="140" t="s">
        <v>3541</v>
      </c>
      <c r="L178" s="29"/>
      <c r="M178" s="138"/>
      <c r="T178" s="53"/>
      <c r="AT178" s="17" t="s">
        <v>232</v>
      </c>
      <c r="AU178" s="17" t="s">
        <v>82</v>
      </c>
    </row>
    <row r="179" spans="2:65" s="1" customFormat="1" ht="21.75" customHeight="1">
      <c r="B179" s="123"/>
      <c r="C179" s="164" t="s">
        <v>277</v>
      </c>
      <c r="D179" s="164" t="s">
        <v>1008</v>
      </c>
      <c r="E179" s="165" t="s">
        <v>3542</v>
      </c>
      <c r="F179" s="166" t="s">
        <v>3543</v>
      </c>
      <c r="G179" s="167" t="s">
        <v>639</v>
      </c>
      <c r="H179" s="168">
        <v>40</v>
      </c>
      <c r="I179" s="169">
        <v>85.6</v>
      </c>
      <c r="J179" s="169">
        <f>ROUND(I179*H179,2)</f>
        <v>3424</v>
      </c>
      <c r="K179" s="166" t="s">
        <v>230</v>
      </c>
      <c r="L179" s="170"/>
      <c r="M179" s="171" t="s">
        <v>1</v>
      </c>
      <c r="N179" s="172" t="s">
        <v>39</v>
      </c>
      <c r="O179" s="132">
        <v>0</v>
      </c>
      <c r="P179" s="132">
        <f>O179*H179</f>
        <v>0</v>
      </c>
      <c r="Q179" s="132">
        <v>1.0000000000000001E-5</v>
      </c>
      <c r="R179" s="132">
        <f>Q179*H179</f>
        <v>4.0000000000000002E-4</v>
      </c>
      <c r="S179" s="132">
        <v>0</v>
      </c>
      <c r="T179" s="133">
        <f>S179*H179</f>
        <v>0</v>
      </c>
      <c r="AR179" s="134" t="s">
        <v>332</v>
      </c>
      <c r="AT179" s="134" t="s">
        <v>1008</v>
      </c>
      <c r="AU179" s="134" t="s">
        <v>82</v>
      </c>
      <c r="AY179" s="17" t="s">
        <v>224</v>
      </c>
      <c r="BE179" s="135">
        <f>IF(N179="základní",J179,0)</f>
        <v>0</v>
      </c>
      <c r="BF179" s="135">
        <f>IF(N179="snížená",J179,0)</f>
        <v>3424</v>
      </c>
      <c r="BG179" s="135">
        <f>IF(N179="zákl. přenesená",J179,0)</f>
        <v>0</v>
      </c>
      <c r="BH179" s="135">
        <f>IF(N179="sníž. přenesená",J179,0)</f>
        <v>0</v>
      </c>
      <c r="BI179" s="135">
        <f>IF(N179="nulová",J179,0)</f>
        <v>0</v>
      </c>
      <c r="BJ179" s="17" t="s">
        <v>82</v>
      </c>
      <c r="BK179" s="135">
        <f>ROUND(I179*H179,2)</f>
        <v>3424</v>
      </c>
      <c r="BL179" s="17" t="s">
        <v>277</v>
      </c>
      <c r="BM179" s="134" t="s">
        <v>3544</v>
      </c>
    </row>
    <row r="180" spans="2:65" s="1" customFormat="1">
      <c r="B180" s="29"/>
      <c r="D180" s="136" t="s">
        <v>231</v>
      </c>
      <c r="F180" s="137" t="s">
        <v>3543</v>
      </c>
      <c r="L180" s="29"/>
      <c r="M180" s="138"/>
      <c r="T180" s="53"/>
      <c r="AT180" s="17" t="s">
        <v>231</v>
      </c>
      <c r="AU180" s="17" t="s">
        <v>82</v>
      </c>
    </row>
    <row r="181" spans="2:65" s="1" customFormat="1" ht="24.2" customHeight="1">
      <c r="B181" s="123"/>
      <c r="C181" s="124" t="s">
        <v>337</v>
      </c>
      <c r="D181" s="124" t="s">
        <v>226</v>
      </c>
      <c r="E181" s="125" t="s">
        <v>3545</v>
      </c>
      <c r="F181" s="126" t="s">
        <v>3546</v>
      </c>
      <c r="G181" s="127" t="s">
        <v>639</v>
      </c>
      <c r="H181" s="128">
        <v>2</v>
      </c>
      <c r="I181" s="129">
        <v>253</v>
      </c>
      <c r="J181" s="129">
        <f>ROUND(I181*H181,2)</f>
        <v>506</v>
      </c>
      <c r="K181" s="126" t="s">
        <v>230</v>
      </c>
      <c r="L181" s="29"/>
      <c r="M181" s="130" t="s">
        <v>1</v>
      </c>
      <c r="N181" s="131" t="s">
        <v>39</v>
      </c>
      <c r="O181" s="132">
        <v>0.496</v>
      </c>
      <c r="P181" s="132">
        <f>O181*H181</f>
        <v>0.99199999999999999</v>
      </c>
      <c r="Q181" s="132">
        <v>0</v>
      </c>
      <c r="R181" s="132">
        <f>Q181*H181</f>
        <v>0</v>
      </c>
      <c r="S181" s="132">
        <v>0</v>
      </c>
      <c r="T181" s="133">
        <f>S181*H181</f>
        <v>0</v>
      </c>
      <c r="AR181" s="134" t="s">
        <v>277</v>
      </c>
      <c r="AT181" s="134" t="s">
        <v>226</v>
      </c>
      <c r="AU181" s="134" t="s">
        <v>82</v>
      </c>
      <c r="AY181" s="17" t="s">
        <v>224</v>
      </c>
      <c r="BE181" s="135">
        <f>IF(N181="základní",J181,0)</f>
        <v>0</v>
      </c>
      <c r="BF181" s="135">
        <f>IF(N181="snížená",J181,0)</f>
        <v>506</v>
      </c>
      <c r="BG181" s="135">
        <f>IF(N181="zákl. přenesená",J181,0)</f>
        <v>0</v>
      </c>
      <c r="BH181" s="135">
        <f>IF(N181="sníž. přenesená",J181,0)</f>
        <v>0</v>
      </c>
      <c r="BI181" s="135">
        <f>IF(N181="nulová",J181,0)</f>
        <v>0</v>
      </c>
      <c r="BJ181" s="17" t="s">
        <v>82</v>
      </c>
      <c r="BK181" s="135">
        <f>ROUND(I181*H181,2)</f>
        <v>506</v>
      </c>
      <c r="BL181" s="17" t="s">
        <v>277</v>
      </c>
      <c r="BM181" s="134" t="s">
        <v>3547</v>
      </c>
    </row>
    <row r="182" spans="2:65" s="1" customFormat="1" ht="19.5">
      <c r="B182" s="29"/>
      <c r="D182" s="136" t="s">
        <v>231</v>
      </c>
      <c r="F182" s="137" t="s">
        <v>3548</v>
      </c>
      <c r="L182" s="29"/>
      <c r="M182" s="138"/>
      <c r="T182" s="53"/>
      <c r="AT182" s="17" t="s">
        <v>231</v>
      </c>
      <c r="AU182" s="17" t="s">
        <v>82</v>
      </c>
    </row>
    <row r="183" spans="2:65" s="1" customFormat="1">
      <c r="B183" s="29"/>
      <c r="D183" s="139" t="s">
        <v>232</v>
      </c>
      <c r="F183" s="140" t="s">
        <v>3549</v>
      </c>
      <c r="L183" s="29"/>
      <c r="M183" s="138"/>
      <c r="T183" s="53"/>
      <c r="AT183" s="17" t="s">
        <v>232</v>
      </c>
      <c r="AU183" s="17" t="s">
        <v>82</v>
      </c>
    </row>
    <row r="184" spans="2:65" s="1" customFormat="1" ht="24.2" customHeight="1">
      <c r="B184" s="123"/>
      <c r="C184" s="124" t="s">
        <v>283</v>
      </c>
      <c r="D184" s="124" t="s">
        <v>226</v>
      </c>
      <c r="E184" s="125" t="s">
        <v>3550</v>
      </c>
      <c r="F184" s="126" t="s">
        <v>3551</v>
      </c>
      <c r="G184" s="127" t="s">
        <v>639</v>
      </c>
      <c r="H184" s="128">
        <v>20</v>
      </c>
      <c r="I184" s="129">
        <v>178</v>
      </c>
      <c r="J184" s="129">
        <f>ROUND(I184*H184,2)</f>
        <v>3560</v>
      </c>
      <c r="K184" s="126" t="s">
        <v>230</v>
      </c>
      <c r="L184" s="29"/>
      <c r="M184" s="130" t="s">
        <v>1</v>
      </c>
      <c r="N184" s="131" t="s">
        <v>39</v>
      </c>
      <c r="O184" s="132">
        <v>0.34799999999999998</v>
      </c>
      <c r="P184" s="132">
        <f>O184*H184</f>
        <v>6.9599999999999991</v>
      </c>
      <c r="Q184" s="132">
        <v>0</v>
      </c>
      <c r="R184" s="132">
        <f>Q184*H184</f>
        <v>0</v>
      </c>
      <c r="S184" s="132">
        <v>0</v>
      </c>
      <c r="T184" s="133">
        <f>S184*H184</f>
        <v>0</v>
      </c>
      <c r="AR184" s="134" t="s">
        <v>277</v>
      </c>
      <c r="AT184" s="134" t="s">
        <v>226</v>
      </c>
      <c r="AU184" s="134" t="s">
        <v>82</v>
      </c>
      <c r="AY184" s="17" t="s">
        <v>224</v>
      </c>
      <c r="BE184" s="135">
        <f>IF(N184="základní",J184,0)</f>
        <v>0</v>
      </c>
      <c r="BF184" s="135">
        <f>IF(N184="snížená",J184,0)</f>
        <v>3560</v>
      </c>
      <c r="BG184" s="135">
        <f>IF(N184="zákl. přenesená",J184,0)</f>
        <v>0</v>
      </c>
      <c r="BH184" s="135">
        <f>IF(N184="sníž. přenesená",J184,0)</f>
        <v>0</v>
      </c>
      <c r="BI184" s="135">
        <f>IF(N184="nulová",J184,0)</f>
        <v>0</v>
      </c>
      <c r="BJ184" s="17" t="s">
        <v>82</v>
      </c>
      <c r="BK184" s="135">
        <f>ROUND(I184*H184,2)</f>
        <v>3560</v>
      </c>
      <c r="BL184" s="17" t="s">
        <v>277</v>
      </c>
      <c r="BM184" s="134" t="s">
        <v>3552</v>
      </c>
    </row>
    <row r="185" spans="2:65" s="1" customFormat="1" ht="19.5">
      <c r="B185" s="29"/>
      <c r="D185" s="136" t="s">
        <v>231</v>
      </c>
      <c r="F185" s="137" t="s">
        <v>3553</v>
      </c>
      <c r="L185" s="29"/>
      <c r="M185" s="138"/>
      <c r="T185" s="53"/>
      <c r="AT185" s="17" t="s">
        <v>231</v>
      </c>
      <c r="AU185" s="17" t="s">
        <v>82</v>
      </c>
    </row>
    <row r="186" spans="2:65" s="1" customFormat="1">
      <c r="B186" s="29"/>
      <c r="D186" s="139" t="s">
        <v>232</v>
      </c>
      <c r="F186" s="140" t="s">
        <v>3554</v>
      </c>
      <c r="L186" s="29"/>
      <c r="M186" s="138"/>
      <c r="T186" s="53"/>
      <c r="AT186" s="17" t="s">
        <v>232</v>
      </c>
      <c r="AU186" s="17" t="s">
        <v>82</v>
      </c>
    </row>
    <row r="187" spans="2:65" s="1" customFormat="1" ht="24.2" customHeight="1">
      <c r="B187" s="123"/>
      <c r="C187" s="124" t="s">
        <v>347</v>
      </c>
      <c r="D187" s="124" t="s">
        <v>226</v>
      </c>
      <c r="E187" s="125" t="s">
        <v>3555</v>
      </c>
      <c r="F187" s="126" t="s">
        <v>3556</v>
      </c>
      <c r="G187" s="127" t="s">
        <v>639</v>
      </c>
      <c r="H187" s="128">
        <v>6</v>
      </c>
      <c r="I187" s="129">
        <v>215</v>
      </c>
      <c r="J187" s="129">
        <f>ROUND(I187*H187,2)</f>
        <v>1290</v>
      </c>
      <c r="K187" s="126" t="s">
        <v>230</v>
      </c>
      <c r="L187" s="29"/>
      <c r="M187" s="130" t="s">
        <v>1</v>
      </c>
      <c r="N187" s="131" t="s">
        <v>39</v>
      </c>
      <c r="O187" s="132">
        <v>0.42199999999999999</v>
      </c>
      <c r="P187" s="132">
        <f>O187*H187</f>
        <v>2.532</v>
      </c>
      <c r="Q187" s="132">
        <v>0</v>
      </c>
      <c r="R187" s="132">
        <f>Q187*H187</f>
        <v>0</v>
      </c>
      <c r="S187" s="132">
        <v>0</v>
      </c>
      <c r="T187" s="133">
        <f>S187*H187</f>
        <v>0</v>
      </c>
      <c r="AR187" s="134" t="s">
        <v>277</v>
      </c>
      <c r="AT187" s="134" t="s">
        <v>226</v>
      </c>
      <c r="AU187" s="134" t="s">
        <v>82</v>
      </c>
      <c r="AY187" s="17" t="s">
        <v>224</v>
      </c>
      <c r="BE187" s="135">
        <f>IF(N187="základní",J187,0)</f>
        <v>0</v>
      </c>
      <c r="BF187" s="135">
        <f>IF(N187="snížená",J187,0)</f>
        <v>1290</v>
      </c>
      <c r="BG187" s="135">
        <f>IF(N187="zákl. přenesená",J187,0)</f>
        <v>0</v>
      </c>
      <c r="BH187" s="135">
        <f>IF(N187="sníž. přenesená",J187,0)</f>
        <v>0</v>
      </c>
      <c r="BI187" s="135">
        <f>IF(N187="nulová",J187,0)</f>
        <v>0</v>
      </c>
      <c r="BJ187" s="17" t="s">
        <v>82</v>
      </c>
      <c r="BK187" s="135">
        <f>ROUND(I187*H187,2)</f>
        <v>1290</v>
      </c>
      <c r="BL187" s="17" t="s">
        <v>277</v>
      </c>
      <c r="BM187" s="134" t="s">
        <v>3557</v>
      </c>
    </row>
    <row r="188" spans="2:65" s="1" customFormat="1" ht="19.5">
      <c r="B188" s="29"/>
      <c r="D188" s="136" t="s">
        <v>231</v>
      </c>
      <c r="F188" s="137" t="s">
        <v>3558</v>
      </c>
      <c r="L188" s="29"/>
      <c r="M188" s="138"/>
      <c r="T188" s="53"/>
      <c r="AT188" s="17" t="s">
        <v>231</v>
      </c>
      <c r="AU188" s="17" t="s">
        <v>82</v>
      </c>
    </row>
    <row r="189" spans="2:65" s="1" customFormat="1">
      <c r="B189" s="29"/>
      <c r="D189" s="139" t="s">
        <v>232</v>
      </c>
      <c r="F189" s="140" t="s">
        <v>3559</v>
      </c>
      <c r="L189" s="29"/>
      <c r="M189" s="138"/>
      <c r="T189" s="53"/>
      <c r="AT189" s="17" t="s">
        <v>232</v>
      </c>
      <c r="AU189" s="17" t="s">
        <v>82</v>
      </c>
    </row>
    <row r="190" spans="2:65" s="1" customFormat="1" ht="24.2" customHeight="1">
      <c r="B190" s="123"/>
      <c r="C190" s="124" t="s">
        <v>293</v>
      </c>
      <c r="D190" s="124" t="s">
        <v>226</v>
      </c>
      <c r="E190" s="125" t="s">
        <v>3560</v>
      </c>
      <c r="F190" s="126" t="s">
        <v>3561</v>
      </c>
      <c r="G190" s="127" t="s">
        <v>272</v>
      </c>
      <c r="H190" s="128">
        <v>40</v>
      </c>
      <c r="I190" s="129">
        <v>29.7</v>
      </c>
      <c r="J190" s="129">
        <f>ROUND(I190*H190,2)</f>
        <v>1188</v>
      </c>
      <c r="K190" s="126" t="s">
        <v>230</v>
      </c>
      <c r="L190" s="29"/>
      <c r="M190" s="130" t="s">
        <v>1</v>
      </c>
      <c r="N190" s="131" t="s">
        <v>39</v>
      </c>
      <c r="O190" s="132">
        <v>6.5000000000000002E-2</v>
      </c>
      <c r="P190" s="132">
        <f>O190*H190</f>
        <v>2.6</v>
      </c>
      <c r="Q190" s="132">
        <v>0</v>
      </c>
      <c r="R190" s="132">
        <f>Q190*H190</f>
        <v>0</v>
      </c>
      <c r="S190" s="132">
        <v>0</v>
      </c>
      <c r="T190" s="133">
        <f>S190*H190</f>
        <v>0</v>
      </c>
      <c r="AR190" s="134" t="s">
        <v>277</v>
      </c>
      <c r="AT190" s="134" t="s">
        <v>226</v>
      </c>
      <c r="AU190" s="134" t="s">
        <v>82</v>
      </c>
      <c r="AY190" s="17" t="s">
        <v>224</v>
      </c>
      <c r="BE190" s="135">
        <f>IF(N190="základní",J190,0)</f>
        <v>0</v>
      </c>
      <c r="BF190" s="135">
        <f>IF(N190="snížená",J190,0)</f>
        <v>1188</v>
      </c>
      <c r="BG190" s="135">
        <f>IF(N190="zákl. přenesená",J190,0)</f>
        <v>0</v>
      </c>
      <c r="BH190" s="135">
        <f>IF(N190="sníž. přenesená",J190,0)</f>
        <v>0</v>
      </c>
      <c r="BI190" s="135">
        <f>IF(N190="nulová",J190,0)</f>
        <v>0</v>
      </c>
      <c r="BJ190" s="17" t="s">
        <v>82</v>
      </c>
      <c r="BK190" s="135">
        <f>ROUND(I190*H190,2)</f>
        <v>1188</v>
      </c>
      <c r="BL190" s="17" t="s">
        <v>277</v>
      </c>
      <c r="BM190" s="134" t="s">
        <v>3562</v>
      </c>
    </row>
    <row r="191" spans="2:65" s="1" customFormat="1" ht="29.25">
      <c r="B191" s="29"/>
      <c r="D191" s="136" t="s">
        <v>231</v>
      </c>
      <c r="F191" s="137" t="s">
        <v>3563</v>
      </c>
      <c r="L191" s="29"/>
      <c r="M191" s="138"/>
      <c r="T191" s="53"/>
      <c r="AT191" s="17" t="s">
        <v>231</v>
      </c>
      <c r="AU191" s="17" t="s">
        <v>82</v>
      </c>
    </row>
    <row r="192" spans="2:65" s="1" customFormat="1">
      <c r="B192" s="29"/>
      <c r="D192" s="139" t="s">
        <v>232</v>
      </c>
      <c r="F192" s="140" t="s">
        <v>3564</v>
      </c>
      <c r="L192" s="29"/>
      <c r="M192" s="138"/>
      <c r="T192" s="53"/>
      <c r="AT192" s="17" t="s">
        <v>232</v>
      </c>
      <c r="AU192" s="17" t="s">
        <v>82</v>
      </c>
    </row>
    <row r="193" spans="2:65" s="1" customFormat="1" ht="16.5" customHeight="1">
      <c r="B193" s="123"/>
      <c r="C193" s="164" t="s">
        <v>7</v>
      </c>
      <c r="D193" s="164" t="s">
        <v>1008</v>
      </c>
      <c r="E193" s="165" t="s">
        <v>3565</v>
      </c>
      <c r="F193" s="166" t="s">
        <v>3566</v>
      </c>
      <c r="G193" s="167" t="s">
        <v>3567</v>
      </c>
      <c r="H193" s="168">
        <v>40</v>
      </c>
      <c r="I193" s="169">
        <v>54.9</v>
      </c>
      <c r="J193" s="169">
        <f>ROUND(I193*H193,2)</f>
        <v>2196</v>
      </c>
      <c r="K193" s="166" t="s">
        <v>230</v>
      </c>
      <c r="L193" s="170"/>
      <c r="M193" s="171" t="s">
        <v>1</v>
      </c>
      <c r="N193" s="172" t="s">
        <v>39</v>
      </c>
      <c r="O193" s="132">
        <v>0</v>
      </c>
      <c r="P193" s="132">
        <f>O193*H193</f>
        <v>0</v>
      </c>
      <c r="Q193" s="132">
        <v>1E-3</v>
      </c>
      <c r="R193" s="132">
        <f>Q193*H193</f>
        <v>0.04</v>
      </c>
      <c r="S193" s="132">
        <v>0</v>
      </c>
      <c r="T193" s="133">
        <f>S193*H193</f>
        <v>0</v>
      </c>
      <c r="AR193" s="134" t="s">
        <v>332</v>
      </c>
      <c r="AT193" s="134" t="s">
        <v>1008</v>
      </c>
      <c r="AU193" s="134" t="s">
        <v>82</v>
      </c>
      <c r="AY193" s="17" t="s">
        <v>224</v>
      </c>
      <c r="BE193" s="135">
        <f>IF(N193="základní",J193,0)</f>
        <v>0</v>
      </c>
      <c r="BF193" s="135">
        <f>IF(N193="snížená",J193,0)</f>
        <v>2196</v>
      </c>
      <c r="BG193" s="135">
        <f>IF(N193="zákl. přenesená",J193,0)</f>
        <v>0</v>
      </c>
      <c r="BH193" s="135">
        <f>IF(N193="sníž. přenesená",J193,0)</f>
        <v>0</v>
      </c>
      <c r="BI193" s="135">
        <f>IF(N193="nulová",J193,0)</f>
        <v>0</v>
      </c>
      <c r="BJ193" s="17" t="s">
        <v>82</v>
      </c>
      <c r="BK193" s="135">
        <f>ROUND(I193*H193,2)</f>
        <v>2196</v>
      </c>
      <c r="BL193" s="17" t="s">
        <v>277</v>
      </c>
      <c r="BM193" s="134" t="s">
        <v>3568</v>
      </c>
    </row>
    <row r="194" spans="2:65" s="1" customFormat="1">
      <c r="B194" s="29"/>
      <c r="D194" s="136" t="s">
        <v>231</v>
      </c>
      <c r="F194" s="137" t="s">
        <v>3566</v>
      </c>
      <c r="L194" s="29"/>
      <c r="M194" s="138"/>
      <c r="T194" s="53"/>
      <c r="AT194" s="17" t="s">
        <v>231</v>
      </c>
      <c r="AU194" s="17" t="s">
        <v>82</v>
      </c>
    </row>
    <row r="195" spans="2:65" s="1" customFormat="1" ht="16.5" customHeight="1">
      <c r="B195" s="123"/>
      <c r="C195" s="124" t="s">
        <v>300</v>
      </c>
      <c r="D195" s="124" t="s">
        <v>226</v>
      </c>
      <c r="E195" s="125" t="s">
        <v>3569</v>
      </c>
      <c r="F195" s="126" t="s">
        <v>3570</v>
      </c>
      <c r="G195" s="127" t="s">
        <v>639</v>
      </c>
      <c r="H195" s="128">
        <v>20</v>
      </c>
      <c r="I195" s="129">
        <v>161</v>
      </c>
      <c r="J195" s="129">
        <f>ROUND(I195*H195,2)</f>
        <v>3220</v>
      </c>
      <c r="K195" s="126" t="s">
        <v>230</v>
      </c>
      <c r="L195" s="29"/>
      <c r="M195" s="130" t="s">
        <v>1</v>
      </c>
      <c r="N195" s="131" t="s">
        <v>39</v>
      </c>
      <c r="O195" s="132">
        <v>0.35199999999999998</v>
      </c>
      <c r="P195" s="132">
        <f>O195*H195</f>
        <v>7.0399999999999991</v>
      </c>
      <c r="Q195" s="132">
        <v>0</v>
      </c>
      <c r="R195" s="132">
        <f>Q195*H195</f>
        <v>0</v>
      </c>
      <c r="S195" s="132">
        <v>0</v>
      </c>
      <c r="T195" s="133">
        <f>S195*H195</f>
        <v>0</v>
      </c>
      <c r="AR195" s="134" t="s">
        <v>277</v>
      </c>
      <c r="AT195" s="134" t="s">
        <v>226</v>
      </c>
      <c r="AU195" s="134" t="s">
        <v>82</v>
      </c>
      <c r="AY195" s="17" t="s">
        <v>224</v>
      </c>
      <c r="BE195" s="135">
        <f>IF(N195="základní",J195,0)</f>
        <v>0</v>
      </c>
      <c r="BF195" s="135">
        <f>IF(N195="snížená",J195,0)</f>
        <v>3220</v>
      </c>
      <c r="BG195" s="135">
        <f>IF(N195="zákl. přenesená",J195,0)</f>
        <v>0</v>
      </c>
      <c r="BH195" s="135">
        <f>IF(N195="sníž. přenesená",J195,0)</f>
        <v>0</v>
      </c>
      <c r="BI195" s="135">
        <f>IF(N195="nulová",J195,0)</f>
        <v>0</v>
      </c>
      <c r="BJ195" s="17" t="s">
        <v>82</v>
      </c>
      <c r="BK195" s="135">
        <f>ROUND(I195*H195,2)</f>
        <v>3220</v>
      </c>
      <c r="BL195" s="17" t="s">
        <v>277</v>
      </c>
      <c r="BM195" s="134" t="s">
        <v>3571</v>
      </c>
    </row>
    <row r="196" spans="2:65" s="1" customFormat="1">
      <c r="B196" s="29"/>
      <c r="D196" s="136" t="s">
        <v>231</v>
      </c>
      <c r="F196" s="137" t="s">
        <v>3572</v>
      </c>
      <c r="L196" s="29"/>
      <c r="M196" s="138"/>
      <c r="T196" s="53"/>
      <c r="AT196" s="17" t="s">
        <v>231</v>
      </c>
      <c r="AU196" s="17" t="s">
        <v>82</v>
      </c>
    </row>
    <row r="197" spans="2:65" s="1" customFormat="1">
      <c r="B197" s="29"/>
      <c r="D197" s="139" t="s">
        <v>232</v>
      </c>
      <c r="F197" s="140" t="s">
        <v>3573</v>
      </c>
      <c r="L197" s="29"/>
      <c r="M197" s="138"/>
      <c r="T197" s="53"/>
      <c r="AT197" s="17" t="s">
        <v>232</v>
      </c>
      <c r="AU197" s="17" t="s">
        <v>82</v>
      </c>
    </row>
    <row r="198" spans="2:65" s="1" customFormat="1" ht="16.5" customHeight="1">
      <c r="B198" s="123"/>
      <c r="C198" s="164" t="s">
        <v>366</v>
      </c>
      <c r="D198" s="164" t="s">
        <v>1008</v>
      </c>
      <c r="E198" s="165" t="s">
        <v>3574</v>
      </c>
      <c r="F198" s="166" t="s">
        <v>3575</v>
      </c>
      <c r="G198" s="167" t="s">
        <v>639</v>
      </c>
      <c r="H198" s="168">
        <v>10</v>
      </c>
      <c r="I198" s="169">
        <v>17</v>
      </c>
      <c r="J198" s="169">
        <f>ROUND(I198*H198,2)</f>
        <v>170</v>
      </c>
      <c r="K198" s="166" t="s">
        <v>230</v>
      </c>
      <c r="L198" s="170"/>
      <c r="M198" s="171" t="s">
        <v>1</v>
      </c>
      <c r="N198" s="172" t="s">
        <v>39</v>
      </c>
      <c r="O198" s="132">
        <v>0</v>
      </c>
      <c r="P198" s="132">
        <f>O198*H198</f>
        <v>0</v>
      </c>
      <c r="Q198" s="132">
        <v>1.6000000000000001E-4</v>
      </c>
      <c r="R198" s="132">
        <f>Q198*H198</f>
        <v>1.6000000000000001E-3</v>
      </c>
      <c r="S198" s="132">
        <v>0</v>
      </c>
      <c r="T198" s="133">
        <f>S198*H198</f>
        <v>0</v>
      </c>
      <c r="AR198" s="134" t="s">
        <v>332</v>
      </c>
      <c r="AT198" s="134" t="s">
        <v>1008</v>
      </c>
      <c r="AU198" s="134" t="s">
        <v>82</v>
      </c>
      <c r="AY198" s="17" t="s">
        <v>224</v>
      </c>
      <c r="BE198" s="135">
        <f>IF(N198="základní",J198,0)</f>
        <v>0</v>
      </c>
      <c r="BF198" s="135">
        <f>IF(N198="snížená",J198,0)</f>
        <v>170</v>
      </c>
      <c r="BG198" s="135">
        <f>IF(N198="zákl. přenesená",J198,0)</f>
        <v>0</v>
      </c>
      <c r="BH198" s="135">
        <f>IF(N198="sníž. přenesená",J198,0)</f>
        <v>0</v>
      </c>
      <c r="BI198" s="135">
        <f>IF(N198="nulová",J198,0)</f>
        <v>0</v>
      </c>
      <c r="BJ198" s="17" t="s">
        <v>82</v>
      </c>
      <c r="BK198" s="135">
        <f>ROUND(I198*H198,2)</f>
        <v>170</v>
      </c>
      <c r="BL198" s="17" t="s">
        <v>277</v>
      </c>
      <c r="BM198" s="134" t="s">
        <v>3576</v>
      </c>
    </row>
    <row r="199" spans="2:65" s="1" customFormat="1">
      <c r="B199" s="29"/>
      <c r="D199" s="136" t="s">
        <v>231</v>
      </c>
      <c r="F199" s="137" t="s">
        <v>3575</v>
      </c>
      <c r="L199" s="29"/>
      <c r="M199" s="138"/>
      <c r="T199" s="53"/>
      <c r="AT199" s="17" t="s">
        <v>231</v>
      </c>
      <c r="AU199" s="17" t="s">
        <v>82</v>
      </c>
    </row>
    <row r="200" spans="2:65" s="1" customFormat="1" ht="16.5" customHeight="1">
      <c r="B200" s="123"/>
      <c r="C200" s="164" t="s">
        <v>304</v>
      </c>
      <c r="D200" s="164" t="s">
        <v>1008</v>
      </c>
      <c r="E200" s="165" t="s">
        <v>3577</v>
      </c>
      <c r="F200" s="166" t="s">
        <v>3578</v>
      </c>
      <c r="G200" s="167" t="s">
        <v>639</v>
      </c>
      <c r="H200" s="168">
        <v>10</v>
      </c>
      <c r="I200" s="169">
        <v>13.6</v>
      </c>
      <c r="J200" s="169">
        <f>ROUND(I200*H200,2)</f>
        <v>136</v>
      </c>
      <c r="K200" s="166" t="s">
        <v>230</v>
      </c>
      <c r="L200" s="170"/>
      <c r="M200" s="171" t="s">
        <v>1</v>
      </c>
      <c r="N200" s="172" t="s">
        <v>39</v>
      </c>
      <c r="O200" s="132">
        <v>0</v>
      </c>
      <c r="P200" s="132">
        <f>O200*H200</f>
        <v>0</v>
      </c>
      <c r="Q200" s="132">
        <v>2.3000000000000001E-4</v>
      </c>
      <c r="R200" s="132">
        <f>Q200*H200</f>
        <v>2.3E-3</v>
      </c>
      <c r="S200" s="132">
        <v>0</v>
      </c>
      <c r="T200" s="133">
        <f>S200*H200</f>
        <v>0</v>
      </c>
      <c r="AR200" s="134" t="s">
        <v>332</v>
      </c>
      <c r="AT200" s="134" t="s">
        <v>1008</v>
      </c>
      <c r="AU200" s="134" t="s">
        <v>82</v>
      </c>
      <c r="AY200" s="17" t="s">
        <v>224</v>
      </c>
      <c r="BE200" s="135">
        <f>IF(N200="základní",J200,0)</f>
        <v>0</v>
      </c>
      <c r="BF200" s="135">
        <f>IF(N200="snížená",J200,0)</f>
        <v>136</v>
      </c>
      <c r="BG200" s="135">
        <f>IF(N200="zákl. přenesená",J200,0)</f>
        <v>0</v>
      </c>
      <c r="BH200" s="135">
        <f>IF(N200="sníž. přenesená",J200,0)</f>
        <v>0</v>
      </c>
      <c r="BI200" s="135">
        <f>IF(N200="nulová",J200,0)</f>
        <v>0</v>
      </c>
      <c r="BJ200" s="17" t="s">
        <v>82</v>
      </c>
      <c r="BK200" s="135">
        <f>ROUND(I200*H200,2)</f>
        <v>136</v>
      </c>
      <c r="BL200" s="17" t="s">
        <v>277</v>
      </c>
      <c r="BM200" s="134" t="s">
        <v>3579</v>
      </c>
    </row>
    <row r="201" spans="2:65" s="1" customFormat="1">
      <c r="B201" s="29"/>
      <c r="D201" s="136" t="s">
        <v>231</v>
      </c>
      <c r="F201" s="137" t="s">
        <v>3578</v>
      </c>
      <c r="L201" s="29"/>
      <c r="M201" s="138"/>
      <c r="T201" s="53"/>
      <c r="AT201" s="17" t="s">
        <v>231</v>
      </c>
      <c r="AU201" s="17" t="s">
        <v>82</v>
      </c>
    </row>
    <row r="202" spans="2:65" s="1" customFormat="1" ht="21.75" customHeight="1">
      <c r="B202" s="123"/>
      <c r="C202" s="124" t="s">
        <v>376</v>
      </c>
      <c r="D202" s="124" t="s">
        <v>226</v>
      </c>
      <c r="E202" s="125" t="s">
        <v>3580</v>
      </c>
      <c r="F202" s="126" t="s">
        <v>3581</v>
      </c>
      <c r="G202" s="127" t="s">
        <v>639</v>
      </c>
      <c r="H202" s="128">
        <v>56</v>
      </c>
      <c r="I202" s="129">
        <v>128</v>
      </c>
      <c r="J202" s="129">
        <f>ROUND(I202*H202,2)</f>
        <v>7168</v>
      </c>
      <c r="K202" s="126" t="s">
        <v>1</v>
      </c>
      <c r="L202" s="29"/>
      <c r="M202" s="130" t="s">
        <v>1</v>
      </c>
      <c r="N202" s="131" t="s">
        <v>39</v>
      </c>
      <c r="O202" s="132">
        <v>0.28000000000000003</v>
      </c>
      <c r="P202" s="132">
        <f>O202*H202</f>
        <v>15.680000000000001</v>
      </c>
      <c r="Q202" s="132">
        <v>0</v>
      </c>
      <c r="R202" s="132">
        <f>Q202*H202</f>
        <v>0</v>
      </c>
      <c r="S202" s="132">
        <v>0</v>
      </c>
      <c r="T202" s="133">
        <f>S202*H202</f>
        <v>0</v>
      </c>
      <c r="AR202" s="134" t="s">
        <v>277</v>
      </c>
      <c r="AT202" s="134" t="s">
        <v>226</v>
      </c>
      <c r="AU202" s="134" t="s">
        <v>82</v>
      </c>
      <c r="AY202" s="17" t="s">
        <v>224</v>
      </c>
      <c r="BE202" s="135">
        <f>IF(N202="základní",J202,0)</f>
        <v>0</v>
      </c>
      <c r="BF202" s="135">
        <f>IF(N202="snížená",J202,0)</f>
        <v>7168</v>
      </c>
      <c r="BG202" s="135">
        <f>IF(N202="zákl. přenesená",J202,0)</f>
        <v>0</v>
      </c>
      <c r="BH202" s="135">
        <f>IF(N202="sníž. přenesená",J202,0)</f>
        <v>0</v>
      </c>
      <c r="BI202" s="135">
        <f>IF(N202="nulová",J202,0)</f>
        <v>0</v>
      </c>
      <c r="BJ202" s="17" t="s">
        <v>82</v>
      </c>
      <c r="BK202" s="135">
        <f>ROUND(I202*H202,2)</f>
        <v>7168</v>
      </c>
      <c r="BL202" s="17" t="s">
        <v>277</v>
      </c>
      <c r="BM202" s="134" t="s">
        <v>3582</v>
      </c>
    </row>
    <row r="203" spans="2:65" s="1" customFormat="1">
      <c r="B203" s="29"/>
      <c r="D203" s="136" t="s">
        <v>231</v>
      </c>
      <c r="F203" s="137" t="s">
        <v>3581</v>
      </c>
      <c r="L203" s="29"/>
      <c r="M203" s="138"/>
      <c r="T203" s="53"/>
      <c r="AT203" s="17" t="s">
        <v>231</v>
      </c>
      <c r="AU203" s="17" t="s">
        <v>82</v>
      </c>
    </row>
    <row r="204" spans="2:65" s="12" customFormat="1">
      <c r="B204" s="141"/>
      <c r="D204" s="136" t="s">
        <v>234</v>
      </c>
      <c r="E204" s="142" t="s">
        <v>1</v>
      </c>
      <c r="F204" s="143" t="s">
        <v>3583</v>
      </c>
      <c r="H204" s="142" t="s">
        <v>1</v>
      </c>
      <c r="L204" s="141"/>
      <c r="M204" s="144"/>
      <c r="T204" s="145"/>
      <c r="AT204" s="142" t="s">
        <v>234</v>
      </c>
      <c r="AU204" s="142" t="s">
        <v>82</v>
      </c>
      <c r="AV204" s="12" t="s">
        <v>78</v>
      </c>
      <c r="AW204" s="12" t="s">
        <v>29</v>
      </c>
      <c r="AX204" s="12" t="s">
        <v>73</v>
      </c>
      <c r="AY204" s="142" t="s">
        <v>224</v>
      </c>
    </row>
    <row r="205" spans="2:65" s="13" customFormat="1">
      <c r="B205" s="146"/>
      <c r="D205" s="136" t="s">
        <v>234</v>
      </c>
      <c r="E205" s="147" t="s">
        <v>1</v>
      </c>
      <c r="F205" s="148" t="s">
        <v>379</v>
      </c>
      <c r="H205" s="149">
        <v>50</v>
      </c>
      <c r="L205" s="146"/>
      <c r="M205" s="150"/>
      <c r="T205" s="151"/>
      <c r="AT205" s="147" t="s">
        <v>234</v>
      </c>
      <c r="AU205" s="147" t="s">
        <v>82</v>
      </c>
      <c r="AV205" s="13" t="s">
        <v>82</v>
      </c>
      <c r="AW205" s="13" t="s">
        <v>29</v>
      </c>
      <c r="AX205" s="13" t="s">
        <v>73</v>
      </c>
      <c r="AY205" s="147" t="s">
        <v>224</v>
      </c>
    </row>
    <row r="206" spans="2:65" s="12" customFormat="1">
      <c r="B206" s="141"/>
      <c r="D206" s="136" t="s">
        <v>234</v>
      </c>
      <c r="E206" s="142" t="s">
        <v>1</v>
      </c>
      <c r="F206" s="143" t="s">
        <v>3584</v>
      </c>
      <c r="H206" s="142" t="s">
        <v>1</v>
      </c>
      <c r="L206" s="141"/>
      <c r="M206" s="144"/>
      <c r="T206" s="145"/>
      <c r="AT206" s="142" t="s">
        <v>234</v>
      </c>
      <c r="AU206" s="142" t="s">
        <v>82</v>
      </c>
      <c r="AV206" s="12" t="s">
        <v>78</v>
      </c>
      <c r="AW206" s="12" t="s">
        <v>29</v>
      </c>
      <c r="AX206" s="12" t="s">
        <v>73</v>
      </c>
      <c r="AY206" s="142" t="s">
        <v>224</v>
      </c>
    </row>
    <row r="207" spans="2:65" s="13" customFormat="1">
      <c r="B207" s="146"/>
      <c r="D207" s="136" t="s">
        <v>234</v>
      </c>
      <c r="E207" s="147" t="s">
        <v>1</v>
      </c>
      <c r="F207" s="148" t="s">
        <v>112</v>
      </c>
      <c r="H207" s="149">
        <v>6</v>
      </c>
      <c r="L207" s="146"/>
      <c r="M207" s="150"/>
      <c r="T207" s="151"/>
      <c r="AT207" s="147" t="s">
        <v>234</v>
      </c>
      <c r="AU207" s="147" t="s">
        <v>82</v>
      </c>
      <c r="AV207" s="13" t="s">
        <v>82</v>
      </c>
      <c r="AW207" s="13" t="s">
        <v>29</v>
      </c>
      <c r="AX207" s="13" t="s">
        <v>73</v>
      </c>
      <c r="AY207" s="147" t="s">
        <v>224</v>
      </c>
    </row>
    <row r="208" spans="2:65" s="14" customFormat="1">
      <c r="B208" s="152"/>
      <c r="D208" s="136" t="s">
        <v>234</v>
      </c>
      <c r="E208" s="153" t="s">
        <v>1</v>
      </c>
      <c r="F208" s="154" t="s">
        <v>239</v>
      </c>
      <c r="H208" s="155">
        <v>56</v>
      </c>
      <c r="L208" s="152"/>
      <c r="M208" s="156"/>
      <c r="T208" s="157"/>
      <c r="AT208" s="153" t="s">
        <v>234</v>
      </c>
      <c r="AU208" s="153" t="s">
        <v>82</v>
      </c>
      <c r="AV208" s="14" t="s">
        <v>106</v>
      </c>
      <c r="AW208" s="14" t="s">
        <v>29</v>
      </c>
      <c r="AX208" s="14" t="s">
        <v>78</v>
      </c>
      <c r="AY208" s="153" t="s">
        <v>224</v>
      </c>
    </row>
    <row r="209" spans="2:65" s="1" customFormat="1" ht="24.2" customHeight="1">
      <c r="B209" s="123"/>
      <c r="C209" s="124" t="s">
        <v>313</v>
      </c>
      <c r="D209" s="124" t="s">
        <v>226</v>
      </c>
      <c r="E209" s="125" t="s">
        <v>3585</v>
      </c>
      <c r="F209" s="126" t="s">
        <v>3586</v>
      </c>
      <c r="G209" s="127" t="s">
        <v>639</v>
      </c>
      <c r="H209" s="128">
        <v>40</v>
      </c>
      <c r="I209" s="129">
        <v>695</v>
      </c>
      <c r="J209" s="129">
        <f>ROUND(I209*H209,2)</f>
        <v>27800</v>
      </c>
      <c r="K209" s="126" t="s">
        <v>230</v>
      </c>
      <c r="L209" s="29"/>
      <c r="M209" s="130" t="s">
        <v>1</v>
      </c>
      <c r="N209" s="131" t="s">
        <v>39</v>
      </c>
      <c r="O209" s="132">
        <v>1.0900000000000001</v>
      </c>
      <c r="P209" s="132">
        <f>O209*H209</f>
        <v>43.6</v>
      </c>
      <c r="Q209" s="132">
        <v>0</v>
      </c>
      <c r="R209" s="132">
        <f>Q209*H209</f>
        <v>0</v>
      </c>
      <c r="S209" s="132">
        <v>0</v>
      </c>
      <c r="T209" s="133">
        <f>S209*H209</f>
        <v>0</v>
      </c>
      <c r="AR209" s="134" t="s">
        <v>277</v>
      </c>
      <c r="AT209" s="134" t="s">
        <v>226</v>
      </c>
      <c r="AU209" s="134" t="s">
        <v>82</v>
      </c>
      <c r="AY209" s="17" t="s">
        <v>224</v>
      </c>
      <c r="BE209" s="135">
        <f>IF(N209="základní",J209,0)</f>
        <v>0</v>
      </c>
      <c r="BF209" s="135">
        <f>IF(N209="snížená",J209,0)</f>
        <v>27800</v>
      </c>
      <c r="BG209" s="135">
        <f>IF(N209="zákl. přenesená",J209,0)</f>
        <v>0</v>
      </c>
      <c r="BH209" s="135">
        <f>IF(N209="sníž. přenesená",J209,0)</f>
        <v>0</v>
      </c>
      <c r="BI209" s="135">
        <f>IF(N209="nulová",J209,0)</f>
        <v>0</v>
      </c>
      <c r="BJ209" s="17" t="s">
        <v>82</v>
      </c>
      <c r="BK209" s="135">
        <f>ROUND(I209*H209,2)</f>
        <v>27800</v>
      </c>
      <c r="BL209" s="17" t="s">
        <v>277</v>
      </c>
      <c r="BM209" s="134" t="s">
        <v>3587</v>
      </c>
    </row>
    <row r="210" spans="2:65" s="1" customFormat="1" ht="19.5">
      <c r="B210" s="29"/>
      <c r="D210" s="136" t="s">
        <v>231</v>
      </c>
      <c r="F210" s="137" t="s">
        <v>3588</v>
      </c>
      <c r="L210" s="29"/>
      <c r="M210" s="138"/>
      <c r="T210" s="53"/>
      <c r="AT210" s="17" t="s">
        <v>231</v>
      </c>
      <c r="AU210" s="17" t="s">
        <v>82</v>
      </c>
    </row>
    <row r="211" spans="2:65" s="1" customFormat="1">
      <c r="B211" s="29"/>
      <c r="D211" s="139" t="s">
        <v>232</v>
      </c>
      <c r="F211" s="140" t="s">
        <v>3589</v>
      </c>
      <c r="L211" s="29"/>
      <c r="M211" s="138"/>
      <c r="T211" s="53"/>
      <c r="AT211" s="17" t="s">
        <v>232</v>
      </c>
      <c r="AU211" s="17" t="s">
        <v>82</v>
      </c>
    </row>
    <row r="212" spans="2:65" s="1" customFormat="1" ht="44.25" customHeight="1">
      <c r="B212" s="123"/>
      <c r="C212" s="164" t="s">
        <v>393</v>
      </c>
      <c r="D212" s="164" t="s">
        <v>1008</v>
      </c>
      <c r="E212" s="165" t="s">
        <v>3590</v>
      </c>
      <c r="F212" s="166" t="s">
        <v>3591</v>
      </c>
      <c r="G212" s="167" t="s">
        <v>639</v>
      </c>
      <c r="H212" s="168">
        <v>40</v>
      </c>
      <c r="I212" s="169">
        <v>4330</v>
      </c>
      <c r="J212" s="169">
        <f>ROUND(I212*H212,2)</f>
        <v>173200</v>
      </c>
      <c r="K212" s="166" t="s">
        <v>230</v>
      </c>
      <c r="L212" s="170"/>
      <c r="M212" s="171" t="s">
        <v>1</v>
      </c>
      <c r="N212" s="172" t="s">
        <v>39</v>
      </c>
      <c r="O212" s="132">
        <v>0</v>
      </c>
      <c r="P212" s="132">
        <f>O212*H212</f>
        <v>0</v>
      </c>
      <c r="Q212" s="132">
        <v>0.01</v>
      </c>
      <c r="R212" s="132">
        <f>Q212*H212</f>
        <v>0.4</v>
      </c>
      <c r="S212" s="132">
        <v>0</v>
      </c>
      <c r="T212" s="133">
        <f>S212*H212</f>
        <v>0</v>
      </c>
      <c r="AR212" s="134" t="s">
        <v>332</v>
      </c>
      <c r="AT212" s="134" t="s">
        <v>1008</v>
      </c>
      <c r="AU212" s="134" t="s">
        <v>82</v>
      </c>
      <c r="AY212" s="17" t="s">
        <v>224</v>
      </c>
      <c r="BE212" s="135">
        <f>IF(N212="základní",J212,0)</f>
        <v>0</v>
      </c>
      <c r="BF212" s="135">
        <f>IF(N212="snížená",J212,0)</f>
        <v>173200</v>
      </c>
      <c r="BG212" s="135">
        <f>IF(N212="zákl. přenesená",J212,0)</f>
        <v>0</v>
      </c>
      <c r="BH212" s="135">
        <f>IF(N212="sníž. přenesená",J212,0)</f>
        <v>0</v>
      </c>
      <c r="BI212" s="135">
        <f>IF(N212="nulová",J212,0)</f>
        <v>0</v>
      </c>
      <c r="BJ212" s="17" t="s">
        <v>82</v>
      </c>
      <c r="BK212" s="135">
        <f>ROUND(I212*H212,2)</f>
        <v>173200</v>
      </c>
      <c r="BL212" s="17" t="s">
        <v>277</v>
      </c>
      <c r="BM212" s="134" t="s">
        <v>3592</v>
      </c>
    </row>
    <row r="213" spans="2:65" s="1" customFormat="1" ht="29.25">
      <c r="B213" s="29"/>
      <c r="D213" s="136" t="s">
        <v>231</v>
      </c>
      <c r="F213" s="137" t="s">
        <v>3591</v>
      </c>
      <c r="L213" s="29"/>
      <c r="M213" s="138"/>
      <c r="T213" s="53"/>
      <c r="AT213" s="17" t="s">
        <v>231</v>
      </c>
      <c r="AU213" s="17" t="s">
        <v>82</v>
      </c>
    </row>
    <row r="214" spans="2:65" s="1" customFormat="1" ht="24.2" customHeight="1">
      <c r="B214" s="123"/>
      <c r="C214" s="124" t="s">
        <v>321</v>
      </c>
      <c r="D214" s="124" t="s">
        <v>226</v>
      </c>
      <c r="E214" s="125" t="s">
        <v>3593</v>
      </c>
      <c r="F214" s="126" t="s">
        <v>3594</v>
      </c>
      <c r="G214" s="127" t="s">
        <v>639</v>
      </c>
      <c r="H214" s="128">
        <v>40</v>
      </c>
      <c r="I214" s="129">
        <v>619</v>
      </c>
      <c r="J214" s="129">
        <f>ROUND(I214*H214,2)</f>
        <v>24760</v>
      </c>
      <c r="K214" s="126" t="s">
        <v>230</v>
      </c>
      <c r="L214" s="29"/>
      <c r="M214" s="130" t="s">
        <v>1</v>
      </c>
      <c r="N214" s="131" t="s">
        <v>39</v>
      </c>
      <c r="O214" s="132">
        <v>0.97199999999999998</v>
      </c>
      <c r="P214" s="132">
        <f>O214*H214</f>
        <v>38.879999999999995</v>
      </c>
      <c r="Q214" s="132">
        <v>0</v>
      </c>
      <c r="R214" s="132">
        <f>Q214*H214</f>
        <v>0</v>
      </c>
      <c r="S214" s="132">
        <v>0</v>
      </c>
      <c r="T214" s="133">
        <f>S214*H214</f>
        <v>0</v>
      </c>
      <c r="AR214" s="134" t="s">
        <v>277</v>
      </c>
      <c r="AT214" s="134" t="s">
        <v>226</v>
      </c>
      <c r="AU214" s="134" t="s">
        <v>82</v>
      </c>
      <c r="AY214" s="17" t="s">
        <v>224</v>
      </c>
      <c r="BE214" s="135">
        <f>IF(N214="základní",J214,0)</f>
        <v>0</v>
      </c>
      <c r="BF214" s="135">
        <f>IF(N214="snížená",J214,0)</f>
        <v>24760</v>
      </c>
      <c r="BG214" s="135">
        <f>IF(N214="zákl. přenesená",J214,0)</f>
        <v>0</v>
      </c>
      <c r="BH214" s="135">
        <f>IF(N214="sníž. přenesená",J214,0)</f>
        <v>0</v>
      </c>
      <c r="BI214" s="135">
        <f>IF(N214="nulová",J214,0)</f>
        <v>0</v>
      </c>
      <c r="BJ214" s="17" t="s">
        <v>82</v>
      </c>
      <c r="BK214" s="135">
        <f>ROUND(I214*H214,2)</f>
        <v>24760</v>
      </c>
      <c r="BL214" s="17" t="s">
        <v>277</v>
      </c>
      <c r="BM214" s="134" t="s">
        <v>3595</v>
      </c>
    </row>
    <row r="215" spans="2:65" s="1" customFormat="1" ht="19.5">
      <c r="B215" s="29"/>
      <c r="D215" s="136" t="s">
        <v>231</v>
      </c>
      <c r="F215" s="137" t="s">
        <v>3596</v>
      </c>
      <c r="L215" s="29"/>
      <c r="M215" s="138"/>
      <c r="T215" s="53"/>
      <c r="AT215" s="17" t="s">
        <v>231</v>
      </c>
      <c r="AU215" s="17" t="s">
        <v>82</v>
      </c>
    </row>
    <row r="216" spans="2:65" s="1" customFormat="1">
      <c r="B216" s="29"/>
      <c r="D216" s="139" t="s">
        <v>232</v>
      </c>
      <c r="F216" s="140" t="s">
        <v>3597</v>
      </c>
      <c r="L216" s="29"/>
      <c r="M216" s="138"/>
      <c r="T216" s="53"/>
      <c r="AT216" s="17" t="s">
        <v>232</v>
      </c>
      <c r="AU216" s="17" t="s">
        <v>82</v>
      </c>
    </row>
    <row r="217" spans="2:65" s="1" customFormat="1" ht="16.5" customHeight="1">
      <c r="B217" s="123"/>
      <c r="C217" s="164" t="s">
        <v>409</v>
      </c>
      <c r="D217" s="164" t="s">
        <v>1008</v>
      </c>
      <c r="E217" s="165" t="s">
        <v>3598</v>
      </c>
      <c r="F217" s="166" t="s">
        <v>3599</v>
      </c>
      <c r="G217" s="167" t="s">
        <v>639</v>
      </c>
      <c r="H217" s="168">
        <v>40</v>
      </c>
      <c r="I217" s="169">
        <v>3520</v>
      </c>
      <c r="J217" s="169">
        <f>ROUND(I217*H217,2)</f>
        <v>140800</v>
      </c>
      <c r="K217" s="166" t="s">
        <v>230</v>
      </c>
      <c r="L217" s="170"/>
      <c r="M217" s="171" t="s">
        <v>1</v>
      </c>
      <c r="N217" s="172" t="s">
        <v>39</v>
      </c>
      <c r="O217" s="132">
        <v>0</v>
      </c>
      <c r="P217" s="132">
        <f>O217*H217</f>
        <v>0</v>
      </c>
      <c r="Q217" s="132">
        <v>2.3E-2</v>
      </c>
      <c r="R217" s="132">
        <f>Q217*H217</f>
        <v>0.91999999999999993</v>
      </c>
      <c r="S217" s="132">
        <v>0</v>
      </c>
      <c r="T217" s="133">
        <f>S217*H217</f>
        <v>0</v>
      </c>
      <c r="AR217" s="134" t="s">
        <v>332</v>
      </c>
      <c r="AT217" s="134" t="s">
        <v>1008</v>
      </c>
      <c r="AU217" s="134" t="s">
        <v>82</v>
      </c>
      <c r="AY217" s="17" t="s">
        <v>224</v>
      </c>
      <c r="BE217" s="135">
        <f>IF(N217="základní",J217,0)</f>
        <v>0</v>
      </c>
      <c r="BF217" s="135">
        <f>IF(N217="snížená",J217,0)</f>
        <v>140800</v>
      </c>
      <c r="BG217" s="135">
        <f>IF(N217="zákl. přenesená",J217,0)</f>
        <v>0</v>
      </c>
      <c r="BH217" s="135">
        <f>IF(N217="sníž. přenesená",J217,0)</f>
        <v>0</v>
      </c>
      <c r="BI217" s="135">
        <f>IF(N217="nulová",J217,0)</f>
        <v>0</v>
      </c>
      <c r="BJ217" s="17" t="s">
        <v>82</v>
      </c>
      <c r="BK217" s="135">
        <f>ROUND(I217*H217,2)</f>
        <v>140800</v>
      </c>
      <c r="BL217" s="17" t="s">
        <v>277</v>
      </c>
      <c r="BM217" s="134" t="s">
        <v>3600</v>
      </c>
    </row>
    <row r="218" spans="2:65" s="1" customFormat="1">
      <c r="B218" s="29"/>
      <c r="D218" s="136" t="s">
        <v>231</v>
      </c>
      <c r="F218" s="137" t="s">
        <v>3599</v>
      </c>
      <c r="L218" s="29"/>
      <c r="M218" s="138"/>
      <c r="T218" s="53"/>
      <c r="AT218" s="17" t="s">
        <v>231</v>
      </c>
      <c r="AU218" s="17" t="s">
        <v>82</v>
      </c>
    </row>
    <row r="219" spans="2:65" s="1" customFormat="1" ht="37.9" customHeight="1">
      <c r="B219" s="123"/>
      <c r="C219" s="164" t="s">
        <v>328</v>
      </c>
      <c r="D219" s="164" t="s">
        <v>1008</v>
      </c>
      <c r="E219" s="165" t="s">
        <v>3601</v>
      </c>
      <c r="F219" s="166" t="s">
        <v>3602</v>
      </c>
      <c r="G219" s="167" t="s">
        <v>639</v>
      </c>
      <c r="H219" s="168">
        <v>2</v>
      </c>
      <c r="I219" s="169">
        <v>48400</v>
      </c>
      <c r="J219" s="169">
        <f>ROUND(I219*H219,2)</f>
        <v>96800</v>
      </c>
      <c r="K219" s="166" t="s">
        <v>230</v>
      </c>
      <c r="L219" s="170"/>
      <c r="M219" s="171" t="s">
        <v>1</v>
      </c>
      <c r="N219" s="172" t="s">
        <v>39</v>
      </c>
      <c r="O219" s="132">
        <v>0</v>
      </c>
      <c r="P219" s="132">
        <f>O219*H219</f>
        <v>0</v>
      </c>
      <c r="Q219" s="132">
        <v>3.5000000000000003E-2</v>
      </c>
      <c r="R219" s="132">
        <f>Q219*H219</f>
        <v>7.0000000000000007E-2</v>
      </c>
      <c r="S219" s="132">
        <v>0</v>
      </c>
      <c r="T219" s="133">
        <f>S219*H219</f>
        <v>0</v>
      </c>
      <c r="AR219" s="134" t="s">
        <v>332</v>
      </c>
      <c r="AT219" s="134" t="s">
        <v>1008</v>
      </c>
      <c r="AU219" s="134" t="s">
        <v>82</v>
      </c>
      <c r="AY219" s="17" t="s">
        <v>224</v>
      </c>
      <c r="BE219" s="135">
        <f>IF(N219="základní",J219,0)</f>
        <v>0</v>
      </c>
      <c r="BF219" s="135">
        <f>IF(N219="snížená",J219,0)</f>
        <v>96800</v>
      </c>
      <c r="BG219" s="135">
        <f>IF(N219="zákl. přenesená",J219,0)</f>
        <v>0</v>
      </c>
      <c r="BH219" s="135">
        <f>IF(N219="sníž. přenesená",J219,0)</f>
        <v>0</v>
      </c>
      <c r="BI219" s="135">
        <f>IF(N219="nulová",J219,0)</f>
        <v>0</v>
      </c>
      <c r="BJ219" s="17" t="s">
        <v>82</v>
      </c>
      <c r="BK219" s="135">
        <f>ROUND(I219*H219,2)</f>
        <v>96800</v>
      </c>
      <c r="BL219" s="17" t="s">
        <v>277</v>
      </c>
      <c r="BM219" s="134" t="s">
        <v>3603</v>
      </c>
    </row>
    <row r="220" spans="2:65" s="1" customFormat="1" ht="19.5">
      <c r="B220" s="29"/>
      <c r="D220" s="136" t="s">
        <v>231</v>
      </c>
      <c r="F220" s="137" t="s">
        <v>3602</v>
      </c>
      <c r="L220" s="29"/>
      <c r="M220" s="138"/>
      <c r="T220" s="53"/>
      <c r="AT220" s="17" t="s">
        <v>231</v>
      </c>
      <c r="AU220" s="17" t="s">
        <v>82</v>
      </c>
    </row>
    <row r="221" spans="2:65" s="1" customFormat="1" ht="37.9" customHeight="1">
      <c r="B221" s="123"/>
      <c r="C221" s="124" t="s">
        <v>419</v>
      </c>
      <c r="D221" s="124" t="s">
        <v>226</v>
      </c>
      <c r="E221" s="125" t="s">
        <v>3604</v>
      </c>
      <c r="F221" s="126" t="s">
        <v>3605</v>
      </c>
      <c r="G221" s="127" t="s">
        <v>639</v>
      </c>
      <c r="H221" s="128">
        <v>2</v>
      </c>
      <c r="I221" s="129">
        <v>9580</v>
      </c>
      <c r="J221" s="129">
        <f>ROUND(I221*H221,2)</f>
        <v>19160</v>
      </c>
      <c r="K221" s="126" t="s">
        <v>230</v>
      </c>
      <c r="L221" s="29"/>
      <c r="M221" s="130" t="s">
        <v>1</v>
      </c>
      <c r="N221" s="131" t="s">
        <v>39</v>
      </c>
      <c r="O221" s="132">
        <v>15.028</v>
      </c>
      <c r="P221" s="132">
        <f>O221*H221</f>
        <v>30.056000000000001</v>
      </c>
      <c r="Q221" s="132">
        <v>0</v>
      </c>
      <c r="R221" s="132">
        <f>Q221*H221</f>
        <v>0</v>
      </c>
      <c r="S221" s="132">
        <v>0</v>
      </c>
      <c r="T221" s="133">
        <f>S221*H221</f>
        <v>0</v>
      </c>
      <c r="AR221" s="134" t="s">
        <v>277</v>
      </c>
      <c r="AT221" s="134" t="s">
        <v>226</v>
      </c>
      <c r="AU221" s="134" t="s">
        <v>82</v>
      </c>
      <c r="AY221" s="17" t="s">
        <v>224</v>
      </c>
      <c r="BE221" s="135">
        <f>IF(N221="základní",J221,0)</f>
        <v>0</v>
      </c>
      <c r="BF221" s="135">
        <f>IF(N221="snížená",J221,0)</f>
        <v>19160</v>
      </c>
      <c r="BG221" s="135">
        <f>IF(N221="zákl. přenesená",J221,0)</f>
        <v>0</v>
      </c>
      <c r="BH221" s="135">
        <f>IF(N221="sníž. přenesená",J221,0)</f>
        <v>0</v>
      </c>
      <c r="BI221" s="135">
        <f>IF(N221="nulová",J221,0)</f>
        <v>0</v>
      </c>
      <c r="BJ221" s="17" t="s">
        <v>82</v>
      </c>
      <c r="BK221" s="135">
        <f>ROUND(I221*H221,2)</f>
        <v>19160</v>
      </c>
      <c r="BL221" s="17" t="s">
        <v>277</v>
      </c>
      <c r="BM221" s="134" t="s">
        <v>3606</v>
      </c>
    </row>
    <row r="222" spans="2:65" s="1" customFormat="1" ht="29.25">
      <c r="B222" s="29"/>
      <c r="D222" s="136" t="s">
        <v>231</v>
      </c>
      <c r="F222" s="137" t="s">
        <v>3607</v>
      </c>
      <c r="L222" s="29"/>
      <c r="M222" s="138"/>
      <c r="T222" s="53"/>
      <c r="AT222" s="17" t="s">
        <v>231</v>
      </c>
      <c r="AU222" s="17" t="s">
        <v>82</v>
      </c>
    </row>
    <row r="223" spans="2:65" s="1" customFormat="1">
      <c r="B223" s="29"/>
      <c r="D223" s="139" t="s">
        <v>232</v>
      </c>
      <c r="F223" s="140" t="s">
        <v>3608</v>
      </c>
      <c r="L223" s="29"/>
      <c r="M223" s="138"/>
      <c r="T223" s="53"/>
      <c r="AT223" s="17" t="s">
        <v>232</v>
      </c>
      <c r="AU223" s="17" t="s">
        <v>82</v>
      </c>
    </row>
    <row r="224" spans="2:65" s="1" customFormat="1" ht="24.2" customHeight="1">
      <c r="B224" s="123"/>
      <c r="C224" s="124" t="s">
        <v>332</v>
      </c>
      <c r="D224" s="124" t="s">
        <v>226</v>
      </c>
      <c r="E224" s="125" t="s">
        <v>3609</v>
      </c>
      <c r="F224" s="126" t="s">
        <v>3610</v>
      </c>
      <c r="G224" s="127" t="s">
        <v>639</v>
      </c>
      <c r="H224" s="128">
        <v>40</v>
      </c>
      <c r="I224" s="129">
        <v>482</v>
      </c>
      <c r="J224" s="129">
        <f>ROUND(I224*H224,2)</f>
        <v>19280</v>
      </c>
      <c r="K224" s="126" t="s">
        <v>230</v>
      </c>
      <c r="L224" s="29"/>
      <c r="M224" s="130" t="s">
        <v>1</v>
      </c>
      <c r="N224" s="131" t="s">
        <v>39</v>
      </c>
      <c r="O224" s="132">
        <v>0.75600000000000001</v>
      </c>
      <c r="P224" s="132">
        <f>O224*H224</f>
        <v>30.240000000000002</v>
      </c>
      <c r="Q224" s="132">
        <v>0</v>
      </c>
      <c r="R224" s="132">
        <f>Q224*H224</f>
        <v>0</v>
      </c>
      <c r="S224" s="132">
        <v>0</v>
      </c>
      <c r="T224" s="133">
        <f>S224*H224</f>
        <v>0</v>
      </c>
      <c r="AR224" s="134" t="s">
        <v>277</v>
      </c>
      <c r="AT224" s="134" t="s">
        <v>226</v>
      </c>
      <c r="AU224" s="134" t="s">
        <v>82</v>
      </c>
      <c r="AY224" s="17" t="s">
        <v>224</v>
      </c>
      <c r="BE224" s="135">
        <f>IF(N224="základní",J224,0)</f>
        <v>0</v>
      </c>
      <c r="BF224" s="135">
        <f>IF(N224="snížená",J224,0)</f>
        <v>19280</v>
      </c>
      <c r="BG224" s="135">
        <f>IF(N224="zákl. přenesená",J224,0)</f>
        <v>0</v>
      </c>
      <c r="BH224" s="135">
        <f>IF(N224="sníž. přenesená",J224,0)</f>
        <v>0</v>
      </c>
      <c r="BI224" s="135">
        <f>IF(N224="nulová",J224,0)</f>
        <v>0</v>
      </c>
      <c r="BJ224" s="17" t="s">
        <v>82</v>
      </c>
      <c r="BK224" s="135">
        <f>ROUND(I224*H224,2)</f>
        <v>19280</v>
      </c>
      <c r="BL224" s="17" t="s">
        <v>277</v>
      </c>
      <c r="BM224" s="134" t="s">
        <v>3611</v>
      </c>
    </row>
    <row r="225" spans="2:65" s="1" customFormat="1" ht="19.5">
      <c r="B225" s="29"/>
      <c r="D225" s="136" t="s">
        <v>231</v>
      </c>
      <c r="F225" s="137" t="s">
        <v>3612</v>
      </c>
      <c r="L225" s="29"/>
      <c r="M225" s="138"/>
      <c r="T225" s="53"/>
      <c r="AT225" s="17" t="s">
        <v>231</v>
      </c>
      <c r="AU225" s="17" t="s">
        <v>82</v>
      </c>
    </row>
    <row r="226" spans="2:65" s="1" customFormat="1">
      <c r="B226" s="29"/>
      <c r="D226" s="139" t="s">
        <v>232</v>
      </c>
      <c r="F226" s="140" t="s">
        <v>3613</v>
      </c>
      <c r="L226" s="29"/>
      <c r="M226" s="138"/>
      <c r="T226" s="53"/>
      <c r="AT226" s="17" t="s">
        <v>232</v>
      </c>
      <c r="AU226" s="17" t="s">
        <v>82</v>
      </c>
    </row>
    <row r="227" spans="2:65" s="1" customFormat="1" ht="21.75" customHeight="1">
      <c r="B227" s="123"/>
      <c r="C227" s="164" t="s">
        <v>432</v>
      </c>
      <c r="D227" s="164" t="s">
        <v>1008</v>
      </c>
      <c r="E227" s="165" t="s">
        <v>3614</v>
      </c>
      <c r="F227" s="166" t="s">
        <v>3615</v>
      </c>
      <c r="G227" s="167" t="s">
        <v>639</v>
      </c>
      <c r="H227" s="168">
        <v>40</v>
      </c>
      <c r="I227" s="169">
        <v>1410</v>
      </c>
      <c r="J227" s="169">
        <f>ROUND(I227*H227,2)</f>
        <v>56400</v>
      </c>
      <c r="K227" s="166" t="s">
        <v>230</v>
      </c>
      <c r="L227" s="170"/>
      <c r="M227" s="171" t="s">
        <v>1</v>
      </c>
      <c r="N227" s="172" t="s">
        <v>39</v>
      </c>
      <c r="O227" s="132">
        <v>0</v>
      </c>
      <c r="P227" s="132">
        <f>O227*H227</f>
        <v>0</v>
      </c>
      <c r="Q227" s="132">
        <v>1E-3</v>
      </c>
      <c r="R227" s="132">
        <f>Q227*H227</f>
        <v>0.04</v>
      </c>
      <c r="S227" s="132">
        <v>0</v>
      </c>
      <c r="T227" s="133">
        <f>S227*H227</f>
        <v>0</v>
      </c>
      <c r="AR227" s="134" t="s">
        <v>332</v>
      </c>
      <c r="AT227" s="134" t="s">
        <v>1008</v>
      </c>
      <c r="AU227" s="134" t="s">
        <v>82</v>
      </c>
      <c r="AY227" s="17" t="s">
        <v>224</v>
      </c>
      <c r="BE227" s="135">
        <f>IF(N227="základní",J227,0)</f>
        <v>0</v>
      </c>
      <c r="BF227" s="135">
        <f>IF(N227="snížená",J227,0)</f>
        <v>56400</v>
      </c>
      <c r="BG227" s="135">
        <f>IF(N227="zákl. přenesená",J227,0)</f>
        <v>0</v>
      </c>
      <c r="BH227" s="135">
        <f>IF(N227="sníž. přenesená",J227,0)</f>
        <v>0</v>
      </c>
      <c r="BI227" s="135">
        <f>IF(N227="nulová",J227,0)</f>
        <v>0</v>
      </c>
      <c r="BJ227" s="17" t="s">
        <v>82</v>
      </c>
      <c r="BK227" s="135">
        <f>ROUND(I227*H227,2)</f>
        <v>56400</v>
      </c>
      <c r="BL227" s="17" t="s">
        <v>277</v>
      </c>
      <c r="BM227" s="134" t="s">
        <v>3616</v>
      </c>
    </row>
    <row r="228" spans="2:65" s="1" customFormat="1">
      <c r="B228" s="29"/>
      <c r="D228" s="136" t="s">
        <v>231</v>
      </c>
      <c r="F228" s="137" t="s">
        <v>3615</v>
      </c>
      <c r="L228" s="29"/>
      <c r="M228" s="138"/>
      <c r="T228" s="53"/>
      <c r="AT228" s="17" t="s">
        <v>231</v>
      </c>
      <c r="AU228" s="17" t="s">
        <v>82</v>
      </c>
    </row>
    <row r="229" spans="2:65" s="1" customFormat="1" ht="24.2" customHeight="1">
      <c r="B229" s="123"/>
      <c r="C229" s="124" t="s">
        <v>340</v>
      </c>
      <c r="D229" s="124" t="s">
        <v>226</v>
      </c>
      <c r="E229" s="125" t="s">
        <v>3617</v>
      </c>
      <c r="F229" s="126" t="s">
        <v>3618</v>
      </c>
      <c r="G229" s="127" t="s">
        <v>639</v>
      </c>
      <c r="H229" s="128">
        <v>1</v>
      </c>
      <c r="I229" s="129">
        <v>852</v>
      </c>
      <c r="J229" s="129">
        <f>ROUND(I229*H229,2)</f>
        <v>852</v>
      </c>
      <c r="K229" s="126" t="s">
        <v>230</v>
      </c>
      <c r="L229" s="29"/>
      <c r="M229" s="130" t="s">
        <v>1</v>
      </c>
      <c r="N229" s="131" t="s">
        <v>39</v>
      </c>
      <c r="O229" s="132">
        <v>1.337</v>
      </c>
      <c r="P229" s="132">
        <f>O229*H229</f>
        <v>1.337</v>
      </c>
      <c r="Q229" s="132">
        <v>0</v>
      </c>
      <c r="R229" s="132">
        <f>Q229*H229</f>
        <v>0</v>
      </c>
      <c r="S229" s="132">
        <v>0</v>
      </c>
      <c r="T229" s="133">
        <f>S229*H229</f>
        <v>0</v>
      </c>
      <c r="AR229" s="134" t="s">
        <v>277</v>
      </c>
      <c r="AT229" s="134" t="s">
        <v>226</v>
      </c>
      <c r="AU229" s="134" t="s">
        <v>82</v>
      </c>
      <c r="AY229" s="17" t="s">
        <v>224</v>
      </c>
      <c r="BE229" s="135">
        <f>IF(N229="základní",J229,0)</f>
        <v>0</v>
      </c>
      <c r="BF229" s="135">
        <f>IF(N229="snížená",J229,0)</f>
        <v>852</v>
      </c>
      <c r="BG229" s="135">
        <f>IF(N229="zákl. přenesená",J229,0)</f>
        <v>0</v>
      </c>
      <c r="BH229" s="135">
        <f>IF(N229="sníž. přenesená",J229,0)</f>
        <v>0</v>
      </c>
      <c r="BI229" s="135">
        <f>IF(N229="nulová",J229,0)</f>
        <v>0</v>
      </c>
      <c r="BJ229" s="17" t="s">
        <v>82</v>
      </c>
      <c r="BK229" s="135">
        <f>ROUND(I229*H229,2)</f>
        <v>852</v>
      </c>
      <c r="BL229" s="17" t="s">
        <v>277</v>
      </c>
      <c r="BM229" s="134" t="s">
        <v>3619</v>
      </c>
    </row>
    <row r="230" spans="2:65" s="1" customFormat="1" ht="19.5">
      <c r="B230" s="29"/>
      <c r="D230" s="136" t="s">
        <v>231</v>
      </c>
      <c r="F230" s="137" t="s">
        <v>3620</v>
      </c>
      <c r="L230" s="29"/>
      <c r="M230" s="138"/>
      <c r="T230" s="53"/>
      <c r="AT230" s="17" t="s">
        <v>231</v>
      </c>
      <c r="AU230" s="17" t="s">
        <v>82</v>
      </c>
    </row>
    <row r="231" spans="2:65" s="1" customFormat="1">
      <c r="B231" s="29"/>
      <c r="D231" s="139" t="s">
        <v>232</v>
      </c>
      <c r="F231" s="140" t="s">
        <v>3621</v>
      </c>
      <c r="L231" s="29"/>
      <c r="M231" s="138"/>
      <c r="T231" s="53"/>
      <c r="AT231" s="17" t="s">
        <v>232</v>
      </c>
      <c r="AU231" s="17" t="s">
        <v>82</v>
      </c>
    </row>
    <row r="232" spans="2:65" s="1" customFormat="1" ht="44.25" customHeight="1">
      <c r="B232" s="123"/>
      <c r="C232" s="164" t="s">
        <v>441</v>
      </c>
      <c r="D232" s="164" t="s">
        <v>1008</v>
      </c>
      <c r="E232" s="165" t="s">
        <v>3622</v>
      </c>
      <c r="F232" s="166" t="s">
        <v>3623</v>
      </c>
      <c r="G232" s="167" t="s">
        <v>639</v>
      </c>
      <c r="H232" s="168">
        <v>1</v>
      </c>
      <c r="I232" s="169">
        <v>13300</v>
      </c>
      <c r="J232" s="169">
        <f>ROUND(I232*H232,2)</f>
        <v>13300</v>
      </c>
      <c r="K232" s="166" t="s">
        <v>230</v>
      </c>
      <c r="L232" s="170"/>
      <c r="M232" s="171" t="s">
        <v>1</v>
      </c>
      <c r="N232" s="172" t="s">
        <v>39</v>
      </c>
      <c r="O232" s="132">
        <v>0</v>
      </c>
      <c r="P232" s="132">
        <f>O232*H232</f>
        <v>0</v>
      </c>
      <c r="Q232" s="132">
        <v>2.5000000000000001E-4</v>
      </c>
      <c r="R232" s="132">
        <f>Q232*H232</f>
        <v>2.5000000000000001E-4</v>
      </c>
      <c r="S232" s="132">
        <v>0</v>
      </c>
      <c r="T232" s="133">
        <f>S232*H232</f>
        <v>0</v>
      </c>
      <c r="AR232" s="134" t="s">
        <v>332</v>
      </c>
      <c r="AT232" s="134" t="s">
        <v>1008</v>
      </c>
      <c r="AU232" s="134" t="s">
        <v>82</v>
      </c>
      <c r="AY232" s="17" t="s">
        <v>224</v>
      </c>
      <c r="BE232" s="135">
        <f>IF(N232="základní",J232,0)</f>
        <v>0</v>
      </c>
      <c r="BF232" s="135">
        <f>IF(N232="snížená",J232,0)</f>
        <v>13300</v>
      </c>
      <c r="BG232" s="135">
        <f>IF(N232="zákl. přenesená",J232,0)</f>
        <v>0</v>
      </c>
      <c r="BH232" s="135">
        <f>IF(N232="sníž. přenesená",J232,0)</f>
        <v>0</v>
      </c>
      <c r="BI232" s="135">
        <f>IF(N232="nulová",J232,0)</f>
        <v>0</v>
      </c>
      <c r="BJ232" s="17" t="s">
        <v>82</v>
      </c>
      <c r="BK232" s="135">
        <f>ROUND(I232*H232,2)</f>
        <v>13300</v>
      </c>
      <c r="BL232" s="17" t="s">
        <v>277</v>
      </c>
      <c r="BM232" s="134" t="s">
        <v>3624</v>
      </c>
    </row>
    <row r="233" spans="2:65" s="1" customFormat="1" ht="29.25">
      <c r="B233" s="29"/>
      <c r="D233" s="136" t="s">
        <v>231</v>
      </c>
      <c r="F233" s="137" t="s">
        <v>3623</v>
      </c>
      <c r="L233" s="29"/>
      <c r="M233" s="138"/>
      <c r="T233" s="53"/>
      <c r="AT233" s="17" t="s">
        <v>231</v>
      </c>
      <c r="AU233" s="17" t="s">
        <v>82</v>
      </c>
    </row>
    <row r="234" spans="2:65" s="1" customFormat="1" ht="24.2" customHeight="1">
      <c r="B234" s="123"/>
      <c r="C234" s="124" t="s">
        <v>345</v>
      </c>
      <c r="D234" s="124" t="s">
        <v>226</v>
      </c>
      <c r="E234" s="125" t="s">
        <v>3625</v>
      </c>
      <c r="F234" s="126" t="s">
        <v>3626</v>
      </c>
      <c r="G234" s="127" t="s">
        <v>639</v>
      </c>
      <c r="H234" s="128">
        <v>1</v>
      </c>
      <c r="I234" s="129">
        <v>330</v>
      </c>
      <c r="J234" s="129">
        <f>ROUND(I234*H234,2)</f>
        <v>330</v>
      </c>
      <c r="K234" s="126" t="s">
        <v>230</v>
      </c>
      <c r="L234" s="29"/>
      <c r="M234" s="130" t="s">
        <v>1</v>
      </c>
      <c r="N234" s="131" t="s">
        <v>39</v>
      </c>
      <c r="O234" s="132">
        <v>0.51800000000000002</v>
      </c>
      <c r="P234" s="132">
        <f>O234*H234</f>
        <v>0.51800000000000002</v>
      </c>
      <c r="Q234" s="132">
        <v>0</v>
      </c>
      <c r="R234" s="132">
        <f>Q234*H234</f>
        <v>0</v>
      </c>
      <c r="S234" s="132">
        <v>0</v>
      </c>
      <c r="T234" s="133">
        <f>S234*H234</f>
        <v>0</v>
      </c>
      <c r="AR234" s="134" t="s">
        <v>277</v>
      </c>
      <c r="AT234" s="134" t="s">
        <v>226</v>
      </c>
      <c r="AU234" s="134" t="s">
        <v>82</v>
      </c>
      <c r="AY234" s="17" t="s">
        <v>224</v>
      </c>
      <c r="BE234" s="135">
        <f>IF(N234="základní",J234,0)</f>
        <v>0</v>
      </c>
      <c r="BF234" s="135">
        <f>IF(N234="snížená",J234,0)</f>
        <v>330</v>
      </c>
      <c r="BG234" s="135">
        <f>IF(N234="zákl. přenesená",J234,0)</f>
        <v>0</v>
      </c>
      <c r="BH234" s="135">
        <f>IF(N234="sníž. přenesená",J234,0)</f>
        <v>0</v>
      </c>
      <c r="BI234" s="135">
        <f>IF(N234="nulová",J234,0)</f>
        <v>0</v>
      </c>
      <c r="BJ234" s="17" t="s">
        <v>82</v>
      </c>
      <c r="BK234" s="135">
        <f>ROUND(I234*H234,2)</f>
        <v>330</v>
      </c>
      <c r="BL234" s="17" t="s">
        <v>277</v>
      </c>
      <c r="BM234" s="134" t="s">
        <v>3627</v>
      </c>
    </row>
    <row r="235" spans="2:65" s="1" customFormat="1" ht="19.5">
      <c r="B235" s="29"/>
      <c r="D235" s="136" t="s">
        <v>231</v>
      </c>
      <c r="F235" s="137" t="s">
        <v>3628</v>
      </c>
      <c r="L235" s="29"/>
      <c r="M235" s="138"/>
      <c r="T235" s="53"/>
      <c r="AT235" s="17" t="s">
        <v>231</v>
      </c>
      <c r="AU235" s="17" t="s">
        <v>82</v>
      </c>
    </row>
    <row r="236" spans="2:65" s="1" customFormat="1">
      <c r="B236" s="29"/>
      <c r="D236" s="139" t="s">
        <v>232</v>
      </c>
      <c r="F236" s="140" t="s">
        <v>3629</v>
      </c>
      <c r="L236" s="29"/>
      <c r="M236" s="138"/>
      <c r="T236" s="53"/>
      <c r="AT236" s="17" t="s">
        <v>232</v>
      </c>
      <c r="AU236" s="17" t="s">
        <v>82</v>
      </c>
    </row>
    <row r="237" spans="2:65" s="1" customFormat="1" ht="24.2" customHeight="1">
      <c r="B237" s="123"/>
      <c r="C237" s="164" t="s">
        <v>453</v>
      </c>
      <c r="D237" s="164" t="s">
        <v>1008</v>
      </c>
      <c r="E237" s="165" t="s">
        <v>3630</v>
      </c>
      <c r="F237" s="166" t="s">
        <v>3631</v>
      </c>
      <c r="G237" s="167" t="s">
        <v>639</v>
      </c>
      <c r="H237" s="168">
        <v>1</v>
      </c>
      <c r="I237" s="169">
        <v>411</v>
      </c>
      <c r="J237" s="169">
        <f>ROUND(I237*H237,2)</f>
        <v>411</v>
      </c>
      <c r="K237" s="166" t="s">
        <v>230</v>
      </c>
      <c r="L237" s="170"/>
      <c r="M237" s="171" t="s">
        <v>1</v>
      </c>
      <c r="N237" s="172" t="s">
        <v>39</v>
      </c>
      <c r="O237" s="132">
        <v>0</v>
      </c>
      <c r="P237" s="132">
        <f>O237*H237</f>
        <v>0</v>
      </c>
      <c r="Q237" s="132">
        <v>0</v>
      </c>
      <c r="R237" s="132">
        <f>Q237*H237</f>
        <v>0</v>
      </c>
      <c r="S237" s="132">
        <v>0</v>
      </c>
      <c r="T237" s="133">
        <f>S237*H237</f>
        <v>0</v>
      </c>
      <c r="AR237" s="134" t="s">
        <v>332</v>
      </c>
      <c r="AT237" s="134" t="s">
        <v>1008</v>
      </c>
      <c r="AU237" s="134" t="s">
        <v>82</v>
      </c>
      <c r="AY237" s="17" t="s">
        <v>224</v>
      </c>
      <c r="BE237" s="135">
        <f>IF(N237="základní",J237,0)</f>
        <v>0</v>
      </c>
      <c r="BF237" s="135">
        <f>IF(N237="snížená",J237,0)</f>
        <v>411</v>
      </c>
      <c r="BG237" s="135">
        <f>IF(N237="zákl. přenesená",J237,0)</f>
        <v>0</v>
      </c>
      <c r="BH237" s="135">
        <f>IF(N237="sníž. přenesená",J237,0)</f>
        <v>0</v>
      </c>
      <c r="BI237" s="135">
        <f>IF(N237="nulová",J237,0)</f>
        <v>0</v>
      </c>
      <c r="BJ237" s="17" t="s">
        <v>82</v>
      </c>
      <c r="BK237" s="135">
        <f>ROUND(I237*H237,2)</f>
        <v>411</v>
      </c>
      <c r="BL237" s="17" t="s">
        <v>277</v>
      </c>
      <c r="BM237" s="134" t="s">
        <v>3632</v>
      </c>
    </row>
    <row r="238" spans="2:65" s="1" customFormat="1">
      <c r="B238" s="29"/>
      <c r="D238" s="136" t="s">
        <v>231</v>
      </c>
      <c r="F238" s="137" t="s">
        <v>3631</v>
      </c>
      <c r="L238" s="29"/>
      <c r="M238" s="138"/>
      <c r="T238" s="53"/>
      <c r="AT238" s="17" t="s">
        <v>231</v>
      </c>
      <c r="AU238" s="17" t="s">
        <v>82</v>
      </c>
    </row>
    <row r="239" spans="2:65" s="1" customFormat="1" ht="33" customHeight="1">
      <c r="B239" s="123"/>
      <c r="C239" s="124" t="s">
        <v>350</v>
      </c>
      <c r="D239" s="124" t="s">
        <v>226</v>
      </c>
      <c r="E239" s="125" t="s">
        <v>3633</v>
      </c>
      <c r="F239" s="126" t="s">
        <v>3634</v>
      </c>
      <c r="G239" s="127" t="s">
        <v>639</v>
      </c>
      <c r="H239" s="128">
        <v>1</v>
      </c>
      <c r="I239" s="129">
        <v>489</v>
      </c>
      <c r="J239" s="129">
        <f>ROUND(I239*H239,2)</f>
        <v>489</v>
      </c>
      <c r="K239" s="126" t="s">
        <v>230</v>
      </c>
      <c r="L239" s="29"/>
      <c r="M239" s="130" t="s">
        <v>1</v>
      </c>
      <c r="N239" s="131" t="s">
        <v>39</v>
      </c>
      <c r="O239" s="132">
        <v>0.76700000000000002</v>
      </c>
      <c r="P239" s="132">
        <f>O239*H239</f>
        <v>0.76700000000000002</v>
      </c>
      <c r="Q239" s="132">
        <v>0</v>
      </c>
      <c r="R239" s="132">
        <f>Q239*H239</f>
        <v>0</v>
      </c>
      <c r="S239" s="132">
        <v>0</v>
      </c>
      <c r="T239" s="133">
        <f>S239*H239</f>
        <v>0</v>
      </c>
      <c r="AR239" s="134" t="s">
        <v>277</v>
      </c>
      <c r="AT239" s="134" t="s">
        <v>226</v>
      </c>
      <c r="AU239" s="134" t="s">
        <v>82</v>
      </c>
      <c r="AY239" s="17" t="s">
        <v>224</v>
      </c>
      <c r="BE239" s="135">
        <f>IF(N239="základní",J239,0)</f>
        <v>0</v>
      </c>
      <c r="BF239" s="135">
        <f>IF(N239="snížená",J239,0)</f>
        <v>489</v>
      </c>
      <c r="BG239" s="135">
        <f>IF(N239="zákl. přenesená",J239,0)</f>
        <v>0</v>
      </c>
      <c r="BH239" s="135">
        <f>IF(N239="sníž. přenesená",J239,0)</f>
        <v>0</v>
      </c>
      <c r="BI239" s="135">
        <f>IF(N239="nulová",J239,0)</f>
        <v>0</v>
      </c>
      <c r="BJ239" s="17" t="s">
        <v>82</v>
      </c>
      <c r="BK239" s="135">
        <f>ROUND(I239*H239,2)</f>
        <v>489</v>
      </c>
      <c r="BL239" s="17" t="s">
        <v>277</v>
      </c>
      <c r="BM239" s="134" t="s">
        <v>3635</v>
      </c>
    </row>
    <row r="240" spans="2:65" s="1" customFormat="1" ht="19.5">
      <c r="B240" s="29"/>
      <c r="D240" s="136" t="s">
        <v>231</v>
      </c>
      <c r="F240" s="137" t="s">
        <v>3636</v>
      </c>
      <c r="L240" s="29"/>
      <c r="M240" s="138"/>
      <c r="T240" s="53"/>
      <c r="AT240" s="17" t="s">
        <v>231</v>
      </c>
      <c r="AU240" s="17" t="s">
        <v>82</v>
      </c>
    </row>
    <row r="241" spans="2:65" s="1" customFormat="1">
      <c r="B241" s="29"/>
      <c r="D241" s="139" t="s">
        <v>232</v>
      </c>
      <c r="F241" s="140" t="s">
        <v>3637</v>
      </c>
      <c r="L241" s="29"/>
      <c r="M241" s="138"/>
      <c r="T241" s="53"/>
      <c r="AT241" s="17" t="s">
        <v>232</v>
      </c>
      <c r="AU241" s="17" t="s">
        <v>82</v>
      </c>
    </row>
    <row r="242" spans="2:65" s="1" customFormat="1" ht="21.75" customHeight="1">
      <c r="B242" s="123"/>
      <c r="C242" s="164" t="s">
        <v>464</v>
      </c>
      <c r="D242" s="164" t="s">
        <v>1008</v>
      </c>
      <c r="E242" s="165" t="s">
        <v>3638</v>
      </c>
      <c r="F242" s="166" t="s">
        <v>3639</v>
      </c>
      <c r="G242" s="167" t="s">
        <v>639</v>
      </c>
      <c r="H242" s="168">
        <v>1</v>
      </c>
      <c r="I242" s="169">
        <v>3730</v>
      </c>
      <c r="J242" s="169">
        <f>ROUND(I242*H242,2)</f>
        <v>3730</v>
      </c>
      <c r="K242" s="166" t="s">
        <v>230</v>
      </c>
      <c r="L242" s="170"/>
      <c r="M242" s="171" t="s">
        <v>1</v>
      </c>
      <c r="N242" s="172" t="s">
        <v>39</v>
      </c>
      <c r="O242" s="132">
        <v>0</v>
      </c>
      <c r="P242" s="132">
        <f>O242*H242</f>
        <v>0</v>
      </c>
      <c r="Q242" s="132">
        <v>2.5000000000000001E-4</v>
      </c>
      <c r="R242" s="132">
        <f>Q242*H242</f>
        <v>2.5000000000000001E-4</v>
      </c>
      <c r="S242" s="132">
        <v>0</v>
      </c>
      <c r="T242" s="133">
        <f>S242*H242</f>
        <v>0</v>
      </c>
      <c r="AR242" s="134" t="s">
        <v>332</v>
      </c>
      <c r="AT242" s="134" t="s">
        <v>1008</v>
      </c>
      <c r="AU242" s="134" t="s">
        <v>82</v>
      </c>
      <c r="AY242" s="17" t="s">
        <v>224</v>
      </c>
      <c r="BE242" s="135">
        <f>IF(N242="základní",J242,0)</f>
        <v>0</v>
      </c>
      <c r="BF242" s="135">
        <f>IF(N242="snížená",J242,0)</f>
        <v>3730</v>
      </c>
      <c r="BG242" s="135">
        <f>IF(N242="zákl. přenesená",J242,0)</f>
        <v>0</v>
      </c>
      <c r="BH242" s="135">
        <f>IF(N242="sníž. přenesená",J242,0)</f>
        <v>0</v>
      </c>
      <c r="BI242" s="135">
        <f>IF(N242="nulová",J242,0)</f>
        <v>0</v>
      </c>
      <c r="BJ242" s="17" t="s">
        <v>82</v>
      </c>
      <c r="BK242" s="135">
        <f>ROUND(I242*H242,2)</f>
        <v>3730</v>
      </c>
      <c r="BL242" s="17" t="s">
        <v>277</v>
      </c>
      <c r="BM242" s="134" t="s">
        <v>3640</v>
      </c>
    </row>
    <row r="243" spans="2:65" s="1" customFormat="1">
      <c r="B243" s="29"/>
      <c r="D243" s="136" t="s">
        <v>231</v>
      </c>
      <c r="F243" s="137" t="s">
        <v>3639</v>
      </c>
      <c r="L243" s="29"/>
      <c r="M243" s="138"/>
      <c r="T243" s="53"/>
      <c r="AT243" s="17" t="s">
        <v>231</v>
      </c>
      <c r="AU243" s="17" t="s">
        <v>82</v>
      </c>
    </row>
    <row r="244" spans="2:65" s="1" customFormat="1" ht="33" customHeight="1">
      <c r="B244" s="123"/>
      <c r="C244" s="124" t="s">
        <v>355</v>
      </c>
      <c r="D244" s="124" t="s">
        <v>226</v>
      </c>
      <c r="E244" s="125" t="s">
        <v>3641</v>
      </c>
      <c r="F244" s="126" t="s">
        <v>3642</v>
      </c>
      <c r="G244" s="127" t="s">
        <v>639</v>
      </c>
      <c r="H244" s="128">
        <v>1</v>
      </c>
      <c r="I244" s="129">
        <v>523</v>
      </c>
      <c r="J244" s="129">
        <f>ROUND(I244*H244,2)</f>
        <v>523</v>
      </c>
      <c r="K244" s="126" t="s">
        <v>230</v>
      </c>
      <c r="L244" s="29"/>
      <c r="M244" s="130" t="s">
        <v>1</v>
      </c>
      <c r="N244" s="131" t="s">
        <v>39</v>
      </c>
      <c r="O244" s="132">
        <v>0.82099999999999995</v>
      </c>
      <c r="P244" s="132">
        <f>O244*H244</f>
        <v>0.82099999999999995</v>
      </c>
      <c r="Q244" s="132">
        <v>0</v>
      </c>
      <c r="R244" s="132">
        <f>Q244*H244</f>
        <v>0</v>
      </c>
      <c r="S244" s="132">
        <v>0</v>
      </c>
      <c r="T244" s="133">
        <f>S244*H244</f>
        <v>0</v>
      </c>
      <c r="AR244" s="134" t="s">
        <v>277</v>
      </c>
      <c r="AT244" s="134" t="s">
        <v>226</v>
      </c>
      <c r="AU244" s="134" t="s">
        <v>82</v>
      </c>
      <c r="AY244" s="17" t="s">
        <v>224</v>
      </c>
      <c r="BE244" s="135">
        <f>IF(N244="základní",J244,0)</f>
        <v>0</v>
      </c>
      <c r="BF244" s="135">
        <f>IF(N244="snížená",J244,0)</f>
        <v>523</v>
      </c>
      <c r="BG244" s="135">
        <f>IF(N244="zákl. přenesená",J244,0)</f>
        <v>0</v>
      </c>
      <c r="BH244" s="135">
        <f>IF(N244="sníž. přenesená",J244,0)</f>
        <v>0</v>
      </c>
      <c r="BI244" s="135">
        <f>IF(N244="nulová",J244,0)</f>
        <v>0</v>
      </c>
      <c r="BJ244" s="17" t="s">
        <v>82</v>
      </c>
      <c r="BK244" s="135">
        <f>ROUND(I244*H244,2)</f>
        <v>523</v>
      </c>
      <c r="BL244" s="17" t="s">
        <v>277</v>
      </c>
      <c r="BM244" s="134" t="s">
        <v>3643</v>
      </c>
    </row>
    <row r="245" spans="2:65" s="1" customFormat="1" ht="19.5">
      <c r="B245" s="29"/>
      <c r="D245" s="136" t="s">
        <v>231</v>
      </c>
      <c r="F245" s="137" t="s">
        <v>3644</v>
      </c>
      <c r="L245" s="29"/>
      <c r="M245" s="138"/>
      <c r="T245" s="53"/>
      <c r="AT245" s="17" t="s">
        <v>231</v>
      </c>
      <c r="AU245" s="17" t="s">
        <v>82</v>
      </c>
    </row>
    <row r="246" spans="2:65" s="1" customFormat="1">
      <c r="B246" s="29"/>
      <c r="D246" s="139" t="s">
        <v>232</v>
      </c>
      <c r="F246" s="140" t="s">
        <v>3645</v>
      </c>
      <c r="L246" s="29"/>
      <c r="M246" s="138"/>
      <c r="T246" s="53"/>
      <c r="AT246" s="17" t="s">
        <v>232</v>
      </c>
      <c r="AU246" s="17" t="s">
        <v>82</v>
      </c>
    </row>
    <row r="247" spans="2:65" s="1" customFormat="1" ht="24.2" customHeight="1">
      <c r="B247" s="123"/>
      <c r="C247" s="164" t="s">
        <v>472</v>
      </c>
      <c r="D247" s="164" t="s">
        <v>1008</v>
      </c>
      <c r="E247" s="165" t="s">
        <v>3646</v>
      </c>
      <c r="F247" s="166" t="s">
        <v>3647</v>
      </c>
      <c r="G247" s="167" t="s">
        <v>639</v>
      </c>
      <c r="H247" s="168">
        <v>1</v>
      </c>
      <c r="I247" s="169">
        <v>14800</v>
      </c>
      <c r="J247" s="169">
        <f>ROUND(I247*H247,2)</f>
        <v>14800</v>
      </c>
      <c r="K247" s="166" t="s">
        <v>230</v>
      </c>
      <c r="L247" s="170"/>
      <c r="M247" s="171" t="s">
        <v>1</v>
      </c>
      <c r="N247" s="172" t="s">
        <v>39</v>
      </c>
      <c r="O247" s="132">
        <v>0</v>
      </c>
      <c r="P247" s="132">
        <f>O247*H247</f>
        <v>0</v>
      </c>
      <c r="Q247" s="132">
        <v>2.5000000000000001E-4</v>
      </c>
      <c r="R247" s="132">
        <f>Q247*H247</f>
        <v>2.5000000000000001E-4</v>
      </c>
      <c r="S247" s="132">
        <v>0</v>
      </c>
      <c r="T247" s="133">
        <f>S247*H247</f>
        <v>0</v>
      </c>
      <c r="AR247" s="134" t="s">
        <v>332</v>
      </c>
      <c r="AT247" s="134" t="s">
        <v>1008</v>
      </c>
      <c r="AU247" s="134" t="s">
        <v>82</v>
      </c>
      <c r="AY247" s="17" t="s">
        <v>224</v>
      </c>
      <c r="BE247" s="135">
        <f>IF(N247="základní",J247,0)</f>
        <v>0</v>
      </c>
      <c r="BF247" s="135">
        <f>IF(N247="snížená",J247,0)</f>
        <v>14800</v>
      </c>
      <c r="BG247" s="135">
        <f>IF(N247="zákl. přenesená",J247,0)</f>
        <v>0</v>
      </c>
      <c r="BH247" s="135">
        <f>IF(N247="sníž. přenesená",J247,0)</f>
        <v>0</v>
      </c>
      <c r="BI247" s="135">
        <f>IF(N247="nulová",J247,0)</f>
        <v>0</v>
      </c>
      <c r="BJ247" s="17" t="s">
        <v>82</v>
      </c>
      <c r="BK247" s="135">
        <f>ROUND(I247*H247,2)</f>
        <v>14800</v>
      </c>
      <c r="BL247" s="17" t="s">
        <v>277</v>
      </c>
      <c r="BM247" s="134" t="s">
        <v>3648</v>
      </c>
    </row>
    <row r="248" spans="2:65" s="1" customFormat="1">
      <c r="B248" s="29"/>
      <c r="D248" s="136" t="s">
        <v>231</v>
      </c>
      <c r="F248" s="137" t="s">
        <v>3647</v>
      </c>
      <c r="L248" s="29"/>
      <c r="M248" s="138"/>
      <c r="T248" s="53"/>
      <c r="AT248" s="17" t="s">
        <v>231</v>
      </c>
      <c r="AU248" s="17" t="s">
        <v>82</v>
      </c>
    </row>
    <row r="249" spans="2:65" s="1" customFormat="1" ht="24.2" customHeight="1">
      <c r="B249" s="123"/>
      <c r="C249" s="124" t="s">
        <v>359</v>
      </c>
      <c r="D249" s="124" t="s">
        <v>226</v>
      </c>
      <c r="E249" s="125" t="s">
        <v>3649</v>
      </c>
      <c r="F249" s="126" t="s">
        <v>3650</v>
      </c>
      <c r="G249" s="127" t="s">
        <v>639</v>
      </c>
      <c r="H249" s="128">
        <v>1</v>
      </c>
      <c r="I249" s="129">
        <v>555</v>
      </c>
      <c r="J249" s="129">
        <f>ROUND(I249*H249,2)</f>
        <v>555</v>
      </c>
      <c r="K249" s="126" t="s">
        <v>230</v>
      </c>
      <c r="L249" s="29"/>
      <c r="M249" s="130" t="s">
        <v>1</v>
      </c>
      <c r="N249" s="131" t="s">
        <v>39</v>
      </c>
      <c r="O249" s="132">
        <v>0.871</v>
      </c>
      <c r="P249" s="132">
        <f>O249*H249</f>
        <v>0.871</v>
      </c>
      <c r="Q249" s="132">
        <v>0</v>
      </c>
      <c r="R249" s="132">
        <f>Q249*H249</f>
        <v>0</v>
      </c>
      <c r="S249" s="132">
        <v>0</v>
      </c>
      <c r="T249" s="133">
        <f>S249*H249</f>
        <v>0</v>
      </c>
      <c r="AR249" s="134" t="s">
        <v>277</v>
      </c>
      <c r="AT249" s="134" t="s">
        <v>226</v>
      </c>
      <c r="AU249" s="134" t="s">
        <v>82</v>
      </c>
      <c r="AY249" s="17" t="s">
        <v>224</v>
      </c>
      <c r="BE249" s="135">
        <f>IF(N249="základní",J249,0)</f>
        <v>0</v>
      </c>
      <c r="BF249" s="135">
        <f>IF(N249="snížená",J249,0)</f>
        <v>555</v>
      </c>
      <c r="BG249" s="135">
        <f>IF(N249="zákl. přenesená",J249,0)</f>
        <v>0</v>
      </c>
      <c r="BH249" s="135">
        <f>IF(N249="sníž. přenesená",J249,0)</f>
        <v>0</v>
      </c>
      <c r="BI249" s="135">
        <f>IF(N249="nulová",J249,0)</f>
        <v>0</v>
      </c>
      <c r="BJ249" s="17" t="s">
        <v>82</v>
      </c>
      <c r="BK249" s="135">
        <f>ROUND(I249*H249,2)</f>
        <v>555</v>
      </c>
      <c r="BL249" s="17" t="s">
        <v>277</v>
      </c>
      <c r="BM249" s="134" t="s">
        <v>3651</v>
      </c>
    </row>
    <row r="250" spans="2:65" s="1" customFormat="1" ht="19.5">
      <c r="B250" s="29"/>
      <c r="D250" s="136" t="s">
        <v>231</v>
      </c>
      <c r="F250" s="137" t="s">
        <v>3652</v>
      </c>
      <c r="L250" s="29"/>
      <c r="M250" s="138"/>
      <c r="T250" s="53"/>
      <c r="AT250" s="17" t="s">
        <v>231</v>
      </c>
      <c r="AU250" s="17" t="s">
        <v>82</v>
      </c>
    </row>
    <row r="251" spans="2:65" s="1" customFormat="1">
      <c r="B251" s="29"/>
      <c r="D251" s="139" t="s">
        <v>232</v>
      </c>
      <c r="F251" s="140" t="s">
        <v>3653</v>
      </c>
      <c r="L251" s="29"/>
      <c r="M251" s="138"/>
      <c r="T251" s="53"/>
      <c r="AT251" s="17" t="s">
        <v>232</v>
      </c>
      <c r="AU251" s="17" t="s">
        <v>82</v>
      </c>
    </row>
    <row r="252" spans="2:65" s="1" customFormat="1" ht="37.9" customHeight="1">
      <c r="B252" s="123"/>
      <c r="C252" s="164" t="s">
        <v>479</v>
      </c>
      <c r="D252" s="164" t="s">
        <v>1008</v>
      </c>
      <c r="E252" s="165" t="s">
        <v>3654</v>
      </c>
      <c r="F252" s="166" t="s">
        <v>3655</v>
      </c>
      <c r="G252" s="167" t="s">
        <v>639</v>
      </c>
      <c r="H252" s="168">
        <v>1</v>
      </c>
      <c r="I252" s="169">
        <v>4240</v>
      </c>
      <c r="J252" s="169">
        <f>ROUND(I252*H252,2)</f>
        <v>4240</v>
      </c>
      <c r="K252" s="166" t="s">
        <v>230</v>
      </c>
      <c r="L252" s="170"/>
      <c r="M252" s="171" t="s">
        <v>1</v>
      </c>
      <c r="N252" s="172" t="s">
        <v>39</v>
      </c>
      <c r="O252" s="132">
        <v>0</v>
      </c>
      <c r="P252" s="132">
        <f>O252*H252</f>
        <v>0</v>
      </c>
      <c r="Q252" s="132">
        <v>2.5000000000000001E-4</v>
      </c>
      <c r="R252" s="132">
        <f>Q252*H252</f>
        <v>2.5000000000000001E-4</v>
      </c>
      <c r="S252" s="132">
        <v>0</v>
      </c>
      <c r="T252" s="133">
        <f>S252*H252</f>
        <v>0</v>
      </c>
      <c r="AR252" s="134" t="s">
        <v>332</v>
      </c>
      <c r="AT252" s="134" t="s">
        <v>1008</v>
      </c>
      <c r="AU252" s="134" t="s">
        <v>82</v>
      </c>
      <c r="AY252" s="17" t="s">
        <v>224</v>
      </c>
      <c r="BE252" s="135">
        <f>IF(N252="základní",J252,0)</f>
        <v>0</v>
      </c>
      <c r="BF252" s="135">
        <f>IF(N252="snížená",J252,0)</f>
        <v>4240</v>
      </c>
      <c r="BG252" s="135">
        <f>IF(N252="zákl. přenesená",J252,0)</f>
        <v>0</v>
      </c>
      <c r="BH252" s="135">
        <f>IF(N252="sníž. přenesená",J252,0)</f>
        <v>0</v>
      </c>
      <c r="BI252" s="135">
        <f>IF(N252="nulová",J252,0)</f>
        <v>0</v>
      </c>
      <c r="BJ252" s="17" t="s">
        <v>82</v>
      </c>
      <c r="BK252" s="135">
        <f>ROUND(I252*H252,2)</f>
        <v>4240</v>
      </c>
      <c r="BL252" s="17" t="s">
        <v>277</v>
      </c>
      <c r="BM252" s="134" t="s">
        <v>3656</v>
      </c>
    </row>
    <row r="253" spans="2:65" s="1" customFormat="1" ht="19.5">
      <c r="B253" s="29"/>
      <c r="D253" s="136" t="s">
        <v>231</v>
      </c>
      <c r="F253" s="137" t="s">
        <v>3655</v>
      </c>
      <c r="L253" s="29"/>
      <c r="M253" s="138"/>
      <c r="T253" s="53"/>
      <c r="AT253" s="17" t="s">
        <v>231</v>
      </c>
      <c r="AU253" s="17" t="s">
        <v>82</v>
      </c>
    </row>
    <row r="254" spans="2:65" s="1" customFormat="1" ht="24.2" customHeight="1">
      <c r="B254" s="123"/>
      <c r="C254" s="124" t="s">
        <v>365</v>
      </c>
      <c r="D254" s="124" t="s">
        <v>226</v>
      </c>
      <c r="E254" s="125" t="s">
        <v>3657</v>
      </c>
      <c r="F254" s="126" t="s">
        <v>3658</v>
      </c>
      <c r="G254" s="127" t="s">
        <v>639</v>
      </c>
      <c r="H254" s="128">
        <v>1</v>
      </c>
      <c r="I254" s="129">
        <v>18500</v>
      </c>
      <c r="J254" s="129">
        <f>ROUND(I254*H254,2)</f>
        <v>18500</v>
      </c>
      <c r="K254" s="126" t="s">
        <v>230</v>
      </c>
      <c r="L254" s="29"/>
      <c r="M254" s="130" t="s">
        <v>1</v>
      </c>
      <c r="N254" s="131" t="s">
        <v>39</v>
      </c>
      <c r="O254" s="132">
        <v>31.841999999999999</v>
      </c>
      <c r="P254" s="132">
        <f>O254*H254</f>
        <v>31.841999999999999</v>
      </c>
      <c r="Q254" s="132">
        <v>0</v>
      </c>
      <c r="R254" s="132">
        <f>Q254*H254</f>
        <v>0</v>
      </c>
      <c r="S254" s="132">
        <v>0</v>
      </c>
      <c r="T254" s="133">
        <f>S254*H254</f>
        <v>0</v>
      </c>
      <c r="AR254" s="134" t="s">
        <v>277</v>
      </c>
      <c r="AT254" s="134" t="s">
        <v>226</v>
      </c>
      <c r="AU254" s="134" t="s">
        <v>82</v>
      </c>
      <c r="AY254" s="17" t="s">
        <v>224</v>
      </c>
      <c r="BE254" s="135">
        <f>IF(N254="základní",J254,0)</f>
        <v>0</v>
      </c>
      <c r="BF254" s="135">
        <f>IF(N254="snížená",J254,0)</f>
        <v>18500</v>
      </c>
      <c r="BG254" s="135">
        <f>IF(N254="zákl. přenesená",J254,0)</f>
        <v>0</v>
      </c>
      <c r="BH254" s="135">
        <f>IF(N254="sníž. přenesená",J254,0)</f>
        <v>0</v>
      </c>
      <c r="BI254" s="135">
        <f>IF(N254="nulová",J254,0)</f>
        <v>0</v>
      </c>
      <c r="BJ254" s="17" t="s">
        <v>82</v>
      </c>
      <c r="BK254" s="135">
        <f>ROUND(I254*H254,2)</f>
        <v>18500</v>
      </c>
      <c r="BL254" s="17" t="s">
        <v>277</v>
      </c>
      <c r="BM254" s="134" t="s">
        <v>3659</v>
      </c>
    </row>
    <row r="255" spans="2:65" s="1" customFormat="1" ht="29.25">
      <c r="B255" s="29"/>
      <c r="D255" s="136" t="s">
        <v>231</v>
      </c>
      <c r="F255" s="137" t="s">
        <v>3660</v>
      </c>
      <c r="L255" s="29"/>
      <c r="M255" s="138"/>
      <c r="T255" s="53"/>
      <c r="AT255" s="17" t="s">
        <v>231</v>
      </c>
      <c r="AU255" s="17" t="s">
        <v>82</v>
      </c>
    </row>
    <row r="256" spans="2:65" s="1" customFormat="1">
      <c r="B256" s="29"/>
      <c r="D256" s="139" t="s">
        <v>232</v>
      </c>
      <c r="F256" s="140" t="s">
        <v>3661</v>
      </c>
      <c r="L256" s="29"/>
      <c r="M256" s="138"/>
      <c r="T256" s="53"/>
      <c r="AT256" s="17" t="s">
        <v>232</v>
      </c>
      <c r="AU256" s="17" t="s">
        <v>82</v>
      </c>
    </row>
    <row r="257" spans="2:65" s="1" customFormat="1" ht="24.2" customHeight="1">
      <c r="B257" s="123"/>
      <c r="C257" s="124" t="s">
        <v>491</v>
      </c>
      <c r="D257" s="124" t="s">
        <v>226</v>
      </c>
      <c r="E257" s="125" t="s">
        <v>3662</v>
      </c>
      <c r="F257" s="126" t="s">
        <v>3663</v>
      </c>
      <c r="G257" s="127" t="s">
        <v>253</v>
      </c>
      <c r="H257" s="128">
        <v>1.542</v>
      </c>
      <c r="I257" s="129">
        <v>7690</v>
      </c>
      <c r="J257" s="129">
        <f>ROUND(I257*H257,2)</f>
        <v>11857.98</v>
      </c>
      <c r="K257" s="126" t="s">
        <v>230</v>
      </c>
      <c r="L257" s="29"/>
      <c r="M257" s="130" t="s">
        <v>1</v>
      </c>
      <c r="N257" s="131" t="s">
        <v>39</v>
      </c>
      <c r="O257" s="132">
        <v>16.827000000000002</v>
      </c>
      <c r="P257" s="132">
        <f>O257*H257</f>
        <v>25.947234000000002</v>
      </c>
      <c r="Q257" s="132">
        <v>0</v>
      </c>
      <c r="R257" s="132">
        <f>Q257*H257</f>
        <v>0</v>
      </c>
      <c r="S257" s="132">
        <v>0</v>
      </c>
      <c r="T257" s="133">
        <f>S257*H257</f>
        <v>0</v>
      </c>
      <c r="AR257" s="134" t="s">
        <v>277</v>
      </c>
      <c r="AT257" s="134" t="s">
        <v>226</v>
      </c>
      <c r="AU257" s="134" t="s">
        <v>82</v>
      </c>
      <c r="AY257" s="17" t="s">
        <v>224</v>
      </c>
      <c r="BE257" s="135">
        <f>IF(N257="základní",J257,0)</f>
        <v>0</v>
      </c>
      <c r="BF257" s="135">
        <f>IF(N257="snížená",J257,0)</f>
        <v>11857.98</v>
      </c>
      <c r="BG257" s="135">
        <f>IF(N257="zákl. přenesená",J257,0)</f>
        <v>0</v>
      </c>
      <c r="BH257" s="135">
        <f>IF(N257="sníž. přenesená",J257,0)</f>
        <v>0</v>
      </c>
      <c r="BI257" s="135">
        <f>IF(N257="nulová",J257,0)</f>
        <v>0</v>
      </c>
      <c r="BJ257" s="17" t="s">
        <v>82</v>
      </c>
      <c r="BK257" s="135">
        <f>ROUND(I257*H257,2)</f>
        <v>11857.98</v>
      </c>
      <c r="BL257" s="17" t="s">
        <v>277</v>
      </c>
      <c r="BM257" s="134" t="s">
        <v>3664</v>
      </c>
    </row>
    <row r="258" spans="2:65" s="1" customFormat="1" ht="29.25">
      <c r="B258" s="29"/>
      <c r="D258" s="136" t="s">
        <v>231</v>
      </c>
      <c r="F258" s="137" t="s">
        <v>3665</v>
      </c>
      <c r="L258" s="29"/>
      <c r="M258" s="138"/>
      <c r="T258" s="53"/>
      <c r="AT258" s="17" t="s">
        <v>231</v>
      </c>
      <c r="AU258" s="17" t="s">
        <v>82</v>
      </c>
    </row>
    <row r="259" spans="2:65" s="1" customFormat="1">
      <c r="B259" s="29"/>
      <c r="D259" s="139" t="s">
        <v>232</v>
      </c>
      <c r="F259" s="140" t="s">
        <v>3666</v>
      </c>
      <c r="L259" s="29"/>
      <c r="M259" s="138"/>
      <c r="T259" s="53"/>
      <c r="AT259" s="17" t="s">
        <v>232</v>
      </c>
      <c r="AU259" s="17" t="s">
        <v>82</v>
      </c>
    </row>
    <row r="260" spans="2:65" s="11" customFormat="1" ht="25.9" customHeight="1">
      <c r="B260" s="112"/>
      <c r="D260" s="113" t="s">
        <v>72</v>
      </c>
      <c r="E260" s="114" t="s">
        <v>1008</v>
      </c>
      <c r="F260" s="114" t="s">
        <v>3402</v>
      </c>
      <c r="J260" s="115">
        <f>BK260</f>
        <v>51460</v>
      </c>
      <c r="L260" s="112"/>
      <c r="M260" s="116"/>
      <c r="P260" s="117">
        <f>P261+P265</f>
        <v>26.482999999999997</v>
      </c>
      <c r="R260" s="117">
        <f>R261+R265</f>
        <v>0</v>
      </c>
      <c r="T260" s="118">
        <f>T261+T265</f>
        <v>0</v>
      </c>
      <c r="AR260" s="113" t="s">
        <v>101</v>
      </c>
      <c r="AT260" s="119" t="s">
        <v>72</v>
      </c>
      <c r="AU260" s="119" t="s">
        <v>73</v>
      </c>
      <c r="AY260" s="113" t="s">
        <v>224</v>
      </c>
      <c r="BK260" s="120">
        <f>BK261+BK265</f>
        <v>51460</v>
      </c>
    </row>
    <row r="261" spans="2:65" s="11" customFormat="1" ht="22.9" customHeight="1">
      <c r="B261" s="112"/>
      <c r="D261" s="113" t="s">
        <v>72</v>
      </c>
      <c r="E261" s="121" t="s">
        <v>3403</v>
      </c>
      <c r="F261" s="121" t="s">
        <v>3404</v>
      </c>
      <c r="J261" s="122">
        <f>BK261</f>
        <v>6660</v>
      </c>
      <c r="L261" s="112"/>
      <c r="M261" s="116"/>
      <c r="P261" s="117">
        <f>SUM(P262:P264)</f>
        <v>12.083</v>
      </c>
      <c r="R261" s="117">
        <f>SUM(R262:R264)</f>
        <v>0</v>
      </c>
      <c r="T261" s="118">
        <f>SUM(T262:T264)</f>
        <v>0</v>
      </c>
      <c r="AR261" s="113" t="s">
        <v>101</v>
      </c>
      <c r="AT261" s="119" t="s">
        <v>72</v>
      </c>
      <c r="AU261" s="119" t="s">
        <v>78</v>
      </c>
      <c r="AY261" s="113" t="s">
        <v>224</v>
      </c>
      <c r="BK261" s="120">
        <f>SUM(BK262:BK264)</f>
        <v>6660</v>
      </c>
    </row>
    <row r="262" spans="2:65" s="1" customFormat="1" ht="33" customHeight="1">
      <c r="B262" s="123"/>
      <c r="C262" s="124" t="s">
        <v>370</v>
      </c>
      <c r="D262" s="124" t="s">
        <v>226</v>
      </c>
      <c r="E262" s="125" t="s">
        <v>3667</v>
      </c>
      <c r="F262" s="126" t="s">
        <v>3668</v>
      </c>
      <c r="G262" s="127" t="s">
        <v>266</v>
      </c>
      <c r="H262" s="128">
        <v>1</v>
      </c>
      <c r="I262" s="129">
        <v>6660</v>
      </c>
      <c r="J262" s="129">
        <f>ROUND(I262*H262,2)</f>
        <v>6660</v>
      </c>
      <c r="K262" s="126" t="s">
        <v>230</v>
      </c>
      <c r="L262" s="29"/>
      <c r="M262" s="130" t="s">
        <v>1</v>
      </c>
      <c r="N262" s="131" t="s">
        <v>39</v>
      </c>
      <c r="O262" s="132">
        <v>12.083</v>
      </c>
      <c r="P262" s="132">
        <f>O262*H262</f>
        <v>12.083</v>
      </c>
      <c r="Q262" s="132">
        <v>0</v>
      </c>
      <c r="R262" s="132">
        <f>Q262*H262</f>
        <v>0</v>
      </c>
      <c r="S262" s="132">
        <v>0</v>
      </c>
      <c r="T262" s="133">
        <f>S262*H262</f>
        <v>0</v>
      </c>
      <c r="AR262" s="134" t="s">
        <v>429</v>
      </c>
      <c r="AT262" s="134" t="s">
        <v>226</v>
      </c>
      <c r="AU262" s="134" t="s">
        <v>82</v>
      </c>
      <c r="AY262" s="17" t="s">
        <v>224</v>
      </c>
      <c r="BE262" s="135">
        <f>IF(N262="základní",J262,0)</f>
        <v>0</v>
      </c>
      <c r="BF262" s="135">
        <f>IF(N262="snížená",J262,0)</f>
        <v>6660</v>
      </c>
      <c r="BG262" s="135">
        <f>IF(N262="zákl. přenesená",J262,0)</f>
        <v>0</v>
      </c>
      <c r="BH262" s="135">
        <f>IF(N262="sníž. přenesená",J262,0)</f>
        <v>0</v>
      </c>
      <c r="BI262" s="135">
        <f>IF(N262="nulová",J262,0)</f>
        <v>0</v>
      </c>
      <c r="BJ262" s="17" t="s">
        <v>82</v>
      </c>
      <c r="BK262" s="135">
        <f>ROUND(I262*H262,2)</f>
        <v>6660</v>
      </c>
      <c r="BL262" s="17" t="s">
        <v>429</v>
      </c>
      <c r="BM262" s="134" t="s">
        <v>3669</v>
      </c>
    </row>
    <row r="263" spans="2:65" s="1" customFormat="1" ht="19.5">
      <c r="B263" s="29"/>
      <c r="D263" s="136" t="s">
        <v>231</v>
      </c>
      <c r="F263" s="137" t="s">
        <v>3670</v>
      </c>
      <c r="L263" s="29"/>
      <c r="M263" s="138"/>
      <c r="T263" s="53"/>
      <c r="AT263" s="17" t="s">
        <v>231</v>
      </c>
      <c r="AU263" s="17" t="s">
        <v>82</v>
      </c>
    </row>
    <row r="264" spans="2:65" s="1" customFormat="1">
      <c r="B264" s="29"/>
      <c r="D264" s="139" t="s">
        <v>232</v>
      </c>
      <c r="F264" s="140" t="s">
        <v>3671</v>
      </c>
      <c r="L264" s="29"/>
      <c r="M264" s="138"/>
      <c r="T264" s="53"/>
      <c r="AT264" s="17" t="s">
        <v>232</v>
      </c>
      <c r="AU264" s="17" t="s">
        <v>82</v>
      </c>
    </row>
    <row r="265" spans="2:65" s="11" customFormat="1" ht="22.9" customHeight="1">
      <c r="B265" s="112"/>
      <c r="D265" s="113" t="s">
        <v>72</v>
      </c>
      <c r="E265" s="121" t="s">
        <v>3414</v>
      </c>
      <c r="F265" s="121" t="s">
        <v>3415</v>
      </c>
      <c r="J265" s="122">
        <f>BK265</f>
        <v>44800</v>
      </c>
      <c r="L265" s="112"/>
      <c r="M265" s="116"/>
      <c r="P265" s="117">
        <f>SUM(P266:P267)</f>
        <v>14.399999999999999</v>
      </c>
      <c r="R265" s="117">
        <f>SUM(R266:R267)</f>
        <v>0</v>
      </c>
      <c r="T265" s="118">
        <f>SUM(T266:T267)</f>
        <v>0</v>
      </c>
      <c r="AR265" s="113" t="s">
        <v>101</v>
      </c>
      <c r="AT265" s="119" t="s">
        <v>72</v>
      </c>
      <c r="AU265" s="119" t="s">
        <v>78</v>
      </c>
      <c r="AY265" s="113" t="s">
        <v>224</v>
      </c>
      <c r="BK265" s="120">
        <f>SUM(BK266:BK267)</f>
        <v>44800</v>
      </c>
    </row>
    <row r="266" spans="2:65" s="1" customFormat="1" ht="21.75" customHeight="1">
      <c r="B266" s="123"/>
      <c r="C266" s="124" t="s">
        <v>503</v>
      </c>
      <c r="D266" s="124" t="s">
        <v>226</v>
      </c>
      <c r="E266" s="125" t="s">
        <v>3672</v>
      </c>
      <c r="F266" s="126" t="s">
        <v>3673</v>
      </c>
      <c r="G266" s="127" t="s">
        <v>272</v>
      </c>
      <c r="H266" s="128">
        <v>80</v>
      </c>
      <c r="I266" s="129">
        <v>560</v>
      </c>
      <c r="J266" s="129">
        <f>ROUND(I266*H266,2)</f>
        <v>44800</v>
      </c>
      <c r="K266" s="126" t="s">
        <v>1</v>
      </c>
      <c r="L266" s="29"/>
      <c r="M266" s="130" t="s">
        <v>1</v>
      </c>
      <c r="N266" s="131" t="s">
        <v>39</v>
      </c>
      <c r="O266" s="132">
        <v>0.18</v>
      </c>
      <c r="P266" s="132">
        <f>O266*H266</f>
        <v>14.399999999999999</v>
      </c>
      <c r="Q266" s="132">
        <v>0</v>
      </c>
      <c r="R266" s="132">
        <f>Q266*H266</f>
        <v>0</v>
      </c>
      <c r="S266" s="132">
        <v>0</v>
      </c>
      <c r="T266" s="133">
        <f>S266*H266</f>
        <v>0</v>
      </c>
      <c r="AR266" s="134" t="s">
        <v>429</v>
      </c>
      <c r="AT266" s="134" t="s">
        <v>226</v>
      </c>
      <c r="AU266" s="134" t="s">
        <v>82</v>
      </c>
      <c r="AY266" s="17" t="s">
        <v>224</v>
      </c>
      <c r="BE266" s="135">
        <f>IF(N266="základní",J266,0)</f>
        <v>0</v>
      </c>
      <c r="BF266" s="135">
        <f>IF(N266="snížená",J266,0)</f>
        <v>44800</v>
      </c>
      <c r="BG266" s="135">
        <f>IF(N266="zákl. přenesená",J266,0)</f>
        <v>0</v>
      </c>
      <c r="BH266" s="135">
        <f>IF(N266="sníž. přenesená",J266,0)</f>
        <v>0</v>
      </c>
      <c r="BI266" s="135">
        <f>IF(N266="nulová",J266,0)</f>
        <v>0</v>
      </c>
      <c r="BJ266" s="17" t="s">
        <v>82</v>
      </c>
      <c r="BK266" s="135">
        <f>ROUND(I266*H266,2)</f>
        <v>44800</v>
      </c>
      <c r="BL266" s="17" t="s">
        <v>429</v>
      </c>
      <c r="BM266" s="134" t="s">
        <v>3674</v>
      </c>
    </row>
    <row r="267" spans="2:65" s="1" customFormat="1">
      <c r="B267" s="29"/>
      <c r="D267" s="136" t="s">
        <v>231</v>
      </c>
      <c r="F267" s="137" t="s">
        <v>3673</v>
      </c>
      <c r="L267" s="29"/>
      <c r="M267" s="138"/>
      <c r="T267" s="53"/>
      <c r="AT267" s="17" t="s">
        <v>231</v>
      </c>
      <c r="AU267" s="17" t="s">
        <v>82</v>
      </c>
    </row>
    <row r="268" spans="2:65" s="11" customFormat="1" ht="25.9" customHeight="1">
      <c r="B268" s="112"/>
      <c r="D268" s="113" t="s">
        <v>72</v>
      </c>
      <c r="E268" s="114" t="s">
        <v>3452</v>
      </c>
      <c r="F268" s="114" t="s">
        <v>3453</v>
      </c>
      <c r="J268" s="115">
        <f>BK268</f>
        <v>28152</v>
      </c>
      <c r="L268" s="112"/>
      <c r="M268" s="116"/>
      <c r="P268" s="117">
        <f>SUM(P269:P286)</f>
        <v>51</v>
      </c>
      <c r="R268" s="117">
        <f>SUM(R269:R286)</f>
        <v>0</v>
      </c>
      <c r="T268" s="118">
        <f>SUM(T269:T286)</f>
        <v>0</v>
      </c>
      <c r="AR268" s="113" t="s">
        <v>106</v>
      </c>
      <c r="AT268" s="119" t="s">
        <v>72</v>
      </c>
      <c r="AU268" s="119" t="s">
        <v>73</v>
      </c>
      <c r="AY268" s="113" t="s">
        <v>224</v>
      </c>
      <c r="BK268" s="120">
        <f>SUM(BK269:BK286)</f>
        <v>28152</v>
      </c>
    </row>
    <row r="269" spans="2:65" s="1" customFormat="1" ht="24.2" customHeight="1">
      <c r="B269" s="123"/>
      <c r="C269" s="124" t="s">
        <v>373</v>
      </c>
      <c r="D269" s="124" t="s">
        <v>226</v>
      </c>
      <c r="E269" s="125" t="s">
        <v>3454</v>
      </c>
      <c r="F269" s="126" t="s">
        <v>3455</v>
      </c>
      <c r="G269" s="127" t="s">
        <v>3456</v>
      </c>
      <c r="H269" s="128">
        <v>51</v>
      </c>
      <c r="I269" s="129">
        <v>552</v>
      </c>
      <c r="J269" s="129">
        <f>ROUND(I269*H269,2)</f>
        <v>28152</v>
      </c>
      <c r="K269" s="126" t="s">
        <v>230</v>
      </c>
      <c r="L269" s="29"/>
      <c r="M269" s="130" t="s">
        <v>1</v>
      </c>
      <c r="N269" s="131" t="s">
        <v>39</v>
      </c>
      <c r="O269" s="132">
        <v>1</v>
      </c>
      <c r="P269" s="132">
        <f>O269*H269</f>
        <v>51</v>
      </c>
      <c r="Q269" s="132">
        <v>0</v>
      </c>
      <c r="R269" s="132">
        <f>Q269*H269</f>
        <v>0</v>
      </c>
      <c r="S269" s="132">
        <v>0</v>
      </c>
      <c r="T269" s="133">
        <f>S269*H269</f>
        <v>0</v>
      </c>
      <c r="AR269" s="134" t="s">
        <v>1564</v>
      </c>
      <c r="AT269" s="134" t="s">
        <v>226</v>
      </c>
      <c r="AU269" s="134" t="s">
        <v>78</v>
      </c>
      <c r="AY269" s="17" t="s">
        <v>224</v>
      </c>
      <c r="BE269" s="135">
        <f>IF(N269="základní",J269,0)</f>
        <v>0</v>
      </c>
      <c r="BF269" s="135">
        <f>IF(N269="snížená",J269,0)</f>
        <v>28152</v>
      </c>
      <c r="BG269" s="135">
        <f>IF(N269="zákl. přenesená",J269,0)</f>
        <v>0</v>
      </c>
      <c r="BH269" s="135">
        <f>IF(N269="sníž. přenesená",J269,0)</f>
        <v>0</v>
      </c>
      <c r="BI269" s="135">
        <f>IF(N269="nulová",J269,0)</f>
        <v>0</v>
      </c>
      <c r="BJ269" s="17" t="s">
        <v>82</v>
      </c>
      <c r="BK269" s="135">
        <f>ROUND(I269*H269,2)</f>
        <v>28152</v>
      </c>
      <c r="BL269" s="17" t="s">
        <v>1564</v>
      </c>
      <c r="BM269" s="134" t="s">
        <v>3675</v>
      </c>
    </row>
    <row r="270" spans="2:65" s="1" customFormat="1" ht="19.5">
      <c r="B270" s="29"/>
      <c r="D270" s="136" t="s">
        <v>231</v>
      </c>
      <c r="F270" s="137" t="s">
        <v>3676</v>
      </c>
      <c r="L270" s="29"/>
      <c r="M270" s="138"/>
      <c r="T270" s="53"/>
      <c r="AT270" s="17" t="s">
        <v>231</v>
      </c>
      <c r="AU270" s="17" t="s">
        <v>78</v>
      </c>
    </row>
    <row r="271" spans="2:65" s="1" customFormat="1">
      <c r="B271" s="29"/>
      <c r="D271" s="139" t="s">
        <v>232</v>
      </c>
      <c r="F271" s="140" t="s">
        <v>3677</v>
      </c>
      <c r="L271" s="29"/>
      <c r="M271" s="138"/>
      <c r="T271" s="53"/>
      <c r="AT271" s="17" t="s">
        <v>232</v>
      </c>
      <c r="AU271" s="17" t="s">
        <v>78</v>
      </c>
    </row>
    <row r="272" spans="2:65" s="12" customFormat="1">
      <c r="B272" s="141"/>
      <c r="D272" s="136" t="s">
        <v>234</v>
      </c>
      <c r="E272" s="142" t="s">
        <v>1</v>
      </c>
      <c r="F272" s="143" t="s">
        <v>3678</v>
      </c>
      <c r="H272" s="142" t="s">
        <v>1</v>
      </c>
      <c r="L272" s="141"/>
      <c r="M272" s="144"/>
      <c r="T272" s="145"/>
      <c r="AT272" s="142" t="s">
        <v>234</v>
      </c>
      <c r="AU272" s="142" t="s">
        <v>78</v>
      </c>
      <c r="AV272" s="12" t="s">
        <v>78</v>
      </c>
      <c r="AW272" s="12" t="s">
        <v>29</v>
      </c>
      <c r="AX272" s="12" t="s">
        <v>73</v>
      </c>
      <c r="AY272" s="142" t="s">
        <v>224</v>
      </c>
    </row>
    <row r="273" spans="2:65" s="13" customFormat="1">
      <c r="B273" s="146"/>
      <c r="D273" s="136" t="s">
        <v>234</v>
      </c>
      <c r="E273" s="147" t="s">
        <v>1</v>
      </c>
      <c r="F273" s="148" t="s">
        <v>82</v>
      </c>
      <c r="H273" s="149">
        <v>2</v>
      </c>
      <c r="L273" s="146"/>
      <c r="M273" s="150"/>
      <c r="T273" s="151"/>
      <c r="AT273" s="147" t="s">
        <v>234</v>
      </c>
      <c r="AU273" s="147" t="s">
        <v>78</v>
      </c>
      <c r="AV273" s="13" t="s">
        <v>82</v>
      </c>
      <c r="AW273" s="13" t="s">
        <v>29</v>
      </c>
      <c r="AX273" s="13" t="s">
        <v>73</v>
      </c>
      <c r="AY273" s="147" t="s">
        <v>224</v>
      </c>
    </row>
    <row r="274" spans="2:65" s="12" customFormat="1">
      <c r="B274" s="141"/>
      <c r="D274" s="136" t="s">
        <v>234</v>
      </c>
      <c r="E274" s="142" t="s">
        <v>1</v>
      </c>
      <c r="F274" s="143" t="s">
        <v>3679</v>
      </c>
      <c r="H274" s="142" t="s">
        <v>1</v>
      </c>
      <c r="L274" s="141"/>
      <c r="M274" s="144"/>
      <c r="T274" s="145"/>
      <c r="AT274" s="142" t="s">
        <v>234</v>
      </c>
      <c r="AU274" s="142" t="s">
        <v>78</v>
      </c>
      <c r="AV274" s="12" t="s">
        <v>78</v>
      </c>
      <c r="AW274" s="12" t="s">
        <v>29</v>
      </c>
      <c r="AX274" s="12" t="s">
        <v>73</v>
      </c>
      <c r="AY274" s="142" t="s">
        <v>224</v>
      </c>
    </row>
    <row r="275" spans="2:65" s="13" customFormat="1">
      <c r="B275" s="146"/>
      <c r="D275" s="136" t="s">
        <v>234</v>
      </c>
      <c r="E275" s="147" t="s">
        <v>1</v>
      </c>
      <c r="F275" s="148" t="s">
        <v>106</v>
      </c>
      <c r="H275" s="149">
        <v>4</v>
      </c>
      <c r="L275" s="146"/>
      <c r="M275" s="150"/>
      <c r="T275" s="151"/>
      <c r="AT275" s="147" t="s">
        <v>234</v>
      </c>
      <c r="AU275" s="147" t="s">
        <v>78</v>
      </c>
      <c r="AV275" s="13" t="s">
        <v>82</v>
      </c>
      <c r="AW275" s="13" t="s">
        <v>29</v>
      </c>
      <c r="AX275" s="13" t="s">
        <v>73</v>
      </c>
      <c r="AY275" s="147" t="s">
        <v>224</v>
      </c>
    </row>
    <row r="276" spans="2:65" s="12" customFormat="1">
      <c r="B276" s="141"/>
      <c r="D276" s="136" t="s">
        <v>234</v>
      </c>
      <c r="E276" s="142" t="s">
        <v>1</v>
      </c>
      <c r="F276" s="143" t="s">
        <v>3680</v>
      </c>
      <c r="H276" s="142" t="s">
        <v>1</v>
      </c>
      <c r="L276" s="141"/>
      <c r="M276" s="144"/>
      <c r="T276" s="145"/>
      <c r="AT276" s="142" t="s">
        <v>234</v>
      </c>
      <c r="AU276" s="142" t="s">
        <v>78</v>
      </c>
      <c r="AV276" s="12" t="s">
        <v>78</v>
      </c>
      <c r="AW276" s="12" t="s">
        <v>29</v>
      </c>
      <c r="AX276" s="12" t="s">
        <v>73</v>
      </c>
      <c r="AY276" s="142" t="s">
        <v>224</v>
      </c>
    </row>
    <row r="277" spans="2:65" s="13" customFormat="1">
      <c r="B277" s="146"/>
      <c r="D277" s="136" t="s">
        <v>234</v>
      </c>
      <c r="E277" s="147" t="s">
        <v>1</v>
      </c>
      <c r="F277" s="148" t="s">
        <v>118</v>
      </c>
      <c r="H277" s="149">
        <v>8</v>
      </c>
      <c r="L277" s="146"/>
      <c r="M277" s="150"/>
      <c r="T277" s="151"/>
      <c r="AT277" s="147" t="s">
        <v>234</v>
      </c>
      <c r="AU277" s="147" t="s">
        <v>78</v>
      </c>
      <c r="AV277" s="13" t="s">
        <v>82</v>
      </c>
      <c r="AW277" s="13" t="s">
        <v>29</v>
      </c>
      <c r="AX277" s="13" t="s">
        <v>73</v>
      </c>
      <c r="AY277" s="147" t="s">
        <v>224</v>
      </c>
    </row>
    <row r="278" spans="2:65" s="12" customFormat="1">
      <c r="B278" s="141"/>
      <c r="D278" s="136" t="s">
        <v>234</v>
      </c>
      <c r="E278" s="142" t="s">
        <v>1</v>
      </c>
      <c r="F278" s="143" t="s">
        <v>3681</v>
      </c>
      <c r="H278" s="142" t="s">
        <v>1</v>
      </c>
      <c r="L278" s="141"/>
      <c r="M278" s="144"/>
      <c r="T278" s="145"/>
      <c r="AT278" s="142" t="s">
        <v>234</v>
      </c>
      <c r="AU278" s="142" t="s">
        <v>78</v>
      </c>
      <c r="AV278" s="12" t="s">
        <v>78</v>
      </c>
      <c r="AW278" s="12" t="s">
        <v>29</v>
      </c>
      <c r="AX278" s="12" t="s">
        <v>73</v>
      </c>
      <c r="AY278" s="142" t="s">
        <v>224</v>
      </c>
    </row>
    <row r="279" spans="2:65" s="13" customFormat="1">
      <c r="B279" s="146"/>
      <c r="D279" s="136" t="s">
        <v>234</v>
      </c>
      <c r="E279" s="147" t="s">
        <v>1</v>
      </c>
      <c r="F279" s="148" t="s">
        <v>118</v>
      </c>
      <c r="H279" s="149">
        <v>8</v>
      </c>
      <c r="L279" s="146"/>
      <c r="M279" s="150"/>
      <c r="T279" s="151"/>
      <c r="AT279" s="147" t="s">
        <v>234</v>
      </c>
      <c r="AU279" s="147" t="s">
        <v>78</v>
      </c>
      <c r="AV279" s="13" t="s">
        <v>82</v>
      </c>
      <c r="AW279" s="13" t="s">
        <v>29</v>
      </c>
      <c r="AX279" s="13" t="s">
        <v>73</v>
      </c>
      <c r="AY279" s="147" t="s">
        <v>224</v>
      </c>
    </row>
    <row r="280" spans="2:65" s="12" customFormat="1">
      <c r="B280" s="141"/>
      <c r="D280" s="136" t="s">
        <v>234</v>
      </c>
      <c r="E280" s="142" t="s">
        <v>1</v>
      </c>
      <c r="F280" s="143" t="s">
        <v>3682</v>
      </c>
      <c r="H280" s="142" t="s">
        <v>1</v>
      </c>
      <c r="L280" s="141"/>
      <c r="M280" s="144"/>
      <c r="T280" s="145"/>
      <c r="AT280" s="142" t="s">
        <v>234</v>
      </c>
      <c r="AU280" s="142" t="s">
        <v>78</v>
      </c>
      <c r="AV280" s="12" t="s">
        <v>78</v>
      </c>
      <c r="AW280" s="12" t="s">
        <v>29</v>
      </c>
      <c r="AX280" s="12" t="s">
        <v>73</v>
      </c>
      <c r="AY280" s="142" t="s">
        <v>224</v>
      </c>
    </row>
    <row r="281" spans="2:65" s="13" customFormat="1">
      <c r="B281" s="146"/>
      <c r="D281" s="136" t="s">
        <v>234</v>
      </c>
      <c r="E281" s="147" t="s">
        <v>1</v>
      </c>
      <c r="F281" s="148" t="s">
        <v>118</v>
      </c>
      <c r="H281" s="149">
        <v>8</v>
      </c>
      <c r="L281" s="146"/>
      <c r="M281" s="150"/>
      <c r="T281" s="151"/>
      <c r="AT281" s="147" t="s">
        <v>234</v>
      </c>
      <c r="AU281" s="147" t="s">
        <v>78</v>
      </c>
      <c r="AV281" s="13" t="s">
        <v>82</v>
      </c>
      <c r="AW281" s="13" t="s">
        <v>29</v>
      </c>
      <c r="AX281" s="13" t="s">
        <v>73</v>
      </c>
      <c r="AY281" s="147" t="s">
        <v>224</v>
      </c>
    </row>
    <row r="282" spans="2:65" s="12" customFormat="1">
      <c r="B282" s="141"/>
      <c r="D282" s="136" t="s">
        <v>234</v>
      </c>
      <c r="E282" s="142" t="s">
        <v>1</v>
      </c>
      <c r="F282" s="143" t="s">
        <v>3683</v>
      </c>
      <c r="H282" s="142" t="s">
        <v>1</v>
      </c>
      <c r="L282" s="141"/>
      <c r="M282" s="144"/>
      <c r="T282" s="145"/>
      <c r="AT282" s="142" t="s">
        <v>234</v>
      </c>
      <c r="AU282" s="142" t="s">
        <v>78</v>
      </c>
      <c r="AV282" s="12" t="s">
        <v>78</v>
      </c>
      <c r="AW282" s="12" t="s">
        <v>29</v>
      </c>
      <c r="AX282" s="12" t="s">
        <v>73</v>
      </c>
      <c r="AY282" s="142" t="s">
        <v>224</v>
      </c>
    </row>
    <row r="283" spans="2:65" s="13" customFormat="1">
      <c r="B283" s="146"/>
      <c r="D283" s="136" t="s">
        <v>234</v>
      </c>
      <c r="E283" s="147" t="s">
        <v>1</v>
      </c>
      <c r="F283" s="148" t="s">
        <v>101</v>
      </c>
      <c r="H283" s="149">
        <v>3</v>
      </c>
      <c r="L283" s="146"/>
      <c r="M283" s="150"/>
      <c r="T283" s="151"/>
      <c r="AT283" s="147" t="s">
        <v>234</v>
      </c>
      <c r="AU283" s="147" t="s">
        <v>78</v>
      </c>
      <c r="AV283" s="13" t="s">
        <v>82</v>
      </c>
      <c r="AW283" s="13" t="s">
        <v>29</v>
      </c>
      <c r="AX283" s="13" t="s">
        <v>73</v>
      </c>
      <c r="AY283" s="147" t="s">
        <v>224</v>
      </c>
    </row>
    <row r="284" spans="2:65" s="12" customFormat="1">
      <c r="B284" s="141"/>
      <c r="D284" s="136" t="s">
        <v>234</v>
      </c>
      <c r="E284" s="142" t="s">
        <v>1</v>
      </c>
      <c r="F284" s="143" t="s">
        <v>3684</v>
      </c>
      <c r="H284" s="142" t="s">
        <v>1</v>
      </c>
      <c r="L284" s="141"/>
      <c r="M284" s="144"/>
      <c r="T284" s="145"/>
      <c r="AT284" s="142" t="s">
        <v>234</v>
      </c>
      <c r="AU284" s="142" t="s">
        <v>78</v>
      </c>
      <c r="AV284" s="12" t="s">
        <v>78</v>
      </c>
      <c r="AW284" s="12" t="s">
        <v>29</v>
      </c>
      <c r="AX284" s="12" t="s">
        <v>73</v>
      </c>
      <c r="AY284" s="142" t="s">
        <v>224</v>
      </c>
    </row>
    <row r="285" spans="2:65" s="13" customFormat="1">
      <c r="B285" s="146"/>
      <c r="D285" s="136" t="s">
        <v>234</v>
      </c>
      <c r="E285" s="147" t="s">
        <v>1</v>
      </c>
      <c r="F285" s="148" t="s">
        <v>283</v>
      </c>
      <c r="H285" s="149">
        <v>18</v>
      </c>
      <c r="L285" s="146"/>
      <c r="M285" s="150"/>
      <c r="T285" s="151"/>
      <c r="AT285" s="147" t="s">
        <v>234</v>
      </c>
      <c r="AU285" s="147" t="s">
        <v>78</v>
      </c>
      <c r="AV285" s="13" t="s">
        <v>82</v>
      </c>
      <c r="AW285" s="13" t="s">
        <v>29</v>
      </c>
      <c r="AX285" s="13" t="s">
        <v>73</v>
      </c>
      <c r="AY285" s="147" t="s">
        <v>224</v>
      </c>
    </row>
    <row r="286" spans="2:65" s="14" customFormat="1">
      <c r="B286" s="152"/>
      <c r="D286" s="136" t="s">
        <v>234</v>
      </c>
      <c r="E286" s="153" t="s">
        <v>1</v>
      </c>
      <c r="F286" s="154" t="s">
        <v>239</v>
      </c>
      <c r="H286" s="155">
        <v>51</v>
      </c>
      <c r="L286" s="152"/>
      <c r="M286" s="156"/>
      <c r="T286" s="157"/>
      <c r="AT286" s="153" t="s">
        <v>234</v>
      </c>
      <c r="AU286" s="153" t="s">
        <v>78</v>
      </c>
      <c r="AV286" s="14" t="s">
        <v>106</v>
      </c>
      <c r="AW286" s="14" t="s">
        <v>29</v>
      </c>
      <c r="AX286" s="14" t="s">
        <v>78</v>
      </c>
      <c r="AY286" s="153" t="s">
        <v>224</v>
      </c>
    </row>
    <row r="287" spans="2:65" s="11" customFormat="1" ht="25.9" customHeight="1">
      <c r="B287" s="112"/>
      <c r="D287" s="113" t="s">
        <v>72</v>
      </c>
      <c r="E287" s="114" t="s">
        <v>2877</v>
      </c>
      <c r="F287" s="114" t="s">
        <v>2877</v>
      </c>
      <c r="J287" s="115">
        <f>BK287</f>
        <v>58400</v>
      </c>
      <c r="L287" s="112"/>
      <c r="M287" s="116"/>
      <c r="P287" s="117">
        <f>SUM(P288:P289)</f>
        <v>0</v>
      </c>
      <c r="R287" s="117">
        <f>SUM(R288:R289)</f>
        <v>0</v>
      </c>
      <c r="T287" s="118">
        <f>SUM(T288:T289)</f>
        <v>0</v>
      </c>
      <c r="AR287" s="113" t="s">
        <v>106</v>
      </c>
      <c r="AT287" s="119" t="s">
        <v>72</v>
      </c>
      <c r="AU287" s="119" t="s">
        <v>73</v>
      </c>
      <c r="AY287" s="113" t="s">
        <v>224</v>
      </c>
      <c r="BK287" s="120">
        <f>SUM(BK288:BK289)</f>
        <v>58400</v>
      </c>
    </row>
    <row r="288" spans="2:65" s="1" customFormat="1" ht="62.65" customHeight="1">
      <c r="B288" s="123"/>
      <c r="C288" s="124" t="s">
        <v>514</v>
      </c>
      <c r="D288" s="124" t="s">
        <v>226</v>
      </c>
      <c r="E288" s="125" t="s">
        <v>2298</v>
      </c>
      <c r="F288" s="177" t="s">
        <v>3685</v>
      </c>
      <c r="G288" s="127" t="s">
        <v>2879</v>
      </c>
      <c r="H288" s="128">
        <v>1</v>
      </c>
      <c r="I288" s="129">
        <v>29200</v>
      </c>
      <c r="J288" s="129">
        <f>ROUND(I288*H288,2)</f>
        <v>29200</v>
      </c>
      <c r="K288" s="126" t="s">
        <v>1</v>
      </c>
      <c r="L288" s="29"/>
      <c r="M288" s="130" t="s">
        <v>1</v>
      </c>
      <c r="N288" s="131" t="s">
        <v>39</v>
      </c>
      <c r="O288" s="132">
        <v>0</v>
      </c>
      <c r="P288" s="132">
        <f>O288*H288</f>
        <v>0</v>
      </c>
      <c r="Q288" s="132">
        <v>0</v>
      </c>
      <c r="R288" s="132">
        <f>Q288*H288</f>
        <v>0</v>
      </c>
      <c r="S288" s="132">
        <v>0</v>
      </c>
      <c r="T288" s="133">
        <f>S288*H288</f>
        <v>0</v>
      </c>
      <c r="AR288" s="134" t="s">
        <v>1564</v>
      </c>
      <c r="AT288" s="134" t="s">
        <v>226</v>
      </c>
      <c r="AU288" s="134" t="s">
        <v>78</v>
      </c>
      <c r="AY288" s="17" t="s">
        <v>224</v>
      </c>
      <c r="BE288" s="135">
        <f>IF(N288="základní",J288,0)</f>
        <v>0</v>
      </c>
      <c r="BF288" s="135">
        <f>IF(N288="snížená",J288,0)</f>
        <v>29200</v>
      </c>
      <c r="BG288" s="135">
        <f>IF(N288="zákl. přenesená",J288,0)</f>
        <v>0</v>
      </c>
      <c r="BH288" s="135">
        <f>IF(N288="sníž. přenesená",J288,0)</f>
        <v>0</v>
      </c>
      <c r="BI288" s="135">
        <f>IF(N288="nulová",J288,0)</f>
        <v>0</v>
      </c>
      <c r="BJ288" s="17" t="s">
        <v>82</v>
      </c>
      <c r="BK288" s="135">
        <f>ROUND(I288*H288,2)</f>
        <v>29200</v>
      </c>
      <c r="BL288" s="17" t="s">
        <v>1564</v>
      </c>
      <c r="BM288" s="134" t="s">
        <v>3686</v>
      </c>
    </row>
    <row r="289" spans="2:65" s="1" customFormat="1" ht="62.65" customHeight="1">
      <c r="B289" s="123"/>
      <c r="C289" s="124" t="s">
        <v>379</v>
      </c>
      <c r="D289" s="124" t="s">
        <v>226</v>
      </c>
      <c r="E289" s="125" t="s">
        <v>2881</v>
      </c>
      <c r="F289" s="177" t="s">
        <v>3687</v>
      </c>
      <c r="G289" s="127" t="s">
        <v>2879</v>
      </c>
      <c r="H289" s="128">
        <v>1</v>
      </c>
      <c r="I289" s="129">
        <v>29200</v>
      </c>
      <c r="J289" s="129">
        <f>ROUND(I289*H289,2)</f>
        <v>29200</v>
      </c>
      <c r="K289" s="126" t="s">
        <v>1</v>
      </c>
      <c r="L289" s="29"/>
      <c r="M289" s="130" t="s">
        <v>1</v>
      </c>
      <c r="N289" s="131" t="s">
        <v>39</v>
      </c>
      <c r="O289" s="132">
        <v>0</v>
      </c>
      <c r="P289" s="132">
        <f>O289*H289</f>
        <v>0</v>
      </c>
      <c r="Q289" s="132">
        <v>0</v>
      </c>
      <c r="R289" s="132">
        <f>Q289*H289</f>
        <v>0</v>
      </c>
      <c r="S289" s="132">
        <v>0</v>
      </c>
      <c r="T289" s="133">
        <f>S289*H289</f>
        <v>0</v>
      </c>
      <c r="AR289" s="134" t="s">
        <v>1564</v>
      </c>
      <c r="AT289" s="134" t="s">
        <v>226</v>
      </c>
      <c r="AU289" s="134" t="s">
        <v>78</v>
      </c>
      <c r="AY289" s="17" t="s">
        <v>224</v>
      </c>
      <c r="BE289" s="135">
        <f>IF(N289="základní",J289,0)</f>
        <v>0</v>
      </c>
      <c r="BF289" s="135">
        <f>IF(N289="snížená",J289,0)</f>
        <v>29200</v>
      </c>
      <c r="BG289" s="135">
        <f>IF(N289="zákl. přenesená",J289,0)</f>
        <v>0</v>
      </c>
      <c r="BH289" s="135">
        <f>IF(N289="sníž. přenesená",J289,0)</f>
        <v>0</v>
      </c>
      <c r="BI289" s="135">
        <f>IF(N289="nulová",J289,0)</f>
        <v>0</v>
      </c>
      <c r="BJ289" s="17" t="s">
        <v>82</v>
      </c>
      <c r="BK289" s="135">
        <f>ROUND(I289*H289,2)</f>
        <v>29200</v>
      </c>
      <c r="BL289" s="17" t="s">
        <v>1564</v>
      </c>
      <c r="BM289" s="134" t="s">
        <v>3688</v>
      </c>
    </row>
    <row r="290" spans="2:65" s="11" customFormat="1" ht="25.9" customHeight="1">
      <c r="B290" s="112"/>
      <c r="D290" s="113" t="s">
        <v>72</v>
      </c>
      <c r="E290" s="114" t="s">
        <v>2301</v>
      </c>
      <c r="F290" s="114" t="s">
        <v>2302</v>
      </c>
      <c r="J290" s="115">
        <f>BK290</f>
        <v>48000</v>
      </c>
      <c r="L290" s="112"/>
      <c r="M290" s="116"/>
      <c r="P290" s="117">
        <f>P291</f>
        <v>0</v>
      </c>
      <c r="R290" s="117">
        <f>R291</f>
        <v>0</v>
      </c>
      <c r="T290" s="118">
        <f>T291</f>
        <v>0</v>
      </c>
      <c r="AR290" s="113" t="s">
        <v>109</v>
      </c>
      <c r="AT290" s="119" t="s">
        <v>72</v>
      </c>
      <c r="AU290" s="119" t="s">
        <v>73</v>
      </c>
      <c r="AY290" s="113" t="s">
        <v>224</v>
      </c>
      <c r="BK290" s="120">
        <f>BK291</f>
        <v>48000</v>
      </c>
    </row>
    <row r="291" spans="2:65" s="11" customFormat="1" ht="22.9" customHeight="1">
      <c r="B291" s="112"/>
      <c r="D291" s="113" t="s">
        <v>72</v>
      </c>
      <c r="E291" s="121" t="s">
        <v>2320</v>
      </c>
      <c r="F291" s="121" t="s">
        <v>2321</v>
      </c>
      <c r="J291" s="122">
        <f>BK291</f>
        <v>48000</v>
      </c>
      <c r="L291" s="112"/>
      <c r="M291" s="116"/>
      <c r="P291" s="117">
        <f>SUM(P292:P303)</f>
        <v>0</v>
      </c>
      <c r="R291" s="117">
        <f>SUM(R292:R303)</f>
        <v>0</v>
      </c>
      <c r="T291" s="118">
        <f>SUM(T292:T303)</f>
        <v>0</v>
      </c>
      <c r="AR291" s="113" t="s">
        <v>109</v>
      </c>
      <c r="AT291" s="119" t="s">
        <v>72</v>
      </c>
      <c r="AU291" s="119" t="s">
        <v>78</v>
      </c>
      <c r="AY291" s="113" t="s">
        <v>224</v>
      </c>
      <c r="BK291" s="120">
        <f>SUM(BK292:BK303)</f>
        <v>48000</v>
      </c>
    </row>
    <row r="292" spans="2:65" s="1" customFormat="1" ht="16.5" customHeight="1">
      <c r="B292" s="123"/>
      <c r="C292" s="124" t="s">
        <v>547</v>
      </c>
      <c r="D292" s="124" t="s">
        <v>226</v>
      </c>
      <c r="E292" s="125" t="s">
        <v>3689</v>
      </c>
      <c r="F292" s="126" t="s">
        <v>3690</v>
      </c>
      <c r="G292" s="127" t="s">
        <v>3691</v>
      </c>
      <c r="H292" s="128">
        <v>4</v>
      </c>
      <c r="I292" s="129">
        <v>12000</v>
      </c>
      <c r="J292" s="129">
        <f>ROUND(I292*H292,2)</f>
        <v>48000</v>
      </c>
      <c r="K292" s="126" t="s">
        <v>230</v>
      </c>
      <c r="L292" s="29"/>
      <c r="M292" s="130" t="s">
        <v>1</v>
      </c>
      <c r="N292" s="131" t="s">
        <v>39</v>
      </c>
      <c r="O292" s="132">
        <v>0</v>
      </c>
      <c r="P292" s="132">
        <f>O292*H292</f>
        <v>0</v>
      </c>
      <c r="Q292" s="132">
        <v>0</v>
      </c>
      <c r="R292" s="132">
        <f>Q292*H292</f>
        <v>0</v>
      </c>
      <c r="S292" s="132">
        <v>0</v>
      </c>
      <c r="T292" s="133">
        <f>S292*H292</f>
        <v>0</v>
      </c>
      <c r="AR292" s="134" t="s">
        <v>3692</v>
      </c>
      <c r="AT292" s="134" t="s">
        <v>226</v>
      </c>
      <c r="AU292" s="134" t="s">
        <v>82</v>
      </c>
      <c r="AY292" s="17" t="s">
        <v>224</v>
      </c>
      <c r="BE292" s="135">
        <f>IF(N292="základní",J292,0)</f>
        <v>0</v>
      </c>
      <c r="BF292" s="135">
        <f>IF(N292="snížená",J292,0)</f>
        <v>48000</v>
      </c>
      <c r="BG292" s="135">
        <f>IF(N292="zákl. přenesená",J292,0)</f>
        <v>0</v>
      </c>
      <c r="BH292" s="135">
        <f>IF(N292="sníž. přenesená",J292,0)</f>
        <v>0</v>
      </c>
      <c r="BI292" s="135">
        <f>IF(N292="nulová",J292,0)</f>
        <v>0</v>
      </c>
      <c r="BJ292" s="17" t="s">
        <v>82</v>
      </c>
      <c r="BK292" s="135">
        <f>ROUND(I292*H292,2)</f>
        <v>48000</v>
      </c>
      <c r="BL292" s="17" t="s">
        <v>3692</v>
      </c>
      <c r="BM292" s="134" t="s">
        <v>3693</v>
      </c>
    </row>
    <row r="293" spans="2:65" s="1" customFormat="1">
      <c r="B293" s="29"/>
      <c r="D293" s="136" t="s">
        <v>231</v>
      </c>
      <c r="F293" s="137" t="s">
        <v>3690</v>
      </c>
      <c r="L293" s="29"/>
      <c r="M293" s="138"/>
      <c r="T293" s="53"/>
      <c r="AT293" s="17" t="s">
        <v>231</v>
      </c>
      <c r="AU293" s="17" t="s">
        <v>82</v>
      </c>
    </row>
    <row r="294" spans="2:65" s="1" customFormat="1">
      <c r="B294" s="29"/>
      <c r="D294" s="139" t="s">
        <v>232</v>
      </c>
      <c r="F294" s="140" t="s">
        <v>3694</v>
      </c>
      <c r="L294" s="29"/>
      <c r="M294" s="138"/>
      <c r="T294" s="53"/>
      <c r="AT294" s="17" t="s">
        <v>232</v>
      </c>
      <c r="AU294" s="17" t="s">
        <v>82</v>
      </c>
    </row>
    <row r="295" spans="2:65" s="12" customFormat="1">
      <c r="B295" s="141"/>
      <c r="D295" s="136" t="s">
        <v>234</v>
      </c>
      <c r="E295" s="142" t="s">
        <v>1</v>
      </c>
      <c r="F295" s="143" t="s">
        <v>3695</v>
      </c>
      <c r="H295" s="142" t="s">
        <v>1</v>
      </c>
      <c r="L295" s="141"/>
      <c r="M295" s="144"/>
      <c r="T295" s="145"/>
      <c r="AT295" s="142" t="s">
        <v>234</v>
      </c>
      <c r="AU295" s="142" t="s">
        <v>82</v>
      </c>
      <c r="AV295" s="12" t="s">
        <v>78</v>
      </c>
      <c r="AW295" s="12" t="s">
        <v>29</v>
      </c>
      <c r="AX295" s="12" t="s">
        <v>73</v>
      </c>
      <c r="AY295" s="142" t="s">
        <v>224</v>
      </c>
    </row>
    <row r="296" spans="2:65" s="13" customFormat="1">
      <c r="B296" s="146"/>
      <c r="D296" s="136" t="s">
        <v>234</v>
      </c>
      <c r="E296" s="147" t="s">
        <v>1</v>
      </c>
      <c r="F296" s="148" t="s">
        <v>78</v>
      </c>
      <c r="H296" s="149">
        <v>1</v>
      </c>
      <c r="L296" s="146"/>
      <c r="M296" s="150"/>
      <c r="T296" s="151"/>
      <c r="AT296" s="147" t="s">
        <v>234</v>
      </c>
      <c r="AU296" s="147" t="s">
        <v>82</v>
      </c>
      <c r="AV296" s="13" t="s">
        <v>82</v>
      </c>
      <c r="AW296" s="13" t="s">
        <v>29</v>
      </c>
      <c r="AX296" s="13" t="s">
        <v>73</v>
      </c>
      <c r="AY296" s="147" t="s">
        <v>224</v>
      </c>
    </row>
    <row r="297" spans="2:65" s="12" customFormat="1">
      <c r="B297" s="141"/>
      <c r="D297" s="136" t="s">
        <v>234</v>
      </c>
      <c r="E297" s="142" t="s">
        <v>1</v>
      </c>
      <c r="F297" s="143" t="s">
        <v>3696</v>
      </c>
      <c r="H297" s="142" t="s">
        <v>1</v>
      </c>
      <c r="L297" s="141"/>
      <c r="M297" s="144"/>
      <c r="T297" s="145"/>
      <c r="AT297" s="142" t="s">
        <v>234</v>
      </c>
      <c r="AU297" s="142" t="s">
        <v>82</v>
      </c>
      <c r="AV297" s="12" t="s">
        <v>78</v>
      </c>
      <c r="AW297" s="12" t="s">
        <v>29</v>
      </c>
      <c r="AX297" s="12" t="s">
        <v>73</v>
      </c>
      <c r="AY297" s="142" t="s">
        <v>224</v>
      </c>
    </row>
    <row r="298" spans="2:65" s="13" customFormat="1">
      <c r="B298" s="146"/>
      <c r="D298" s="136" t="s">
        <v>234</v>
      </c>
      <c r="E298" s="147" t="s">
        <v>1</v>
      </c>
      <c r="F298" s="148" t="s">
        <v>78</v>
      </c>
      <c r="H298" s="149">
        <v>1</v>
      </c>
      <c r="L298" s="146"/>
      <c r="M298" s="150"/>
      <c r="T298" s="151"/>
      <c r="AT298" s="147" t="s">
        <v>234</v>
      </c>
      <c r="AU298" s="147" t="s">
        <v>82</v>
      </c>
      <c r="AV298" s="13" t="s">
        <v>82</v>
      </c>
      <c r="AW298" s="13" t="s">
        <v>29</v>
      </c>
      <c r="AX298" s="13" t="s">
        <v>73</v>
      </c>
      <c r="AY298" s="147" t="s">
        <v>224</v>
      </c>
    </row>
    <row r="299" spans="2:65" s="12" customFormat="1">
      <c r="B299" s="141"/>
      <c r="D299" s="136" t="s">
        <v>234</v>
      </c>
      <c r="E299" s="142" t="s">
        <v>1</v>
      </c>
      <c r="F299" s="143" t="s">
        <v>3697</v>
      </c>
      <c r="H299" s="142" t="s">
        <v>1</v>
      </c>
      <c r="L299" s="141"/>
      <c r="M299" s="144"/>
      <c r="T299" s="145"/>
      <c r="AT299" s="142" t="s">
        <v>234</v>
      </c>
      <c r="AU299" s="142" t="s">
        <v>82</v>
      </c>
      <c r="AV299" s="12" t="s">
        <v>78</v>
      </c>
      <c r="AW299" s="12" t="s">
        <v>29</v>
      </c>
      <c r="AX299" s="12" t="s">
        <v>73</v>
      </c>
      <c r="AY299" s="142" t="s">
        <v>224</v>
      </c>
    </row>
    <row r="300" spans="2:65" s="13" customFormat="1">
      <c r="B300" s="146"/>
      <c r="D300" s="136" t="s">
        <v>234</v>
      </c>
      <c r="E300" s="147" t="s">
        <v>1</v>
      </c>
      <c r="F300" s="148" t="s">
        <v>78</v>
      </c>
      <c r="H300" s="149">
        <v>1</v>
      </c>
      <c r="L300" s="146"/>
      <c r="M300" s="150"/>
      <c r="T300" s="151"/>
      <c r="AT300" s="147" t="s">
        <v>234</v>
      </c>
      <c r="AU300" s="147" t="s">
        <v>82</v>
      </c>
      <c r="AV300" s="13" t="s">
        <v>82</v>
      </c>
      <c r="AW300" s="13" t="s">
        <v>29</v>
      </c>
      <c r="AX300" s="13" t="s">
        <v>73</v>
      </c>
      <c r="AY300" s="147" t="s">
        <v>224</v>
      </c>
    </row>
    <row r="301" spans="2:65" s="12" customFormat="1">
      <c r="B301" s="141"/>
      <c r="D301" s="136" t="s">
        <v>234</v>
      </c>
      <c r="E301" s="142" t="s">
        <v>1</v>
      </c>
      <c r="F301" s="143" t="s">
        <v>3698</v>
      </c>
      <c r="H301" s="142" t="s">
        <v>1</v>
      </c>
      <c r="L301" s="141"/>
      <c r="M301" s="144"/>
      <c r="T301" s="145"/>
      <c r="AT301" s="142" t="s">
        <v>234</v>
      </c>
      <c r="AU301" s="142" t="s">
        <v>82</v>
      </c>
      <c r="AV301" s="12" t="s">
        <v>78</v>
      </c>
      <c r="AW301" s="12" t="s">
        <v>29</v>
      </c>
      <c r="AX301" s="12" t="s">
        <v>73</v>
      </c>
      <c r="AY301" s="142" t="s">
        <v>224</v>
      </c>
    </row>
    <row r="302" spans="2:65" s="13" customFormat="1">
      <c r="B302" s="146"/>
      <c r="D302" s="136" t="s">
        <v>234</v>
      </c>
      <c r="E302" s="147" t="s">
        <v>1</v>
      </c>
      <c r="F302" s="148" t="s">
        <v>78</v>
      </c>
      <c r="H302" s="149">
        <v>1</v>
      </c>
      <c r="L302" s="146"/>
      <c r="M302" s="150"/>
      <c r="T302" s="151"/>
      <c r="AT302" s="147" t="s">
        <v>234</v>
      </c>
      <c r="AU302" s="147" t="s">
        <v>82</v>
      </c>
      <c r="AV302" s="13" t="s">
        <v>82</v>
      </c>
      <c r="AW302" s="13" t="s">
        <v>29</v>
      </c>
      <c r="AX302" s="13" t="s">
        <v>73</v>
      </c>
      <c r="AY302" s="147" t="s">
        <v>224</v>
      </c>
    </row>
    <row r="303" spans="2:65" s="14" customFormat="1">
      <c r="B303" s="152"/>
      <c r="D303" s="136" t="s">
        <v>234</v>
      </c>
      <c r="E303" s="153" t="s">
        <v>1</v>
      </c>
      <c r="F303" s="154" t="s">
        <v>239</v>
      </c>
      <c r="H303" s="155">
        <v>4</v>
      </c>
      <c r="L303" s="152"/>
      <c r="M303" s="179"/>
      <c r="N303" s="180"/>
      <c r="O303" s="180"/>
      <c r="P303" s="180"/>
      <c r="Q303" s="180"/>
      <c r="R303" s="180"/>
      <c r="S303" s="180"/>
      <c r="T303" s="181"/>
      <c r="AT303" s="153" t="s">
        <v>234</v>
      </c>
      <c r="AU303" s="153" t="s">
        <v>82</v>
      </c>
      <c r="AV303" s="14" t="s">
        <v>106</v>
      </c>
      <c r="AW303" s="14" t="s">
        <v>29</v>
      </c>
      <c r="AX303" s="14" t="s">
        <v>78</v>
      </c>
      <c r="AY303" s="153" t="s">
        <v>224</v>
      </c>
    </row>
    <row r="304" spans="2:65" s="1" customFormat="1" ht="6.95" customHeight="1">
      <c r="B304" s="41"/>
      <c r="C304" s="42"/>
      <c r="D304" s="42"/>
      <c r="E304" s="42"/>
      <c r="F304" s="42"/>
      <c r="G304" s="42"/>
      <c r="H304" s="42"/>
      <c r="I304" s="42"/>
      <c r="J304" s="42"/>
      <c r="K304" s="42"/>
      <c r="L304" s="29"/>
    </row>
  </sheetData>
  <autoFilter ref="C128:K303" xr:uid="{00000000-0009-0000-0000-000006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xr:uid="{00000000-0004-0000-0600-000000000000}"/>
    <hyperlink ref="F140" r:id="rId2" xr:uid="{00000000-0004-0000-0600-000001000000}"/>
    <hyperlink ref="F146" r:id="rId3" xr:uid="{00000000-0004-0000-0600-000002000000}"/>
    <hyperlink ref="F157" r:id="rId4" xr:uid="{00000000-0004-0000-0600-000003000000}"/>
    <hyperlink ref="F163" r:id="rId5" xr:uid="{00000000-0004-0000-0600-000004000000}"/>
    <hyperlink ref="F169" r:id="rId6" xr:uid="{00000000-0004-0000-0600-000005000000}"/>
    <hyperlink ref="F172" r:id="rId7" xr:uid="{00000000-0004-0000-0600-000006000000}"/>
    <hyperlink ref="F175" r:id="rId8" xr:uid="{00000000-0004-0000-0600-000007000000}"/>
    <hyperlink ref="F178" r:id="rId9" xr:uid="{00000000-0004-0000-0600-000008000000}"/>
    <hyperlink ref="F183" r:id="rId10" xr:uid="{00000000-0004-0000-0600-000009000000}"/>
    <hyperlink ref="F186" r:id="rId11" xr:uid="{00000000-0004-0000-0600-00000A000000}"/>
    <hyperlink ref="F189" r:id="rId12" xr:uid="{00000000-0004-0000-0600-00000B000000}"/>
    <hyperlink ref="F192" r:id="rId13" xr:uid="{00000000-0004-0000-0600-00000C000000}"/>
    <hyperlink ref="F197" r:id="rId14" xr:uid="{00000000-0004-0000-0600-00000D000000}"/>
    <hyperlink ref="F211" r:id="rId15" xr:uid="{00000000-0004-0000-0600-00000E000000}"/>
    <hyperlink ref="F216" r:id="rId16" xr:uid="{00000000-0004-0000-0600-00000F000000}"/>
    <hyperlink ref="F223" r:id="rId17" xr:uid="{00000000-0004-0000-0600-000010000000}"/>
    <hyperlink ref="F226" r:id="rId18" xr:uid="{00000000-0004-0000-0600-000011000000}"/>
    <hyperlink ref="F231" r:id="rId19" xr:uid="{00000000-0004-0000-0600-000012000000}"/>
    <hyperlink ref="F236" r:id="rId20" xr:uid="{00000000-0004-0000-0600-000013000000}"/>
    <hyperlink ref="F241" r:id="rId21" xr:uid="{00000000-0004-0000-0600-000014000000}"/>
    <hyperlink ref="F246" r:id="rId22" xr:uid="{00000000-0004-0000-0600-000015000000}"/>
    <hyperlink ref="F251" r:id="rId23" xr:uid="{00000000-0004-0000-0600-000016000000}"/>
    <hyperlink ref="F256" r:id="rId24" xr:uid="{00000000-0004-0000-0600-000017000000}"/>
    <hyperlink ref="F259" r:id="rId25" xr:uid="{00000000-0004-0000-0600-000018000000}"/>
    <hyperlink ref="F264" r:id="rId26" xr:uid="{00000000-0004-0000-0600-000019000000}"/>
    <hyperlink ref="F271" r:id="rId27" xr:uid="{00000000-0004-0000-0600-00001A000000}"/>
    <hyperlink ref="F294" r:id="rId28" xr:uid="{00000000-0004-0000-0600-00001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207"/>
  <sheetViews>
    <sheetView showGridLines="0" workbookViewId="0">
      <selection activeCell="E121" sqref="E121:H121"/>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102</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3701</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229390.57</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ROUND((SUM(BE129:BE206)),  2)</f>
        <v>0</v>
      </c>
      <c r="I37" s="84">
        <v>0.21</v>
      </c>
      <c r="J37" s="80">
        <f>ROUND(((SUM(BE129:BE206))*I37),  2)</f>
        <v>0</v>
      </c>
      <c r="L37" s="29"/>
    </row>
    <row r="38" spans="2:12" s="1" customFormat="1" ht="14.45" customHeight="1">
      <c r="B38" s="29"/>
      <c r="E38" s="26" t="s">
        <v>39</v>
      </c>
      <c r="F38" s="80">
        <f>ROUND((SUM(BF129:BF206)),  2)</f>
        <v>229390.57</v>
      </c>
      <c r="I38" s="84">
        <v>0.12</v>
      </c>
      <c r="J38" s="80">
        <f>ROUND(((SUM(BF129:BF206))*I38),  2)</f>
        <v>27526.87</v>
      </c>
      <c r="L38" s="29"/>
    </row>
    <row r="39" spans="2:12" s="1" customFormat="1" ht="14.45" hidden="1" customHeight="1">
      <c r="B39" s="29"/>
      <c r="E39" s="26" t="s">
        <v>40</v>
      </c>
      <c r="F39" s="80">
        <f>ROUND((SUM(BG129:BG206)),  2)</f>
        <v>0</v>
      </c>
      <c r="I39" s="84">
        <v>0.21</v>
      </c>
      <c r="J39" s="80">
        <f>0</f>
        <v>0</v>
      </c>
      <c r="L39" s="29"/>
    </row>
    <row r="40" spans="2:12" s="1" customFormat="1" ht="14.45" hidden="1" customHeight="1">
      <c r="B40" s="29"/>
      <c r="E40" s="26" t="s">
        <v>41</v>
      </c>
      <c r="F40" s="80">
        <f>ROUND((SUM(BH129:BH206)),  2)</f>
        <v>0</v>
      </c>
      <c r="I40" s="84">
        <v>0.12</v>
      </c>
      <c r="J40" s="80">
        <f>0</f>
        <v>0</v>
      </c>
      <c r="L40" s="29"/>
    </row>
    <row r="41" spans="2:12" s="1" customFormat="1" ht="14.45" hidden="1" customHeight="1">
      <c r="B41" s="29"/>
      <c r="E41" s="26" t="s">
        <v>42</v>
      </c>
      <c r="F41" s="80">
        <f>ROUND((SUM(BI129:BI206)),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256917.44</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1 - Strukturovaná kabeláž</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229390.56999999998</v>
      </c>
      <c r="L100" s="29"/>
      <c r="AU100" s="17" t="s">
        <v>172</v>
      </c>
    </row>
    <row r="101" spans="2:47" s="8" customFormat="1" ht="24.95" customHeight="1">
      <c r="B101" s="96"/>
      <c r="D101" s="97" t="s">
        <v>182</v>
      </c>
      <c r="E101" s="98"/>
      <c r="F101" s="98"/>
      <c r="G101" s="98"/>
      <c r="H101" s="98"/>
      <c r="I101" s="98"/>
      <c r="J101" s="99">
        <f>J130</f>
        <v>197210.56999999998</v>
      </c>
      <c r="L101" s="96"/>
    </row>
    <row r="102" spans="2:47" s="9" customFormat="1" ht="19.899999999999999" customHeight="1">
      <c r="B102" s="100"/>
      <c r="D102" s="101" t="s">
        <v>187</v>
      </c>
      <c r="E102" s="102"/>
      <c r="F102" s="102"/>
      <c r="G102" s="102"/>
      <c r="H102" s="102"/>
      <c r="I102" s="102"/>
      <c r="J102" s="103">
        <f>J131</f>
        <v>2434.8000000000002</v>
      </c>
      <c r="L102" s="100"/>
    </row>
    <row r="103" spans="2:47" s="9" customFormat="1" ht="19.899999999999999" customHeight="1">
      <c r="B103" s="100"/>
      <c r="D103" s="101" t="s">
        <v>3088</v>
      </c>
      <c r="E103" s="102"/>
      <c r="F103" s="102"/>
      <c r="G103" s="102"/>
      <c r="H103" s="102"/>
      <c r="I103" s="102"/>
      <c r="J103" s="103">
        <f>J144</f>
        <v>194775.77</v>
      </c>
      <c r="L103" s="100"/>
    </row>
    <row r="104" spans="2:47" s="8" customFormat="1" ht="24.95" customHeight="1">
      <c r="B104" s="96"/>
      <c r="D104" s="97" t="s">
        <v>3093</v>
      </c>
      <c r="E104" s="98"/>
      <c r="F104" s="98"/>
      <c r="G104" s="98"/>
      <c r="H104" s="98"/>
      <c r="I104" s="98"/>
      <c r="J104" s="99">
        <f>J192</f>
        <v>18880</v>
      </c>
      <c r="L104" s="96"/>
    </row>
    <row r="105" spans="2:47" s="8" customFormat="1" ht="24.95" customHeight="1">
      <c r="B105" s="96"/>
      <c r="D105" s="97" t="s">
        <v>2380</v>
      </c>
      <c r="E105" s="98"/>
      <c r="F105" s="98"/>
      <c r="G105" s="98"/>
      <c r="H105" s="98"/>
      <c r="I105" s="98"/>
      <c r="J105" s="99">
        <f>J198</f>
        <v>13300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7784</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1 - Strukturovaná kabeláž</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229390.56999999998</v>
      </c>
      <c r="L129" s="29"/>
      <c r="M129" s="59"/>
      <c r="N129" s="50"/>
      <c r="O129" s="50"/>
      <c r="P129" s="109">
        <f>P130+P192+P198</f>
        <v>206.04200000000003</v>
      </c>
      <c r="Q129" s="50"/>
      <c r="R129" s="109">
        <f>R130+R192+R198</f>
        <v>0.23094000000000001</v>
      </c>
      <c r="S129" s="50"/>
      <c r="T129" s="110">
        <f>T130+T192+T198</f>
        <v>0</v>
      </c>
      <c r="AT129" s="17" t="s">
        <v>72</v>
      </c>
      <c r="AU129" s="17" t="s">
        <v>172</v>
      </c>
      <c r="BK129" s="111">
        <f>BK130+BK192+BK198</f>
        <v>229390.56999999998</v>
      </c>
    </row>
    <row r="130" spans="2:65" s="11" customFormat="1" ht="25.9" customHeight="1">
      <c r="B130" s="112"/>
      <c r="D130" s="113" t="s">
        <v>72</v>
      </c>
      <c r="E130" s="114" t="s">
        <v>1110</v>
      </c>
      <c r="F130" s="114" t="s">
        <v>1111</v>
      </c>
      <c r="J130" s="115">
        <f>BK130</f>
        <v>197210.56999999998</v>
      </c>
      <c r="L130" s="112"/>
      <c r="M130" s="116"/>
      <c r="P130" s="117">
        <f>P131+P144</f>
        <v>166.04200000000003</v>
      </c>
      <c r="R130" s="117">
        <f>R131+R144</f>
        <v>0.23094000000000001</v>
      </c>
      <c r="T130" s="118">
        <f>T131+T144</f>
        <v>0</v>
      </c>
      <c r="AR130" s="113" t="s">
        <v>82</v>
      </c>
      <c r="AT130" s="119" t="s">
        <v>72</v>
      </c>
      <c r="AU130" s="119" t="s">
        <v>73</v>
      </c>
      <c r="AY130" s="113" t="s">
        <v>224</v>
      </c>
      <c r="BK130" s="120">
        <f>BK131+BK144</f>
        <v>197210.56999999998</v>
      </c>
    </row>
    <row r="131" spans="2:65" s="11" customFormat="1" ht="22.9" customHeight="1">
      <c r="B131" s="112"/>
      <c r="D131" s="113" t="s">
        <v>72</v>
      </c>
      <c r="E131" s="121" t="s">
        <v>1443</v>
      </c>
      <c r="F131" s="121" t="s">
        <v>1444</v>
      </c>
      <c r="J131" s="122">
        <f>BK131</f>
        <v>2434.8000000000002</v>
      </c>
      <c r="L131" s="112"/>
      <c r="M131" s="116"/>
      <c r="P131" s="117">
        <f>SUM(P132:P143)</f>
        <v>3.0019999999999998</v>
      </c>
      <c r="R131" s="117">
        <f>SUM(R132:R143)</f>
        <v>5.9000000000000007E-3</v>
      </c>
      <c r="T131" s="118">
        <f>SUM(T132:T143)</f>
        <v>0</v>
      </c>
      <c r="AR131" s="113" t="s">
        <v>82</v>
      </c>
      <c r="AT131" s="119" t="s">
        <v>72</v>
      </c>
      <c r="AU131" s="119" t="s">
        <v>78</v>
      </c>
      <c r="AY131" s="113" t="s">
        <v>224</v>
      </c>
      <c r="BK131" s="120">
        <f>SUM(BK132:BK143)</f>
        <v>2434.8000000000002</v>
      </c>
    </row>
    <row r="132" spans="2:65" s="1" customFormat="1" ht="24.2" customHeight="1">
      <c r="B132" s="123"/>
      <c r="C132" s="124" t="s">
        <v>78</v>
      </c>
      <c r="D132" s="124" t="s">
        <v>226</v>
      </c>
      <c r="E132" s="125" t="s">
        <v>3208</v>
      </c>
      <c r="F132" s="126" t="s">
        <v>3209</v>
      </c>
      <c r="G132" s="127" t="s">
        <v>272</v>
      </c>
      <c r="H132" s="128">
        <v>30</v>
      </c>
      <c r="I132" s="129">
        <v>41.6</v>
      </c>
      <c r="J132" s="129">
        <f>ROUND(I132*H132,2)</f>
        <v>1248</v>
      </c>
      <c r="K132" s="126" t="s">
        <v>2903</v>
      </c>
      <c r="L132" s="29"/>
      <c r="M132" s="130" t="s">
        <v>1</v>
      </c>
      <c r="N132" s="131" t="s">
        <v>39</v>
      </c>
      <c r="O132" s="132">
        <v>8.5999999999999993E-2</v>
      </c>
      <c r="P132" s="132">
        <f>O132*H132</f>
        <v>2.5799999999999996</v>
      </c>
      <c r="Q132" s="132">
        <v>0</v>
      </c>
      <c r="R132" s="132">
        <f>Q132*H132</f>
        <v>0</v>
      </c>
      <c r="S132" s="132">
        <v>0</v>
      </c>
      <c r="T132" s="133">
        <f>S132*H132</f>
        <v>0</v>
      </c>
      <c r="AR132" s="134" t="s">
        <v>277</v>
      </c>
      <c r="AT132" s="134" t="s">
        <v>226</v>
      </c>
      <c r="AU132" s="134" t="s">
        <v>82</v>
      </c>
      <c r="AY132" s="17" t="s">
        <v>224</v>
      </c>
      <c r="BE132" s="135">
        <f>IF(N132="základní",J132,0)</f>
        <v>0</v>
      </c>
      <c r="BF132" s="135">
        <f>IF(N132="snížená",J132,0)</f>
        <v>1248</v>
      </c>
      <c r="BG132" s="135">
        <f>IF(N132="zákl. přenesená",J132,0)</f>
        <v>0</v>
      </c>
      <c r="BH132" s="135">
        <f>IF(N132="sníž. přenesená",J132,0)</f>
        <v>0</v>
      </c>
      <c r="BI132" s="135">
        <f>IF(N132="nulová",J132,0)</f>
        <v>0</v>
      </c>
      <c r="BJ132" s="17" t="s">
        <v>82</v>
      </c>
      <c r="BK132" s="135">
        <f>ROUND(I132*H132,2)</f>
        <v>1248</v>
      </c>
      <c r="BL132" s="17" t="s">
        <v>277</v>
      </c>
      <c r="BM132" s="134" t="s">
        <v>3702</v>
      </c>
    </row>
    <row r="133" spans="2:65" s="1" customFormat="1" ht="19.5">
      <c r="B133" s="29"/>
      <c r="D133" s="136" t="s">
        <v>231</v>
      </c>
      <c r="F133" s="137" t="s">
        <v>3211</v>
      </c>
      <c r="L133" s="29"/>
      <c r="M133" s="138"/>
      <c r="T133" s="53"/>
      <c r="AT133" s="17" t="s">
        <v>231</v>
      </c>
      <c r="AU133" s="17" t="s">
        <v>82</v>
      </c>
    </row>
    <row r="134" spans="2:65" s="13" customFormat="1">
      <c r="B134" s="146"/>
      <c r="D134" s="136" t="s">
        <v>234</v>
      </c>
      <c r="E134" s="147" t="s">
        <v>1</v>
      </c>
      <c r="F134" s="148" t="s">
        <v>328</v>
      </c>
      <c r="H134" s="149">
        <v>30</v>
      </c>
      <c r="L134" s="146"/>
      <c r="M134" s="150"/>
      <c r="T134" s="151"/>
      <c r="AT134" s="147" t="s">
        <v>234</v>
      </c>
      <c r="AU134" s="147" t="s">
        <v>82</v>
      </c>
      <c r="AV134" s="13" t="s">
        <v>82</v>
      </c>
      <c r="AW134" s="13" t="s">
        <v>29</v>
      </c>
      <c r="AX134" s="13" t="s">
        <v>73</v>
      </c>
      <c r="AY134" s="147" t="s">
        <v>224</v>
      </c>
    </row>
    <row r="135" spans="2:65" s="14" customFormat="1">
      <c r="B135" s="152"/>
      <c r="D135" s="136" t="s">
        <v>234</v>
      </c>
      <c r="E135" s="153" t="s">
        <v>1</v>
      </c>
      <c r="F135" s="154" t="s">
        <v>239</v>
      </c>
      <c r="H135" s="155">
        <v>30</v>
      </c>
      <c r="L135" s="152"/>
      <c r="M135" s="156"/>
      <c r="T135" s="157"/>
      <c r="AT135" s="153" t="s">
        <v>234</v>
      </c>
      <c r="AU135" s="153" t="s">
        <v>82</v>
      </c>
      <c r="AV135" s="14" t="s">
        <v>106</v>
      </c>
      <c r="AW135" s="14" t="s">
        <v>29</v>
      </c>
      <c r="AX135" s="14" t="s">
        <v>78</v>
      </c>
      <c r="AY135" s="153" t="s">
        <v>224</v>
      </c>
    </row>
    <row r="136" spans="2:65" s="1" customFormat="1" ht="16.5" customHeight="1">
      <c r="B136" s="123"/>
      <c r="C136" s="164" t="s">
        <v>82</v>
      </c>
      <c r="D136" s="164" t="s">
        <v>1008</v>
      </c>
      <c r="E136" s="165" t="s">
        <v>3213</v>
      </c>
      <c r="F136" s="166" t="s">
        <v>3214</v>
      </c>
      <c r="G136" s="167" t="s">
        <v>272</v>
      </c>
      <c r="H136" s="168">
        <v>30</v>
      </c>
      <c r="I136" s="169">
        <v>25.6</v>
      </c>
      <c r="J136" s="169">
        <f>ROUND(I136*H136,2)</f>
        <v>768</v>
      </c>
      <c r="K136" s="166" t="s">
        <v>230</v>
      </c>
      <c r="L136" s="170"/>
      <c r="M136" s="171" t="s">
        <v>1</v>
      </c>
      <c r="N136" s="172" t="s">
        <v>39</v>
      </c>
      <c r="O136" s="132">
        <v>0</v>
      </c>
      <c r="P136" s="132">
        <f>O136*H136</f>
        <v>0</v>
      </c>
      <c r="Q136" s="132">
        <v>1.7000000000000001E-4</v>
      </c>
      <c r="R136" s="132">
        <f>Q136*H136</f>
        <v>5.1000000000000004E-3</v>
      </c>
      <c r="S136" s="132">
        <v>0</v>
      </c>
      <c r="T136" s="133">
        <f>S136*H136</f>
        <v>0</v>
      </c>
      <c r="AR136" s="134" t="s">
        <v>332</v>
      </c>
      <c r="AT136" s="134" t="s">
        <v>1008</v>
      </c>
      <c r="AU136" s="134" t="s">
        <v>82</v>
      </c>
      <c r="AY136" s="17" t="s">
        <v>224</v>
      </c>
      <c r="BE136" s="135">
        <f>IF(N136="základní",J136,0)</f>
        <v>0</v>
      </c>
      <c r="BF136" s="135">
        <f>IF(N136="snížená",J136,0)</f>
        <v>768</v>
      </c>
      <c r="BG136" s="135">
        <f>IF(N136="zákl. přenesená",J136,0)</f>
        <v>0</v>
      </c>
      <c r="BH136" s="135">
        <f>IF(N136="sníž. přenesená",J136,0)</f>
        <v>0</v>
      </c>
      <c r="BI136" s="135">
        <f>IF(N136="nulová",J136,0)</f>
        <v>0</v>
      </c>
      <c r="BJ136" s="17" t="s">
        <v>82</v>
      </c>
      <c r="BK136" s="135">
        <f>ROUND(I136*H136,2)</f>
        <v>768</v>
      </c>
      <c r="BL136" s="17" t="s">
        <v>277</v>
      </c>
      <c r="BM136" s="134" t="s">
        <v>3703</v>
      </c>
    </row>
    <row r="137" spans="2:65" s="1" customFormat="1">
      <c r="B137" s="29"/>
      <c r="D137" s="136" t="s">
        <v>231</v>
      </c>
      <c r="F137" s="137" t="s">
        <v>3214</v>
      </c>
      <c r="L137" s="29"/>
      <c r="M137" s="138"/>
      <c r="T137" s="53"/>
      <c r="AT137" s="17" t="s">
        <v>231</v>
      </c>
      <c r="AU137" s="17" t="s">
        <v>82</v>
      </c>
    </row>
    <row r="138" spans="2:65" s="1" customFormat="1" ht="16.5" customHeight="1">
      <c r="B138" s="123"/>
      <c r="C138" s="124" t="s">
        <v>101</v>
      </c>
      <c r="D138" s="124" t="s">
        <v>226</v>
      </c>
      <c r="E138" s="125" t="s">
        <v>3704</v>
      </c>
      <c r="F138" s="126" t="s">
        <v>3705</v>
      </c>
      <c r="G138" s="127" t="s">
        <v>639</v>
      </c>
      <c r="H138" s="128">
        <v>2</v>
      </c>
      <c r="I138" s="129">
        <v>96.4</v>
      </c>
      <c r="J138" s="129">
        <f>ROUND(I138*H138,2)</f>
        <v>192.8</v>
      </c>
      <c r="K138" s="126" t="s">
        <v>2903</v>
      </c>
      <c r="L138" s="29"/>
      <c r="M138" s="130" t="s">
        <v>1</v>
      </c>
      <c r="N138" s="131" t="s">
        <v>39</v>
      </c>
      <c r="O138" s="132">
        <v>0.21099999999999999</v>
      </c>
      <c r="P138" s="132">
        <f>O138*H138</f>
        <v>0.42199999999999999</v>
      </c>
      <c r="Q138" s="132">
        <v>0</v>
      </c>
      <c r="R138" s="132">
        <f>Q138*H138</f>
        <v>0</v>
      </c>
      <c r="S138" s="132">
        <v>0</v>
      </c>
      <c r="T138" s="133">
        <f>S138*H138</f>
        <v>0</v>
      </c>
      <c r="AR138" s="134" t="s">
        <v>277</v>
      </c>
      <c r="AT138" s="134" t="s">
        <v>226</v>
      </c>
      <c r="AU138" s="134" t="s">
        <v>82</v>
      </c>
      <c r="AY138" s="17" t="s">
        <v>224</v>
      </c>
      <c r="BE138" s="135">
        <f>IF(N138="základní",J138,0)</f>
        <v>0</v>
      </c>
      <c r="BF138" s="135">
        <f>IF(N138="snížená",J138,0)</f>
        <v>192.8</v>
      </c>
      <c r="BG138" s="135">
        <f>IF(N138="zákl. přenesená",J138,0)</f>
        <v>0</v>
      </c>
      <c r="BH138" s="135">
        <f>IF(N138="sníž. přenesená",J138,0)</f>
        <v>0</v>
      </c>
      <c r="BI138" s="135">
        <f>IF(N138="nulová",J138,0)</f>
        <v>0</v>
      </c>
      <c r="BJ138" s="17" t="s">
        <v>82</v>
      </c>
      <c r="BK138" s="135">
        <f>ROUND(I138*H138,2)</f>
        <v>192.8</v>
      </c>
      <c r="BL138" s="17" t="s">
        <v>277</v>
      </c>
      <c r="BM138" s="134" t="s">
        <v>3706</v>
      </c>
    </row>
    <row r="139" spans="2:65" s="1" customFormat="1" ht="19.5">
      <c r="B139" s="29"/>
      <c r="D139" s="136" t="s">
        <v>231</v>
      </c>
      <c r="F139" s="137" t="s">
        <v>3707</v>
      </c>
      <c r="L139" s="29"/>
      <c r="M139" s="138"/>
      <c r="T139" s="53"/>
      <c r="AT139" s="17" t="s">
        <v>231</v>
      </c>
      <c r="AU139" s="17" t="s">
        <v>82</v>
      </c>
    </row>
    <row r="140" spans="2:65" s="13" customFormat="1">
      <c r="B140" s="146"/>
      <c r="D140" s="136" t="s">
        <v>234</v>
      </c>
      <c r="E140" s="147" t="s">
        <v>1</v>
      </c>
      <c r="F140" s="148" t="s">
        <v>82</v>
      </c>
      <c r="H140" s="149">
        <v>2</v>
      </c>
      <c r="L140" s="146"/>
      <c r="M140" s="150"/>
      <c r="T140" s="151"/>
      <c r="AT140" s="147" t="s">
        <v>234</v>
      </c>
      <c r="AU140" s="147" t="s">
        <v>82</v>
      </c>
      <c r="AV140" s="13" t="s">
        <v>82</v>
      </c>
      <c r="AW140" s="13" t="s">
        <v>29</v>
      </c>
      <c r="AX140" s="13" t="s">
        <v>73</v>
      </c>
      <c r="AY140" s="147" t="s">
        <v>224</v>
      </c>
    </row>
    <row r="141" spans="2:65" s="14" customFormat="1">
      <c r="B141" s="152"/>
      <c r="D141" s="136" t="s">
        <v>234</v>
      </c>
      <c r="E141" s="153" t="s">
        <v>1</v>
      </c>
      <c r="F141" s="154" t="s">
        <v>239</v>
      </c>
      <c r="H141" s="155">
        <v>2</v>
      </c>
      <c r="L141" s="152"/>
      <c r="M141" s="156"/>
      <c r="T141" s="157"/>
      <c r="AT141" s="153" t="s">
        <v>234</v>
      </c>
      <c r="AU141" s="153" t="s">
        <v>82</v>
      </c>
      <c r="AV141" s="14" t="s">
        <v>106</v>
      </c>
      <c r="AW141" s="14" t="s">
        <v>29</v>
      </c>
      <c r="AX141" s="14" t="s">
        <v>78</v>
      </c>
      <c r="AY141" s="153" t="s">
        <v>224</v>
      </c>
    </row>
    <row r="142" spans="2:65" s="1" customFormat="1" ht="16.5" customHeight="1">
      <c r="B142" s="123"/>
      <c r="C142" s="164" t="s">
        <v>106</v>
      </c>
      <c r="D142" s="164" t="s">
        <v>1008</v>
      </c>
      <c r="E142" s="165" t="s">
        <v>3708</v>
      </c>
      <c r="F142" s="166" t="s">
        <v>3709</v>
      </c>
      <c r="G142" s="167" t="s">
        <v>639</v>
      </c>
      <c r="H142" s="168">
        <v>2</v>
      </c>
      <c r="I142" s="169">
        <v>113</v>
      </c>
      <c r="J142" s="169">
        <f>ROUND(I142*H142,2)</f>
        <v>226</v>
      </c>
      <c r="K142" s="166" t="s">
        <v>230</v>
      </c>
      <c r="L142" s="170"/>
      <c r="M142" s="171" t="s">
        <v>1</v>
      </c>
      <c r="N142" s="172" t="s">
        <v>39</v>
      </c>
      <c r="O142" s="132">
        <v>0</v>
      </c>
      <c r="P142" s="132">
        <f>O142*H142</f>
        <v>0</v>
      </c>
      <c r="Q142" s="132">
        <v>4.0000000000000002E-4</v>
      </c>
      <c r="R142" s="132">
        <f>Q142*H142</f>
        <v>8.0000000000000004E-4</v>
      </c>
      <c r="S142" s="132">
        <v>0</v>
      </c>
      <c r="T142" s="133">
        <f>S142*H142</f>
        <v>0</v>
      </c>
      <c r="AR142" s="134" t="s">
        <v>332</v>
      </c>
      <c r="AT142" s="134" t="s">
        <v>1008</v>
      </c>
      <c r="AU142" s="134" t="s">
        <v>82</v>
      </c>
      <c r="AY142" s="17" t="s">
        <v>224</v>
      </c>
      <c r="BE142" s="135">
        <f>IF(N142="základní",J142,0)</f>
        <v>0</v>
      </c>
      <c r="BF142" s="135">
        <f>IF(N142="snížená",J142,0)</f>
        <v>226</v>
      </c>
      <c r="BG142" s="135">
        <f>IF(N142="zákl. přenesená",J142,0)</f>
        <v>0</v>
      </c>
      <c r="BH142" s="135">
        <f>IF(N142="sníž. přenesená",J142,0)</f>
        <v>0</v>
      </c>
      <c r="BI142" s="135">
        <f>IF(N142="nulová",J142,0)</f>
        <v>0</v>
      </c>
      <c r="BJ142" s="17" t="s">
        <v>82</v>
      </c>
      <c r="BK142" s="135">
        <f>ROUND(I142*H142,2)</f>
        <v>226</v>
      </c>
      <c r="BL142" s="17" t="s">
        <v>277</v>
      </c>
      <c r="BM142" s="134" t="s">
        <v>3710</v>
      </c>
    </row>
    <row r="143" spans="2:65" s="1" customFormat="1">
      <c r="B143" s="29"/>
      <c r="D143" s="136" t="s">
        <v>231</v>
      </c>
      <c r="F143" s="137" t="s">
        <v>3709</v>
      </c>
      <c r="L143" s="29"/>
      <c r="M143" s="138"/>
      <c r="T143" s="53"/>
      <c r="AT143" s="17" t="s">
        <v>231</v>
      </c>
      <c r="AU143" s="17" t="s">
        <v>82</v>
      </c>
    </row>
    <row r="144" spans="2:65" s="11" customFormat="1" ht="22.9" customHeight="1">
      <c r="B144" s="112"/>
      <c r="D144" s="113" t="s">
        <v>72</v>
      </c>
      <c r="E144" s="121" t="s">
        <v>2039</v>
      </c>
      <c r="F144" s="121" t="s">
        <v>3378</v>
      </c>
      <c r="J144" s="122">
        <f>BK144</f>
        <v>194775.77</v>
      </c>
      <c r="L144" s="112"/>
      <c r="M144" s="116"/>
      <c r="P144" s="117">
        <f>SUM(P145:P191)</f>
        <v>163.04000000000002</v>
      </c>
      <c r="R144" s="117">
        <f>SUM(R145:R191)</f>
        <v>0.22504000000000002</v>
      </c>
      <c r="T144" s="118">
        <f>SUM(T145:T191)</f>
        <v>0</v>
      </c>
      <c r="AR144" s="113" t="s">
        <v>82</v>
      </c>
      <c r="AT144" s="119" t="s">
        <v>72</v>
      </c>
      <c r="AU144" s="119" t="s">
        <v>78</v>
      </c>
      <c r="AY144" s="113" t="s">
        <v>224</v>
      </c>
      <c r="BK144" s="120">
        <f>SUM(BK145:BK191)</f>
        <v>194775.77</v>
      </c>
    </row>
    <row r="145" spans="2:65" s="1" customFormat="1" ht="21.75" customHeight="1">
      <c r="B145" s="123"/>
      <c r="C145" s="124" t="s">
        <v>109</v>
      </c>
      <c r="D145" s="124" t="s">
        <v>226</v>
      </c>
      <c r="E145" s="125" t="s">
        <v>3711</v>
      </c>
      <c r="F145" s="126" t="s">
        <v>3712</v>
      </c>
      <c r="G145" s="127" t="s">
        <v>272</v>
      </c>
      <c r="H145" s="128">
        <v>2750</v>
      </c>
      <c r="I145" s="129">
        <v>23.2</v>
      </c>
      <c r="J145" s="129">
        <f>ROUND(I145*H145,2)</f>
        <v>63800</v>
      </c>
      <c r="K145" s="126" t="s">
        <v>2903</v>
      </c>
      <c r="L145" s="29"/>
      <c r="M145" s="130" t="s">
        <v>1</v>
      </c>
      <c r="N145" s="131" t="s">
        <v>39</v>
      </c>
      <c r="O145" s="132">
        <v>0.04</v>
      </c>
      <c r="P145" s="132">
        <f>O145*H145</f>
        <v>110</v>
      </c>
      <c r="Q145" s="132">
        <v>0</v>
      </c>
      <c r="R145" s="132">
        <f>Q145*H145</f>
        <v>0</v>
      </c>
      <c r="S145" s="132">
        <v>0</v>
      </c>
      <c r="T145" s="133">
        <f>S145*H145</f>
        <v>0</v>
      </c>
      <c r="AR145" s="134" t="s">
        <v>277</v>
      </c>
      <c r="AT145" s="134" t="s">
        <v>226</v>
      </c>
      <c r="AU145" s="134" t="s">
        <v>82</v>
      </c>
      <c r="AY145" s="17" t="s">
        <v>224</v>
      </c>
      <c r="BE145" s="135">
        <f>IF(N145="základní",J145,0)</f>
        <v>0</v>
      </c>
      <c r="BF145" s="135">
        <f>IF(N145="snížená",J145,0)</f>
        <v>63800</v>
      </c>
      <c r="BG145" s="135">
        <f>IF(N145="zákl. přenesená",J145,0)</f>
        <v>0</v>
      </c>
      <c r="BH145" s="135">
        <f>IF(N145="sníž. přenesená",J145,0)</f>
        <v>0</v>
      </c>
      <c r="BI145" s="135">
        <f>IF(N145="nulová",J145,0)</f>
        <v>0</v>
      </c>
      <c r="BJ145" s="17" t="s">
        <v>82</v>
      </c>
      <c r="BK145" s="135">
        <f>ROUND(I145*H145,2)</f>
        <v>63800</v>
      </c>
      <c r="BL145" s="17" t="s">
        <v>277</v>
      </c>
      <c r="BM145" s="134" t="s">
        <v>3713</v>
      </c>
    </row>
    <row r="146" spans="2:65" s="1" customFormat="1">
      <c r="B146" s="29"/>
      <c r="D146" s="136" t="s">
        <v>231</v>
      </c>
      <c r="F146" s="137" t="s">
        <v>3714</v>
      </c>
      <c r="L146" s="29"/>
      <c r="M146" s="138"/>
      <c r="T146" s="53"/>
      <c r="AT146" s="17" t="s">
        <v>231</v>
      </c>
      <c r="AU146" s="17" t="s">
        <v>82</v>
      </c>
    </row>
    <row r="147" spans="2:65" s="1" customFormat="1" ht="19.5">
      <c r="B147" s="29"/>
      <c r="D147" s="136" t="s">
        <v>2923</v>
      </c>
      <c r="F147" s="176" t="s">
        <v>3715</v>
      </c>
      <c r="L147" s="29"/>
      <c r="M147" s="138"/>
      <c r="T147" s="53"/>
      <c r="AT147" s="17" t="s">
        <v>2923</v>
      </c>
      <c r="AU147" s="17" t="s">
        <v>82</v>
      </c>
    </row>
    <row r="148" spans="2:65" s="13" customFormat="1">
      <c r="B148" s="146"/>
      <c r="D148" s="136" t="s">
        <v>234</v>
      </c>
      <c r="E148" s="147" t="s">
        <v>1</v>
      </c>
      <c r="F148" s="148" t="s">
        <v>3716</v>
      </c>
      <c r="H148" s="149">
        <v>2750</v>
      </c>
      <c r="L148" s="146"/>
      <c r="M148" s="150"/>
      <c r="T148" s="151"/>
      <c r="AT148" s="147" t="s">
        <v>234</v>
      </c>
      <c r="AU148" s="147" t="s">
        <v>82</v>
      </c>
      <c r="AV148" s="13" t="s">
        <v>82</v>
      </c>
      <c r="AW148" s="13" t="s">
        <v>29</v>
      </c>
      <c r="AX148" s="13" t="s">
        <v>73</v>
      </c>
      <c r="AY148" s="147" t="s">
        <v>224</v>
      </c>
    </row>
    <row r="149" spans="2:65" s="14" customFormat="1">
      <c r="B149" s="152"/>
      <c r="D149" s="136" t="s">
        <v>234</v>
      </c>
      <c r="E149" s="153" t="s">
        <v>1</v>
      </c>
      <c r="F149" s="154" t="s">
        <v>239</v>
      </c>
      <c r="H149" s="155">
        <v>2750</v>
      </c>
      <c r="L149" s="152"/>
      <c r="M149" s="156"/>
      <c r="T149" s="157"/>
      <c r="AT149" s="153" t="s">
        <v>234</v>
      </c>
      <c r="AU149" s="153" t="s">
        <v>82</v>
      </c>
      <c r="AV149" s="14" t="s">
        <v>106</v>
      </c>
      <c r="AW149" s="14" t="s">
        <v>29</v>
      </c>
      <c r="AX149" s="14" t="s">
        <v>78</v>
      </c>
      <c r="AY149" s="153" t="s">
        <v>224</v>
      </c>
    </row>
    <row r="150" spans="2:65" s="1" customFormat="1" ht="16.5" customHeight="1">
      <c r="B150" s="123"/>
      <c r="C150" s="164" t="s">
        <v>112</v>
      </c>
      <c r="D150" s="164" t="s">
        <v>1008</v>
      </c>
      <c r="E150" s="165" t="s">
        <v>3717</v>
      </c>
      <c r="F150" s="166" t="s">
        <v>3718</v>
      </c>
      <c r="G150" s="167" t="s">
        <v>272</v>
      </c>
      <c r="H150" s="168">
        <v>30</v>
      </c>
      <c r="I150" s="169">
        <v>53.6</v>
      </c>
      <c r="J150" s="169">
        <f>ROUND(I150*H150,2)</f>
        <v>1608</v>
      </c>
      <c r="K150" s="166" t="s">
        <v>230</v>
      </c>
      <c r="L150" s="170"/>
      <c r="M150" s="171" t="s">
        <v>1</v>
      </c>
      <c r="N150" s="172" t="s">
        <v>39</v>
      </c>
      <c r="O150" s="132">
        <v>0</v>
      </c>
      <c r="P150" s="132">
        <f>O150*H150</f>
        <v>0</v>
      </c>
      <c r="Q150" s="132">
        <v>1.8000000000000001E-4</v>
      </c>
      <c r="R150" s="132">
        <f>Q150*H150</f>
        <v>5.4000000000000003E-3</v>
      </c>
      <c r="S150" s="132">
        <v>0</v>
      </c>
      <c r="T150" s="133">
        <f>S150*H150</f>
        <v>0</v>
      </c>
      <c r="AR150" s="134" t="s">
        <v>332</v>
      </c>
      <c r="AT150" s="134" t="s">
        <v>1008</v>
      </c>
      <c r="AU150" s="134" t="s">
        <v>82</v>
      </c>
      <c r="AY150" s="17" t="s">
        <v>224</v>
      </c>
      <c r="BE150" s="135">
        <f>IF(N150="základní",J150,0)</f>
        <v>0</v>
      </c>
      <c r="BF150" s="135">
        <f>IF(N150="snížená",J150,0)</f>
        <v>1608</v>
      </c>
      <c r="BG150" s="135">
        <f>IF(N150="zákl. přenesená",J150,0)</f>
        <v>0</v>
      </c>
      <c r="BH150" s="135">
        <f>IF(N150="sníž. přenesená",J150,0)</f>
        <v>0</v>
      </c>
      <c r="BI150" s="135">
        <f>IF(N150="nulová",J150,0)</f>
        <v>0</v>
      </c>
      <c r="BJ150" s="17" t="s">
        <v>82</v>
      </c>
      <c r="BK150" s="135">
        <f>ROUND(I150*H150,2)</f>
        <v>1608</v>
      </c>
      <c r="BL150" s="17" t="s">
        <v>277</v>
      </c>
      <c r="BM150" s="134" t="s">
        <v>3719</v>
      </c>
    </row>
    <row r="151" spans="2:65" s="1" customFormat="1">
      <c r="B151" s="29"/>
      <c r="D151" s="136" t="s">
        <v>231</v>
      </c>
      <c r="F151" s="137" t="s">
        <v>3718</v>
      </c>
      <c r="L151" s="29"/>
      <c r="M151" s="138"/>
      <c r="T151" s="53"/>
      <c r="AT151" s="17" t="s">
        <v>231</v>
      </c>
      <c r="AU151" s="17" t="s">
        <v>82</v>
      </c>
    </row>
    <row r="152" spans="2:65" s="1" customFormat="1" ht="16.5" customHeight="1">
      <c r="B152" s="123"/>
      <c r="C152" s="164" t="s">
        <v>115</v>
      </c>
      <c r="D152" s="164" t="s">
        <v>1008</v>
      </c>
      <c r="E152" s="165" t="s">
        <v>3720</v>
      </c>
      <c r="F152" s="166" t="s">
        <v>3721</v>
      </c>
      <c r="G152" s="167" t="s">
        <v>272</v>
      </c>
      <c r="H152" s="168">
        <v>2720</v>
      </c>
      <c r="I152" s="169">
        <v>15.8</v>
      </c>
      <c r="J152" s="169">
        <f>ROUND(I152*H152,2)</f>
        <v>42976</v>
      </c>
      <c r="K152" s="166" t="s">
        <v>1</v>
      </c>
      <c r="L152" s="170"/>
      <c r="M152" s="171" t="s">
        <v>1</v>
      </c>
      <c r="N152" s="172" t="s">
        <v>39</v>
      </c>
      <c r="O152" s="132">
        <v>0</v>
      </c>
      <c r="P152" s="132">
        <f>O152*H152</f>
        <v>0</v>
      </c>
      <c r="Q152" s="132">
        <v>8.0000000000000007E-5</v>
      </c>
      <c r="R152" s="132">
        <f>Q152*H152</f>
        <v>0.21760000000000002</v>
      </c>
      <c r="S152" s="132">
        <v>0</v>
      </c>
      <c r="T152" s="133">
        <f>S152*H152</f>
        <v>0</v>
      </c>
      <c r="AR152" s="134" t="s">
        <v>332</v>
      </c>
      <c r="AT152" s="134" t="s">
        <v>1008</v>
      </c>
      <c r="AU152" s="134" t="s">
        <v>82</v>
      </c>
      <c r="AY152" s="17" t="s">
        <v>224</v>
      </c>
      <c r="BE152" s="135">
        <f>IF(N152="základní",J152,0)</f>
        <v>0</v>
      </c>
      <c r="BF152" s="135">
        <f>IF(N152="snížená",J152,0)</f>
        <v>42976</v>
      </c>
      <c r="BG152" s="135">
        <f>IF(N152="zákl. přenesená",J152,0)</f>
        <v>0</v>
      </c>
      <c r="BH152" s="135">
        <f>IF(N152="sníž. přenesená",J152,0)</f>
        <v>0</v>
      </c>
      <c r="BI152" s="135">
        <f>IF(N152="nulová",J152,0)</f>
        <v>0</v>
      </c>
      <c r="BJ152" s="17" t="s">
        <v>82</v>
      </c>
      <c r="BK152" s="135">
        <f>ROUND(I152*H152,2)</f>
        <v>42976</v>
      </c>
      <c r="BL152" s="17" t="s">
        <v>277</v>
      </c>
      <c r="BM152" s="134" t="s">
        <v>3722</v>
      </c>
    </row>
    <row r="153" spans="2:65" s="1" customFormat="1">
      <c r="B153" s="29"/>
      <c r="D153" s="136" t="s">
        <v>231</v>
      </c>
      <c r="F153" s="137" t="s">
        <v>3723</v>
      </c>
      <c r="L153" s="29"/>
      <c r="M153" s="138"/>
      <c r="T153" s="53"/>
      <c r="AT153" s="17" t="s">
        <v>231</v>
      </c>
      <c r="AU153" s="17" t="s">
        <v>82</v>
      </c>
    </row>
    <row r="154" spans="2:65" s="1" customFormat="1" ht="16.5" customHeight="1">
      <c r="B154" s="123"/>
      <c r="C154" s="124" t="s">
        <v>118</v>
      </c>
      <c r="D154" s="124" t="s">
        <v>226</v>
      </c>
      <c r="E154" s="125" t="s">
        <v>3724</v>
      </c>
      <c r="F154" s="126" t="s">
        <v>3725</v>
      </c>
      <c r="G154" s="127" t="s">
        <v>639</v>
      </c>
      <c r="H154" s="128">
        <v>1</v>
      </c>
      <c r="I154" s="129">
        <v>4620</v>
      </c>
      <c r="J154" s="129">
        <f>ROUND(I154*H154,2)</f>
        <v>4620</v>
      </c>
      <c r="K154" s="126" t="s">
        <v>2903</v>
      </c>
      <c r="L154" s="29"/>
      <c r="M154" s="130" t="s">
        <v>1</v>
      </c>
      <c r="N154" s="131" t="s">
        <v>39</v>
      </c>
      <c r="O154" s="132">
        <v>5</v>
      </c>
      <c r="P154" s="132">
        <f>O154*H154</f>
        <v>5</v>
      </c>
      <c r="Q154" s="132">
        <v>0</v>
      </c>
      <c r="R154" s="132">
        <f>Q154*H154</f>
        <v>0</v>
      </c>
      <c r="S154" s="132">
        <v>0</v>
      </c>
      <c r="T154" s="133">
        <f>S154*H154</f>
        <v>0</v>
      </c>
      <c r="AR154" s="134" t="s">
        <v>277</v>
      </c>
      <c r="AT154" s="134" t="s">
        <v>226</v>
      </c>
      <c r="AU154" s="134" t="s">
        <v>82</v>
      </c>
      <c r="AY154" s="17" t="s">
        <v>224</v>
      </c>
      <c r="BE154" s="135">
        <f>IF(N154="základní",J154,0)</f>
        <v>0</v>
      </c>
      <c r="BF154" s="135">
        <f>IF(N154="snížená",J154,0)</f>
        <v>4620</v>
      </c>
      <c r="BG154" s="135">
        <f>IF(N154="zákl. přenesená",J154,0)</f>
        <v>0</v>
      </c>
      <c r="BH154" s="135">
        <f>IF(N154="sníž. přenesená",J154,0)</f>
        <v>0</v>
      </c>
      <c r="BI154" s="135">
        <f>IF(N154="nulová",J154,0)</f>
        <v>0</v>
      </c>
      <c r="BJ154" s="17" t="s">
        <v>82</v>
      </c>
      <c r="BK154" s="135">
        <f>ROUND(I154*H154,2)</f>
        <v>4620</v>
      </c>
      <c r="BL154" s="17" t="s">
        <v>277</v>
      </c>
      <c r="BM154" s="134" t="s">
        <v>3726</v>
      </c>
    </row>
    <row r="155" spans="2:65" s="1" customFormat="1">
      <c r="B155" s="29"/>
      <c r="D155" s="136" t="s">
        <v>231</v>
      </c>
      <c r="F155" s="137" t="s">
        <v>3727</v>
      </c>
      <c r="L155" s="29"/>
      <c r="M155" s="138"/>
      <c r="T155" s="53"/>
      <c r="AT155" s="17" t="s">
        <v>231</v>
      </c>
      <c r="AU155" s="17" t="s">
        <v>82</v>
      </c>
    </row>
    <row r="156" spans="2:65" s="13" customFormat="1">
      <c r="B156" s="146"/>
      <c r="D156" s="136" t="s">
        <v>234</v>
      </c>
      <c r="E156" s="147" t="s">
        <v>1</v>
      </c>
      <c r="F156" s="148" t="s">
        <v>78</v>
      </c>
      <c r="H156" s="149">
        <v>1</v>
      </c>
      <c r="L156" s="146"/>
      <c r="M156" s="150"/>
      <c r="T156" s="151"/>
      <c r="AT156" s="147" t="s">
        <v>234</v>
      </c>
      <c r="AU156" s="147" t="s">
        <v>82</v>
      </c>
      <c r="AV156" s="13" t="s">
        <v>82</v>
      </c>
      <c r="AW156" s="13" t="s">
        <v>29</v>
      </c>
      <c r="AX156" s="13" t="s">
        <v>73</v>
      </c>
      <c r="AY156" s="147" t="s">
        <v>224</v>
      </c>
    </row>
    <row r="157" spans="2:65" s="14" customFormat="1">
      <c r="B157" s="152"/>
      <c r="D157" s="136" t="s">
        <v>234</v>
      </c>
      <c r="E157" s="153" t="s">
        <v>1</v>
      </c>
      <c r="F157" s="154" t="s">
        <v>239</v>
      </c>
      <c r="H157" s="155">
        <v>1</v>
      </c>
      <c r="L157" s="152"/>
      <c r="M157" s="156"/>
      <c r="T157" s="157"/>
      <c r="AT157" s="153" t="s">
        <v>234</v>
      </c>
      <c r="AU157" s="153" t="s">
        <v>82</v>
      </c>
      <c r="AV157" s="14" t="s">
        <v>106</v>
      </c>
      <c r="AW157" s="14" t="s">
        <v>29</v>
      </c>
      <c r="AX157" s="14" t="s">
        <v>78</v>
      </c>
      <c r="AY157" s="153" t="s">
        <v>224</v>
      </c>
    </row>
    <row r="158" spans="2:65" s="1" customFormat="1" ht="16.5" customHeight="1">
      <c r="B158" s="123"/>
      <c r="C158" s="164" t="s">
        <v>280</v>
      </c>
      <c r="D158" s="164" t="s">
        <v>1008</v>
      </c>
      <c r="E158" s="165" t="s">
        <v>2298</v>
      </c>
      <c r="F158" s="166" t="s">
        <v>3728</v>
      </c>
      <c r="G158" s="167" t="s">
        <v>2879</v>
      </c>
      <c r="H158" s="168">
        <v>1</v>
      </c>
      <c r="I158" s="169">
        <v>20000</v>
      </c>
      <c r="J158" s="169">
        <f>ROUND(I158*H158,2)</f>
        <v>20000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20000</v>
      </c>
      <c r="BG158" s="135">
        <f>IF(N158="zákl. přenesená",J158,0)</f>
        <v>0</v>
      </c>
      <c r="BH158" s="135">
        <f>IF(N158="sníž. přenesená",J158,0)</f>
        <v>0</v>
      </c>
      <c r="BI158" s="135">
        <f>IF(N158="nulová",J158,0)</f>
        <v>0</v>
      </c>
      <c r="BJ158" s="17" t="s">
        <v>82</v>
      </c>
      <c r="BK158" s="135">
        <f>ROUND(I158*H158,2)</f>
        <v>20000</v>
      </c>
      <c r="BL158" s="17" t="s">
        <v>277</v>
      </c>
      <c r="BM158" s="134" t="s">
        <v>3729</v>
      </c>
    </row>
    <row r="159" spans="2:65" s="1" customFormat="1">
      <c r="B159" s="29"/>
      <c r="D159" s="136" t="s">
        <v>231</v>
      </c>
      <c r="F159" s="137" t="s">
        <v>3728</v>
      </c>
      <c r="L159" s="29"/>
      <c r="M159" s="138"/>
      <c r="T159" s="53"/>
      <c r="AT159" s="17" t="s">
        <v>231</v>
      </c>
      <c r="AU159" s="17" t="s">
        <v>82</v>
      </c>
    </row>
    <row r="160" spans="2:65" s="1" customFormat="1" ht="24.2" customHeight="1">
      <c r="B160" s="123"/>
      <c r="C160" s="124" t="s">
        <v>258</v>
      </c>
      <c r="D160" s="124" t="s">
        <v>226</v>
      </c>
      <c r="E160" s="125" t="s">
        <v>3730</v>
      </c>
      <c r="F160" s="126" t="s">
        <v>3731</v>
      </c>
      <c r="G160" s="127" t="s">
        <v>639</v>
      </c>
      <c r="H160" s="128">
        <v>1</v>
      </c>
      <c r="I160" s="129">
        <v>138</v>
      </c>
      <c r="J160" s="129">
        <f>ROUND(I160*H160,2)</f>
        <v>138</v>
      </c>
      <c r="K160" s="126" t="s">
        <v>2903</v>
      </c>
      <c r="L160" s="29"/>
      <c r="M160" s="130" t="s">
        <v>1</v>
      </c>
      <c r="N160" s="131" t="s">
        <v>39</v>
      </c>
      <c r="O160" s="132">
        <v>0.11</v>
      </c>
      <c r="P160" s="132">
        <f>O160*H160</f>
        <v>0.11</v>
      </c>
      <c r="Q160" s="132">
        <v>0</v>
      </c>
      <c r="R160" s="132">
        <f>Q160*H160</f>
        <v>0</v>
      </c>
      <c r="S160" s="132">
        <v>0</v>
      </c>
      <c r="T160" s="133">
        <f>S160*H160</f>
        <v>0</v>
      </c>
      <c r="AR160" s="134" t="s">
        <v>277</v>
      </c>
      <c r="AT160" s="134" t="s">
        <v>226</v>
      </c>
      <c r="AU160" s="134" t="s">
        <v>82</v>
      </c>
      <c r="AY160" s="17" t="s">
        <v>224</v>
      </c>
      <c r="BE160" s="135">
        <f>IF(N160="základní",J160,0)</f>
        <v>0</v>
      </c>
      <c r="BF160" s="135">
        <f>IF(N160="snížená",J160,0)</f>
        <v>138</v>
      </c>
      <c r="BG160" s="135">
        <f>IF(N160="zákl. přenesená",J160,0)</f>
        <v>0</v>
      </c>
      <c r="BH160" s="135">
        <f>IF(N160="sníž. přenesená",J160,0)</f>
        <v>0</v>
      </c>
      <c r="BI160" s="135">
        <f>IF(N160="nulová",J160,0)</f>
        <v>0</v>
      </c>
      <c r="BJ160" s="17" t="s">
        <v>82</v>
      </c>
      <c r="BK160" s="135">
        <f>ROUND(I160*H160,2)</f>
        <v>138</v>
      </c>
      <c r="BL160" s="17" t="s">
        <v>277</v>
      </c>
      <c r="BM160" s="134" t="s">
        <v>3732</v>
      </c>
    </row>
    <row r="161" spans="2:65" s="1" customFormat="1" ht="19.5">
      <c r="B161" s="29"/>
      <c r="D161" s="136" t="s">
        <v>231</v>
      </c>
      <c r="F161" s="137" t="s">
        <v>3733</v>
      </c>
      <c r="L161" s="29"/>
      <c r="M161" s="138"/>
      <c r="T161" s="53"/>
      <c r="AT161" s="17" t="s">
        <v>231</v>
      </c>
      <c r="AU161" s="17" t="s">
        <v>82</v>
      </c>
    </row>
    <row r="162" spans="2:65" s="13" customFormat="1">
      <c r="B162" s="146"/>
      <c r="D162" s="136" t="s">
        <v>234</v>
      </c>
      <c r="E162" s="147" t="s">
        <v>1</v>
      </c>
      <c r="F162" s="148" t="s">
        <v>78</v>
      </c>
      <c r="H162" s="149">
        <v>1</v>
      </c>
      <c r="L162" s="146"/>
      <c r="M162" s="150"/>
      <c r="T162" s="151"/>
      <c r="AT162" s="147" t="s">
        <v>234</v>
      </c>
      <c r="AU162" s="147" t="s">
        <v>82</v>
      </c>
      <c r="AV162" s="13" t="s">
        <v>82</v>
      </c>
      <c r="AW162" s="13" t="s">
        <v>29</v>
      </c>
      <c r="AX162" s="13" t="s">
        <v>73</v>
      </c>
      <c r="AY162" s="147" t="s">
        <v>224</v>
      </c>
    </row>
    <row r="163" spans="2:65" s="14" customFormat="1">
      <c r="B163" s="152"/>
      <c r="D163" s="136" t="s">
        <v>234</v>
      </c>
      <c r="E163" s="153" t="s">
        <v>1</v>
      </c>
      <c r="F163" s="154" t="s">
        <v>239</v>
      </c>
      <c r="H163" s="155">
        <v>1</v>
      </c>
      <c r="L163" s="152"/>
      <c r="M163" s="156"/>
      <c r="T163" s="157"/>
      <c r="AT163" s="153" t="s">
        <v>234</v>
      </c>
      <c r="AU163" s="153" t="s">
        <v>82</v>
      </c>
      <c r="AV163" s="14" t="s">
        <v>106</v>
      </c>
      <c r="AW163" s="14" t="s">
        <v>29</v>
      </c>
      <c r="AX163" s="14" t="s">
        <v>78</v>
      </c>
      <c r="AY163" s="153" t="s">
        <v>224</v>
      </c>
    </row>
    <row r="164" spans="2:65" s="1" customFormat="1" ht="16.5" customHeight="1">
      <c r="B164" s="123"/>
      <c r="C164" s="124" t="s">
        <v>297</v>
      </c>
      <c r="D164" s="124" t="s">
        <v>226</v>
      </c>
      <c r="E164" s="125" t="s">
        <v>3734</v>
      </c>
      <c r="F164" s="126" t="s">
        <v>3735</v>
      </c>
      <c r="G164" s="127" t="s">
        <v>639</v>
      </c>
      <c r="H164" s="128">
        <v>3</v>
      </c>
      <c r="I164" s="129">
        <v>138</v>
      </c>
      <c r="J164" s="129">
        <f>ROUND(I164*H164,2)</f>
        <v>414</v>
      </c>
      <c r="K164" s="126" t="s">
        <v>2903</v>
      </c>
      <c r="L164" s="29"/>
      <c r="M164" s="130" t="s">
        <v>1</v>
      </c>
      <c r="N164" s="131" t="s">
        <v>39</v>
      </c>
      <c r="O164" s="132">
        <v>0.15</v>
      </c>
      <c r="P164" s="132">
        <f>O164*H164</f>
        <v>0.44999999999999996</v>
      </c>
      <c r="Q164" s="132">
        <v>0</v>
      </c>
      <c r="R164" s="132">
        <f>Q164*H164</f>
        <v>0</v>
      </c>
      <c r="S164" s="132">
        <v>0</v>
      </c>
      <c r="T164" s="133">
        <f>S164*H164</f>
        <v>0</v>
      </c>
      <c r="AR164" s="134" t="s">
        <v>277</v>
      </c>
      <c r="AT164" s="134" t="s">
        <v>226</v>
      </c>
      <c r="AU164" s="134" t="s">
        <v>82</v>
      </c>
      <c r="AY164" s="17" t="s">
        <v>224</v>
      </c>
      <c r="BE164" s="135">
        <f>IF(N164="základní",J164,0)</f>
        <v>0</v>
      </c>
      <c r="BF164" s="135">
        <f>IF(N164="snížená",J164,0)</f>
        <v>414</v>
      </c>
      <c r="BG164" s="135">
        <f>IF(N164="zákl. přenesená",J164,0)</f>
        <v>0</v>
      </c>
      <c r="BH164" s="135">
        <f>IF(N164="sníž. přenesená",J164,0)</f>
        <v>0</v>
      </c>
      <c r="BI164" s="135">
        <f>IF(N164="nulová",J164,0)</f>
        <v>0</v>
      </c>
      <c r="BJ164" s="17" t="s">
        <v>82</v>
      </c>
      <c r="BK164" s="135">
        <f>ROUND(I164*H164,2)</f>
        <v>414</v>
      </c>
      <c r="BL164" s="17" t="s">
        <v>277</v>
      </c>
      <c r="BM164" s="134" t="s">
        <v>3736</v>
      </c>
    </row>
    <row r="165" spans="2:65" s="1" customFormat="1" ht="19.5">
      <c r="B165" s="29"/>
      <c r="D165" s="136" t="s">
        <v>231</v>
      </c>
      <c r="F165" s="137" t="s">
        <v>3737</v>
      </c>
      <c r="L165" s="29"/>
      <c r="M165" s="138"/>
      <c r="T165" s="53"/>
      <c r="AT165" s="17" t="s">
        <v>231</v>
      </c>
      <c r="AU165" s="17" t="s">
        <v>82</v>
      </c>
    </row>
    <row r="166" spans="2:65" s="13" customFormat="1">
      <c r="B166" s="146"/>
      <c r="D166" s="136" t="s">
        <v>234</v>
      </c>
      <c r="E166" s="147" t="s">
        <v>1</v>
      </c>
      <c r="F166" s="148" t="s">
        <v>101</v>
      </c>
      <c r="H166" s="149">
        <v>3</v>
      </c>
      <c r="L166" s="146"/>
      <c r="M166" s="150"/>
      <c r="T166" s="151"/>
      <c r="AT166" s="147" t="s">
        <v>234</v>
      </c>
      <c r="AU166" s="147" t="s">
        <v>82</v>
      </c>
      <c r="AV166" s="13" t="s">
        <v>82</v>
      </c>
      <c r="AW166" s="13" t="s">
        <v>29</v>
      </c>
      <c r="AX166" s="13" t="s">
        <v>73</v>
      </c>
      <c r="AY166" s="147" t="s">
        <v>224</v>
      </c>
    </row>
    <row r="167" spans="2:65" s="14" customFormat="1">
      <c r="B167" s="152"/>
      <c r="D167" s="136" t="s">
        <v>234</v>
      </c>
      <c r="E167" s="153" t="s">
        <v>1</v>
      </c>
      <c r="F167" s="154" t="s">
        <v>239</v>
      </c>
      <c r="H167" s="155">
        <v>3</v>
      </c>
      <c r="L167" s="152"/>
      <c r="M167" s="156"/>
      <c r="T167" s="157"/>
      <c r="AT167" s="153" t="s">
        <v>234</v>
      </c>
      <c r="AU167" s="153" t="s">
        <v>82</v>
      </c>
      <c r="AV167" s="14" t="s">
        <v>106</v>
      </c>
      <c r="AW167" s="14" t="s">
        <v>29</v>
      </c>
      <c r="AX167" s="14" t="s">
        <v>78</v>
      </c>
      <c r="AY167" s="153" t="s">
        <v>224</v>
      </c>
    </row>
    <row r="168" spans="2:65" s="1" customFormat="1" ht="16.5" customHeight="1">
      <c r="B168" s="123"/>
      <c r="C168" s="164" t="s">
        <v>8</v>
      </c>
      <c r="D168" s="164" t="s">
        <v>1008</v>
      </c>
      <c r="E168" s="165" t="s">
        <v>2884</v>
      </c>
      <c r="F168" s="166" t="s">
        <v>3738</v>
      </c>
      <c r="G168" s="167" t="s">
        <v>2879</v>
      </c>
      <c r="H168" s="168">
        <v>3</v>
      </c>
      <c r="I168" s="169">
        <v>150</v>
      </c>
      <c r="J168" s="169">
        <f>ROUND(I168*H168,2)</f>
        <v>450</v>
      </c>
      <c r="K168" s="166" t="s">
        <v>1</v>
      </c>
      <c r="L168" s="170"/>
      <c r="M168" s="171" t="s">
        <v>1</v>
      </c>
      <c r="N168" s="172" t="s">
        <v>39</v>
      </c>
      <c r="O168" s="132">
        <v>0</v>
      </c>
      <c r="P168" s="132">
        <f>O168*H168</f>
        <v>0</v>
      </c>
      <c r="Q168" s="132">
        <v>0</v>
      </c>
      <c r="R168" s="132">
        <f>Q168*H168</f>
        <v>0</v>
      </c>
      <c r="S168" s="132">
        <v>0</v>
      </c>
      <c r="T168" s="133">
        <f>S168*H168</f>
        <v>0</v>
      </c>
      <c r="AR168" s="134" t="s">
        <v>332</v>
      </c>
      <c r="AT168" s="134" t="s">
        <v>1008</v>
      </c>
      <c r="AU168" s="134" t="s">
        <v>82</v>
      </c>
      <c r="AY168" s="17" t="s">
        <v>224</v>
      </c>
      <c r="BE168" s="135">
        <f>IF(N168="základní",J168,0)</f>
        <v>0</v>
      </c>
      <c r="BF168" s="135">
        <f>IF(N168="snížená",J168,0)</f>
        <v>450</v>
      </c>
      <c r="BG168" s="135">
        <f>IF(N168="zákl. přenesená",J168,0)</f>
        <v>0</v>
      </c>
      <c r="BH168" s="135">
        <f>IF(N168="sníž. přenesená",J168,0)</f>
        <v>0</v>
      </c>
      <c r="BI168" s="135">
        <f>IF(N168="nulová",J168,0)</f>
        <v>0</v>
      </c>
      <c r="BJ168" s="17" t="s">
        <v>82</v>
      </c>
      <c r="BK168" s="135">
        <f>ROUND(I168*H168,2)</f>
        <v>450</v>
      </c>
      <c r="BL168" s="17" t="s">
        <v>277</v>
      </c>
      <c r="BM168" s="134" t="s">
        <v>3739</v>
      </c>
    </row>
    <row r="169" spans="2:65" s="1" customFormat="1">
      <c r="B169" s="29"/>
      <c r="D169" s="136" t="s">
        <v>231</v>
      </c>
      <c r="F169" s="137" t="s">
        <v>3738</v>
      </c>
      <c r="L169" s="29"/>
      <c r="M169" s="138"/>
      <c r="T169" s="53"/>
      <c r="AT169" s="17" t="s">
        <v>231</v>
      </c>
      <c r="AU169" s="17" t="s">
        <v>82</v>
      </c>
    </row>
    <row r="170" spans="2:65" s="1" customFormat="1" ht="16.5" customHeight="1">
      <c r="B170" s="123"/>
      <c r="C170" s="124" t="s">
        <v>310</v>
      </c>
      <c r="D170" s="124" t="s">
        <v>226</v>
      </c>
      <c r="E170" s="125" t="s">
        <v>3740</v>
      </c>
      <c r="F170" s="126" t="s">
        <v>3741</v>
      </c>
      <c r="G170" s="127" t="s">
        <v>639</v>
      </c>
      <c r="H170" s="128">
        <v>3</v>
      </c>
      <c r="I170" s="129">
        <v>3690</v>
      </c>
      <c r="J170" s="129">
        <f>ROUND(I170*H170,2)</f>
        <v>11070</v>
      </c>
      <c r="K170" s="126" t="s">
        <v>2903</v>
      </c>
      <c r="L170" s="29"/>
      <c r="M170" s="130" t="s">
        <v>1</v>
      </c>
      <c r="N170" s="131" t="s">
        <v>39</v>
      </c>
      <c r="O170" s="132">
        <v>4</v>
      </c>
      <c r="P170" s="132">
        <f>O170*H170</f>
        <v>12</v>
      </c>
      <c r="Q170" s="132">
        <v>0</v>
      </c>
      <c r="R170" s="132">
        <f>Q170*H170</f>
        <v>0</v>
      </c>
      <c r="S170" s="132">
        <v>0</v>
      </c>
      <c r="T170" s="133">
        <f>S170*H170</f>
        <v>0</v>
      </c>
      <c r="AR170" s="134" t="s">
        <v>277</v>
      </c>
      <c r="AT170" s="134" t="s">
        <v>226</v>
      </c>
      <c r="AU170" s="134" t="s">
        <v>82</v>
      </c>
      <c r="AY170" s="17" t="s">
        <v>224</v>
      </c>
      <c r="BE170" s="135">
        <f>IF(N170="základní",J170,0)</f>
        <v>0</v>
      </c>
      <c r="BF170" s="135">
        <f>IF(N170="snížená",J170,0)</f>
        <v>11070</v>
      </c>
      <c r="BG170" s="135">
        <f>IF(N170="zákl. přenesená",J170,0)</f>
        <v>0</v>
      </c>
      <c r="BH170" s="135">
        <f>IF(N170="sníž. přenesená",J170,0)</f>
        <v>0</v>
      </c>
      <c r="BI170" s="135">
        <f>IF(N170="nulová",J170,0)</f>
        <v>0</v>
      </c>
      <c r="BJ170" s="17" t="s">
        <v>82</v>
      </c>
      <c r="BK170" s="135">
        <f>ROUND(I170*H170,2)</f>
        <v>11070</v>
      </c>
      <c r="BL170" s="17" t="s">
        <v>277</v>
      </c>
      <c r="BM170" s="134" t="s">
        <v>3742</v>
      </c>
    </row>
    <row r="171" spans="2:65" s="1" customFormat="1" ht="19.5">
      <c r="B171" s="29"/>
      <c r="D171" s="136" t="s">
        <v>231</v>
      </c>
      <c r="F171" s="137" t="s">
        <v>3743</v>
      </c>
      <c r="L171" s="29"/>
      <c r="M171" s="138"/>
      <c r="T171" s="53"/>
      <c r="AT171" s="17" t="s">
        <v>231</v>
      </c>
      <c r="AU171" s="17" t="s">
        <v>82</v>
      </c>
    </row>
    <row r="172" spans="2:65" s="13" customFormat="1">
      <c r="B172" s="146"/>
      <c r="D172" s="136" t="s">
        <v>234</v>
      </c>
      <c r="E172" s="147" t="s">
        <v>1</v>
      </c>
      <c r="F172" s="148" t="s">
        <v>101</v>
      </c>
      <c r="H172" s="149">
        <v>3</v>
      </c>
      <c r="L172" s="146"/>
      <c r="M172" s="150"/>
      <c r="T172" s="151"/>
      <c r="AT172" s="147" t="s">
        <v>234</v>
      </c>
      <c r="AU172" s="147" t="s">
        <v>82</v>
      </c>
      <c r="AV172" s="13" t="s">
        <v>82</v>
      </c>
      <c r="AW172" s="13" t="s">
        <v>29</v>
      </c>
      <c r="AX172" s="13" t="s">
        <v>73</v>
      </c>
      <c r="AY172" s="147" t="s">
        <v>224</v>
      </c>
    </row>
    <row r="173" spans="2:65" s="14" customFormat="1">
      <c r="B173" s="152"/>
      <c r="D173" s="136" t="s">
        <v>234</v>
      </c>
      <c r="E173" s="153" t="s">
        <v>1</v>
      </c>
      <c r="F173" s="154" t="s">
        <v>239</v>
      </c>
      <c r="H173" s="155">
        <v>3</v>
      </c>
      <c r="L173" s="152"/>
      <c r="M173" s="156"/>
      <c r="T173" s="157"/>
      <c r="AT173" s="153" t="s">
        <v>234</v>
      </c>
      <c r="AU173" s="153" t="s">
        <v>82</v>
      </c>
      <c r="AV173" s="14" t="s">
        <v>106</v>
      </c>
      <c r="AW173" s="14" t="s">
        <v>29</v>
      </c>
      <c r="AX173" s="14" t="s">
        <v>78</v>
      </c>
      <c r="AY173" s="153" t="s">
        <v>224</v>
      </c>
    </row>
    <row r="174" spans="2:65" s="1" customFormat="1" ht="16.5" customHeight="1">
      <c r="B174" s="123"/>
      <c r="C174" s="164" t="s">
        <v>273</v>
      </c>
      <c r="D174" s="164" t="s">
        <v>1008</v>
      </c>
      <c r="E174" s="165" t="s">
        <v>2881</v>
      </c>
      <c r="F174" s="166" t="s">
        <v>3744</v>
      </c>
      <c r="G174" s="167" t="s">
        <v>2879</v>
      </c>
      <c r="H174" s="168">
        <v>3</v>
      </c>
      <c r="I174" s="169">
        <v>1600</v>
      </c>
      <c r="J174" s="169">
        <f>ROUND(I174*H174,2)</f>
        <v>4800</v>
      </c>
      <c r="K174" s="166" t="s">
        <v>1</v>
      </c>
      <c r="L174" s="170"/>
      <c r="M174" s="171" t="s">
        <v>1</v>
      </c>
      <c r="N174" s="172" t="s">
        <v>39</v>
      </c>
      <c r="O174" s="132">
        <v>0</v>
      </c>
      <c r="P174" s="132">
        <f>O174*H174</f>
        <v>0</v>
      </c>
      <c r="Q174" s="132">
        <v>0</v>
      </c>
      <c r="R174" s="132">
        <f>Q174*H174</f>
        <v>0</v>
      </c>
      <c r="S174" s="132">
        <v>0</v>
      </c>
      <c r="T174" s="133">
        <f>S174*H174</f>
        <v>0</v>
      </c>
      <c r="AR174" s="134" t="s">
        <v>332</v>
      </c>
      <c r="AT174" s="134" t="s">
        <v>1008</v>
      </c>
      <c r="AU174" s="134" t="s">
        <v>82</v>
      </c>
      <c r="AY174" s="17" t="s">
        <v>224</v>
      </c>
      <c r="BE174" s="135">
        <f>IF(N174="základní",J174,0)</f>
        <v>0</v>
      </c>
      <c r="BF174" s="135">
        <f>IF(N174="snížená",J174,0)</f>
        <v>4800</v>
      </c>
      <c r="BG174" s="135">
        <f>IF(N174="zákl. přenesená",J174,0)</f>
        <v>0</v>
      </c>
      <c r="BH174" s="135">
        <f>IF(N174="sníž. přenesená",J174,0)</f>
        <v>0</v>
      </c>
      <c r="BI174" s="135">
        <f>IF(N174="nulová",J174,0)</f>
        <v>0</v>
      </c>
      <c r="BJ174" s="17" t="s">
        <v>82</v>
      </c>
      <c r="BK174" s="135">
        <f>ROUND(I174*H174,2)</f>
        <v>4800</v>
      </c>
      <c r="BL174" s="17" t="s">
        <v>277</v>
      </c>
      <c r="BM174" s="134" t="s">
        <v>3745</v>
      </c>
    </row>
    <row r="175" spans="2:65" s="1" customFormat="1" ht="19.5">
      <c r="B175" s="29"/>
      <c r="D175" s="136" t="s">
        <v>231</v>
      </c>
      <c r="F175" s="137" t="s">
        <v>3746</v>
      </c>
      <c r="L175" s="29"/>
      <c r="M175" s="138"/>
      <c r="T175" s="53"/>
      <c r="AT175" s="17" t="s">
        <v>231</v>
      </c>
      <c r="AU175" s="17" t="s">
        <v>82</v>
      </c>
    </row>
    <row r="176" spans="2:65" s="1" customFormat="1" ht="16.5" customHeight="1">
      <c r="B176" s="123"/>
      <c r="C176" s="124" t="s">
        <v>325</v>
      </c>
      <c r="D176" s="124" t="s">
        <v>226</v>
      </c>
      <c r="E176" s="125" t="s">
        <v>3747</v>
      </c>
      <c r="F176" s="126" t="s">
        <v>3748</v>
      </c>
      <c r="G176" s="127" t="s">
        <v>639</v>
      </c>
      <c r="H176" s="128">
        <v>1</v>
      </c>
      <c r="I176" s="129">
        <v>2415.77</v>
      </c>
      <c r="J176" s="129">
        <f>ROUND(I176*H176,2)</f>
        <v>2415.77</v>
      </c>
      <c r="K176" s="126" t="s">
        <v>2903</v>
      </c>
      <c r="L176" s="29"/>
      <c r="M176" s="130" t="s">
        <v>1</v>
      </c>
      <c r="N176" s="131" t="s">
        <v>39</v>
      </c>
      <c r="O176" s="132">
        <v>3.3</v>
      </c>
      <c r="P176" s="132">
        <f>O176*H176</f>
        <v>3.3</v>
      </c>
      <c r="Q176" s="132">
        <v>0</v>
      </c>
      <c r="R176" s="132">
        <f>Q176*H176</f>
        <v>0</v>
      </c>
      <c r="S176" s="132">
        <v>0</v>
      </c>
      <c r="T176" s="133">
        <f>S176*H176</f>
        <v>0</v>
      </c>
      <c r="AR176" s="134" t="s">
        <v>277</v>
      </c>
      <c r="AT176" s="134" t="s">
        <v>226</v>
      </c>
      <c r="AU176" s="134" t="s">
        <v>82</v>
      </c>
      <c r="AY176" s="17" t="s">
        <v>224</v>
      </c>
      <c r="BE176" s="135">
        <f>IF(N176="základní",J176,0)</f>
        <v>0</v>
      </c>
      <c r="BF176" s="135">
        <f>IF(N176="snížená",J176,0)</f>
        <v>2415.77</v>
      </c>
      <c r="BG176" s="135">
        <f>IF(N176="zákl. přenesená",J176,0)</f>
        <v>0</v>
      </c>
      <c r="BH176" s="135">
        <f>IF(N176="sníž. přenesená",J176,0)</f>
        <v>0</v>
      </c>
      <c r="BI176" s="135">
        <f>IF(N176="nulová",J176,0)</f>
        <v>0</v>
      </c>
      <c r="BJ176" s="17" t="s">
        <v>82</v>
      </c>
      <c r="BK176" s="135">
        <f>ROUND(I176*H176,2)</f>
        <v>2415.77</v>
      </c>
      <c r="BL176" s="17" t="s">
        <v>277</v>
      </c>
      <c r="BM176" s="134" t="s">
        <v>3749</v>
      </c>
    </row>
    <row r="177" spans="2:65" s="1" customFormat="1" ht="19.5">
      <c r="B177" s="29"/>
      <c r="D177" s="136" t="s">
        <v>231</v>
      </c>
      <c r="F177" s="137" t="s">
        <v>3750</v>
      </c>
      <c r="L177" s="29"/>
      <c r="M177" s="138"/>
      <c r="T177" s="53"/>
      <c r="AT177" s="17" t="s">
        <v>231</v>
      </c>
      <c r="AU177" s="17" t="s">
        <v>82</v>
      </c>
    </row>
    <row r="178" spans="2:65" s="1" customFormat="1" ht="24.2" customHeight="1">
      <c r="B178" s="123"/>
      <c r="C178" s="164" t="s">
        <v>277</v>
      </c>
      <c r="D178" s="164" t="s">
        <v>1008</v>
      </c>
      <c r="E178" s="165" t="s">
        <v>2888</v>
      </c>
      <c r="F178" s="166" t="s">
        <v>3746</v>
      </c>
      <c r="G178" s="167" t="s">
        <v>2879</v>
      </c>
      <c r="H178" s="168">
        <v>1</v>
      </c>
      <c r="I178" s="169">
        <v>2390</v>
      </c>
      <c r="J178" s="169">
        <f>ROUND(I178*H178,2)</f>
        <v>2390</v>
      </c>
      <c r="K178" s="166" t="s">
        <v>1</v>
      </c>
      <c r="L178" s="170"/>
      <c r="M178" s="171" t="s">
        <v>1</v>
      </c>
      <c r="N178" s="172" t="s">
        <v>39</v>
      </c>
      <c r="O178" s="132">
        <v>0</v>
      </c>
      <c r="P178" s="132">
        <f>O178*H178</f>
        <v>0</v>
      </c>
      <c r="Q178" s="132">
        <v>0</v>
      </c>
      <c r="R178" s="132">
        <f>Q178*H178</f>
        <v>0</v>
      </c>
      <c r="S178" s="132">
        <v>0</v>
      </c>
      <c r="T178" s="133">
        <f>S178*H178</f>
        <v>0</v>
      </c>
      <c r="AR178" s="134" t="s">
        <v>332</v>
      </c>
      <c r="AT178" s="134" t="s">
        <v>1008</v>
      </c>
      <c r="AU178" s="134" t="s">
        <v>82</v>
      </c>
      <c r="AY178" s="17" t="s">
        <v>224</v>
      </c>
      <c r="BE178" s="135">
        <f>IF(N178="základní",J178,0)</f>
        <v>0</v>
      </c>
      <c r="BF178" s="135">
        <f>IF(N178="snížená",J178,0)</f>
        <v>2390</v>
      </c>
      <c r="BG178" s="135">
        <f>IF(N178="zákl. přenesená",J178,0)</f>
        <v>0</v>
      </c>
      <c r="BH178" s="135">
        <f>IF(N178="sníž. přenesená",J178,0)</f>
        <v>0</v>
      </c>
      <c r="BI178" s="135">
        <f>IF(N178="nulová",J178,0)</f>
        <v>0</v>
      </c>
      <c r="BJ178" s="17" t="s">
        <v>82</v>
      </c>
      <c r="BK178" s="135">
        <f>ROUND(I178*H178,2)</f>
        <v>2390</v>
      </c>
      <c r="BL178" s="17" t="s">
        <v>277</v>
      </c>
      <c r="BM178" s="134" t="s">
        <v>3751</v>
      </c>
    </row>
    <row r="179" spans="2:65" s="1" customFormat="1" ht="19.5">
      <c r="B179" s="29"/>
      <c r="D179" s="136" t="s">
        <v>231</v>
      </c>
      <c r="F179" s="137" t="s">
        <v>3746</v>
      </c>
      <c r="L179" s="29"/>
      <c r="M179" s="138"/>
      <c r="T179" s="53"/>
      <c r="AT179" s="17" t="s">
        <v>231</v>
      </c>
      <c r="AU179" s="17" t="s">
        <v>82</v>
      </c>
    </row>
    <row r="180" spans="2:65" s="1" customFormat="1" ht="16.5" customHeight="1">
      <c r="B180" s="123"/>
      <c r="C180" s="164" t="s">
        <v>337</v>
      </c>
      <c r="D180" s="164" t="s">
        <v>1008</v>
      </c>
      <c r="E180" s="165" t="s">
        <v>3752</v>
      </c>
      <c r="F180" s="166" t="s">
        <v>3753</v>
      </c>
      <c r="G180" s="167" t="s">
        <v>2879</v>
      </c>
      <c r="H180" s="168">
        <v>1</v>
      </c>
      <c r="I180" s="169">
        <v>720</v>
      </c>
      <c r="J180" s="169">
        <f>ROUND(I180*H180,2)</f>
        <v>720</v>
      </c>
      <c r="K180" s="166" t="s">
        <v>1</v>
      </c>
      <c r="L180" s="170"/>
      <c r="M180" s="171" t="s">
        <v>1</v>
      </c>
      <c r="N180" s="172" t="s">
        <v>39</v>
      </c>
      <c r="O180" s="132">
        <v>0</v>
      </c>
      <c r="P180" s="132">
        <f>O180*H180</f>
        <v>0</v>
      </c>
      <c r="Q180" s="132">
        <v>0</v>
      </c>
      <c r="R180" s="132">
        <f>Q180*H180</f>
        <v>0</v>
      </c>
      <c r="S180" s="132">
        <v>0</v>
      </c>
      <c r="T180" s="133">
        <f>S180*H180</f>
        <v>0</v>
      </c>
      <c r="AR180" s="134" t="s">
        <v>332</v>
      </c>
      <c r="AT180" s="134" t="s">
        <v>1008</v>
      </c>
      <c r="AU180" s="134" t="s">
        <v>82</v>
      </c>
      <c r="AY180" s="17" t="s">
        <v>224</v>
      </c>
      <c r="BE180" s="135">
        <f>IF(N180="základní",J180,0)</f>
        <v>0</v>
      </c>
      <c r="BF180" s="135">
        <f>IF(N180="snížená",J180,0)</f>
        <v>720</v>
      </c>
      <c r="BG180" s="135">
        <f>IF(N180="zákl. přenesená",J180,0)</f>
        <v>0</v>
      </c>
      <c r="BH180" s="135">
        <f>IF(N180="sníž. přenesená",J180,0)</f>
        <v>0</v>
      </c>
      <c r="BI180" s="135">
        <f>IF(N180="nulová",J180,0)</f>
        <v>0</v>
      </c>
      <c r="BJ180" s="17" t="s">
        <v>82</v>
      </c>
      <c r="BK180" s="135">
        <f>ROUND(I180*H180,2)</f>
        <v>720</v>
      </c>
      <c r="BL180" s="17" t="s">
        <v>277</v>
      </c>
      <c r="BM180" s="134" t="s">
        <v>3754</v>
      </c>
    </row>
    <row r="181" spans="2:65" s="1" customFormat="1">
      <c r="B181" s="29"/>
      <c r="D181" s="136" t="s">
        <v>231</v>
      </c>
      <c r="F181" s="137" t="s">
        <v>3753</v>
      </c>
      <c r="L181" s="29"/>
      <c r="M181" s="138"/>
      <c r="T181" s="53"/>
      <c r="AT181" s="17" t="s">
        <v>231</v>
      </c>
      <c r="AU181" s="17" t="s">
        <v>82</v>
      </c>
    </row>
    <row r="182" spans="2:65" s="1" customFormat="1" ht="16.5" customHeight="1">
      <c r="B182" s="123"/>
      <c r="C182" s="164" t="s">
        <v>283</v>
      </c>
      <c r="D182" s="164" t="s">
        <v>1008</v>
      </c>
      <c r="E182" s="165" t="s">
        <v>3467</v>
      </c>
      <c r="F182" s="166" t="s">
        <v>3755</v>
      </c>
      <c r="G182" s="167" t="s">
        <v>2879</v>
      </c>
      <c r="H182" s="168">
        <v>2</v>
      </c>
      <c r="I182" s="169">
        <v>1280</v>
      </c>
      <c r="J182" s="169">
        <f>ROUND(I182*H182,2)</f>
        <v>2560</v>
      </c>
      <c r="K182" s="166" t="s">
        <v>1</v>
      </c>
      <c r="L182" s="170"/>
      <c r="M182" s="171" t="s">
        <v>1</v>
      </c>
      <c r="N182" s="172" t="s">
        <v>39</v>
      </c>
      <c r="O182" s="132">
        <v>0</v>
      </c>
      <c r="P182" s="132">
        <f>O182*H182</f>
        <v>0</v>
      </c>
      <c r="Q182" s="132">
        <v>0</v>
      </c>
      <c r="R182" s="132">
        <f>Q182*H182</f>
        <v>0</v>
      </c>
      <c r="S182" s="132">
        <v>0</v>
      </c>
      <c r="T182" s="133">
        <f>S182*H182</f>
        <v>0</v>
      </c>
      <c r="AR182" s="134" t="s">
        <v>332</v>
      </c>
      <c r="AT182" s="134" t="s">
        <v>1008</v>
      </c>
      <c r="AU182" s="134" t="s">
        <v>82</v>
      </c>
      <c r="AY182" s="17" t="s">
        <v>224</v>
      </c>
      <c r="BE182" s="135">
        <f>IF(N182="základní",J182,0)</f>
        <v>0</v>
      </c>
      <c r="BF182" s="135">
        <f>IF(N182="snížená",J182,0)</f>
        <v>2560</v>
      </c>
      <c r="BG182" s="135">
        <f>IF(N182="zákl. přenesená",J182,0)</f>
        <v>0</v>
      </c>
      <c r="BH182" s="135">
        <f>IF(N182="sníž. přenesená",J182,0)</f>
        <v>0</v>
      </c>
      <c r="BI182" s="135">
        <f>IF(N182="nulová",J182,0)</f>
        <v>0</v>
      </c>
      <c r="BJ182" s="17" t="s">
        <v>82</v>
      </c>
      <c r="BK182" s="135">
        <f>ROUND(I182*H182,2)</f>
        <v>2560</v>
      </c>
      <c r="BL182" s="17" t="s">
        <v>277</v>
      </c>
      <c r="BM182" s="134" t="s">
        <v>3756</v>
      </c>
    </row>
    <row r="183" spans="2:65" s="1" customFormat="1">
      <c r="B183" s="29"/>
      <c r="D183" s="136" t="s">
        <v>231</v>
      </c>
      <c r="F183" s="137" t="s">
        <v>3755</v>
      </c>
      <c r="L183" s="29"/>
      <c r="M183" s="138"/>
      <c r="T183" s="53"/>
      <c r="AT183" s="17" t="s">
        <v>231</v>
      </c>
      <c r="AU183" s="17" t="s">
        <v>82</v>
      </c>
    </row>
    <row r="184" spans="2:65" s="1" customFormat="1" ht="16.5" customHeight="1">
      <c r="B184" s="123"/>
      <c r="C184" s="124" t="s">
        <v>347</v>
      </c>
      <c r="D184" s="124" t="s">
        <v>226</v>
      </c>
      <c r="E184" s="125" t="s">
        <v>3757</v>
      </c>
      <c r="F184" s="126" t="s">
        <v>3758</v>
      </c>
      <c r="G184" s="127" t="s">
        <v>639</v>
      </c>
      <c r="H184" s="128">
        <v>34</v>
      </c>
      <c r="I184" s="129">
        <v>115</v>
      </c>
      <c r="J184" s="129">
        <f>ROUND(I184*H184,2)</f>
        <v>3910</v>
      </c>
      <c r="K184" s="126" t="s">
        <v>2903</v>
      </c>
      <c r="L184" s="29"/>
      <c r="M184" s="130" t="s">
        <v>1</v>
      </c>
      <c r="N184" s="131" t="s">
        <v>39</v>
      </c>
      <c r="O184" s="132">
        <v>0.25</v>
      </c>
      <c r="P184" s="132">
        <f>O184*H184</f>
        <v>8.5</v>
      </c>
      <c r="Q184" s="132">
        <v>0</v>
      </c>
      <c r="R184" s="132">
        <f>Q184*H184</f>
        <v>0</v>
      </c>
      <c r="S184" s="132">
        <v>0</v>
      </c>
      <c r="T184" s="133">
        <f>S184*H184</f>
        <v>0</v>
      </c>
      <c r="AR184" s="134" t="s">
        <v>277</v>
      </c>
      <c r="AT184" s="134" t="s">
        <v>226</v>
      </c>
      <c r="AU184" s="134" t="s">
        <v>82</v>
      </c>
      <c r="AY184" s="17" t="s">
        <v>224</v>
      </c>
      <c r="BE184" s="135">
        <f>IF(N184="základní",J184,0)</f>
        <v>0</v>
      </c>
      <c r="BF184" s="135">
        <f>IF(N184="snížená",J184,0)</f>
        <v>3910</v>
      </c>
      <c r="BG184" s="135">
        <f>IF(N184="zákl. přenesená",J184,0)</f>
        <v>0</v>
      </c>
      <c r="BH184" s="135">
        <f>IF(N184="sníž. přenesená",J184,0)</f>
        <v>0</v>
      </c>
      <c r="BI184" s="135">
        <f>IF(N184="nulová",J184,0)</f>
        <v>0</v>
      </c>
      <c r="BJ184" s="17" t="s">
        <v>82</v>
      </c>
      <c r="BK184" s="135">
        <f>ROUND(I184*H184,2)</f>
        <v>3910</v>
      </c>
      <c r="BL184" s="17" t="s">
        <v>277</v>
      </c>
      <c r="BM184" s="134" t="s">
        <v>3759</v>
      </c>
    </row>
    <row r="185" spans="2:65" s="1" customFormat="1" ht="29.25">
      <c r="B185" s="29"/>
      <c r="D185" s="136" t="s">
        <v>231</v>
      </c>
      <c r="F185" s="137" t="s">
        <v>3760</v>
      </c>
      <c r="L185" s="29"/>
      <c r="M185" s="138"/>
      <c r="T185" s="53"/>
      <c r="AT185" s="17" t="s">
        <v>231</v>
      </c>
      <c r="AU185" s="17" t="s">
        <v>82</v>
      </c>
    </row>
    <row r="186" spans="2:65" s="13" customFormat="1">
      <c r="B186" s="146"/>
      <c r="D186" s="136" t="s">
        <v>234</v>
      </c>
      <c r="E186" s="147" t="s">
        <v>1</v>
      </c>
      <c r="F186" s="148" t="s">
        <v>340</v>
      </c>
      <c r="H186" s="149">
        <v>34</v>
      </c>
      <c r="L186" s="146"/>
      <c r="M186" s="150"/>
      <c r="T186" s="151"/>
      <c r="AT186" s="147" t="s">
        <v>234</v>
      </c>
      <c r="AU186" s="147" t="s">
        <v>82</v>
      </c>
      <c r="AV186" s="13" t="s">
        <v>82</v>
      </c>
      <c r="AW186" s="13" t="s">
        <v>29</v>
      </c>
      <c r="AX186" s="13" t="s">
        <v>78</v>
      </c>
      <c r="AY186" s="147" t="s">
        <v>224</v>
      </c>
    </row>
    <row r="187" spans="2:65" s="1" customFormat="1" ht="16.5" customHeight="1">
      <c r="B187" s="123"/>
      <c r="C187" s="164" t="s">
        <v>293</v>
      </c>
      <c r="D187" s="164" t="s">
        <v>1008</v>
      </c>
      <c r="E187" s="165" t="s">
        <v>3761</v>
      </c>
      <c r="F187" s="166" t="s">
        <v>3762</v>
      </c>
      <c r="G187" s="167" t="s">
        <v>639</v>
      </c>
      <c r="H187" s="168">
        <v>34</v>
      </c>
      <c r="I187" s="169">
        <v>324</v>
      </c>
      <c r="J187" s="169">
        <f>ROUND(I187*H187,2)</f>
        <v>11016</v>
      </c>
      <c r="K187" s="166" t="s">
        <v>2903</v>
      </c>
      <c r="L187" s="170"/>
      <c r="M187" s="171" t="s">
        <v>1</v>
      </c>
      <c r="N187" s="172" t="s">
        <v>39</v>
      </c>
      <c r="O187" s="132">
        <v>0</v>
      </c>
      <c r="P187" s="132">
        <f>O187*H187</f>
        <v>0</v>
      </c>
      <c r="Q187" s="132">
        <v>6.0000000000000002E-5</v>
      </c>
      <c r="R187" s="132">
        <f>Q187*H187</f>
        <v>2.0400000000000001E-3</v>
      </c>
      <c r="S187" s="132">
        <v>0</v>
      </c>
      <c r="T187" s="133">
        <f>S187*H187</f>
        <v>0</v>
      </c>
      <c r="AR187" s="134" t="s">
        <v>332</v>
      </c>
      <c r="AT187" s="134" t="s">
        <v>1008</v>
      </c>
      <c r="AU187" s="134" t="s">
        <v>82</v>
      </c>
      <c r="AY187" s="17" t="s">
        <v>224</v>
      </c>
      <c r="BE187" s="135">
        <f>IF(N187="základní",J187,0)</f>
        <v>0</v>
      </c>
      <c r="BF187" s="135">
        <f>IF(N187="snížená",J187,0)</f>
        <v>11016</v>
      </c>
      <c r="BG187" s="135">
        <f>IF(N187="zákl. přenesená",J187,0)</f>
        <v>0</v>
      </c>
      <c r="BH187" s="135">
        <f>IF(N187="sníž. přenesená",J187,0)</f>
        <v>0</v>
      </c>
      <c r="BI187" s="135">
        <f>IF(N187="nulová",J187,0)</f>
        <v>0</v>
      </c>
      <c r="BJ187" s="17" t="s">
        <v>82</v>
      </c>
      <c r="BK187" s="135">
        <f>ROUND(I187*H187,2)</f>
        <v>11016</v>
      </c>
      <c r="BL187" s="17" t="s">
        <v>277</v>
      </c>
      <c r="BM187" s="134" t="s">
        <v>3763</v>
      </c>
    </row>
    <row r="188" spans="2:65" s="1" customFormat="1">
      <c r="B188" s="29"/>
      <c r="D188" s="136" t="s">
        <v>231</v>
      </c>
      <c r="F188" s="137" t="s">
        <v>3762</v>
      </c>
      <c r="L188" s="29"/>
      <c r="M188" s="138"/>
      <c r="T188" s="53"/>
      <c r="AT188" s="17" t="s">
        <v>231</v>
      </c>
      <c r="AU188" s="17" t="s">
        <v>82</v>
      </c>
    </row>
    <row r="189" spans="2:65" s="1" customFormat="1" ht="21.75" customHeight="1">
      <c r="B189" s="123"/>
      <c r="C189" s="124" t="s">
        <v>7</v>
      </c>
      <c r="D189" s="124" t="s">
        <v>226</v>
      </c>
      <c r="E189" s="125" t="s">
        <v>3764</v>
      </c>
      <c r="F189" s="126" t="s">
        <v>3765</v>
      </c>
      <c r="G189" s="127" t="s">
        <v>639</v>
      </c>
      <c r="H189" s="128">
        <v>64</v>
      </c>
      <c r="I189" s="129">
        <v>342</v>
      </c>
      <c r="J189" s="129">
        <f>ROUND(I189*H189,2)</f>
        <v>21888</v>
      </c>
      <c r="K189" s="126" t="s">
        <v>2903</v>
      </c>
      <c r="L189" s="29"/>
      <c r="M189" s="130" t="s">
        <v>1</v>
      </c>
      <c r="N189" s="131" t="s">
        <v>39</v>
      </c>
      <c r="O189" s="132">
        <v>0.37</v>
      </c>
      <c r="P189" s="132">
        <f>O189*H189</f>
        <v>23.68</v>
      </c>
      <c r="Q189" s="132">
        <v>0</v>
      </c>
      <c r="R189" s="132">
        <f>Q189*H189</f>
        <v>0</v>
      </c>
      <c r="S189" s="132">
        <v>0</v>
      </c>
      <c r="T189" s="133">
        <f>S189*H189</f>
        <v>0</v>
      </c>
      <c r="AR189" s="134" t="s">
        <v>277</v>
      </c>
      <c r="AT189" s="134" t="s">
        <v>226</v>
      </c>
      <c r="AU189" s="134" t="s">
        <v>82</v>
      </c>
      <c r="AY189" s="17" t="s">
        <v>224</v>
      </c>
      <c r="BE189" s="135">
        <f>IF(N189="základní",J189,0)</f>
        <v>0</v>
      </c>
      <c r="BF189" s="135">
        <f>IF(N189="snížená",J189,0)</f>
        <v>21888</v>
      </c>
      <c r="BG189" s="135">
        <f>IF(N189="zákl. přenesená",J189,0)</f>
        <v>0</v>
      </c>
      <c r="BH189" s="135">
        <f>IF(N189="sníž. přenesená",J189,0)</f>
        <v>0</v>
      </c>
      <c r="BI189" s="135">
        <f>IF(N189="nulová",J189,0)</f>
        <v>0</v>
      </c>
      <c r="BJ189" s="17" t="s">
        <v>82</v>
      </c>
      <c r="BK189" s="135">
        <f>ROUND(I189*H189,2)</f>
        <v>21888</v>
      </c>
      <c r="BL189" s="17" t="s">
        <v>277</v>
      </c>
      <c r="BM189" s="134" t="s">
        <v>3766</v>
      </c>
    </row>
    <row r="190" spans="2:65" s="1" customFormat="1" ht="19.5">
      <c r="B190" s="29"/>
      <c r="D190" s="136" t="s">
        <v>231</v>
      </c>
      <c r="F190" s="137" t="s">
        <v>3767</v>
      </c>
      <c r="L190" s="29"/>
      <c r="M190" s="138"/>
      <c r="T190" s="53"/>
      <c r="AT190" s="17" t="s">
        <v>231</v>
      </c>
      <c r="AU190" s="17" t="s">
        <v>82</v>
      </c>
    </row>
    <row r="191" spans="2:65" s="13" customFormat="1">
      <c r="B191" s="146"/>
      <c r="D191" s="136" t="s">
        <v>234</v>
      </c>
      <c r="E191" s="147" t="s">
        <v>1</v>
      </c>
      <c r="F191" s="148" t="s">
        <v>429</v>
      </c>
      <c r="H191" s="149">
        <v>64</v>
      </c>
      <c r="L191" s="146"/>
      <c r="M191" s="150"/>
      <c r="T191" s="151"/>
      <c r="AT191" s="147" t="s">
        <v>234</v>
      </c>
      <c r="AU191" s="147" t="s">
        <v>82</v>
      </c>
      <c r="AV191" s="13" t="s">
        <v>82</v>
      </c>
      <c r="AW191" s="13" t="s">
        <v>29</v>
      </c>
      <c r="AX191" s="13" t="s">
        <v>78</v>
      </c>
      <c r="AY191" s="147" t="s">
        <v>224</v>
      </c>
    </row>
    <row r="192" spans="2:65" s="11" customFormat="1" ht="25.9" customHeight="1">
      <c r="B192" s="112"/>
      <c r="D192" s="113" t="s">
        <v>72</v>
      </c>
      <c r="E192" s="114" t="s">
        <v>3452</v>
      </c>
      <c r="F192" s="114" t="s">
        <v>3453</v>
      </c>
      <c r="J192" s="115">
        <f>BK192</f>
        <v>18880</v>
      </c>
      <c r="L192" s="112"/>
      <c r="M192" s="116"/>
      <c r="P192" s="117">
        <f>SUM(P193:P197)</f>
        <v>40</v>
      </c>
      <c r="R192" s="117">
        <f>SUM(R193:R197)</f>
        <v>0</v>
      </c>
      <c r="T192" s="118">
        <f>SUM(T193:T197)</f>
        <v>0</v>
      </c>
      <c r="AR192" s="113" t="s">
        <v>106</v>
      </c>
      <c r="AT192" s="119" t="s">
        <v>72</v>
      </c>
      <c r="AU192" s="119" t="s">
        <v>73</v>
      </c>
      <c r="AY192" s="113" t="s">
        <v>224</v>
      </c>
      <c r="BK192" s="120">
        <f>SUM(BK193:BK197)</f>
        <v>18880</v>
      </c>
    </row>
    <row r="193" spans="2:65" s="1" customFormat="1" ht="16.5" customHeight="1">
      <c r="B193" s="123"/>
      <c r="C193" s="124" t="s">
        <v>300</v>
      </c>
      <c r="D193" s="124" t="s">
        <v>226</v>
      </c>
      <c r="E193" s="125" t="s">
        <v>3768</v>
      </c>
      <c r="F193" s="126" t="s">
        <v>3769</v>
      </c>
      <c r="G193" s="127" t="s">
        <v>3456</v>
      </c>
      <c r="H193" s="128">
        <v>40</v>
      </c>
      <c r="I193" s="129">
        <v>472</v>
      </c>
      <c r="J193" s="129">
        <f>ROUND(I193*H193,2)</f>
        <v>18880</v>
      </c>
      <c r="K193" s="126" t="s">
        <v>2903</v>
      </c>
      <c r="L193" s="29"/>
      <c r="M193" s="130" t="s">
        <v>1</v>
      </c>
      <c r="N193" s="131" t="s">
        <v>39</v>
      </c>
      <c r="O193" s="132">
        <v>1</v>
      </c>
      <c r="P193" s="132">
        <f>O193*H193</f>
        <v>40</v>
      </c>
      <c r="Q193" s="132">
        <v>0</v>
      </c>
      <c r="R193" s="132">
        <f>Q193*H193</f>
        <v>0</v>
      </c>
      <c r="S193" s="132">
        <v>0</v>
      </c>
      <c r="T193" s="133">
        <f>S193*H193</f>
        <v>0</v>
      </c>
      <c r="AR193" s="134" t="s">
        <v>1564</v>
      </c>
      <c r="AT193" s="134" t="s">
        <v>226</v>
      </c>
      <c r="AU193" s="134" t="s">
        <v>78</v>
      </c>
      <c r="AY193" s="17" t="s">
        <v>224</v>
      </c>
      <c r="BE193" s="135">
        <f>IF(N193="základní",J193,0)</f>
        <v>0</v>
      </c>
      <c r="BF193" s="135">
        <f>IF(N193="snížená",J193,0)</f>
        <v>18880</v>
      </c>
      <c r="BG193" s="135">
        <f>IF(N193="zákl. přenesená",J193,0)</f>
        <v>0</v>
      </c>
      <c r="BH193" s="135">
        <f>IF(N193="sníž. přenesená",J193,0)</f>
        <v>0</v>
      </c>
      <c r="BI193" s="135">
        <f>IF(N193="nulová",J193,0)</f>
        <v>0</v>
      </c>
      <c r="BJ193" s="17" t="s">
        <v>82</v>
      </c>
      <c r="BK193" s="135">
        <f>ROUND(I193*H193,2)</f>
        <v>18880</v>
      </c>
      <c r="BL193" s="17" t="s">
        <v>1564</v>
      </c>
      <c r="BM193" s="134" t="s">
        <v>3770</v>
      </c>
    </row>
    <row r="194" spans="2:65" s="1" customFormat="1" ht="19.5">
      <c r="B194" s="29"/>
      <c r="D194" s="136" t="s">
        <v>231</v>
      </c>
      <c r="F194" s="137" t="s">
        <v>3771</v>
      </c>
      <c r="L194" s="29"/>
      <c r="M194" s="138"/>
      <c r="T194" s="53"/>
      <c r="AT194" s="17" t="s">
        <v>231</v>
      </c>
      <c r="AU194" s="17" t="s">
        <v>78</v>
      </c>
    </row>
    <row r="195" spans="2:65" s="12" customFormat="1">
      <c r="B195" s="141"/>
      <c r="D195" s="136" t="s">
        <v>234</v>
      </c>
      <c r="E195" s="142" t="s">
        <v>1</v>
      </c>
      <c r="F195" s="143" t="s">
        <v>3772</v>
      </c>
      <c r="H195" s="142" t="s">
        <v>1</v>
      </c>
      <c r="L195" s="141"/>
      <c r="M195" s="144"/>
      <c r="T195" s="145"/>
      <c r="AT195" s="142" t="s">
        <v>234</v>
      </c>
      <c r="AU195" s="142" t="s">
        <v>78</v>
      </c>
      <c r="AV195" s="12" t="s">
        <v>78</v>
      </c>
      <c r="AW195" s="12" t="s">
        <v>29</v>
      </c>
      <c r="AX195" s="12" t="s">
        <v>73</v>
      </c>
      <c r="AY195" s="142" t="s">
        <v>224</v>
      </c>
    </row>
    <row r="196" spans="2:65" s="13" customFormat="1">
      <c r="B196" s="146"/>
      <c r="D196" s="136" t="s">
        <v>234</v>
      </c>
      <c r="E196" s="147" t="s">
        <v>1</v>
      </c>
      <c r="F196" s="148" t="s">
        <v>355</v>
      </c>
      <c r="H196" s="149">
        <v>40</v>
      </c>
      <c r="L196" s="146"/>
      <c r="M196" s="150"/>
      <c r="T196" s="151"/>
      <c r="AT196" s="147" t="s">
        <v>234</v>
      </c>
      <c r="AU196" s="147" t="s">
        <v>78</v>
      </c>
      <c r="AV196" s="13" t="s">
        <v>82</v>
      </c>
      <c r="AW196" s="13" t="s">
        <v>29</v>
      </c>
      <c r="AX196" s="13" t="s">
        <v>73</v>
      </c>
      <c r="AY196" s="147" t="s">
        <v>224</v>
      </c>
    </row>
    <row r="197" spans="2:65" s="14" customFormat="1">
      <c r="B197" s="152"/>
      <c r="D197" s="136" t="s">
        <v>234</v>
      </c>
      <c r="E197" s="153" t="s">
        <v>1</v>
      </c>
      <c r="F197" s="154" t="s">
        <v>239</v>
      </c>
      <c r="H197" s="155">
        <v>40</v>
      </c>
      <c r="L197" s="152"/>
      <c r="M197" s="156"/>
      <c r="T197" s="157"/>
      <c r="AT197" s="153" t="s">
        <v>234</v>
      </c>
      <c r="AU197" s="153" t="s">
        <v>78</v>
      </c>
      <c r="AV197" s="14" t="s">
        <v>106</v>
      </c>
      <c r="AW197" s="14" t="s">
        <v>29</v>
      </c>
      <c r="AX197" s="14" t="s">
        <v>78</v>
      </c>
      <c r="AY197" s="153" t="s">
        <v>224</v>
      </c>
    </row>
    <row r="198" spans="2:65" s="11" customFormat="1" ht="25.9" customHeight="1">
      <c r="B198" s="112"/>
      <c r="D198" s="113" t="s">
        <v>72</v>
      </c>
      <c r="E198" s="114" t="s">
        <v>2877</v>
      </c>
      <c r="F198" s="114" t="s">
        <v>2877</v>
      </c>
      <c r="J198" s="115">
        <f>BK198</f>
        <v>13300</v>
      </c>
      <c r="L198" s="112"/>
      <c r="M198" s="116"/>
      <c r="P198" s="117">
        <f>SUM(P199:P206)</f>
        <v>0</v>
      </c>
      <c r="R198" s="117">
        <f>SUM(R199:R206)</f>
        <v>0</v>
      </c>
      <c r="T198" s="118">
        <f>SUM(T199:T206)</f>
        <v>0</v>
      </c>
      <c r="AR198" s="113" t="s">
        <v>106</v>
      </c>
      <c r="AT198" s="119" t="s">
        <v>72</v>
      </c>
      <c r="AU198" s="119" t="s">
        <v>73</v>
      </c>
      <c r="AY198" s="113" t="s">
        <v>224</v>
      </c>
      <c r="BK198" s="120">
        <f>SUM(BK199:BK206)</f>
        <v>13300</v>
      </c>
    </row>
    <row r="199" spans="2:65" s="1" customFormat="1" ht="16.5" customHeight="1">
      <c r="B199" s="123"/>
      <c r="C199" s="124" t="s">
        <v>366</v>
      </c>
      <c r="D199" s="124" t="s">
        <v>226</v>
      </c>
      <c r="E199" s="125" t="s">
        <v>2298</v>
      </c>
      <c r="F199" s="126" t="s">
        <v>3773</v>
      </c>
      <c r="G199" s="127" t="s">
        <v>3774</v>
      </c>
      <c r="H199" s="128">
        <v>1</v>
      </c>
      <c r="I199" s="129">
        <v>5000</v>
      </c>
      <c r="J199" s="129">
        <f>ROUND(I199*H199,2)</f>
        <v>5000</v>
      </c>
      <c r="K199" s="126" t="s">
        <v>1</v>
      </c>
      <c r="L199" s="29"/>
      <c r="M199" s="130" t="s">
        <v>1</v>
      </c>
      <c r="N199" s="131" t="s">
        <v>39</v>
      </c>
      <c r="O199" s="132">
        <v>0</v>
      </c>
      <c r="P199" s="132">
        <f>O199*H199</f>
        <v>0</v>
      </c>
      <c r="Q199" s="132">
        <v>0</v>
      </c>
      <c r="R199" s="132">
        <f>Q199*H199</f>
        <v>0</v>
      </c>
      <c r="S199" s="132">
        <v>0</v>
      </c>
      <c r="T199" s="133">
        <f>S199*H199</f>
        <v>0</v>
      </c>
      <c r="AR199" s="134" t="s">
        <v>1564</v>
      </c>
      <c r="AT199" s="134" t="s">
        <v>226</v>
      </c>
      <c r="AU199" s="134" t="s">
        <v>78</v>
      </c>
      <c r="AY199" s="17" t="s">
        <v>224</v>
      </c>
      <c r="BE199" s="135">
        <f>IF(N199="základní",J199,0)</f>
        <v>0</v>
      </c>
      <c r="BF199" s="135">
        <f>IF(N199="snížená",J199,0)</f>
        <v>5000</v>
      </c>
      <c r="BG199" s="135">
        <f>IF(N199="zákl. přenesená",J199,0)</f>
        <v>0</v>
      </c>
      <c r="BH199" s="135">
        <f>IF(N199="sníž. přenesená",J199,0)</f>
        <v>0</v>
      </c>
      <c r="BI199" s="135">
        <f>IF(N199="nulová",J199,0)</f>
        <v>0</v>
      </c>
      <c r="BJ199" s="17" t="s">
        <v>82</v>
      </c>
      <c r="BK199" s="135">
        <f>ROUND(I199*H199,2)</f>
        <v>5000</v>
      </c>
      <c r="BL199" s="17" t="s">
        <v>1564</v>
      </c>
      <c r="BM199" s="134" t="s">
        <v>3775</v>
      </c>
    </row>
    <row r="200" spans="2:65" s="1" customFormat="1">
      <c r="B200" s="29"/>
      <c r="D200" s="136" t="s">
        <v>231</v>
      </c>
      <c r="F200" s="137" t="s">
        <v>3773</v>
      </c>
      <c r="L200" s="29"/>
      <c r="M200" s="138"/>
      <c r="T200" s="53"/>
      <c r="AT200" s="17" t="s">
        <v>231</v>
      </c>
      <c r="AU200" s="17" t="s">
        <v>78</v>
      </c>
    </row>
    <row r="201" spans="2:65" s="1" customFormat="1" ht="16.5" customHeight="1">
      <c r="B201" s="123"/>
      <c r="C201" s="124" t="s">
        <v>304</v>
      </c>
      <c r="D201" s="124" t="s">
        <v>226</v>
      </c>
      <c r="E201" s="125" t="s">
        <v>2881</v>
      </c>
      <c r="F201" s="126" t="s">
        <v>3776</v>
      </c>
      <c r="G201" s="127" t="s">
        <v>3774</v>
      </c>
      <c r="H201" s="128">
        <v>1</v>
      </c>
      <c r="I201" s="129">
        <v>2000</v>
      </c>
      <c r="J201" s="129">
        <f>ROUND(I201*H201,2)</f>
        <v>2000</v>
      </c>
      <c r="K201" s="126" t="s">
        <v>1</v>
      </c>
      <c r="L201" s="29"/>
      <c r="M201" s="130" t="s">
        <v>1</v>
      </c>
      <c r="N201" s="131" t="s">
        <v>39</v>
      </c>
      <c r="O201" s="132">
        <v>0</v>
      </c>
      <c r="P201" s="132">
        <f>O201*H201</f>
        <v>0</v>
      </c>
      <c r="Q201" s="132">
        <v>0</v>
      </c>
      <c r="R201" s="132">
        <f>Q201*H201</f>
        <v>0</v>
      </c>
      <c r="S201" s="132">
        <v>0</v>
      </c>
      <c r="T201" s="133">
        <f>S201*H201</f>
        <v>0</v>
      </c>
      <c r="AR201" s="134" t="s">
        <v>1564</v>
      </c>
      <c r="AT201" s="134" t="s">
        <v>226</v>
      </c>
      <c r="AU201" s="134" t="s">
        <v>78</v>
      </c>
      <c r="AY201" s="17" t="s">
        <v>224</v>
      </c>
      <c r="BE201" s="135">
        <f>IF(N201="základní",J201,0)</f>
        <v>0</v>
      </c>
      <c r="BF201" s="135">
        <f>IF(N201="snížená",J201,0)</f>
        <v>2000</v>
      </c>
      <c r="BG201" s="135">
        <f>IF(N201="zákl. přenesená",J201,0)</f>
        <v>0</v>
      </c>
      <c r="BH201" s="135">
        <f>IF(N201="sníž. přenesená",J201,0)</f>
        <v>0</v>
      </c>
      <c r="BI201" s="135">
        <f>IF(N201="nulová",J201,0)</f>
        <v>0</v>
      </c>
      <c r="BJ201" s="17" t="s">
        <v>82</v>
      </c>
      <c r="BK201" s="135">
        <f>ROUND(I201*H201,2)</f>
        <v>2000</v>
      </c>
      <c r="BL201" s="17" t="s">
        <v>1564</v>
      </c>
      <c r="BM201" s="134" t="s">
        <v>3777</v>
      </c>
    </row>
    <row r="202" spans="2:65" s="1" customFormat="1">
      <c r="B202" s="29"/>
      <c r="D202" s="136" t="s">
        <v>231</v>
      </c>
      <c r="F202" s="137" t="s">
        <v>3776</v>
      </c>
      <c r="L202" s="29"/>
      <c r="M202" s="138"/>
      <c r="T202" s="53"/>
      <c r="AT202" s="17" t="s">
        <v>231</v>
      </c>
      <c r="AU202" s="17" t="s">
        <v>78</v>
      </c>
    </row>
    <row r="203" spans="2:65" s="1" customFormat="1" ht="24.2" customHeight="1">
      <c r="B203" s="123"/>
      <c r="C203" s="124" t="s">
        <v>376</v>
      </c>
      <c r="D203" s="124" t="s">
        <v>226</v>
      </c>
      <c r="E203" s="125" t="s">
        <v>2884</v>
      </c>
      <c r="F203" s="126" t="s">
        <v>3778</v>
      </c>
      <c r="G203" s="127" t="s">
        <v>2879</v>
      </c>
      <c r="H203" s="128">
        <v>4</v>
      </c>
      <c r="I203" s="129">
        <v>600</v>
      </c>
      <c r="J203" s="129">
        <f>ROUND(I203*H203,2)</f>
        <v>2400</v>
      </c>
      <c r="K203" s="126" t="s">
        <v>1</v>
      </c>
      <c r="L203" s="29"/>
      <c r="M203" s="130" t="s">
        <v>1</v>
      </c>
      <c r="N203" s="131" t="s">
        <v>39</v>
      </c>
      <c r="O203" s="132">
        <v>0</v>
      </c>
      <c r="P203" s="132">
        <f>O203*H203</f>
        <v>0</v>
      </c>
      <c r="Q203" s="132">
        <v>0</v>
      </c>
      <c r="R203" s="132">
        <f>Q203*H203</f>
        <v>0</v>
      </c>
      <c r="S203" s="132">
        <v>0</v>
      </c>
      <c r="T203" s="133">
        <f>S203*H203</f>
        <v>0</v>
      </c>
      <c r="AR203" s="134" t="s">
        <v>1564</v>
      </c>
      <c r="AT203" s="134" t="s">
        <v>226</v>
      </c>
      <c r="AU203" s="134" t="s">
        <v>78</v>
      </c>
      <c r="AY203" s="17" t="s">
        <v>224</v>
      </c>
      <c r="BE203" s="135">
        <f>IF(N203="základní",J203,0)</f>
        <v>0</v>
      </c>
      <c r="BF203" s="135">
        <f>IF(N203="snížená",J203,0)</f>
        <v>2400</v>
      </c>
      <c r="BG203" s="135">
        <f>IF(N203="zákl. přenesená",J203,0)</f>
        <v>0</v>
      </c>
      <c r="BH203" s="135">
        <f>IF(N203="sníž. přenesená",J203,0)</f>
        <v>0</v>
      </c>
      <c r="BI203" s="135">
        <f>IF(N203="nulová",J203,0)</f>
        <v>0</v>
      </c>
      <c r="BJ203" s="17" t="s">
        <v>82</v>
      </c>
      <c r="BK203" s="135">
        <f>ROUND(I203*H203,2)</f>
        <v>2400</v>
      </c>
      <c r="BL203" s="17" t="s">
        <v>1564</v>
      </c>
      <c r="BM203" s="134" t="s">
        <v>3779</v>
      </c>
    </row>
    <row r="204" spans="2:65" s="1" customFormat="1" ht="19.5">
      <c r="B204" s="29"/>
      <c r="D204" s="136" t="s">
        <v>231</v>
      </c>
      <c r="F204" s="137" t="s">
        <v>3778</v>
      </c>
      <c r="L204" s="29"/>
      <c r="M204" s="138"/>
      <c r="T204" s="53"/>
      <c r="AT204" s="17" t="s">
        <v>231</v>
      </c>
      <c r="AU204" s="17" t="s">
        <v>78</v>
      </c>
    </row>
    <row r="205" spans="2:65" s="1" customFormat="1" ht="44.25" customHeight="1">
      <c r="B205" s="123"/>
      <c r="C205" s="124" t="s">
        <v>313</v>
      </c>
      <c r="D205" s="124" t="s">
        <v>226</v>
      </c>
      <c r="E205" s="125" t="s">
        <v>2888</v>
      </c>
      <c r="F205" s="126" t="s">
        <v>3780</v>
      </c>
      <c r="G205" s="127" t="s">
        <v>2879</v>
      </c>
      <c r="H205" s="128">
        <v>1</v>
      </c>
      <c r="I205" s="129">
        <v>3900</v>
      </c>
      <c r="J205" s="129">
        <f>ROUND(I205*H205,2)</f>
        <v>3900</v>
      </c>
      <c r="K205" s="126" t="s">
        <v>1</v>
      </c>
      <c r="L205" s="29"/>
      <c r="M205" s="130" t="s">
        <v>1</v>
      </c>
      <c r="N205" s="131" t="s">
        <v>39</v>
      </c>
      <c r="O205" s="132">
        <v>0</v>
      </c>
      <c r="P205" s="132">
        <f>O205*H205</f>
        <v>0</v>
      </c>
      <c r="Q205" s="132">
        <v>0</v>
      </c>
      <c r="R205" s="132">
        <f>Q205*H205</f>
        <v>0</v>
      </c>
      <c r="S205" s="132">
        <v>0</v>
      </c>
      <c r="T205" s="133">
        <f>S205*H205</f>
        <v>0</v>
      </c>
      <c r="AR205" s="134" t="s">
        <v>1564</v>
      </c>
      <c r="AT205" s="134" t="s">
        <v>226</v>
      </c>
      <c r="AU205" s="134" t="s">
        <v>78</v>
      </c>
      <c r="AY205" s="17" t="s">
        <v>224</v>
      </c>
      <c r="BE205" s="135">
        <f>IF(N205="základní",J205,0)</f>
        <v>0</v>
      </c>
      <c r="BF205" s="135">
        <f>IF(N205="snížená",J205,0)</f>
        <v>3900</v>
      </c>
      <c r="BG205" s="135">
        <f>IF(N205="zákl. přenesená",J205,0)</f>
        <v>0</v>
      </c>
      <c r="BH205" s="135">
        <f>IF(N205="sníž. přenesená",J205,0)</f>
        <v>0</v>
      </c>
      <c r="BI205" s="135">
        <f>IF(N205="nulová",J205,0)</f>
        <v>0</v>
      </c>
      <c r="BJ205" s="17" t="s">
        <v>82</v>
      </c>
      <c r="BK205" s="135">
        <f>ROUND(I205*H205,2)</f>
        <v>3900</v>
      </c>
      <c r="BL205" s="17" t="s">
        <v>1564</v>
      </c>
      <c r="BM205" s="134" t="s">
        <v>3781</v>
      </c>
    </row>
    <row r="206" spans="2:65" s="1" customFormat="1" ht="29.25">
      <c r="B206" s="29"/>
      <c r="D206" s="136" t="s">
        <v>231</v>
      </c>
      <c r="F206" s="137" t="s">
        <v>3780</v>
      </c>
      <c r="L206" s="29"/>
      <c r="M206" s="173"/>
      <c r="N206" s="174"/>
      <c r="O206" s="174"/>
      <c r="P206" s="174"/>
      <c r="Q206" s="174"/>
      <c r="R206" s="174"/>
      <c r="S206" s="174"/>
      <c r="T206" s="175"/>
      <c r="AT206" s="17" t="s">
        <v>231</v>
      </c>
      <c r="AU206" s="17" t="s">
        <v>78</v>
      </c>
    </row>
    <row r="207" spans="2:65" s="1" customFormat="1" ht="6.95" customHeight="1">
      <c r="B207" s="41"/>
      <c r="C207" s="42"/>
      <c r="D207" s="42"/>
      <c r="E207" s="42"/>
      <c r="F207" s="42"/>
      <c r="G207" s="42"/>
      <c r="H207" s="42"/>
      <c r="I207" s="42"/>
      <c r="J207" s="42"/>
      <c r="K207" s="42"/>
      <c r="L207" s="29"/>
    </row>
  </sheetData>
  <autoFilter ref="C128:K206" xr:uid="{00000000-0009-0000-0000-000007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206"/>
  <sheetViews>
    <sheetView showGridLines="0" workbookViewId="0">
      <selection activeCell="E119" sqref="E119:H119"/>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1" t="s">
        <v>5</v>
      </c>
      <c r="M2" s="222"/>
      <c r="N2" s="222"/>
      <c r="O2" s="222"/>
      <c r="P2" s="222"/>
      <c r="Q2" s="222"/>
      <c r="R2" s="222"/>
      <c r="S2" s="222"/>
      <c r="T2" s="222"/>
      <c r="U2" s="222"/>
      <c r="V2" s="222"/>
      <c r="AT2" s="17" t="s">
        <v>103</v>
      </c>
    </row>
    <row r="3" spans="2:46" ht="6.95" customHeight="1">
      <c r="B3" s="18"/>
      <c r="C3" s="19"/>
      <c r="D3" s="19"/>
      <c r="E3" s="19"/>
      <c r="F3" s="19"/>
      <c r="G3" s="19"/>
      <c r="H3" s="19"/>
      <c r="I3" s="19"/>
      <c r="J3" s="19"/>
      <c r="K3" s="19"/>
      <c r="L3" s="20"/>
      <c r="AT3" s="17" t="s">
        <v>78</v>
      </c>
    </row>
    <row r="4" spans="2:46" ht="24.95" customHeight="1">
      <c r="B4" s="20"/>
      <c r="D4" s="21" t="s">
        <v>164</v>
      </c>
      <c r="L4" s="20"/>
      <c r="M4" s="81" t="s">
        <v>10</v>
      </c>
      <c r="AT4" s="17" t="s">
        <v>3</v>
      </c>
    </row>
    <row r="5" spans="2:46" ht="6.95" customHeight="1">
      <c r="B5" s="20"/>
      <c r="L5" s="20"/>
    </row>
    <row r="6" spans="2:46" ht="12" customHeight="1">
      <c r="B6" s="20"/>
      <c r="D6" s="26" t="s">
        <v>14</v>
      </c>
      <c r="L6" s="20"/>
    </row>
    <row r="7" spans="2:46" ht="16.5" customHeight="1">
      <c r="B7" s="20"/>
      <c r="E7" s="230" t="str">
        <f>'Rekapitulace stavby'!K6</f>
        <v>ODUS Kamenice</v>
      </c>
      <c r="F7" s="231"/>
      <c r="G7" s="231"/>
      <c r="H7" s="231"/>
      <c r="L7" s="20"/>
    </row>
    <row r="8" spans="2:46" ht="12.75">
      <c r="B8" s="20"/>
      <c r="D8" s="26" t="s">
        <v>165</v>
      </c>
      <c r="L8" s="20"/>
    </row>
    <row r="9" spans="2:46" ht="16.5" customHeight="1">
      <c r="B9" s="20"/>
      <c r="E9" s="230" t="s">
        <v>7784</v>
      </c>
      <c r="F9" s="222"/>
      <c r="G9" s="222"/>
      <c r="H9" s="222"/>
      <c r="L9" s="20"/>
    </row>
    <row r="10" spans="2:46" ht="12" customHeight="1">
      <c r="B10" s="20"/>
      <c r="D10" s="26" t="s">
        <v>167</v>
      </c>
      <c r="L10" s="20"/>
    </row>
    <row r="11" spans="2:46" s="1" customFormat="1" ht="16.5" customHeight="1">
      <c r="B11" s="29"/>
      <c r="E11" s="199" t="s">
        <v>3699</v>
      </c>
      <c r="F11" s="229"/>
      <c r="G11" s="229"/>
      <c r="H11" s="229"/>
      <c r="L11" s="29"/>
    </row>
    <row r="12" spans="2:46" s="1" customFormat="1" ht="12" customHeight="1">
      <c r="B12" s="29"/>
      <c r="D12" s="26" t="s">
        <v>3700</v>
      </c>
      <c r="L12" s="29"/>
    </row>
    <row r="13" spans="2:46" s="1" customFormat="1" ht="16.5" customHeight="1">
      <c r="B13" s="29"/>
      <c r="E13" s="211" t="s">
        <v>3782</v>
      </c>
      <c r="F13" s="229"/>
      <c r="G13" s="229"/>
      <c r="H13" s="229"/>
      <c r="L13" s="29"/>
    </row>
    <row r="14" spans="2:46" s="1" customFormat="1">
      <c r="B14" s="29"/>
      <c r="L14" s="29"/>
    </row>
    <row r="15" spans="2:46" s="1" customFormat="1" ht="12" customHeight="1">
      <c r="B15" s="29"/>
      <c r="D15" s="26" t="s">
        <v>16</v>
      </c>
      <c r="F15" s="24" t="s">
        <v>1</v>
      </c>
      <c r="I15" s="26" t="s">
        <v>17</v>
      </c>
      <c r="J15" s="24" t="s">
        <v>1</v>
      </c>
      <c r="L15" s="29"/>
    </row>
    <row r="16" spans="2:46" s="1" customFormat="1" ht="12" customHeight="1">
      <c r="B16" s="29"/>
      <c r="D16" s="26" t="s">
        <v>18</v>
      </c>
      <c r="F16" s="24" t="s">
        <v>19</v>
      </c>
      <c r="I16" s="26" t="s">
        <v>20</v>
      </c>
      <c r="J16" s="49" t="str">
        <f>'Rekapitulace stavby'!AN8</f>
        <v>8. 6. 2024</v>
      </c>
      <c r="L16" s="29"/>
    </row>
    <row r="17" spans="2:12" s="1" customFormat="1" ht="10.9" customHeight="1">
      <c r="B17" s="29"/>
      <c r="L17" s="29"/>
    </row>
    <row r="18" spans="2:12" s="1" customFormat="1" ht="12" customHeight="1">
      <c r="B18" s="29"/>
      <c r="D18" s="26" t="s">
        <v>22</v>
      </c>
      <c r="I18" s="26" t="s">
        <v>23</v>
      </c>
      <c r="J18" s="24" t="str">
        <f>IF('Rekapitulace stavby'!AN10="","",'Rekapitulace stavby'!AN10)</f>
        <v/>
      </c>
      <c r="L18" s="29"/>
    </row>
    <row r="19" spans="2:12" s="1" customFormat="1" ht="18" customHeight="1">
      <c r="B19" s="29"/>
      <c r="E19" s="24" t="str">
        <f>IF('Rekapitulace stavby'!E11="","",'Rekapitulace stavby'!E11)</f>
        <v xml:space="preserve"> </v>
      </c>
      <c r="I19" s="26" t="s">
        <v>25</v>
      </c>
      <c r="J19" s="24" t="str">
        <f>IF('Rekapitulace stavby'!AN11="","",'Rekapitulace stavby'!AN11)</f>
        <v/>
      </c>
      <c r="L19" s="29"/>
    </row>
    <row r="20" spans="2:12" s="1" customFormat="1" ht="6.95" customHeight="1">
      <c r="B20" s="29"/>
      <c r="L20" s="29"/>
    </row>
    <row r="21" spans="2:12" s="1" customFormat="1" ht="12" customHeight="1">
      <c r="B21" s="29"/>
      <c r="D21" s="26" t="s">
        <v>26</v>
      </c>
      <c r="I21" s="26" t="s">
        <v>23</v>
      </c>
      <c r="J21" s="24" t="str">
        <f>'Rekapitulace stavby'!AN13</f>
        <v/>
      </c>
      <c r="L21" s="29"/>
    </row>
    <row r="22" spans="2:12" s="1" customFormat="1" ht="18" customHeight="1">
      <c r="B22" s="29"/>
      <c r="E22" s="223" t="str">
        <f>'Rekapitulace stavby'!E14</f>
        <v xml:space="preserve"> </v>
      </c>
      <c r="F22" s="223"/>
      <c r="G22" s="223"/>
      <c r="H22" s="223"/>
      <c r="I22" s="26" t="s">
        <v>25</v>
      </c>
      <c r="J22" s="24" t="str">
        <f>'Rekapitulace stavby'!AN14</f>
        <v/>
      </c>
      <c r="L22" s="29"/>
    </row>
    <row r="23" spans="2:12" s="1" customFormat="1" ht="6.95" customHeight="1">
      <c r="B23" s="29"/>
      <c r="L23" s="29"/>
    </row>
    <row r="24" spans="2:12" s="1" customFormat="1" ht="12" customHeight="1">
      <c r="B24" s="29"/>
      <c r="D24" s="26" t="s">
        <v>27</v>
      </c>
      <c r="I24" s="26" t="s">
        <v>23</v>
      </c>
      <c r="J24" s="24" t="s">
        <v>1</v>
      </c>
      <c r="L24" s="29"/>
    </row>
    <row r="25" spans="2:12" s="1" customFormat="1" ht="18" customHeight="1">
      <c r="B25" s="29"/>
      <c r="E25" s="24" t="s">
        <v>28</v>
      </c>
      <c r="I25" s="26" t="s">
        <v>25</v>
      </c>
      <c r="J25" s="24" t="s">
        <v>1</v>
      </c>
      <c r="L25" s="29"/>
    </row>
    <row r="26" spans="2:12" s="1" customFormat="1" ht="6.95" customHeight="1">
      <c r="B26" s="29"/>
      <c r="L26" s="29"/>
    </row>
    <row r="27" spans="2:12" s="1" customFormat="1" ht="12" customHeight="1">
      <c r="B27" s="29"/>
      <c r="D27" s="26" t="s">
        <v>30</v>
      </c>
      <c r="I27" s="26" t="s">
        <v>23</v>
      </c>
      <c r="J27" s="24" t="s">
        <v>1</v>
      </c>
      <c r="L27" s="29"/>
    </row>
    <row r="28" spans="2:12" s="1" customFormat="1" ht="18" customHeight="1">
      <c r="B28" s="29"/>
      <c r="E28" s="24" t="s">
        <v>31</v>
      </c>
      <c r="I28" s="26" t="s">
        <v>25</v>
      </c>
      <c r="J28" s="24" t="s">
        <v>1</v>
      </c>
      <c r="L28" s="29"/>
    </row>
    <row r="29" spans="2:12" s="1" customFormat="1" ht="6.95" customHeight="1">
      <c r="B29" s="29"/>
      <c r="L29" s="29"/>
    </row>
    <row r="30" spans="2:12" s="1" customFormat="1" ht="12" customHeight="1">
      <c r="B30" s="29"/>
      <c r="D30" s="26" t="s">
        <v>32</v>
      </c>
      <c r="L30" s="29"/>
    </row>
    <row r="31" spans="2:12" s="7" customFormat="1" ht="16.5" customHeight="1">
      <c r="B31" s="82"/>
      <c r="E31" s="225" t="s">
        <v>1</v>
      </c>
      <c r="F31" s="225"/>
      <c r="G31" s="225"/>
      <c r="H31" s="225"/>
      <c r="L31" s="82"/>
    </row>
    <row r="32" spans="2:12" s="1" customFormat="1" ht="6.95" customHeight="1">
      <c r="B32" s="29"/>
      <c r="L32" s="29"/>
    </row>
    <row r="33" spans="2:12" s="1" customFormat="1" ht="6.95" customHeight="1">
      <c r="B33" s="29"/>
      <c r="D33" s="50"/>
      <c r="E33" s="50"/>
      <c r="F33" s="50"/>
      <c r="G33" s="50"/>
      <c r="H33" s="50"/>
      <c r="I33" s="50"/>
      <c r="J33" s="50"/>
      <c r="K33" s="50"/>
      <c r="L33" s="29"/>
    </row>
    <row r="34" spans="2:12" s="1" customFormat="1" ht="25.35" customHeight="1">
      <c r="B34" s="29"/>
      <c r="D34" s="83" t="s">
        <v>33</v>
      </c>
      <c r="J34" s="63">
        <f>ROUND(J129, 2)</f>
        <v>149387.4</v>
      </c>
      <c r="L34" s="29"/>
    </row>
    <row r="35" spans="2:12" s="1" customFormat="1" ht="6.95" customHeight="1">
      <c r="B35" s="29"/>
      <c r="D35" s="50"/>
      <c r="E35" s="50"/>
      <c r="F35" s="50"/>
      <c r="G35" s="50"/>
      <c r="H35" s="50"/>
      <c r="I35" s="50"/>
      <c r="J35" s="50"/>
      <c r="K35" s="50"/>
      <c r="L35" s="29"/>
    </row>
    <row r="36" spans="2:12" s="1" customFormat="1" ht="14.45" customHeight="1">
      <c r="B36" s="29"/>
      <c r="F36" s="32" t="s">
        <v>35</v>
      </c>
      <c r="I36" s="32" t="s">
        <v>34</v>
      </c>
      <c r="J36" s="32" t="s">
        <v>36</v>
      </c>
      <c r="L36" s="29"/>
    </row>
    <row r="37" spans="2:12" s="1" customFormat="1" ht="14.45" customHeight="1">
      <c r="B37" s="29"/>
      <c r="D37" s="52" t="s">
        <v>37</v>
      </c>
      <c r="E37" s="26" t="s">
        <v>38</v>
      </c>
      <c r="F37" s="80">
        <f>ROUND((SUM(BE129:BE205)),  2)</f>
        <v>0</v>
      </c>
      <c r="I37" s="84">
        <v>0.21</v>
      </c>
      <c r="J37" s="80">
        <f>ROUND(((SUM(BE129:BE205))*I37),  2)</f>
        <v>0</v>
      </c>
      <c r="L37" s="29"/>
    </row>
    <row r="38" spans="2:12" s="1" customFormat="1" ht="14.45" customHeight="1">
      <c r="B38" s="29"/>
      <c r="E38" s="26" t="s">
        <v>39</v>
      </c>
      <c r="F38" s="80">
        <f>ROUND((SUM(BF129:BF205)),  2)</f>
        <v>149387.4</v>
      </c>
      <c r="I38" s="84">
        <v>0.12</v>
      </c>
      <c r="J38" s="80">
        <f>ROUND(((SUM(BF129:BF205))*I38),  2)</f>
        <v>17926.490000000002</v>
      </c>
      <c r="L38" s="29"/>
    </row>
    <row r="39" spans="2:12" s="1" customFormat="1" ht="14.45" hidden="1" customHeight="1">
      <c r="B39" s="29"/>
      <c r="E39" s="26" t="s">
        <v>40</v>
      </c>
      <c r="F39" s="80">
        <f>ROUND((SUM(BG129:BG205)),  2)</f>
        <v>0</v>
      </c>
      <c r="I39" s="84">
        <v>0.21</v>
      </c>
      <c r="J39" s="80">
        <f>0</f>
        <v>0</v>
      </c>
      <c r="L39" s="29"/>
    </row>
    <row r="40" spans="2:12" s="1" customFormat="1" ht="14.45" hidden="1" customHeight="1">
      <c r="B40" s="29"/>
      <c r="E40" s="26" t="s">
        <v>41</v>
      </c>
      <c r="F40" s="80">
        <f>ROUND((SUM(BH129:BH205)),  2)</f>
        <v>0</v>
      </c>
      <c r="I40" s="84">
        <v>0.12</v>
      </c>
      <c r="J40" s="80">
        <f>0</f>
        <v>0</v>
      </c>
      <c r="L40" s="29"/>
    </row>
    <row r="41" spans="2:12" s="1" customFormat="1" ht="14.45" hidden="1" customHeight="1">
      <c r="B41" s="29"/>
      <c r="E41" s="26" t="s">
        <v>42</v>
      </c>
      <c r="F41" s="80">
        <f>ROUND((SUM(BI129:BI205)),  2)</f>
        <v>0</v>
      </c>
      <c r="I41" s="84">
        <v>0</v>
      </c>
      <c r="J41" s="80">
        <f>0</f>
        <v>0</v>
      </c>
      <c r="L41" s="29"/>
    </row>
    <row r="42" spans="2:12" s="1" customFormat="1" ht="6.95" customHeight="1">
      <c r="B42" s="29"/>
      <c r="L42" s="29"/>
    </row>
    <row r="43" spans="2:12" s="1" customFormat="1" ht="25.35" customHeight="1">
      <c r="B43" s="29"/>
      <c r="C43" s="85"/>
      <c r="D43" s="86" t="s">
        <v>43</v>
      </c>
      <c r="E43" s="54"/>
      <c r="F43" s="54"/>
      <c r="G43" s="87" t="s">
        <v>44</v>
      </c>
      <c r="H43" s="88" t="s">
        <v>45</v>
      </c>
      <c r="I43" s="54"/>
      <c r="J43" s="89">
        <f>SUM(J34:J41)</f>
        <v>167313.88999999998</v>
      </c>
      <c r="K43" s="90"/>
      <c r="L43" s="29"/>
    </row>
    <row r="44" spans="2:12" s="1" customFormat="1" ht="14.45" customHeight="1">
      <c r="B44" s="29"/>
      <c r="L44" s="29"/>
    </row>
    <row r="45" spans="2:12" ht="14.45" customHeight="1">
      <c r="B45" s="20"/>
      <c r="L45" s="20"/>
    </row>
    <row r="46" spans="2:12" ht="14.45" customHeight="1">
      <c r="B46" s="20"/>
      <c r="L46" s="20"/>
    </row>
    <row r="47" spans="2:12" ht="14.45" customHeight="1">
      <c r="B47" s="20"/>
      <c r="L47" s="20"/>
    </row>
    <row r="48" spans="2:12" ht="14.45" customHeight="1">
      <c r="B48" s="20"/>
      <c r="L48" s="20"/>
    </row>
    <row r="49" spans="2:12" ht="14.45" customHeight="1">
      <c r="B49" s="20"/>
      <c r="L49" s="20"/>
    </row>
    <row r="50" spans="2:12" s="1" customFormat="1" ht="14.45" customHeight="1">
      <c r="B50" s="29"/>
      <c r="D50" s="38" t="s">
        <v>46</v>
      </c>
      <c r="E50" s="39"/>
      <c r="F50" s="39"/>
      <c r="G50" s="38" t="s">
        <v>47</v>
      </c>
      <c r="H50" s="39"/>
      <c r="I50" s="39"/>
      <c r="J50" s="39"/>
      <c r="K50" s="39"/>
      <c r="L50" s="29"/>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2.75">
      <c r="B61" s="29"/>
      <c r="D61" s="40" t="s">
        <v>48</v>
      </c>
      <c r="E61" s="31"/>
      <c r="F61" s="91" t="s">
        <v>49</v>
      </c>
      <c r="G61" s="40" t="s">
        <v>48</v>
      </c>
      <c r="H61" s="31"/>
      <c r="I61" s="31"/>
      <c r="J61" s="92" t="s">
        <v>49</v>
      </c>
      <c r="K61" s="31"/>
      <c r="L61" s="29"/>
    </row>
    <row r="62" spans="2:12">
      <c r="B62" s="20"/>
      <c r="L62" s="20"/>
    </row>
    <row r="63" spans="2:12">
      <c r="B63" s="20"/>
      <c r="L63" s="20"/>
    </row>
    <row r="64" spans="2:12">
      <c r="B64" s="20"/>
      <c r="L64" s="20"/>
    </row>
    <row r="65" spans="2:12" s="1" customFormat="1" ht="12.75">
      <c r="B65" s="29"/>
      <c r="D65" s="38" t="s">
        <v>50</v>
      </c>
      <c r="E65" s="39"/>
      <c r="F65" s="39"/>
      <c r="G65" s="38" t="s">
        <v>51</v>
      </c>
      <c r="H65" s="39"/>
      <c r="I65" s="39"/>
      <c r="J65" s="39"/>
      <c r="K65" s="39"/>
      <c r="L65" s="29"/>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2.75">
      <c r="B76" s="29"/>
      <c r="D76" s="40" t="s">
        <v>48</v>
      </c>
      <c r="E76" s="31"/>
      <c r="F76" s="91" t="s">
        <v>49</v>
      </c>
      <c r="G76" s="40" t="s">
        <v>48</v>
      </c>
      <c r="H76" s="31"/>
      <c r="I76" s="31"/>
      <c r="J76" s="92" t="s">
        <v>49</v>
      </c>
      <c r="K76" s="31"/>
      <c r="L76" s="29"/>
    </row>
    <row r="77" spans="2:12" s="1" customFormat="1" ht="14.45" customHeight="1">
      <c r="B77" s="41"/>
      <c r="C77" s="42"/>
      <c r="D77" s="42"/>
      <c r="E77" s="42"/>
      <c r="F77" s="42"/>
      <c r="G77" s="42"/>
      <c r="H77" s="42"/>
      <c r="I77" s="42"/>
      <c r="J77" s="42"/>
      <c r="K77" s="42"/>
      <c r="L77" s="29"/>
    </row>
    <row r="81" spans="2:12" s="1" customFormat="1" ht="6.95" customHeight="1">
      <c r="B81" s="43"/>
      <c r="C81" s="44"/>
      <c r="D81" s="44"/>
      <c r="E81" s="44"/>
      <c r="F81" s="44"/>
      <c r="G81" s="44"/>
      <c r="H81" s="44"/>
      <c r="I81" s="44"/>
      <c r="J81" s="44"/>
      <c r="K81" s="44"/>
      <c r="L81" s="29"/>
    </row>
    <row r="82" spans="2:12" s="1" customFormat="1" ht="24.95" customHeight="1">
      <c r="B82" s="29"/>
      <c r="C82" s="21" t="s">
        <v>168</v>
      </c>
      <c r="L82" s="29"/>
    </row>
    <row r="83" spans="2:12" s="1" customFormat="1" ht="6.95" customHeight="1">
      <c r="B83" s="29"/>
      <c r="L83" s="29"/>
    </row>
    <row r="84" spans="2:12" s="1" customFormat="1" ht="12" customHeight="1">
      <c r="B84" s="29"/>
      <c r="C84" s="26" t="s">
        <v>14</v>
      </c>
      <c r="L84" s="29"/>
    </row>
    <row r="85" spans="2:12" s="1" customFormat="1" ht="16.5" customHeight="1">
      <c r="B85" s="29"/>
      <c r="E85" s="230" t="str">
        <f>E7</f>
        <v>ODUS Kamenice</v>
      </c>
      <c r="F85" s="231"/>
      <c r="G85" s="231"/>
      <c r="H85" s="231"/>
      <c r="L85" s="29"/>
    </row>
    <row r="86" spans="2:12" ht="12" customHeight="1">
      <c r="B86" s="20"/>
      <c r="C86" s="26" t="s">
        <v>165</v>
      </c>
      <c r="L86" s="20"/>
    </row>
    <row r="87" spans="2:12" ht="16.5" customHeight="1">
      <c r="B87" s="20"/>
      <c r="E87" s="230" t="s">
        <v>7784</v>
      </c>
      <c r="F87" s="222"/>
      <c r="G87" s="222"/>
      <c r="H87" s="222"/>
      <c r="L87" s="20"/>
    </row>
    <row r="88" spans="2:12" ht="12" customHeight="1">
      <c r="B88" s="20"/>
      <c r="C88" s="26" t="s">
        <v>167</v>
      </c>
      <c r="L88" s="20"/>
    </row>
    <row r="89" spans="2:12" s="1" customFormat="1" ht="16.5" customHeight="1">
      <c r="B89" s="29"/>
      <c r="E89" s="199" t="s">
        <v>3699</v>
      </c>
      <c r="F89" s="229"/>
      <c r="G89" s="229"/>
      <c r="H89" s="229"/>
      <c r="L89" s="29"/>
    </row>
    <row r="90" spans="2:12" s="1" customFormat="1" ht="12" customHeight="1">
      <c r="B90" s="29"/>
      <c r="C90" s="26" t="s">
        <v>3700</v>
      </c>
      <c r="L90" s="29"/>
    </row>
    <row r="91" spans="2:12" s="1" customFormat="1" ht="16.5" customHeight="1">
      <c r="B91" s="29"/>
      <c r="E91" s="211" t="str">
        <f>E13</f>
        <v>2 - STA</v>
      </c>
      <c r="F91" s="229"/>
      <c r="G91" s="229"/>
      <c r="H91" s="229"/>
      <c r="L91" s="29"/>
    </row>
    <row r="92" spans="2:12" s="1" customFormat="1" ht="6.95" customHeight="1">
      <c r="B92" s="29"/>
      <c r="L92" s="29"/>
    </row>
    <row r="93" spans="2:12" s="1" customFormat="1" ht="12" customHeight="1">
      <c r="B93" s="29"/>
      <c r="C93" s="26" t="s">
        <v>18</v>
      </c>
      <c r="F93" s="24" t="str">
        <f>F16</f>
        <v>Česká Kamenice</v>
      </c>
      <c r="I93" s="26" t="s">
        <v>20</v>
      </c>
      <c r="J93" s="49" t="str">
        <f>IF(J16="","",J16)</f>
        <v>8. 6. 2024</v>
      </c>
      <c r="L93" s="29"/>
    </row>
    <row r="94" spans="2:12" s="1" customFormat="1" ht="6.95" customHeight="1">
      <c r="B94" s="29"/>
      <c r="L94" s="29"/>
    </row>
    <row r="95" spans="2:12" s="1" customFormat="1" ht="40.15" customHeight="1">
      <c r="B95" s="29"/>
      <c r="C95" s="26" t="s">
        <v>22</v>
      </c>
      <c r="F95" s="24" t="str">
        <f>E19</f>
        <v xml:space="preserve"> </v>
      </c>
      <c r="I95" s="26" t="s">
        <v>27</v>
      </c>
      <c r="J95" s="27" t="str">
        <f>E25</f>
        <v>BOD ARCHITEKTI-atelier bod architekti s.r.o.</v>
      </c>
      <c r="L95" s="29"/>
    </row>
    <row r="96" spans="2:12" s="1" customFormat="1" ht="15.2" customHeight="1">
      <c r="B96" s="29"/>
      <c r="C96" s="26" t="s">
        <v>26</v>
      </c>
      <c r="F96" s="24" t="str">
        <f>IF(E22="","",E22)</f>
        <v xml:space="preserve"> </v>
      </c>
      <c r="I96" s="26" t="s">
        <v>30</v>
      </c>
      <c r="J96" s="27" t="str">
        <f>E28</f>
        <v>Krajovský</v>
      </c>
      <c r="L96" s="29"/>
    </row>
    <row r="97" spans="2:47" s="1" customFormat="1" ht="10.35" customHeight="1">
      <c r="B97" s="29"/>
      <c r="L97" s="29"/>
    </row>
    <row r="98" spans="2:47" s="1" customFormat="1" ht="29.25" customHeight="1">
      <c r="B98" s="29"/>
      <c r="C98" s="93" t="s">
        <v>169</v>
      </c>
      <c r="D98" s="85"/>
      <c r="E98" s="85"/>
      <c r="F98" s="85"/>
      <c r="G98" s="85"/>
      <c r="H98" s="85"/>
      <c r="I98" s="85"/>
      <c r="J98" s="94" t="s">
        <v>170</v>
      </c>
      <c r="K98" s="85"/>
      <c r="L98" s="29"/>
    </row>
    <row r="99" spans="2:47" s="1" customFormat="1" ht="10.35" customHeight="1">
      <c r="B99" s="29"/>
      <c r="L99" s="29"/>
    </row>
    <row r="100" spans="2:47" s="1" customFormat="1" ht="22.9" customHeight="1">
      <c r="B100" s="29"/>
      <c r="C100" s="95" t="s">
        <v>171</v>
      </c>
      <c r="J100" s="63">
        <f>J129</f>
        <v>149387.4</v>
      </c>
      <c r="L100" s="29"/>
      <c r="AU100" s="17" t="s">
        <v>172</v>
      </c>
    </row>
    <row r="101" spans="2:47" s="8" customFormat="1" ht="24.95" customHeight="1">
      <c r="B101" s="96"/>
      <c r="D101" s="97" t="s">
        <v>182</v>
      </c>
      <c r="E101" s="98"/>
      <c r="F101" s="98"/>
      <c r="G101" s="98"/>
      <c r="H101" s="98"/>
      <c r="I101" s="98"/>
      <c r="J101" s="99">
        <f>J130</f>
        <v>122307.4</v>
      </c>
      <c r="L101" s="96"/>
    </row>
    <row r="102" spans="2:47" s="9" customFormat="1" ht="19.899999999999999" customHeight="1">
      <c r="B102" s="100"/>
      <c r="D102" s="101" t="s">
        <v>187</v>
      </c>
      <c r="E102" s="102"/>
      <c r="F102" s="102"/>
      <c r="G102" s="102"/>
      <c r="H102" s="102"/>
      <c r="I102" s="102"/>
      <c r="J102" s="103">
        <f>J131</f>
        <v>2225.4</v>
      </c>
      <c r="L102" s="100"/>
    </row>
    <row r="103" spans="2:47" s="9" customFormat="1" ht="19.899999999999999" customHeight="1">
      <c r="B103" s="100"/>
      <c r="D103" s="101" t="s">
        <v>3088</v>
      </c>
      <c r="E103" s="102"/>
      <c r="F103" s="102"/>
      <c r="G103" s="102"/>
      <c r="H103" s="102"/>
      <c r="I103" s="102"/>
      <c r="J103" s="103">
        <f>J144</f>
        <v>120082</v>
      </c>
      <c r="L103" s="100"/>
    </row>
    <row r="104" spans="2:47" s="8" customFormat="1" ht="24.95" customHeight="1">
      <c r="B104" s="96"/>
      <c r="D104" s="97" t="s">
        <v>3093</v>
      </c>
      <c r="E104" s="98"/>
      <c r="F104" s="98"/>
      <c r="G104" s="98"/>
      <c r="H104" s="98"/>
      <c r="I104" s="98"/>
      <c r="J104" s="99">
        <f>J194</f>
        <v>18880</v>
      </c>
      <c r="L104" s="96"/>
    </row>
    <row r="105" spans="2:47" s="8" customFormat="1" ht="24.95" customHeight="1">
      <c r="B105" s="96"/>
      <c r="D105" s="97" t="s">
        <v>2380</v>
      </c>
      <c r="E105" s="98"/>
      <c r="F105" s="98"/>
      <c r="G105" s="98"/>
      <c r="H105" s="98"/>
      <c r="I105" s="98"/>
      <c r="J105" s="99">
        <f>J199</f>
        <v>8200</v>
      </c>
      <c r="L105" s="96"/>
    </row>
    <row r="106" spans="2:47" s="1" customFormat="1" ht="21.75" customHeight="1">
      <c r="B106" s="29"/>
      <c r="L106" s="29"/>
    </row>
    <row r="107" spans="2:47" s="1" customFormat="1" ht="6.95" customHeight="1">
      <c r="B107" s="41"/>
      <c r="C107" s="42"/>
      <c r="D107" s="42"/>
      <c r="E107" s="42"/>
      <c r="F107" s="42"/>
      <c r="G107" s="42"/>
      <c r="H107" s="42"/>
      <c r="I107" s="42"/>
      <c r="J107" s="42"/>
      <c r="K107" s="42"/>
      <c r="L107" s="29"/>
    </row>
    <row r="111" spans="2:47" s="1" customFormat="1" ht="6.95" customHeight="1">
      <c r="B111" s="43"/>
      <c r="C111" s="44"/>
      <c r="D111" s="44"/>
      <c r="E111" s="44"/>
      <c r="F111" s="44"/>
      <c r="G111" s="44"/>
      <c r="H111" s="44"/>
      <c r="I111" s="44"/>
      <c r="J111" s="44"/>
      <c r="K111" s="44"/>
      <c r="L111" s="29"/>
    </row>
    <row r="112" spans="2:47" s="1" customFormat="1" ht="24.95" customHeight="1">
      <c r="B112" s="29"/>
      <c r="C112" s="21" t="s">
        <v>209</v>
      </c>
      <c r="L112" s="29"/>
    </row>
    <row r="113" spans="2:20" s="1" customFormat="1" ht="6.95" customHeight="1">
      <c r="B113" s="29"/>
      <c r="L113" s="29"/>
    </row>
    <row r="114" spans="2:20" s="1" customFormat="1" ht="12" customHeight="1">
      <c r="B114" s="29"/>
      <c r="C114" s="26" t="s">
        <v>14</v>
      </c>
      <c r="L114" s="29"/>
    </row>
    <row r="115" spans="2:20" s="1" customFormat="1" ht="16.5" customHeight="1">
      <c r="B115" s="29"/>
      <c r="E115" s="230" t="str">
        <f>E7</f>
        <v>ODUS Kamenice</v>
      </c>
      <c r="F115" s="231"/>
      <c r="G115" s="231"/>
      <c r="H115" s="231"/>
      <c r="L115" s="29"/>
    </row>
    <row r="116" spans="2:20" ht="12" customHeight="1">
      <c r="B116" s="20"/>
      <c r="C116" s="26" t="s">
        <v>165</v>
      </c>
      <c r="L116" s="20"/>
    </row>
    <row r="117" spans="2:20" ht="16.5" customHeight="1">
      <c r="B117" s="20"/>
      <c r="E117" s="230" t="s">
        <v>7784</v>
      </c>
      <c r="F117" s="222"/>
      <c r="G117" s="222"/>
      <c r="H117" s="222"/>
      <c r="L117" s="20"/>
    </row>
    <row r="118" spans="2:20" ht="12" customHeight="1">
      <c r="B118" s="20"/>
      <c r="C118" s="26" t="s">
        <v>167</v>
      </c>
      <c r="L118" s="20"/>
    </row>
    <row r="119" spans="2:20" s="1" customFormat="1" ht="16.5" customHeight="1">
      <c r="B119" s="29"/>
      <c r="E119" s="199" t="s">
        <v>3699</v>
      </c>
      <c r="F119" s="229"/>
      <c r="G119" s="229"/>
      <c r="H119" s="229"/>
      <c r="L119" s="29"/>
    </row>
    <row r="120" spans="2:20" s="1" customFormat="1" ht="12" customHeight="1">
      <c r="B120" s="29"/>
      <c r="C120" s="26" t="s">
        <v>3700</v>
      </c>
      <c r="L120" s="29"/>
    </row>
    <row r="121" spans="2:20" s="1" customFormat="1" ht="16.5" customHeight="1">
      <c r="B121" s="29"/>
      <c r="E121" s="211" t="str">
        <f>E13</f>
        <v>2 - STA</v>
      </c>
      <c r="F121" s="229"/>
      <c r="G121" s="229"/>
      <c r="H121" s="229"/>
      <c r="L121" s="29"/>
    </row>
    <row r="122" spans="2:20" s="1" customFormat="1" ht="6.95" customHeight="1">
      <c r="B122" s="29"/>
      <c r="L122" s="29"/>
    </row>
    <row r="123" spans="2:20" s="1" customFormat="1" ht="12" customHeight="1">
      <c r="B123" s="29"/>
      <c r="C123" s="26" t="s">
        <v>18</v>
      </c>
      <c r="F123" s="24" t="str">
        <f>F16</f>
        <v>Česká Kamenice</v>
      </c>
      <c r="I123" s="26" t="s">
        <v>20</v>
      </c>
      <c r="J123" s="49" t="str">
        <f>IF(J16="","",J16)</f>
        <v>8. 6. 2024</v>
      </c>
      <c r="L123" s="29"/>
    </row>
    <row r="124" spans="2:20" s="1" customFormat="1" ht="6.95" customHeight="1">
      <c r="B124" s="29"/>
      <c r="L124" s="29"/>
    </row>
    <row r="125" spans="2:20" s="1" customFormat="1" ht="40.15" customHeight="1">
      <c r="B125" s="29"/>
      <c r="C125" s="26" t="s">
        <v>22</v>
      </c>
      <c r="F125" s="24" t="str">
        <f>E19</f>
        <v xml:space="preserve"> </v>
      </c>
      <c r="I125" s="26" t="s">
        <v>27</v>
      </c>
      <c r="J125" s="27" t="str">
        <f>E25</f>
        <v>BOD ARCHITEKTI-atelier bod architekti s.r.o.</v>
      </c>
      <c r="L125" s="29"/>
    </row>
    <row r="126" spans="2:20" s="1" customFormat="1" ht="15.2" customHeight="1">
      <c r="B126" s="29"/>
      <c r="C126" s="26" t="s">
        <v>26</v>
      </c>
      <c r="F126" s="24" t="str">
        <f>IF(E22="","",E22)</f>
        <v xml:space="preserve"> </v>
      </c>
      <c r="I126" s="26" t="s">
        <v>30</v>
      </c>
      <c r="J126" s="27" t="str">
        <f>E28</f>
        <v>Krajovský</v>
      </c>
      <c r="L126" s="29"/>
    </row>
    <row r="127" spans="2:20" s="1" customFormat="1" ht="10.35" customHeight="1">
      <c r="B127" s="29"/>
      <c r="L127" s="29"/>
    </row>
    <row r="128" spans="2:20" s="10" customFormat="1" ht="29.25" customHeight="1">
      <c r="B128" s="104"/>
      <c r="C128" s="105" t="s">
        <v>210</v>
      </c>
      <c r="D128" s="106" t="s">
        <v>58</v>
      </c>
      <c r="E128" s="106" t="s">
        <v>54</v>
      </c>
      <c r="F128" s="106" t="s">
        <v>55</v>
      </c>
      <c r="G128" s="106" t="s">
        <v>211</v>
      </c>
      <c r="H128" s="106" t="s">
        <v>212</v>
      </c>
      <c r="I128" s="106" t="s">
        <v>213</v>
      </c>
      <c r="J128" s="106" t="s">
        <v>170</v>
      </c>
      <c r="K128" s="107" t="s">
        <v>214</v>
      </c>
      <c r="L128" s="104"/>
      <c r="M128" s="56" t="s">
        <v>1</v>
      </c>
      <c r="N128" s="57" t="s">
        <v>37</v>
      </c>
      <c r="O128" s="57" t="s">
        <v>215</v>
      </c>
      <c r="P128" s="57" t="s">
        <v>216</v>
      </c>
      <c r="Q128" s="57" t="s">
        <v>217</v>
      </c>
      <c r="R128" s="57" t="s">
        <v>218</v>
      </c>
      <c r="S128" s="57" t="s">
        <v>219</v>
      </c>
      <c r="T128" s="58" t="s">
        <v>220</v>
      </c>
    </row>
    <row r="129" spans="2:65" s="1" customFormat="1" ht="22.9" customHeight="1">
      <c r="B129" s="29"/>
      <c r="C129" s="61" t="s">
        <v>221</v>
      </c>
      <c r="J129" s="108">
        <f>BK129</f>
        <v>149387.4</v>
      </c>
      <c r="L129" s="29"/>
      <c r="M129" s="59"/>
      <c r="N129" s="50"/>
      <c r="O129" s="50"/>
      <c r="P129" s="109">
        <f>P130+P194+P199</f>
        <v>142.95099999999999</v>
      </c>
      <c r="Q129" s="50"/>
      <c r="R129" s="109">
        <f>R130+R194+R199</f>
        <v>8.548E-2</v>
      </c>
      <c r="S129" s="50"/>
      <c r="T129" s="110">
        <f>T130+T194+T199</f>
        <v>0</v>
      </c>
      <c r="AT129" s="17" t="s">
        <v>72</v>
      </c>
      <c r="AU129" s="17" t="s">
        <v>172</v>
      </c>
      <c r="BK129" s="111">
        <f>BK130+BK194+BK199</f>
        <v>149387.4</v>
      </c>
    </row>
    <row r="130" spans="2:65" s="11" customFormat="1" ht="25.9" customHeight="1">
      <c r="B130" s="112"/>
      <c r="D130" s="113" t="s">
        <v>72</v>
      </c>
      <c r="E130" s="114" t="s">
        <v>1110</v>
      </c>
      <c r="F130" s="114" t="s">
        <v>1111</v>
      </c>
      <c r="J130" s="115">
        <f>BK130</f>
        <v>122307.4</v>
      </c>
      <c r="L130" s="112"/>
      <c r="M130" s="116"/>
      <c r="P130" s="117">
        <f>P131+P144</f>
        <v>102.95099999999999</v>
      </c>
      <c r="R130" s="117">
        <f>R131+R144</f>
        <v>8.548E-2</v>
      </c>
      <c r="T130" s="118">
        <f>T131+T144</f>
        <v>0</v>
      </c>
      <c r="AR130" s="113" t="s">
        <v>82</v>
      </c>
      <c r="AT130" s="119" t="s">
        <v>72</v>
      </c>
      <c r="AU130" s="119" t="s">
        <v>73</v>
      </c>
      <c r="AY130" s="113" t="s">
        <v>224</v>
      </c>
      <c r="BK130" s="120">
        <f>BK131+BK144</f>
        <v>122307.4</v>
      </c>
    </row>
    <row r="131" spans="2:65" s="11" customFormat="1" ht="22.9" customHeight="1">
      <c r="B131" s="112"/>
      <c r="D131" s="113" t="s">
        <v>72</v>
      </c>
      <c r="E131" s="121" t="s">
        <v>1443</v>
      </c>
      <c r="F131" s="121" t="s">
        <v>1444</v>
      </c>
      <c r="J131" s="122">
        <f>BK131</f>
        <v>2225.4</v>
      </c>
      <c r="L131" s="112"/>
      <c r="M131" s="116"/>
      <c r="P131" s="117">
        <f>SUM(P132:P143)</f>
        <v>2.7909999999999995</v>
      </c>
      <c r="R131" s="117">
        <f>SUM(R132:R143)</f>
        <v>5.5000000000000005E-3</v>
      </c>
      <c r="T131" s="118">
        <f>SUM(T132:T143)</f>
        <v>0</v>
      </c>
      <c r="AR131" s="113" t="s">
        <v>82</v>
      </c>
      <c r="AT131" s="119" t="s">
        <v>72</v>
      </c>
      <c r="AU131" s="119" t="s">
        <v>78</v>
      </c>
      <c r="AY131" s="113" t="s">
        <v>224</v>
      </c>
      <c r="BK131" s="120">
        <f>SUM(BK132:BK143)</f>
        <v>2225.4</v>
      </c>
    </row>
    <row r="132" spans="2:65" s="1" customFormat="1" ht="16.5" customHeight="1">
      <c r="B132" s="123"/>
      <c r="C132" s="164" t="s">
        <v>78</v>
      </c>
      <c r="D132" s="164" t="s">
        <v>1008</v>
      </c>
      <c r="E132" s="165" t="s">
        <v>3213</v>
      </c>
      <c r="F132" s="166" t="s">
        <v>3214</v>
      </c>
      <c r="G132" s="167" t="s">
        <v>272</v>
      </c>
      <c r="H132" s="168">
        <v>30</v>
      </c>
      <c r="I132" s="169">
        <v>25.6</v>
      </c>
      <c r="J132" s="169">
        <f>ROUND(I132*H132,2)</f>
        <v>768</v>
      </c>
      <c r="K132" s="166" t="s">
        <v>230</v>
      </c>
      <c r="L132" s="170"/>
      <c r="M132" s="171" t="s">
        <v>1</v>
      </c>
      <c r="N132" s="172" t="s">
        <v>39</v>
      </c>
      <c r="O132" s="132">
        <v>0</v>
      </c>
      <c r="P132" s="132">
        <f>O132*H132</f>
        <v>0</v>
      </c>
      <c r="Q132" s="132">
        <v>1.7000000000000001E-4</v>
      </c>
      <c r="R132" s="132">
        <f>Q132*H132</f>
        <v>5.1000000000000004E-3</v>
      </c>
      <c r="S132" s="132">
        <v>0</v>
      </c>
      <c r="T132" s="133">
        <f>S132*H132</f>
        <v>0</v>
      </c>
      <c r="AR132" s="134" t="s">
        <v>332</v>
      </c>
      <c r="AT132" s="134" t="s">
        <v>1008</v>
      </c>
      <c r="AU132" s="134" t="s">
        <v>82</v>
      </c>
      <c r="AY132" s="17" t="s">
        <v>224</v>
      </c>
      <c r="BE132" s="135">
        <f>IF(N132="základní",J132,0)</f>
        <v>0</v>
      </c>
      <c r="BF132" s="135">
        <f>IF(N132="snížená",J132,0)</f>
        <v>768</v>
      </c>
      <c r="BG132" s="135">
        <f>IF(N132="zákl. přenesená",J132,0)</f>
        <v>0</v>
      </c>
      <c r="BH132" s="135">
        <f>IF(N132="sníž. přenesená",J132,0)</f>
        <v>0</v>
      </c>
      <c r="BI132" s="135">
        <f>IF(N132="nulová",J132,0)</f>
        <v>0</v>
      </c>
      <c r="BJ132" s="17" t="s">
        <v>82</v>
      </c>
      <c r="BK132" s="135">
        <f>ROUND(I132*H132,2)</f>
        <v>768</v>
      </c>
      <c r="BL132" s="17" t="s">
        <v>277</v>
      </c>
      <c r="BM132" s="134" t="s">
        <v>3783</v>
      </c>
    </row>
    <row r="133" spans="2:65" s="1" customFormat="1">
      <c r="B133" s="29"/>
      <c r="D133" s="136" t="s">
        <v>231</v>
      </c>
      <c r="F133" s="137" t="s">
        <v>3214</v>
      </c>
      <c r="L133" s="29"/>
      <c r="M133" s="138"/>
      <c r="T133" s="53"/>
      <c r="AT133" s="17" t="s">
        <v>231</v>
      </c>
      <c r="AU133" s="17" t="s">
        <v>82</v>
      </c>
    </row>
    <row r="134" spans="2:65" s="1" customFormat="1" ht="24.2" customHeight="1">
      <c r="B134" s="123"/>
      <c r="C134" s="124" t="s">
        <v>82</v>
      </c>
      <c r="D134" s="124" t="s">
        <v>226</v>
      </c>
      <c r="E134" s="125" t="s">
        <v>3208</v>
      </c>
      <c r="F134" s="126" t="s">
        <v>3209</v>
      </c>
      <c r="G134" s="127" t="s">
        <v>272</v>
      </c>
      <c r="H134" s="128">
        <v>30</v>
      </c>
      <c r="I134" s="129">
        <v>41.6</v>
      </c>
      <c r="J134" s="129">
        <f>ROUND(I134*H134,2)</f>
        <v>1248</v>
      </c>
      <c r="K134" s="126" t="s">
        <v>2903</v>
      </c>
      <c r="L134" s="29"/>
      <c r="M134" s="130" t="s">
        <v>1</v>
      </c>
      <c r="N134" s="131" t="s">
        <v>39</v>
      </c>
      <c r="O134" s="132">
        <v>8.5999999999999993E-2</v>
      </c>
      <c r="P134" s="132">
        <f>O134*H134</f>
        <v>2.5799999999999996</v>
      </c>
      <c r="Q134" s="132">
        <v>0</v>
      </c>
      <c r="R134" s="132">
        <f>Q134*H134</f>
        <v>0</v>
      </c>
      <c r="S134" s="132">
        <v>0</v>
      </c>
      <c r="T134" s="133">
        <f>S134*H134</f>
        <v>0</v>
      </c>
      <c r="AR134" s="134" t="s">
        <v>277</v>
      </c>
      <c r="AT134" s="134" t="s">
        <v>226</v>
      </c>
      <c r="AU134" s="134" t="s">
        <v>82</v>
      </c>
      <c r="AY134" s="17" t="s">
        <v>224</v>
      </c>
      <c r="BE134" s="135">
        <f>IF(N134="základní",J134,0)</f>
        <v>0</v>
      </c>
      <c r="BF134" s="135">
        <f>IF(N134="snížená",J134,0)</f>
        <v>1248</v>
      </c>
      <c r="BG134" s="135">
        <f>IF(N134="zákl. přenesená",J134,0)</f>
        <v>0</v>
      </c>
      <c r="BH134" s="135">
        <f>IF(N134="sníž. přenesená",J134,0)</f>
        <v>0</v>
      </c>
      <c r="BI134" s="135">
        <f>IF(N134="nulová",J134,0)</f>
        <v>0</v>
      </c>
      <c r="BJ134" s="17" t="s">
        <v>82</v>
      </c>
      <c r="BK134" s="135">
        <f>ROUND(I134*H134,2)</f>
        <v>1248</v>
      </c>
      <c r="BL134" s="17" t="s">
        <v>277</v>
      </c>
      <c r="BM134" s="134" t="s">
        <v>3784</v>
      </c>
    </row>
    <row r="135" spans="2:65" s="1" customFormat="1" ht="19.5">
      <c r="B135" s="29"/>
      <c r="D135" s="136" t="s">
        <v>231</v>
      </c>
      <c r="F135" s="137" t="s">
        <v>3211</v>
      </c>
      <c r="L135" s="29"/>
      <c r="M135" s="138"/>
      <c r="T135" s="53"/>
      <c r="AT135" s="17" t="s">
        <v>231</v>
      </c>
      <c r="AU135" s="17" t="s">
        <v>82</v>
      </c>
    </row>
    <row r="136" spans="2:65" s="13" customFormat="1">
      <c r="B136" s="146"/>
      <c r="D136" s="136" t="s">
        <v>234</v>
      </c>
      <c r="E136" s="147" t="s">
        <v>1</v>
      </c>
      <c r="F136" s="148" t="s">
        <v>328</v>
      </c>
      <c r="H136" s="149">
        <v>30</v>
      </c>
      <c r="L136" s="146"/>
      <c r="M136" s="150"/>
      <c r="T136" s="151"/>
      <c r="AT136" s="147" t="s">
        <v>234</v>
      </c>
      <c r="AU136" s="147" t="s">
        <v>82</v>
      </c>
      <c r="AV136" s="13" t="s">
        <v>82</v>
      </c>
      <c r="AW136" s="13" t="s">
        <v>29</v>
      </c>
      <c r="AX136" s="13" t="s">
        <v>73</v>
      </c>
      <c r="AY136" s="147" t="s">
        <v>224</v>
      </c>
    </row>
    <row r="137" spans="2:65" s="14" customFormat="1">
      <c r="B137" s="152"/>
      <c r="D137" s="136" t="s">
        <v>234</v>
      </c>
      <c r="E137" s="153" t="s">
        <v>1</v>
      </c>
      <c r="F137" s="154" t="s">
        <v>239</v>
      </c>
      <c r="H137" s="155">
        <v>30</v>
      </c>
      <c r="L137" s="152"/>
      <c r="M137" s="156"/>
      <c r="T137" s="157"/>
      <c r="AT137" s="153" t="s">
        <v>234</v>
      </c>
      <c r="AU137" s="153" t="s">
        <v>82</v>
      </c>
      <c r="AV137" s="14" t="s">
        <v>106</v>
      </c>
      <c r="AW137" s="14" t="s">
        <v>29</v>
      </c>
      <c r="AX137" s="14" t="s">
        <v>78</v>
      </c>
      <c r="AY137" s="153" t="s">
        <v>224</v>
      </c>
    </row>
    <row r="138" spans="2:65" s="1" customFormat="1" ht="16.5" customHeight="1">
      <c r="B138" s="123"/>
      <c r="C138" s="164" t="s">
        <v>101</v>
      </c>
      <c r="D138" s="164" t="s">
        <v>1008</v>
      </c>
      <c r="E138" s="165" t="s">
        <v>3708</v>
      </c>
      <c r="F138" s="166" t="s">
        <v>3709</v>
      </c>
      <c r="G138" s="167" t="s">
        <v>639</v>
      </c>
      <c r="H138" s="168">
        <v>1</v>
      </c>
      <c r="I138" s="169">
        <v>113</v>
      </c>
      <c r="J138" s="169">
        <f>ROUND(I138*H138,2)</f>
        <v>113</v>
      </c>
      <c r="K138" s="166" t="s">
        <v>230</v>
      </c>
      <c r="L138" s="170"/>
      <c r="M138" s="171" t="s">
        <v>1</v>
      </c>
      <c r="N138" s="172" t="s">
        <v>39</v>
      </c>
      <c r="O138" s="132">
        <v>0</v>
      </c>
      <c r="P138" s="132">
        <f>O138*H138</f>
        <v>0</v>
      </c>
      <c r="Q138" s="132">
        <v>4.0000000000000002E-4</v>
      </c>
      <c r="R138" s="132">
        <f>Q138*H138</f>
        <v>4.0000000000000002E-4</v>
      </c>
      <c r="S138" s="132">
        <v>0</v>
      </c>
      <c r="T138" s="133">
        <f>S138*H138</f>
        <v>0</v>
      </c>
      <c r="AR138" s="134" t="s">
        <v>332</v>
      </c>
      <c r="AT138" s="134" t="s">
        <v>1008</v>
      </c>
      <c r="AU138" s="134" t="s">
        <v>82</v>
      </c>
      <c r="AY138" s="17" t="s">
        <v>224</v>
      </c>
      <c r="BE138" s="135">
        <f>IF(N138="základní",J138,0)</f>
        <v>0</v>
      </c>
      <c r="BF138" s="135">
        <f>IF(N138="snížená",J138,0)</f>
        <v>113</v>
      </c>
      <c r="BG138" s="135">
        <f>IF(N138="zákl. přenesená",J138,0)</f>
        <v>0</v>
      </c>
      <c r="BH138" s="135">
        <f>IF(N138="sníž. přenesená",J138,0)</f>
        <v>0</v>
      </c>
      <c r="BI138" s="135">
        <f>IF(N138="nulová",J138,0)</f>
        <v>0</v>
      </c>
      <c r="BJ138" s="17" t="s">
        <v>82</v>
      </c>
      <c r="BK138" s="135">
        <f>ROUND(I138*H138,2)</f>
        <v>113</v>
      </c>
      <c r="BL138" s="17" t="s">
        <v>277</v>
      </c>
      <c r="BM138" s="134" t="s">
        <v>3785</v>
      </c>
    </row>
    <row r="139" spans="2:65" s="1" customFormat="1">
      <c r="B139" s="29"/>
      <c r="D139" s="136" t="s">
        <v>231</v>
      </c>
      <c r="F139" s="137" t="s">
        <v>3709</v>
      </c>
      <c r="L139" s="29"/>
      <c r="M139" s="138"/>
      <c r="T139" s="53"/>
      <c r="AT139" s="17" t="s">
        <v>231</v>
      </c>
      <c r="AU139" s="17" t="s">
        <v>82</v>
      </c>
    </row>
    <row r="140" spans="2:65" s="1" customFormat="1" ht="16.5" customHeight="1">
      <c r="B140" s="123"/>
      <c r="C140" s="124" t="s">
        <v>106</v>
      </c>
      <c r="D140" s="124" t="s">
        <v>226</v>
      </c>
      <c r="E140" s="125" t="s">
        <v>3704</v>
      </c>
      <c r="F140" s="126" t="s">
        <v>3705</v>
      </c>
      <c r="G140" s="127" t="s">
        <v>639</v>
      </c>
      <c r="H140" s="128">
        <v>1</v>
      </c>
      <c r="I140" s="129">
        <v>96.4</v>
      </c>
      <c r="J140" s="129">
        <f>ROUND(I140*H140,2)</f>
        <v>96.4</v>
      </c>
      <c r="K140" s="126" t="s">
        <v>2903</v>
      </c>
      <c r="L140" s="29"/>
      <c r="M140" s="130" t="s">
        <v>1</v>
      </c>
      <c r="N140" s="131" t="s">
        <v>39</v>
      </c>
      <c r="O140" s="132">
        <v>0.21099999999999999</v>
      </c>
      <c r="P140" s="132">
        <f>O140*H140</f>
        <v>0.21099999999999999</v>
      </c>
      <c r="Q140" s="132">
        <v>0</v>
      </c>
      <c r="R140" s="132">
        <f>Q140*H140</f>
        <v>0</v>
      </c>
      <c r="S140" s="132">
        <v>0</v>
      </c>
      <c r="T140" s="133">
        <f>S140*H140</f>
        <v>0</v>
      </c>
      <c r="AR140" s="134" t="s">
        <v>277</v>
      </c>
      <c r="AT140" s="134" t="s">
        <v>226</v>
      </c>
      <c r="AU140" s="134" t="s">
        <v>82</v>
      </c>
      <c r="AY140" s="17" t="s">
        <v>224</v>
      </c>
      <c r="BE140" s="135">
        <f>IF(N140="základní",J140,0)</f>
        <v>0</v>
      </c>
      <c r="BF140" s="135">
        <f>IF(N140="snížená",J140,0)</f>
        <v>96.4</v>
      </c>
      <c r="BG140" s="135">
        <f>IF(N140="zákl. přenesená",J140,0)</f>
        <v>0</v>
      </c>
      <c r="BH140" s="135">
        <f>IF(N140="sníž. přenesená",J140,0)</f>
        <v>0</v>
      </c>
      <c r="BI140" s="135">
        <f>IF(N140="nulová",J140,0)</f>
        <v>0</v>
      </c>
      <c r="BJ140" s="17" t="s">
        <v>82</v>
      </c>
      <c r="BK140" s="135">
        <f>ROUND(I140*H140,2)</f>
        <v>96.4</v>
      </c>
      <c r="BL140" s="17" t="s">
        <v>277</v>
      </c>
      <c r="BM140" s="134" t="s">
        <v>3786</v>
      </c>
    </row>
    <row r="141" spans="2:65" s="1" customFormat="1" ht="19.5">
      <c r="B141" s="29"/>
      <c r="D141" s="136" t="s">
        <v>231</v>
      </c>
      <c r="F141" s="137" t="s">
        <v>3707</v>
      </c>
      <c r="L141" s="29"/>
      <c r="M141" s="138"/>
      <c r="T141" s="53"/>
      <c r="AT141" s="17" t="s">
        <v>231</v>
      </c>
      <c r="AU141" s="17" t="s">
        <v>82</v>
      </c>
    </row>
    <row r="142" spans="2:65" s="13" customFormat="1">
      <c r="B142" s="146"/>
      <c r="D142" s="136" t="s">
        <v>234</v>
      </c>
      <c r="E142" s="147" t="s">
        <v>1</v>
      </c>
      <c r="F142" s="148" t="s">
        <v>78</v>
      </c>
      <c r="H142" s="149">
        <v>1</v>
      </c>
      <c r="L142" s="146"/>
      <c r="M142" s="150"/>
      <c r="T142" s="151"/>
      <c r="AT142" s="147" t="s">
        <v>234</v>
      </c>
      <c r="AU142" s="147" t="s">
        <v>82</v>
      </c>
      <c r="AV142" s="13" t="s">
        <v>82</v>
      </c>
      <c r="AW142" s="13" t="s">
        <v>29</v>
      </c>
      <c r="AX142" s="13" t="s">
        <v>73</v>
      </c>
      <c r="AY142" s="147" t="s">
        <v>224</v>
      </c>
    </row>
    <row r="143" spans="2:65" s="14" customFormat="1">
      <c r="B143" s="152"/>
      <c r="D143" s="136" t="s">
        <v>234</v>
      </c>
      <c r="E143" s="153" t="s">
        <v>1</v>
      </c>
      <c r="F143" s="154" t="s">
        <v>239</v>
      </c>
      <c r="H143" s="155">
        <v>1</v>
      </c>
      <c r="L143" s="152"/>
      <c r="M143" s="156"/>
      <c r="T143" s="157"/>
      <c r="AT143" s="153" t="s">
        <v>234</v>
      </c>
      <c r="AU143" s="153" t="s">
        <v>82</v>
      </c>
      <c r="AV143" s="14" t="s">
        <v>106</v>
      </c>
      <c r="AW143" s="14" t="s">
        <v>29</v>
      </c>
      <c r="AX143" s="14" t="s">
        <v>78</v>
      </c>
      <c r="AY143" s="153" t="s">
        <v>224</v>
      </c>
    </row>
    <row r="144" spans="2:65" s="11" customFormat="1" ht="22.9" customHeight="1">
      <c r="B144" s="112"/>
      <c r="D144" s="113" t="s">
        <v>72</v>
      </c>
      <c r="E144" s="121" t="s">
        <v>2039</v>
      </c>
      <c r="F144" s="121" t="s">
        <v>3378</v>
      </c>
      <c r="J144" s="122">
        <f>BK144</f>
        <v>120082</v>
      </c>
      <c r="L144" s="112"/>
      <c r="M144" s="116"/>
      <c r="P144" s="117">
        <f>SUM(P145:P193)</f>
        <v>100.16</v>
      </c>
      <c r="R144" s="117">
        <f>SUM(R145:R193)</f>
        <v>7.9979999999999996E-2</v>
      </c>
      <c r="T144" s="118">
        <f>SUM(T145:T193)</f>
        <v>0</v>
      </c>
      <c r="AR144" s="113" t="s">
        <v>82</v>
      </c>
      <c r="AT144" s="119" t="s">
        <v>72</v>
      </c>
      <c r="AU144" s="119" t="s">
        <v>78</v>
      </c>
      <c r="AY144" s="113" t="s">
        <v>224</v>
      </c>
      <c r="BK144" s="120">
        <f>SUM(BK145:BK193)</f>
        <v>120082</v>
      </c>
    </row>
    <row r="145" spans="2:65" s="1" customFormat="1" ht="16.5" customHeight="1">
      <c r="B145" s="123"/>
      <c r="C145" s="164" t="s">
        <v>109</v>
      </c>
      <c r="D145" s="164" t="s">
        <v>1008</v>
      </c>
      <c r="E145" s="165" t="s">
        <v>3787</v>
      </c>
      <c r="F145" s="166" t="s">
        <v>3788</v>
      </c>
      <c r="G145" s="167" t="s">
        <v>272</v>
      </c>
      <c r="H145" s="168">
        <v>1320</v>
      </c>
      <c r="I145" s="169">
        <v>11.1</v>
      </c>
      <c r="J145" s="169">
        <f>ROUND(I145*H145,2)</f>
        <v>14652</v>
      </c>
      <c r="K145" s="166" t="s">
        <v>1</v>
      </c>
      <c r="L145" s="170"/>
      <c r="M145" s="171" t="s">
        <v>1</v>
      </c>
      <c r="N145" s="172" t="s">
        <v>39</v>
      </c>
      <c r="O145" s="132">
        <v>0</v>
      </c>
      <c r="P145" s="132">
        <f>O145*H145</f>
        <v>0</v>
      </c>
      <c r="Q145" s="132">
        <v>5.0000000000000002E-5</v>
      </c>
      <c r="R145" s="132">
        <f>Q145*H145</f>
        <v>6.6000000000000003E-2</v>
      </c>
      <c r="S145" s="132">
        <v>0</v>
      </c>
      <c r="T145" s="133">
        <f>S145*H145</f>
        <v>0</v>
      </c>
      <c r="AR145" s="134" t="s">
        <v>332</v>
      </c>
      <c r="AT145" s="134" t="s">
        <v>1008</v>
      </c>
      <c r="AU145" s="134" t="s">
        <v>82</v>
      </c>
      <c r="AY145" s="17" t="s">
        <v>224</v>
      </c>
      <c r="BE145" s="135">
        <f>IF(N145="základní",J145,0)</f>
        <v>0</v>
      </c>
      <c r="BF145" s="135">
        <f>IF(N145="snížená",J145,0)</f>
        <v>14652</v>
      </c>
      <c r="BG145" s="135">
        <f>IF(N145="zákl. přenesená",J145,0)</f>
        <v>0</v>
      </c>
      <c r="BH145" s="135">
        <f>IF(N145="sníž. přenesená",J145,0)</f>
        <v>0</v>
      </c>
      <c r="BI145" s="135">
        <f>IF(N145="nulová",J145,0)</f>
        <v>0</v>
      </c>
      <c r="BJ145" s="17" t="s">
        <v>82</v>
      </c>
      <c r="BK145" s="135">
        <f>ROUND(I145*H145,2)</f>
        <v>14652</v>
      </c>
      <c r="BL145" s="17" t="s">
        <v>277</v>
      </c>
      <c r="BM145" s="134" t="s">
        <v>3789</v>
      </c>
    </row>
    <row r="146" spans="2:65" s="1" customFormat="1">
      <c r="B146" s="29"/>
      <c r="D146" s="136" t="s">
        <v>231</v>
      </c>
      <c r="F146" s="137" t="s">
        <v>3790</v>
      </c>
      <c r="L146" s="29"/>
      <c r="M146" s="138"/>
      <c r="T146" s="53"/>
      <c r="AT146" s="17" t="s">
        <v>231</v>
      </c>
      <c r="AU146" s="17" t="s">
        <v>82</v>
      </c>
    </row>
    <row r="147" spans="2:65" s="1" customFormat="1" ht="16.5" customHeight="1">
      <c r="B147" s="123"/>
      <c r="C147" s="164" t="s">
        <v>112</v>
      </c>
      <c r="D147" s="164" t="s">
        <v>1008</v>
      </c>
      <c r="E147" s="165" t="s">
        <v>3791</v>
      </c>
      <c r="F147" s="166" t="s">
        <v>3792</v>
      </c>
      <c r="G147" s="167" t="s">
        <v>272</v>
      </c>
      <c r="H147" s="168">
        <v>150</v>
      </c>
      <c r="I147" s="169">
        <v>15.8</v>
      </c>
      <c r="J147" s="169">
        <f>ROUND(I147*H147,2)</f>
        <v>2370</v>
      </c>
      <c r="K147" s="166" t="s">
        <v>1</v>
      </c>
      <c r="L147" s="170"/>
      <c r="M147" s="171" t="s">
        <v>1</v>
      </c>
      <c r="N147" s="172" t="s">
        <v>39</v>
      </c>
      <c r="O147" s="132">
        <v>0</v>
      </c>
      <c r="P147" s="132">
        <f>O147*H147</f>
        <v>0</v>
      </c>
      <c r="Q147" s="132">
        <v>8.0000000000000007E-5</v>
      </c>
      <c r="R147" s="132">
        <f>Q147*H147</f>
        <v>1.2E-2</v>
      </c>
      <c r="S147" s="132">
        <v>0</v>
      </c>
      <c r="T147" s="133">
        <f>S147*H147</f>
        <v>0</v>
      </c>
      <c r="AR147" s="134" t="s">
        <v>332</v>
      </c>
      <c r="AT147" s="134" t="s">
        <v>1008</v>
      </c>
      <c r="AU147" s="134" t="s">
        <v>82</v>
      </c>
      <c r="AY147" s="17" t="s">
        <v>224</v>
      </c>
      <c r="BE147" s="135">
        <f>IF(N147="základní",J147,0)</f>
        <v>0</v>
      </c>
      <c r="BF147" s="135">
        <f>IF(N147="snížená",J147,0)</f>
        <v>2370</v>
      </c>
      <c r="BG147" s="135">
        <f>IF(N147="zákl. přenesená",J147,0)</f>
        <v>0</v>
      </c>
      <c r="BH147" s="135">
        <f>IF(N147="sníž. přenesená",J147,0)</f>
        <v>0</v>
      </c>
      <c r="BI147" s="135">
        <f>IF(N147="nulová",J147,0)</f>
        <v>0</v>
      </c>
      <c r="BJ147" s="17" t="s">
        <v>82</v>
      </c>
      <c r="BK147" s="135">
        <f>ROUND(I147*H147,2)</f>
        <v>2370</v>
      </c>
      <c r="BL147" s="17" t="s">
        <v>277</v>
      </c>
      <c r="BM147" s="134" t="s">
        <v>3793</v>
      </c>
    </row>
    <row r="148" spans="2:65" s="1" customFormat="1">
      <c r="B148" s="29"/>
      <c r="D148" s="136" t="s">
        <v>231</v>
      </c>
      <c r="F148" s="137" t="s">
        <v>3794</v>
      </c>
      <c r="L148" s="29"/>
      <c r="M148" s="138"/>
      <c r="T148" s="53"/>
      <c r="AT148" s="17" t="s">
        <v>231</v>
      </c>
      <c r="AU148" s="17" t="s">
        <v>82</v>
      </c>
    </row>
    <row r="149" spans="2:65" s="1" customFormat="1" ht="21.75" customHeight="1">
      <c r="B149" s="123"/>
      <c r="C149" s="124" t="s">
        <v>115</v>
      </c>
      <c r="D149" s="124" t="s">
        <v>226</v>
      </c>
      <c r="E149" s="125" t="s">
        <v>3711</v>
      </c>
      <c r="F149" s="126" t="s">
        <v>3712</v>
      </c>
      <c r="G149" s="127" t="s">
        <v>272</v>
      </c>
      <c r="H149" s="128">
        <v>1470</v>
      </c>
      <c r="I149" s="129">
        <v>23.2</v>
      </c>
      <c r="J149" s="129">
        <f>ROUND(I149*H149,2)</f>
        <v>34104</v>
      </c>
      <c r="K149" s="126" t="s">
        <v>2903</v>
      </c>
      <c r="L149" s="29"/>
      <c r="M149" s="130" t="s">
        <v>1</v>
      </c>
      <c r="N149" s="131" t="s">
        <v>39</v>
      </c>
      <c r="O149" s="132">
        <v>0.04</v>
      </c>
      <c r="P149" s="132">
        <f>O149*H149</f>
        <v>58.800000000000004</v>
      </c>
      <c r="Q149" s="132">
        <v>0</v>
      </c>
      <c r="R149" s="132">
        <f>Q149*H149</f>
        <v>0</v>
      </c>
      <c r="S149" s="132">
        <v>0</v>
      </c>
      <c r="T149" s="133">
        <f>S149*H149</f>
        <v>0</v>
      </c>
      <c r="AR149" s="134" t="s">
        <v>277</v>
      </c>
      <c r="AT149" s="134" t="s">
        <v>226</v>
      </c>
      <c r="AU149" s="134" t="s">
        <v>82</v>
      </c>
      <c r="AY149" s="17" t="s">
        <v>224</v>
      </c>
      <c r="BE149" s="135">
        <f>IF(N149="základní",J149,0)</f>
        <v>0</v>
      </c>
      <c r="BF149" s="135">
        <f>IF(N149="snížená",J149,0)</f>
        <v>34104</v>
      </c>
      <c r="BG149" s="135">
        <f>IF(N149="zákl. přenesená",J149,0)</f>
        <v>0</v>
      </c>
      <c r="BH149" s="135">
        <f>IF(N149="sníž. přenesená",J149,0)</f>
        <v>0</v>
      </c>
      <c r="BI149" s="135">
        <f>IF(N149="nulová",J149,0)</f>
        <v>0</v>
      </c>
      <c r="BJ149" s="17" t="s">
        <v>82</v>
      </c>
      <c r="BK149" s="135">
        <f>ROUND(I149*H149,2)</f>
        <v>34104</v>
      </c>
      <c r="BL149" s="17" t="s">
        <v>277</v>
      </c>
      <c r="BM149" s="134" t="s">
        <v>3795</v>
      </c>
    </row>
    <row r="150" spans="2:65" s="1" customFormat="1">
      <c r="B150" s="29"/>
      <c r="D150" s="136" t="s">
        <v>231</v>
      </c>
      <c r="F150" s="137" t="s">
        <v>3714</v>
      </c>
      <c r="L150" s="29"/>
      <c r="M150" s="138"/>
      <c r="T150" s="53"/>
      <c r="AT150" s="17" t="s">
        <v>231</v>
      </c>
      <c r="AU150" s="17" t="s">
        <v>82</v>
      </c>
    </row>
    <row r="151" spans="2:65" s="1" customFormat="1" ht="19.5">
      <c r="B151" s="29"/>
      <c r="D151" s="136" t="s">
        <v>2923</v>
      </c>
      <c r="F151" s="176" t="s">
        <v>3715</v>
      </c>
      <c r="L151" s="29"/>
      <c r="M151" s="138"/>
      <c r="T151" s="53"/>
      <c r="AT151" s="17" t="s">
        <v>2923</v>
      </c>
      <c r="AU151" s="17" t="s">
        <v>82</v>
      </c>
    </row>
    <row r="152" spans="2:65" s="13" customFormat="1">
      <c r="B152" s="146"/>
      <c r="D152" s="136" t="s">
        <v>234</v>
      </c>
      <c r="E152" s="147" t="s">
        <v>1</v>
      </c>
      <c r="F152" s="148" t="s">
        <v>3796</v>
      </c>
      <c r="H152" s="149">
        <v>1470</v>
      </c>
      <c r="L152" s="146"/>
      <c r="M152" s="150"/>
      <c r="T152" s="151"/>
      <c r="AT152" s="147" t="s">
        <v>234</v>
      </c>
      <c r="AU152" s="147" t="s">
        <v>82</v>
      </c>
      <c r="AV152" s="13" t="s">
        <v>82</v>
      </c>
      <c r="AW152" s="13" t="s">
        <v>29</v>
      </c>
      <c r="AX152" s="13" t="s">
        <v>73</v>
      </c>
      <c r="AY152" s="147" t="s">
        <v>224</v>
      </c>
    </row>
    <row r="153" spans="2:65" s="14" customFormat="1">
      <c r="B153" s="152"/>
      <c r="D153" s="136" t="s">
        <v>234</v>
      </c>
      <c r="E153" s="153" t="s">
        <v>1</v>
      </c>
      <c r="F153" s="154" t="s">
        <v>239</v>
      </c>
      <c r="H153" s="155">
        <v>1470</v>
      </c>
      <c r="L153" s="152"/>
      <c r="M153" s="156"/>
      <c r="T153" s="157"/>
      <c r="AT153" s="153" t="s">
        <v>234</v>
      </c>
      <c r="AU153" s="153" t="s">
        <v>82</v>
      </c>
      <c r="AV153" s="14" t="s">
        <v>106</v>
      </c>
      <c r="AW153" s="14" t="s">
        <v>29</v>
      </c>
      <c r="AX153" s="14" t="s">
        <v>78</v>
      </c>
      <c r="AY153" s="153" t="s">
        <v>224</v>
      </c>
    </row>
    <row r="154" spans="2:65" s="1" customFormat="1" ht="16.5" customHeight="1">
      <c r="B154" s="123"/>
      <c r="C154" s="124" t="s">
        <v>118</v>
      </c>
      <c r="D154" s="124" t="s">
        <v>226</v>
      </c>
      <c r="E154" s="125" t="s">
        <v>3797</v>
      </c>
      <c r="F154" s="126" t="s">
        <v>3798</v>
      </c>
      <c r="G154" s="127" t="s">
        <v>639</v>
      </c>
      <c r="H154" s="128">
        <v>3</v>
      </c>
      <c r="I154" s="129">
        <v>360</v>
      </c>
      <c r="J154" s="129">
        <f>ROUND(I154*H154,2)</f>
        <v>1080</v>
      </c>
      <c r="K154" s="126" t="s">
        <v>2903</v>
      </c>
      <c r="L154" s="29"/>
      <c r="M154" s="130" t="s">
        <v>1</v>
      </c>
      <c r="N154" s="131" t="s">
        <v>39</v>
      </c>
      <c r="O154" s="132">
        <v>0.39</v>
      </c>
      <c r="P154" s="132">
        <f>O154*H154</f>
        <v>1.17</v>
      </c>
      <c r="Q154" s="132">
        <v>0</v>
      </c>
      <c r="R154" s="132">
        <f>Q154*H154</f>
        <v>0</v>
      </c>
      <c r="S154" s="132">
        <v>0</v>
      </c>
      <c r="T154" s="133">
        <f>S154*H154</f>
        <v>0</v>
      </c>
      <c r="AR154" s="134" t="s">
        <v>277</v>
      </c>
      <c r="AT154" s="134" t="s">
        <v>226</v>
      </c>
      <c r="AU154" s="134" t="s">
        <v>82</v>
      </c>
      <c r="AY154" s="17" t="s">
        <v>224</v>
      </c>
      <c r="BE154" s="135">
        <f>IF(N154="základní",J154,0)</f>
        <v>0</v>
      </c>
      <c r="BF154" s="135">
        <f>IF(N154="snížená",J154,0)</f>
        <v>1080</v>
      </c>
      <c r="BG154" s="135">
        <f>IF(N154="zákl. přenesená",J154,0)</f>
        <v>0</v>
      </c>
      <c r="BH154" s="135">
        <f>IF(N154="sníž. přenesená",J154,0)</f>
        <v>0</v>
      </c>
      <c r="BI154" s="135">
        <f>IF(N154="nulová",J154,0)</f>
        <v>0</v>
      </c>
      <c r="BJ154" s="17" t="s">
        <v>82</v>
      </c>
      <c r="BK154" s="135">
        <f>ROUND(I154*H154,2)</f>
        <v>1080</v>
      </c>
      <c r="BL154" s="17" t="s">
        <v>277</v>
      </c>
      <c r="BM154" s="134" t="s">
        <v>3799</v>
      </c>
    </row>
    <row r="155" spans="2:65" s="1" customFormat="1">
      <c r="B155" s="29"/>
      <c r="D155" s="136" t="s">
        <v>231</v>
      </c>
      <c r="F155" s="137" t="s">
        <v>3800</v>
      </c>
      <c r="L155" s="29"/>
      <c r="M155" s="138"/>
      <c r="T155" s="53"/>
      <c r="AT155" s="17" t="s">
        <v>231</v>
      </c>
      <c r="AU155" s="17" t="s">
        <v>82</v>
      </c>
    </row>
    <row r="156" spans="2:65" s="13" customFormat="1">
      <c r="B156" s="146"/>
      <c r="D156" s="136" t="s">
        <v>234</v>
      </c>
      <c r="E156" s="147" t="s">
        <v>1</v>
      </c>
      <c r="F156" s="148" t="s">
        <v>101</v>
      </c>
      <c r="H156" s="149">
        <v>3</v>
      </c>
      <c r="L156" s="146"/>
      <c r="M156" s="150"/>
      <c r="T156" s="151"/>
      <c r="AT156" s="147" t="s">
        <v>234</v>
      </c>
      <c r="AU156" s="147" t="s">
        <v>82</v>
      </c>
      <c r="AV156" s="13" t="s">
        <v>82</v>
      </c>
      <c r="AW156" s="13" t="s">
        <v>29</v>
      </c>
      <c r="AX156" s="13" t="s">
        <v>73</v>
      </c>
      <c r="AY156" s="147" t="s">
        <v>224</v>
      </c>
    </row>
    <row r="157" spans="2:65" s="14" customFormat="1">
      <c r="B157" s="152"/>
      <c r="D157" s="136" t="s">
        <v>234</v>
      </c>
      <c r="E157" s="153" t="s">
        <v>1</v>
      </c>
      <c r="F157" s="154" t="s">
        <v>239</v>
      </c>
      <c r="H157" s="155">
        <v>3</v>
      </c>
      <c r="L157" s="152"/>
      <c r="M157" s="156"/>
      <c r="T157" s="157"/>
      <c r="AT157" s="153" t="s">
        <v>234</v>
      </c>
      <c r="AU157" s="153" t="s">
        <v>82</v>
      </c>
      <c r="AV157" s="14" t="s">
        <v>106</v>
      </c>
      <c r="AW157" s="14" t="s">
        <v>29</v>
      </c>
      <c r="AX157" s="14" t="s">
        <v>78</v>
      </c>
      <c r="AY157" s="153" t="s">
        <v>224</v>
      </c>
    </row>
    <row r="158" spans="2:65" s="1" customFormat="1" ht="16.5" customHeight="1">
      <c r="B158" s="123"/>
      <c r="C158" s="164" t="s">
        <v>280</v>
      </c>
      <c r="D158" s="164" t="s">
        <v>1008</v>
      </c>
      <c r="E158" s="165" t="s">
        <v>2881</v>
      </c>
      <c r="F158" s="166" t="s">
        <v>3801</v>
      </c>
      <c r="G158" s="167" t="s">
        <v>2879</v>
      </c>
      <c r="H158" s="168">
        <v>2</v>
      </c>
      <c r="I158" s="169">
        <v>1900</v>
      </c>
      <c r="J158" s="169">
        <f>ROUND(I158*H158,2)</f>
        <v>3800</v>
      </c>
      <c r="K158" s="166" t="s">
        <v>1</v>
      </c>
      <c r="L158" s="170"/>
      <c r="M158" s="171" t="s">
        <v>1</v>
      </c>
      <c r="N158" s="172" t="s">
        <v>39</v>
      </c>
      <c r="O158" s="132">
        <v>0</v>
      </c>
      <c r="P158" s="132">
        <f>O158*H158</f>
        <v>0</v>
      </c>
      <c r="Q158" s="132">
        <v>0</v>
      </c>
      <c r="R158" s="132">
        <f>Q158*H158</f>
        <v>0</v>
      </c>
      <c r="S158" s="132">
        <v>0</v>
      </c>
      <c r="T158" s="133">
        <f>S158*H158</f>
        <v>0</v>
      </c>
      <c r="AR158" s="134" t="s">
        <v>332</v>
      </c>
      <c r="AT158" s="134" t="s">
        <v>1008</v>
      </c>
      <c r="AU158" s="134" t="s">
        <v>82</v>
      </c>
      <c r="AY158" s="17" t="s">
        <v>224</v>
      </c>
      <c r="BE158" s="135">
        <f>IF(N158="základní",J158,0)</f>
        <v>0</v>
      </c>
      <c r="BF158" s="135">
        <f>IF(N158="snížená",J158,0)</f>
        <v>3800</v>
      </c>
      <c r="BG158" s="135">
        <f>IF(N158="zákl. přenesená",J158,0)</f>
        <v>0</v>
      </c>
      <c r="BH158" s="135">
        <f>IF(N158="sníž. přenesená",J158,0)</f>
        <v>0</v>
      </c>
      <c r="BI158" s="135">
        <f>IF(N158="nulová",J158,0)</f>
        <v>0</v>
      </c>
      <c r="BJ158" s="17" t="s">
        <v>82</v>
      </c>
      <c r="BK158" s="135">
        <f>ROUND(I158*H158,2)</f>
        <v>3800</v>
      </c>
      <c r="BL158" s="17" t="s">
        <v>277</v>
      </c>
      <c r="BM158" s="134" t="s">
        <v>3802</v>
      </c>
    </row>
    <row r="159" spans="2:65" s="1" customFormat="1">
      <c r="B159" s="29"/>
      <c r="D159" s="136" t="s">
        <v>231</v>
      </c>
      <c r="F159" s="137" t="s">
        <v>3801</v>
      </c>
      <c r="L159" s="29"/>
      <c r="M159" s="138"/>
      <c r="T159" s="53"/>
      <c r="AT159" s="17" t="s">
        <v>231</v>
      </c>
      <c r="AU159" s="17" t="s">
        <v>82</v>
      </c>
    </row>
    <row r="160" spans="2:65" s="1" customFormat="1" ht="16.5" customHeight="1">
      <c r="B160" s="123"/>
      <c r="C160" s="164" t="s">
        <v>258</v>
      </c>
      <c r="D160" s="164" t="s">
        <v>1008</v>
      </c>
      <c r="E160" s="165" t="s">
        <v>2884</v>
      </c>
      <c r="F160" s="166" t="s">
        <v>3803</v>
      </c>
      <c r="G160" s="167" t="s">
        <v>2879</v>
      </c>
      <c r="H160" s="168">
        <v>1</v>
      </c>
      <c r="I160" s="169">
        <v>900</v>
      </c>
      <c r="J160" s="169">
        <f>ROUND(I160*H160,2)</f>
        <v>900</v>
      </c>
      <c r="K160" s="166" t="s">
        <v>1</v>
      </c>
      <c r="L160" s="170"/>
      <c r="M160" s="171" t="s">
        <v>1</v>
      </c>
      <c r="N160" s="172" t="s">
        <v>39</v>
      </c>
      <c r="O160" s="132">
        <v>0</v>
      </c>
      <c r="P160" s="132">
        <f>O160*H160</f>
        <v>0</v>
      </c>
      <c r="Q160" s="132">
        <v>0</v>
      </c>
      <c r="R160" s="132">
        <f>Q160*H160</f>
        <v>0</v>
      </c>
      <c r="S160" s="132">
        <v>0</v>
      </c>
      <c r="T160" s="133">
        <f>S160*H160</f>
        <v>0</v>
      </c>
      <c r="AR160" s="134" t="s">
        <v>332</v>
      </c>
      <c r="AT160" s="134" t="s">
        <v>1008</v>
      </c>
      <c r="AU160" s="134" t="s">
        <v>82</v>
      </c>
      <c r="AY160" s="17" t="s">
        <v>224</v>
      </c>
      <c r="BE160" s="135">
        <f>IF(N160="základní",J160,0)</f>
        <v>0</v>
      </c>
      <c r="BF160" s="135">
        <f>IF(N160="snížená",J160,0)</f>
        <v>900</v>
      </c>
      <c r="BG160" s="135">
        <f>IF(N160="zákl. přenesená",J160,0)</f>
        <v>0</v>
      </c>
      <c r="BH160" s="135">
        <f>IF(N160="sníž. přenesená",J160,0)</f>
        <v>0</v>
      </c>
      <c r="BI160" s="135">
        <f>IF(N160="nulová",J160,0)</f>
        <v>0</v>
      </c>
      <c r="BJ160" s="17" t="s">
        <v>82</v>
      </c>
      <c r="BK160" s="135">
        <f>ROUND(I160*H160,2)</f>
        <v>900</v>
      </c>
      <c r="BL160" s="17" t="s">
        <v>277</v>
      </c>
      <c r="BM160" s="134" t="s">
        <v>3804</v>
      </c>
    </row>
    <row r="161" spans="2:65" s="1" customFormat="1">
      <c r="B161" s="29"/>
      <c r="D161" s="136" t="s">
        <v>231</v>
      </c>
      <c r="F161" s="137" t="s">
        <v>3803</v>
      </c>
      <c r="L161" s="29"/>
      <c r="M161" s="138"/>
      <c r="T161" s="53"/>
      <c r="AT161" s="17" t="s">
        <v>231</v>
      </c>
      <c r="AU161" s="17" t="s">
        <v>82</v>
      </c>
    </row>
    <row r="162" spans="2:65" s="1" customFormat="1" ht="24.2" customHeight="1">
      <c r="B162" s="123"/>
      <c r="C162" s="124" t="s">
        <v>297</v>
      </c>
      <c r="D162" s="124" t="s">
        <v>226</v>
      </c>
      <c r="E162" s="125" t="s">
        <v>3805</v>
      </c>
      <c r="F162" s="126" t="s">
        <v>3806</v>
      </c>
      <c r="G162" s="127" t="s">
        <v>639</v>
      </c>
      <c r="H162" s="128">
        <v>1</v>
      </c>
      <c r="I162" s="129">
        <v>2030</v>
      </c>
      <c r="J162" s="129">
        <f>ROUND(I162*H162,2)</f>
        <v>2030</v>
      </c>
      <c r="K162" s="126" t="s">
        <v>2903</v>
      </c>
      <c r="L162" s="29"/>
      <c r="M162" s="130" t="s">
        <v>1</v>
      </c>
      <c r="N162" s="131" t="s">
        <v>39</v>
      </c>
      <c r="O162" s="132">
        <v>2.2000000000000002</v>
      </c>
      <c r="P162" s="132">
        <f>O162*H162</f>
        <v>2.2000000000000002</v>
      </c>
      <c r="Q162" s="132">
        <v>0</v>
      </c>
      <c r="R162" s="132">
        <f>Q162*H162</f>
        <v>0</v>
      </c>
      <c r="S162" s="132">
        <v>0</v>
      </c>
      <c r="T162" s="133">
        <f>S162*H162</f>
        <v>0</v>
      </c>
      <c r="AR162" s="134" t="s">
        <v>277</v>
      </c>
      <c r="AT162" s="134" t="s">
        <v>226</v>
      </c>
      <c r="AU162" s="134" t="s">
        <v>82</v>
      </c>
      <c r="AY162" s="17" t="s">
        <v>224</v>
      </c>
      <c r="BE162" s="135">
        <f>IF(N162="základní",J162,0)</f>
        <v>0</v>
      </c>
      <c r="BF162" s="135">
        <f>IF(N162="snížená",J162,0)</f>
        <v>2030</v>
      </c>
      <c r="BG162" s="135">
        <f>IF(N162="zákl. přenesená",J162,0)</f>
        <v>0</v>
      </c>
      <c r="BH162" s="135">
        <f>IF(N162="sníž. přenesená",J162,0)</f>
        <v>0</v>
      </c>
      <c r="BI162" s="135">
        <f>IF(N162="nulová",J162,0)</f>
        <v>0</v>
      </c>
      <c r="BJ162" s="17" t="s">
        <v>82</v>
      </c>
      <c r="BK162" s="135">
        <f>ROUND(I162*H162,2)</f>
        <v>2030</v>
      </c>
      <c r="BL162" s="17" t="s">
        <v>277</v>
      </c>
      <c r="BM162" s="134" t="s">
        <v>3807</v>
      </c>
    </row>
    <row r="163" spans="2:65" s="1" customFormat="1" ht="19.5">
      <c r="B163" s="29"/>
      <c r="D163" s="136" t="s">
        <v>231</v>
      </c>
      <c r="F163" s="137" t="s">
        <v>3808</v>
      </c>
      <c r="L163" s="29"/>
      <c r="M163" s="138"/>
      <c r="T163" s="53"/>
      <c r="AT163" s="17" t="s">
        <v>231</v>
      </c>
      <c r="AU163" s="17" t="s">
        <v>82</v>
      </c>
    </row>
    <row r="164" spans="2:65" s="13" customFormat="1">
      <c r="B164" s="146"/>
      <c r="D164" s="136" t="s">
        <v>234</v>
      </c>
      <c r="E164" s="147" t="s">
        <v>1</v>
      </c>
      <c r="F164" s="148" t="s">
        <v>78</v>
      </c>
      <c r="H164" s="149">
        <v>1</v>
      </c>
      <c r="L164" s="146"/>
      <c r="M164" s="150"/>
      <c r="T164" s="151"/>
      <c r="AT164" s="147" t="s">
        <v>234</v>
      </c>
      <c r="AU164" s="147" t="s">
        <v>82</v>
      </c>
      <c r="AV164" s="13" t="s">
        <v>82</v>
      </c>
      <c r="AW164" s="13" t="s">
        <v>29</v>
      </c>
      <c r="AX164" s="13" t="s">
        <v>73</v>
      </c>
      <c r="AY164" s="147" t="s">
        <v>224</v>
      </c>
    </row>
    <row r="165" spans="2:65" s="14" customFormat="1">
      <c r="B165" s="152"/>
      <c r="D165" s="136" t="s">
        <v>234</v>
      </c>
      <c r="E165" s="153" t="s">
        <v>1</v>
      </c>
      <c r="F165" s="154" t="s">
        <v>239</v>
      </c>
      <c r="H165" s="155">
        <v>1</v>
      </c>
      <c r="L165" s="152"/>
      <c r="M165" s="156"/>
      <c r="T165" s="157"/>
      <c r="AT165" s="153" t="s">
        <v>234</v>
      </c>
      <c r="AU165" s="153" t="s">
        <v>82</v>
      </c>
      <c r="AV165" s="14" t="s">
        <v>106</v>
      </c>
      <c r="AW165" s="14" t="s">
        <v>29</v>
      </c>
      <c r="AX165" s="14" t="s">
        <v>78</v>
      </c>
      <c r="AY165" s="153" t="s">
        <v>224</v>
      </c>
    </row>
    <row r="166" spans="2:65" s="1" customFormat="1" ht="49.15" customHeight="1">
      <c r="B166" s="123"/>
      <c r="C166" s="164" t="s">
        <v>8</v>
      </c>
      <c r="D166" s="164" t="s">
        <v>1008</v>
      </c>
      <c r="E166" s="165" t="s">
        <v>2298</v>
      </c>
      <c r="F166" s="166" t="s">
        <v>3809</v>
      </c>
      <c r="G166" s="167" t="s">
        <v>2879</v>
      </c>
      <c r="H166" s="168">
        <v>1</v>
      </c>
      <c r="I166" s="169">
        <v>6500</v>
      </c>
      <c r="J166" s="169">
        <f>ROUND(I166*H166,2)</f>
        <v>6500</v>
      </c>
      <c r="K166" s="166" t="s">
        <v>1</v>
      </c>
      <c r="L166" s="170"/>
      <c r="M166" s="171" t="s">
        <v>1</v>
      </c>
      <c r="N166" s="172" t="s">
        <v>39</v>
      </c>
      <c r="O166" s="132">
        <v>0</v>
      </c>
      <c r="P166" s="132">
        <f>O166*H166</f>
        <v>0</v>
      </c>
      <c r="Q166" s="132">
        <v>0</v>
      </c>
      <c r="R166" s="132">
        <f>Q166*H166</f>
        <v>0</v>
      </c>
      <c r="S166" s="132">
        <v>0</v>
      </c>
      <c r="T166" s="133">
        <f>S166*H166</f>
        <v>0</v>
      </c>
      <c r="AR166" s="134" t="s">
        <v>332</v>
      </c>
      <c r="AT166" s="134" t="s">
        <v>1008</v>
      </c>
      <c r="AU166" s="134" t="s">
        <v>82</v>
      </c>
      <c r="AY166" s="17" t="s">
        <v>224</v>
      </c>
      <c r="BE166" s="135">
        <f>IF(N166="základní",J166,0)</f>
        <v>0</v>
      </c>
      <c r="BF166" s="135">
        <f>IF(N166="snížená",J166,0)</f>
        <v>6500</v>
      </c>
      <c r="BG166" s="135">
        <f>IF(N166="zákl. přenesená",J166,0)</f>
        <v>0</v>
      </c>
      <c r="BH166" s="135">
        <f>IF(N166="sníž. přenesená",J166,0)</f>
        <v>0</v>
      </c>
      <c r="BI166" s="135">
        <f>IF(N166="nulová",J166,0)</f>
        <v>0</v>
      </c>
      <c r="BJ166" s="17" t="s">
        <v>82</v>
      </c>
      <c r="BK166" s="135">
        <f>ROUND(I166*H166,2)</f>
        <v>6500</v>
      </c>
      <c r="BL166" s="17" t="s">
        <v>277</v>
      </c>
      <c r="BM166" s="134" t="s">
        <v>3810</v>
      </c>
    </row>
    <row r="167" spans="2:65" s="1" customFormat="1" ht="29.25">
      <c r="B167" s="29"/>
      <c r="D167" s="136" t="s">
        <v>231</v>
      </c>
      <c r="F167" s="137" t="s">
        <v>3811</v>
      </c>
      <c r="L167" s="29"/>
      <c r="M167" s="138"/>
      <c r="T167" s="53"/>
      <c r="AT167" s="17" t="s">
        <v>231</v>
      </c>
      <c r="AU167" s="17" t="s">
        <v>82</v>
      </c>
    </row>
    <row r="168" spans="2:65" s="1" customFormat="1" ht="16.5" customHeight="1">
      <c r="B168" s="123"/>
      <c r="C168" s="124" t="s">
        <v>310</v>
      </c>
      <c r="D168" s="124" t="s">
        <v>226</v>
      </c>
      <c r="E168" s="125" t="s">
        <v>3812</v>
      </c>
      <c r="F168" s="126" t="s">
        <v>3813</v>
      </c>
      <c r="G168" s="127" t="s">
        <v>639</v>
      </c>
      <c r="H168" s="128">
        <v>1</v>
      </c>
      <c r="I168" s="129">
        <v>268</v>
      </c>
      <c r="J168" s="129">
        <f>ROUND(I168*H168,2)</f>
        <v>268</v>
      </c>
      <c r="K168" s="126" t="s">
        <v>2903</v>
      </c>
      <c r="L168" s="29"/>
      <c r="M168" s="130" t="s">
        <v>1</v>
      </c>
      <c r="N168" s="131" t="s">
        <v>39</v>
      </c>
      <c r="O168" s="132">
        <v>0.28999999999999998</v>
      </c>
      <c r="P168" s="132">
        <f>O168*H168</f>
        <v>0.28999999999999998</v>
      </c>
      <c r="Q168" s="132">
        <v>0</v>
      </c>
      <c r="R168" s="132">
        <f>Q168*H168</f>
        <v>0</v>
      </c>
      <c r="S168" s="132">
        <v>0</v>
      </c>
      <c r="T168" s="133">
        <f>S168*H168</f>
        <v>0</v>
      </c>
      <c r="AR168" s="134" t="s">
        <v>277</v>
      </c>
      <c r="AT168" s="134" t="s">
        <v>226</v>
      </c>
      <c r="AU168" s="134" t="s">
        <v>82</v>
      </c>
      <c r="AY168" s="17" t="s">
        <v>224</v>
      </c>
      <c r="BE168" s="135">
        <f>IF(N168="základní",J168,0)</f>
        <v>0</v>
      </c>
      <c r="BF168" s="135">
        <f>IF(N168="snížená",J168,0)</f>
        <v>268</v>
      </c>
      <c r="BG168" s="135">
        <f>IF(N168="zákl. přenesená",J168,0)</f>
        <v>0</v>
      </c>
      <c r="BH168" s="135">
        <f>IF(N168="sníž. přenesená",J168,0)</f>
        <v>0</v>
      </c>
      <c r="BI168" s="135">
        <f>IF(N168="nulová",J168,0)</f>
        <v>0</v>
      </c>
      <c r="BJ168" s="17" t="s">
        <v>82</v>
      </c>
      <c r="BK168" s="135">
        <f>ROUND(I168*H168,2)</f>
        <v>268</v>
      </c>
      <c r="BL168" s="17" t="s">
        <v>277</v>
      </c>
      <c r="BM168" s="134" t="s">
        <v>3814</v>
      </c>
    </row>
    <row r="169" spans="2:65" s="1" customFormat="1">
      <c r="B169" s="29"/>
      <c r="D169" s="136" t="s">
        <v>231</v>
      </c>
      <c r="F169" s="137" t="s">
        <v>3815</v>
      </c>
      <c r="L169" s="29"/>
      <c r="M169" s="138"/>
      <c r="T169" s="53"/>
      <c r="AT169" s="17" t="s">
        <v>231</v>
      </c>
      <c r="AU169" s="17" t="s">
        <v>82</v>
      </c>
    </row>
    <row r="170" spans="2:65" s="13" customFormat="1">
      <c r="B170" s="146"/>
      <c r="D170" s="136" t="s">
        <v>234</v>
      </c>
      <c r="E170" s="147" t="s">
        <v>1</v>
      </c>
      <c r="F170" s="148" t="s">
        <v>78</v>
      </c>
      <c r="H170" s="149">
        <v>1</v>
      </c>
      <c r="L170" s="146"/>
      <c r="M170" s="150"/>
      <c r="T170" s="151"/>
      <c r="AT170" s="147" t="s">
        <v>234</v>
      </c>
      <c r="AU170" s="147" t="s">
        <v>82</v>
      </c>
      <c r="AV170" s="13" t="s">
        <v>82</v>
      </c>
      <c r="AW170" s="13" t="s">
        <v>29</v>
      </c>
      <c r="AX170" s="13" t="s">
        <v>73</v>
      </c>
      <c r="AY170" s="147" t="s">
        <v>224</v>
      </c>
    </row>
    <row r="171" spans="2:65" s="14" customFormat="1">
      <c r="B171" s="152"/>
      <c r="D171" s="136" t="s">
        <v>234</v>
      </c>
      <c r="E171" s="153" t="s">
        <v>1</v>
      </c>
      <c r="F171" s="154" t="s">
        <v>239</v>
      </c>
      <c r="H171" s="155">
        <v>1</v>
      </c>
      <c r="L171" s="152"/>
      <c r="M171" s="156"/>
      <c r="T171" s="157"/>
      <c r="AT171" s="153" t="s">
        <v>234</v>
      </c>
      <c r="AU171" s="153" t="s">
        <v>82</v>
      </c>
      <c r="AV171" s="14" t="s">
        <v>106</v>
      </c>
      <c r="AW171" s="14" t="s">
        <v>29</v>
      </c>
      <c r="AX171" s="14" t="s">
        <v>78</v>
      </c>
      <c r="AY171" s="153" t="s">
        <v>224</v>
      </c>
    </row>
    <row r="172" spans="2:65" s="1" customFormat="1" ht="66.75" customHeight="1">
      <c r="B172" s="123"/>
      <c r="C172" s="164" t="s">
        <v>273</v>
      </c>
      <c r="D172" s="164" t="s">
        <v>1008</v>
      </c>
      <c r="E172" s="165" t="s">
        <v>3467</v>
      </c>
      <c r="F172" s="166" t="s">
        <v>3816</v>
      </c>
      <c r="G172" s="167" t="s">
        <v>2879</v>
      </c>
      <c r="H172" s="168">
        <v>1</v>
      </c>
      <c r="I172" s="169">
        <v>2200</v>
      </c>
      <c r="J172" s="169">
        <f>ROUND(I172*H172,2)</f>
        <v>2200</v>
      </c>
      <c r="K172" s="166" t="s">
        <v>1</v>
      </c>
      <c r="L172" s="170"/>
      <c r="M172" s="171" t="s">
        <v>1</v>
      </c>
      <c r="N172" s="172" t="s">
        <v>39</v>
      </c>
      <c r="O172" s="132">
        <v>0</v>
      </c>
      <c r="P172" s="132">
        <f>O172*H172</f>
        <v>0</v>
      </c>
      <c r="Q172" s="132">
        <v>0</v>
      </c>
      <c r="R172" s="132">
        <f>Q172*H172</f>
        <v>0</v>
      </c>
      <c r="S172" s="132">
        <v>0</v>
      </c>
      <c r="T172" s="133">
        <f>S172*H172</f>
        <v>0</v>
      </c>
      <c r="AR172" s="134" t="s">
        <v>332</v>
      </c>
      <c r="AT172" s="134" t="s">
        <v>1008</v>
      </c>
      <c r="AU172" s="134" t="s">
        <v>82</v>
      </c>
      <c r="AY172" s="17" t="s">
        <v>224</v>
      </c>
      <c r="BE172" s="135">
        <f>IF(N172="základní",J172,0)</f>
        <v>0</v>
      </c>
      <c r="BF172" s="135">
        <f>IF(N172="snížená",J172,0)</f>
        <v>2200</v>
      </c>
      <c r="BG172" s="135">
        <f>IF(N172="zákl. přenesená",J172,0)</f>
        <v>0</v>
      </c>
      <c r="BH172" s="135">
        <f>IF(N172="sníž. přenesená",J172,0)</f>
        <v>0</v>
      </c>
      <c r="BI172" s="135">
        <f>IF(N172="nulová",J172,0)</f>
        <v>0</v>
      </c>
      <c r="BJ172" s="17" t="s">
        <v>82</v>
      </c>
      <c r="BK172" s="135">
        <f>ROUND(I172*H172,2)</f>
        <v>2200</v>
      </c>
      <c r="BL172" s="17" t="s">
        <v>277</v>
      </c>
      <c r="BM172" s="134" t="s">
        <v>3817</v>
      </c>
    </row>
    <row r="173" spans="2:65" s="1" customFormat="1" ht="16.5" customHeight="1">
      <c r="B173" s="123"/>
      <c r="C173" s="124" t="s">
        <v>325</v>
      </c>
      <c r="D173" s="124" t="s">
        <v>226</v>
      </c>
      <c r="E173" s="125" t="s">
        <v>3818</v>
      </c>
      <c r="F173" s="126" t="s">
        <v>3819</v>
      </c>
      <c r="G173" s="127" t="s">
        <v>639</v>
      </c>
      <c r="H173" s="128">
        <v>1</v>
      </c>
      <c r="I173" s="129">
        <v>1940</v>
      </c>
      <c r="J173" s="129">
        <f>ROUND(I173*H173,2)</f>
        <v>1940</v>
      </c>
      <c r="K173" s="126" t="s">
        <v>2903</v>
      </c>
      <c r="L173" s="29"/>
      <c r="M173" s="130" t="s">
        <v>1</v>
      </c>
      <c r="N173" s="131" t="s">
        <v>39</v>
      </c>
      <c r="O173" s="132">
        <v>2.1</v>
      </c>
      <c r="P173" s="132">
        <f>O173*H173</f>
        <v>2.1</v>
      </c>
      <c r="Q173" s="132">
        <v>0</v>
      </c>
      <c r="R173" s="132">
        <f>Q173*H173</f>
        <v>0</v>
      </c>
      <c r="S173" s="132">
        <v>0</v>
      </c>
      <c r="T173" s="133">
        <f>S173*H173</f>
        <v>0</v>
      </c>
      <c r="AR173" s="134" t="s">
        <v>277</v>
      </c>
      <c r="AT173" s="134" t="s">
        <v>226</v>
      </c>
      <c r="AU173" s="134" t="s">
        <v>82</v>
      </c>
      <c r="AY173" s="17" t="s">
        <v>224</v>
      </c>
      <c r="BE173" s="135">
        <f>IF(N173="základní",J173,0)</f>
        <v>0</v>
      </c>
      <c r="BF173" s="135">
        <f>IF(N173="snížená",J173,0)</f>
        <v>1940</v>
      </c>
      <c r="BG173" s="135">
        <f>IF(N173="zákl. přenesená",J173,0)</f>
        <v>0</v>
      </c>
      <c r="BH173" s="135">
        <f>IF(N173="sníž. přenesená",J173,0)</f>
        <v>0</v>
      </c>
      <c r="BI173" s="135">
        <f>IF(N173="nulová",J173,0)</f>
        <v>0</v>
      </c>
      <c r="BJ173" s="17" t="s">
        <v>82</v>
      </c>
      <c r="BK173" s="135">
        <f>ROUND(I173*H173,2)</f>
        <v>1940</v>
      </c>
      <c r="BL173" s="17" t="s">
        <v>277</v>
      </c>
      <c r="BM173" s="134" t="s">
        <v>3820</v>
      </c>
    </row>
    <row r="174" spans="2:65" s="1" customFormat="1">
      <c r="B174" s="29"/>
      <c r="D174" s="136" t="s">
        <v>231</v>
      </c>
      <c r="F174" s="137" t="s">
        <v>3821</v>
      </c>
      <c r="L174" s="29"/>
      <c r="M174" s="138"/>
      <c r="T174" s="53"/>
      <c r="AT174" s="17" t="s">
        <v>231</v>
      </c>
      <c r="AU174" s="17" t="s">
        <v>82</v>
      </c>
    </row>
    <row r="175" spans="2:65" s="13" customFormat="1">
      <c r="B175" s="146"/>
      <c r="D175" s="136" t="s">
        <v>234</v>
      </c>
      <c r="E175" s="147" t="s">
        <v>1</v>
      </c>
      <c r="F175" s="148" t="s">
        <v>78</v>
      </c>
      <c r="H175" s="149">
        <v>1</v>
      </c>
      <c r="L175" s="146"/>
      <c r="M175" s="150"/>
      <c r="T175" s="151"/>
      <c r="AT175" s="147" t="s">
        <v>234</v>
      </c>
      <c r="AU175" s="147" t="s">
        <v>82</v>
      </c>
      <c r="AV175" s="13" t="s">
        <v>82</v>
      </c>
      <c r="AW175" s="13" t="s">
        <v>29</v>
      </c>
      <c r="AX175" s="13" t="s">
        <v>73</v>
      </c>
      <c r="AY175" s="147" t="s">
        <v>224</v>
      </c>
    </row>
    <row r="176" spans="2:65" s="14" customFormat="1">
      <c r="B176" s="152"/>
      <c r="D176" s="136" t="s">
        <v>234</v>
      </c>
      <c r="E176" s="153" t="s">
        <v>1</v>
      </c>
      <c r="F176" s="154" t="s">
        <v>239</v>
      </c>
      <c r="H176" s="155">
        <v>1</v>
      </c>
      <c r="L176" s="152"/>
      <c r="M176" s="156"/>
      <c r="T176" s="157"/>
      <c r="AT176" s="153" t="s">
        <v>234</v>
      </c>
      <c r="AU176" s="153" t="s">
        <v>82</v>
      </c>
      <c r="AV176" s="14" t="s">
        <v>106</v>
      </c>
      <c r="AW176" s="14" t="s">
        <v>29</v>
      </c>
      <c r="AX176" s="14" t="s">
        <v>78</v>
      </c>
      <c r="AY176" s="153" t="s">
        <v>224</v>
      </c>
    </row>
    <row r="177" spans="2:65" s="1" customFormat="1" ht="24.2" customHeight="1">
      <c r="B177" s="123"/>
      <c r="C177" s="164" t="s">
        <v>277</v>
      </c>
      <c r="D177" s="164" t="s">
        <v>1008</v>
      </c>
      <c r="E177" s="165" t="s">
        <v>2888</v>
      </c>
      <c r="F177" s="166" t="s">
        <v>3822</v>
      </c>
      <c r="G177" s="167" t="s">
        <v>2879</v>
      </c>
      <c r="H177" s="168">
        <v>1</v>
      </c>
      <c r="I177" s="169">
        <v>4900</v>
      </c>
      <c r="J177" s="169">
        <f>ROUND(I177*H177,2)</f>
        <v>4900</v>
      </c>
      <c r="K177" s="166" t="s">
        <v>1</v>
      </c>
      <c r="L177" s="170"/>
      <c r="M177" s="171" t="s">
        <v>1</v>
      </c>
      <c r="N177" s="172" t="s">
        <v>39</v>
      </c>
      <c r="O177" s="132">
        <v>0</v>
      </c>
      <c r="P177" s="132">
        <f>O177*H177</f>
        <v>0</v>
      </c>
      <c r="Q177" s="132">
        <v>0</v>
      </c>
      <c r="R177" s="132">
        <f>Q177*H177</f>
        <v>0</v>
      </c>
      <c r="S177" s="132">
        <v>0</v>
      </c>
      <c r="T177" s="133">
        <f>S177*H177</f>
        <v>0</v>
      </c>
      <c r="AR177" s="134" t="s">
        <v>332</v>
      </c>
      <c r="AT177" s="134" t="s">
        <v>1008</v>
      </c>
      <c r="AU177" s="134" t="s">
        <v>82</v>
      </c>
      <c r="AY177" s="17" t="s">
        <v>224</v>
      </c>
      <c r="BE177" s="135">
        <f>IF(N177="základní",J177,0)</f>
        <v>0</v>
      </c>
      <c r="BF177" s="135">
        <f>IF(N177="snížená",J177,0)</f>
        <v>4900</v>
      </c>
      <c r="BG177" s="135">
        <f>IF(N177="zákl. přenesená",J177,0)</f>
        <v>0</v>
      </c>
      <c r="BH177" s="135">
        <f>IF(N177="sníž. přenesená",J177,0)</f>
        <v>0</v>
      </c>
      <c r="BI177" s="135">
        <f>IF(N177="nulová",J177,0)</f>
        <v>0</v>
      </c>
      <c r="BJ177" s="17" t="s">
        <v>82</v>
      </c>
      <c r="BK177" s="135">
        <f>ROUND(I177*H177,2)</f>
        <v>4900</v>
      </c>
      <c r="BL177" s="17" t="s">
        <v>277</v>
      </c>
      <c r="BM177" s="134" t="s">
        <v>3823</v>
      </c>
    </row>
    <row r="178" spans="2:65" s="1" customFormat="1">
      <c r="B178" s="29"/>
      <c r="D178" s="136" t="s">
        <v>231</v>
      </c>
      <c r="F178" s="137" t="s">
        <v>3822</v>
      </c>
      <c r="L178" s="29"/>
      <c r="M178" s="138"/>
      <c r="T178" s="53"/>
      <c r="AT178" s="17" t="s">
        <v>231</v>
      </c>
      <c r="AU178" s="17" t="s">
        <v>82</v>
      </c>
    </row>
    <row r="179" spans="2:65" s="1" customFormat="1" ht="16.5" customHeight="1">
      <c r="B179" s="123"/>
      <c r="C179" s="124" t="s">
        <v>337</v>
      </c>
      <c r="D179" s="124" t="s">
        <v>226</v>
      </c>
      <c r="E179" s="125" t="s">
        <v>3824</v>
      </c>
      <c r="F179" s="126" t="s">
        <v>3825</v>
      </c>
      <c r="G179" s="127" t="s">
        <v>639</v>
      </c>
      <c r="H179" s="128">
        <v>1</v>
      </c>
      <c r="I179" s="129">
        <v>268</v>
      </c>
      <c r="J179" s="129">
        <f>ROUND(I179*H179,2)</f>
        <v>268</v>
      </c>
      <c r="K179" s="126" t="s">
        <v>2903</v>
      </c>
      <c r="L179" s="29"/>
      <c r="M179" s="130" t="s">
        <v>1</v>
      </c>
      <c r="N179" s="131" t="s">
        <v>39</v>
      </c>
      <c r="O179" s="132">
        <v>0.28999999999999998</v>
      </c>
      <c r="P179" s="132">
        <f>O179*H179</f>
        <v>0.28999999999999998</v>
      </c>
      <c r="Q179" s="132">
        <v>0</v>
      </c>
      <c r="R179" s="132">
        <f>Q179*H179</f>
        <v>0</v>
      </c>
      <c r="S179" s="132">
        <v>0</v>
      </c>
      <c r="T179" s="133">
        <f>S179*H179</f>
        <v>0</v>
      </c>
      <c r="AR179" s="134" t="s">
        <v>277</v>
      </c>
      <c r="AT179" s="134" t="s">
        <v>226</v>
      </c>
      <c r="AU179" s="134" t="s">
        <v>82</v>
      </c>
      <c r="AY179" s="17" t="s">
        <v>224</v>
      </c>
      <c r="BE179" s="135">
        <f>IF(N179="základní",J179,0)</f>
        <v>0</v>
      </c>
      <c r="BF179" s="135">
        <f>IF(N179="snížená",J179,0)</f>
        <v>268</v>
      </c>
      <c r="BG179" s="135">
        <f>IF(N179="zákl. přenesená",J179,0)</f>
        <v>0</v>
      </c>
      <c r="BH179" s="135">
        <f>IF(N179="sníž. přenesená",J179,0)</f>
        <v>0</v>
      </c>
      <c r="BI179" s="135">
        <f>IF(N179="nulová",J179,0)</f>
        <v>0</v>
      </c>
      <c r="BJ179" s="17" t="s">
        <v>82</v>
      </c>
      <c r="BK179" s="135">
        <f>ROUND(I179*H179,2)</f>
        <v>268</v>
      </c>
      <c r="BL179" s="17" t="s">
        <v>277</v>
      </c>
      <c r="BM179" s="134" t="s">
        <v>3826</v>
      </c>
    </row>
    <row r="180" spans="2:65" s="1" customFormat="1">
      <c r="B180" s="29"/>
      <c r="D180" s="136" t="s">
        <v>231</v>
      </c>
      <c r="F180" s="137" t="s">
        <v>3827</v>
      </c>
      <c r="L180" s="29"/>
      <c r="M180" s="138"/>
      <c r="T180" s="53"/>
      <c r="AT180" s="17" t="s">
        <v>231</v>
      </c>
      <c r="AU180" s="17" t="s">
        <v>82</v>
      </c>
    </row>
    <row r="181" spans="2:65" s="13" customFormat="1">
      <c r="B181" s="146"/>
      <c r="D181" s="136" t="s">
        <v>234</v>
      </c>
      <c r="E181" s="147" t="s">
        <v>1</v>
      </c>
      <c r="F181" s="148" t="s">
        <v>78</v>
      </c>
      <c r="H181" s="149">
        <v>1</v>
      </c>
      <c r="L181" s="146"/>
      <c r="M181" s="150"/>
      <c r="T181" s="151"/>
      <c r="AT181" s="147" t="s">
        <v>234</v>
      </c>
      <c r="AU181" s="147" t="s">
        <v>82</v>
      </c>
      <c r="AV181" s="13" t="s">
        <v>82</v>
      </c>
      <c r="AW181" s="13" t="s">
        <v>29</v>
      </c>
      <c r="AX181" s="13" t="s">
        <v>73</v>
      </c>
      <c r="AY181" s="147" t="s">
        <v>224</v>
      </c>
    </row>
    <row r="182" spans="2:65" s="14" customFormat="1">
      <c r="B182" s="152"/>
      <c r="D182" s="136" t="s">
        <v>234</v>
      </c>
      <c r="E182" s="153" t="s">
        <v>1</v>
      </c>
      <c r="F182" s="154" t="s">
        <v>239</v>
      </c>
      <c r="H182" s="155">
        <v>1</v>
      </c>
      <c r="L182" s="152"/>
      <c r="M182" s="156"/>
      <c r="T182" s="157"/>
      <c r="AT182" s="153" t="s">
        <v>234</v>
      </c>
      <c r="AU182" s="153" t="s">
        <v>82</v>
      </c>
      <c r="AV182" s="14" t="s">
        <v>106</v>
      </c>
      <c r="AW182" s="14" t="s">
        <v>29</v>
      </c>
      <c r="AX182" s="14" t="s">
        <v>78</v>
      </c>
      <c r="AY182" s="153" t="s">
        <v>224</v>
      </c>
    </row>
    <row r="183" spans="2:65" s="1" customFormat="1" ht="16.5" customHeight="1">
      <c r="B183" s="123"/>
      <c r="C183" s="164" t="s">
        <v>283</v>
      </c>
      <c r="D183" s="164" t="s">
        <v>1008</v>
      </c>
      <c r="E183" s="165" t="s">
        <v>3752</v>
      </c>
      <c r="F183" s="166" t="s">
        <v>3828</v>
      </c>
      <c r="G183" s="167" t="s">
        <v>2879</v>
      </c>
      <c r="H183" s="168">
        <v>1</v>
      </c>
      <c r="I183" s="169">
        <v>2500</v>
      </c>
      <c r="J183" s="169">
        <f>ROUND(I183*H183,2)</f>
        <v>2500</v>
      </c>
      <c r="K183" s="166" t="s">
        <v>1</v>
      </c>
      <c r="L183" s="170"/>
      <c r="M183" s="171" t="s">
        <v>1</v>
      </c>
      <c r="N183" s="172" t="s">
        <v>39</v>
      </c>
      <c r="O183" s="132">
        <v>0</v>
      </c>
      <c r="P183" s="132">
        <f>O183*H183</f>
        <v>0</v>
      </c>
      <c r="Q183" s="132">
        <v>0</v>
      </c>
      <c r="R183" s="132">
        <f>Q183*H183</f>
        <v>0</v>
      </c>
      <c r="S183" s="132">
        <v>0</v>
      </c>
      <c r="T183" s="133">
        <f>S183*H183</f>
        <v>0</v>
      </c>
      <c r="AR183" s="134" t="s">
        <v>332</v>
      </c>
      <c r="AT183" s="134" t="s">
        <v>1008</v>
      </c>
      <c r="AU183" s="134" t="s">
        <v>82</v>
      </c>
      <c r="AY183" s="17" t="s">
        <v>224</v>
      </c>
      <c r="BE183" s="135">
        <f>IF(N183="základní",J183,0)</f>
        <v>0</v>
      </c>
      <c r="BF183" s="135">
        <f>IF(N183="snížená",J183,0)</f>
        <v>2500</v>
      </c>
      <c r="BG183" s="135">
        <f>IF(N183="zákl. přenesená",J183,0)</f>
        <v>0</v>
      </c>
      <c r="BH183" s="135">
        <f>IF(N183="sníž. přenesená",J183,0)</f>
        <v>0</v>
      </c>
      <c r="BI183" s="135">
        <f>IF(N183="nulová",J183,0)</f>
        <v>0</v>
      </c>
      <c r="BJ183" s="17" t="s">
        <v>82</v>
      </c>
      <c r="BK183" s="135">
        <f>ROUND(I183*H183,2)</f>
        <v>2500</v>
      </c>
      <c r="BL183" s="17" t="s">
        <v>277</v>
      </c>
      <c r="BM183" s="134" t="s">
        <v>3829</v>
      </c>
    </row>
    <row r="184" spans="2:65" s="1" customFormat="1">
      <c r="B184" s="29"/>
      <c r="D184" s="136" t="s">
        <v>231</v>
      </c>
      <c r="F184" s="137" t="s">
        <v>3828</v>
      </c>
      <c r="L184" s="29"/>
      <c r="M184" s="138"/>
      <c r="T184" s="53"/>
      <c r="AT184" s="17" t="s">
        <v>231</v>
      </c>
      <c r="AU184" s="17" t="s">
        <v>82</v>
      </c>
    </row>
    <row r="185" spans="2:65" s="1" customFormat="1" ht="16.5" customHeight="1">
      <c r="B185" s="123"/>
      <c r="C185" s="124" t="s">
        <v>347</v>
      </c>
      <c r="D185" s="124" t="s">
        <v>226</v>
      </c>
      <c r="E185" s="125" t="s">
        <v>3830</v>
      </c>
      <c r="F185" s="126" t="s">
        <v>3831</v>
      </c>
      <c r="G185" s="127" t="s">
        <v>639</v>
      </c>
      <c r="H185" s="128">
        <v>33</v>
      </c>
      <c r="I185" s="129">
        <v>194</v>
      </c>
      <c r="J185" s="129">
        <f>ROUND(I185*H185,2)</f>
        <v>6402</v>
      </c>
      <c r="K185" s="126" t="s">
        <v>2903</v>
      </c>
      <c r="L185" s="29"/>
      <c r="M185" s="130" t="s">
        <v>1</v>
      </c>
      <c r="N185" s="131" t="s">
        <v>39</v>
      </c>
      <c r="O185" s="132">
        <v>0.21</v>
      </c>
      <c r="P185" s="132">
        <f>O185*H185</f>
        <v>6.93</v>
      </c>
      <c r="Q185" s="132">
        <v>0</v>
      </c>
      <c r="R185" s="132">
        <f>Q185*H185</f>
        <v>0</v>
      </c>
      <c r="S185" s="132">
        <v>0</v>
      </c>
      <c r="T185" s="133">
        <f>S185*H185</f>
        <v>0</v>
      </c>
      <c r="AR185" s="134" t="s">
        <v>277</v>
      </c>
      <c r="AT185" s="134" t="s">
        <v>226</v>
      </c>
      <c r="AU185" s="134" t="s">
        <v>82</v>
      </c>
      <c r="AY185" s="17" t="s">
        <v>224</v>
      </c>
      <c r="BE185" s="135">
        <f>IF(N185="základní",J185,0)</f>
        <v>0</v>
      </c>
      <c r="BF185" s="135">
        <f>IF(N185="snížená",J185,0)</f>
        <v>6402</v>
      </c>
      <c r="BG185" s="135">
        <f>IF(N185="zákl. přenesená",J185,0)</f>
        <v>0</v>
      </c>
      <c r="BH185" s="135">
        <f>IF(N185="sníž. přenesená",J185,0)</f>
        <v>0</v>
      </c>
      <c r="BI185" s="135">
        <f>IF(N185="nulová",J185,0)</f>
        <v>0</v>
      </c>
      <c r="BJ185" s="17" t="s">
        <v>82</v>
      </c>
      <c r="BK185" s="135">
        <f>ROUND(I185*H185,2)</f>
        <v>6402</v>
      </c>
      <c r="BL185" s="17" t="s">
        <v>277</v>
      </c>
      <c r="BM185" s="134" t="s">
        <v>3832</v>
      </c>
    </row>
    <row r="186" spans="2:65" s="1" customFormat="1" ht="19.5">
      <c r="B186" s="29"/>
      <c r="D186" s="136" t="s">
        <v>231</v>
      </c>
      <c r="F186" s="137" t="s">
        <v>3833</v>
      </c>
      <c r="L186" s="29"/>
      <c r="M186" s="138"/>
      <c r="T186" s="53"/>
      <c r="AT186" s="17" t="s">
        <v>231</v>
      </c>
      <c r="AU186" s="17" t="s">
        <v>82</v>
      </c>
    </row>
    <row r="187" spans="2:65" s="13" customFormat="1">
      <c r="B187" s="146"/>
      <c r="D187" s="136" t="s">
        <v>234</v>
      </c>
      <c r="E187" s="147" t="s">
        <v>1</v>
      </c>
      <c r="F187" s="148" t="s">
        <v>432</v>
      </c>
      <c r="H187" s="149">
        <v>33</v>
      </c>
      <c r="L187" s="146"/>
      <c r="M187" s="150"/>
      <c r="T187" s="151"/>
      <c r="AT187" s="147" t="s">
        <v>234</v>
      </c>
      <c r="AU187" s="147" t="s">
        <v>82</v>
      </c>
      <c r="AV187" s="13" t="s">
        <v>82</v>
      </c>
      <c r="AW187" s="13" t="s">
        <v>29</v>
      </c>
      <c r="AX187" s="13" t="s">
        <v>73</v>
      </c>
      <c r="AY187" s="147" t="s">
        <v>224</v>
      </c>
    </row>
    <row r="188" spans="2:65" s="14" customFormat="1">
      <c r="B188" s="152"/>
      <c r="D188" s="136" t="s">
        <v>234</v>
      </c>
      <c r="E188" s="153" t="s">
        <v>1</v>
      </c>
      <c r="F188" s="154" t="s">
        <v>239</v>
      </c>
      <c r="H188" s="155">
        <v>33</v>
      </c>
      <c r="L188" s="152"/>
      <c r="M188" s="156"/>
      <c r="T188" s="157"/>
      <c r="AT188" s="153" t="s">
        <v>234</v>
      </c>
      <c r="AU188" s="153" t="s">
        <v>82</v>
      </c>
      <c r="AV188" s="14" t="s">
        <v>106</v>
      </c>
      <c r="AW188" s="14" t="s">
        <v>29</v>
      </c>
      <c r="AX188" s="14" t="s">
        <v>78</v>
      </c>
      <c r="AY188" s="153" t="s">
        <v>224</v>
      </c>
    </row>
    <row r="189" spans="2:65" s="1" customFormat="1" ht="16.5" customHeight="1">
      <c r="B189" s="123"/>
      <c r="C189" s="164" t="s">
        <v>293</v>
      </c>
      <c r="D189" s="164" t="s">
        <v>1008</v>
      </c>
      <c r="E189" s="165" t="s">
        <v>3834</v>
      </c>
      <c r="F189" s="166" t="s">
        <v>3835</v>
      </c>
      <c r="G189" s="167" t="s">
        <v>639</v>
      </c>
      <c r="H189" s="168">
        <v>33</v>
      </c>
      <c r="I189" s="169">
        <v>302</v>
      </c>
      <c r="J189" s="169">
        <f>ROUND(I189*H189,2)</f>
        <v>9966</v>
      </c>
      <c r="K189" s="166" t="s">
        <v>2903</v>
      </c>
      <c r="L189" s="170"/>
      <c r="M189" s="171" t="s">
        <v>1</v>
      </c>
      <c r="N189" s="172" t="s">
        <v>39</v>
      </c>
      <c r="O189" s="132">
        <v>0</v>
      </c>
      <c r="P189" s="132">
        <f>O189*H189</f>
        <v>0</v>
      </c>
      <c r="Q189" s="132">
        <v>6.0000000000000002E-5</v>
      </c>
      <c r="R189" s="132">
        <f>Q189*H189</f>
        <v>1.98E-3</v>
      </c>
      <c r="S189" s="132">
        <v>0</v>
      </c>
      <c r="T189" s="133">
        <f>S189*H189</f>
        <v>0</v>
      </c>
      <c r="AR189" s="134" t="s">
        <v>332</v>
      </c>
      <c r="AT189" s="134" t="s">
        <v>1008</v>
      </c>
      <c r="AU189" s="134" t="s">
        <v>82</v>
      </c>
      <c r="AY189" s="17" t="s">
        <v>224</v>
      </c>
      <c r="BE189" s="135">
        <f>IF(N189="základní",J189,0)</f>
        <v>0</v>
      </c>
      <c r="BF189" s="135">
        <f>IF(N189="snížená",J189,0)</f>
        <v>9966</v>
      </c>
      <c r="BG189" s="135">
        <f>IF(N189="zákl. přenesená",J189,0)</f>
        <v>0</v>
      </c>
      <c r="BH189" s="135">
        <f>IF(N189="sníž. přenesená",J189,0)</f>
        <v>0</v>
      </c>
      <c r="BI189" s="135">
        <f>IF(N189="nulová",J189,0)</f>
        <v>0</v>
      </c>
      <c r="BJ189" s="17" t="s">
        <v>82</v>
      </c>
      <c r="BK189" s="135">
        <f>ROUND(I189*H189,2)</f>
        <v>9966</v>
      </c>
      <c r="BL189" s="17" t="s">
        <v>277</v>
      </c>
      <c r="BM189" s="134" t="s">
        <v>3836</v>
      </c>
    </row>
    <row r="190" spans="2:65" s="1" customFormat="1">
      <c r="B190" s="29"/>
      <c r="D190" s="136" t="s">
        <v>231</v>
      </c>
      <c r="F190" s="137" t="s">
        <v>3835</v>
      </c>
      <c r="L190" s="29"/>
      <c r="M190" s="138"/>
      <c r="T190" s="53"/>
      <c r="AT190" s="17" t="s">
        <v>231</v>
      </c>
      <c r="AU190" s="17" t="s">
        <v>82</v>
      </c>
    </row>
    <row r="191" spans="2:65" s="1" customFormat="1" ht="16.5" customHeight="1">
      <c r="B191" s="123"/>
      <c r="C191" s="124" t="s">
        <v>7</v>
      </c>
      <c r="D191" s="124" t="s">
        <v>226</v>
      </c>
      <c r="E191" s="125" t="s">
        <v>3837</v>
      </c>
      <c r="F191" s="126" t="s">
        <v>3838</v>
      </c>
      <c r="G191" s="127" t="s">
        <v>639</v>
      </c>
      <c r="H191" s="128">
        <v>33</v>
      </c>
      <c r="I191" s="129">
        <v>794</v>
      </c>
      <c r="J191" s="129">
        <f>ROUND(I191*H191,2)</f>
        <v>26202</v>
      </c>
      <c r="K191" s="126" t="s">
        <v>2903</v>
      </c>
      <c r="L191" s="29"/>
      <c r="M191" s="130" t="s">
        <v>1</v>
      </c>
      <c r="N191" s="131" t="s">
        <v>39</v>
      </c>
      <c r="O191" s="132">
        <v>0.86</v>
      </c>
      <c r="P191" s="132">
        <f>O191*H191</f>
        <v>28.38</v>
      </c>
      <c r="Q191" s="132">
        <v>0</v>
      </c>
      <c r="R191" s="132">
        <f>Q191*H191</f>
        <v>0</v>
      </c>
      <c r="S191" s="132">
        <v>0</v>
      </c>
      <c r="T191" s="133">
        <f>S191*H191</f>
        <v>0</v>
      </c>
      <c r="AR191" s="134" t="s">
        <v>277</v>
      </c>
      <c r="AT191" s="134" t="s">
        <v>226</v>
      </c>
      <c r="AU191" s="134" t="s">
        <v>82</v>
      </c>
      <c r="AY191" s="17" t="s">
        <v>224</v>
      </c>
      <c r="BE191" s="135">
        <f>IF(N191="základní",J191,0)</f>
        <v>0</v>
      </c>
      <c r="BF191" s="135">
        <f>IF(N191="snížená",J191,0)</f>
        <v>26202</v>
      </c>
      <c r="BG191" s="135">
        <f>IF(N191="zákl. přenesená",J191,0)</f>
        <v>0</v>
      </c>
      <c r="BH191" s="135">
        <f>IF(N191="sníž. přenesená",J191,0)</f>
        <v>0</v>
      </c>
      <c r="BI191" s="135">
        <f>IF(N191="nulová",J191,0)</f>
        <v>0</v>
      </c>
      <c r="BJ191" s="17" t="s">
        <v>82</v>
      </c>
      <c r="BK191" s="135">
        <f>ROUND(I191*H191,2)</f>
        <v>26202</v>
      </c>
      <c r="BL191" s="17" t="s">
        <v>277</v>
      </c>
      <c r="BM191" s="134" t="s">
        <v>3839</v>
      </c>
    </row>
    <row r="192" spans="2:65" s="1" customFormat="1" ht="19.5">
      <c r="B192" s="29"/>
      <c r="D192" s="136" t="s">
        <v>231</v>
      </c>
      <c r="F192" s="137" t="s">
        <v>3840</v>
      </c>
      <c r="L192" s="29"/>
      <c r="M192" s="138"/>
      <c r="T192" s="53"/>
      <c r="AT192" s="17" t="s">
        <v>231</v>
      </c>
      <c r="AU192" s="17" t="s">
        <v>82</v>
      </c>
    </row>
    <row r="193" spans="2:65" s="13" customFormat="1">
      <c r="B193" s="146"/>
      <c r="D193" s="136" t="s">
        <v>234</v>
      </c>
      <c r="E193" s="147" t="s">
        <v>1</v>
      </c>
      <c r="F193" s="148" t="s">
        <v>432</v>
      </c>
      <c r="H193" s="149">
        <v>33</v>
      </c>
      <c r="L193" s="146"/>
      <c r="M193" s="150"/>
      <c r="T193" s="151"/>
      <c r="AT193" s="147" t="s">
        <v>234</v>
      </c>
      <c r="AU193" s="147" t="s">
        <v>82</v>
      </c>
      <c r="AV193" s="13" t="s">
        <v>82</v>
      </c>
      <c r="AW193" s="13" t="s">
        <v>29</v>
      </c>
      <c r="AX193" s="13" t="s">
        <v>78</v>
      </c>
      <c r="AY193" s="147" t="s">
        <v>224</v>
      </c>
    </row>
    <row r="194" spans="2:65" s="11" customFormat="1" ht="25.9" customHeight="1">
      <c r="B194" s="112"/>
      <c r="D194" s="113" t="s">
        <v>72</v>
      </c>
      <c r="E194" s="114" t="s">
        <v>3452</v>
      </c>
      <c r="F194" s="114" t="s">
        <v>3453</v>
      </c>
      <c r="J194" s="115">
        <f>BK194</f>
        <v>18880</v>
      </c>
      <c r="L194" s="112"/>
      <c r="M194" s="116"/>
      <c r="P194" s="117">
        <f>SUM(P195:P198)</f>
        <v>40</v>
      </c>
      <c r="R194" s="117">
        <f>SUM(R195:R198)</f>
        <v>0</v>
      </c>
      <c r="T194" s="118">
        <f>SUM(T195:T198)</f>
        <v>0</v>
      </c>
      <c r="AR194" s="113" t="s">
        <v>106</v>
      </c>
      <c r="AT194" s="119" t="s">
        <v>72</v>
      </c>
      <c r="AU194" s="119" t="s">
        <v>73</v>
      </c>
      <c r="AY194" s="113" t="s">
        <v>224</v>
      </c>
      <c r="BK194" s="120">
        <f>SUM(BK195:BK198)</f>
        <v>18880</v>
      </c>
    </row>
    <row r="195" spans="2:65" s="1" customFormat="1" ht="16.5" customHeight="1">
      <c r="B195" s="123"/>
      <c r="C195" s="124" t="s">
        <v>300</v>
      </c>
      <c r="D195" s="124" t="s">
        <v>226</v>
      </c>
      <c r="E195" s="125" t="s">
        <v>3768</v>
      </c>
      <c r="F195" s="126" t="s">
        <v>3769</v>
      </c>
      <c r="G195" s="127" t="s">
        <v>3456</v>
      </c>
      <c r="H195" s="128">
        <v>40</v>
      </c>
      <c r="I195" s="129">
        <v>472</v>
      </c>
      <c r="J195" s="129">
        <f>ROUND(I195*H195,2)</f>
        <v>18880</v>
      </c>
      <c r="K195" s="126" t="s">
        <v>2903</v>
      </c>
      <c r="L195" s="29"/>
      <c r="M195" s="130" t="s">
        <v>1</v>
      </c>
      <c r="N195" s="131" t="s">
        <v>39</v>
      </c>
      <c r="O195" s="132">
        <v>1</v>
      </c>
      <c r="P195" s="132">
        <f>O195*H195</f>
        <v>40</v>
      </c>
      <c r="Q195" s="132">
        <v>0</v>
      </c>
      <c r="R195" s="132">
        <f>Q195*H195</f>
        <v>0</v>
      </c>
      <c r="S195" s="132">
        <v>0</v>
      </c>
      <c r="T195" s="133">
        <f>S195*H195</f>
        <v>0</v>
      </c>
      <c r="AR195" s="134" t="s">
        <v>1564</v>
      </c>
      <c r="AT195" s="134" t="s">
        <v>226</v>
      </c>
      <c r="AU195" s="134" t="s">
        <v>78</v>
      </c>
      <c r="AY195" s="17" t="s">
        <v>224</v>
      </c>
      <c r="BE195" s="135">
        <f>IF(N195="základní",J195,0)</f>
        <v>0</v>
      </c>
      <c r="BF195" s="135">
        <f>IF(N195="snížená",J195,0)</f>
        <v>18880</v>
      </c>
      <c r="BG195" s="135">
        <f>IF(N195="zákl. přenesená",J195,0)</f>
        <v>0</v>
      </c>
      <c r="BH195" s="135">
        <f>IF(N195="sníž. přenesená",J195,0)</f>
        <v>0</v>
      </c>
      <c r="BI195" s="135">
        <f>IF(N195="nulová",J195,0)</f>
        <v>0</v>
      </c>
      <c r="BJ195" s="17" t="s">
        <v>82</v>
      </c>
      <c r="BK195" s="135">
        <f>ROUND(I195*H195,2)</f>
        <v>18880</v>
      </c>
      <c r="BL195" s="17" t="s">
        <v>1564</v>
      </c>
      <c r="BM195" s="134" t="s">
        <v>3841</v>
      </c>
    </row>
    <row r="196" spans="2:65" s="1" customFormat="1" ht="19.5">
      <c r="B196" s="29"/>
      <c r="D196" s="136" t="s">
        <v>231</v>
      </c>
      <c r="F196" s="137" t="s">
        <v>3771</v>
      </c>
      <c r="L196" s="29"/>
      <c r="M196" s="138"/>
      <c r="T196" s="53"/>
      <c r="AT196" s="17" t="s">
        <v>231</v>
      </c>
      <c r="AU196" s="17" t="s">
        <v>78</v>
      </c>
    </row>
    <row r="197" spans="2:65" s="13" customFormat="1">
      <c r="B197" s="146"/>
      <c r="D197" s="136" t="s">
        <v>234</v>
      </c>
      <c r="E197" s="147" t="s">
        <v>1</v>
      </c>
      <c r="F197" s="148" t="s">
        <v>355</v>
      </c>
      <c r="H197" s="149">
        <v>40</v>
      </c>
      <c r="L197" s="146"/>
      <c r="M197" s="150"/>
      <c r="T197" s="151"/>
      <c r="AT197" s="147" t="s">
        <v>234</v>
      </c>
      <c r="AU197" s="147" t="s">
        <v>78</v>
      </c>
      <c r="AV197" s="13" t="s">
        <v>82</v>
      </c>
      <c r="AW197" s="13" t="s">
        <v>29</v>
      </c>
      <c r="AX197" s="13" t="s">
        <v>73</v>
      </c>
      <c r="AY197" s="147" t="s">
        <v>224</v>
      </c>
    </row>
    <row r="198" spans="2:65" s="14" customFormat="1">
      <c r="B198" s="152"/>
      <c r="D198" s="136" t="s">
        <v>234</v>
      </c>
      <c r="E198" s="153" t="s">
        <v>1</v>
      </c>
      <c r="F198" s="154" t="s">
        <v>239</v>
      </c>
      <c r="H198" s="155">
        <v>40</v>
      </c>
      <c r="L198" s="152"/>
      <c r="M198" s="156"/>
      <c r="T198" s="157"/>
      <c r="AT198" s="153" t="s">
        <v>234</v>
      </c>
      <c r="AU198" s="153" t="s">
        <v>78</v>
      </c>
      <c r="AV198" s="14" t="s">
        <v>106</v>
      </c>
      <c r="AW198" s="14" t="s">
        <v>29</v>
      </c>
      <c r="AX198" s="14" t="s">
        <v>78</v>
      </c>
      <c r="AY198" s="153" t="s">
        <v>224</v>
      </c>
    </row>
    <row r="199" spans="2:65" s="11" customFormat="1" ht="25.9" customHeight="1">
      <c r="B199" s="112"/>
      <c r="D199" s="113" t="s">
        <v>72</v>
      </c>
      <c r="E199" s="114" t="s">
        <v>2877</v>
      </c>
      <c r="F199" s="114" t="s">
        <v>2877</v>
      </c>
      <c r="J199" s="115">
        <f>BK199</f>
        <v>8200</v>
      </c>
      <c r="L199" s="112"/>
      <c r="M199" s="116"/>
      <c r="P199" s="117">
        <f>SUM(P200:P205)</f>
        <v>0</v>
      </c>
      <c r="R199" s="117">
        <f>SUM(R200:R205)</f>
        <v>0</v>
      </c>
      <c r="T199" s="118">
        <f>SUM(T200:T205)</f>
        <v>0</v>
      </c>
      <c r="AR199" s="113" t="s">
        <v>106</v>
      </c>
      <c r="AT199" s="119" t="s">
        <v>72</v>
      </c>
      <c r="AU199" s="119" t="s">
        <v>73</v>
      </c>
      <c r="AY199" s="113" t="s">
        <v>224</v>
      </c>
      <c r="BK199" s="120">
        <f>SUM(BK200:BK205)</f>
        <v>8200</v>
      </c>
    </row>
    <row r="200" spans="2:65" s="1" customFormat="1" ht="16.5" customHeight="1">
      <c r="B200" s="123"/>
      <c r="C200" s="124" t="s">
        <v>366</v>
      </c>
      <c r="D200" s="124" t="s">
        <v>226</v>
      </c>
      <c r="E200" s="125" t="s">
        <v>2881</v>
      </c>
      <c r="F200" s="126" t="s">
        <v>3776</v>
      </c>
      <c r="G200" s="127" t="s">
        <v>3774</v>
      </c>
      <c r="H200" s="128">
        <v>1</v>
      </c>
      <c r="I200" s="129">
        <v>2000</v>
      </c>
      <c r="J200" s="129">
        <f>ROUND(I200*H200,2)</f>
        <v>2000</v>
      </c>
      <c r="K200" s="126" t="s">
        <v>1</v>
      </c>
      <c r="L200" s="29"/>
      <c r="M200" s="130" t="s">
        <v>1</v>
      </c>
      <c r="N200" s="131" t="s">
        <v>39</v>
      </c>
      <c r="O200" s="132">
        <v>0</v>
      </c>
      <c r="P200" s="132">
        <f>O200*H200</f>
        <v>0</v>
      </c>
      <c r="Q200" s="132">
        <v>0</v>
      </c>
      <c r="R200" s="132">
        <f>Q200*H200</f>
        <v>0</v>
      </c>
      <c r="S200" s="132">
        <v>0</v>
      </c>
      <c r="T200" s="133">
        <f>S200*H200</f>
        <v>0</v>
      </c>
      <c r="AR200" s="134" t="s">
        <v>1564</v>
      </c>
      <c r="AT200" s="134" t="s">
        <v>226</v>
      </c>
      <c r="AU200" s="134" t="s">
        <v>78</v>
      </c>
      <c r="AY200" s="17" t="s">
        <v>224</v>
      </c>
      <c r="BE200" s="135">
        <f>IF(N200="základní",J200,0)</f>
        <v>0</v>
      </c>
      <c r="BF200" s="135">
        <f>IF(N200="snížená",J200,0)</f>
        <v>2000</v>
      </c>
      <c r="BG200" s="135">
        <f>IF(N200="zákl. přenesená",J200,0)</f>
        <v>0</v>
      </c>
      <c r="BH200" s="135">
        <f>IF(N200="sníž. přenesená",J200,0)</f>
        <v>0</v>
      </c>
      <c r="BI200" s="135">
        <f>IF(N200="nulová",J200,0)</f>
        <v>0</v>
      </c>
      <c r="BJ200" s="17" t="s">
        <v>82</v>
      </c>
      <c r="BK200" s="135">
        <f>ROUND(I200*H200,2)</f>
        <v>2000</v>
      </c>
      <c r="BL200" s="17" t="s">
        <v>1564</v>
      </c>
      <c r="BM200" s="134" t="s">
        <v>3842</v>
      </c>
    </row>
    <row r="201" spans="2:65" s="1" customFormat="1">
      <c r="B201" s="29"/>
      <c r="D201" s="136" t="s">
        <v>231</v>
      </c>
      <c r="F201" s="137" t="s">
        <v>3776</v>
      </c>
      <c r="L201" s="29"/>
      <c r="M201" s="138"/>
      <c r="T201" s="53"/>
      <c r="AT201" s="17" t="s">
        <v>231</v>
      </c>
      <c r="AU201" s="17" t="s">
        <v>78</v>
      </c>
    </row>
    <row r="202" spans="2:65" s="1" customFormat="1" ht="24.2" customHeight="1">
      <c r="B202" s="123"/>
      <c r="C202" s="124" t="s">
        <v>304</v>
      </c>
      <c r="D202" s="124" t="s">
        <v>226</v>
      </c>
      <c r="E202" s="125" t="s">
        <v>2884</v>
      </c>
      <c r="F202" s="126" t="s">
        <v>3778</v>
      </c>
      <c r="G202" s="127" t="s">
        <v>2879</v>
      </c>
      <c r="H202" s="128">
        <v>2</v>
      </c>
      <c r="I202" s="129">
        <v>600</v>
      </c>
      <c r="J202" s="129">
        <f>ROUND(I202*H202,2)</f>
        <v>1200</v>
      </c>
      <c r="K202" s="126" t="s">
        <v>1</v>
      </c>
      <c r="L202" s="29"/>
      <c r="M202" s="130" t="s">
        <v>1</v>
      </c>
      <c r="N202" s="131" t="s">
        <v>39</v>
      </c>
      <c r="O202" s="132">
        <v>0</v>
      </c>
      <c r="P202" s="132">
        <f>O202*H202</f>
        <v>0</v>
      </c>
      <c r="Q202" s="132">
        <v>0</v>
      </c>
      <c r="R202" s="132">
        <f>Q202*H202</f>
        <v>0</v>
      </c>
      <c r="S202" s="132">
        <v>0</v>
      </c>
      <c r="T202" s="133">
        <f>S202*H202</f>
        <v>0</v>
      </c>
      <c r="AR202" s="134" t="s">
        <v>1564</v>
      </c>
      <c r="AT202" s="134" t="s">
        <v>226</v>
      </c>
      <c r="AU202" s="134" t="s">
        <v>78</v>
      </c>
      <c r="AY202" s="17" t="s">
        <v>224</v>
      </c>
      <c r="BE202" s="135">
        <f>IF(N202="základní",J202,0)</f>
        <v>0</v>
      </c>
      <c r="BF202" s="135">
        <f>IF(N202="snížená",J202,0)</f>
        <v>1200</v>
      </c>
      <c r="BG202" s="135">
        <f>IF(N202="zákl. přenesená",J202,0)</f>
        <v>0</v>
      </c>
      <c r="BH202" s="135">
        <f>IF(N202="sníž. přenesená",J202,0)</f>
        <v>0</v>
      </c>
      <c r="BI202" s="135">
        <f>IF(N202="nulová",J202,0)</f>
        <v>0</v>
      </c>
      <c r="BJ202" s="17" t="s">
        <v>82</v>
      </c>
      <c r="BK202" s="135">
        <f>ROUND(I202*H202,2)</f>
        <v>1200</v>
      </c>
      <c r="BL202" s="17" t="s">
        <v>1564</v>
      </c>
      <c r="BM202" s="134" t="s">
        <v>3843</v>
      </c>
    </row>
    <row r="203" spans="2:65" s="1" customFormat="1" ht="19.5">
      <c r="B203" s="29"/>
      <c r="D203" s="136" t="s">
        <v>231</v>
      </c>
      <c r="F203" s="137" t="s">
        <v>3778</v>
      </c>
      <c r="L203" s="29"/>
      <c r="M203" s="138"/>
      <c r="T203" s="53"/>
      <c r="AT203" s="17" t="s">
        <v>231</v>
      </c>
      <c r="AU203" s="17" t="s">
        <v>78</v>
      </c>
    </row>
    <row r="204" spans="2:65" s="1" customFormat="1" ht="16.5" customHeight="1">
      <c r="B204" s="123"/>
      <c r="C204" s="124" t="s">
        <v>376</v>
      </c>
      <c r="D204" s="124" t="s">
        <v>226</v>
      </c>
      <c r="E204" s="125" t="s">
        <v>3467</v>
      </c>
      <c r="F204" s="126" t="s">
        <v>3844</v>
      </c>
      <c r="G204" s="127" t="s">
        <v>2879</v>
      </c>
      <c r="H204" s="128">
        <v>1</v>
      </c>
      <c r="I204" s="129">
        <v>5000</v>
      </c>
      <c r="J204" s="129">
        <f>ROUND(I204*H204,2)</f>
        <v>5000</v>
      </c>
      <c r="K204" s="126" t="s">
        <v>1</v>
      </c>
      <c r="L204" s="29"/>
      <c r="M204" s="130" t="s">
        <v>1</v>
      </c>
      <c r="N204" s="131" t="s">
        <v>39</v>
      </c>
      <c r="O204" s="132">
        <v>0</v>
      </c>
      <c r="P204" s="132">
        <f>O204*H204</f>
        <v>0</v>
      </c>
      <c r="Q204" s="132">
        <v>0</v>
      </c>
      <c r="R204" s="132">
        <f>Q204*H204</f>
        <v>0</v>
      </c>
      <c r="S204" s="132">
        <v>0</v>
      </c>
      <c r="T204" s="133">
        <f>S204*H204</f>
        <v>0</v>
      </c>
      <c r="AR204" s="134" t="s">
        <v>1564</v>
      </c>
      <c r="AT204" s="134" t="s">
        <v>226</v>
      </c>
      <c r="AU204" s="134" t="s">
        <v>78</v>
      </c>
      <c r="AY204" s="17" t="s">
        <v>224</v>
      </c>
      <c r="BE204" s="135">
        <f>IF(N204="základní",J204,0)</f>
        <v>0</v>
      </c>
      <c r="BF204" s="135">
        <f>IF(N204="snížená",J204,0)</f>
        <v>5000</v>
      </c>
      <c r="BG204" s="135">
        <f>IF(N204="zákl. přenesená",J204,0)</f>
        <v>0</v>
      </c>
      <c r="BH204" s="135">
        <f>IF(N204="sníž. přenesená",J204,0)</f>
        <v>0</v>
      </c>
      <c r="BI204" s="135">
        <f>IF(N204="nulová",J204,0)</f>
        <v>0</v>
      </c>
      <c r="BJ204" s="17" t="s">
        <v>82</v>
      </c>
      <c r="BK204" s="135">
        <f>ROUND(I204*H204,2)</f>
        <v>5000</v>
      </c>
      <c r="BL204" s="17" t="s">
        <v>1564</v>
      </c>
      <c r="BM204" s="134" t="s">
        <v>3845</v>
      </c>
    </row>
    <row r="205" spans="2:65" s="1" customFormat="1">
      <c r="B205" s="29"/>
      <c r="D205" s="136" t="s">
        <v>231</v>
      </c>
      <c r="F205" s="137" t="s">
        <v>3844</v>
      </c>
      <c r="L205" s="29"/>
      <c r="M205" s="173"/>
      <c r="N205" s="174"/>
      <c r="O205" s="174"/>
      <c r="P205" s="174"/>
      <c r="Q205" s="174"/>
      <c r="R205" s="174"/>
      <c r="S205" s="174"/>
      <c r="T205" s="175"/>
      <c r="AT205" s="17" t="s">
        <v>231</v>
      </c>
      <c r="AU205" s="17" t="s">
        <v>78</v>
      </c>
    </row>
    <row r="206" spans="2:65" s="1" customFormat="1" ht="6.95" customHeight="1">
      <c r="B206" s="41"/>
      <c r="C206" s="42"/>
      <c r="D206" s="42"/>
      <c r="E206" s="42"/>
      <c r="F206" s="42"/>
      <c r="G206" s="42"/>
      <c r="H206" s="42"/>
      <c r="I206" s="42"/>
      <c r="J206" s="42"/>
      <c r="K206" s="42"/>
      <c r="L206" s="29"/>
    </row>
  </sheetData>
  <autoFilter ref="C128:K205" xr:uid="{00000000-0009-0000-0000-000008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48</vt:i4>
      </vt:variant>
      <vt:variant>
        <vt:lpstr>Pojmenované oblasti</vt:lpstr>
      </vt:variant>
      <vt:variant>
        <vt:i4>96</vt:i4>
      </vt:variant>
    </vt:vector>
  </HeadingPairs>
  <TitlesOfParts>
    <vt:vector size="144" baseType="lpstr">
      <vt:lpstr>Rekapitulace stavby</vt:lpstr>
      <vt:lpstr>a - Stavební část  Bytový...</vt:lpstr>
      <vt:lpstr>a1 - interiér BD B </vt:lpstr>
      <vt:lpstr>b - ZTI</vt:lpstr>
      <vt:lpstr>c - Vytápění</vt:lpstr>
      <vt:lpstr>d - Elektrika silová</vt:lpstr>
      <vt:lpstr>e - fotovoltaika</vt:lpstr>
      <vt:lpstr>1 - Strukturovaná kabeláž</vt:lpstr>
      <vt:lpstr>2 - STA</vt:lpstr>
      <vt:lpstr>3 - Video dohledový systém</vt:lpstr>
      <vt:lpstr>4 - poplachový, zabezpečo...</vt:lpstr>
      <vt:lpstr>5 - Elektronická kontrola...</vt:lpstr>
      <vt:lpstr>6 - Domovní  videotelefon</vt:lpstr>
      <vt:lpstr>7 - Komunikační systém se...</vt:lpstr>
      <vt:lpstr>8 - Hrubé rozvody</vt:lpstr>
      <vt:lpstr>g - VZT</vt:lpstr>
      <vt:lpstr>h - VRN-profese</vt:lpstr>
      <vt:lpstr>a - Stavební část  Bytový..._01</vt:lpstr>
      <vt:lpstr>a1 - interiér BD A</vt:lpstr>
      <vt:lpstr>b - ZTI_01</vt:lpstr>
      <vt:lpstr>c - Vytápění_01</vt:lpstr>
      <vt:lpstr>d - Elektrika silová_01</vt:lpstr>
      <vt:lpstr>e - fotovoltaika_01</vt:lpstr>
      <vt:lpstr>1 - Strukturovaná kabeláž_01</vt:lpstr>
      <vt:lpstr>2 - STA_01</vt:lpstr>
      <vt:lpstr>3 - Video dohledový systém_01</vt:lpstr>
      <vt:lpstr>4 - poplachový, zabezpečo..._01</vt:lpstr>
      <vt:lpstr>5 - Elektronická kontrola..._01</vt:lpstr>
      <vt:lpstr>6 - Domovní  videotelefon_01</vt:lpstr>
      <vt:lpstr>7 - Komunikační systém se..._01</vt:lpstr>
      <vt:lpstr>8 - Hrubé rozvody_01</vt:lpstr>
      <vt:lpstr>g - VZT_01</vt:lpstr>
      <vt:lpstr>h - VRN-profese_01</vt:lpstr>
      <vt:lpstr>SO 04.10 - Veřejné osvětlení</vt:lpstr>
      <vt:lpstr>SO 04.11 - Závlaha</vt:lpstr>
      <vt:lpstr>SO 04.2 - Přípojka kanali...</vt:lpstr>
      <vt:lpstr>SO 04.4 - Přípojka vodovo...</vt:lpstr>
      <vt:lpstr>SO 04.5 - Areálový rozvod...</vt:lpstr>
      <vt:lpstr>SO 04.6 - Přípojka NN, Altán</vt:lpstr>
      <vt:lpstr>SO 04.9 - Dešťová kanalizace</vt:lpstr>
      <vt:lpstr>SO 05.1 - D.1.3.2. KRAJIN...</vt:lpstr>
      <vt:lpstr>SO 05.2 - D.1.3.2. KRAJIN...</vt:lpstr>
      <vt:lpstr>SO 05.3 - ČÁST PRO DOPRAVU</vt:lpstr>
      <vt:lpstr>SO 06 - VRN  - profese ar...</vt:lpstr>
      <vt:lpstr>00 - Vedlejší a ostatní n...</vt:lpstr>
      <vt:lpstr>D.1.3.1_1 - Dopravní řeše...</vt:lpstr>
      <vt:lpstr>D.1.3.1_2 - Dopravní řeše...</vt:lpstr>
      <vt:lpstr>Seznam figur</vt:lpstr>
      <vt:lpstr>'00 - Vedlejší a ostatní n...'!Názvy_tisku</vt:lpstr>
      <vt:lpstr>'1 - Strukturovaná kabeláž'!Názvy_tisku</vt:lpstr>
      <vt:lpstr>'1 - Strukturovaná kabeláž_01'!Názvy_tisku</vt:lpstr>
      <vt:lpstr>'2 - STA'!Názvy_tisku</vt:lpstr>
      <vt:lpstr>'2 - STA_01'!Názvy_tisku</vt:lpstr>
      <vt:lpstr>'3 - Video dohledový systém'!Názvy_tisku</vt:lpstr>
      <vt:lpstr>'3 - Video dohledový systém_01'!Názvy_tisku</vt:lpstr>
      <vt:lpstr>'4 - poplachový, zabezpečo...'!Názvy_tisku</vt:lpstr>
      <vt:lpstr>'4 - poplachový, zabezpečo..._01'!Názvy_tisku</vt:lpstr>
      <vt:lpstr>'5 - Elektronická kontrola...'!Názvy_tisku</vt:lpstr>
      <vt:lpstr>'5 - Elektronická kontrola..._01'!Názvy_tisku</vt:lpstr>
      <vt:lpstr>'6 - Domovní  videotelefon'!Názvy_tisku</vt:lpstr>
      <vt:lpstr>'6 - Domovní  videotelefon_01'!Názvy_tisku</vt:lpstr>
      <vt:lpstr>'7 - Komunikační systém se...'!Názvy_tisku</vt:lpstr>
      <vt:lpstr>'7 - Komunikační systém se..._01'!Názvy_tisku</vt:lpstr>
      <vt:lpstr>'8 - Hrubé rozvody'!Názvy_tisku</vt:lpstr>
      <vt:lpstr>'8 - Hrubé rozvody_01'!Názvy_tisku</vt:lpstr>
      <vt:lpstr>'a - Stavební část  Bytový...'!Názvy_tisku</vt:lpstr>
      <vt:lpstr>'a - Stavební část  Bytový..._01'!Názvy_tisku</vt:lpstr>
      <vt:lpstr>'a1 - interiér BD A'!Názvy_tisku</vt:lpstr>
      <vt:lpstr>'a1 - interiér BD B '!Názvy_tisku</vt:lpstr>
      <vt:lpstr>'b - ZTI'!Názvy_tisku</vt:lpstr>
      <vt:lpstr>'b - ZTI_01'!Názvy_tisku</vt:lpstr>
      <vt:lpstr>'c - Vytápění'!Názvy_tisku</vt:lpstr>
      <vt:lpstr>'c - Vytápění_01'!Názvy_tisku</vt:lpstr>
      <vt:lpstr>'d - Elektrika silová'!Názvy_tisku</vt:lpstr>
      <vt:lpstr>'d - Elektrika silová_01'!Názvy_tisku</vt:lpstr>
      <vt:lpstr>'D.1.3.1_1 - Dopravní řeše...'!Názvy_tisku</vt:lpstr>
      <vt:lpstr>'D.1.3.1_2 - Dopravní řeše...'!Názvy_tisku</vt:lpstr>
      <vt:lpstr>'e - fotovoltaika'!Názvy_tisku</vt:lpstr>
      <vt:lpstr>'e - fotovoltaika_01'!Názvy_tisku</vt:lpstr>
      <vt:lpstr>'g - VZT'!Názvy_tisku</vt:lpstr>
      <vt:lpstr>'g - VZT_01'!Názvy_tisku</vt:lpstr>
      <vt:lpstr>'h - VRN-profese'!Názvy_tisku</vt:lpstr>
      <vt:lpstr>'h - VRN-profese_01'!Názvy_tisku</vt:lpstr>
      <vt:lpstr>'Rekapitulace stavby'!Názvy_tisku</vt:lpstr>
      <vt:lpstr>'Seznam figur'!Názvy_tisku</vt:lpstr>
      <vt:lpstr>'SO 04.10 - Veřejné osvětlení'!Názvy_tisku</vt:lpstr>
      <vt:lpstr>'SO 04.11 - Závlaha'!Názvy_tisku</vt:lpstr>
      <vt:lpstr>'SO 04.2 - Přípojka kanali...'!Názvy_tisku</vt:lpstr>
      <vt:lpstr>'SO 04.4 - Přípojka vodovo...'!Názvy_tisku</vt:lpstr>
      <vt:lpstr>'SO 04.5 - Areálový rozvod...'!Názvy_tisku</vt:lpstr>
      <vt:lpstr>'SO 04.6 - Přípojka NN, Altán'!Názvy_tisku</vt:lpstr>
      <vt:lpstr>'SO 04.9 - Dešťová kanalizace'!Názvy_tisku</vt:lpstr>
      <vt:lpstr>'SO 05.1 - D.1.3.2. KRAJIN...'!Názvy_tisku</vt:lpstr>
      <vt:lpstr>'SO 05.2 - D.1.3.2. KRAJIN...'!Názvy_tisku</vt:lpstr>
      <vt:lpstr>'SO 05.3 - ČÁST PRO DOPRAVU'!Názvy_tisku</vt:lpstr>
      <vt:lpstr>'SO 06 - VRN  - profese ar...'!Názvy_tisku</vt:lpstr>
      <vt:lpstr>'00 - Vedlejší a ostatní n...'!Oblast_tisku</vt:lpstr>
      <vt:lpstr>'1 - Strukturovaná kabeláž'!Oblast_tisku</vt:lpstr>
      <vt:lpstr>'1 - Strukturovaná kabeláž_01'!Oblast_tisku</vt:lpstr>
      <vt:lpstr>'2 - STA'!Oblast_tisku</vt:lpstr>
      <vt:lpstr>'2 - STA_01'!Oblast_tisku</vt:lpstr>
      <vt:lpstr>'3 - Video dohledový systém'!Oblast_tisku</vt:lpstr>
      <vt:lpstr>'3 - Video dohledový systém_01'!Oblast_tisku</vt:lpstr>
      <vt:lpstr>'4 - poplachový, zabezpečo...'!Oblast_tisku</vt:lpstr>
      <vt:lpstr>'4 - poplachový, zabezpečo..._01'!Oblast_tisku</vt:lpstr>
      <vt:lpstr>'5 - Elektronická kontrola...'!Oblast_tisku</vt:lpstr>
      <vt:lpstr>'5 - Elektronická kontrola..._01'!Oblast_tisku</vt:lpstr>
      <vt:lpstr>'6 - Domovní  videotelefon'!Oblast_tisku</vt:lpstr>
      <vt:lpstr>'6 - Domovní  videotelefon_01'!Oblast_tisku</vt:lpstr>
      <vt:lpstr>'7 - Komunikační systém se...'!Oblast_tisku</vt:lpstr>
      <vt:lpstr>'7 - Komunikační systém se..._01'!Oblast_tisku</vt:lpstr>
      <vt:lpstr>'8 - Hrubé rozvody'!Oblast_tisku</vt:lpstr>
      <vt:lpstr>'8 - Hrubé rozvody_01'!Oblast_tisku</vt:lpstr>
      <vt:lpstr>'a - Stavební část  Bytový...'!Oblast_tisku</vt:lpstr>
      <vt:lpstr>'a - Stavební část  Bytový..._01'!Oblast_tisku</vt:lpstr>
      <vt:lpstr>'a1 - interiér BD A'!Oblast_tisku</vt:lpstr>
      <vt:lpstr>'a1 - interiér BD B '!Oblast_tisku</vt:lpstr>
      <vt:lpstr>'b - ZTI'!Oblast_tisku</vt:lpstr>
      <vt:lpstr>'b - ZTI_01'!Oblast_tisku</vt:lpstr>
      <vt:lpstr>'c - Vytápění'!Oblast_tisku</vt:lpstr>
      <vt:lpstr>'c - Vytápění_01'!Oblast_tisku</vt:lpstr>
      <vt:lpstr>'d - Elektrika silová'!Oblast_tisku</vt:lpstr>
      <vt:lpstr>'d - Elektrika silová_01'!Oblast_tisku</vt:lpstr>
      <vt:lpstr>'D.1.3.1_1 - Dopravní řeše...'!Oblast_tisku</vt:lpstr>
      <vt:lpstr>'D.1.3.1_2 - Dopravní řeše...'!Oblast_tisku</vt:lpstr>
      <vt:lpstr>'e - fotovoltaika'!Oblast_tisku</vt:lpstr>
      <vt:lpstr>'e - fotovoltaika_01'!Oblast_tisku</vt:lpstr>
      <vt:lpstr>'g - VZT'!Oblast_tisku</vt:lpstr>
      <vt:lpstr>'g - VZT_01'!Oblast_tisku</vt:lpstr>
      <vt:lpstr>'h - VRN-profese'!Oblast_tisku</vt:lpstr>
      <vt:lpstr>'h - VRN-profese_01'!Oblast_tisku</vt:lpstr>
      <vt:lpstr>'Rekapitulace stavby'!Oblast_tisku</vt:lpstr>
      <vt:lpstr>'Seznam figur'!Oblast_tisku</vt:lpstr>
      <vt:lpstr>'SO 04.10 - Veřejné osvětlení'!Oblast_tisku</vt:lpstr>
      <vt:lpstr>'SO 04.11 - Závlaha'!Oblast_tisku</vt:lpstr>
      <vt:lpstr>'SO 04.2 - Přípojka kanali...'!Oblast_tisku</vt:lpstr>
      <vt:lpstr>'SO 04.4 - Přípojka vodovo...'!Oblast_tisku</vt:lpstr>
      <vt:lpstr>'SO 04.5 - Areálový rozvod...'!Oblast_tisku</vt:lpstr>
      <vt:lpstr>'SO 04.6 - Přípojka NN, Altán'!Oblast_tisku</vt:lpstr>
      <vt:lpstr>'SO 04.9 - Dešťová kanalizace'!Oblast_tisku</vt:lpstr>
      <vt:lpstr>'SO 05.1 - D.1.3.2. KRAJIN...'!Oblast_tisku</vt:lpstr>
      <vt:lpstr>'SO 05.2 - D.1.3.2. KRAJIN...'!Oblast_tisku</vt:lpstr>
      <vt:lpstr>'SO 05.3 - ČÁST PRO DOPRAVU'!Oblast_tisku</vt:lpstr>
      <vt:lpstr>'SO 06 - VRN  - profese ar...'!Oblast_tisku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DESKTOP-7OOU1CD\Pavel Krajovsky</dc:creator>
  <cp:lastModifiedBy>bod_len_02@outlook.cz</cp:lastModifiedBy>
  <dcterms:created xsi:type="dcterms:W3CDTF">2024-06-17T16:22:49Z</dcterms:created>
  <dcterms:modified xsi:type="dcterms:W3CDTF">2024-06-18T15:08:01Z</dcterms:modified>
</cp:coreProperties>
</file>